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3.xml" ContentType="application/vnd.openxmlformats-officedocument.spreadsheetml.pivot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pivotTables/pivotTable4.xml" ContentType="application/vnd.openxmlformats-officedocument.spreadsheetml.pivot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pivotTables/pivotTable5.xml" ContentType="application/vnd.openxmlformats-officedocument.spreadsheetml.pivotTable+xml"/>
  <Override PartName="/xl/tables/table38.xml" ContentType="application/vnd.openxmlformats-officedocument.spreadsheetml.table+xml"/>
  <Override PartName="/xl/tables/table3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F:\Cultivation\Records\2020\Scan Maps\"/>
    </mc:Choice>
  </mc:AlternateContent>
  <xr:revisionPtr revIDLastSave="0" documentId="13_ncr:1_{82F5642F-6148-4801-83EE-C49FC264E070}" xr6:coauthVersionLast="45" xr6:coauthVersionMax="45" xr10:uidLastSave="{00000000-0000-0000-0000-000000000000}"/>
  <bookViews>
    <workbookView xWindow="-110" yWindow="-110" windowWidth="19420" windowHeight="10420" firstSheet="2" activeTab="8" xr2:uid="{62D6BBF9-8743-47E3-9476-660065BDD27D}"/>
  </bookViews>
  <sheets>
    <sheet name="Printer reference sheet" sheetId="31" state="hidden" r:id="rId1"/>
    <sheet name="C23 potential transplant" sheetId="29" state="hidden" r:id="rId2"/>
    <sheet name="Checklist" sheetId="45" r:id="rId3"/>
    <sheet name="ScanPivot" sheetId="43" r:id="rId4"/>
    <sheet name="Scan" sheetId="3" r:id="rId5"/>
    <sheet name="Map" sheetId="4" r:id="rId6"/>
    <sheet name="MapTemplate" sheetId="2" state="hidden" r:id="rId7"/>
    <sheet name="master" sheetId="44" r:id="rId8"/>
    <sheet name="C39" sheetId="50" r:id="rId9"/>
    <sheet name="C38" sheetId="48" r:id="rId10"/>
    <sheet name="C37" sheetId="47" r:id="rId11"/>
    <sheet name="C36" sheetId="46" r:id="rId12"/>
    <sheet name="C35" sheetId="42" r:id="rId13"/>
    <sheet name="C34" sheetId="41" state="hidden" r:id="rId14"/>
    <sheet name="C33" sheetId="40" state="hidden" r:id="rId15"/>
    <sheet name="C32" sheetId="39" state="hidden" r:id="rId16"/>
    <sheet name="C31" sheetId="38" state="hidden" r:id="rId17"/>
    <sheet name="C30" sheetId="37" state="hidden" r:id="rId18"/>
    <sheet name="C29" sheetId="36" state="hidden" r:id="rId19"/>
    <sheet name="C28" sheetId="35" state="hidden" r:id="rId20"/>
    <sheet name="C27" sheetId="34" state="hidden" r:id="rId21"/>
    <sheet name="C26" sheetId="33" state="hidden" r:id="rId22"/>
    <sheet name="C25" sheetId="32" state="hidden" r:id="rId23"/>
    <sheet name="C24" sheetId="30" state="hidden" r:id="rId24"/>
    <sheet name="C23" sheetId="28" state="hidden" r:id="rId25"/>
    <sheet name="C22" sheetId="26" state="hidden" r:id="rId26"/>
    <sheet name="C21" sheetId="24" state="hidden" r:id="rId27"/>
    <sheet name="C20" sheetId="23" state="hidden" r:id="rId28"/>
    <sheet name="C19" sheetId="22" state="hidden" r:id="rId29"/>
    <sheet name="C18" sheetId="21" state="hidden" r:id="rId30"/>
    <sheet name="C17" sheetId="20" state="hidden" r:id="rId31"/>
    <sheet name="C16" sheetId="19" state="hidden" r:id="rId32"/>
    <sheet name="C15" sheetId="17" state="hidden" r:id="rId33"/>
    <sheet name="C14" sheetId="16" state="hidden" r:id="rId34"/>
    <sheet name="C13" sheetId="15" state="hidden" r:id="rId35"/>
    <sheet name="C12" sheetId="5" state="hidden" r:id="rId36"/>
  </sheets>
  <definedNames>
    <definedName name="Slicer_Generation">#N/A</definedName>
    <definedName name="Slicer_Pheno1">#N/A</definedName>
  </definedNames>
  <calcPr calcId="191029"/>
  <pivotCaches>
    <pivotCache cacheId="1" r:id="rId37"/>
    <pivotCache cacheId="2" r:id="rId38"/>
    <pivotCache cacheId="3" r:id="rId39"/>
    <pivotCache cacheId="9" r:id="rId40"/>
  </pivotCaches>
  <extLst>
    <ext xmlns:x14="http://schemas.microsoft.com/office/spreadsheetml/2009/9/main" uri="{BBE1A952-AA13-448e-AADC-164F8A28A991}">
      <x14:slicerCaches>
        <x14:slicerCache r:id="rId41"/>
        <x14:slicerCache r:id="rId4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50" i="50" l="1"/>
  <c r="J350" i="3"/>
  <c r="B421" i="3"/>
  <c r="I421" i="3"/>
  <c r="J421" i="3"/>
  <c r="K421" i="3"/>
  <c r="J363" i="3"/>
  <c r="J357" i="3"/>
  <c r="E16" i="4"/>
  <c r="AJ450" i="48" l="1"/>
  <c r="AH450" i="48"/>
  <c r="AJ450" i="47" l="1"/>
  <c r="AH450" i="47"/>
  <c r="F170" i="3"/>
  <c r="B105" i="3" l="1"/>
  <c r="E105" i="3"/>
  <c r="D105" i="3" s="1"/>
  <c r="F105" i="3"/>
  <c r="AJ450" i="46"/>
  <c r="AH450" i="46"/>
  <c r="AK30" i="42" l="1"/>
  <c r="AK31" i="42"/>
  <c r="AK32" i="42"/>
  <c r="AK33" i="42"/>
  <c r="AK34" i="42"/>
  <c r="AK35" i="42"/>
  <c r="AK36" i="42"/>
  <c r="AK37" i="42"/>
  <c r="AK38" i="42"/>
  <c r="AK39" i="42"/>
  <c r="AK40" i="42"/>
  <c r="AK41" i="42"/>
  <c r="AK42" i="42"/>
  <c r="AK43" i="42"/>
  <c r="AK44" i="42"/>
  <c r="AK45" i="42"/>
  <c r="AK46" i="42"/>
  <c r="AK47" i="42"/>
  <c r="AK48" i="42"/>
  <c r="AK49" i="42"/>
  <c r="AK50" i="42"/>
  <c r="AK51" i="42"/>
  <c r="AK52" i="42"/>
  <c r="AK53" i="42"/>
  <c r="AK54" i="42"/>
  <c r="AK55" i="42"/>
  <c r="AK56" i="42"/>
  <c r="AK57" i="42"/>
  <c r="AK58" i="42"/>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AK93" i="42"/>
  <c r="AK94" i="42"/>
  <c r="AK95" i="42"/>
  <c r="AK96" i="42"/>
  <c r="AK97" i="42"/>
  <c r="AK98" i="42"/>
  <c r="AK99" i="42"/>
  <c r="AK100" i="42"/>
  <c r="AK101" i="42"/>
  <c r="AK102" i="42"/>
  <c r="AK103" i="42"/>
  <c r="AK104" i="42"/>
  <c r="AK105" i="42"/>
  <c r="AK106" i="42"/>
  <c r="AK107" i="42"/>
  <c r="AK108" i="42"/>
  <c r="AK109" i="42"/>
  <c r="AK110" i="42"/>
  <c r="AK111" i="42"/>
  <c r="AK112" i="42"/>
  <c r="AK113" i="42"/>
  <c r="AK114" i="42"/>
  <c r="AK115" i="42"/>
  <c r="AK116" i="42"/>
  <c r="AK117" i="42"/>
  <c r="AK118" i="42"/>
  <c r="AK119" i="42"/>
  <c r="AK120" i="42"/>
  <c r="AK121" i="42"/>
  <c r="AK122" i="42"/>
  <c r="AK123" i="42"/>
  <c r="AK124" i="42"/>
  <c r="AK125" i="42"/>
  <c r="AK126" i="42"/>
  <c r="AK127" i="42"/>
  <c r="AK128" i="42"/>
  <c r="AK129" i="42"/>
  <c r="AK130" i="42"/>
  <c r="AK131" i="42"/>
  <c r="AK132" i="42"/>
  <c r="AK133" i="42"/>
  <c r="AK134" i="42"/>
  <c r="AK135" i="42"/>
  <c r="AK136" i="42"/>
  <c r="AK137" i="42"/>
  <c r="AK138" i="42"/>
  <c r="AK139" i="42"/>
  <c r="AK140" i="42"/>
  <c r="AK141" i="42"/>
  <c r="AK142" i="42"/>
  <c r="AK143" i="42"/>
  <c r="AK144" i="42"/>
  <c r="AK145" i="42"/>
  <c r="AK146" i="42"/>
  <c r="AK147" i="42"/>
  <c r="AK148" i="42"/>
  <c r="AK149" i="42"/>
  <c r="AK150" i="42"/>
  <c r="AK151" i="42"/>
  <c r="AK152" i="42"/>
  <c r="AK153" i="42"/>
  <c r="AK154" i="42"/>
  <c r="AK155" i="42"/>
  <c r="AK156" i="42"/>
  <c r="AK157" i="42"/>
  <c r="AK158" i="42"/>
  <c r="AK159" i="42"/>
  <c r="AK160" i="42"/>
  <c r="AK161" i="42"/>
  <c r="AK162" i="42"/>
  <c r="AK163" i="42"/>
  <c r="AK164" i="42"/>
  <c r="AK165" i="42"/>
  <c r="AK166" i="42"/>
  <c r="AK167" i="42"/>
  <c r="AK168" i="42"/>
  <c r="AK169" i="42"/>
  <c r="AK170" i="42"/>
  <c r="AK171" i="42"/>
  <c r="AK172" i="42"/>
  <c r="AK173" i="42"/>
  <c r="AK174" i="42"/>
  <c r="AK175" i="42"/>
  <c r="AK176" i="42"/>
  <c r="AK177" i="42"/>
  <c r="AK178" i="42"/>
  <c r="AK179" i="42"/>
  <c r="AK180" i="42"/>
  <c r="AK181" i="42"/>
  <c r="AK182" i="42"/>
  <c r="AK183" i="42"/>
  <c r="AK184" i="42"/>
  <c r="AK185" i="42"/>
  <c r="AK186" i="42"/>
  <c r="AK187" i="42"/>
  <c r="AK188" i="42"/>
  <c r="AK189" i="42"/>
  <c r="AK190" i="42"/>
  <c r="AK191" i="42"/>
  <c r="AK192" i="42"/>
  <c r="AK193" i="42"/>
  <c r="AK194" i="42"/>
  <c r="AK195" i="42"/>
  <c r="AK196" i="42"/>
  <c r="AK197" i="42"/>
  <c r="AK198" i="42"/>
  <c r="AK199" i="42"/>
  <c r="AK200" i="42"/>
  <c r="AK201" i="42"/>
  <c r="AK202" i="42"/>
  <c r="AK203" i="42"/>
  <c r="AK204" i="42"/>
  <c r="AK205" i="42"/>
  <c r="AK206" i="42"/>
  <c r="AK207" i="42"/>
  <c r="AK208" i="42"/>
  <c r="AK209" i="42"/>
  <c r="AK210" i="42"/>
  <c r="AK211" i="42"/>
  <c r="AK212" i="42"/>
  <c r="AK213" i="42"/>
  <c r="AK214" i="42"/>
  <c r="AK215" i="42"/>
  <c r="AK216" i="42"/>
  <c r="AK217" i="42"/>
  <c r="AK218" i="42"/>
  <c r="AK219" i="42"/>
  <c r="AK220" i="42"/>
  <c r="AK221" i="42"/>
  <c r="AK222" i="42"/>
  <c r="AK223" i="42"/>
  <c r="AK224" i="42"/>
  <c r="AK225" i="42"/>
  <c r="AK226" i="42"/>
  <c r="AK227" i="42"/>
  <c r="AK228" i="42"/>
  <c r="AK229" i="42"/>
  <c r="AK230" i="42"/>
  <c r="AK231" i="42"/>
  <c r="AK232" i="42"/>
  <c r="AK233" i="42"/>
  <c r="AK234" i="42"/>
  <c r="AK235" i="42"/>
  <c r="AK236" i="42"/>
  <c r="AK237" i="42"/>
  <c r="AK238" i="42"/>
  <c r="AK239" i="42"/>
  <c r="AK240" i="42"/>
  <c r="AK241" i="42"/>
  <c r="AK242" i="42"/>
  <c r="AK243" i="42"/>
  <c r="AK244" i="42"/>
  <c r="AK245" i="42"/>
  <c r="AK246" i="42"/>
  <c r="AK247" i="42"/>
  <c r="AK248" i="42"/>
  <c r="AK249" i="42"/>
  <c r="AK250" i="42"/>
  <c r="AK251" i="42"/>
  <c r="AK252" i="42"/>
  <c r="AK253" i="42"/>
  <c r="AK254" i="42"/>
  <c r="AK255" i="42"/>
  <c r="AK256" i="42"/>
  <c r="AK257" i="42"/>
  <c r="AK258" i="42"/>
  <c r="AK259" i="42"/>
  <c r="AK260" i="42"/>
  <c r="AK261" i="42"/>
  <c r="AK262" i="42"/>
  <c r="AK263" i="42"/>
  <c r="AK264" i="42"/>
  <c r="AK265" i="42"/>
  <c r="AK266" i="42"/>
  <c r="AK267" i="42"/>
  <c r="AK268" i="42"/>
  <c r="AK269" i="42"/>
  <c r="AK270" i="42"/>
  <c r="AK271" i="42"/>
  <c r="AK272" i="42"/>
  <c r="AK273" i="42"/>
  <c r="AK274" i="42"/>
  <c r="AK275" i="42"/>
  <c r="AK276" i="42"/>
  <c r="AK277" i="42"/>
  <c r="AK278" i="42"/>
  <c r="AK279" i="42"/>
  <c r="AK280" i="42"/>
  <c r="AK281" i="42"/>
  <c r="AK282" i="42"/>
  <c r="AK283" i="42"/>
  <c r="AK284" i="42"/>
  <c r="AK285" i="42"/>
  <c r="AK286" i="42"/>
  <c r="AK287" i="42"/>
  <c r="AK288" i="42"/>
  <c r="AK289" i="42"/>
  <c r="AK290" i="42"/>
  <c r="AK291" i="42"/>
  <c r="AK292" i="42"/>
  <c r="AK293" i="42"/>
  <c r="AK294" i="42"/>
  <c r="AK295" i="42"/>
  <c r="AK296" i="42"/>
  <c r="AK297" i="42"/>
  <c r="AK298" i="42"/>
  <c r="AK299" i="42"/>
  <c r="AK300" i="42"/>
  <c r="AK301" i="42"/>
  <c r="AK302" i="42"/>
  <c r="AK303" i="42"/>
  <c r="AK304" i="42"/>
  <c r="AK305" i="42"/>
  <c r="AK306" i="42"/>
  <c r="AK307" i="42"/>
  <c r="AK308" i="42"/>
  <c r="AK309" i="42"/>
  <c r="AK310" i="42"/>
  <c r="AK311" i="42"/>
  <c r="AK312" i="42"/>
  <c r="AK313" i="42"/>
  <c r="AK314" i="42"/>
  <c r="AK315" i="42"/>
  <c r="AK316" i="42"/>
  <c r="AK317" i="42"/>
  <c r="AK318" i="42"/>
  <c r="AK319" i="42"/>
  <c r="AK320" i="42"/>
  <c r="AK321" i="42"/>
  <c r="AK322" i="42"/>
  <c r="AK323" i="42"/>
  <c r="AK324" i="42"/>
  <c r="AK325" i="42"/>
  <c r="AK326" i="42"/>
  <c r="AK327" i="42"/>
  <c r="AK328" i="42"/>
  <c r="AK329" i="42"/>
  <c r="AK330" i="42"/>
  <c r="AK331" i="42"/>
  <c r="AK332" i="42"/>
  <c r="AK333" i="42"/>
  <c r="AK334" i="42"/>
  <c r="AK335" i="42"/>
  <c r="AK336" i="42"/>
  <c r="AK337" i="42"/>
  <c r="AK338" i="42"/>
  <c r="AK339" i="42"/>
  <c r="AK340" i="42"/>
  <c r="AK341" i="42"/>
  <c r="AK342" i="42"/>
  <c r="AK343" i="42"/>
  <c r="AK344" i="42"/>
  <c r="AK345" i="42"/>
  <c r="AK346" i="42"/>
  <c r="AK347" i="42"/>
  <c r="AK348" i="42"/>
  <c r="AK349" i="42"/>
  <c r="AK350" i="42"/>
  <c r="AK351" i="42"/>
  <c r="AK352" i="42"/>
  <c r="AK353" i="42"/>
  <c r="AK354" i="42"/>
  <c r="AK355" i="42"/>
  <c r="AK356" i="42"/>
  <c r="AK357" i="42"/>
  <c r="AK358" i="42"/>
  <c r="AK359" i="42"/>
  <c r="AK360" i="42"/>
  <c r="AK361" i="42"/>
  <c r="AK362" i="42"/>
  <c r="AK363" i="42"/>
  <c r="AK364" i="42"/>
  <c r="AK365" i="42"/>
  <c r="AK366" i="42"/>
  <c r="AK367" i="42"/>
  <c r="AK368" i="42"/>
  <c r="AK369" i="42"/>
  <c r="AK370" i="42"/>
  <c r="AK371" i="42"/>
  <c r="AK372" i="42"/>
  <c r="AK373" i="42"/>
  <c r="AK374" i="42"/>
  <c r="AK375" i="42"/>
  <c r="AK376" i="42"/>
  <c r="AK377" i="42"/>
  <c r="AK378" i="42"/>
  <c r="AK379" i="42"/>
  <c r="AK380" i="42"/>
  <c r="AK381" i="42"/>
  <c r="AK382" i="42"/>
  <c r="AK383" i="42"/>
  <c r="AK384" i="42"/>
  <c r="AK385" i="42"/>
  <c r="AK386" i="42"/>
  <c r="AK387" i="42"/>
  <c r="AK388" i="42"/>
  <c r="AK389" i="42"/>
  <c r="AK390" i="42"/>
  <c r="AK391" i="42"/>
  <c r="AK392" i="42"/>
  <c r="AK393" i="42"/>
  <c r="AK394" i="42"/>
  <c r="AK395" i="42"/>
  <c r="AK396" i="42"/>
  <c r="AK397" i="42"/>
  <c r="AK398" i="42"/>
  <c r="AK399" i="42"/>
  <c r="AK400" i="42"/>
  <c r="AK401" i="42"/>
  <c r="AK402" i="42"/>
  <c r="AK403" i="42"/>
  <c r="AK404" i="42"/>
  <c r="AK405" i="42"/>
  <c r="AK406" i="42"/>
  <c r="AK407" i="42"/>
  <c r="AK408" i="42"/>
  <c r="AK409" i="42"/>
  <c r="AK410" i="42"/>
  <c r="AK411" i="42"/>
  <c r="AK412" i="42"/>
  <c r="AK413" i="42"/>
  <c r="AK414" i="42"/>
  <c r="AK415" i="42"/>
  <c r="AK416" i="42"/>
  <c r="AK417" i="42"/>
  <c r="AK418" i="42"/>
  <c r="AK419" i="42"/>
  <c r="AK420" i="42"/>
  <c r="AK421" i="42"/>
  <c r="AK422" i="42"/>
  <c r="AK423" i="42"/>
  <c r="AK424" i="42"/>
  <c r="AK425" i="42"/>
  <c r="AK426" i="42"/>
  <c r="AK427" i="42"/>
  <c r="AK428" i="42"/>
  <c r="AK429" i="42"/>
  <c r="AK430" i="42"/>
  <c r="AK431" i="42"/>
  <c r="AK432" i="42"/>
  <c r="AK433" i="42"/>
  <c r="AK434" i="42"/>
  <c r="AK435" i="42"/>
  <c r="AK436" i="42"/>
  <c r="AK437" i="42"/>
  <c r="AK438" i="42"/>
  <c r="AK439" i="42"/>
  <c r="AK440" i="42"/>
  <c r="AK441" i="42"/>
  <c r="AK442" i="42"/>
  <c r="AK443" i="42"/>
  <c r="AK444" i="42"/>
  <c r="AK445" i="42"/>
  <c r="AK446" i="42"/>
  <c r="AK447" i="42"/>
  <c r="AK448" i="42"/>
  <c r="AK449" i="42"/>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AK30" i="41" l="1"/>
  <c r="AK31" i="41"/>
  <c r="AK32" i="41"/>
  <c r="AK33" i="41"/>
  <c r="AK34" i="41"/>
  <c r="AK35" i="41"/>
  <c r="AK36" i="41"/>
  <c r="AK37" i="41"/>
  <c r="AK38" i="41"/>
  <c r="AK39" i="41"/>
  <c r="AK40" i="41"/>
  <c r="AK41" i="41"/>
  <c r="AK42" i="41"/>
  <c r="AK43" i="41"/>
  <c r="AK44" i="41"/>
  <c r="AK45" i="41"/>
  <c r="AK46" i="41"/>
  <c r="AK47" i="41"/>
  <c r="AK48" i="41"/>
  <c r="AK49" i="41"/>
  <c r="AK50" i="41"/>
  <c r="AK51" i="41"/>
  <c r="AK52" i="41"/>
  <c r="AK53" i="41"/>
  <c r="AK54" i="41"/>
  <c r="AK55" i="41"/>
  <c r="AK56" i="41"/>
  <c r="AK57" i="41"/>
  <c r="AK58" i="41"/>
  <c r="AK59" i="41"/>
  <c r="AK60" i="4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K85" i="41"/>
  <c r="AK86" i="41"/>
  <c r="AK87" i="41"/>
  <c r="AK88" i="41"/>
  <c r="AK89" i="41"/>
  <c r="AK90" i="41"/>
  <c r="AK91" i="41"/>
  <c r="AK92" i="41"/>
  <c r="AK93" i="41"/>
  <c r="AK94" i="41"/>
  <c r="AK95" i="41"/>
  <c r="AK96" i="41"/>
  <c r="AK97" i="41"/>
  <c r="AK98" i="41"/>
  <c r="AK99" i="41"/>
  <c r="AK100" i="41"/>
  <c r="AK101" i="41"/>
  <c r="AK102" i="41"/>
  <c r="AK103" i="41"/>
  <c r="AK104" i="41"/>
  <c r="AK105" i="41"/>
  <c r="AK106" i="41"/>
  <c r="AK107" i="41"/>
  <c r="AK108" i="41"/>
  <c r="AK109" i="41"/>
  <c r="AK110" i="41"/>
  <c r="AK111" i="41"/>
  <c r="AK112" i="41"/>
  <c r="AK113" i="41"/>
  <c r="AK114" i="41"/>
  <c r="AK115" i="41"/>
  <c r="AK116" i="41"/>
  <c r="AK117" i="41"/>
  <c r="AK118" i="41"/>
  <c r="AK119" i="41"/>
  <c r="AK120" i="41"/>
  <c r="AK121" i="41"/>
  <c r="AK122" i="41"/>
  <c r="AK123" i="41"/>
  <c r="AK124" i="41"/>
  <c r="AK125" i="41"/>
  <c r="AK126" i="41"/>
  <c r="AK127" i="41"/>
  <c r="AK128" i="41"/>
  <c r="AK129" i="41"/>
  <c r="AK130" i="41"/>
  <c r="AK131" i="41"/>
  <c r="AK132" i="41"/>
  <c r="AK133" i="41"/>
  <c r="AK134" i="41"/>
  <c r="AK135" i="41"/>
  <c r="AK136" i="41"/>
  <c r="AK137" i="41"/>
  <c r="AK138" i="41"/>
  <c r="AK139" i="41"/>
  <c r="AK140" i="41"/>
  <c r="AK141" i="41"/>
  <c r="AK142" i="41"/>
  <c r="AK143" i="41"/>
  <c r="AK144" i="41"/>
  <c r="AK145" i="41"/>
  <c r="AK146" i="41"/>
  <c r="AK147" i="41"/>
  <c r="AK148" i="41"/>
  <c r="AK149" i="41"/>
  <c r="AK150" i="41"/>
  <c r="AK151" i="41"/>
  <c r="AK152" i="41"/>
  <c r="AK153" i="41"/>
  <c r="AK154" i="41"/>
  <c r="AK155" i="41"/>
  <c r="AK156" i="41"/>
  <c r="AK157" i="41"/>
  <c r="AK158" i="41"/>
  <c r="AK159" i="41"/>
  <c r="AK160" i="41"/>
  <c r="AK161" i="41"/>
  <c r="AK162" i="41"/>
  <c r="AK163" i="41"/>
  <c r="AK164" i="41"/>
  <c r="AK165" i="41"/>
  <c r="AK166" i="41"/>
  <c r="AK167" i="41"/>
  <c r="AK168" i="41"/>
  <c r="AK169" i="41"/>
  <c r="AK170" i="41"/>
  <c r="AK171" i="41"/>
  <c r="AK172" i="41"/>
  <c r="AK173" i="41"/>
  <c r="AK174" i="41"/>
  <c r="AK175" i="41"/>
  <c r="AK176" i="41"/>
  <c r="AK177" i="41"/>
  <c r="AK178" i="41"/>
  <c r="AK179" i="41"/>
  <c r="AK180" i="41"/>
  <c r="AK181" i="41"/>
  <c r="AK182" i="41"/>
  <c r="AK183" i="41"/>
  <c r="AK184" i="41"/>
  <c r="AK185" i="41"/>
  <c r="AK186" i="41"/>
  <c r="AK187" i="41"/>
  <c r="AK188" i="41"/>
  <c r="AK189" i="41"/>
  <c r="AK190" i="41"/>
  <c r="AK191" i="41"/>
  <c r="AK192" i="41"/>
  <c r="AK193" i="41"/>
  <c r="AK194" i="41"/>
  <c r="AK195" i="41"/>
  <c r="AK196" i="41"/>
  <c r="AK197" i="41"/>
  <c r="AK198" i="41"/>
  <c r="AK199" i="41"/>
  <c r="AK200" i="41"/>
  <c r="AK201" i="41"/>
  <c r="AK202" i="41"/>
  <c r="AK203" i="41"/>
  <c r="AK204" i="41"/>
  <c r="AK205" i="41"/>
  <c r="AK206" i="41"/>
  <c r="AK207" i="41"/>
  <c r="AK208" i="41"/>
  <c r="AK209" i="41"/>
  <c r="AK210" i="41"/>
  <c r="AK211" i="41"/>
  <c r="AK212" i="41"/>
  <c r="AK213" i="41"/>
  <c r="AK214" i="41"/>
  <c r="AK215" i="41"/>
  <c r="AK216" i="41"/>
  <c r="AK217" i="41"/>
  <c r="AK218" i="41"/>
  <c r="AK219" i="41"/>
  <c r="AK220" i="41"/>
  <c r="AK221" i="41"/>
  <c r="AK222" i="41"/>
  <c r="AK223" i="41"/>
  <c r="AK224" i="41"/>
  <c r="AK225" i="41"/>
  <c r="AK226" i="41"/>
  <c r="AK227" i="41"/>
  <c r="AK228" i="41"/>
  <c r="AK229" i="41"/>
  <c r="AK230" i="41"/>
  <c r="AK231" i="41"/>
  <c r="AK232" i="41"/>
  <c r="AK233" i="41"/>
  <c r="AK234" i="41"/>
  <c r="AK235" i="41"/>
  <c r="AK236" i="41"/>
  <c r="AK237" i="41"/>
  <c r="AK238" i="41"/>
  <c r="AK239" i="41"/>
  <c r="AK240" i="41"/>
  <c r="AK241" i="41"/>
  <c r="AK242" i="41"/>
  <c r="AK243" i="41"/>
  <c r="AK244" i="41"/>
  <c r="AK245" i="41"/>
  <c r="AK246" i="41"/>
  <c r="AK247" i="41"/>
  <c r="AK248" i="41"/>
  <c r="AK249" i="41"/>
  <c r="AK250" i="41"/>
  <c r="AK251" i="41"/>
  <c r="AK252" i="41"/>
  <c r="AK253" i="41"/>
  <c r="AK254" i="41"/>
  <c r="AK255" i="41"/>
  <c r="AK256" i="41"/>
  <c r="AK257" i="41"/>
  <c r="AK258" i="41"/>
  <c r="AK259" i="41"/>
  <c r="AK260" i="41"/>
  <c r="AK261" i="41"/>
  <c r="AK262" i="41"/>
  <c r="AK263" i="41"/>
  <c r="AK264" i="41"/>
  <c r="AK265" i="41"/>
  <c r="AK266" i="41"/>
  <c r="AK267" i="41"/>
  <c r="AK268" i="41"/>
  <c r="AK269" i="41"/>
  <c r="AK270" i="41"/>
  <c r="AK271" i="41"/>
  <c r="AK272" i="41"/>
  <c r="AK273" i="41"/>
  <c r="AK274" i="41"/>
  <c r="AK275" i="41"/>
  <c r="AK276" i="41"/>
  <c r="AK277" i="41"/>
  <c r="AK278" i="41"/>
  <c r="AK279" i="41"/>
  <c r="AK280" i="41"/>
  <c r="AK281" i="41"/>
  <c r="AK282" i="41"/>
  <c r="AK283" i="41"/>
  <c r="AK284" i="41"/>
  <c r="AK285" i="41"/>
  <c r="AK286" i="41"/>
  <c r="AK287" i="41"/>
  <c r="AK288" i="41"/>
  <c r="AK289" i="41"/>
  <c r="AK290" i="41"/>
  <c r="AK291" i="41"/>
  <c r="AK292" i="41"/>
  <c r="AK293" i="41"/>
  <c r="AK294" i="41"/>
  <c r="AK295" i="41"/>
  <c r="AK296" i="41"/>
  <c r="AK297" i="41"/>
  <c r="AK298" i="41"/>
  <c r="AK299" i="41"/>
  <c r="AK300" i="41"/>
  <c r="AK301" i="41"/>
  <c r="AK302" i="41"/>
  <c r="AK303" i="41"/>
  <c r="AK304" i="41"/>
  <c r="AK305" i="41"/>
  <c r="AK306" i="41"/>
  <c r="AK307" i="41"/>
  <c r="AK308" i="41"/>
  <c r="AK309" i="41"/>
  <c r="AK310" i="41"/>
  <c r="AK311" i="41"/>
  <c r="AK312" i="41"/>
  <c r="AK313" i="41"/>
  <c r="AK314" i="41"/>
  <c r="AK315" i="41"/>
  <c r="AK316" i="41"/>
  <c r="AK317" i="41"/>
  <c r="AK318" i="41"/>
  <c r="AK319" i="41"/>
  <c r="AK320" i="41"/>
  <c r="AK321" i="41"/>
  <c r="AK322" i="41"/>
  <c r="AK323" i="41"/>
  <c r="AK324" i="41"/>
  <c r="AK325" i="41"/>
  <c r="AK326" i="41"/>
  <c r="AK327" i="41"/>
  <c r="AK328" i="41"/>
  <c r="AK329" i="41"/>
  <c r="AK330" i="41"/>
  <c r="AK331" i="41"/>
  <c r="AK332" i="41"/>
  <c r="AK333" i="41"/>
  <c r="AK334" i="41"/>
  <c r="AK335" i="41"/>
  <c r="AK336" i="41"/>
  <c r="AK337" i="41"/>
  <c r="AK338" i="41"/>
  <c r="AK339" i="41"/>
  <c r="AK340" i="41"/>
  <c r="AK341" i="41"/>
  <c r="AK342" i="41"/>
  <c r="AK343" i="41"/>
  <c r="AK344" i="41"/>
  <c r="AK345" i="41"/>
  <c r="AK346" i="41"/>
  <c r="AK347" i="41"/>
  <c r="AK348" i="41"/>
  <c r="AK349" i="41"/>
  <c r="AK350" i="41"/>
  <c r="AK351" i="41"/>
  <c r="AK352" i="41"/>
  <c r="AK353" i="41"/>
  <c r="AK354" i="41"/>
  <c r="AK355" i="41"/>
  <c r="AK356" i="41"/>
  <c r="AK357" i="41"/>
  <c r="AK358" i="41"/>
  <c r="AK359" i="41"/>
  <c r="AK360" i="41"/>
  <c r="AK361" i="41"/>
  <c r="AK362" i="41"/>
  <c r="AK363" i="41"/>
  <c r="AK364" i="41"/>
  <c r="AK365" i="41"/>
  <c r="AK366" i="41"/>
  <c r="AK367" i="41"/>
  <c r="AK368" i="41"/>
  <c r="AK369" i="41"/>
  <c r="AK370" i="41"/>
  <c r="AK371" i="41"/>
  <c r="AK372" i="41"/>
  <c r="AK373" i="41"/>
  <c r="AK374" i="41"/>
  <c r="AK375" i="41"/>
  <c r="AK376" i="41"/>
  <c r="AK377" i="41"/>
  <c r="AK378" i="41"/>
  <c r="AK379" i="41"/>
  <c r="AK380" i="41"/>
  <c r="AK381" i="41"/>
  <c r="AK382" i="41"/>
  <c r="AK383" i="41"/>
  <c r="AK384" i="41"/>
  <c r="AK385" i="41"/>
  <c r="AK386" i="41"/>
  <c r="AK387" i="41"/>
  <c r="AK388" i="41"/>
  <c r="AK389" i="41"/>
  <c r="AK390" i="41"/>
  <c r="AK391" i="41"/>
  <c r="AK392" i="41"/>
  <c r="AK393" i="41"/>
  <c r="AK394" i="41"/>
  <c r="AK395" i="41"/>
  <c r="AK396" i="41"/>
  <c r="AK397" i="41"/>
  <c r="AK398" i="41"/>
  <c r="AK399" i="41"/>
  <c r="AK400" i="41"/>
  <c r="AK401" i="41"/>
  <c r="AK402" i="41"/>
  <c r="AK403" i="41"/>
  <c r="AK404" i="41"/>
  <c r="AK405" i="41"/>
  <c r="AK406" i="41"/>
  <c r="AK407" i="41"/>
  <c r="AK408" i="41"/>
  <c r="AK409" i="41"/>
  <c r="AK410" i="41"/>
  <c r="AK411" i="41"/>
  <c r="AK412" i="41"/>
  <c r="AK413" i="41"/>
  <c r="AK414" i="41"/>
  <c r="AK415" i="41"/>
  <c r="AK416" i="41"/>
  <c r="AK417" i="41"/>
  <c r="AK418" i="41"/>
  <c r="AK419" i="41"/>
  <c r="AK420" i="41"/>
  <c r="AK421" i="41"/>
  <c r="AK422" i="41"/>
  <c r="AK423" i="41"/>
  <c r="AK424" i="41"/>
  <c r="AK425" i="41"/>
  <c r="AK426" i="41"/>
  <c r="AK427" i="41"/>
  <c r="AK428" i="41"/>
  <c r="AK429" i="41"/>
  <c r="AK430" i="41"/>
  <c r="AK431" i="41"/>
  <c r="AK432" i="41"/>
  <c r="AK433" i="41"/>
  <c r="AK434" i="41"/>
  <c r="AK435" i="41"/>
  <c r="AK436" i="41"/>
  <c r="AK437" i="41"/>
  <c r="AK438" i="41"/>
  <c r="AK439" i="41"/>
  <c r="AK440" i="41"/>
  <c r="AK441" i="41"/>
  <c r="AK442" i="41"/>
  <c r="AK443" i="41"/>
  <c r="AK444" i="41"/>
  <c r="AK445" i="41"/>
  <c r="AK446" i="41"/>
  <c r="AK447" i="41"/>
  <c r="AK448" i="41"/>
  <c r="AK449" i="41"/>
  <c r="AK30" i="40"/>
  <c r="AK31" i="40"/>
  <c r="AK32" i="40"/>
  <c r="AK33" i="40"/>
  <c r="AK34" i="40"/>
  <c r="AK35" i="40"/>
  <c r="AK36" i="40"/>
  <c r="AK37" i="40"/>
  <c r="AK38" i="40"/>
  <c r="AK39" i="40"/>
  <c r="AK40" i="40"/>
  <c r="AK41" i="40"/>
  <c r="AK42" i="40"/>
  <c r="AK43" i="40"/>
  <c r="AK44" i="40"/>
  <c r="AK45" i="40"/>
  <c r="AK46" i="40"/>
  <c r="AK47" i="40"/>
  <c r="AK48" i="40"/>
  <c r="AK49" i="40"/>
  <c r="AK50" i="40"/>
  <c r="AK51" i="40"/>
  <c r="AK52" i="40"/>
  <c r="AK53" i="40"/>
  <c r="AK54" i="40"/>
  <c r="AK55" i="40"/>
  <c r="AK56" i="40"/>
  <c r="AK57" i="40"/>
  <c r="AK58" i="40"/>
  <c r="AK59" i="40"/>
  <c r="AK60" i="40"/>
  <c r="AK61" i="40"/>
  <c r="AK62" i="40"/>
  <c r="AK63" i="40"/>
  <c r="AK64" i="40"/>
  <c r="AK65" i="40"/>
  <c r="AK66" i="40"/>
  <c r="AK67" i="40"/>
  <c r="AK68" i="40"/>
  <c r="AK69" i="40"/>
  <c r="AK70" i="40"/>
  <c r="AK71" i="40"/>
  <c r="AK72" i="40"/>
  <c r="AK73" i="40"/>
  <c r="AK74" i="40"/>
  <c r="AK75" i="40"/>
  <c r="AK76" i="40"/>
  <c r="AK77" i="40"/>
  <c r="AK78" i="40"/>
  <c r="AK79" i="40"/>
  <c r="AK80" i="40"/>
  <c r="AK81" i="40"/>
  <c r="AK82" i="40"/>
  <c r="AK83" i="40"/>
  <c r="AK84" i="40"/>
  <c r="AK85" i="40"/>
  <c r="AK86" i="40"/>
  <c r="AK87" i="40"/>
  <c r="AK88" i="40"/>
  <c r="AK89" i="40"/>
  <c r="AK90" i="40"/>
  <c r="AK91" i="40"/>
  <c r="AK92" i="40"/>
  <c r="AK93" i="40"/>
  <c r="AK94" i="40"/>
  <c r="AK95" i="40"/>
  <c r="AK96" i="40"/>
  <c r="AK97" i="40"/>
  <c r="AK98" i="40"/>
  <c r="AK99" i="40"/>
  <c r="AK100" i="40"/>
  <c r="AK101" i="40"/>
  <c r="AK102" i="40"/>
  <c r="AK103" i="40"/>
  <c r="AK104" i="40"/>
  <c r="AK105" i="40"/>
  <c r="AK106" i="40"/>
  <c r="AK107" i="40"/>
  <c r="AK108" i="40"/>
  <c r="AK109" i="40"/>
  <c r="AK110" i="40"/>
  <c r="AK111" i="40"/>
  <c r="AK112" i="40"/>
  <c r="AK113" i="40"/>
  <c r="AK114" i="40"/>
  <c r="AK115" i="40"/>
  <c r="AK116" i="40"/>
  <c r="AK117" i="40"/>
  <c r="AK118" i="40"/>
  <c r="AK119" i="40"/>
  <c r="AK120" i="40"/>
  <c r="AK121" i="40"/>
  <c r="AK122" i="40"/>
  <c r="AK123" i="40"/>
  <c r="AK124" i="40"/>
  <c r="AK125" i="40"/>
  <c r="AK126" i="40"/>
  <c r="AK127" i="40"/>
  <c r="AK128" i="40"/>
  <c r="AK129" i="40"/>
  <c r="AK130" i="40"/>
  <c r="AK131" i="40"/>
  <c r="AK132" i="40"/>
  <c r="AK133" i="40"/>
  <c r="AK134" i="40"/>
  <c r="AK135" i="40"/>
  <c r="AK136" i="40"/>
  <c r="AK137" i="40"/>
  <c r="AK138" i="40"/>
  <c r="AK139" i="40"/>
  <c r="AK140" i="40"/>
  <c r="AK141" i="40"/>
  <c r="AK142" i="40"/>
  <c r="AK143" i="40"/>
  <c r="AK144" i="40"/>
  <c r="AK145" i="40"/>
  <c r="AK146" i="40"/>
  <c r="AK147" i="40"/>
  <c r="AK148" i="40"/>
  <c r="AK149" i="40"/>
  <c r="AK150" i="40"/>
  <c r="AK151" i="40"/>
  <c r="AK152" i="40"/>
  <c r="AK153" i="40"/>
  <c r="AK154" i="40"/>
  <c r="AK155" i="40"/>
  <c r="AK156" i="40"/>
  <c r="AK157" i="40"/>
  <c r="AK158" i="40"/>
  <c r="AK159" i="40"/>
  <c r="AK160" i="40"/>
  <c r="AK161" i="40"/>
  <c r="AK162" i="40"/>
  <c r="AK163" i="40"/>
  <c r="AK164" i="40"/>
  <c r="AK165" i="40"/>
  <c r="AK166" i="40"/>
  <c r="AK167" i="40"/>
  <c r="AK168" i="40"/>
  <c r="AK169" i="40"/>
  <c r="AK170" i="40"/>
  <c r="AK171" i="40"/>
  <c r="AK172" i="40"/>
  <c r="AK173" i="40"/>
  <c r="AK174" i="40"/>
  <c r="AK175" i="40"/>
  <c r="AK176" i="40"/>
  <c r="AK177" i="40"/>
  <c r="AK178" i="40"/>
  <c r="AK179" i="40"/>
  <c r="AK180" i="40"/>
  <c r="AK181" i="40"/>
  <c r="AK182" i="40"/>
  <c r="AK183" i="40"/>
  <c r="AK184" i="40"/>
  <c r="AK185" i="40"/>
  <c r="AK186" i="40"/>
  <c r="AK187" i="40"/>
  <c r="AK188" i="40"/>
  <c r="AK189" i="40"/>
  <c r="AK190" i="40"/>
  <c r="AK191" i="40"/>
  <c r="AK192" i="40"/>
  <c r="AK193" i="40"/>
  <c r="AK194" i="40"/>
  <c r="AK195" i="40"/>
  <c r="AK196" i="40"/>
  <c r="AK197" i="40"/>
  <c r="AK198" i="40"/>
  <c r="AK199" i="40"/>
  <c r="AK200" i="40"/>
  <c r="AK201" i="40"/>
  <c r="AK202" i="40"/>
  <c r="AK203" i="40"/>
  <c r="AK204" i="40"/>
  <c r="AK205" i="40"/>
  <c r="AK206" i="40"/>
  <c r="AK207" i="40"/>
  <c r="AK208" i="40"/>
  <c r="AK209" i="40"/>
  <c r="AK210" i="40"/>
  <c r="AK211" i="40"/>
  <c r="AK212" i="40"/>
  <c r="AK213" i="40"/>
  <c r="AK214" i="40"/>
  <c r="AK215" i="40"/>
  <c r="AK216" i="40"/>
  <c r="AK217" i="40"/>
  <c r="AK218" i="40"/>
  <c r="AK219" i="40"/>
  <c r="AK220" i="40"/>
  <c r="AK221" i="40"/>
  <c r="AK222" i="40"/>
  <c r="AK223" i="40"/>
  <c r="AK224" i="40"/>
  <c r="AK225" i="40"/>
  <c r="AK226" i="40"/>
  <c r="AK227" i="40"/>
  <c r="AK228" i="40"/>
  <c r="AK229" i="40"/>
  <c r="AK230" i="40"/>
  <c r="AK231" i="40"/>
  <c r="AK232" i="40"/>
  <c r="AK233" i="40"/>
  <c r="AK234" i="40"/>
  <c r="AK235" i="40"/>
  <c r="AK236" i="40"/>
  <c r="AK237" i="40"/>
  <c r="AK238" i="40"/>
  <c r="AK239" i="40"/>
  <c r="AK240" i="40"/>
  <c r="AK241" i="40"/>
  <c r="AK242" i="40"/>
  <c r="AK243" i="40"/>
  <c r="AK244" i="40"/>
  <c r="AK245" i="40"/>
  <c r="AK246" i="40"/>
  <c r="AK247" i="40"/>
  <c r="AK248" i="40"/>
  <c r="AK249" i="40"/>
  <c r="AK250" i="40"/>
  <c r="AK251" i="40"/>
  <c r="AK252" i="40"/>
  <c r="AK253" i="40"/>
  <c r="AK254" i="40"/>
  <c r="AK255" i="40"/>
  <c r="AK256" i="40"/>
  <c r="AK257" i="40"/>
  <c r="AK258" i="40"/>
  <c r="AK259" i="40"/>
  <c r="AK260" i="40"/>
  <c r="AK261" i="40"/>
  <c r="AK262" i="40"/>
  <c r="AK263" i="40"/>
  <c r="AK264" i="40"/>
  <c r="AK265" i="40"/>
  <c r="AK266" i="40"/>
  <c r="AK267" i="40"/>
  <c r="AK268" i="40"/>
  <c r="AK269" i="40"/>
  <c r="AK270" i="40"/>
  <c r="AK271" i="40"/>
  <c r="AK272" i="40"/>
  <c r="AK273" i="40"/>
  <c r="AK274" i="40"/>
  <c r="AK275" i="40"/>
  <c r="AK276" i="40"/>
  <c r="AK277" i="40"/>
  <c r="AK278" i="40"/>
  <c r="AK279" i="40"/>
  <c r="AK280" i="40"/>
  <c r="AK281" i="40"/>
  <c r="AK282" i="40"/>
  <c r="AK283" i="40"/>
  <c r="AK284" i="40"/>
  <c r="AK285" i="40"/>
  <c r="AK286" i="40"/>
  <c r="AK287" i="40"/>
  <c r="AK288" i="40"/>
  <c r="AK289" i="40"/>
  <c r="AK290" i="40"/>
  <c r="AK291" i="40"/>
  <c r="AK292" i="40"/>
  <c r="AK293" i="40"/>
  <c r="AK294" i="40"/>
  <c r="AK295" i="40"/>
  <c r="AK296" i="40"/>
  <c r="AK297" i="40"/>
  <c r="AK298" i="40"/>
  <c r="AK299" i="40"/>
  <c r="AK300" i="40"/>
  <c r="AK301" i="40"/>
  <c r="AK302" i="40"/>
  <c r="AK303" i="40"/>
  <c r="AK304" i="40"/>
  <c r="AK305" i="40"/>
  <c r="AK306" i="40"/>
  <c r="AK307" i="40"/>
  <c r="AK308" i="40"/>
  <c r="AK309" i="40"/>
  <c r="AK310" i="40"/>
  <c r="AK311" i="40"/>
  <c r="AK312" i="40"/>
  <c r="AK313" i="40"/>
  <c r="AK314" i="40"/>
  <c r="AK315" i="40"/>
  <c r="AK316" i="40"/>
  <c r="AK317" i="40"/>
  <c r="AK318" i="40"/>
  <c r="AK319" i="40"/>
  <c r="AK320" i="40"/>
  <c r="AK321" i="40"/>
  <c r="AK322" i="40"/>
  <c r="AK323" i="40"/>
  <c r="AK324" i="40"/>
  <c r="AK325" i="40"/>
  <c r="AK326" i="40"/>
  <c r="AK327" i="40"/>
  <c r="AK328" i="40"/>
  <c r="AK329" i="40"/>
  <c r="AK330" i="40"/>
  <c r="AK331" i="40"/>
  <c r="AK332" i="40"/>
  <c r="AK333" i="40"/>
  <c r="AK334" i="40"/>
  <c r="AK335" i="40"/>
  <c r="AK336" i="40"/>
  <c r="AK337" i="40"/>
  <c r="AK338" i="40"/>
  <c r="AK339" i="40"/>
  <c r="AK340" i="40"/>
  <c r="AK341" i="40"/>
  <c r="AK342" i="40"/>
  <c r="AK343" i="40"/>
  <c r="AK344" i="40"/>
  <c r="AK345" i="40"/>
  <c r="AK346" i="40"/>
  <c r="AK347" i="40"/>
  <c r="AK348" i="40"/>
  <c r="AK349" i="40"/>
  <c r="AK350" i="40"/>
  <c r="AK351" i="40"/>
  <c r="AK352" i="40"/>
  <c r="AK353" i="40"/>
  <c r="AK354" i="40"/>
  <c r="AK355" i="40"/>
  <c r="AK356" i="40"/>
  <c r="AK357" i="40"/>
  <c r="AK358" i="40"/>
  <c r="AK359" i="40"/>
  <c r="AK360" i="40"/>
  <c r="AK361" i="40"/>
  <c r="AK362" i="40"/>
  <c r="AK363" i="40"/>
  <c r="AK364" i="40"/>
  <c r="AK365" i="40"/>
  <c r="AK366" i="40"/>
  <c r="AK367" i="40"/>
  <c r="AK368" i="40"/>
  <c r="AK369" i="40"/>
  <c r="AK370" i="40"/>
  <c r="AK371" i="40"/>
  <c r="AK372" i="40"/>
  <c r="AK373" i="40"/>
  <c r="AK374" i="40"/>
  <c r="AK375" i="40"/>
  <c r="AK376" i="40"/>
  <c r="AK377" i="40"/>
  <c r="AK378" i="40"/>
  <c r="AK379" i="40"/>
  <c r="AK380" i="40"/>
  <c r="AK381" i="40"/>
  <c r="AK382" i="40"/>
  <c r="AK383" i="40"/>
  <c r="AK384" i="40"/>
  <c r="AK385" i="40"/>
  <c r="AK386" i="40"/>
  <c r="AK387" i="40"/>
  <c r="AK388" i="40"/>
  <c r="AK389" i="40"/>
  <c r="AK390" i="40"/>
  <c r="AK391" i="40"/>
  <c r="AK392" i="40"/>
  <c r="AK393" i="40"/>
  <c r="AK394" i="40"/>
  <c r="AK395" i="40"/>
  <c r="AK396" i="40"/>
  <c r="AK397" i="40"/>
  <c r="AK398" i="40"/>
  <c r="AK399" i="40"/>
  <c r="AK400" i="40"/>
  <c r="AK401" i="40"/>
  <c r="AK402" i="40"/>
  <c r="AK403" i="40"/>
  <c r="AK404" i="40"/>
  <c r="AK405" i="40"/>
  <c r="AK406" i="40"/>
  <c r="AK407" i="40"/>
  <c r="AK408" i="40"/>
  <c r="AK409" i="40"/>
  <c r="AK410" i="40"/>
  <c r="AK411" i="40"/>
  <c r="AK412" i="40"/>
  <c r="AK413" i="40"/>
  <c r="AK414" i="40"/>
  <c r="AK415" i="40"/>
  <c r="AK416" i="40"/>
  <c r="AK417" i="40"/>
  <c r="AK418" i="40"/>
  <c r="AK419" i="40"/>
  <c r="AK420" i="40"/>
  <c r="AK421" i="40"/>
  <c r="AK422" i="40"/>
  <c r="AK423" i="40"/>
  <c r="AK424" i="40"/>
  <c r="AK425" i="40"/>
  <c r="AK426" i="40"/>
  <c r="AK427" i="40"/>
  <c r="AK428" i="40"/>
  <c r="AK429" i="40"/>
  <c r="AK430" i="40"/>
  <c r="AK431" i="40"/>
  <c r="AK432" i="40"/>
  <c r="AK433" i="40"/>
  <c r="AK434" i="40"/>
  <c r="AK435" i="40"/>
  <c r="AK436" i="40"/>
  <c r="AK437" i="40"/>
  <c r="AK438" i="40"/>
  <c r="AK439" i="40"/>
  <c r="AK440" i="40"/>
  <c r="AK441" i="40"/>
  <c r="AK442" i="40"/>
  <c r="AK443" i="40"/>
  <c r="AK444" i="40"/>
  <c r="AK445" i="40"/>
  <c r="AK446" i="40"/>
  <c r="AK447" i="40"/>
  <c r="AK448" i="40"/>
  <c r="AK449" i="40"/>
  <c r="AK450" i="40"/>
  <c r="AK451" i="40"/>
  <c r="AK452" i="40"/>
  <c r="AK453" i="40"/>
  <c r="AK454" i="40"/>
  <c r="AK455" i="40"/>
  <c r="AK456" i="40"/>
  <c r="AK457" i="40"/>
  <c r="AJ27" i="39"/>
  <c r="AJ28" i="39"/>
  <c r="AJ29" i="39"/>
  <c r="AJ30" i="39"/>
  <c r="AJ31" i="39"/>
  <c r="AJ32" i="39"/>
  <c r="AJ33" i="39"/>
  <c r="AJ34" i="39"/>
  <c r="AJ35" i="39"/>
  <c r="AJ36" i="39"/>
  <c r="AJ37" i="39"/>
  <c r="AJ38" i="39"/>
  <c r="AJ39" i="39"/>
  <c r="AJ40" i="39"/>
  <c r="AJ41" i="39"/>
  <c r="AJ42" i="39"/>
  <c r="AJ43" i="39"/>
  <c r="AJ44" i="39"/>
  <c r="AJ45" i="39"/>
  <c r="AJ46" i="39"/>
  <c r="AJ47" i="39"/>
  <c r="AJ48" i="39"/>
  <c r="AJ49" i="39"/>
  <c r="AJ50" i="39"/>
  <c r="AJ51" i="39"/>
  <c r="AJ52" i="39"/>
  <c r="AJ53" i="39"/>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J93" i="39"/>
  <c r="AJ94" i="39"/>
  <c r="AJ95" i="39"/>
  <c r="AJ96" i="39"/>
  <c r="AJ97" i="39"/>
  <c r="AJ98" i="39"/>
  <c r="AJ99" i="39"/>
  <c r="AJ100" i="39"/>
  <c r="AJ101" i="39"/>
  <c r="AJ102" i="39"/>
  <c r="AJ103" i="39"/>
  <c r="AJ104" i="39"/>
  <c r="AJ105" i="39"/>
  <c r="AJ106" i="39"/>
  <c r="AJ107" i="39"/>
  <c r="AJ108" i="39"/>
  <c r="AJ109" i="39"/>
  <c r="AJ110" i="39"/>
  <c r="AJ111" i="39"/>
  <c r="AJ112" i="39"/>
  <c r="AJ113" i="39"/>
  <c r="AJ114" i="39"/>
  <c r="AJ115" i="39"/>
  <c r="AJ116" i="39"/>
  <c r="AJ117" i="39"/>
  <c r="AJ118" i="39"/>
  <c r="AJ119" i="39"/>
  <c r="AJ120" i="39"/>
  <c r="AJ121" i="39"/>
  <c r="AJ122" i="39"/>
  <c r="AJ123" i="39"/>
  <c r="AJ124" i="39"/>
  <c r="AJ125" i="39"/>
  <c r="AJ126" i="39"/>
  <c r="AJ127" i="39"/>
  <c r="AJ128" i="39"/>
  <c r="AJ129" i="39"/>
  <c r="AJ130" i="39"/>
  <c r="AJ131" i="39"/>
  <c r="AJ132" i="39"/>
  <c r="AJ133" i="39"/>
  <c r="AJ134" i="39"/>
  <c r="AJ135" i="39"/>
  <c r="AJ136" i="39"/>
  <c r="AJ137" i="39"/>
  <c r="AJ138" i="39"/>
  <c r="AJ139" i="39"/>
  <c r="AJ140" i="39"/>
  <c r="AJ141" i="39"/>
  <c r="AJ142" i="39"/>
  <c r="AJ143" i="39"/>
  <c r="AJ144" i="39"/>
  <c r="AJ145" i="39"/>
  <c r="AJ146" i="39"/>
  <c r="AJ147" i="39"/>
  <c r="AJ148" i="39"/>
  <c r="AJ149" i="39"/>
  <c r="AJ150" i="39"/>
  <c r="AJ151" i="39"/>
  <c r="AJ152" i="39"/>
  <c r="AJ153" i="39"/>
  <c r="AJ154" i="39"/>
  <c r="AJ155" i="39"/>
  <c r="AJ156" i="39"/>
  <c r="AJ157" i="39"/>
  <c r="AJ158" i="39"/>
  <c r="AJ159" i="39"/>
  <c r="AJ160" i="39"/>
  <c r="AJ161" i="39"/>
  <c r="AJ162" i="39"/>
  <c r="AJ163" i="39"/>
  <c r="AJ164" i="39"/>
  <c r="AJ165" i="39"/>
  <c r="AJ166" i="39"/>
  <c r="AJ167" i="39"/>
  <c r="AJ168" i="39"/>
  <c r="AJ169" i="39"/>
  <c r="AJ170" i="39"/>
  <c r="AJ171" i="39"/>
  <c r="AJ172" i="39"/>
  <c r="AJ173" i="39"/>
  <c r="AJ174" i="39"/>
  <c r="AJ175" i="39"/>
  <c r="AJ176" i="39"/>
  <c r="AJ177" i="39"/>
  <c r="AJ178" i="39"/>
  <c r="AJ179" i="39"/>
  <c r="AJ180" i="39"/>
  <c r="AJ181" i="39"/>
  <c r="AJ182" i="39"/>
  <c r="AJ183" i="39"/>
  <c r="AJ184" i="39"/>
  <c r="AJ185" i="39"/>
  <c r="AJ186" i="39"/>
  <c r="AJ187" i="39"/>
  <c r="AJ188" i="39"/>
  <c r="AJ189" i="39"/>
  <c r="AJ190" i="39"/>
  <c r="AJ191" i="39"/>
  <c r="AJ192" i="39"/>
  <c r="AJ193" i="39"/>
  <c r="AJ194" i="39"/>
  <c r="AJ195" i="39"/>
  <c r="AJ196" i="39"/>
  <c r="AJ197" i="39"/>
  <c r="AJ198" i="39"/>
  <c r="AJ199" i="39"/>
  <c r="AJ200" i="39"/>
  <c r="AJ201" i="39"/>
  <c r="AJ202" i="39"/>
  <c r="AJ203" i="39"/>
  <c r="AJ204" i="39"/>
  <c r="AJ205" i="39"/>
  <c r="AJ206" i="39"/>
  <c r="AJ207" i="39"/>
  <c r="AJ208" i="39"/>
  <c r="AJ209" i="39"/>
  <c r="AJ210" i="39"/>
  <c r="AJ211" i="39"/>
  <c r="AJ212" i="39"/>
  <c r="AJ213" i="39"/>
  <c r="AJ214" i="39"/>
  <c r="AJ215" i="39"/>
  <c r="AJ216" i="39"/>
  <c r="AJ217" i="39"/>
  <c r="AJ218" i="39"/>
  <c r="AJ219" i="39"/>
  <c r="AJ220" i="39"/>
  <c r="AJ221" i="39"/>
  <c r="AJ222" i="39"/>
  <c r="AJ223" i="39"/>
  <c r="AJ224" i="39"/>
  <c r="AJ225" i="39"/>
  <c r="AJ226" i="39"/>
  <c r="AJ227" i="39"/>
  <c r="AJ228" i="39"/>
  <c r="AJ229" i="39"/>
  <c r="AJ230" i="39"/>
  <c r="AJ231" i="39"/>
  <c r="AJ232" i="39"/>
  <c r="AJ233" i="39"/>
  <c r="AJ234" i="39"/>
  <c r="AJ235" i="39"/>
  <c r="AJ236" i="39"/>
  <c r="AJ237" i="39"/>
  <c r="AJ238" i="39"/>
  <c r="AJ239" i="39"/>
  <c r="AJ240" i="39"/>
  <c r="AJ241" i="39"/>
  <c r="AJ242" i="39"/>
  <c r="AJ243" i="39"/>
  <c r="AJ244" i="39"/>
  <c r="AJ245" i="39"/>
  <c r="AJ246" i="39"/>
  <c r="AJ247" i="39"/>
  <c r="AJ248" i="39"/>
  <c r="AJ249" i="39"/>
  <c r="AJ250" i="39"/>
  <c r="AJ251" i="39"/>
  <c r="AJ252" i="39"/>
  <c r="AJ253" i="39"/>
  <c r="AJ254" i="39"/>
  <c r="AJ255" i="39"/>
  <c r="AJ256" i="39"/>
  <c r="AJ257" i="39"/>
  <c r="AJ258" i="39"/>
  <c r="AJ259" i="39"/>
  <c r="AJ260" i="39"/>
  <c r="AJ261" i="39"/>
  <c r="AJ262" i="39"/>
  <c r="AJ263" i="39"/>
  <c r="AJ264" i="39"/>
  <c r="AJ265" i="39"/>
  <c r="AJ266" i="39"/>
  <c r="AJ267" i="39"/>
  <c r="AJ268" i="39"/>
  <c r="AJ269" i="39"/>
  <c r="AJ270" i="39"/>
  <c r="AJ271" i="39"/>
  <c r="AJ272" i="39"/>
  <c r="AJ273" i="39"/>
  <c r="AJ274" i="39"/>
  <c r="AJ275" i="39"/>
  <c r="AJ276" i="39"/>
  <c r="AJ277" i="39"/>
  <c r="AJ278" i="39"/>
  <c r="AJ279" i="39"/>
  <c r="AJ280" i="39"/>
  <c r="AJ281" i="39"/>
  <c r="AJ282" i="39"/>
  <c r="AJ283" i="39"/>
  <c r="AJ284" i="39"/>
  <c r="AJ285" i="39"/>
  <c r="AJ286" i="39"/>
  <c r="AJ287" i="39"/>
  <c r="AJ288" i="39"/>
  <c r="AJ289" i="39"/>
  <c r="AJ290" i="39"/>
  <c r="AJ291" i="39"/>
  <c r="AJ292" i="39"/>
  <c r="AJ293" i="39"/>
  <c r="AJ294" i="39"/>
  <c r="AJ295" i="39"/>
  <c r="AJ296" i="39"/>
  <c r="AJ297" i="39"/>
  <c r="AJ298" i="39"/>
  <c r="AJ299" i="39"/>
  <c r="AJ300" i="39"/>
  <c r="AJ301" i="39"/>
  <c r="AJ302" i="39"/>
  <c r="AJ303" i="39"/>
  <c r="AJ304" i="39"/>
  <c r="AJ305" i="39"/>
  <c r="AJ306" i="39"/>
  <c r="AJ307" i="39"/>
  <c r="AJ308" i="39"/>
  <c r="AJ309" i="39"/>
  <c r="AJ310" i="39"/>
  <c r="AJ311" i="39"/>
  <c r="AJ312" i="39"/>
  <c r="AJ313" i="39"/>
  <c r="AJ314" i="39"/>
  <c r="AJ315" i="39"/>
  <c r="AJ316" i="39"/>
  <c r="AJ317" i="39"/>
  <c r="AJ318" i="39"/>
  <c r="AJ319" i="39"/>
  <c r="AJ320" i="39"/>
  <c r="AJ321" i="39"/>
  <c r="AJ322" i="39"/>
  <c r="AJ323" i="39"/>
  <c r="AJ324" i="39"/>
  <c r="AJ325" i="39"/>
  <c r="AJ326" i="39"/>
  <c r="AJ327" i="39"/>
  <c r="AJ328" i="39"/>
  <c r="AJ329" i="39"/>
  <c r="AJ330" i="39"/>
  <c r="AJ331" i="39"/>
  <c r="AJ332" i="39"/>
  <c r="AJ333" i="39"/>
  <c r="AJ334" i="39"/>
  <c r="AJ335" i="39"/>
  <c r="AJ336" i="39"/>
  <c r="AJ337" i="39"/>
  <c r="AJ338" i="39"/>
  <c r="AJ339" i="39"/>
  <c r="AJ340" i="39"/>
  <c r="AJ341" i="39"/>
  <c r="AJ342" i="39"/>
  <c r="AJ343" i="39"/>
  <c r="AJ344" i="39"/>
  <c r="AJ345" i="39"/>
  <c r="AJ346" i="39"/>
  <c r="AJ347" i="39"/>
  <c r="AJ348" i="39"/>
  <c r="AJ349" i="39"/>
  <c r="AJ350" i="39"/>
  <c r="AJ351" i="39"/>
  <c r="AJ352" i="39"/>
  <c r="AJ353" i="39"/>
  <c r="AJ354" i="39"/>
  <c r="AJ355" i="39"/>
  <c r="AJ356" i="39"/>
  <c r="AJ357" i="39"/>
  <c r="AJ358" i="39"/>
  <c r="AJ359" i="39"/>
  <c r="AJ360" i="39"/>
  <c r="AJ361" i="39"/>
  <c r="AJ362" i="39"/>
  <c r="AJ363" i="39"/>
  <c r="AJ364" i="39"/>
  <c r="AJ365" i="39"/>
  <c r="AJ366" i="39"/>
  <c r="AJ367" i="39"/>
  <c r="AJ368" i="39"/>
  <c r="AJ369" i="39"/>
  <c r="AJ370" i="39"/>
  <c r="AJ371" i="39"/>
  <c r="AJ372" i="39"/>
  <c r="AJ373" i="39"/>
  <c r="AJ374" i="39"/>
  <c r="AJ375" i="39"/>
  <c r="AJ376" i="39"/>
  <c r="AJ377" i="39"/>
  <c r="AJ378" i="39"/>
  <c r="AJ379" i="39"/>
  <c r="AJ380" i="39"/>
  <c r="AJ381" i="39"/>
  <c r="AJ382" i="39"/>
  <c r="AJ383" i="39"/>
  <c r="AJ384" i="39"/>
  <c r="AJ385" i="39"/>
  <c r="AJ386" i="39"/>
  <c r="AJ387" i="39"/>
  <c r="AJ388" i="39"/>
  <c r="AJ389" i="39"/>
  <c r="AJ390" i="39"/>
  <c r="AJ391" i="39"/>
  <c r="AJ392" i="39"/>
  <c r="AJ393" i="39"/>
  <c r="AJ394" i="39"/>
  <c r="AJ395" i="39"/>
  <c r="AJ396" i="39"/>
  <c r="AJ397" i="39"/>
  <c r="AJ398" i="39"/>
  <c r="AJ399" i="39"/>
  <c r="AJ400" i="39"/>
  <c r="AJ401" i="39"/>
  <c r="AJ402" i="39"/>
  <c r="AJ403" i="39"/>
  <c r="AJ404" i="39"/>
  <c r="AJ405" i="39"/>
  <c r="AJ406" i="39"/>
  <c r="AJ407" i="39"/>
  <c r="AJ408" i="39"/>
  <c r="AJ409" i="39"/>
  <c r="AJ410" i="39"/>
  <c r="AJ411" i="39"/>
  <c r="AJ412" i="39"/>
  <c r="AJ413" i="39"/>
  <c r="AJ414" i="39"/>
  <c r="AJ415" i="39"/>
  <c r="AJ416" i="39"/>
  <c r="AJ417" i="39"/>
  <c r="AJ418" i="39"/>
  <c r="AJ419" i="39"/>
  <c r="AJ420" i="39"/>
  <c r="AJ421" i="39"/>
  <c r="AJ422" i="39"/>
  <c r="AJ423" i="39"/>
  <c r="AJ424" i="39"/>
  <c r="AJ425" i="39"/>
  <c r="AJ426" i="39"/>
  <c r="AJ427" i="39"/>
  <c r="AJ428" i="39"/>
  <c r="AJ429" i="39"/>
  <c r="AJ430" i="39"/>
  <c r="AJ431" i="39"/>
  <c r="AJ432" i="39"/>
  <c r="AJ433" i="39"/>
  <c r="AJ434" i="39"/>
  <c r="AJ435" i="39"/>
  <c r="AJ436" i="39"/>
  <c r="AJ437" i="39"/>
  <c r="AJ438" i="39"/>
  <c r="AJ439" i="39"/>
  <c r="AJ440" i="39"/>
  <c r="AJ441" i="39"/>
  <c r="AJ442" i="39"/>
  <c r="AJ443" i="39"/>
  <c r="AJ444" i="39"/>
  <c r="AJ445" i="39"/>
  <c r="AJ446" i="39"/>
  <c r="AJ447" i="39"/>
  <c r="AJ448" i="39"/>
  <c r="AJ449" i="39"/>
  <c r="AJ450" i="39"/>
  <c r="AJ451" i="39"/>
  <c r="AJ452" i="39"/>
  <c r="AJ453" i="39"/>
  <c r="AJ454" i="39"/>
  <c r="AJ27" i="38"/>
  <c r="AJ28" i="38"/>
  <c r="AJ29" i="38"/>
  <c r="AJ30" i="38"/>
  <c r="AJ31" i="38"/>
  <c r="AJ32" i="38"/>
  <c r="AJ33" i="38"/>
  <c r="AJ34" i="38"/>
  <c r="AJ35" i="38"/>
  <c r="AJ36" i="38"/>
  <c r="AJ37" i="38"/>
  <c r="AJ38" i="38"/>
  <c r="AJ39" i="38"/>
  <c r="AJ40" i="38"/>
  <c r="AJ41" i="38"/>
  <c r="AJ42" i="38"/>
  <c r="AJ43" i="38"/>
  <c r="AJ44" i="38"/>
  <c r="AJ45" i="38"/>
  <c r="AJ46" i="38"/>
  <c r="AJ47" i="38"/>
  <c r="AJ48" i="38"/>
  <c r="AJ49" i="38"/>
  <c r="AJ50" i="38"/>
  <c r="AJ51" i="38"/>
  <c r="AJ52" i="38"/>
  <c r="AJ53" i="38"/>
  <c r="AJ54" i="38"/>
  <c r="AJ55" i="38"/>
  <c r="AJ56" i="38"/>
  <c r="AJ57" i="38"/>
  <c r="AJ58" i="38"/>
  <c r="AJ59" i="38"/>
  <c r="AJ60" i="38"/>
  <c r="AJ61" i="38"/>
  <c r="AJ62" i="38"/>
  <c r="AJ63" i="38"/>
  <c r="AJ64" i="38"/>
  <c r="AJ65" i="38"/>
  <c r="AJ66" i="38"/>
  <c r="AJ67" i="38"/>
  <c r="AJ68" i="38"/>
  <c r="AJ69" i="38"/>
  <c r="AJ70" i="38"/>
  <c r="AJ71" i="38"/>
  <c r="AJ72" i="38"/>
  <c r="AJ73" i="38"/>
  <c r="AJ74" i="38"/>
  <c r="AJ75" i="38"/>
  <c r="AJ76" i="38"/>
  <c r="AJ77" i="38"/>
  <c r="AJ78" i="38"/>
  <c r="AJ79" i="38"/>
  <c r="AJ80" i="38"/>
  <c r="AJ81" i="38"/>
  <c r="AJ82" i="38"/>
  <c r="AJ83" i="38"/>
  <c r="AJ84" i="38"/>
  <c r="AJ85" i="38"/>
  <c r="AJ86" i="38"/>
  <c r="AJ87" i="38"/>
  <c r="AJ88" i="38"/>
  <c r="AJ89" i="38"/>
  <c r="AJ90" i="38"/>
  <c r="AJ91" i="38"/>
  <c r="AJ92" i="38"/>
  <c r="AJ93" i="38"/>
  <c r="AJ94" i="38"/>
  <c r="AJ95" i="38"/>
  <c r="AJ96" i="38"/>
  <c r="AJ97" i="38"/>
  <c r="AJ98" i="38"/>
  <c r="AJ99" i="38"/>
  <c r="AJ100" i="38"/>
  <c r="AJ101" i="38"/>
  <c r="AJ102" i="38"/>
  <c r="AJ103" i="38"/>
  <c r="AJ104" i="38"/>
  <c r="AJ105" i="38"/>
  <c r="AJ106" i="38"/>
  <c r="AJ107" i="38"/>
  <c r="AJ108" i="38"/>
  <c r="AJ109" i="38"/>
  <c r="AJ110" i="38"/>
  <c r="AJ111" i="38"/>
  <c r="AJ112" i="38"/>
  <c r="AJ113" i="38"/>
  <c r="AJ114" i="38"/>
  <c r="AJ115" i="38"/>
  <c r="AJ116" i="38"/>
  <c r="AJ117" i="38"/>
  <c r="AJ118" i="38"/>
  <c r="AJ119" i="38"/>
  <c r="AJ120" i="38"/>
  <c r="AJ121" i="38"/>
  <c r="AJ122" i="38"/>
  <c r="AJ123" i="38"/>
  <c r="AJ124" i="38"/>
  <c r="AJ125" i="38"/>
  <c r="AJ126" i="38"/>
  <c r="AJ127" i="38"/>
  <c r="AJ128" i="38"/>
  <c r="AJ129" i="38"/>
  <c r="AJ130" i="38"/>
  <c r="AJ131" i="38"/>
  <c r="AJ132" i="38"/>
  <c r="AJ133" i="38"/>
  <c r="AJ134" i="38"/>
  <c r="AJ135" i="38"/>
  <c r="AJ136" i="38"/>
  <c r="AJ137" i="38"/>
  <c r="AJ138" i="38"/>
  <c r="AJ139" i="38"/>
  <c r="AJ140" i="38"/>
  <c r="AJ141" i="38"/>
  <c r="AJ142" i="38"/>
  <c r="AJ143" i="38"/>
  <c r="AJ144" i="38"/>
  <c r="AJ145" i="38"/>
  <c r="AJ146" i="38"/>
  <c r="AJ147" i="38"/>
  <c r="AJ148" i="38"/>
  <c r="AJ149" i="38"/>
  <c r="AJ150" i="38"/>
  <c r="AJ151" i="38"/>
  <c r="AJ152" i="38"/>
  <c r="AJ153" i="38"/>
  <c r="AJ154" i="38"/>
  <c r="AJ155" i="38"/>
  <c r="AJ156" i="38"/>
  <c r="AJ157" i="38"/>
  <c r="AJ158" i="38"/>
  <c r="AJ159" i="38"/>
  <c r="AJ160" i="38"/>
  <c r="AJ161" i="38"/>
  <c r="AJ162" i="38"/>
  <c r="AJ163" i="38"/>
  <c r="AJ164" i="38"/>
  <c r="AJ165" i="38"/>
  <c r="AJ166" i="38"/>
  <c r="AJ167" i="38"/>
  <c r="AJ168" i="38"/>
  <c r="AJ169" i="38"/>
  <c r="AJ170" i="38"/>
  <c r="AJ171" i="38"/>
  <c r="AJ172" i="38"/>
  <c r="AJ173" i="38"/>
  <c r="AJ174" i="38"/>
  <c r="AJ175" i="38"/>
  <c r="AJ176" i="38"/>
  <c r="AJ177" i="38"/>
  <c r="AJ178" i="38"/>
  <c r="AJ179" i="38"/>
  <c r="AJ180" i="38"/>
  <c r="AJ181" i="38"/>
  <c r="AJ182" i="38"/>
  <c r="AJ183" i="38"/>
  <c r="AJ184" i="38"/>
  <c r="AJ185" i="38"/>
  <c r="AJ186" i="38"/>
  <c r="AJ187" i="38"/>
  <c r="AJ188" i="38"/>
  <c r="AJ189" i="38"/>
  <c r="AJ190" i="38"/>
  <c r="AJ191" i="38"/>
  <c r="AJ192" i="38"/>
  <c r="AJ193" i="38"/>
  <c r="AJ194" i="38"/>
  <c r="AJ195" i="38"/>
  <c r="AJ196" i="38"/>
  <c r="AJ197" i="38"/>
  <c r="AJ198" i="38"/>
  <c r="AJ199" i="38"/>
  <c r="AJ200" i="38"/>
  <c r="AJ201" i="38"/>
  <c r="AJ202" i="38"/>
  <c r="AJ203" i="38"/>
  <c r="AJ204" i="38"/>
  <c r="AJ205" i="38"/>
  <c r="AJ206" i="38"/>
  <c r="AJ207" i="38"/>
  <c r="AJ208" i="38"/>
  <c r="AJ209" i="38"/>
  <c r="AJ210" i="38"/>
  <c r="AJ211" i="38"/>
  <c r="AJ212" i="38"/>
  <c r="AJ213" i="38"/>
  <c r="AJ214" i="38"/>
  <c r="AJ215" i="38"/>
  <c r="AJ216" i="38"/>
  <c r="AJ217" i="38"/>
  <c r="AJ218" i="38"/>
  <c r="AJ219" i="38"/>
  <c r="AJ220" i="38"/>
  <c r="AJ221" i="38"/>
  <c r="AJ222" i="38"/>
  <c r="AJ223" i="38"/>
  <c r="AJ224" i="38"/>
  <c r="AJ225" i="38"/>
  <c r="AJ226" i="38"/>
  <c r="AJ227" i="38"/>
  <c r="AJ228" i="38"/>
  <c r="AJ229" i="38"/>
  <c r="AJ230" i="38"/>
  <c r="AJ231" i="38"/>
  <c r="AJ232" i="38"/>
  <c r="AJ233" i="38"/>
  <c r="AJ234" i="38"/>
  <c r="AJ235" i="38"/>
  <c r="AJ236" i="38"/>
  <c r="AJ237" i="38"/>
  <c r="AJ238" i="38"/>
  <c r="AJ239" i="38"/>
  <c r="AJ240" i="38"/>
  <c r="AJ241" i="38"/>
  <c r="AJ242" i="38"/>
  <c r="AJ243" i="38"/>
  <c r="AJ244" i="38"/>
  <c r="AJ245" i="38"/>
  <c r="AJ246" i="38"/>
  <c r="AJ247" i="38"/>
  <c r="AJ248" i="38"/>
  <c r="AJ249" i="38"/>
  <c r="AJ250" i="38"/>
  <c r="AJ251" i="38"/>
  <c r="AJ252" i="38"/>
  <c r="AJ253" i="38"/>
  <c r="AJ254" i="38"/>
  <c r="AJ255" i="38"/>
  <c r="AJ256" i="38"/>
  <c r="AJ257" i="38"/>
  <c r="AJ258" i="38"/>
  <c r="AJ259" i="38"/>
  <c r="AJ260" i="38"/>
  <c r="AJ261" i="38"/>
  <c r="AJ262" i="38"/>
  <c r="AJ263" i="38"/>
  <c r="AJ264" i="38"/>
  <c r="AJ265" i="38"/>
  <c r="AJ266" i="38"/>
  <c r="AJ267" i="38"/>
  <c r="AJ268" i="38"/>
  <c r="AJ269" i="38"/>
  <c r="AJ270" i="38"/>
  <c r="AJ271" i="38"/>
  <c r="AJ272" i="38"/>
  <c r="AJ273" i="38"/>
  <c r="AJ274" i="38"/>
  <c r="AJ275" i="38"/>
  <c r="AJ276" i="38"/>
  <c r="AJ277" i="38"/>
  <c r="AJ278" i="38"/>
  <c r="AJ279" i="38"/>
  <c r="AJ280" i="38"/>
  <c r="AJ281" i="38"/>
  <c r="AJ282" i="38"/>
  <c r="AJ283" i="38"/>
  <c r="AJ284" i="38"/>
  <c r="AJ285" i="38"/>
  <c r="AJ286" i="38"/>
  <c r="AJ287" i="38"/>
  <c r="AJ288" i="38"/>
  <c r="AJ289" i="38"/>
  <c r="AJ290" i="38"/>
  <c r="AJ291" i="38"/>
  <c r="AJ292" i="38"/>
  <c r="AJ293" i="38"/>
  <c r="AJ294" i="38"/>
  <c r="AJ295" i="38"/>
  <c r="AJ296" i="38"/>
  <c r="AJ297" i="38"/>
  <c r="AJ298" i="38"/>
  <c r="AJ299" i="38"/>
  <c r="AJ300" i="38"/>
  <c r="AJ301" i="38"/>
  <c r="AJ302" i="38"/>
  <c r="AJ303" i="38"/>
  <c r="AJ304" i="38"/>
  <c r="AJ305" i="38"/>
  <c r="AJ306" i="38"/>
  <c r="AJ307" i="38"/>
  <c r="AJ308" i="38"/>
  <c r="AJ309" i="38"/>
  <c r="AJ310" i="38"/>
  <c r="AJ311" i="38"/>
  <c r="AJ312" i="38"/>
  <c r="AJ313" i="38"/>
  <c r="AJ314" i="38"/>
  <c r="AJ315" i="38"/>
  <c r="AJ316" i="38"/>
  <c r="AJ317" i="38"/>
  <c r="AJ318" i="38"/>
  <c r="AJ319" i="38"/>
  <c r="AJ320" i="38"/>
  <c r="AJ321" i="38"/>
  <c r="AJ322" i="38"/>
  <c r="AJ323" i="38"/>
  <c r="AJ324" i="38"/>
  <c r="AJ325" i="38"/>
  <c r="AJ326" i="38"/>
  <c r="AJ327" i="38"/>
  <c r="AJ328" i="38"/>
  <c r="AJ329" i="38"/>
  <c r="AJ330" i="38"/>
  <c r="AJ331" i="38"/>
  <c r="AJ332" i="38"/>
  <c r="AJ333" i="38"/>
  <c r="AJ334" i="38"/>
  <c r="AJ335" i="38"/>
  <c r="AJ336" i="38"/>
  <c r="AJ337" i="38"/>
  <c r="AJ338" i="38"/>
  <c r="AJ339" i="38"/>
  <c r="AJ340" i="38"/>
  <c r="AJ341" i="38"/>
  <c r="AJ342" i="38"/>
  <c r="AJ343" i="38"/>
  <c r="AJ344" i="38"/>
  <c r="AJ345" i="38"/>
  <c r="AJ346" i="38"/>
  <c r="AJ347" i="38"/>
  <c r="AJ348" i="38"/>
  <c r="AJ349" i="38"/>
  <c r="AJ350" i="38"/>
  <c r="AJ351" i="38"/>
  <c r="AJ352" i="38"/>
  <c r="AJ353" i="38"/>
  <c r="AJ354" i="38"/>
  <c r="AJ355" i="38"/>
  <c r="AJ356" i="38"/>
  <c r="AJ357" i="38"/>
  <c r="AJ358" i="38"/>
  <c r="AJ359" i="38"/>
  <c r="AJ360" i="38"/>
  <c r="AJ361" i="38"/>
  <c r="AJ362" i="38"/>
  <c r="AJ363" i="38"/>
  <c r="AJ364" i="38"/>
  <c r="AJ365" i="38"/>
  <c r="AJ366" i="38"/>
  <c r="AJ367" i="38"/>
  <c r="AJ368" i="38"/>
  <c r="AJ369" i="38"/>
  <c r="AJ370" i="38"/>
  <c r="AJ371" i="38"/>
  <c r="AJ372" i="38"/>
  <c r="AJ373" i="38"/>
  <c r="AJ374" i="38"/>
  <c r="AJ375" i="38"/>
  <c r="AJ376" i="38"/>
  <c r="AJ377" i="38"/>
  <c r="AJ378" i="38"/>
  <c r="AJ379" i="38"/>
  <c r="AJ380" i="38"/>
  <c r="AJ381" i="38"/>
  <c r="AJ382" i="38"/>
  <c r="AJ383" i="38"/>
  <c r="AJ384" i="38"/>
  <c r="AJ385" i="38"/>
  <c r="AJ386" i="38"/>
  <c r="AJ387" i="38"/>
  <c r="AJ388" i="38"/>
  <c r="AJ389" i="38"/>
  <c r="AJ390" i="38"/>
  <c r="AJ391" i="38"/>
  <c r="AJ392" i="38"/>
  <c r="AJ393" i="38"/>
  <c r="AJ394" i="38"/>
  <c r="AJ395" i="38"/>
  <c r="AJ396" i="38"/>
  <c r="AJ397" i="38"/>
  <c r="AJ398" i="38"/>
  <c r="AJ399" i="38"/>
  <c r="AJ400" i="38"/>
  <c r="AJ401" i="38"/>
  <c r="AJ402" i="38"/>
  <c r="AJ403" i="38"/>
  <c r="AJ404" i="38"/>
  <c r="AJ405" i="38"/>
  <c r="AJ406" i="38"/>
  <c r="AJ407" i="38"/>
  <c r="AJ408" i="38"/>
  <c r="AJ409" i="38"/>
  <c r="AJ410" i="38"/>
  <c r="AJ411" i="38"/>
  <c r="AJ412" i="38"/>
  <c r="AJ413" i="38"/>
  <c r="AJ414" i="38"/>
  <c r="AJ415" i="38"/>
  <c r="AJ416" i="38"/>
  <c r="AJ417" i="38"/>
  <c r="AJ418" i="38"/>
  <c r="AJ419" i="38"/>
  <c r="AJ420" i="38"/>
  <c r="AJ421" i="38"/>
  <c r="AJ422" i="38"/>
  <c r="AJ423" i="38"/>
  <c r="AJ424" i="38"/>
  <c r="AJ425" i="38"/>
  <c r="AJ426" i="38"/>
  <c r="AJ427" i="38"/>
  <c r="AJ428" i="38"/>
  <c r="AJ429" i="38"/>
  <c r="AJ430" i="38"/>
  <c r="AJ431" i="38"/>
  <c r="AJ432" i="38"/>
  <c r="AJ433" i="38"/>
  <c r="AJ434" i="38"/>
  <c r="AJ435" i="38"/>
  <c r="AJ436" i="38"/>
  <c r="AJ437" i="38"/>
  <c r="AJ438" i="38"/>
  <c r="AJ439" i="38"/>
  <c r="AJ440" i="38"/>
  <c r="AJ441" i="38"/>
  <c r="AJ442" i="38"/>
  <c r="AJ443" i="38"/>
  <c r="AJ444" i="38"/>
  <c r="AJ445" i="38"/>
  <c r="AJ446" i="38"/>
  <c r="AJ447" i="38"/>
  <c r="AJ448" i="38"/>
  <c r="AJ449" i="38"/>
  <c r="AJ450" i="38"/>
  <c r="AJ451" i="38"/>
  <c r="AJ452" i="38"/>
  <c r="AJ453" i="38"/>
  <c r="AJ454" i="38"/>
  <c r="AJ450" i="42" l="1"/>
  <c r="AH450" i="42"/>
  <c r="AJ30" i="40" l="1"/>
  <c r="AJ31" i="40"/>
  <c r="AJ32" i="40"/>
  <c r="AJ33" i="40"/>
  <c r="AJ34" i="40"/>
  <c r="AJ35" i="40"/>
  <c r="AJ36" i="40"/>
  <c r="AJ37" i="40"/>
  <c r="AJ38" i="40"/>
  <c r="AJ39" i="40"/>
  <c r="AJ40" i="40"/>
  <c r="AJ41" i="40"/>
  <c r="AJ42" i="40"/>
  <c r="AJ43" i="40"/>
  <c r="AJ44" i="40"/>
  <c r="AJ45" i="40"/>
  <c r="AJ46" i="40"/>
  <c r="AJ47" i="40"/>
  <c r="AJ48" i="40"/>
  <c r="AJ49" i="40"/>
  <c r="AJ50" i="40"/>
  <c r="AJ51" i="40"/>
  <c r="AJ52" i="40"/>
  <c r="AJ53" i="40"/>
  <c r="AJ54" i="40"/>
  <c r="AJ55" i="40"/>
  <c r="AJ56" i="40"/>
  <c r="AJ57" i="40"/>
  <c r="AJ58" i="40"/>
  <c r="AJ59" i="40"/>
  <c r="AJ60" i="40"/>
  <c r="AJ61" i="40"/>
  <c r="AJ62" i="40"/>
  <c r="AJ63" i="40"/>
  <c r="AJ64" i="40"/>
  <c r="AJ65" i="40"/>
  <c r="AJ66" i="40"/>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J93" i="40"/>
  <c r="AJ94" i="40"/>
  <c r="AJ95" i="40"/>
  <c r="AJ96" i="40"/>
  <c r="AJ97" i="40"/>
  <c r="AJ98" i="40"/>
  <c r="AJ99" i="40"/>
  <c r="AJ100" i="40"/>
  <c r="AJ101" i="40"/>
  <c r="AJ102" i="40"/>
  <c r="AJ103" i="40"/>
  <c r="AJ104" i="40"/>
  <c r="AJ105" i="40"/>
  <c r="AJ106" i="40"/>
  <c r="AJ107" i="40"/>
  <c r="AJ108" i="40"/>
  <c r="AJ109" i="40"/>
  <c r="AJ110" i="40"/>
  <c r="AJ111" i="40"/>
  <c r="AJ112" i="40"/>
  <c r="AJ113" i="40"/>
  <c r="AJ114" i="40"/>
  <c r="AJ115" i="40"/>
  <c r="AJ116" i="40"/>
  <c r="AJ117" i="40"/>
  <c r="AJ118" i="40"/>
  <c r="AJ119" i="40"/>
  <c r="AJ120" i="40"/>
  <c r="AJ121" i="40"/>
  <c r="AJ122" i="40"/>
  <c r="AJ123" i="40"/>
  <c r="AJ124" i="40"/>
  <c r="AJ125" i="40"/>
  <c r="AJ126" i="40"/>
  <c r="AJ127" i="40"/>
  <c r="AJ128" i="40"/>
  <c r="AJ129" i="40"/>
  <c r="AJ130" i="40"/>
  <c r="AJ131" i="40"/>
  <c r="AJ132" i="40"/>
  <c r="AJ133" i="40"/>
  <c r="AJ134" i="40"/>
  <c r="AJ135" i="40"/>
  <c r="AJ136" i="40"/>
  <c r="AJ137" i="40"/>
  <c r="AJ138" i="40"/>
  <c r="AJ139" i="40"/>
  <c r="AJ140" i="40"/>
  <c r="AJ141" i="40"/>
  <c r="AJ142" i="40"/>
  <c r="AJ143" i="40"/>
  <c r="AJ144" i="40"/>
  <c r="AJ145" i="40"/>
  <c r="AJ146" i="40"/>
  <c r="AJ147" i="40"/>
  <c r="AJ148" i="40"/>
  <c r="AJ149" i="40"/>
  <c r="AJ150" i="40"/>
  <c r="AJ151" i="40"/>
  <c r="AJ152" i="40"/>
  <c r="AJ153" i="40"/>
  <c r="AJ154" i="40"/>
  <c r="AJ155" i="40"/>
  <c r="AJ156" i="40"/>
  <c r="AJ157" i="40"/>
  <c r="AJ158" i="40"/>
  <c r="AJ159" i="40"/>
  <c r="AJ160" i="40"/>
  <c r="AJ161" i="40"/>
  <c r="AJ162" i="40"/>
  <c r="AJ163" i="40"/>
  <c r="AJ164" i="40"/>
  <c r="AJ165" i="40"/>
  <c r="AJ166" i="40"/>
  <c r="AJ167" i="40"/>
  <c r="AJ168" i="40"/>
  <c r="AJ169" i="40"/>
  <c r="AJ170" i="40"/>
  <c r="AJ171" i="40"/>
  <c r="AJ172" i="40"/>
  <c r="AJ173" i="40"/>
  <c r="AJ174" i="40"/>
  <c r="AJ175" i="40"/>
  <c r="AJ176" i="40"/>
  <c r="AJ177" i="40"/>
  <c r="AJ178" i="40"/>
  <c r="AJ179" i="40"/>
  <c r="AJ180" i="40"/>
  <c r="AJ181" i="40"/>
  <c r="AJ182" i="40"/>
  <c r="AJ183" i="40"/>
  <c r="AJ184" i="40"/>
  <c r="AJ185" i="40"/>
  <c r="AJ186" i="40"/>
  <c r="AJ187" i="40"/>
  <c r="AJ188" i="40"/>
  <c r="AJ189" i="40"/>
  <c r="AJ190" i="40"/>
  <c r="AJ191" i="40"/>
  <c r="AJ192" i="40"/>
  <c r="AJ193" i="40"/>
  <c r="AJ194" i="40"/>
  <c r="AJ195" i="40"/>
  <c r="AJ196" i="40"/>
  <c r="AJ197" i="40"/>
  <c r="AJ198" i="40"/>
  <c r="AJ199" i="40"/>
  <c r="AJ200" i="40"/>
  <c r="AJ201" i="40"/>
  <c r="AJ202" i="40"/>
  <c r="AJ203" i="40"/>
  <c r="AJ204" i="40"/>
  <c r="AJ205" i="40"/>
  <c r="AJ206" i="40"/>
  <c r="AJ207" i="40"/>
  <c r="AJ208" i="40"/>
  <c r="AJ209" i="40"/>
  <c r="AJ210" i="40"/>
  <c r="AJ211" i="40"/>
  <c r="AJ212" i="40"/>
  <c r="AJ213" i="40"/>
  <c r="AJ214" i="40"/>
  <c r="AJ215" i="40"/>
  <c r="AJ216" i="40"/>
  <c r="AJ217" i="40"/>
  <c r="AJ218" i="40"/>
  <c r="AJ219" i="40"/>
  <c r="AJ220" i="40"/>
  <c r="AJ221" i="40"/>
  <c r="AJ222" i="40"/>
  <c r="AJ223" i="40"/>
  <c r="AJ224" i="40"/>
  <c r="AJ225" i="40"/>
  <c r="AJ226" i="40"/>
  <c r="AJ227" i="40"/>
  <c r="AJ228" i="40"/>
  <c r="AJ229" i="40"/>
  <c r="AJ230" i="40"/>
  <c r="AJ231" i="40"/>
  <c r="AJ232" i="40"/>
  <c r="AJ233" i="40"/>
  <c r="AJ234" i="40"/>
  <c r="AJ235" i="40"/>
  <c r="AJ236" i="40"/>
  <c r="AJ237" i="40"/>
  <c r="AJ238" i="40"/>
  <c r="AJ239" i="40"/>
  <c r="AJ240" i="40"/>
  <c r="AJ241" i="40"/>
  <c r="AJ242" i="40"/>
  <c r="AJ243" i="40"/>
  <c r="AJ244" i="40"/>
  <c r="AJ245" i="40"/>
  <c r="AJ246" i="40"/>
  <c r="AJ247" i="40"/>
  <c r="AJ248" i="40"/>
  <c r="AJ249" i="40"/>
  <c r="AJ250" i="40"/>
  <c r="AJ251" i="40"/>
  <c r="AJ252" i="40"/>
  <c r="AJ253" i="40"/>
  <c r="AJ254" i="40"/>
  <c r="AJ255" i="40"/>
  <c r="AJ256" i="40"/>
  <c r="AJ257" i="40"/>
  <c r="AJ258" i="40"/>
  <c r="AJ259" i="40"/>
  <c r="AJ260" i="40"/>
  <c r="AJ261" i="40"/>
  <c r="AJ262" i="40"/>
  <c r="AJ263" i="40"/>
  <c r="AJ264" i="40"/>
  <c r="AJ265" i="40"/>
  <c r="AJ266" i="40"/>
  <c r="AJ267" i="40"/>
  <c r="AJ268" i="40"/>
  <c r="AJ269" i="40"/>
  <c r="AJ270" i="40"/>
  <c r="AJ271" i="40"/>
  <c r="AJ272" i="40"/>
  <c r="AJ273" i="40"/>
  <c r="AJ274" i="40"/>
  <c r="AJ275" i="40"/>
  <c r="AJ276" i="40"/>
  <c r="AJ277" i="40"/>
  <c r="AJ278" i="40"/>
  <c r="AJ279" i="40"/>
  <c r="AJ280" i="40"/>
  <c r="AJ281" i="40"/>
  <c r="AJ282" i="40"/>
  <c r="AJ283" i="40"/>
  <c r="AJ284" i="40"/>
  <c r="AJ285" i="40"/>
  <c r="AJ286" i="40"/>
  <c r="AJ287" i="40"/>
  <c r="AJ288" i="40"/>
  <c r="AJ289" i="40"/>
  <c r="AJ290" i="40"/>
  <c r="AJ291" i="40"/>
  <c r="AJ292" i="40"/>
  <c r="AJ293" i="40"/>
  <c r="AJ294" i="40"/>
  <c r="AJ295" i="40"/>
  <c r="AJ296" i="40"/>
  <c r="AJ297" i="40"/>
  <c r="AJ298" i="40"/>
  <c r="AJ299" i="40"/>
  <c r="AJ300" i="40"/>
  <c r="AJ301" i="40"/>
  <c r="AJ302" i="40"/>
  <c r="AJ303" i="40"/>
  <c r="AJ304" i="40"/>
  <c r="AJ305" i="40"/>
  <c r="AJ306" i="40"/>
  <c r="AJ307" i="40"/>
  <c r="AJ308" i="40"/>
  <c r="AJ309" i="40"/>
  <c r="AJ310" i="40"/>
  <c r="AJ311" i="40"/>
  <c r="AJ312" i="40"/>
  <c r="AJ313" i="40"/>
  <c r="AJ314" i="40"/>
  <c r="AJ315" i="40"/>
  <c r="AJ316" i="40"/>
  <c r="AJ317" i="40"/>
  <c r="AJ318" i="40"/>
  <c r="AJ319" i="40"/>
  <c r="AJ320" i="40"/>
  <c r="AJ321" i="40"/>
  <c r="AJ322" i="40"/>
  <c r="AJ323" i="40"/>
  <c r="AJ324" i="40"/>
  <c r="AJ325" i="40"/>
  <c r="AJ326" i="40"/>
  <c r="AJ327" i="40"/>
  <c r="AJ328" i="40"/>
  <c r="AJ329" i="40"/>
  <c r="AJ330" i="40"/>
  <c r="AJ331" i="40"/>
  <c r="AJ332" i="40"/>
  <c r="AJ333" i="40"/>
  <c r="AJ334" i="40"/>
  <c r="AJ335" i="40"/>
  <c r="AJ336" i="40"/>
  <c r="AJ337" i="40"/>
  <c r="AJ338" i="40"/>
  <c r="AJ339" i="40"/>
  <c r="AJ340" i="40"/>
  <c r="AJ341" i="40"/>
  <c r="AJ342" i="40"/>
  <c r="AJ343" i="40"/>
  <c r="AJ344" i="40"/>
  <c r="AJ345" i="40"/>
  <c r="AJ346" i="40"/>
  <c r="AJ347" i="40"/>
  <c r="AJ348" i="40"/>
  <c r="AJ349" i="40"/>
  <c r="AJ350" i="40"/>
  <c r="AJ351" i="40"/>
  <c r="AJ352" i="40"/>
  <c r="AJ353" i="40"/>
  <c r="AJ354" i="40"/>
  <c r="AJ355" i="40"/>
  <c r="AJ356" i="40"/>
  <c r="AJ357" i="40"/>
  <c r="AJ358" i="40"/>
  <c r="AJ359" i="40"/>
  <c r="AJ360" i="40"/>
  <c r="AJ361" i="40"/>
  <c r="AJ362" i="40"/>
  <c r="AJ363" i="40"/>
  <c r="AJ364" i="40"/>
  <c r="AJ365" i="40"/>
  <c r="AJ366" i="40"/>
  <c r="AJ367" i="40"/>
  <c r="AJ368" i="40"/>
  <c r="AJ369" i="40"/>
  <c r="AJ370" i="40"/>
  <c r="AJ371" i="40"/>
  <c r="AJ372" i="40"/>
  <c r="AJ373" i="40"/>
  <c r="AJ374" i="40"/>
  <c r="AJ375" i="40"/>
  <c r="AJ376" i="40"/>
  <c r="AJ377" i="40"/>
  <c r="AJ378" i="40"/>
  <c r="AJ379" i="40"/>
  <c r="AJ380" i="40"/>
  <c r="AJ381" i="40"/>
  <c r="AJ382" i="40"/>
  <c r="AJ383" i="40"/>
  <c r="AJ384" i="40"/>
  <c r="AJ385" i="40"/>
  <c r="AJ386" i="40"/>
  <c r="AJ387" i="40"/>
  <c r="AJ388" i="40"/>
  <c r="AJ389" i="40"/>
  <c r="AJ390" i="40"/>
  <c r="AJ391" i="40"/>
  <c r="AJ392" i="40"/>
  <c r="AJ393" i="40"/>
  <c r="AJ394" i="40"/>
  <c r="AJ395" i="40"/>
  <c r="AJ396" i="40"/>
  <c r="AJ397" i="40"/>
  <c r="AJ398" i="40"/>
  <c r="AJ399" i="40"/>
  <c r="AJ400" i="40"/>
  <c r="AJ401" i="40"/>
  <c r="AJ402" i="40"/>
  <c r="AJ403" i="40"/>
  <c r="AJ404" i="40"/>
  <c r="AJ405" i="40"/>
  <c r="AJ406" i="40"/>
  <c r="AJ407" i="40"/>
  <c r="AJ408" i="40"/>
  <c r="AJ409" i="40"/>
  <c r="AJ410" i="40"/>
  <c r="AJ411" i="40"/>
  <c r="AJ412" i="40"/>
  <c r="AJ413" i="40"/>
  <c r="AJ414" i="40"/>
  <c r="AJ415" i="40"/>
  <c r="AJ416" i="40"/>
  <c r="AJ417" i="40"/>
  <c r="AJ418" i="40"/>
  <c r="AJ419" i="40"/>
  <c r="AJ420" i="40"/>
  <c r="AJ421" i="40"/>
  <c r="AJ422" i="40"/>
  <c r="AJ423" i="40"/>
  <c r="AJ424" i="40"/>
  <c r="AJ425" i="40"/>
  <c r="AJ426" i="40"/>
  <c r="AJ427" i="40"/>
  <c r="AJ428" i="40"/>
  <c r="AJ429" i="40"/>
  <c r="AJ430" i="40"/>
  <c r="AJ431" i="40"/>
  <c r="AJ432" i="40"/>
  <c r="AJ433" i="40"/>
  <c r="AJ434" i="40"/>
  <c r="AJ435" i="40"/>
  <c r="AJ436" i="40"/>
  <c r="AJ437" i="40"/>
  <c r="AJ438" i="40"/>
  <c r="AJ439" i="40"/>
  <c r="AJ440" i="40"/>
  <c r="AJ441" i="40"/>
  <c r="AJ442" i="40"/>
  <c r="AJ443" i="40"/>
  <c r="AJ444" i="40"/>
  <c r="AJ445" i="40"/>
  <c r="AJ446" i="40"/>
  <c r="AJ447" i="40"/>
  <c r="AJ448" i="40"/>
  <c r="AJ449" i="40"/>
  <c r="AJ450" i="40"/>
  <c r="AJ451" i="40"/>
  <c r="AJ452" i="40"/>
  <c r="AJ453" i="40"/>
  <c r="AJ454" i="40"/>
  <c r="AJ455" i="40"/>
  <c r="AJ456" i="40"/>
  <c r="AJ457" i="40"/>
  <c r="J2" i="3"/>
  <c r="AJ450" i="41" l="1"/>
  <c r="AH450" i="41"/>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1" i="3"/>
  <c r="J352" i="3"/>
  <c r="J353" i="3"/>
  <c r="J354" i="3"/>
  <c r="J355" i="3"/>
  <c r="J356" i="3"/>
  <c r="J358" i="3"/>
  <c r="J359" i="3"/>
  <c r="J360" i="3"/>
  <c r="J361" i="3"/>
  <c r="J362"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AH458" i="40" l="1"/>
  <c r="E2" i="3" l="1"/>
  <c r="D2" i="3" s="1"/>
  <c r="F2" i="3"/>
  <c r="I2" i="3"/>
  <c r="I3" i="3"/>
  <c r="E4" i="3"/>
  <c r="D4" i="3" s="1"/>
  <c r="F4" i="3"/>
  <c r="I4" i="3"/>
  <c r="E5" i="3"/>
  <c r="D5" i="3" s="1"/>
  <c r="F5" i="3"/>
  <c r="I5" i="3"/>
  <c r="E6" i="3"/>
  <c r="D6" i="3" s="1"/>
  <c r="F6" i="3"/>
  <c r="I6" i="3"/>
  <c r="E7" i="3"/>
  <c r="D7" i="3" s="1"/>
  <c r="F7" i="3"/>
  <c r="I7" i="3"/>
  <c r="E8" i="3"/>
  <c r="D8" i="3" s="1"/>
  <c r="F8" i="3"/>
  <c r="I8" i="3"/>
  <c r="E9" i="3"/>
  <c r="D9" i="3" s="1"/>
  <c r="F9" i="3"/>
  <c r="I9" i="3"/>
  <c r="E10" i="3"/>
  <c r="D10" i="3" s="1"/>
  <c r="F10" i="3"/>
  <c r="I10" i="3"/>
  <c r="E11" i="3"/>
  <c r="D11" i="3" s="1"/>
  <c r="F11" i="3"/>
  <c r="I11" i="3"/>
  <c r="E12" i="3"/>
  <c r="D12" i="3" s="1"/>
  <c r="F12" i="3"/>
  <c r="I12" i="3"/>
  <c r="E13" i="3"/>
  <c r="D13" i="3" s="1"/>
  <c r="F13" i="3"/>
  <c r="I13" i="3"/>
  <c r="E14" i="3"/>
  <c r="D14" i="3" s="1"/>
  <c r="F14" i="3"/>
  <c r="I14" i="3"/>
  <c r="E15" i="3"/>
  <c r="D15" i="3" s="1"/>
  <c r="F15" i="3"/>
  <c r="I15" i="3"/>
  <c r="E16" i="3"/>
  <c r="D16" i="3" s="1"/>
  <c r="F16" i="3"/>
  <c r="I16" i="3"/>
  <c r="E17" i="3"/>
  <c r="D17" i="3" s="1"/>
  <c r="F17" i="3"/>
  <c r="I17" i="3"/>
  <c r="E18" i="3"/>
  <c r="D18" i="3" s="1"/>
  <c r="F18" i="3"/>
  <c r="I18" i="3"/>
  <c r="E19" i="3"/>
  <c r="D19" i="3" s="1"/>
  <c r="F19" i="3"/>
  <c r="I19" i="3"/>
  <c r="E20" i="3"/>
  <c r="D20" i="3" s="1"/>
  <c r="F20" i="3"/>
  <c r="I20" i="3"/>
  <c r="E21" i="3"/>
  <c r="D21" i="3" s="1"/>
  <c r="F21" i="3"/>
  <c r="I21" i="3"/>
  <c r="E22" i="3"/>
  <c r="D22" i="3" s="1"/>
  <c r="F22" i="3"/>
  <c r="I22" i="3"/>
  <c r="E23" i="3"/>
  <c r="D23" i="3" s="1"/>
  <c r="F23" i="3"/>
  <c r="I23" i="3"/>
  <c r="E24" i="3"/>
  <c r="D24" i="3" s="1"/>
  <c r="F24" i="3"/>
  <c r="I24" i="3"/>
  <c r="E25" i="3"/>
  <c r="D25" i="3" s="1"/>
  <c r="F25" i="3"/>
  <c r="I25" i="3"/>
  <c r="E26" i="3"/>
  <c r="D26" i="3" s="1"/>
  <c r="F26" i="3"/>
  <c r="I26" i="3"/>
  <c r="E27" i="3"/>
  <c r="D27" i="3" s="1"/>
  <c r="F27" i="3"/>
  <c r="I27" i="3"/>
  <c r="E28" i="3"/>
  <c r="D28" i="3" s="1"/>
  <c r="F28" i="3"/>
  <c r="I28" i="3"/>
  <c r="E29" i="3"/>
  <c r="D29" i="3" s="1"/>
  <c r="F29" i="3"/>
  <c r="I29" i="3"/>
  <c r="E30" i="3"/>
  <c r="D30" i="3" s="1"/>
  <c r="F30" i="3"/>
  <c r="I30" i="3"/>
  <c r="E31" i="3"/>
  <c r="D31" i="3" s="1"/>
  <c r="F31" i="3"/>
  <c r="I31" i="3"/>
  <c r="E32" i="3"/>
  <c r="D32" i="3" s="1"/>
  <c r="F32" i="3"/>
  <c r="I32" i="3"/>
  <c r="E33" i="3"/>
  <c r="D33" i="3" s="1"/>
  <c r="F33" i="3"/>
  <c r="I33" i="3"/>
  <c r="E34" i="3"/>
  <c r="D34" i="3" s="1"/>
  <c r="F34" i="3"/>
  <c r="I34" i="3"/>
  <c r="E35" i="3"/>
  <c r="D35" i="3" s="1"/>
  <c r="F35" i="3"/>
  <c r="I35" i="3"/>
  <c r="E36" i="3"/>
  <c r="D36" i="3" s="1"/>
  <c r="F36" i="3"/>
  <c r="I36" i="3"/>
  <c r="E37" i="3"/>
  <c r="D37" i="3" s="1"/>
  <c r="F37" i="3"/>
  <c r="I37" i="3"/>
  <c r="E38" i="3"/>
  <c r="D38" i="3" s="1"/>
  <c r="F38" i="3"/>
  <c r="I38" i="3"/>
  <c r="E39" i="3"/>
  <c r="D39" i="3" s="1"/>
  <c r="F39" i="3"/>
  <c r="I39" i="3"/>
  <c r="E40" i="3"/>
  <c r="D40" i="3" s="1"/>
  <c r="F40" i="3"/>
  <c r="I40" i="3"/>
  <c r="E41" i="3"/>
  <c r="D41" i="3" s="1"/>
  <c r="F41" i="3"/>
  <c r="I41" i="3"/>
  <c r="E42" i="3"/>
  <c r="D42" i="3" s="1"/>
  <c r="F42" i="3"/>
  <c r="I42" i="3"/>
  <c r="E43" i="3"/>
  <c r="D43" i="3" s="1"/>
  <c r="F43" i="3"/>
  <c r="I43" i="3"/>
  <c r="E44" i="3"/>
  <c r="D44" i="3" s="1"/>
  <c r="F44" i="3"/>
  <c r="I44" i="3"/>
  <c r="E45" i="3"/>
  <c r="D45" i="3" s="1"/>
  <c r="F45" i="3"/>
  <c r="I45" i="3"/>
  <c r="E46" i="3"/>
  <c r="D46" i="3" s="1"/>
  <c r="F46" i="3"/>
  <c r="I46" i="3"/>
  <c r="E47" i="3"/>
  <c r="D47" i="3" s="1"/>
  <c r="F47" i="3"/>
  <c r="I47" i="3"/>
  <c r="E48" i="3"/>
  <c r="D48" i="3" s="1"/>
  <c r="F48" i="3"/>
  <c r="I48" i="3"/>
  <c r="E49" i="3"/>
  <c r="D49" i="3" s="1"/>
  <c r="F49" i="3"/>
  <c r="I49" i="3"/>
  <c r="E50" i="3"/>
  <c r="D50" i="3" s="1"/>
  <c r="F50" i="3"/>
  <c r="I50" i="3"/>
  <c r="E51" i="3"/>
  <c r="D51" i="3" s="1"/>
  <c r="F51" i="3"/>
  <c r="I51" i="3"/>
  <c r="E52" i="3"/>
  <c r="D52" i="3" s="1"/>
  <c r="F52" i="3"/>
  <c r="I52" i="3"/>
  <c r="E53" i="3"/>
  <c r="D53" i="3" s="1"/>
  <c r="F53" i="3"/>
  <c r="I53" i="3"/>
  <c r="E54" i="3"/>
  <c r="D54" i="3" s="1"/>
  <c r="F54" i="3"/>
  <c r="I54" i="3"/>
  <c r="E55" i="3"/>
  <c r="D55" i="3" s="1"/>
  <c r="F55" i="3"/>
  <c r="I55" i="3"/>
  <c r="E56" i="3"/>
  <c r="D56" i="3" s="1"/>
  <c r="F56" i="3"/>
  <c r="I56" i="3"/>
  <c r="E57" i="3"/>
  <c r="D57" i="3" s="1"/>
  <c r="F57" i="3"/>
  <c r="I57" i="3"/>
  <c r="E58" i="3"/>
  <c r="D58" i="3" s="1"/>
  <c r="F58" i="3"/>
  <c r="I58" i="3"/>
  <c r="E59" i="3"/>
  <c r="D59" i="3" s="1"/>
  <c r="F59" i="3"/>
  <c r="I59" i="3"/>
  <c r="E60" i="3"/>
  <c r="D60" i="3" s="1"/>
  <c r="F60" i="3"/>
  <c r="I60" i="3"/>
  <c r="E61" i="3"/>
  <c r="D61" i="3" s="1"/>
  <c r="F61" i="3"/>
  <c r="I61" i="3"/>
  <c r="E62" i="3"/>
  <c r="D62" i="3" s="1"/>
  <c r="F62" i="3"/>
  <c r="I62" i="3"/>
  <c r="E63" i="3"/>
  <c r="D63" i="3" s="1"/>
  <c r="F63" i="3"/>
  <c r="I63" i="3"/>
  <c r="E64" i="3"/>
  <c r="D64" i="3" s="1"/>
  <c r="F64" i="3"/>
  <c r="I64" i="3"/>
  <c r="E65" i="3"/>
  <c r="D65" i="3" s="1"/>
  <c r="F65" i="3"/>
  <c r="I65" i="3"/>
  <c r="E66" i="3"/>
  <c r="D66" i="3" s="1"/>
  <c r="F66" i="3"/>
  <c r="I66" i="3"/>
  <c r="E67" i="3"/>
  <c r="D67" i="3" s="1"/>
  <c r="F67" i="3"/>
  <c r="I67" i="3"/>
  <c r="E68" i="3"/>
  <c r="D68" i="3" s="1"/>
  <c r="F68" i="3"/>
  <c r="I68" i="3"/>
  <c r="E69" i="3"/>
  <c r="D69" i="3" s="1"/>
  <c r="F69" i="3"/>
  <c r="I69" i="3"/>
  <c r="E70" i="3"/>
  <c r="D70" i="3" s="1"/>
  <c r="F70" i="3"/>
  <c r="I70" i="3"/>
  <c r="E71" i="3"/>
  <c r="D71" i="3" s="1"/>
  <c r="F71" i="3"/>
  <c r="I71" i="3"/>
  <c r="E72" i="3"/>
  <c r="D72" i="3" s="1"/>
  <c r="F72" i="3"/>
  <c r="I72" i="3"/>
  <c r="E73" i="3"/>
  <c r="D73" i="3" s="1"/>
  <c r="F73" i="3"/>
  <c r="I73" i="3"/>
  <c r="E74" i="3"/>
  <c r="D74" i="3" s="1"/>
  <c r="F74" i="3"/>
  <c r="I74" i="3"/>
  <c r="E75" i="3"/>
  <c r="D75" i="3" s="1"/>
  <c r="F75" i="3"/>
  <c r="I75" i="3"/>
  <c r="E76" i="3"/>
  <c r="D76" i="3" s="1"/>
  <c r="F76" i="3"/>
  <c r="I76" i="3"/>
  <c r="E77" i="3"/>
  <c r="D77" i="3" s="1"/>
  <c r="F77" i="3"/>
  <c r="I77" i="3"/>
  <c r="E78" i="3"/>
  <c r="D78" i="3" s="1"/>
  <c r="F78" i="3"/>
  <c r="I78" i="3"/>
  <c r="E79" i="3"/>
  <c r="D79" i="3" s="1"/>
  <c r="F79" i="3"/>
  <c r="I79" i="3"/>
  <c r="E80" i="3"/>
  <c r="D80" i="3" s="1"/>
  <c r="F80" i="3"/>
  <c r="I80" i="3"/>
  <c r="E81" i="3"/>
  <c r="D81" i="3" s="1"/>
  <c r="F81" i="3"/>
  <c r="I81" i="3"/>
  <c r="E82" i="3"/>
  <c r="D82" i="3" s="1"/>
  <c r="F82" i="3"/>
  <c r="I82" i="3"/>
  <c r="E83" i="3"/>
  <c r="D83" i="3" s="1"/>
  <c r="F83" i="3"/>
  <c r="I83" i="3"/>
  <c r="E84" i="3"/>
  <c r="D84" i="3" s="1"/>
  <c r="F84" i="3"/>
  <c r="I84" i="3"/>
  <c r="E85" i="3"/>
  <c r="D85" i="3" s="1"/>
  <c r="F85" i="3"/>
  <c r="I85" i="3"/>
  <c r="E86" i="3"/>
  <c r="F86" i="3"/>
  <c r="I86" i="3"/>
  <c r="E87" i="3"/>
  <c r="F87" i="3"/>
  <c r="I87" i="3"/>
  <c r="E88" i="3"/>
  <c r="F88" i="3"/>
  <c r="I88" i="3"/>
  <c r="E89" i="3"/>
  <c r="F89" i="3"/>
  <c r="I89" i="3"/>
  <c r="E90" i="3"/>
  <c r="D90" i="3" s="1"/>
  <c r="F90" i="3"/>
  <c r="I90" i="3"/>
  <c r="E91" i="3"/>
  <c r="D91" i="3" s="1"/>
  <c r="F91" i="3"/>
  <c r="I91" i="3"/>
  <c r="E92" i="3"/>
  <c r="D92" i="3" s="1"/>
  <c r="F92" i="3"/>
  <c r="I92" i="3"/>
  <c r="E93" i="3"/>
  <c r="D93" i="3" s="1"/>
  <c r="F93" i="3"/>
  <c r="I93" i="3"/>
  <c r="E94" i="3"/>
  <c r="D94" i="3" s="1"/>
  <c r="F94" i="3"/>
  <c r="I94" i="3"/>
  <c r="E95" i="3"/>
  <c r="D95" i="3" s="1"/>
  <c r="F95" i="3"/>
  <c r="I95" i="3"/>
  <c r="E96" i="3"/>
  <c r="D96" i="3" s="1"/>
  <c r="F96" i="3"/>
  <c r="I96" i="3"/>
  <c r="E97" i="3"/>
  <c r="D97" i="3" s="1"/>
  <c r="F97" i="3"/>
  <c r="I97" i="3"/>
  <c r="E98" i="3"/>
  <c r="D98" i="3" s="1"/>
  <c r="F98" i="3"/>
  <c r="I98" i="3"/>
  <c r="E99" i="3"/>
  <c r="D99" i="3" s="1"/>
  <c r="F99" i="3"/>
  <c r="I99" i="3"/>
  <c r="E100" i="3"/>
  <c r="D100" i="3" s="1"/>
  <c r="F100" i="3"/>
  <c r="I100" i="3"/>
  <c r="E101" i="3"/>
  <c r="D101" i="3" s="1"/>
  <c r="F101" i="3"/>
  <c r="I101" i="3"/>
  <c r="E102" i="3"/>
  <c r="D102" i="3" s="1"/>
  <c r="F102" i="3"/>
  <c r="I102" i="3"/>
  <c r="E103" i="3"/>
  <c r="D103" i="3" s="1"/>
  <c r="F103" i="3"/>
  <c r="I103" i="3"/>
  <c r="E104" i="3"/>
  <c r="D104" i="3" s="1"/>
  <c r="F104" i="3"/>
  <c r="I104" i="3"/>
  <c r="I105" i="3"/>
  <c r="E106" i="3"/>
  <c r="D106" i="3" s="1"/>
  <c r="F106" i="3"/>
  <c r="I106" i="3"/>
  <c r="E107" i="3"/>
  <c r="D107" i="3" s="1"/>
  <c r="F107" i="3"/>
  <c r="I107" i="3"/>
  <c r="E108" i="3"/>
  <c r="D108" i="3" s="1"/>
  <c r="F108" i="3"/>
  <c r="I108" i="3"/>
  <c r="E109" i="3"/>
  <c r="D109" i="3" s="1"/>
  <c r="F109" i="3"/>
  <c r="I109" i="3"/>
  <c r="E110" i="3"/>
  <c r="D110" i="3" s="1"/>
  <c r="F110" i="3"/>
  <c r="I110" i="3"/>
  <c r="E111" i="3"/>
  <c r="D111" i="3" s="1"/>
  <c r="F111" i="3"/>
  <c r="I111" i="3"/>
  <c r="E112" i="3"/>
  <c r="D112" i="3" s="1"/>
  <c r="F112" i="3"/>
  <c r="I112" i="3"/>
  <c r="E113" i="3"/>
  <c r="D113" i="3" s="1"/>
  <c r="F113" i="3"/>
  <c r="I113" i="3"/>
  <c r="E114" i="3"/>
  <c r="D114" i="3" s="1"/>
  <c r="F114" i="3"/>
  <c r="I114" i="3"/>
  <c r="E115" i="3"/>
  <c r="D115" i="3" s="1"/>
  <c r="F115" i="3"/>
  <c r="I115" i="3"/>
  <c r="E116" i="3"/>
  <c r="D116" i="3" s="1"/>
  <c r="F116" i="3"/>
  <c r="I116" i="3"/>
  <c r="E117" i="3"/>
  <c r="D117" i="3" s="1"/>
  <c r="F117" i="3"/>
  <c r="I117" i="3"/>
  <c r="E118" i="3"/>
  <c r="D118" i="3" s="1"/>
  <c r="F118" i="3"/>
  <c r="I118" i="3"/>
  <c r="E119" i="3"/>
  <c r="D119" i="3" s="1"/>
  <c r="F119" i="3"/>
  <c r="I119" i="3"/>
  <c r="E120" i="3"/>
  <c r="D120" i="3" s="1"/>
  <c r="F120" i="3"/>
  <c r="I120" i="3"/>
  <c r="E121" i="3"/>
  <c r="D121" i="3" s="1"/>
  <c r="F121" i="3"/>
  <c r="I121" i="3"/>
  <c r="E122" i="3"/>
  <c r="D122" i="3" s="1"/>
  <c r="F122" i="3"/>
  <c r="I122" i="3"/>
  <c r="E123" i="3"/>
  <c r="D123" i="3" s="1"/>
  <c r="F123" i="3"/>
  <c r="I123" i="3"/>
  <c r="E124" i="3"/>
  <c r="D124" i="3" s="1"/>
  <c r="F124" i="3"/>
  <c r="I124" i="3"/>
  <c r="E125" i="3"/>
  <c r="D125" i="3" s="1"/>
  <c r="F125" i="3"/>
  <c r="I125" i="3"/>
  <c r="E126" i="3"/>
  <c r="D126" i="3" s="1"/>
  <c r="F126" i="3"/>
  <c r="I126" i="3"/>
  <c r="E127" i="3"/>
  <c r="D127" i="3" s="1"/>
  <c r="F127" i="3"/>
  <c r="I127" i="3"/>
  <c r="E128" i="3"/>
  <c r="D128" i="3" s="1"/>
  <c r="F128" i="3"/>
  <c r="I128" i="3"/>
  <c r="E129" i="3"/>
  <c r="D129" i="3" s="1"/>
  <c r="F129" i="3"/>
  <c r="I129" i="3"/>
  <c r="E130" i="3"/>
  <c r="D130" i="3" s="1"/>
  <c r="F130" i="3"/>
  <c r="I130" i="3"/>
  <c r="E131" i="3"/>
  <c r="D131" i="3" s="1"/>
  <c r="F131" i="3"/>
  <c r="I131" i="3"/>
  <c r="E132" i="3"/>
  <c r="D132" i="3" s="1"/>
  <c r="F132" i="3"/>
  <c r="I132" i="3"/>
  <c r="E133" i="3"/>
  <c r="D133" i="3" s="1"/>
  <c r="F133" i="3"/>
  <c r="I133" i="3"/>
  <c r="E134" i="3"/>
  <c r="D134" i="3" s="1"/>
  <c r="F134" i="3"/>
  <c r="I134" i="3"/>
  <c r="E135" i="3"/>
  <c r="D135" i="3" s="1"/>
  <c r="F135" i="3"/>
  <c r="I135" i="3"/>
  <c r="E136" i="3"/>
  <c r="D136" i="3" s="1"/>
  <c r="F136" i="3"/>
  <c r="I136" i="3"/>
  <c r="E137" i="3"/>
  <c r="D137" i="3" s="1"/>
  <c r="F137" i="3"/>
  <c r="I137" i="3"/>
  <c r="E138" i="3"/>
  <c r="D138" i="3" s="1"/>
  <c r="F138" i="3"/>
  <c r="I138" i="3"/>
  <c r="E139" i="3"/>
  <c r="D139" i="3" s="1"/>
  <c r="F139" i="3"/>
  <c r="I139" i="3"/>
  <c r="E140" i="3"/>
  <c r="D140" i="3" s="1"/>
  <c r="F140" i="3"/>
  <c r="I140" i="3"/>
  <c r="E141" i="3"/>
  <c r="D141" i="3" s="1"/>
  <c r="F141" i="3"/>
  <c r="I141" i="3"/>
  <c r="E142" i="3"/>
  <c r="D142" i="3" s="1"/>
  <c r="F142" i="3"/>
  <c r="I142" i="3"/>
  <c r="E143" i="3"/>
  <c r="D143" i="3" s="1"/>
  <c r="F143" i="3"/>
  <c r="I143" i="3"/>
  <c r="E144" i="3"/>
  <c r="D144" i="3" s="1"/>
  <c r="F144" i="3"/>
  <c r="I144" i="3"/>
  <c r="E145" i="3"/>
  <c r="D145" i="3" s="1"/>
  <c r="F145" i="3"/>
  <c r="I145" i="3"/>
  <c r="E146" i="3"/>
  <c r="D146" i="3" s="1"/>
  <c r="F146" i="3"/>
  <c r="I146" i="3"/>
  <c r="E147" i="3"/>
  <c r="D147" i="3" s="1"/>
  <c r="F147" i="3"/>
  <c r="I147" i="3"/>
  <c r="E148" i="3"/>
  <c r="D148" i="3" s="1"/>
  <c r="F148" i="3"/>
  <c r="I148" i="3"/>
  <c r="E149" i="3"/>
  <c r="D149" i="3" s="1"/>
  <c r="F149" i="3"/>
  <c r="I149" i="3"/>
  <c r="E150" i="3"/>
  <c r="D150" i="3" s="1"/>
  <c r="F150" i="3"/>
  <c r="I150" i="3"/>
  <c r="E151" i="3"/>
  <c r="D151" i="3" s="1"/>
  <c r="F151" i="3"/>
  <c r="I151" i="3"/>
  <c r="E152" i="3"/>
  <c r="D152" i="3" s="1"/>
  <c r="F152" i="3"/>
  <c r="I152" i="3"/>
  <c r="E153" i="3"/>
  <c r="D153" i="3" s="1"/>
  <c r="F153" i="3"/>
  <c r="I153" i="3"/>
  <c r="E154" i="3"/>
  <c r="D154" i="3" s="1"/>
  <c r="F154" i="3"/>
  <c r="I154" i="3"/>
  <c r="E155" i="3"/>
  <c r="D155" i="3" s="1"/>
  <c r="F155" i="3"/>
  <c r="I155" i="3"/>
  <c r="E156" i="3"/>
  <c r="D156" i="3" s="1"/>
  <c r="F156" i="3"/>
  <c r="I156" i="3"/>
  <c r="E157" i="3"/>
  <c r="D157" i="3" s="1"/>
  <c r="F157" i="3"/>
  <c r="I157" i="3"/>
  <c r="E158" i="3"/>
  <c r="D158" i="3" s="1"/>
  <c r="F158" i="3"/>
  <c r="I158" i="3"/>
  <c r="E159" i="3"/>
  <c r="D159" i="3" s="1"/>
  <c r="F159" i="3"/>
  <c r="I159" i="3"/>
  <c r="E160" i="3"/>
  <c r="D160" i="3" s="1"/>
  <c r="F160" i="3"/>
  <c r="I160" i="3"/>
  <c r="E161" i="3"/>
  <c r="D161" i="3" s="1"/>
  <c r="F161" i="3"/>
  <c r="I161" i="3"/>
  <c r="E162" i="3"/>
  <c r="D162" i="3" s="1"/>
  <c r="F162" i="3"/>
  <c r="I162" i="3"/>
  <c r="E163" i="3"/>
  <c r="D163" i="3" s="1"/>
  <c r="F163" i="3"/>
  <c r="I163" i="3"/>
  <c r="E164" i="3"/>
  <c r="D164" i="3" s="1"/>
  <c r="F164" i="3"/>
  <c r="I164" i="3"/>
  <c r="E165" i="3"/>
  <c r="D165" i="3" s="1"/>
  <c r="F165" i="3"/>
  <c r="I165" i="3"/>
  <c r="E166" i="3"/>
  <c r="D166" i="3" s="1"/>
  <c r="F166" i="3"/>
  <c r="I166" i="3"/>
  <c r="E167" i="3"/>
  <c r="D167" i="3" s="1"/>
  <c r="F167" i="3"/>
  <c r="I167" i="3"/>
  <c r="E168" i="3"/>
  <c r="D168" i="3" s="1"/>
  <c r="F168" i="3"/>
  <c r="I168" i="3"/>
  <c r="E169" i="3"/>
  <c r="D169" i="3" s="1"/>
  <c r="F169" i="3"/>
  <c r="I169" i="3"/>
  <c r="E170" i="3"/>
  <c r="D170" i="3" s="1"/>
  <c r="I170" i="3"/>
  <c r="E171" i="3"/>
  <c r="D171" i="3" s="1"/>
  <c r="F171" i="3"/>
  <c r="I171" i="3"/>
  <c r="E172" i="3"/>
  <c r="D172" i="3" s="1"/>
  <c r="F172" i="3"/>
  <c r="I172" i="3"/>
  <c r="E173" i="3"/>
  <c r="D173" i="3" s="1"/>
  <c r="F173" i="3"/>
  <c r="I173" i="3"/>
  <c r="E174" i="3"/>
  <c r="D174" i="3" s="1"/>
  <c r="F174" i="3"/>
  <c r="I174" i="3"/>
  <c r="E175" i="3"/>
  <c r="D175" i="3" s="1"/>
  <c r="F175" i="3"/>
  <c r="I175" i="3"/>
  <c r="E176" i="3"/>
  <c r="D176" i="3" s="1"/>
  <c r="F176" i="3"/>
  <c r="I176" i="3"/>
  <c r="E177" i="3"/>
  <c r="D177" i="3" s="1"/>
  <c r="F177" i="3"/>
  <c r="I177" i="3"/>
  <c r="E178" i="3"/>
  <c r="D178" i="3" s="1"/>
  <c r="F178" i="3"/>
  <c r="I178" i="3"/>
  <c r="E179" i="3"/>
  <c r="D179" i="3" s="1"/>
  <c r="F179" i="3"/>
  <c r="I179" i="3"/>
  <c r="E180" i="3"/>
  <c r="D180" i="3" s="1"/>
  <c r="F180" i="3"/>
  <c r="I180" i="3"/>
  <c r="E181" i="3"/>
  <c r="D181" i="3" s="1"/>
  <c r="F181" i="3"/>
  <c r="I181" i="3"/>
  <c r="E182" i="3"/>
  <c r="D182" i="3" s="1"/>
  <c r="F182" i="3"/>
  <c r="I182" i="3"/>
  <c r="E183" i="3"/>
  <c r="D183" i="3" s="1"/>
  <c r="F183" i="3"/>
  <c r="I183" i="3"/>
  <c r="E184" i="3"/>
  <c r="D184" i="3" s="1"/>
  <c r="F184" i="3"/>
  <c r="I184" i="3"/>
  <c r="E185" i="3"/>
  <c r="D185" i="3" s="1"/>
  <c r="F185" i="3"/>
  <c r="I185" i="3"/>
  <c r="E186" i="3"/>
  <c r="D186" i="3" s="1"/>
  <c r="F186" i="3"/>
  <c r="I186" i="3"/>
  <c r="E187" i="3"/>
  <c r="D187" i="3" s="1"/>
  <c r="F187" i="3"/>
  <c r="I187" i="3"/>
  <c r="E188" i="3"/>
  <c r="D188" i="3" s="1"/>
  <c r="F188" i="3"/>
  <c r="I188" i="3"/>
  <c r="E189" i="3"/>
  <c r="D189" i="3" s="1"/>
  <c r="F189" i="3"/>
  <c r="I189" i="3"/>
  <c r="E190" i="3"/>
  <c r="D190" i="3" s="1"/>
  <c r="F190" i="3"/>
  <c r="I190" i="3"/>
  <c r="E191" i="3"/>
  <c r="D191" i="3" s="1"/>
  <c r="F191" i="3"/>
  <c r="I191" i="3"/>
  <c r="E192" i="3"/>
  <c r="D192" i="3" s="1"/>
  <c r="F192" i="3"/>
  <c r="I192" i="3"/>
  <c r="E193" i="3"/>
  <c r="D193" i="3" s="1"/>
  <c r="F193" i="3"/>
  <c r="I193" i="3"/>
  <c r="E194" i="3"/>
  <c r="D194" i="3" s="1"/>
  <c r="F194" i="3"/>
  <c r="I194" i="3"/>
  <c r="E195" i="3"/>
  <c r="D195" i="3" s="1"/>
  <c r="F195" i="3"/>
  <c r="I195" i="3"/>
  <c r="E196" i="3"/>
  <c r="D196" i="3" s="1"/>
  <c r="F196" i="3"/>
  <c r="I196" i="3"/>
  <c r="E197" i="3"/>
  <c r="D197" i="3" s="1"/>
  <c r="F197" i="3"/>
  <c r="I197" i="3"/>
  <c r="E198" i="3"/>
  <c r="D198" i="3" s="1"/>
  <c r="F198" i="3"/>
  <c r="I198" i="3"/>
  <c r="E199" i="3"/>
  <c r="D199" i="3" s="1"/>
  <c r="F199" i="3"/>
  <c r="I199" i="3"/>
  <c r="E200" i="3"/>
  <c r="D200" i="3" s="1"/>
  <c r="F200" i="3"/>
  <c r="I200" i="3"/>
  <c r="E201" i="3"/>
  <c r="D201" i="3" s="1"/>
  <c r="F201" i="3"/>
  <c r="I201" i="3"/>
  <c r="E202" i="3"/>
  <c r="D202" i="3" s="1"/>
  <c r="F202" i="3"/>
  <c r="I202" i="3"/>
  <c r="E203" i="3"/>
  <c r="D203" i="3" s="1"/>
  <c r="F203" i="3"/>
  <c r="I203" i="3"/>
  <c r="E204" i="3"/>
  <c r="D204" i="3" s="1"/>
  <c r="F204" i="3"/>
  <c r="I204" i="3"/>
  <c r="E205" i="3"/>
  <c r="D205" i="3" s="1"/>
  <c r="F205" i="3"/>
  <c r="I205" i="3"/>
  <c r="E206" i="3"/>
  <c r="D206" i="3" s="1"/>
  <c r="F206" i="3"/>
  <c r="I206" i="3"/>
  <c r="E207" i="3"/>
  <c r="D207" i="3" s="1"/>
  <c r="F207" i="3"/>
  <c r="I207" i="3"/>
  <c r="E208" i="3"/>
  <c r="D208" i="3" s="1"/>
  <c r="F208" i="3"/>
  <c r="I208" i="3"/>
  <c r="E209" i="3"/>
  <c r="D209" i="3" s="1"/>
  <c r="F209" i="3"/>
  <c r="I209" i="3"/>
  <c r="E210" i="3"/>
  <c r="D210" i="3" s="1"/>
  <c r="F210" i="3"/>
  <c r="I210" i="3"/>
  <c r="E211" i="3"/>
  <c r="D211" i="3" s="1"/>
  <c r="F211" i="3"/>
  <c r="I211" i="3"/>
  <c r="E212" i="3"/>
  <c r="D212" i="3" s="1"/>
  <c r="F212" i="3"/>
  <c r="I212" i="3"/>
  <c r="E213" i="3"/>
  <c r="D213" i="3" s="1"/>
  <c r="F213" i="3"/>
  <c r="I213" i="3"/>
  <c r="E214" i="3"/>
  <c r="D214" i="3" s="1"/>
  <c r="F214" i="3"/>
  <c r="I214" i="3"/>
  <c r="E215" i="3"/>
  <c r="D215" i="3" s="1"/>
  <c r="F215" i="3"/>
  <c r="I215" i="3"/>
  <c r="E216" i="3"/>
  <c r="D216" i="3" s="1"/>
  <c r="F216" i="3"/>
  <c r="I216" i="3"/>
  <c r="E217" i="3"/>
  <c r="D217" i="3" s="1"/>
  <c r="F217" i="3"/>
  <c r="I217" i="3"/>
  <c r="E218" i="3"/>
  <c r="D218" i="3" s="1"/>
  <c r="F218" i="3"/>
  <c r="I218" i="3"/>
  <c r="E219" i="3"/>
  <c r="D219" i="3" s="1"/>
  <c r="F219" i="3"/>
  <c r="I219" i="3"/>
  <c r="E220" i="3"/>
  <c r="D220" i="3" s="1"/>
  <c r="F220" i="3"/>
  <c r="I220" i="3"/>
  <c r="E221" i="3"/>
  <c r="D221" i="3" s="1"/>
  <c r="F221" i="3"/>
  <c r="I221" i="3"/>
  <c r="E222" i="3"/>
  <c r="D222" i="3" s="1"/>
  <c r="F222" i="3"/>
  <c r="I222" i="3"/>
  <c r="E223" i="3"/>
  <c r="D223" i="3" s="1"/>
  <c r="F223" i="3"/>
  <c r="I223" i="3"/>
  <c r="E224" i="3"/>
  <c r="D224" i="3" s="1"/>
  <c r="F224" i="3"/>
  <c r="I224" i="3"/>
  <c r="E225" i="3"/>
  <c r="D225" i="3" s="1"/>
  <c r="F225" i="3"/>
  <c r="I225" i="3"/>
  <c r="E226" i="3"/>
  <c r="D226" i="3" s="1"/>
  <c r="F226" i="3"/>
  <c r="I226" i="3"/>
  <c r="E227" i="3"/>
  <c r="D227" i="3" s="1"/>
  <c r="F227" i="3"/>
  <c r="I227" i="3"/>
  <c r="E228" i="3"/>
  <c r="D228" i="3" s="1"/>
  <c r="F228" i="3"/>
  <c r="I228" i="3"/>
  <c r="E229" i="3"/>
  <c r="D229" i="3" s="1"/>
  <c r="F229" i="3"/>
  <c r="I229" i="3"/>
  <c r="E230" i="3"/>
  <c r="D230" i="3" s="1"/>
  <c r="F230" i="3"/>
  <c r="I230" i="3"/>
  <c r="E231" i="3"/>
  <c r="D231" i="3" s="1"/>
  <c r="F231" i="3"/>
  <c r="I231" i="3"/>
  <c r="E232" i="3"/>
  <c r="D232" i="3" s="1"/>
  <c r="F232" i="3"/>
  <c r="I232" i="3"/>
  <c r="E233" i="3"/>
  <c r="D233" i="3" s="1"/>
  <c r="F233" i="3"/>
  <c r="I233" i="3"/>
  <c r="E234" i="3"/>
  <c r="D234" i="3" s="1"/>
  <c r="F234" i="3"/>
  <c r="I234" i="3"/>
  <c r="E235" i="3"/>
  <c r="D235" i="3" s="1"/>
  <c r="F235" i="3"/>
  <c r="I235" i="3"/>
  <c r="E236" i="3"/>
  <c r="D236" i="3" s="1"/>
  <c r="F236" i="3"/>
  <c r="I236" i="3"/>
  <c r="E237" i="3"/>
  <c r="D237" i="3" s="1"/>
  <c r="F237" i="3"/>
  <c r="I237" i="3"/>
  <c r="E238" i="3"/>
  <c r="D238" i="3" s="1"/>
  <c r="F238" i="3"/>
  <c r="I238" i="3"/>
  <c r="E239" i="3"/>
  <c r="D239" i="3" s="1"/>
  <c r="F239" i="3"/>
  <c r="I239" i="3"/>
  <c r="E240" i="3"/>
  <c r="D240" i="3" s="1"/>
  <c r="F240" i="3"/>
  <c r="I240" i="3"/>
  <c r="E241" i="3"/>
  <c r="D241" i="3" s="1"/>
  <c r="F241" i="3"/>
  <c r="I241" i="3"/>
  <c r="E242" i="3"/>
  <c r="D242" i="3" s="1"/>
  <c r="F242" i="3"/>
  <c r="I242" i="3"/>
  <c r="E243" i="3"/>
  <c r="D243" i="3" s="1"/>
  <c r="F243" i="3"/>
  <c r="I243" i="3"/>
  <c r="E244" i="3"/>
  <c r="D244" i="3" s="1"/>
  <c r="F244" i="3"/>
  <c r="I244" i="3"/>
  <c r="E245" i="3"/>
  <c r="D245" i="3" s="1"/>
  <c r="F245" i="3"/>
  <c r="I245" i="3"/>
  <c r="E246" i="3"/>
  <c r="D246" i="3" s="1"/>
  <c r="F246" i="3"/>
  <c r="I246" i="3"/>
  <c r="E247" i="3"/>
  <c r="D247" i="3" s="1"/>
  <c r="F247" i="3"/>
  <c r="I247" i="3"/>
  <c r="E248" i="3"/>
  <c r="D248" i="3" s="1"/>
  <c r="F248" i="3"/>
  <c r="I248" i="3"/>
  <c r="E249" i="3"/>
  <c r="D249" i="3" s="1"/>
  <c r="F249" i="3"/>
  <c r="I249" i="3"/>
  <c r="E250" i="3"/>
  <c r="D250" i="3" s="1"/>
  <c r="F250" i="3"/>
  <c r="I250" i="3"/>
  <c r="E251" i="3"/>
  <c r="D251" i="3" s="1"/>
  <c r="F251" i="3"/>
  <c r="I251" i="3"/>
  <c r="E252" i="3"/>
  <c r="D252" i="3" s="1"/>
  <c r="F252" i="3"/>
  <c r="I252" i="3"/>
  <c r="E253" i="3"/>
  <c r="D253" i="3" s="1"/>
  <c r="F253" i="3"/>
  <c r="I253" i="3"/>
  <c r="E254" i="3"/>
  <c r="D254" i="3" s="1"/>
  <c r="F254" i="3"/>
  <c r="I254" i="3"/>
  <c r="E255" i="3"/>
  <c r="D255" i="3" s="1"/>
  <c r="F255" i="3"/>
  <c r="I255" i="3"/>
  <c r="E256" i="3"/>
  <c r="D256" i="3" s="1"/>
  <c r="F256" i="3"/>
  <c r="I256" i="3"/>
  <c r="E257" i="3"/>
  <c r="D257" i="3" s="1"/>
  <c r="F257" i="3"/>
  <c r="I257" i="3"/>
  <c r="E258" i="3"/>
  <c r="D258" i="3" s="1"/>
  <c r="F258" i="3"/>
  <c r="I258" i="3"/>
  <c r="E259" i="3"/>
  <c r="D259" i="3" s="1"/>
  <c r="F259" i="3"/>
  <c r="I259" i="3"/>
  <c r="E260" i="3"/>
  <c r="D260" i="3" s="1"/>
  <c r="F260" i="3"/>
  <c r="I260" i="3"/>
  <c r="E261" i="3"/>
  <c r="D261" i="3" s="1"/>
  <c r="F261" i="3"/>
  <c r="I261" i="3"/>
  <c r="E262" i="3"/>
  <c r="D262" i="3" s="1"/>
  <c r="F262" i="3"/>
  <c r="I262" i="3"/>
  <c r="E263" i="3"/>
  <c r="D263" i="3" s="1"/>
  <c r="F263" i="3"/>
  <c r="I263" i="3"/>
  <c r="E264" i="3"/>
  <c r="D264" i="3" s="1"/>
  <c r="F264" i="3"/>
  <c r="I264" i="3"/>
  <c r="E265" i="3"/>
  <c r="D265" i="3" s="1"/>
  <c r="F265" i="3"/>
  <c r="I265" i="3"/>
  <c r="E266" i="3"/>
  <c r="D266" i="3" s="1"/>
  <c r="F266" i="3"/>
  <c r="I266" i="3"/>
  <c r="E267" i="3"/>
  <c r="D267" i="3" s="1"/>
  <c r="F267" i="3"/>
  <c r="I267" i="3"/>
  <c r="E268" i="3"/>
  <c r="D268" i="3" s="1"/>
  <c r="F268" i="3"/>
  <c r="I268" i="3"/>
  <c r="E269" i="3"/>
  <c r="D269" i="3" s="1"/>
  <c r="F269" i="3"/>
  <c r="I269" i="3"/>
  <c r="E270" i="3"/>
  <c r="D270" i="3" s="1"/>
  <c r="F270" i="3"/>
  <c r="I270" i="3"/>
  <c r="E271" i="3"/>
  <c r="D271" i="3" s="1"/>
  <c r="F271" i="3"/>
  <c r="I271" i="3"/>
  <c r="E272" i="3"/>
  <c r="D272" i="3" s="1"/>
  <c r="F272" i="3"/>
  <c r="I272" i="3"/>
  <c r="E273" i="3"/>
  <c r="D273" i="3" s="1"/>
  <c r="F273" i="3"/>
  <c r="I273" i="3"/>
  <c r="E274" i="3"/>
  <c r="D274" i="3" s="1"/>
  <c r="F274" i="3"/>
  <c r="I274" i="3"/>
  <c r="E275" i="3"/>
  <c r="D275" i="3" s="1"/>
  <c r="F275" i="3"/>
  <c r="I275" i="3"/>
  <c r="E276" i="3"/>
  <c r="D276" i="3" s="1"/>
  <c r="F276" i="3"/>
  <c r="I276" i="3"/>
  <c r="E277" i="3"/>
  <c r="D277" i="3" s="1"/>
  <c r="F277" i="3"/>
  <c r="I277" i="3"/>
  <c r="E278" i="3"/>
  <c r="D278" i="3" s="1"/>
  <c r="F278" i="3"/>
  <c r="I278" i="3"/>
  <c r="E279" i="3"/>
  <c r="D279" i="3" s="1"/>
  <c r="F279" i="3"/>
  <c r="I279" i="3"/>
  <c r="E280" i="3"/>
  <c r="AN1" i="50" s="1"/>
  <c r="F280" i="3"/>
  <c r="AN2" i="50" s="1"/>
  <c r="I280" i="3"/>
  <c r="E281" i="3"/>
  <c r="D281" i="3" s="1"/>
  <c r="F281" i="3"/>
  <c r="I281" i="3"/>
  <c r="E282" i="3"/>
  <c r="D282" i="3" s="1"/>
  <c r="F282" i="3"/>
  <c r="I282" i="3"/>
  <c r="E283" i="3"/>
  <c r="D283" i="3" s="1"/>
  <c r="F283" i="3"/>
  <c r="I283" i="3"/>
  <c r="E284" i="3"/>
  <c r="D284" i="3" s="1"/>
  <c r="F284" i="3"/>
  <c r="I284" i="3"/>
  <c r="E285" i="3"/>
  <c r="D285" i="3" s="1"/>
  <c r="F285" i="3"/>
  <c r="I285" i="3"/>
  <c r="E286" i="3"/>
  <c r="D286" i="3" s="1"/>
  <c r="F286" i="3"/>
  <c r="I286" i="3"/>
  <c r="E287" i="3"/>
  <c r="D287" i="3" s="1"/>
  <c r="F287" i="3"/>
  <c r="I287" i="3"/>
  <c r="E288" i="3"/>
  <c r="D288" i="3" s="1"/>
  <c r="F288" i="3"/>
  <c r="I288" i="3"/>
  <c r="E289" i="3"/>
  <c r="D289" i="3" s="1"/>
  <c r="F289" i="3"/>
  <c r="I289" i="3"/>
  <c r="E290" i="3"/>
  <c r="D290" i="3" s="1"/>
  <c r="F290" i="3"/>
  <c r="I290" i="3"/>
  <c r="E291" i="3"/>
  <c r="D291" i="3" s="1"/>
  <c r="F291" i="3"/>
  <c r="I291" i="3"/>
  <c r="E292" i="3"/>
  <c r="D292" i="3" s="1"/>
  <c r="F292" i="3"/>
  <c r="I292" i="3"/>
  <c r="E293" i="3"/>
  <c r="D293" i="3" s="1"/>
  <c r="F293" i="3"/>
  <c r="I293" i="3"/>
  <c r="E294" i="3"/>
  <c r="D294" i="3" s="1"/>
  <c r="F294" i="3"/>
  <c r="I294" i="3"/>
  <c r="E295" i="3"/>
  <c r="D295" i="3" s="1"/>
  <c r="F295" i="3"/>
  <c r="I295" i="3"/>
  <c r="E296" i="3"/>
  <c r="D296" i="3" s="1"/>
  <c r="F296" i="3"/>
  <c r="I296" i="3"/>
  <c r="E298" i="3"/>
  <c r="D298" i="3" s="1"/>
  <c r="F298" i="3"/>
  <c r="I297" i="3"/>
  <c r="E299" i="3"/>
  <c r="D299" i="3" s="1"/>
  <c r="F299" i="3"/>
  <c r="I298" i="3"/>
  <c r="E300" i="3"/>
  <c r="D300" i="3" s="1"/>
  <c r="F300" i="3"/>
  <c r="I299" i="3"/>
  <c r="E301" i="3"/>
  <c r="D301" i="3" s="1"/>
  <c r="F301" i="3"/>
  <c r="I300" i="3"/>
  <c r="E302" i="3"/>
  <c r="D302" i="3" s="1"/>
  <c r="F302" i="3"/>
  <c r="I301" i="3"/>
  <c r="E303" i="3"/>
  <c r="D303" i="3" s="1"/>
  <c r="F303" i="3"/>
  <c r="I302" i="3"/>
  <c r="E304" i="3"/>
  <c r="D304" i="3" s="1"/>
  <c r="F304" i="3"/>
  <c r="I303" i="3"/>
  <c r="E305" i="3"/>
  <c r="D305" i="3" s="1"/>
  <c r="F305" i="3"/>
  <c r="I304" i="3"/>
  <c r="E306" i="3"/>
  <c r="D306" i="3" s="1"/>
  <c r="F306" i="3"/>
  <c r="I305" i="3"/>
  <c r="E307" i="3"/>
  <c r="D307" i="3" s="1"/>
  <c r="F307" i="3"/>
  <c r="I306" i="3"/>
  <c r="E308" i="3"/>
  <c r="D308" i="3" s="1"/>
  <c r="F308" i="3"/>
  <c r="I307" i="3"/>
  <c r="E309" i="3"/>
  <c r="D309" i="3" s="1"/>
  <c r="F309" i="3"/>
  <c r="I308" i="3"/>
  <c r="E310" i="3"/>
  <c r="D310" i="3" s="1"/>
  <c r="F310" i="3"/>
  <c r="I309" i="3"/>
  <c r="E311" i="3"/>
  <c r="D311" i="3" s="1"/>
  <c r="F311" i="3"/>
  <c r="I310" i="3"/>
  <c r="E312" i="3"/>
  <c r="D312" i="3" s="1"/>
  <c r="F312" i="3"/>
  <c r="I311" i="3"/>
  <c r="E313" i="3"/>
  <c r="D313" i="3" s="1"/>
  <c r="F313" i="3"/>
  <c r="I312" i="3"/>
  <c r="E314" i="3"/>
  <c r="D314" i="3" s="1"/>
  <c r="F314" i="3"/>
  <c r="I313" i="3"/>
  <c r="E315" i="3"/>
  <c r="D315" i="3" s="1"/>
  <c r="F315" i="3"/>
  <c r="I314" i="3"/>
  <c r="E316" i="3"/>
  <c r="D316" i="3" s="1"/>
  <c r="F316" i="3"/>
  <c r="I315" i="3"/>
  <c r="E317" i="3"/>
  <c r="D317" i="3" s="1"/>
  <c r="F317" i="3"/>
  <c r="I316" i="3"/>
  <c r="E318" i="3"/>
  <c r="D318" i="3" s="1"/>
  <c r="F318" i="3"/>
  <c r="I317" i="3"/>
  <c r="E319" i="3"/>
  <c r="D319" i="3" s="1"/>
  <c r="F319" i="3"/>
  <c r="I318" i="3"/>
  <c r="E320" i="3"/>
  <c r="D320" i="3" s="1"/>
  <c r="F320" i="3"/>
  <c r="I319" i="3"/>
  <c r="E321" i="3"/>
  <c r="D321" i="3" s="1"/>
  <c r="F321" i="3"/>
  <c r="I320" i="3"/>
  <c r="E322" i="3"/>
  <c r="D322" i="3" s="1"/>
  <c r="F322" i="3"/>
  <c r="I321" i="3"/>
  <c r="E323" i="3"/>
  <c r="D323" i="3" s="1"/>
  <c r="F323" i="3"/>
  <c r="I322" i="3"/>
  <c r="E324" i="3"/>
  <c r="D324" i="3" s="1"/>
  <c r="F324" i="3"/>
  <c r="I323" i="3"/>
  <c r="E325" i="3"/>
  <c r="D325" i="3" s="1"/>
  <c r="F325" i="3"/>
  <c r="I324" i="3"/>
  <c r="E326" i="3"/>
  <c r="D326" i="3" s="1"/>
  <c r="F326" i="3"/>
  <c r="I325" i="3"/>
  <c r="E327" i="3"/>
  <c r="D327" i="3" s="1"/>
  <c r="F327" i="3"/>
  <c r="I326" i="3"/>
  <c r="E328" i="3"/>
  <c r="D328" i="3" s="1"/>
  <c r="F328" i="3"/>
  <c r="I327" i="3"/>
  <c r="E329" i="3"/>
  <c r="D329" i="3" s="1"/>
  <c r="F329" i="3"/>
  <c r="I328" i="3"/>
  <c r="E330" i="3"/>
  <c r="D330" i="3" s="1"/>
  <c r="F330" i="3"/>
  <c r="I329" i="3"/>
  <c r="E331" i="3"/>
  <c r="D331" i="3" s="1"/>
  <c r="F331" i="3"/>
  <c r="I330" i="3"/>
  <c r="E332" i="3"/>
  <c r="D332" i="3" s="1"/>
  <c r="F332" i="3"/>
  <c r="I331" i="3"/>
  <c r="E333" i="3"/>
  <c r="D333" i="3" s="1"/>
  <c r="F333" i="3"/>
  <c r="I332" i="3"/>
  <c r="E334" i="3"/>
  <c r="D334" i="3" s="1"/>
  <c r="F334" i="3"/>
  <c r="I333" i="3"/>
  <c r="E335" i="3"/>
  <c r="D335" i="3" s="1"/>
  <c r="F335" i="3"/>
  <c r="I334" i="3"/>
  <c r="E336" i="3"/>
  <c r="D336" i="3" s="1"/>
  <c r="F336" i="3"/>
  <c r="I335" i="3"/>
  <c r="E337" i="3"/>
  <c r="D337" i="3" s="1"/>
  <c r="F337" i="3"/>
  <c r="I336" i="3"/>
  <c r="E338" i="3"/>
  <c r="D338" i="3" s="1"/>
  <c r="F338" i="3"/>
  <c r="I337" i="3"/>
  <c r="E339" i="3"/>
  <c r="D339" i="3" s="1"/>
  <c r="F339" i="3"/>
  <c r="I338" i="3"/>
  <c r="E340" i="3"/>
  <c r="D340" i="3" s="1"/>
  <c r="F340" i="3"/>
  <c r="I339" i="3"/>
  <c r="E341" i="3"/>
  <c r="D341" i="3" s="1"/>
  <c r="F341" i="3"/>
  <c r="I340" i="3"/>
  <c r="E342" i="3"/>
  <c r="D342" i="3" s="1"/>
  <c r="F342" i="3"/>
  <c r="I341" i="3"/>
  <c r="E343" i="3"/>
  <c r="D343" i="3" s="1"/>
  <c r="F343" i="3"/>
  <c r="I342" i="3"/>
  <c r="E344" i="3"/>
  <c r="D344" i="3" s="1"/>
  <c r="F344" i="3"/>
  <c r="I343" i="3"/>
  <c r="E345" i="3"/>
  <c r="D345" i="3" s="1"/>
  <c r="F345" i="3"/>
  <c r="I344" i="3"/>
  <c r="E346" i="3"/>
  <c r="D346" i="3" s="1"/>
  <c r="F346" i="3"/>
  <c r="I345" i="3"/>
  <c r="E347" i="3"/>
  <c r="D347" i="3" s="1"/>
  <c r="F347" i="3"/>
  <c r="I346" i="3"/>
  <c r="E348" i="3"/>
  <c r="D348" i="3" s="1"/>
  <c r="F348" i="3"/>
  <c r="I347" i="3"/>
  <c r="E349" i="3"/>
  <c r="D349" i="3" s="1"/>
  <c r="F349" i="3"/>
  <c r="I348" i="3"/>
  <c r="E350" i="3"/>
  <c r="D350" i="3" s="1"/>
  <c r="F350" i="3"/>
  <c r="I349" i="3"/>
  <c r="E351" i="3"/>
  <c r="D351" i="3" s="1"/>
  <c r="F351" i="3"/>
  <c r="I350" i="3"/>
  <c r="E352" i="3"/>
  <c r="D352" i="3" s="1"/>
  <c r="F352" i="3"/>
  <c r="I351" i="3"/>
  <c r="E353" i="3"/>
  <c r="D353" i="3" s="1"/>
  <c r="F353" i="3"/>
  <c r="I352" i="3"/>
  <c r="E354" i="3"/>
  <c r="D354" i="3" s="1"/>
  <c r="F354" i="3"/>
  <c r="I353" i="3"/>
  <c r="E355" i="3"/>
  <c r="D355" i="3" s="1"/>
  <c r="F355" i="3"/>
  <c r="I354" i="3"/>
  <c r="E356" i="3"/>
  <c r="D356" i="3" s="1"/>
  <c r="F356" i="3"/>
  <c r="I355" i="3"/>
  <c r="E357" i="3"/>
  <c r="D357" i="3" s="1"/>
  <c r="F357" i="3"/>
  <c r="I356" i="3"/>
  <c r="E358" i="3"/>
  <c r="D358" i="3" s="1"/>
  <c r="F358" i="3"/>
  <c r="I357" i="3"/>
  <c r="E359" i="3"/>
  <c r="D359" i="3" s="1"/>
  <c r="F359" i="3"/>
  <c r="I358" i="3"/>
  <c r="E360" i="3"/>
  <c r="D360" i="3" s="1"/>
  <c r="F360" i="3"/>
  <c r="I359" i="3"/>
  <c r="E361" i="3"/>
  <c r="D361" i="3" s="1"/>
  <c r="F361" i="3"/>
  <c r="I360" i="3"/>
  <c r="E362" i="3"/>
  <c r="D362" i="3" s="1"/>
  <c r="F362" i="3"/>
  <c r="I361" i="3"/>
  <c r="E363" i="3"/>
  <c r="D363" i="3" s="1"/>
  <c r="F363" i="3"/>
  <c r="I362" i="3"/>
  <c r="E364" i="3"/>
  <c r="D364" i="3" s="1"/>
  <c r="F364" i="3"/>
  <c r="I363" i="3"/>
  <c r="E365" i="3"/>
  <c r="D365" i="3" s="1"/>
  <c r="F365" i="3"/>
  <c r="I364" i="3"/>
  <c r="E366" i="3"/>
  <c r="D366" i="3" s="1"/>
  <c r="F366" i="3"/>
  <c r="I365" i="3"/>
  <c r="E367" i="3"/>
  <c r="D367" i="3" s="1"/>
  <c r="F367" i="3"/>
  <c r="I366" i="3"/>
  <c r="E368" i="3"/>
  <c r="D368" i="3" s="1"/>
  <c r="F368" i="3"/>
  <c r="I367" i="3"/>
  <c r="E369" i="3"/>
  <c r="D369" i="3" s="1"/>
  <c r="F369" i="3"/>
  <c r="I368" i="3"/>
  <c r="E370" i="3"/>
  <c r="D370" i="3" s="1"/>
  <c r="F370" i="3"/>
  <c r="I369" i="3"/>
  <c r="E371" i="3"/>
  <c r="D371" i="3" s="1"/>
  <c r="F371" i="3"/>
  <c r="I370" i="3"/>
  <c r="E372" i="3"/>
  <c r="D372" i="3" s="1"/>
  <c r="F372" i="3"/>
  <c r="I371" i="3"/>
  <c r="E373" i="3"/>
  <c r="D373" i="3" s="1"/>
  <c r="F373" i="3"/>
  <c r="I372" i="3"/>
  <c r="E374" i="3"/>
  <c r="D374" i="3" s="1"/>
  <c r="F374" i="3"/>
  <c r="I373" i="3"/>
  <c r="E375" i="3"/>
  <c r="D375" i="3" s="1"/>
  <c r="F375" i="3"/>
  <c r="I374" i="3"/>
  <c r="E376" i="3"/>
  <c r="D376" i="3" s="1"/>
  <c r="F376" i="3"/>
  <c r="I375" i="3"/>
  <c r="E377" i="3"/>
  <c r="D377" i="3" s="1"/>
  <c r="F377" i="3"/>
  <c r="I376" i="3"/>
  <c r="E378" i="3"/>
  <c r="D378" i="3" s="1"/>
  <c r="F378" i="3"/>
  <c r="I377" i="3"/>
  <c r="E379" i="3"/>
  <c r="D379" i="3" s="1"/>
  <c r="F379" i="3"/>
  <c r="I378" i="3"/>
  <c r="E380" i="3"/>
  <c r="D380" i="3" s="1"/>
  <c r="F380" i="3"/>
  <c r="I379" i="3"/>
  <c r="E381" i="3"/>
  <c r="D381" i="3" s="1"/>
  <c r="F381" i="3"/>
  <c r="I380" i="3"/>
  <c r="E382" i="3"/>
  <c r="D382" i="3" s="1"/>
  <c r="F382" i="3"/>
  <c r="I381" i="3"/>
  <c r="E383" i="3"/>
  <c r="D383" i="3" s="1"/>
  <c r="F383" i="3"/>
  <c r="I382" i="3"/>
  <c r="E384" i="3"/>
  <c r="D384" i="3" s="1"/>
  <c r="F384" i="3"/>
  <c r="I383" i="3"/>
  <c r="E385" i="3"/>
  <c r="D385" i="3" s="1"/>
  <c r="F385" i="3"/>
  <c r="I384" i="3"/>
  <c r="E386" i="3"/>
  <c r="D386" i="3" s="1"/>
  <c r="F386" i="3"/>
  <c r="I385" i="3"/>
  <c r="E387" i="3"/>
  <c r="D387" i="3" s="1"/>
  <c r="F387" i="3"/>
  <c r="I386" i="3"/>
  <c r="E388" i="3"/>
  <c r="D388" i="3" s="1"/>
  <c r="F388" i="3"/>
  <c r="I387" i="3"/>
  <c r="E389" i="3"/>
  <c r="D389" i="3" s="1"/>
  <c r="F389" i="3"/>
  <c r="I388" i="3"/>
  <c r="E390" i="3"/>
  <c r="D390" i="3" s="1"/>
  <c r="F390" i="3"/>
  <c r="I389" i="3"/>
  <c r="E391" i="3"/>
  <c r="D391" i="3" s="1"/>
  <c r="F391" i="3"/>
  <c r="I390" i="3"/>
  <c r="E392" i="3"/>
  <c r="D392" i="3" s="1"/>
  <c r="F392" i="3"/>
  <c r="I391" i="3"/>
  <c r="E393" i="3"/>
  <c r="D393" i="3" s="1"/>
  <c r="F393" i="3"/>
  <c r="I392" i="3"/>
  <c r="E394" i="3"/>
  <c r="D394" i="3" s="1"/>
  <c r="F394" i="3"/>
  <c r="I393" i="3"/>
  <c r="E395" i="3"/>
  <c r="D395" i="3" s="1"/>
  <c r="F395" i="3"/>
  <c r="I394" i="3"/>
  <c r="E396" i="3"/>
  <c r="D396" i="3" s="1"/>
  <c r="F396" i="3"/>
  <c r="I395" i="3"/>
  <c r="E397" i="3"/>
  <c r="D397" i="3" s="1"/>
  <c r="F397" i="3"/>
  <c r="I396" i="3"/>
  <c r="E398" i="3"/>
  <c r="D398" i="3" s="1"/>
  <c r="F398" i="3"/>
  <c r="I397" i="3"/>
  <c r="E399" i="3"/>
  <c r="D399" i="3" s="1"/>
  <c r="F399" i="3"/>
  <c r="I398" i="3"/>
  <c r="E400" i="3"/>
  <c r="D400" i="3" s="1"/>
  <c r="F400" i="3"/>
  <c r="I399" i="3"/>
  <c r="E401" i="3"/>
  <c r="D401" i="3" s="1"/>
  <c r="F401" i="3"/>
  <c r="I400" i="3"/>
  <c r="E402" i="3"/>
  <c r="D402" i="3" s="1"/>
  <c r="F402" i="3"/>
  <c r="I401" i="3"/>
  <c r="E403" i="3"/>
  <c r="D403" i="3" s="1"/>
  <c r="F403" i="3"/>
  <c r="I402" i="3"/>
  <c r="E404" i="3"/>
  <c r="D404" i="3" s="1"/>
  <c r="F404" i="3"/>
  <c r="I403" i="3"/>
  <c r="E405" i="3"/>
  <c r="D405" i="3" s="1"/>
  <c r="F405" i="3"/>
  <c r="I404" i="3"/>
  <c r="E406" i="3"/>
  <c r="D406" i="3" s="1"/>
  <c r="F406" i="3"/>
  <c r="I405" i="3"/>
  <c r="E407" i="3"/>
  <c r="D407" i="3" s="1"/>
  <c r="F407" i="3"/>
  <c r="I406" i="3"/>
  <c r="E408" i="3"/>
  <c r="D408" i="3" s="1"/>
  <c r="F408" i="3"/>
  <c r="I407" i="3"/>
  <c r="E409" i="3"/>
  <c r="D409" i="3" s="1"/>
  <c r="F409" i="3"/>
  <c r="I408" i="3"/>
  <c r="E410" i="3"/>
  <c r="D410" i="3" s="1"/>
  <c r="F410" i="3"/>
  <c r="I409" i="3"/>
  <c r="E411" i="3"/>
  <c r="D411" i="3" s="1"/>
  <c r="F411" i="3"/>
  <c r="I410" i="3"/>
  <c r="E412" i="3"/>
  <c r="D412" i="3" s="1"/>
  <c r="F412" i="3"/>
  <c r="I411" i="3"/>
  <c r="E413" i="3"/>
  <c r="D413" i="3" s="1"/>
  <c r="F413" i="3"/>
  <c r="I412" i="3"/>
  <c r="E414" i="3"/>
  <c r="D414" i="3" s="1"/>
  <c r="F414" i="3"/>
  <c r="I413" i="3"/>
  <c r="E415" i="3"/>
  <c r="D415" i="3" s="1"/>
  <c r="F415" i="3"/>
  <c r="I414" i="3"/>
  <c r="E416" i="3"/>
  <c r="D416" i="3" s="1"/>
  <c r="F416" i="3"/>
  <c r="I415" i="3"/>
  <c r="E417" i="3"/>
  <c r="D417" i="3" s="1"/>
  <c r="F417" i="3"/>
  <c r="I416" i="3"/>
  <c r="E418" i="3"/>
  <c r="D418" i="3" s="1"/>
  <c r="F418" i="3"/>
  <c r="I417" i="3"/>
  <c r="E419" i="3"/>
  <c r="D419" i="3" s="1"/>
  <c r="F419" i="3"/>
  <c r="I418" i="3"/>
  <c r="E420" i="3"/>
  <c r="D420" i="3" s="1"/>
  <c r="F420" i="3"/>
  <c r="I419" i="3"/>
  <c r="E421" i="3"/>
  <c r="D421" i="3" s="1"/>
  <c r="F421" i="3"/>
  <c r="I420" i="3"/>
  <c r="D280" i="3" l="1"/>
  <c r="AH27" i="37"/>
  <c r="AH28" i="37"/>
  <c r="AH29" i="37"/>
  <c r="AH30" i="37"/>
  <c r="AH31" i="37"/>
  <c r="AH32" i="37"/>
  <c r="AH33" i="37"/>
  <c r="AH34" i="37"/>
  <c r="AH35" i="37"/>
  <c r="AH36" i="37"/>
  <c r="AH37" i="37"/>
  <c r="AH38" i="37"/>
  <c r="AH39" i="37"/>
  <c r="AH40" i="37"/>
  <c r="AH41" i="37"/>
  <c r="AH42" i="37"/>
  <c r="AH43" i="37"/>
  <c r="AH44" i="37"/>
  <c r="AH45" i="37"/>
  <c r="AH46" i="37"/>
  <c r="AH47" i="37"/>
  <c r="AH48" i="37"/>
  <c r="AH49" i="37"/>
  <c r="AH50" i="37"/>
  <c r="AH51" i="37"/>
  <c r="AH52" i="37"/>
  <c r="AH53" i="37"/>
  <c r="AH54" i="37"/>
  <c r="AH55" i="37"/>
  <c r="AH56" i="37"/>
  <c r="AH57" i="37"/>
  <c r="AH58" i="37"/>
  <c r="AH59" i="37"/>
  <c r="AH60" i="37"/>
  <c r="AH61" i="37"/>
  <c r="AH62" i="37"/>
  <c r="AH63" i="37"/>
  <c r="AH64" i="37"/>
  <c r="AH65" i="37"/>
  <c r="AH66" i="37"/>
  <c r="AH67" i="37"/>
  <c r="AH68" i="37"/>
  <c r="AH69" i="37"/>
  <c r="AH70" i="37"/>
  <c r="AH71" i="37"/>
  <c r="AH72" i="37"/>
  <c r="AH73" i="37"/>
  <c r="AH74" i="37"/>
  <c r="AH75" i="37"/>
  <c r="AH76" i="37"/>
  <c r="AH77" i="37"/>
  <c r="AH78" i="37"/>
  <c r="AH79" i="37"/>
  <c r="AH80" i="37"/>
  <c r="AH81" i="37"/>
  <c r="AH82" i="37"/>
  <c r="AH83" i="37"/>
  <c r="AH84" i="37"/>
  <c r="AH85" i="37"/>
  <c r="AH86" i="37"/>
  <c r="AH87" i="37"/>
  <c r="AH88" i="37"/>
  <c r="AH89" i="37"/>
  <c r="AH90" i="37"/>
  <c r="AH91" i="37"/>
  <c r="AH92" i="37"/>
  <c r="AH93" i="37"/>
  <c r="AH94" i="37"/>
  <c r="AH95" i="37"/>
  <c r="AH96" i="37"/>
  <c r="AH97" i="37"/>
  <c r="AH98" i="37"/>
  <c r="AH99" i="37"/>
  <c r="AH100" i="37"/>
  <c r="AH101" i="37"/>
  <c r="AH102" i="37"/>
  <c r="AH103" i="37"/>
  <c r="AH104" i="37"/>
  <c r="AH105" i="37"/>
  <c r="AH106" i="37"/>
  <c r="AH107" i="37"/>
  <c r="AH108" i="37"/>
  <c r="AH109" i="37"/>
  <c r="AH110" i="37"/>
  <c r="AH111" i="37"/>
  <c r="AH112" i="37"/>
  <c r="AH113" i="37"/>
  <c r="AH114" i="37"/>
  <c r="AH115" i="37"/>
  <c r="AH116" i="37"/>
  <c r="AH117" i="37"/>
  <c r="AH118" i="37"/>
  <c r="AH119" i="37"/>
  <c r="AH120" i="37"/>
  <c r="AH121" i="37"/>
  <c r="AH122" i="37"/>
  <c r="AH123" i="37"/>
  <c r="AH124" i="37"/>
  <c r="AH125" i="37"/>
  <c r="AH126" i="37"/>
  <c r="AH127" i="37"/>
  <c r="AH128" i="37"/>
  <c r="AH129" i="37"/>
  <c r="AH130" i="37"/>
  <c r="AH131" i="37"/>
  <c r="AH132" i="37"/>
  <c r="AH133" i="37"/>
  <c r="AH134" i="37"/>
  <c r="AH135" i="37"/>
  <c r="AH136" i="37"/>
  <c r="AH137" i="37"/>
  <c r="AH138" i="37"/>
  <c r="AH139" i="37"/>
  <c r="AH140" i="37"/>
  <c r="AH141" i="37"/>
  <c r="AH142" i="37"/>
  <c r="AH143" i="37"/>
  <c r="AH144" i="37"/>
  <c r="AH145" i="37"/>
  <c r="AH146" i="37"/>
  <c r="AH147" i="37"/>
  <c r="AH148" i="37"/>
  <c r="AH149" i="37"/>
  <c r="AH150" i="37"/>
  <c r="AH151" i="37"/>
  <c r="AH152" i="37"/>
  <c r="AH153" i="37"/>
  <c r="AH154" i="37"/>
  <c r="AH155" i="37"/>
  <c r="AH156" i="37"/>
  <c r="AH157" i="37"/>
  <c r="AH158" i="37"/>
  <c r="AH159" i="37"/>
  <c r="AH160" i="37"/>
  <c r="AH161" i="37"/>
  <c r="AH162" i="37"/>
  <c r="AH163" i="37"/>
  <c r="AH164" i="37"/>
  <c r="AH165" i="37"/>
  <c r="AH166" i="37"/>
  <c r="AH167" i="37"/>
  <c r="AH168" i="37"/>
  <c r="AH169" i="37"/>
  <c r="AH170" i="37"/>
  <c r="AH171" i="37"/>
  <c r="AH172" i="37"/>
  <c r="AH173" i="37"/>
  <c r="AH174" i="37"/>
  <c r="AH175" i="37"/>
  <c r="AH176" i="37"/>
  <c r="AH177" i="37"/>
  <c r="AH178" i="37"/>
  <c r="AH179" i="37"/>
  <c r="AH180" i="37"/>
  <c r="AH181" i="37"/>
  <c r="AH182" i="37"/>
  <c r="AH183" i="37"/>
  <c r="AH184" i="37"/>
  <c r="AH185" i="37"/>
  <c r="AH186" i="37"/>
  <c r="AH187" i="37"/>
  <c r="AH188" i="37"/>
  <c r="AH189" i="37"/>
  <c r="AH190" i="37"/>
  <c r="AH191" i="37"/>
  <c r="AH192" i="37"/>
  <c r="AH193" i="37"/>
  <c r="AH194" i="37"/>
  <c r="AH195" i="37"/>
  <c r="AH196" i="37"/>
  <c r="AH197" i="37"/>
  <c r="AH198" i="37"/>
  <c r="AH199" i="37"/>
  <c r="AH200" i="37"/>
  <c r="AH201" i="37"/>
  <c r="AH202" i="37"/>
  <c r="AH203" i="37"/>
  <c r="AH204" i="37"/>
  <c r="AH205" i="37"/>
  <c r="AH206" i="37"/>
  <c r="AH207" i="37"/>
  <c r="AH208" i="37"/>
  <c r="AH209" i="37"/>
  <c r="AH210" i="37"/>
  <c r="AH211" i="37"/>
  <c r="AH212" i="37"/>
  <c r="AH213" i="37"/>
  <c r="AH214" i="37"/>
  <c r="AH215" i="37"/>
  <c r="AH216" i="37"/>
  <c r="AH217" i="37"/>
  <c r="AH218" i="37"/>
  <c r="AH219" i="37"/>
  <c r="AH220" i="37"/>
  <c r="AH221" i="37"/>
  <c r="AH222" i="37"/>
  <c r="AH223" i="37"/>
  <c r="AH224" i="37"/>
  <c r="AH225" i="37"/>
  <c r="AH226" i="37"/>
  <c r="AH227" i="37"/>
  <c r="AH228" i="37"/>
  <c r="AH229" i="37"/>
  <c r="AH230" i="37"/>
  <c r="AH231" i="37"/>
  <c r="AH232" i="37"/>
  <c r="AH233" i="37"/>
  <c r="AH234" i="37"/>
  <c r="AH235" i="37"/>
  <c r="AH236" i="37"/>
  <c r="AH237" i="37"/>
  <c r="AH238" i="37"/>
  <c r="AH239" i="37"/>
  <c r="AH240" i="37"/>
  <c r="AH241" i="37"/>
  <c r="AH242" i="37"/>
  <c r="AH243" i="37"/>
  <c r="AH244" i="37"/>
  <c r="AH245" i="37"/>
  <c r="AH246" i="37"/>
  <c r="AH247" i="37"/>
  <c r="AH248" i="37"/>
  <c r="AH249" i="37"/>
  <c r="AH250" i="37"/>
  <c r="AH251" i="37"/>
  <c r="AH252" i="37"/>
  <c r="AH253" i="37"/>
  <c r="AH254" i="37"/>
  <c r="AH255" i="37"/>
  <c r="AH256" i="37"/>
  <c r="AH257" i="37"/>
  <c r="AH258" i="37"/>
  <c r="AH259" i="37"/>
  <c r="AH260" i="37"/>
  <c r="AH261" i="37"/>
  <c r="AH262" i="37"/>
  <c r="AH263" i="37"/>
  <c r="AH264" i="37"/>
  <c r="AH265" i="37"/>
  <c r="AH266" i="37"/>
  <c r="AH267" i="37"/>
  <c r="AH268" i="37"/>
  <c r="AH269" i="37"/>
  <c r="AH270" i="37"/>
  <c r="AH271" i="37"/>
  <c r="AH272" i="37"/>
  <c r="AH273" i="37"/>
  <c r="AH274" i="37"/>
  <c r="AH275" i="37"/>
  <c r="AH276" i="37"/>
  <c r="AH277" i="37"/>
  <c r="AH278" i="37"/>
  <c r="AH279" i="37"/>
  <c r="AH280" i="37"/>
  <c r="AH281" i="37"/>
  <c r="AH282" i="37"/>
  <c r="AH283" i="37"/>
  <c r="AH284" i="37"/>
  <c r="AH285" i="37"/>
  <c r="AH286" i="37"/>
  <c r="AH287" i="37"/>
  <c r="AH288" i="37"/>
  <c r="AH289" i="37"/>
  <c r="AH290" i="37"/>
  <c r="AH291" i="37"/>
  <c r="AH292" i="37"/>
  <c r="AH293" i="37"/>
  <c r="AH294" i="37"/>
  <c r="AH295" i="37"/>
  <c r="AH296" i="37"/>
  <c r="AH297" i="37"/>
  <c r="AH298" i="37"/>
  <c r="AH299" i="37"/>
  <c r="AH300" i="37"/>
  <c r="AH301" i="37"/>
  <c r="AH302" i="37"/>
  <c r="AH303" i="37"/>
  <c r="AH304" i="37"/>
  <c r="AH305" i="37"/>
  <c r="AH306" i="37"/>
  <c r="AH307" i="37"/>
  <c r="AH308" i="37"/>
  <c r="AH309" i="37"/>
  <c r="AH310" i="37"/>
  <c r="AH311" i="37"/>
  <c r="AH312" i="37"/>
  <c r="AH313" i="37"/>
  <c r="AH314" i="37"/>
  <c r="AH315" i="37"/>
  <c r="AH316" i="37"/>
  <c r="AH317" i="37"/>
  <c r="AH318" i="37"/>
  <c r="AH319" i="37"/>
  <c r="AH320" i="37"/>
  <c r="AH321" i="37"/>
  <c r="AH322" i="37"/>
  <c r="AH323" i="37"/>
  <c r="AH324" i="37"/>
  <c r="AH325" i="37"/>
  <c r="AH326" i="37"/>
  <c r="AH327" i="37"/>
  <c r="AH328" i="37"/>
  <c r="AH329" i="37"/>
  <c r="AH330" i="37"/>
  <c r="AH331" i="37"/>
  <c r="AH332" i="37"/>
  <c r="AH333" i="37"/>
  <c r="AH334" i="37"/>
  <c r="AH335" i="37"/>
  <c r="AH336" i="37"/>
  <c r="AH337" i="37"/>
  <c r="AH338" i="37"/>
  <c r="AH339" i="37"/>
  <c r="AH340" i="37"/>
  <c r="AH341" i="37"/>
  <c r="AH342" i="37"/>
  <c r="AH343" i="37"/>
  <c r="AH344" i="37"/>
  <c r="AH345" i="37"/>
  <c r="AH346" i="37"/>
  <c r="AH347" i="37"/>
  <c r="AH348" i="37"/>
  <c r="AH349" i="37"/>
  <c r="AH350" i="37"/>
  <c r="AH351" i="37"/>
  <c r="AH352" i="37"/>
  <c r="AH353" i="37"/>
  <c r="AH354" i="37"/>
  <c r="AH355" i="37"/>
  <c r="AH356" i="37"/>
  <c r="AH357" i="37"/>
  <c r="AH358" i="37"/>
  <c r="AH359" i="37"/>
  <c r="AH360" i="37"/>
  <c r="AH361" i="37"/>
  <c r="AH362" i="37"/>
  <c r="AH363" i="37"/>
  <c r="AH364" i="37"/>
  <c r="AH365" i="37"/>
  <c r="AH366" i="37"/>
  <c r="AH367" i="37"/>
  <c r="AH368" i="37"/>
  <c r="AH369" i="37"/>
  <c r="AH370" i="37"/>
  <c r="AH371" i="37"/>
  <c r="AH372" i="37"/>
  <c r="AH373" i="37"/>
  <c r="AH374" i="37"/>
  <c r="AH375" i="37"/>
  <c r="AH376" i="37"/>
  <c r="AH377" i="37"/>
  <c r="AH378" i="37"/>
  <c r="AH379" i="37"/>
  <c r="AH380" i="37"/>
  <c r="AH381" i="37"/>
  <c r="AH382" i="37"/>
  <c r="AH383" i="37"/>
  <c r="AH384" i="37"/>
  <c r="AH385" i="37"/>
  <c r="AH386" i="37"/>
  <c r="AH387" i="37"/>
  <c r="AH388" i="37"/>
  <c r="AH389" i="37"/>
  <c r="AH390" i="37"/>
  <c r="AH391" i="37"/>
  <c r="AH392" i="37"/>
  <c r="AH393" i="37"/>
  <c r="AH394" i="37"/>
  <c r="AH395" i="37"/>
  <c r="AH396" i="37"/>
  <c r="AH397" i="37"/>
  <c r="AH398" i="37"/>
  <c r="AH399" i="37"/>
  <c r="AH400" i="37"/>
  <c r="AH401" i="37"/>
  <c r="AH402" i="37"/>
  <c r="AH403" i="37"/>
  <c r="AH404" i="37"/>
  <c r="AH405" i="37"/>
  <c r="AH406" i="37"/>
  <c r="AH407" i="37"/>
  <c r="AH408" i="37"/>
  <c r="AH409" i="37"/>
  <c r="AH410" i="37"/>
  <c r="AH411" i="37"/>
  <c r="AH412" i="37"/>
  <c r="AH413" i="37"/>
  <c r="AH414" i="37"/>
  <c r="AH415" i="37"/>
  <c r="AH416" i="37"/>
  <c r="AH417" i="37"/>
  <c r="AH418" i="37"/>
  <c r="AH419" i="37"/>
  <c r="AH420" i="37"/>
  <c r="AH421" i="37"/>
  <c r="AH422" i="37"/>
  <c r="AH423" i="37"/>
  <c r="AH424" i="37"/>
  <c r="AH425" i="37"/>
  <c r="AH426" i="37"/>
  <c r="AH427" i="37"/>
  <c r="AH428" i="37"/>
  <c r="AH429" i="37"/>
  <c r="AH430" i="37"/>
  <c r="AH431" i="37"/>
  <c r="AH432" i="37"/>
  <c r="AH433" i="37"/>
  <c r="AH434" i="37"/>
  <c r="AH435" i="37"/>
  <c r="AH436" i="37"/>
  <c r="AH437" i="37"/>
  <c r="AH438" i="37"/>
  <c r="AH439" i="37"/>
  <c r="AH440" i="37"/>
  <c r="AH441" i="37"/>
  <c r="AH442" i="37"/>
  <c r="AH443" i="37"/>
  <c r="AH444" i="37"/>
  <c r="AH445" i="37"/>
  <c r="AH446" i="37"/>
  <c r="AH447" i="37"/>
  <c r="AH448" i="37"/>
  <c r="AH449" i="37"/>
  <c r="AH450" i="37"/>
  <c r="AH451" i="37"/>
  <c r="AH452" i="37"/>
  <c r="AH453" i="37"/>
  <c r="AH454" i="37"/>
  <c r="B2" i="3" l="1"/>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G3" i="2"/>
  <c r="H3" i="2"/>
  <c r="I3" i="2"/>
  <c r="J3" i="2"/>
  <c r="L3" i="2"/>
  <c r="M3" i="2"/>
  <c r="N3" i="2"/>
  <c r="O3" i="2"/>
  <c r="Q3" i="2"/>
  <c r="R3" i="2"/>
  <c r="S3" i="2"/>
  <c r="T3" i="2"/>
  <c r="V3" i="2"/>
  <c r="W3" i="2"/>
  <c r="X3" i="2"/>
  <c r="Y3" i="2"/>
  <c r="G4" i="2"/>
  <c r="H4" i="2"/>
  <c r="I4" i="2"/>
  <c r="J4" i="2"/>
  <c r="L4" i="2"/>
  <c r="M4" i="2"/>
  <c r="N4" i="2"/>
  <c r="O4" i="2"/>
  <c r="Q4" i="2"/>
  <c r="R4" i="2"/>
  <c r="S4" i="2"/>
  <c r="T4" i="2"/>
  <c r="V4" i="2"/>
  <c r="W4" i="2"/>
  <c r="X4" i="2"/>
  <c r="Y4" i="2"/>
  <c r="G5" i="2"/>
  <c r="H5" i="2"/>
  <c r="I5" i="2"/>
  <c r="J5" i="2"/>
  <c r="L5" i="2"/>
  <c r="M5" i="2"/>
  <c r="N5" i="2"/>
  <c r="O5" i="2"/>
  <c r="Q5" i="2"/>
  <c r="R5" i="2"/>
  <c r="S5" i="2"/>
  <c r="T5" i="2"/>
  <c r="V5" i="2"/>
  <c r="W5" i="2"/>
  <c r="X5" i="2"/>
  <c r="Y5" i="2"/>
  <c r="G6" i="2"/>
  <c r="H6" i="2"/>
  <c r="I6" i="2"/>
  <c r="J6" i="2"/>
  <c r="L6" i="2"/>
  <c r="M6" i="2"/>
  <c r="N6" i="2"/>
  <c r="O6" i="2"/>
  <c r="Q6" i="2"/>
  <c r="R6" i="2"/>
  <c r="S6" i="2"/>
  <c r="T6" i="2"/>
  <c r="V6" i="2"/>
  <c r="W6" i="2"/>
  <c r="X6" i="2"/>
  <c r="Y6" i="2"/>
  <c r="G7" i="2"/>
  <c r="H7" i="2"/>
  <c r="I7" i="2"/>
  <c r="J7" i="2"/>
  <c r="L7" i="2"/>
  <c r="M7" i="2"/>
  <c r="N7" i="2"/>
  <c r="O7" i="2"/>
  <c r="Q7" i="2"/>
  <c r="R7" i="2"/>
  <c r="S7" i="2"/>
  <c r="T7" i="2"/>
  <c r="V7" i="2"/>
  <c r="W7" i="2"/>
  <c r="X7" i="2"/>
  <c r="Y7" i="2"/>
  <c r="G8" i="2"/>
  <c r="H8" i="2"/>
  <c r="I8" i="2"/>
  <c r="J8" i="2"/>
  <c r="L8" i="2"/>
  <c r="M8" i="2"/>
  <c r="N8" i="2"/>
  <c r="O8" i="2"/>
  <c r="Q8" i="2"/>
  <c r="R8" i="2"/>
  <c r="S8" i="2"/>
  <c r="T8" i="2"/>
  <c r="V8" i="2"/>
  <c r="W8" i="2"/>
  <c r="X8" i="2"/>
  <c r="Y8" i="2"/>
  <c r="G9" i="2"/>
  <c r="H9" i="2"/>
  <c r="I9" i="2"/>
  <c r="J9" i="2"/>
  <c r="L9" i="2"/>
  <c r="M9" i="2"/>
  <c r="N9" i="2"/>
  <c r="O9" i="2"/>
  <c r="Q9" i="2"/>
  <c r="R9" i="2"/>
  <c r="S9" i="2"/>
  <c r="T9" i="2"/>
  <c r="V9" i="2"/>
  <c r="W9" i="2"/>
  <c r="X9" i="2"/>
  <c r="Y9" i="2"/>
  <c r="G11" i="2"/>
  <c r="H11" i="2"/>
  <c r="I11" i="2"/>
  <c r="J11" i="2"/>
  <c r="L11" i="2"/>
  <c r="M11" i="2"/>
  <c r="N11" i="2"/>
  <c r="O11" i="2"/>
  <c r="Q11" i="2"/>
  <c r="R11" i="2"/>
  <c r="S11" i="2"/>
  <c r="T11" i="2"/>
  <c r="V11" i="2"/>
  <c r="W11" i="2"/>
  <c r="X11" i="2"/>
  <c r="Y11" i="2"/>
  <c r="G12" i="2"/>
  <c r="H12" i="2"/>
  <c r="I12" i="2"/>
  <c r="J12" i="2"/>
  <c r="L12" i="2"/>
  <c r="M12" i="2"/>
  <c r="N12" i="2"/>
  <c r="O12" i="2"/>
  <c r="Q12" i="2"/>
  <c r="R12" i="2"/>
  <c r="S12" i="2"/>
  <c r="T12" i="2"/>
  <c r="V12" i="2"/>
  <c r="W12" i="2"/>
  <c r="X12" i="2"/>
  <c r="Y12" i="2"/>
  <c r="G13" i="2"/>
  <c r="H13" i="2"/>
  <c r="I13" i="2"/>
  <c r="J13" i="2"/>
  <c r="L13" i="2"/>
  <c r="M13" i="2"/>
  <c r="N13" i="2"/>
  <c r="O13" i="2"/>
  <c r="Q13" i="2"/>
  <c r="R13" i="2"/>
  <c r="S13" i="2"/>
  <c r="T13" i="2"/>
  <c r="V13" i="2"/>
  <c r="W13" i="2"/>
  <c r="X13" i="2"/>
  <c r="Y13" i="2"/>
  <c r="G14" i="2"/>
  <c r="H14" i="2"/>
  <c r="I14" i="2"/>
  <c r="J14" i="2"/>
  <c r="L14" i="2"/>
  <c r="M14" i="2"/>
  <c r="N14" i="2"/>
  <c r="O14" i="2"/>
  <c r="Q14" i="2"/>
  <c r="R14" i="2"/>
  <c r="S14" i="2"/>
  <c r="T14" i="2"/>
  <c r="V14" i="2"/>
  <c r="W14" i="2"/>
  <c r="X14" i="2"/>
  <c r="Y14" i="2"/>
  <c r="G15" i="2"/>
  <c r="H15" i="2"/>
  <c r="I15" i="2"/>
  <c r="J15" i="2"/>
  <c r="L15" i="2"/>
  <c r="M15" i="2"/>
  <c r="N15" i="2"/>
  <c r="O15" i="2"/>
  <c r="Q15" i="2"/>
  <c r="R15" i="2"/>
  <c r="S15" i="2"/>
  <c r="T15" i="2"/>
  <c r="V15" i="2"/>
  <c r="W15" i="2"/>
  <c r="X15" i="2"/>
  <c r="Y15" i="2"/>
  <c r="G16" i="2"/>
  <c r="H16" i="2"/>
  <c r="I16" i="2"/>
  <c r="J16" i="2"/>
  <c r="L16" i="2"/>
  <c r="M16" i="2"/>
  <c r="N16" i="2"/>
  <c r="O16" i="2"/>
  <c r="Q16" i="2"/>
  <c r="R16" i="2"/>
  <c r="S16" i="2"/>
  <c r="T16" i="2"/>
  <c r="V16" i="2"/>
  <c r="W16" i="2"/>
  <c r="X16" i="2"/>
  <c r="Y16" i="2"/>
  <c r="G17" i="2"/>
  <c r="H17" i="2"/>
  <c r="I17" i="2"/>
  <c r="J17" i="2"/>
  <c r="L17" i="2"/>
  <c r="M17" i="2"/>
  <c r="N17" i="2"/>
  <c r="O17" i="2"/>
  <c r="Q17" i="2"/>
  <c r="R17" i="2"/>
  <c r="S17" i="2"/>
  <c r="T17" i="2"/>
  <c r="V17" i="2"/>
  <c r="W17" i="2"/>
  <c r="X17" i="2"/>
  <c r="Y17" i="2"/>
  <c r="G19" i="2"/>
  <c r="H19" i="2"/>
  <c r="I19" i="2"/>
  <c r="J19" i="2"/>
  <c r="L19" i="2"/>
  <c r="M19" i="2"/>
  <c r="N19" i="2"/>
  <c r="O19" i="2"/>
  <c r="Q19" i="2"/>
  <c r="R19" i="2"/>
  <c r="S19" i="2"/>
  <c r="T19" i="2"/>
  <c r="V19" i="2"/>
  <c r="W19" i="2"/>
  <c r="X19" i="2"/>
  <c r="Y19" i="2"/>
  <c r="G20" i="2"/>
  <c r="H20" i="2"/>
  <c r="I20" i="2"/>
  <c r="J20" i="2"/>
  <c r="L20" i="2"/>
  <c r="M20" i="2"/>
  <c r="N20" i="2"/>
  <c r="O20" i="2"/>
  <c r="Q20" i="2"/>
  <c r="R20" i="2"/>
  <c r="S20" i="2"/>
  <c r="T20" i="2"/>
  <c r="V20" i="2"/>
  <c r="W20" i="2"/>
  <c r="X20" i="2"/>
  <c r="Y20" i="2"/>
  <c r="G21" i="2"/>
  <c r="H21" i="2"/>
  <c r="I21" i="2"/>
  <c r="J21" i="2"/>
  <c r="L21" i="2"/>
  <c r="M21" i="2"/>
  <c r="N21" i="2"/>
  <c r="O21" i="2"/>
  <c r="Q21" i="2"/>
  <c r="R21" i="2"/>
  <c r="S21" i="2"/>
  <c r="T21" i="2"/>
  <c r="V21" i="2"/>
  <c r="W21" i="2"/>
  <c r="X21" i="2"/>
  <c r="Y21" i="2"/>
  <c r="G22" i="2"/>
  <c r="H22" i="2"/>
  <c r="I22" i="2"/>
  <c r="J22" i="2"/>
  <c r="L22" i="2"/>
  <c r="M22" i="2"/>
  <c r="N22" i="2"/>
  <c r="O22" i="2"/>
  <c r="Q22" i="2"/>
  <c r="R22" i="2"/>
  <c r="S22" i="2"/>
  <c r="T22" i="2"/>
  <c r="V22" i="2"/>
  <c r="W22" i="2"/>
  <c r="X22" i="2"/>
  <c r="Y22" i="2"/>
  <c r="G23" i="2"/>
  <c r="H23" i="2"/>
  <c r="I23" i="2"/>
  <c r="J23" i="2"/>
  <c r="L23" i="2"/>
  <c r="M23" i="2"/>
  <c r="N23" i="2"/>
  <c r="O23" i="2"/>
  <c r="Q23" i="2"/>
  <c r="R23" i="2"/>
  <c r="S23" i="2"/>
  <c r="T23" i="2"/>
  <c r="V23" i="2"/>
  <c r="W23" i="2"/>
  <c r="X23" i="2"/>
  <c r="Y23" i="2"/>
  <c r="G24" i="2"/>
  <c r="H24" i="2"/>
  <c r="I24" i="2"/>
  <c r="J24" i="2"/>
  <c r="L24" i="2"/>
  <c r="M24" i="2"/>
  <c r="N24" i="2"/>
  <c r="O24" i="2"/>
  <c r="Q24" i="2"/>
  <c r="R24" i="2"/>
  <c r="S24" i="2"/>
  <c r="T24" i="2"/>
  <c r="V24" i="2"/>
  <c r="W24" i="2"/>
  <c r="X24" i="2"/>
  <c r="Y24" i="2"/>
  <c r="G25" i="2"/>
  <c r="H25" i="2"/>
  <c r="I25" i="2"/>
  <c r="J25" i="2"/>
  <c r="L25" i="2"/>
  <c r="M25" i="2"/>
  <c r="N25" i="2"/>
  <c r="O25" i="2"/>
  <c r="Q25" i="2"/>
  <c r="R25" i="2"/>
  <c r="S25" i="2"/>
  <c r="T25" i="2"/>
  <c r="V25" i="2"/>
  <c r="W25" i="2"/>
  <c r="X25" i="2"/>
  <c r="Y25" i="2"/>
  <c r="B11" i="2"/>
  <c r="C11" i="2"/>
  <c r="D11" i="2"/>
  <c r="E11" i="2"/>
  <c r="B12" i="2"/>
  <c r="C12" i="2"/>
  <c r="D12" i="2"/>
  <c r="E12" i="2"/>
  <c r="B13" i="2"/>
  <c r="C13" i="2"/>
  <c r="D13" i="2"/>
  <c r="E13" i="2"/>
  <c r="B14" i="2"/>
  <c r="C14" i="2"/>
  <c r="D14" i="2"/>
  <c r="E14" i="2"/>
  <c r="B15" i="2"/>
  <c r="C15" i="2"/>
  <c r="D15" i="2"/>
  <c r="E15" i="2"/>
  <c r="B16" i="2"/>
  <c r="C16" i="2"/>
  <c r="D16" i="2"/>
  <c r="E16" i="2"/>
  <c r="B17" i="2"/>
  <c r="C17" i="2"/>
  <c r="D17" i="2"/>
  <c r="E17" i="2"/>
  <c r="B19" i="2"/>
  <c r="C19" i="2"/>
  <c r="D19" i="2"/>
  <c r="E19" i="2"/>
  <c r="B20" i="2"/>
  <c r="C20" i="2"/>
  <c r="D20" i="2"/>
  <c r="E20" i="2"/>
  <c r="B21" i="2"/>
  <c r="C21" i="2"/>
  <c r="D21" i="2"/>
  <c r="E21" i="2"/>
  <c r="B22" i="2"/>
  <c r="C22" i="2"/>
  <c r="D22" i="2"/>
  <c r="E22" i="2"/>
  <c r="B23" i="2"/>
  <c r="C23" i="2"/>
  <c r="D23" i="2"/>
  <c r="E23" i="2"/>
  <c r="B24" i="2"/>
  <c r="C24" i="2"/>
  <c r="D24" i="2"/>
  <c r="E24" i="2"/>
  <c r="B25" i="2"/>
  <c r="C25" i="2"/>
  <c r="D25" i="2"/>
  <c r="E25" i="2"/>
  <c r="B4" i="2"/>
  <c r="C4" i="2"/>
  <c r="D4" i="2"/>
  <c r="E4" i="2"/>
  <c r="B5" i="2"/>
  <c r="C5" i="2"/>
  <c r="D5" i="2"/>
  <c r="E5" i="2"/>
  <c r="B6" i="2"/>
  <c r="C6" i="2"/>
  <c r="D6" i="2"/>
  <c r="E6" i="2"/>
  <c r="B7" i="2"/>
  <c r="C7" i="2"/>
  <c r="D7" i="2"/>
  <c r="E7" i="2"/>
  <c r="B8" i="2"/>
  <c r="C8" i="2"/>
  <c r="D8" i="2"/>
  <c r="E8" i="2"/>
  <c r="B9" i="2"/>
  <c r="C9" i="2"/>
  <c r="D9" i="2"/>
  <c r="E9" i="2"/>
  <c r="C3" i="2"/>
  <c r="D3" i="2"/>
  <c r="E3" i="2"/>
  <c r="B3" i="2"/>
  <c r="AN2" i="48" l="1"/>
  <c r="AN1" i="48"/>
  <c r="AN2" i="47"/>
  <c r="AN1" i="42"/>
  <c r="AN1" i="40"/>
  <c r="AN2" i="46"/>
  <c r="AN1" i="47"/>
  <c r="AN1" i="46"/>
  <c r="AN1" i="41"/>
  <c r="AN2" i="41"/>
  <c r="AN2" i="42"/>
  <c r="AN2" i="40"/>
  <c r="B4" i="4"/>
  <c r="C4" i="4"/>
  <c r="D4" i="4"/>
  <c r="E4" i="4"/>
  <c r="G4" i="4"/>
  <c r="H4" i="4"/>
  <c r="I4" i="4"/>
  <c r="J4" i="4"/>
  <c r="L4" i="4"/>
  <c r="M4" i="4"/>
  <c r="N4" i="4"/>
  <c r="O4" i="4"/>
  <c r="Q4" i="4"/>
  <c r="R4" i="4"/>
  <c r="S4" i="4"/>
  <c r="T4" i="4"/>
  <c r="V4" i="4"/>
  <c r="W4" i="4"/>
  <c r="X4" i="4"/>
  <c r="Y4" i="4"/>
  <c r="B5" i="4"/>
  <c r="C5" i="4"/>
  <c r="D5" i="4"/>
  <c r="E5" i="4"/>
  <c r="G5" i="4"/>
  <c r="H5" i="4"/>
  <c r="I5" i="4"/>
  <c r="J5" i="4"/>
  <c r="L5" i="4"/>
  <c r="M5" i="4"/>
  <c r="N5" i="4"/>
  <c r="O5" i="4"/>
  <c r="Q5" i="4"/>
  <c r="R5" i="4"/>
  <c r="S5" i="4"/>
  <c r="T5" i="4"/>
  <c r="V5" i="4"/>
  <c r="W5" i="4"/>
  <c r="X5" i="4"/>
  <c r="Y5" i="4"/>
  <c r="B6" i="4"/>
  <c r="C6" i="4"/>
  <c r="D6" i="4"/>
  <c r="E6" i="4"/>
  <c r="G6" i="4"/>
  <c r="H6" i="4"/>
  <c r="I6" i="4"/>
  <c r="J6" i="4"/>
  <c r="L6" i="4"/>
  <c r="M6" i="4"/>
  <c r="N6" i="4"/>
  <c r="O6" i="4"/>
  <c r="Q6" i="4"/>
  <c r="R6" i="4"/>
  <c r="S6" i="4"/>
  <c r="T6" i="4"/>
  <c r="V6" i="4"/>
  <c r="W6" i="4"/>
  <c r="X6" i="4"/>
  <c r="Y6" i="4"/>
  <c r="B7" i="4"/>
  <c r="C7" i="4"/>
  <c r="D7" i="4"/>
  <c r="E7" i="4"/>
  <c r="G7" i="4"/>
  <c r="H7" i="4"/>
  <c r="I7" i="4"/>
  <c r="J7" i="4"/>
  <c r="L7" i="4"/>
  <c r="M7" i="4"/>
  <c r="N7" i="4"/>
  <c r="O7" i="4"/>
  <c r="Q7" i="4"/>
  <c r="R7" i="4"/>
  <c r="S7" i="4"/>
  <c r="T7" i="4"/>
  <c r="V7" i="4"/>
  <c r="W7" i="4"/>
  <c r="X7" i="4"/>
  <c r="Y7" i="4"/>
  <c r="B8" i="4"/>
  <c r="C8" i="4"/>
  <c r="D8" i="4"/>
  <c r="E8" i="4"/>
  <c r="G8" i="4"/>
  <c r="H8" i="4"/>
  <c r="I8" i="4"/>
  <c r="J8" i="4"/>
  <c r="L8" i="4"/>
  <c r="M8" i="4"/>
  <c r="N8" i="4"/>
  <c r="O8" i="4"/>
  <c r="Q8" i="4"/>
  <c r="R8" i="4"/>
  <c r="S8" i="4"/>
  <c r="T8" i="4"/>
  <c r="V8" i="4"/>
  <c r="W8" i="4"/>
  <c r="X8" i="4"/>
  <c r="Y8" i="4"/>
  <c r="B9" i="4"/>
  <c r="C9" i="4"/>
  <c r="D9" i="4"/>
  <c r="E9" i="4"/>
  <c r="G9" i="4"/>
  <c r="H9" i="4"/>
  <c r="I9" i="4"/>
  <c r="J9" i="4"/>
  <c r="L9" i="4"/>
  <c r="M9" i="4"/>
  <c r="N9" i="4"/>
  <c r="O9" i="4"/>
  <c r="Q9" i="4"/>
  <c r="R9" i="4"/>
  <c r="S9" i="4"/>
  <c r="T9" i="4"/>
  <c r="V9" i="4"/>
  <c r="X9" i="4"/>
  <c r="Y9" i="4"/>
  <c r="B11" i="4"/>
  <c r="C11" i="4"/>
  <c r="D11" i="4"/>
  <c r="E11" i="4"/>
  <c r="G11" i="4"/>
  <c r="H11" i="4"/>
  <c r="I11" i="4"/>
  <c r="J11" i="4"/>
  <c r="L11" i="4"/>
  <c r="M11" i="4"/>
  <c r="N11" i="4"/>
  <c r="O11" i="4"/>
  <c r="Q11" i="4"/>
  <c r="R11" i="4"/>
  <c r="S11" i="4"/>
  <c r="T11" i="4"/>
  <c r="V11" i="4"/>
  <c r="W11" i="4"/>
  <c r="X11" i="4"/>
  <c r="Y11" i="4"/>
  <c r="B12" i="4"/>
  <c r="C12" i="4"/>
  <c r="D12" i="4"/>
  <c r="E12" i="4"/>
  <c r="G12" i="4"/>
  <c r="H12" i="4"/>
  <c r="I12" i="4"/>
  <c r="J12" i="4"/>
  <c r="L12" i="4"/>
  <c r="M12" i="4"/>
  <c r="N12" i="4"/>
  <c r="O12" i="4"/>
  <c r="Q12" i="4"/>
  <c r="R12" i="4"/>
  <c r="S12" i="4"/>
  <c r="T12" i="4"/>
  <c r="V12" i="4"/>
  <c r="W12" i="4"/>
  <c r="X12" i="4"/>
  <c r="Y12" i="4"/>
  <c r="B13" i="4"/>
  <c r="C13" i="4"/>
  <c r="D13" i="4"/>
  <c r="E13" i="4"/>
  <c r="G13" i="4"/>
  <c r="H13" i="4"/>
  <c r="I13" i="4"/>
  <c r="J13" i="4"/>
  <c r="L13" i="4"/>
  <c r="M13" i="4"/>
  <c r="N13" i="4"/>
  <c r="O13" i="4"/>
  <c r="Q13" i="4"/>
  <c r="R13" i="4"/>
  <c r="S13" i="4"/>
  <c r="T13" i="4"/>
  <c r="V13" i="4"/>
  <c r="W13" i="4"/>
  <c r="X13" i="4"/>
  <c r="Y13" i="4"/>
  <c r="B14" i="4"/>
  <c r="C14" i="4"/>
  <c r="D14" i="4"/>
  <c r="E14" i="4"/>
  <c r="G14" i="4"/>
  <c r="H14" i="4"/>
  <c r="I14" i="4"/>
  <c r="J14" i="4"/>
  <c r="L14" i="4"/>
  <c r="M14" i="4"/>
  <c r="N14" i="4"/>
  <c r="O14" i="4"/>
  <c r="Q14" i="4"/>
  <c r="R14" i="4"/>
  <c r="S14" i="4"/>
  <c r="T14" i="4"/>
  <c r="V14" i="4"/>
  <c r="W14" i="4"/>
  <c r="X14" i="4"/>
  <c r="Y14" i="4"/>
  <c r="B15" i="4"/>
  <c r="C15" i="4"/>
  <c r="D15" i="4"/>
  <c r="E15" i="4"/>
  <c r="G15" i="4"/>
  <c r="H15" i="4"/>
  <c r="I15" i="4"/>
  <c r="J15" i="4"/>
  <c r="L15" i="4"/>
  <c r="M15" i="4"/>
  <c r="N15" i="4"/>
  <c r="O15" i="4"/>
  <c r="Q15" i="4"/>
  <c r="R15" i="4"/>
  <c r="S15" i="4"/>
  <c r="T15" i="4"/>
  <c r="V15" i="4"/>
  <c r="W15" i="4"/>
  <c r="X15" i="4"/>
  <c r="Y15" i="4"/>
  <c r="B16" i="4"/>
  <c r="C16" i="4"/>
  <c r="D16" i="4"/>
  <c r="G16" i="4"/>
  <c r="H16" i="4"/>
  <c r="I16" i="4"/>
  <c r="J16" i="4"/>
  <c r="L16" i="4"/>
  <c r="M16" i="4"/>
  <c r="N16" i="4"/>
  <c r="O16" i="4"/>
  <c r="Q16" i="4"/>
  <c r="R16" i="4"/>
  <c r="S16" i="4"/>
  <c r="T16" i="4"/>
  <c r="V16" i="4"/>
  <c r="W16" i="4"/>
  <c r="X16" i="4"/>
  <c r="Y16" i="4"/>
  <c r="B17" i="4"/>
  <c r="C17" i="4"/>
  <c r="D17" i="4"/>
  <c r="E17" i="4"/>
  <c r="G17" i="4"/>
  <c r="H17" i="4"/>
  <c r="I17" i="4"/>
  <c r="J17" i="4"/>
  <c r="L17" i="4"/>
  <c r="M17" i="4"/>
  <c r="N17" i="4"/>
  <c r="O17" i="4"/>
  <c r="Q17" i="4"/>
  <c r="R17" i="4"/>
  <c r="S17" i="4"/>
  <c r="T17" i="4"/>
  <c r="V17" i="4"/>
  <c r="W17" i="4"/>
  <c r="X17" i="4"/>
  <c r="Y17" i="4"/>
  <c r="B19" i="4"/>
  <c r="C19" i="4"/>
  <c r="D19" i="4"/>
  <c r="E19" i="4"/>
  <c r="G19" i="4"/>
  <c r="H19" i="4"/>
  <c r="I19" i="4"/>
  <c r="J19" i="4"/>
  <c r="L19" i="4"/>
  <c r="M19" i="4"/>
  <c r="N19" i="4"/>
  <c r="O19" i="4"/>
  <c r="Q19" i="4"/>
  <c r="R19" i="4"/>
  <c r="S19" i="4"/>
  <c r="T19" i="4"/>
  <c r="V19" i="4"/>
  <c r="W19" i="4"/>
  <c r="X19" i="4"/>
  <c r="Y19" i="4"/>
  <c r="B20" i="4"/>
  <c r="C20" i="4"/>
  <c r="D20" i="4"/>
  <c r="E20" i="4"/>
  <c r="G20" i="4"/>
  <c r="H20" i="4"/>
  <c r="I20" i="4"/>
  <c r="J20" i="4"/>
  <c r="L20" i="4"/>
  <c r="M20" i="4"/>
  <c r="N20" i="4"/>
  <c r="O20" i="4"/>
  <c r="Q20" i="4"/>
  <c r="R20" i="4"/>
  <c r="S20" i="4"/>
  <c r="T20" i="4"/>
  <c r="V20" i="4"/>
  <c r="W20" i="4"/>
  <c r="X20" i="4"/>
  <c r="Y20" i="4"/>
  <c r="B21" i="4"/>
  <c r="C21" i="4"/>
  <c r="D21" i="4"/>
  <c r="E21" i="4"/>
  <c r="G21" i="4"/>
  <c r="H21" i="4"/>
  <c r="I21" i="4"/>
  <c r="J21" i="4"/>
  <c r="L21" i="4"/>
  <c r="M21" i="4"/>
  <c r="N21" i="4"/>
  <c r="O21" i="4"/>
  <c r="Q21" i="4"/>
  <c r="R21" i="4"/>
  <c r="S21" i="4"/>
  <c r="T21" i="4"/>
  <c r="V21" i="4"/>
  <c r="W21" i="4"/>
  <c r="X21" i="4"/>
  <c r="Y21" i="4"/>
  <c r="B22" i="4"/>
  <c r="C22" i="4"/>
  <c r="D22" i="4"/>
  <c r="E22" i="4"/>
  <c r="G22" i="4"/>
  <c r="H22" i="4"/>
  <c r="I22" i="4"/>
  <c r="J22" i="4"/>
  <c r="L22" i="4"/>
  <c r="M22" i="4"/>
  <c r="N22" i="4"/>
  <c r="O22" i="4"/>
  <c r="Q22" i="4"/>
  <c r="R22" i="4"/>
  <c r="S22" i="4"/>
  <c r="T22" i="4"/>
  <c r="V22" i="4"/>
  <c r="W22" i="4"/>
  <c r="X22" i="4"/>
  <c r="Y22" i="4"/>
  <c r="B23" i="4"/>
  <c r="C23" i="4"/>
  <c r="D23" i="4"/>
  <c r="E23" i="4"/>
  <c r="G23" i="4"/>
  <c r="H23" i="4"/>
  <c r="I23" i="4"/>
  <c r="J23" i="4"/>
  <c r="L23" i="4"/>
  <c r="M23" i="4"/>
  <c r="N23" i="4"/>
  <c r="O23" i="4"/>
  <c r="Q23" i="4"/>
  <c r="R23" i="4"/>
  <c r="S23" i="4"/>
  <c r="T23" i="4"/>
  <c r="V23" i="4"/>
  <c r="W23" i="4"/>
  <c r="X23" i="4"/>
  <c r="Y23" i="4"/>
  <c r="B24" i="4"/>
  <c r="C24" i="4"/>
  <c r="D24" i="4"/>
  <c r="E24" i="4"/>
  <c r="G24" i="4"/>
  <c r="H24" i="4"/>
  <c r="I24" i="4"/>
  <c r="J24" i="4"/>
  <c r="L24" i="4"/>
  <c r="M24" i="4"/>
  <c r="N24" i="4"/>
  <c r="O24" i="4"/>
  <c r="Q24" i="4"/>
  <c r="R24" i="4"/>
  <c r="S24" i="4"/>
  <c r="T24" i="4"/>
  <c r="V24" i="4"/>
  <c r="W24" i="4"/>
  <c r="X24" i="4"/>
  <c r="Y24" i="4"/>
  <c r="B25" i="4"/>
  <c r="C25" i="4"/>
  <c r="D25" i="4"/>
  <c r="E25" i="4"/>
  <c r="G25" i="4"/>
  <c r="H25" i="4"/>
  <c r="I25" i="4"/>
  <c r="J25" i="4"/>
  <c r="L25" i="4"/>
  <c r="M25" i="4"/>
  <c r="N25" i="4"/>
  <c r="O25" i="4"/>
  <c r="Q25" i="4"/>
  <c r="R25" i="4"/>
  <c r="S25" i="4"/>
  <c r="T25" i="4"/>
  <c r="V25" i="4"/>
  <c r="W25" i="4"/>
  <c r="X25" i="4"/>
  <c r="Y25" i="4"/>
  <c r="C3" i="4"/>
  <c r="D3" i="4"/>
  <c r="E3" i="4"/>
  <c r="G3" i="4"/>
  <c r="H3" i="4"/>
  <c r="I3" i="4"/>
  <c r="J3" i="4"/>
  <c r="L3" i="4"/>
  <c r="M3" i="4"/>
  <c r="N3" i="4"/>
  <c r="O3" i="4"/>
  <c r="Q3" i="4"/>
  <c r="R3" i="4"/>
  <c r="S3" i="4"/>
  <c r="T3" i="4"/>
  <c r="V3" i="4"/>
  <c r="W3" i="4"/>
  <c r="X3" i="4"/>
  <c r="Y3" i="4"/>
  <c r="B3" i="4"/>
  <c r="AH455" i="39" l="1"/>
  <c r="AF27" i="38" l="1"/>
  <c r="AF28" i="38"/>
  <c r="AF29" i="38"/>
  <c r="AF30" i="38"/>
  <c r="AF31" i="38"/>
  <c r="AF32" i="38"/>
  <c r="AF33" i="38"/>
  <c r="AF34" i="38"/>
  <c r="AF35" i="38"/>
  <c r="AF36" i="38"/>
  <c r="AF37" i="38"/>
  <c r="AF38" i="38"/>
  <c r="AF39" i="38"/>
  <c r="AF40" i="38"/>
  <c r="AF41" i="38"/>
  <c r="AF42" i="38"/>
  <c r="AF43" i="38"/>
  <c r="AF44" i="38"/>
  <c r="AF45" i="38"/>
  <c r="AF46" i="38"/>
  <c r="AF47" i="38"/>
  <c r="AF48" i="38"/>
  <c r="AF49" i="38"/>
  <c r="AF50" i="38"/>
  <c r="AF51" i="38"/>
  <c r="AF52" i="38"/>
  <c r="AF53" i="38"/>
  <c r="AF54" i="38"/>
  <c r="AF55" i="38"/>
  <c r="AF56" i="38"/>
  <c r="AF57" i="38"/>
  <c r="AF58" i="38"/>
  <c r="AF59" i="38"/>
  <c r="AF60" i="38"/>
  <c r="AF61" i="38"/>
  <c r="AF62" i="38"/>
  <c r="AF63" i="38"/>
  <c r="AF64" i="38"/>
  <c r="AF65" i="38"/>
  <c r="AF66" i="38"/>
  <c r="AF67" i="38"/>
  <c r="AF68" i="38"/>
  <c r="AF69" i="38"/>
  <c r="AF70" i="38"/>
  <c r="AF71" i="38"/>
  <c r="AF72" i="38"/>
  <c r="AF73" i="38"/>
  <c r="AF74" i="38"/>
  <c r="AF75" i="38"/>
  <c r="AF76" i="38"/>
  <c r="AF77" i="38"/>
  <c r="AF78" i="38"/>
  <c r="AF79" i="38"/>
  <c r="AF80" i="38"/>
  <c r="AF81" i="38"/>
  <c r="AF82" i="38"/>
  <c r="AF83" i="38"/>
  <c r="AF84" i="38"/>
  <c r="AF85" i="38"/>
  <c r="AF86" i="38"/>
  <c r="AF87" i="38"/>
  <c r="AF88" i="38"/>
  <c r="AF89" i="38"/>
  <c r="AF90" i="38"/>
  <c r="AF91" i="38"/>
  <c r="AF92" i="38"/>
  <c r="AF93" i="38"/>
  <c r="AF94" i="38"/>
  <c r="AF95" i="38"/>
  <c r="AF96" i="38"/>
  <c r="AF97" i="38"/>
  <c r="AF98" i="38"/>
  <c r="AF99" i="38"/>
  <c r="AF100" i="38"/>
  <c r="AF101" i="38"/>
  <c r="AF102" i="38"/>
  <c r="AF103" i="38"/>
  <c r="AF104" i="38"/>
  <c r="AF105" i="38"/>
  <c r="AF106" i="38"/>
  <c r="AF107" i="38"/>
  <c r="AF108" i="38"/>
  <c r="AF109" i="38"/>
  <c r="AF110" i="38"/>
  <c r="AF111" i="38"/>
  <c r="AF112" i="38"/>
  <c r="AF113" i="38"/>
  <c r="AF114" i="38"/>
  <c r="AF115" i="38"/>
  <c r="AF116" i="38"/>
  <c r="AF117" i="38"/>
  <c r="AF118" i="38"/>
  <c r="AF119" i="38"/>
  <c r="AF120" i="38"/>
  <c r="AF121" i="38"/>
  <c r="AF122" i="38"/>
  <c r="AF123" i="38"/>
  <c r="AF124" i="38"/>
  <c r="AF125" i="38"/>
  <c r="AF126" i="38"/>
  <c r="AF127" i="38"/>
  <c r="AF128" i="38"/>
  <c r="AF129" i="38"/>
  <c r="AF130" i="38"/>
  <c r="AF131" i="38"/>
  <c r="AF132" i="38"/>
  <c r="AF133" i="38"/>
  <c r="AF134" i="38"/>
  <c r="AF135" i="38"/>
  <c r="AF136" i="38"/>
  <c r="AF137" i="38"/>
  <c r="AF138" i="38"/>
  <c r="AF139" i="38"/>
  <c r="AF140" i="38"/>
  <c r="AF141" i="38"/>
  <c r="AF142" i="38"/>
  <c r="AF143" i="38"/>
  <c r="AF144" i="38"/>
  <c r="AF145" i="38"/>
  <c r="AF146" i="38"/>
  <c r="AF147" i="38"/>
  <c r="AF148" i="38"/>
  <c r="AF149" i="38"/>
  <c r="AF150" i="38"/>
  <c r="AF151" i="38"/>
  <c r="AF152" i="38"/>
  <c r="AF153" i="38"/>
  <c r="AF154" i="38"/>
  <c r="AF155" i="38"/>
  <c r="AF156" i="38"/>
  <c r="AF157" i="38"/>
  <c r="AF158" i="38"/>
  <c r="AF159" i="38"/>
  <c r="AF160" i="38"/>
  <c r="AF161" i="38"/>
  <c r="AF162" i="38"/>
  <c r="AF163" i="38"/>
  <c r="AF164" i="38"/>
  <c r="AF165" i="38"/>
  <c r="AF166" i="38"/>
  <c r="AF167" i="38"/>
  <c r="AF168" i="38"/>
  <c r="AF169" i="38"/>
  <c r="AF170" i="38"/>
  <c r="AF171" i="38"/>
  <c r="AF172" i="38"/>
  <c r="AF173" i="38"/>
  <c r="AF174" i="38"/>
  <c r="AF175" i="38"/>
  <c r="AF176" i="38"/>
  <c r="AF177" i="38"/>
  <c r="AF178" i="38"/>
  <c r="AF179" i="38"/>
  <c r="AF180" i="38"/>
  <c r="AF181" i="38"/>
  <c r="AF182" i="38"/>
  <c r="AF183" i="38"/>
  <c r="AF184" i="38"/>
  <c r="AF185" i="38"/>
  <c r="AF186" i="38"/>
  <c r="AF187" i="38"/>
  <c r="AF188" i="38"/>
  <c r="AF189" i="38"/>
  <c r="AF190" i="38"/>
  <c r="AF191" i="38"/>
  <c r="AF192" i="38"/>
  <c r="AF193" i="38"/>
  <c r="AF194" i="38"/>
  <c r="AF195" i="38"/>
  <c r="AF196" i="38"/>
  <c r="AF197" i="38"/>
  <c r="AF198" i="38"/>
  <c r="AF199" i="38"/>
  <c r="AF200" i="38"/>
  <c r="AF201" i="38"/>
  <c r="AF202" i="38"/>
  <c r="AF203" i="38"/>
  <c r="AF204" i="38"/>
  <c r="AF205" i="38"/>
  <c r="AF206" i="38"/>
  <c r="AF207" i="38"/>
  <c r="AF208" i="38"/>
  <c r="AF209" i="38"/>
  <c r="AF210" i="38"/>
  <c r="AF211" i="38"/>
  <c r="AF212" i="38"/>
  <c r="AF213" i="38"/>
  <c r="AF214" i="38"/>
  <c r="AF215" i="38"/>
  <c r="AF216" i="38"/>
  <c r="AF217" i="38"/>
  <c r="AF218" i="38"/>
  <c r="AF219" i="38"/>
  <c r="AF220" i="38"/>
  <c r="AF221" i="38"/>
  <c r="AF222" i="38"/>
  <c r="AF223" i="38"/>
  <c r="AF224" i="38"/>
  <c r="AF225" i="38"/>
  <c r="AF226" i="38"/>
  <c r="AF227" i="38"/>
  <c r="AF228" i="38"/>
  <c r="AF229" i="38"/>
  <c r="AF230" i="38"/>
  <c r="AF231" i="38"/>
  <c r="AF232" i="38"/>
  <c r="AF233" i="38"/>
  <c r="AF234" i="38"/>
  <c r="AF235" i="38"/>
  <c r="AF236" i="38"/>
  <c r="AF237" i="38"/>
  <c r="AF238" i="38"/>
  <c r="AF239" i="38"/>
  <c r="AF240" i="38"/>
  <c r="AF241" i="38"/>
  <c r="AF242" i="38"/>
  <c r="AF243" i="38"/>
  <c r="AF244" i="38"/>
  <c r="AF245" i="38"/>
  <c r="AF246" i="38"/>
  <c r="AF247" i="38"/>
  <c r="AF248" i="38"/>
  <c r="AF249" i="38"/>
  <c r="AF250" i="38"/>
  <c r="AF251" i="38"/>
  <c r="AF252" i="38"/>
  <c r="AF253" i="38"/>
  <c r="AF254" i="38"/>
  <c r="AF255" i="38"/>
  <c r="AF256" i="38"/>
  <c r="AF257" i="38"/>
  <c r="AF258" i="38"/>
  <c r="AF259" i="38"/>
  <c r="AF260" i="38"/>
  <c r="AF261" i="38"/>
  <c r="AF262" i="38"/>
  <c r="AF263" i="38"/>
  <c r="AF264" i="38"/>
  <c r="AF265" i="38"/>
  <c r="AF266" i="38"/>
  <c r="AF267" i="38"/>
  <c r="AF268" i="38"/>
  <c r="AF269" i="38"/>
  <c r="AF270" i="38"/>
  <c r="AF271" i="38"/>
  <c r="AF272" i="38"/>
  <c r="AF273" i="38"/>
  <c r="AF274" i="38"/>
  <c r="AF275" i="38"/>
  <c r="AF276" i="38"/>
  <c r="AF277" i="38"/>
  <c r="AF278" i="38"/>
  <c r="AF279" i="38"/>
  <c r="AF280" i="38"/>
  <c r="AF281" i="38"/>
  <c r="AF282" i="38"/>
  <c r="AF283" i="38"/>
  <c r="AF284" i="38"/>
  <c r="AF285" i="38"/>
  <c r="AF286" i="38"/>
  <c r="AF287" i="38"/>
  <c r="AF288" i="38"/>
  <c r="AF289" i="38"/>
  <c r="AF290" i="38"/>
  <c r="AF291" i="38"/>
  <c r="AF292" i="38"/>
  <c r="AF293" i="38"/>
  <c r="AF294" i="38"/>
  <c r="AF295" i="38"/>
  <c r="AF296" i="38"/>
  <c r="AF297" i="38"/>
  <c r="AF298" i="38"/>
  <c r="AF299" i="38"/>
  <c r="AF300" i="38"/>
  <c r="AF301" i="38"/>
  <c r="AF302" i="38"/>
  <c r="AF303" i="38"/>
  <c r="AF304" i="38"/>
  <c r="AF305" i="38"/>
  <c r="AF306" i="38"/>
  <c r="AF307" i="38"/>
  <c r="AF308" i="38"/>
  <c r="AF309" i="38"/>
  <c r="AF310" i="38"/>
  <c r="AF311" i="38"/>
  <c r="AF312" i="38"/>
  <c r="AF313" i="38"/>
  <c r="AF314" i="38"/>
  <c r="AF315" i="38"/>
  <c r="AF316" i="38"/>
  <c r="AF317" i="38"/>
  <c r="AF318" i="38"/>
  <c r="AF319" i="38"/>
  <c r="AF320" i="38"/>
  <c r="AF321" i="38"/>
  <c r="AF322" i="38"/>
  <c r="AF323" i="38"/>
  <c r="AF324" i="38"/>
  <c r="AF325" i="38"/>
  <c r="AF326" i="38"/>
  <c r="AF327" i="38"/>
  <c r="AF328" i="38"/>
  <c r="AF329" i="38"/>
  <c r="AF330" i="38"/>
  <c r="AF331" i="38"/>
  <c r="AF332" i="38"/>
  <c r="AF333" i="38"/>
  <c r="AF334" i="38"/>
  <c r="AF335" i="38"/>
  <c r="AF336" i="38"/>
  <c r="AF337" i="38"/>
  <c r="AF338" i="38"/>
  <c r="AF339" i="38"/>
  <c r="AF340" i="38"/>
  <c r="AF341" i="38"/>
  <c r="AF342" i="38"/>
  <c r="AF343" i="38"/>
  <c r="AF344" i="38"/>
  <c r="AF345" i="38"/>
  <c r="AF346" i="38"/>
  <c r="AF347" i="38"/>
  <c r="AF348" i="38"/>
  <c r="AF349" i="38"/>
  <c r="AF350" i="38"/>
  <c r="AF351" i="38"/>
  <c r="AF352" i="38"/>
  <c r="AF353" i="38"/>
  <c r="AF354" i="38"/>
  <c r="AF355" i="38"/>
  <c r="AF356" i="38"/>
  <c r="AF357" i="38"/>
  <c r="AF358" i="38"/>
  <c r="AF359" i="38"/>
  <c r="AF360" i="38"/>
  <c r="AF361" i="38"/>
  <c r="AF362" i="38"/>
  <c r="AF363" i="38"/>
  <c r="AF364" i="38"/>
  <c r="AF365" i="38"/>
  <c r="AF366" i="38"/>
  <c r="AF367" i="38"/>
  <c r="AF368" i="38"/>
  <c r="AF369" i="38"/>
  <c r="AF370" i="38"/>
  <c r="AF371" i="38"/>
  <c r="AF372" i="38"/>
  <c r="AF373" i="38"/>
  <c r="AF374" i="38"/>
  <c r="AF375" i="38"/>
  <c r="AF376" i="38"/>
  <c r="AF377" i="38"/>
  <c r="AF378" i="38"/>
  <c r="AF379" i="38"/>
  <c r="AF380" i="38"/>
  <c r="AF381" i="38"/>
  <c r="AF382" i="38"/>
  <c r="AF383" i="38"/>
  <c r="AF384" i="38"/>
  <c r="AF385" i="38"/>
  <c r="AF386" i="38"/>
  <c r="AF387" i="38"/>
  <c r="AF388" i="38"/>
  <c r="AF389" i="38"/>
  <c r="AF390" i="38"/>
  <c r="AF391" i="38"/>
  <c r="AF392" i="38"/>
  <c r="AF393" i="38"/>
  <c r="AF394" i="38"/>
  <c r="AF395" i="38"/>
  <c r="AF396" i="38"/>
  <c r="AF397" i="38"/>
  <c r="AF398" i="38"/>
  <c r="AF399" i="38"/>
  <c r="AF400" i="38"/>
  <c r="AF401" i="38"/>
  <c r="AF402" i="38"/>
  <c r="AF403" i="38"/>
  <c r="AF404" i="38"/>
  <c r="AF405" i="38"/>
  <c r="AF406" i="38"/>
  <c r="AF407" i="38"/>
  <c r="AF408" i="38"/>
  <c r="AF409" i="38"/>
  <c r="AF410" i="38"/>
  <c r="AF411" i="38"/>
  <c r="AF412" i="38"/>
  <c r="AF413" i="38"/>
  <c r="AF414" i="38"/>
  <c r="AF415" i="38"/>
  <c r="AF416" i="38"/>
  <c r="AF417" i="38"/>
  <c r="AF418" i="38"/>
  <c r="AF419" i="38"/>
  <c r="AF420" i="38"/>
  <c r="AF421" i="38"/>
  <c r="AF422" i="38"/>
  <c r="AF423" i="38"/>
  <c r="AF424" i="38"/>
  <c r="AF425" i="38"/>
  <c r="AF426" i="38"/>
  <c r="AF427" i="38"/>
  <c r="AF428" i="38"/>
  <c r="AF429" i="38"/>
  <c r="AF430" i="38"/>
  <c r="AF431" i="38"/>
  <c r="AF432" i="38"/>
  <c r="AF433" i="38"/>
  <c r="AF434" i="38"/>
  <c r="AF435" i="38"/>
  <c r="AF436" i="38"/>
  <c r="AF437" i="38"/>
  <c r="AF438" i="38"/>
  <c r="AF439" i="38"/>
  <c r="AF440" i="38"/>
  <c r="AF441" i="38"/>
  <c r="AF442" i="38"/>
  <c r="AF443" i="38"/>
  <c r="AF444" i="38"/>
  <c r="AF445" i="38"/>
  <c r="AF446" i="38"/>
  <c r="AF447" i="38"/>
  <c r="AF448" i="38"/>
  <c r="AF449" i="38"/>
  <c r="AF450" i="38"/>
  <c r="AF451" i="38"/>
  <c r="AF452" i="38"/>
  <c r="AF453" i="38"/>
  <c r="AF454" i="38"/>
  <c r="AN2" i="39" l="1"/>
  <c r="AH455" i="38" l="1"/>
  <c r="AN2" i="38"/>
  <c r="AF455" i="37" l="1"/>
  <c r="AN2" i="37"/>
  <c r="AA446" i="36" l="1"/>
  <c r="AA445" i="36"/>
  <c r="AA444" i="36"/>
  <c r="AA443" i="36"/>
  <c r="AA442" i="36"/>
  <c r="AA441" i="36"/>
  <c r="AA440" i="36"/>
  <c r="AA439" i="36"/>
  <c r="AA438" i="36"/>
  <c r="AA437" i="36"/>
  <c r="AA436" i="36"/>
  <c r="AA435" i="36"/>
  <c r="AA434" i="36"/>
  <c r="AA433" i="36"/>
  <c r="AA432" i="36"/>
  <c r="AA431" i="36"/>
  <c r="AA430" i="36"/>
  <c r="AA429" i="36"/>
  <c r="AA428" i="36"/>
  <c r="AA427" i="36"/>
  <c r="AA426" i="36"/>
  <c r="AA425" i="36"/>
  <c r="AA424" i="36"/>
  <c r="AA423" i="36"/>
  <c r="AA422" i="36"/>
  <c r="AA421" i="36"/>
  <c r="AA420" i="36"/>
  <c r="AA419" i="36"/>
  <c r="AA418" i="36"/>
  <c r="AA417" i="36"/>
  <c r="AA416" i="36"/>
  <c r="AA415" i="36"/>
  <c r="AA414" i="36"/>
  <c r="AA413" i="36"/>
  <c r="AA412" i="36"/>
  <c r="AA411" i="36"/>
  <c r="AA410" i="36"/>
  <c r="AA409" i="36"/>
  <c r="AA408" i="36"/>
  <c r="AA407" i="36"/>
  <c r="AA406" i="36"/>
  <c r="AA405" i="36"/>
  <c r="AA404" i="36"/>
  <c r="AA403" i="36"/>
  <c r="AA402" i="36"/>
  <c r="AA401" i="36"/>
  <c r="AA400" i="36"/>
  <c r="AA399" i="36"/>
  <c r="AA398" i="36"/>
  <c r="AA397" i="36"/>
  <c r="AA396" i="36"/>
  <c r="AA395" i="36"/>
  <c r="AA394" i="36"/>
  <c r="AA393" i="36"/>
  <c r="AA392" i="36"/>
  <c r="AA391" i="36"/>
  <c r="AA390" i="36"/>
  <c r="AA389" i="36"/>
  <c r="AA388" i="36"/>
  <c r="AA387" i="36"/>
  <c r="AA386" i="36"/>
  <c r="AA385" i="36"/>
  <c r="AA384" i="36"/>
  <c r="AA383" i="36"/>
  <c r="AA382" i="36"/>
  <c r="AA381" i="36"/>
  <c r="AA380" i="36"/>
  <c r="AA379" i="36"/>
  <c r="AA378" i="36"/>
  <c r="AA377" i="36"/>
  <c r="AA376" i="36"/>
  <c r="AA375" i="36"/>
  <c r="AA374" i="36"/>
  <c r="AA373" i="36"/>
  <c r="AA372" i="36"/>
  <c r="AA371" i="36"/>
  <c r="AA370" i="36"/>
  <c r="AA369" i="36"/>
  <c r="AA368" i="36"/>
  <c r="AA367" i="36"/>
  <c r="AA366" i="36"/>
  <c r="AA365" i="36"/>
  <c r="AA364" i="36"/>
  <c r="AA363" i="36"/>
  <c r="AA362" i="36"/>
  <c r="AA361" i="36"/>
  <c r="AA360" i="36"/>
  <c r="AA359" i="36"/>
  <c r="AA358" i="36"/>
  <c r="AA357" i="36"/>
  <c r="AA356" i="36"/>
  <c r="AA355" i="36"/>
  <c r="AA354" i="36"/>
  <c r="AA353" i="36"/>
  <c r="AA352" i="36"/>
  <c r="AA351" i="36"/>
  <c r="AA350" i="36"/>
  <c r="AA349" i="36"/>
  <c r="AA348" i="36"/>
  <c r="AA347" i="36"/>
  <c r="AA346" i="36"/>
  <c r="AA345" i="36"/>
  <c r="AA344" i="36"/>
  <c r="AA343" i="36"/>
  <c r="AA342" i="36"/>
  <c r="AA341" i="36"/>
  <c r="AA340" i="36"/>
  <c r="AA339" i="36"/>
  <c r="AA338" i="36"/>
  <c r="AA337" i="36"/>
  <c r="AA336" i="36"/>
  <c r="AA335" i="36"/>
  <c r="AA334" i="36"/>
  <c r="AA333" i="36"/>
  <c r="AA332" i="36"/>
  <c r="AA331" i="36"/>
  <c r="AA330" i="36"/>
  <c r="AA329" i="36"/>
  <c r="AA328" i="36"/>
  <c r="AA327" i="36"/>
  <c r="AA326" i="36"/>
  <c r="AA325" i="36"/>
  <c r="AA324" i="36"/>
  <c r="AA323" i="36"/>
  <c r="AA322" i="36"/>
  <c r="AA321" i="36"/>
  <c r="AA320" i="36"/>
  <c r="AA319" i="36"/>
  <c r="AA318" i="36"/>
  <c r="AA317" i="36"/>
  <c r="AA316" i="36"/>
  <c r="AA315" i="36"/>
  <c r="AA314" i="36"/>
  <c r="AA313" i="36"/>
  <c r="AA312" i="36"/>
  <c r="AA311" i="36"/>
  <c r="AA310" i="36"/>
  <c r="AA309" i="36"/>
  <c r="AA308" i="36"/>
  <c r="AA307" i="36"/>
  <c r="AA306" i="36"/>
  <c r="AA305" i="36"/>
  <c r="AA304" i="36"/>
  <c r="AA303" i="36"/>
  <c r="AA302" i="36"/>
  <c r="AA301" i="36"/>
  <c r="AA300" i="36"/>
  <c r="AA299" i="36"/>
  <c r="AA298" i="36"/>
  <c r="AA297" i="36"/>
  <c r="AA296" i="36"/>
  <c r="AA295" i="36"/>
  <c r="AA294" i="36"/>
  <c r="AA293" i="36"/>
  <c r="AA292" i="36"/>
  <c r="AA291" i="36"/>
  <c r="AA290" i="36"/>
  <c r="AA289" i="36"/>
  <c r="AA288" i="36"/>
  <c r="AA287" i="36"/>
  <c r="AA286" i="36"/>
  <c r="AA285" i="36"/>
  <c r="AA284" i="36"/>
  <c r="AA283" i="36"/>
  <c r="AA282" i="36"/>
  <c r="AA281" i="36"/>
  <c r="AA280" i="36"/>
  <c r="AA279" i="36"/>
  <c r="AA278" i="36"/>
  <c r="AA277" i="36"/>
  <c r="AA276" i="36"/>
  <c r="AA275" i="36"/>
  <c r="AA274" i="36"/>
  <c r="AA273" i="36"/>
  <c r="AA272" i="36"/>
  <c r="AA271" i="36"/>
  <c r="AA270" i="36"/>
  <c r="AA269" i="36"/>
  <c r="AA268" i="36"/>
  <c r="AA267" i="36"/>
  <c r="AA266" i="36"/>
  <c r="AA265" i="36"/>
  <c r="AA264" i="36"/>
  <c r="AA263" i="36"/>
  <c r="AA262" i="36"/>
  <c r="AA261" i="36"/>
  <c r="AA260" i="36"/>
  <c r="AA259" i="36"/>
  <c r="AA258" i="36"/>
  <c r="AA257" i="36"/>
  <c r="AA256" i="36"/>
  <c r="AA255" i="36"/>
  <c r="AA254" i="36"/>
  <c r="AA253" i="36"/>
  <c r="AA252" i="36"/>
  <c r="AA251" i="36"/>
  <c r="AA250" i="36"/>
  <c r="AA249" i="36"/>
  <c r="AA248" i="36"/>
  <c r="AA247" i="36"/>
  <c r="AA246" i="36"/>
  <c r="AA245" i="36"/>
  <c r="AA244" i="36"/>
  <c r="AA243" i="36"/>
  <c r="AA242" i="36"/>
  <c r="AA241" i="36"/>
  <c r="AA240" i="36"/>
  <c r="AA239" i="36"/>
  <c r="AA238" i="36"/>
  <c r="AA237" i="36"/>
  <c r="AA236" i="36"/>
  <c r="AA235" i="36"/>
  <c r="AA234" i="36"/>
  <c r="AA233" i="36"/>
  <c r="AA232" i="36"/>
  <c r="AA231" i="36"/>
  <c r="AA230" i="36"/>
  <c r="AA229" i="36"/>
  <c r="AA228" i="36"/>
  <c r="AA227" i="36"/>
  <c r="AA226" i="36"/>
  <c r="AA225" i="36"/>
  <c r="AA224" i="36"/>
  <c r="AA223" i="36"/>
  <c r="AA222" i="36"/>
  <c r="AA221" i="36"/>
  <c r="AA220" i="36"/>
  <c r="AA219" i="36"/>
  <c r="AA218" i="36"/>
  <c r="AA217" i="36"/>
  <c r="AA216" i="36"/>
  <c r="AA215" i="36"/>
  <c r="AA214" i="36"/>
  <c r="AA213" i="36"/>
  <c r="AA212" i="36"/>
  <c r="AA211" i="36"/>
  <c r="AA210" i="36"/>
  <c r="AA209" i="36"/>
  <c r="AA208" i="36"/>
  <c r="AA207" i="36"/>
  <c r="AA206" i="36"/>
  <c r="AA205" i="36"/>
  <c r="AA204" i="36"/>
  <c r="AA203" i="36"/>
  <c r="AA202" i="36"/>
  <c r="AA201" i="36"/>
  <c r="AA200" i="36"/>
  <c r="AA199" i="36"/>
  <c r="AA198" i="36"/>
  <c r="AA197" i="36"/>
  <c r="AA196" i="36"/>
  <c r="AA195" i="36"/>
  <c r="AA194" i="36"/>
  <c r="AA193" i="36"/>
  <c r="AA192" i="36"/>
  <c r="AA191" i="36"/>
  <c r="AA190" i="36"/>
  <c r="AA189" i="36"/>
  <c r="AA188" i="36"/>
  <c r="AA187" i="36"/>
  <c r="AA186" i="36"/>
  <c r="AA185" i="36"/>
  <c r="AA184" i="36"/>
  <c r="AA183" i="36"/>
  <c r="AA182" i="36"/>
  <c r="AA181" i="36"/>
  <c r="AA180" i="36"/>
  <c r="AA179" i="36"/>
  <c r="AA178" i="36"/>
  <c r="AA177" i="36"/>
  <c r="AA176" i="36"/>
  <c r="AA175" i="36"/>
  <c r="AA174" i="36"/>
  <c r="AA173" i="36"/>
  <c r="AA172" i="36"/>
  <c r="AA171" i="36"/>
  <c r="AA170" i="36"/>
  <c r="AA169" i="36"/>
  <c r="AA168" i="36"/>
  <c r="AA167" i="36"/>
  <c r="AA166" i="36"/>
  <c r="AA165" i="36"/>
  <c r="AA164" i="36"/>
  <c r="AA163" i="36"/>
  <c r="AA162" i="36"/>
  <c r="AA161" i="36"/>
  <c r="AA160" i="36"/>
  <c r="AA159" i="36"/>
  <c r="AA158" i="36"/>
  <c r="AA157" i="36"/>
  <c r="AA156" i="36"/>
  <c r="AA155" i="36"/>
  <c r="AA154" i="36"/>
  <c r="AA153" i="36"/>
  <c r="AA152" i="36"/>
  <c r="AA151" i="36"/>
  <c r="AA150" i="36"/>
  <c r="AA149" i="36"/>
  <c r="AA148" i="36"/>
  <c r="AA147" i="36"/>
  <c r="AA146" i="36"/>
  <c r="AA145" i="36"/>
  <c r="AA144" i="36"/>
  <c r="AA143" i="36"/>
  <c r="AA142" i="36"/>
  <c r="AA141" i="36"/>
  <c r="AA140" i="36"/>
  <c r="AA139" i="36"/>
  <c r="AA138" i="36"/>
  <c r="AA137" i="36"/>
  <c r="AA136" i="36"/>
  <c r="AA135" i="36"/>
  <c r="AA134" i="36"/>
  <c r="AA133" i="36"/>
  <c r="AA132" i="36"/>
  <c r="AA131" i="36"/>
  <c r="AA130" i="36"/>
  <c r="AA129" i="36"/>
  <c r="AA128" i="36"/>
  <c r="AA127" i="36"/>
  <c r="AA126" i="36"/>
  <c r="AA125" i="36"/>
  <c r="AA124" i="36"/>
  <c r="AA123" i="36"/>
  <c r="AA122" i="36"/>
  <c r="AA121" i="36"/>
  <c r="AA120" i="36"/>
  <c r="AA119" i="36"/>
  <c r="AA118" i="36"/>
  <c r="AA117" i="36"/>
  <c r="AA116" i="36"/>
  <c r="AA115" i="36"/>
  <c r="AA114" i="36"/>
  <c r="AA113" i="36"/>
  <c r="AA112" i="36"/>
  <c r="AA111" i="36"/>
  <c r="AA110" i="36"/>
  <c r="AA109" i="36"/>
  <c r="AA108" i="36"/>
  <c r="AA107" i="36"/>
  <c r="AA106" i="36"/>
  <c r="AA105" i="36"/>
  <c r="AA104" i="36"/>
  <c r="AA103" i="36"/>
  <c r="AA102" i="36"/>
  <c r="AA101" i="36"/>
  <c r="AA100" i="36"/>
  <c r="AA99" i="36"/>
  <c r="AA98" i="36"/>
  <c r="AA97" i="36"/>
  <c r="AA96" i="36"/>
  <c r="AA95" i="36"/>
  <c r="AA94" i="36"/>
  <c r="AA93" i="36"/>
  <c r="AA92" i="36"/>
  <c r="AA91" i="36"/>
  <c r="AA90" i="36"/>
  <c r="AA89" i="36"/>
  <c r="AA88" i="36"/>
  <c r="AA87" i="36"/>
  <c r="AA86" i="36"/>
  <c r="AA85" i="36"/>
  <c r="AA84" i="36"/>
  <c r="AA83" i="36"/>
  <c r="AA82" i="36"/>
  <c r="AA81" i="36"/>
  <c r="AA80" i="36"/>
  <c r="AA79" i="36"/>
  <c r="AA78" i="36"/>
  <c r="AA77" i="36"/>
  <c r="AA76" i="36"/>
  <c r="AA75" i="36"/>
  <c r="AA74" i="36"/>
  <c r="AA73" i="36"/>
  <c r="AA72" i="36"/>
  <c r="AA71" i="36"/>
  <c r="AA70" i="36"/>
  <c r="AA69" i="36"/>
  <c r="AA68" i="36"/>
  <c r="AA67" i="36"/>
  <c r="AA66" i="36"/>
  <c r="AA65" i="36"/>
  <c r="AA64" i="36"/>
  <c r="AA63" i="36"/>
  <c r="AA62" i="36"/>
  <c r="AA61" i="36"/>
  <c r="AA60" i="36"/>
  <c r="AA59" i="36"/>
  <c r="AA58" i="36"/>
  <c r="AA57" i="36"/>
  <c r="AA56" i="36"/>
  <c r="AA55" i="36"/>
  <c r="AA54" i="36"/>
  <c r="AA53" i="36"/>
  <c r="AA52" i="36"/>
  <c r="AA51" i="36"/>
  <c r="AA50" i="36"/>
  <c r="AA49" i="36"/>
  <c r="AA48" i="36"/>
  <c r="AA47" i="36"/>
  <c r="AA46" i="36"/>
  <c r="AA45" i="36"/>
  <c r="AA44" i="36"/>
  <c r="AA43" i="36"/>
  <c r="AA42" i="36"/>
  <c r="AA41" i="36"/>
  <c r="AA40" i="36"/>
  <c r="AA39" i="36"/>
  <c r="AA38" i="36"/>
  <c r="AA37" i="36"/>
  <c r="AA36" i="36"/>
  <c r="AA35" i="36"/>
  <c r="AA34" i="36"/>
  <c r="AA33" i="36"/>
  <c r="AA32" i="36"/>
  <c r="AA31" i="36"/>
  <c r="AA30" i="36"/>
  <c r="AA29" i="36"/>
  <c r="AA28" i="36"/>
  <c r="AA27" i="36"/>
  <c r="AF447" i="36" l="1"/>
  <c r="AN2" i="36"/>
  <c r="AF447" i="35" l="1"/>
  <c r="AN2" i="35"/>
  <c r="AF447" i="34" l="1"/>
  <c r="AN2" i="34"/>
  <c r="AF447" i="33" l="1"/>
  <c r="AN2" i="33"/>
  <c r="AN1" i="39" l="1"/>
  <c r="AN1" i="37"/>
  <c r="AN1" i="38"/>
  <c r="AN1" i="35"/>
  <c r="AN1" i="36"/>
  <c r="AN1" i="34"/>
  <c r="AN1" i="33"/>
  <c r="AC455" i="32"/>
  <c r="AB455" i="32"/>
  <c r="AC454" i="32"/>
  <c r="AB454" i="32"/>
  <c r="AC453" i="32"/>
  <c r="AB453" i="32"/>
  <c r="AC452" i="32"/>
  <c r="AB452" i="32"/>
  <c r="AC451" i="32"/>
  <c r="AB451" i="32"/>
  <c r="AC450" i="32"/>
  <c r="AB450" i="32"/>
  <c r="AF447" i="32"/>
  <c r="AN2" i="32"/>
  <c r="E2" i="31" l="1"/>
  <c r="E3" i="31"/>
  <c r="E4" i="31"/>
  <c r="E5" i="31"/>
  <c r="E6" i="31"/>
  <c r="E7" i="31"/>
  <c r="E8" i="31"/>
  <c r="E9" i="31"/>
  <c r="E10" i="31"/>
  <c r="E11" i="31"/>
  <c r="E12" i="31"/>
  <c r="E13" i="31"/>
  <c r="E14" i="31"/>
  <c r="E15" i="31"/>
  <c r="E16" i="31"/>
  <c r="E17" i="31"/>
  <c r="E18" i="31"/>
  <c r="E19" i="31"/>
  <c r="E20" i="31"/>
  <c r="E21" i="31"/>
  <c r="E22" i="31"/>
  <c r="E23" i="31"/>
  <c r="E24" i="31"/>
  <c r="E25" i="31"/>
  <c r="E26" i="31"/>
  <c r="E27" i="31"/>
  <c r="E28" i="31"/>
  <c r="E29" i="31"/>
  <c r="E30" i="31"/>
  <c r="E31" i="31"/>
  <c r="E32" i="31"/>
  <c r="E33" i="31"/>
  <c r="E34" i="31"/>
  <c r="E35" i="31"/>
  <c r="E36" i="31"/>
  <c r="E37" i="31"/>
  <c r="E38" i="31"/>
  <c r="E39" i="31"/>
  <c r="E40" i="31"/>
  <c r="E41" i="31"/>
  <c r="E42"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80" i="31"/>
  <c r="E81" i="31"/>
  <c r="E82" i="31"/>
  <c r="E83" i="31"/>
  <c r="E84" i="31"/>
  <c r="E85" i="31"/>
  <c r="E86" i="31"/>
  <c r="E87" i="31"/>
  <c r="E88" i="31"/>
  <c r="E89" i="31"/>
  <c r="E90" i="31"/>
  <c r="E91" i="31"/>
  <c r="E92" i="31"/>
  <c r="E93" i="31"/>
  <c r="E94" i="31"/>
  <c r="E95" i="31"/>
  <c r="E96" i="31"/>
  <c r="E97" i="31"/>
  <c r="E98" i="31"/>
  <c r="E99" i="31"/>
  <c r="E100" i="31"/>
  <c r="E101" i="31"/>
  <c r="E102" i="31"/>
  <c r="E103" i="31"/>
  <c r="E104" i="31"/>
  <c r="E105" i="31"/>
  <c r="E106" i="31"/>
  <c r="AB451" i="30" l="1"/>
  <c r="AB452" i="30"/>
  <c r="AB453" i="30"/>
  <c r="AB454" i="30"/>
  <c r="AB455" i="30"/>
  <c r="AB450" i="30"/>
  <c r="AC451" i="30"/>
  <c r="AC452" i="30"/>
  <c r="AC453" i="30"/>
  <c r="AC454" i="30"/>
  <c r="AC455" i="30"/>
  <c r="AC450" i="30"/>
  <c r="AF447" i="30"/>
  <c r="AN2" i="30"/>
  <c r="AF447" i="28" l="1"/>
  <c r="AN2" i="28"/>
  <c r="AF447" i="26" l="1"/>
  <c r="AG446" i="26"/>
  <c r="AD446" i="26"/>
  <c r="AC446" i="26"/>
  <c r="AA446" i="26"/>
  <c r="AG445" i="26"/>
  <c r="AD445" i="26"/>
  <c r="AC445" i="26"/>
  <c r="AA445" i="26"/>
  <c r="AG444" i="26"/>
  <c r="AD444" i="26"/>
  <c r="AC444" i="26"/>
  <c r="AA444" i="26"/>
  <c r="AG443" i="26"/>
  <c r="AD443" i="26"/>
  <c r="AC443" i="26"/>
  <c r="AA443" i="26"/>
  <c r="AG442" i="26"/>
  <c r="AD442" i="26"/>
  <c r="AC442" i="26"/>
  <c r="AA442" i="26"/>
  <c r="AG441" i="26"/>
  <c r="AD441" i="26"/>
  <c r="AC441" i="26"/>
  <c r="AA441" i="26"/>
  <c r="AG440" i="26"/>
  <c r="AD440" i="26"/>
  <c r="AC440" i="26"/>
  <c r="AA440" i="26"/>
  <c r="AG439" i="26"/>
  <c r="AD439" i="26"/>
  <c r="AC439" i="26"/>
  <c r="AA439" i="26"/>
  <c r="AG438" i="26"/>
  <c r="AD438" i="26"/>
  <c r="AC438" i="26"/>
  <c r="AA438" i="26"/>
  <c r="AG437" i="26"/>
  <c r="AD437" i="26"/>
  <c r="AC437" i="26"/>
  <c r="AA437" i="26"/>
  <c r="AG436" i="26"/>
  <c r="AD436" i="26"/>
  <c r="AC436" i="26"/>
  <c r="AA436" i="26"/>
  <c r="AG435" i="26"/>
  <c r="AD435" i="26"/>
  <c r="AC435" i="26"/>
  <c r="AA435" i="26"/>
  <c r="AG434" i="26"/>
  <c r="AD434" i="26"/>
  <c r="AC434" i="26"/>
  <c r="AA434" i="26"/>
  <c r="AG433" i="26"/>
  <c r="AD433" i="26"/>
  <c r="AC433" i="26"/>
  <c r="AA433" i="26"/>
  <c r="AG432" i="26"/>
  <c r="AD432" i="26"/>
  <c r="AC432" i="26"/>
  <c r="AA432" i="26"/>
  <c r="AG431" i="26"/>
  <c r="AD431" i="26"/>
  <c r="AC431" i="26"/>
  <c r="AA431" i="26"/>
  <c r="AG430" i="26"/>
  <c r="AD430" i="26"/>
  <c r="AC430" i="26"/>
  <c r="AA430" i="26"/>
  <c r="AG429" i="26"/>
  <c r="AD429" i="26"/>
  <c r="AC429" i="26"/>
  <c r="AA429" i="26"/>
  <c r="AG428" i="26"/>
  <c r="AD428" i="26"/>
  <c r="AC428" i="26"/>
  <c r="AA428" i="26"/>
  <c r="AG427" i="26"/>
  <c r="AD427" i="26"/>
  <c r="AC427" i="26"/>
  <c r="AA427" i="26"/>
  <c r="AG426" i="26"/>
  <c r="AD426" i="26"/>
  <c r="AC426" i="26"/>
  <c r="AA426" i="26"/>
  <c r="AG425" i="26"/>
  <c r="AD425" i="26"/>
  <c r="AC425" i="26"/>
  <c r="AA425" i="26"/>
  <c r="AG424" i="26"/>
  <c r="AD424" i="26"/>
  <c r="AC424" i="26"/>
  <c r="AA424" i="26"/>
  <c r="AG423" i="26"/>
  <c r="AD423" i="26"/>
  <c r="AC423" i="26"/>
  <c r="AA423" i="26"/>
  <c r="AG422" i="26"/>
  <c r="AD422" i="26"/>
  <c r="AC422" i="26"/>
  <c r="AA422" i="26"/>
  <c r="AG421" i="26"/>
  <c r="AD421" i="26"/>
  <c r="AC421" i="26"/>
  <c r="AA421" i="26"/>
  <c r="AG420" i="26"/>
  <c r="AD420" i="26"/>
  <c r="AC420" i="26"/>
  <c r="AA420" i="26"/>
  <c r="AG419" i="26"/>
  <c r="AD419" i="26"/>
  <c r="AC419" i="26"/>
  <c r="AA419" i="26"/>
  <c r="AG418" i="26"/>
  <c r="AD418" i="26"/>
  <c r="AC418" i="26"/>
  <c r="AA418" i="26"/>
  <c r="AG417" i="26"/>
  <c r="AD417" i="26"/>
  <c r="AC417" i="26"/>
  <c r="AA417" i="26"/>
  <c r="AG416" i="26"/>
  <c r="AD416" i="26"/>
  <c r="AC416" i="26"/>
  <c r="AA416" i="26"/>
  <c r="AG415" i="26"/>
  <c r="AD415" i="26"/>
  <c r="AC415" i="26"/>
  <c r="AA415" i="26"/>
  <c r="AG414" i="26"/>
  <c r="AD414" i="26"/>
  <c r="AC414" i="26"/>
  <c r="AA414" i="26"/>
  <c r="AG413" i="26"/>
  <c r="AD413" i="26"/>
  <c r="AC413" i="26"/>
  <c r="AA413" i="26"/>
  <c r="AG412" i="26"/>
  <c r="AD412" i="26"/>
  <c r="AC412" i="26"/>
  <c r="AA412" i="26"/>
  <c r="AG411" i="26"/>
  <c r="AD411" i="26"/>
  <c r="AC411" i="26"/>
  <c r="AA411" i="26"/>
  <c r="AG410" i="26"/>
  <c r="AD410" i="26"/>
  <c r="AC410" i="26"/>
  <c r="AA410" i="26"/>
  <c r="AG409" i="26"/>
  <c r="AD409" i="26"/>
  <c r="AC409" i="26"/>
  <c r="AA409" i="26"/>
  <c r="AG408" i="26"/>
  <c r="AD408" i="26"/>
  <c r="AC408" i="26"/>
  <c r="AA408" i="26"/>
  <c r="AG407" i="26"/>
  <c r="AD407" i="26"/>
  <c r="AC407" i="26"/>
  <c r="AA407" i="26"/>
  <c r="AG406" i="26"/>
  <c r="AD406" i="26"/>
  <c r="AC406" i="26"/>
  <c r="AA406" i="26"/>
  <c r="AG405" i="26"/>
  <c r="AD405" i="26"/>
  <c r="AC405" i="26"/>
  <c r="AA405" i="26"/>
  <c r="AG404" i="26"/>
  <c r="AD404" i="26"/>
  <c r="AC404" i="26"/>
  <c r="AA404" i="26"/>
  <c r="AG403" i="26"/>
  <c r="AD403" i="26"/>
  <c r="AC403" i="26"/>
  <c r="AA403" i="26"/>
  <c r="AG402" i="26"/>
  <c r="AD402" i="26"/>
  <c r="AC402" i="26"/>
  <c r="AA402" i="26"/>
  <c r="AG401" i="26"/>
  <c r="AD401" i="26"/>
  <c r="AC401" i="26"/>
  <c r="AA401" i="26"/>
  <c r="AG400" i="26"/>
  <c r="AD400" i="26"/>
  <c r="AC400" i="26"/>
  <c r="AA400" i="26"/>
  <c r="AG399" i="26"/>
  <c r="AD399" i="26"/>
  <c r="AC399" i="26"/>
  <c r="AA399" i="26"/>
  <c r="AG398" i="26"/>
  <c r="AD398" i="26"/>
  <c r="AC398" i="26"/>
  <c r="AA398" i="26"/>
  <c r="AG397" i="26"/>
  <c r="AD397" i="26"/>
  <c r="AC397" i="26"/>
  <c r="AA397" i="26"/>
  <c r="AG396" i="26"/>
  <c r="AD396" i="26"/>
  <c r="AC396" i="26"/>
  <c r="AA396" i="26"/>
  <c r="AG395" i="26"/>
  <c r="AD395" i="26"/>
  <c r="AC395" i="26"/>
  <c r="AA395" i="26"/>
  <c r="AG394" i="26"/>
  <c r="AD394" i="26"/>
  <c r="AC394" i="26"/>
  <c r="AA394" i="26"/>
  <c r="AG393" i="26"/>
  <c r="AD393" i="26"/>
  <c r="AC393" i="26"/>
  <c r="AA393" i="26"/>
  <c r="AG392" i="26"/>
  <c r="AD392" i="26"/>
  <c r="AC392" i="26"/>
  <c r="AA392" i="26"/>
  <c r="AG391" i="26"/>
  <c r="AD391" i="26"/>
  <c r="AC391" i="26"/>
  <c r="AA391" i="26"/>
  <c r="AG390" i="26"/>
  <c r="AD390" i="26"/>
  <c r="AC390" i="26"/>
  <c r="AA390" i="26"/>
  <c r="AG389" i="26"/>
  <c r="AD389" i="26"/>
  <c r="AC389" i="26"/>
  <c r="AA389" i="26"/>
  <c r="AG388" i="26"/>
  <c r="AD388" i="26"/>
  <c r="AC388" i="26"/>
  <c r="AA388" i="26"/>
  <c r="AG387" i="26"/>
  <c r="AD387" i="26"/>
  <c r="AC387" i="26"/>
  <c r="AA387" i="26"/>
  <c r="AG386" i="26"/>
  <c r="AD386" i="26"/>
  <c r="AC386" i="26"/>
  <c r="AA386" i="26"/>
  <c r="AG385" i="26"/>
  <c r="AD385" i="26"/>
  <c r="AC385" i="26"/>
  <c r="AA385" i="26"/>
  <c r="AG384" i="26"/>
  <c r="AD384" i="26"/>
  <c r="AC384" i="26"/>
  <c r="AA384" i="26"/>
  <c r="AG383" i="26"/>
  <c r="AD383" i="26"/>
  <c r="AC383" i="26"/>
  <c r="AA383" i="26"/>
  <c r="AG382" i="26"/>
  <c r="AD382" i="26"/>
  <c r="AC382" i="26"/>
  <c r="AA382" i="26"/>
  <c r="AG381" i="26"/>
  <c r="AD381" i="26"/>
  <c r="AC381" i="26"/>
  <c r="AA381" i="26"/>
  <c r="AG380" i="26"/>
  <c r="AD380" i="26"/>
  <c r="AC380" i="26"/>
  <c r="AA380" i="26"/>
  <c r="AG379" i="26"/>
  <c r="AD379" i="26"/>
  <c r="AC379" i="26"/>
  <c r="AA379" i="26"/>
  <c r="AG378" i="26"/>
  <c r="AD378" i="26"/>
  <c r="AC378" i="26"/>
  <c r="AA378" i="26"/>
  <c r="AG377" i="26"/>
  <c r="AD377" i="26"/>
  <c r="AC377" i="26"/>
  <c r="AA377" i="26"/>
  <c r="AG376" i="26"/>
  <c r="AD376" i="26"/>
  <c r="AC376" i="26"/>
  <c r="AA376" i="26"/>
  <c r="AG375" i="26"/>
  <c r="AD375" i="26"/>
  <c r="AC375" i="26"/>
  <c r="AA375" i="26"/>
  <c r="AG374" i="26"/>
  <c r="AD374" i="26"/>
  <c r="AC374" i="26"/>
  <c r="AA374" i="26"/>
  <c r="AG373" i="26"/>
  <c r="AD373" i="26"/>
  <c r="AC373" i="26"/>
  <c r="AA373" i="26"/>
  <c r="AG372" i="26"/>
  <c r="AD372" i="26"/>
  <c r="AC372" i="26"/>
  <c r="AA372" i="26"/>
  <c r="AG371" i="26"/>
  <c r="AD371" i="26"/>
  <c r="AC371" i="26"/>
  <c r="AA371" i="26"/>
  <c r="AG370" i="26"/>
  <c r="AD370" i="26"/>
  <c r="AC370" i="26"/>
  <c r="AA370" i="26"/>
  <c r="AG369" i="26"/>
  <c r="AD369" i="26"/>
  <c r="AC369" i="26"/>
  <c r="AA369" i="26"/>
  <c r="AG368" i="26"/>
  <c r="AD368" i="26"/>
  <c r="AC368" i="26"/>
  <c r="AA368" i="26"/>
  <c r="AG367" i="26"/>
  <c r="AD367" i="26"/>
  <c r="AC367" i="26"/>
  <c r="AA367" i="26"/>
  <c r="AG366" i="26"/>
  <c r="AD366" i="26"/>
  <c r="AC366" i="26"/>
  <c r="AA366" i="26"/>
  <c r="AG365" i="26"/>
  <c r="AD365" i="26"/>
  <c r="AC365" i="26"/>
  <c r="AA365" i="26"/>
  <c r="AG364" i="26"/>
  <c r="AD364" i="26"/>
  <c r="AC364" i="26"/>
  <c r="AA364" i="26"/>
  <c r="AG363" i="26"/>
  <c r="AD363" i="26"/>
  <c r="AC363" i="26"/>
  <c r="AA363" i="26"/>
  <c r="AG362" i="26"/>
  <c r="AD362" i="26"/>
  <c r="AC362" i="26"/>
  <c r="AA362" i="26"/>
  <c r="AG361" i="26"/>
  <c r="AD361" i="26"/>
  <c r="AC361" i="26"/>
  <c r="AA361" i="26"/>
  <c r="AG360" i="26"/>
  <c r="AD360" i="26"/>
  <c r="AC360" i="26"/>
  <c r="AA360" i="26"/>
  <c r="AG359" i="26"/>
  <c r="AD359" i="26"/>
  <c r="AC359" i="26"/>
  <c r="AA359" i="26"/>
  <c r="AG358" i="26"/>
  <c r="AD358" i="26"/>
  <c r="AC358" i="26"/>
  <c r="AA358" i="26"/>
  <c r="AG357" i="26"/>
  <c r="AD357" i="26"/>
  <c r="AC357" i="26"/>
  <c r="AA357" i="26"/>
  <c r="AG356" i="26"/>
  <c r="AD356" i="26"/>
  <c r="AC356" i="26"/>
  <c r="AA356" i="26"/>
  <c r="AG355" i="26"/>
  <c r="AD355" i="26"/>
  <c r="AC355" i="26"/>
  <c r="AA355" i="26"/>
  <c r="AG354" i="26"/>
  <c r="AD354" i="26"/>
  <c r="AC354" i="26"/>
  <c r="AA354" i="26"/>
  <c r="AG353" i="26"/>
  <c r="AD353" i="26"/>
  <c r="AC353" i="26"/>
  <c r="AA353" i="26"/>
  <c r="AG352" i="26"/>
  <c r="AD352" i="26"/>
  <c r="AC352" i="26"/>
  <c r="AA352" i="26"/>
  <c r="AG351" i="26"/>
  <c r="AD351" i="26"/>
  <c r="AC351" i="26"/>
  <c r="AA351" i="26"/>
  <c r="AG350" i="26"/>
  <c r="AD350" i="26"/>
  <c r="AC350" i="26"/>
  <c r="AA350" i="26"/>
  <c r="AG349" i="26"/>
  <c r="AD349" i="26"/>
  <c r="AC349" i="26"/>
  <c r="AA349" i="26"/>
  <c r="AG348" i="26"/>
  <c r="AD348" i="26"/>
  <c r="AC348" i="26"/>
  <c r="AA348" i="26"/>
  <c r="AG347" i="26"/>
  <c r="AD347" i="26"/>
  <c r="AC347" i="26"/>
  <c r="AA347" i="26"/>
  <c r="AG346" i="26"/>
  <c r="AD346" i="26"/>
  <c r="AC346" i="26"/>
  <c r="AA346" i="26"/>
  <c r="AG345" i="26"/>
  <c r="AD345" i="26"/>
  <c r="AC345" i="26"/>
  <c r="AA345" i="26"/>
  <c r="AG344" i="26"/>
  <c r="AD344" i="26"/>
  <c r="AC344" i="26"/>
  <c r="AA344" i="26"/>
  <c r="AG343" i="26"/>
  <c r="AD343" i="26"/>
  <c r="AC343" i="26"/>
  <c r="AA343" i="26"/>
  <c r="AG342" i="26"/>
  <c r="AD342" i="26"/>
  <c r="AC342" i="26"/>
  <c r="AA342" i="26"/>
  <c r="AG341" i="26"/>
  <c r="AD341" i="26"/>
  <c r="AC341" i="26"/>
  <c r="AA341" i="26"/>
  <c r="AG340" i="26"/>
  <c r="AD340" i="26"/>
  <c r="AC340" i="26"/>
  <c r="AA340" i="26"/>
  <c r="AG339" i="26"/>
  <c r="AD339" i="26"/>
  <c r="AC339" i="26"/>
  <c r="AA339" i="26"/>
  <c r="AG338" i="26"/>
  <c r="AD338" i="26"/>
  <c r="AC338" i="26"/>
  <c r="AA338" i="26"/>
  <c r="AG337" i="26"/>
  <c r="AD337" i="26"/>
  <c r="AC337" i="26"/>
  <c r="AA337" i="26"/>
  <c r="AG336" i="26"/>
  <c r="AD336" i="26"/>
  <c r="AC336" i="26"/>
  <c r="AA336" i="26"/>
  <c r="AG335" i="26"/>
  <c r="AD335" i="26"/>
  <c r="AC335" i="26"/>
  <c r="AA335" i="26"/>
  <c r="AG334" i="26"/>
  <c r="AD334" i="26"/>
  <c r="AC334" i="26"/>
  <c r="AA334" i="26"/>
  <c r="AG333" i="26"/>
  <c r="AD333" i="26"/>
  <c r="AC333" i="26"/>
  <c r="AA333" i="26"/>
  <c r="AG332" i="26"/>
  <c r="AD332" i="26"/>
  <c r="AC332" i="26"/>
  <c r="AA332" i="26"/>
  <c r="AG331" i="26"/>
  <c r="AD331" i="26"/>
  <c r="AC331" i="26"/>
  <c r="AA331" i="26"/>
  <c r="AG330" i="26"/>
  <c r="AD330" i="26"/>
  <c r="AC330" i="26"/>
  <c r="AA330" i="26"/>
  <c r="AG329" i="26"/>
  <c r="AD329" i="26"/>
  <c r="AC329" i="26"/>
  <c r="AA329" i="26"/>
  <c r="AG328" i="26"/>
  <c r="AD328" i="26"/>
  <c r="AC328" i="26"/>
  <c r="AA328" i="26"/>
  <c r="AG327" i="26"/>
  <c r="AD327" i="26"/>
  <c r="AC327" i="26"/>
  <c r="AA327" i="26"/>
  <c r="AG326" i="26"/>
  <c r="AD326" i="26"/>
  <c r="AC326" i="26"/>
  <c r="AA326" i="26"/>
  <c r="AG325" i="26"/>
  <c r="AD325" i="26"/>
  <c r="AC325" i="26"/>
  <c r="AA325" i="26"/>
  <c r="AG324" i="26"/>
  <c r="AD324" i="26"/>
  <c r="AC324" i="26"/>
  <c r="AA324" i="26"/>
  <c r="AG323" i="26"/>
  <c r="AD323" i="26"/>
  <c r="AC323" i="26"/>
  <c r="AA323" i="26"/>
  <c r="AG322" i="26"/>
  <c r="AD322" i="26"/>
  <c r="AC322" i="26"/>
  <c r="AA322" i="26"/>
  <c r="AG321" i="26"/>
  <c r="AD321" i="26"/>
  <c r="AC321" i="26"/>
  <c r="AA321" i="26"/>
  <c r="AG320" i="26"/>
  <c r="AD320" i="26"/>
  <c r="AC320" i="26"/>
  <c r="AA320" i="26"/>
  <c r="AG319" i="26"/>
  <c r="AD319" i="26"/>
  <c r="AC319" i="26"/>
  <c r="AA319" i="26"/>
  <c r="AG318" i="26"/>
  <c r="AD318" i="26"/>
  <c r="AC318" i="26"/>
  <c r="AA318" i="26"/>
  <c r="AG317" i="26"/>
  <c r="AD317" i="26"/>
  <c r="AC317" i="26"/>
  <c r="AA317" i="26"/>
  <c r="AG316" i="26"/>
  <c r="AD316" i="26"/>
  <c r="AC316" i="26"/>
  <c r="AA316" i="26"/>
  <c r="AG315" i="26"/>
  <c r="AD315" i="26"/>
  <c r="AC315" i="26"/>
  <c r="AA315" i="26"/>
  <c r="AG314" i="26"/>
  <c r="AD314" i="26"/>
  <c r="AC314" i="26"/>
  <c r="AA314" i="26"/>
  <c r="AG313" i="26"/>
  <c r="AD313" i="26"/>
  <c r="AC313" i="26"/>
  <c r="AA313" i="26"/>
  <c r="AG312" i="26"/>
  <c r="AD312" i="26"/>
  <c r="AC312" i="26"/>
  <c r="AA312" i="26"/>
  <c r="AG311" i="26"/>
  <c r="AD311" i="26"/>
  <c r="AC311" i="26"/>
  <c r="AA311" i="26"/>
  <c r="AG310" i="26"/>
  <c r="AD310" i="26"/>
  <c r="AC310" i="26"/>
  <c r="AA310" i="26"/>
  <c r="AG309" i="26"/>
  <c r="AD309" i="26"/>
  <c r="AC309" i="26"/>
  <c r="AA309" i="26"/>
  <c r="AG308" i="26"/>
  <c r="AD308" i="26"/>
  <c r="AC308" i="26"/>
  <c r="AA308" i="26"/>
  <c r="AG307" i="26"/>
  <c r="AD307" i="26"/>
  <c r="AC307" i="26"/>
  <c r="AA307" i="26"/>
  <c r="AG306" i="26"/>
  <c r="AD306" i="26"/>
  <c r="AC306" i="26"/>
  <c r="AA306" i="26"/>
  <c r="AG305" i="26"/>
  <c r="AD305" i="26"/>
  <c r="AC305" i="26"/>
  <c r="AA305" i="26"/>
  <c r="AG304" i="26"/>
  <c r="AD304" i="26"/>
  <c r="AC304" i="26"/>
  <c r="AA304" i="26"/>
  <c r="AG303" i="26"/>
  <c r="AD303" i="26"/>
  <c r="AC303" i="26"/>
  <c r="AA303" i="26"/>
  <c r="AG302" i="26"/>
  <c r="AD302" i="26"/>
  <c r="AC302" i="26"/>
  <c r="AA302" i="26"/>
  <c r="AG301" i="26"/>
  <c r="AD301" i="26"/>
  <c r="AC301" i="26"/>
  <c r="AA301" i="26"/>
  <c r="AG300" i="26"/>
  <c r="AD300" i="26"/>
  <c r="AC300" i="26"/>
  <c r="AA300" i="26"/>
  <c r="AG299" i="26"/>
  <c r="AD299" i="26"/>
  <c r="AC299" i="26"/>
  <c r="AA299" i="26"/>
  <c r="AG298" i="26"/>
  <c r="AD298" i="26"/>
  <c r="AC298" i="26"/>
  <c r="AA298" i="26"/>
  <c r="AG297" i="26"/>
  <c r="AD297" i="26"/>
  <c r="AC297" i="26"/>
  <c r="AA297" i="26"/>
  <c r="AG296" i="26"/>
  <c r="AD296" i="26"/>
  <c r="AC296" i="26"/>
  <c r="AA296" i="26"/>
  <c r="AG295" i="26"/>
  <c r="AD295" i="26"/>
  <c r="AC295" i="26"/>
  <c r="AA295" i="26"/>
  <c r="AG294" i="26"/>
  <c r="AD294" i="26"/>
  <c r="AC294" i="26"/>
  <c r="AA294" i="26"/>
  <c r="AG293" i="26"/>
  <c r="AD293" i="26"/>
  <c r="AC293" i="26"/>
  <c r="AA293" i="26"/>
  <c r="AG292" i="26"/>
  <c r="AD292" i="26"/>
  <c r="AC292" i="26"/>
  <c r="AA292" i="26"/>
  <c r="AG291" i="26"/>
  <c r="AD291" i="26"/>
  <c r="AC291" i="26"/>
  <c r="AA291" i="26"/>
  <c r="AG290" i="26"/>
  <c r="AD290" i="26"/>
  <c r="AC290" i="26"/>
  <c r="AA290" i="26"/>
  <c r="AG289" i="26"/>
  <c r="AD289" i="26"/>
  <c r="AC289" i="26"/>
  <c r="AA289" i="26"/>
  <c r="AG288" i="26"/>
  <c r="AD288" i="26"/>
  <c r="AC288" i="26"/>
  <c r="AA288" i="26"/>
  <c r="AG287" i="26"/>
  <c r="AD287" i="26"/>
  <c r="AC287" i="26"/>
  <c r="AA287" i="26"/>
  <c r="AG286" i="26"/>
  <c r="AD286" i="26"/>
  <c r="AC286" i="26"/>
  <c r="AA286" i="26"/>
  <c r="AG285" i="26"/>
  <c r="AD285" i="26"/>
  <c r="AC285" i="26"/>
  <c r="AA285" i="26"/>
  <c r="AG284" i="26"/>
  <c r="AD284" i="26"/>
  <c r="AC284" i="26"/>
  <c r="AA284" i="26"/>
  <c r="AG283" i="26"/>
  <c r="AD283" i="26"/>
  <c r="AC283" i="26"/>
  <c r="AA283" i="26"/>
  <c r="AG282" i="26"/>
  <c r="AD282" i="26"/>
  <c r="AC282" i="26"/>
  <c r="AA282" i="26"/>
  <c r="AG281" i="26"/>
  <c r="AD281" i="26"/>
  <c r="AC281" i="26"/>
  <c r="AA281" i="26"/>
  <c r="AG280" i="26"/>
  <c r="AD280" i="26"/>
  <c r="AC280" i="26"/>
  <c r="AA280" i="26"/>
  <c r="AG279" i="26"/>
  <c r="AD279" i="26"/>
  <c r="AC279" i="26"/>
  <c r="AA279" i="26"/>
  <c r="AG278" i="26"/>
  <c r="AD278" i="26"/>
  <c r="AC278" i="26"/>
  <c r="AA278" i="26"/>
  <c r="AG277" i="26"/>
  <c r="AD277" i="26"/>
  <c r="AC277" i="26"/>
  <c r="AA277" i="26"/>
  <c r="AG276" i="26"/>
  <c r="AD276" i="26"/>
  <c r="AC276" i="26"/>
  <c r="AA276" i="26"/>
  <c r="AG275" i="26"/>
  <c r="AD275" i="26"/>
  <c r="AC275" i="26"/>
  <c r="AA275" i="26"/>
  <c r="AG274" i="26"/>
  <c r="AD274" i="26"/>
  <c r="AC274" i="26"/>
  <c r="AA274" i="26"/>
  <c r="AG273" i="26"/>
  <c r="AD273" i="26"/>
  <c r="AC273" i="26"/>
  <c r="AA273" i="26"/>
  <c r="AG272" i="26"/>
  <c r="AD272" i="26"/>
  <c r="AC272" i="26"/>
  <c r="AA272" i="26"/>
  <c r="AG271" i="26"/>
  <c r="AD271" i="26"/>
  <c r="AC271" i="26"/>
  <c r="AA271" i="26"/>
  <c r="AG270" i="26"/>
  <c r="AD270" i="26"/>
  <c r="AC270" i="26"/>
  <c r="AA270" i="26"/>
  <c r="AG269" i="26"/>
  <c r="AD269" i="26"/>
  <c r="AC269" i="26"/>
  <c r="AA269" i="26"/>
  <c r="AG268" i="26"/>
  <c r="AD268" i="26"/>
  <c r="AC268" i="26"/>
  <c r="AA268" i="26"/>
  <c r="AG267" i="26"/>
  <c r="AD267" i="26"/>
  <c r="AC267" i="26"/>
  <c r="AA267" i="26"/>
  <c r="AG266" i="26"/>
  <c r="AD266" i="26"/>
  <c r="AC266" i="26"/>
  <c r="AA266" i="26"/>
  <c r="AG265" i="26"/>
  <c r="AD265" i="26"/>
  <c r="AC265" i="26"/>
  <c r="AA265" i="26"/>
  <c r="AG264" i="26"/>
  <c r="AD264" i="26"/>
  <c r="AC264" i="26"/>
  <c r="AA264" i="26"/>
  <c r="AG263" i="26"/>
  <c r="AD263" i="26"/>
  <c r="AC263" i="26"/>
  <c r="AA263" i="26"/>
  <c r="AG262" i="26"/>
  <c r="AD262" i="26"/>
  <c r="AC262" i="26"/>
  <c r="AA262" i="26"/>
  <c r="AG261" i="26"/>
  <c r="AD261" i="26"/>
  <c r="AC261" i="26"/>
  <c r="AA261" i="26"/>
  <c r="AG260" i="26"/>
  <c r="AD260" i="26"/>
  <c r="AC260" i="26"/>
  <c r="AA260" i="26"/>
  <c r="AG259" i="26"/>
  <c r="AD259" i="26"/>
  <c r="AC259" i="26"/>
  <c r="AA259" i="26"/>
  <c r="AG258" i="26"/>
  <c r="AD258" i="26"/>
  <c r="AC258" i="26"/>
  <c r="AA258" i="26"/>
  <c r="AG257" i="26"/>
  <c r="AD257" i="26"/>
  <c r="AC257" i="26"/>
  <c r="AA257" i="26"/>
  <c r="AG256" i="26"/>
  <c r="AD256" i="26"/>
  <c r="AC256" i="26"/>
  <c r="AA256" i="26"/>
  <c r="AG255" i="26"/>
  <c r="AD255" i="26"/>
  <c r="AC255" i="26"/>
  <c r="AA255" i="26"/>
  <c r="AG254" i="26"/>
  <c r="AD254" i="26"/>
  <c r="AC254" i="26"/>
  <c r="AA254" i="26"/>
  <c r="AG253" i="26"/>
  <c r="AD253" i="26"/>
  <c r="AC253" i="26"/>
  <c r="AA253" i="26"/>
  <c r="AG252" i="26"/>
  <c r="AD252" i="26"/>
  <c r="AC252" i="26"/>
  <c r="AA252" i="26"/>
  <c r="AG251" i="26"/>
  <c r="AD251" i="26"/>
  <c r="AC251" i="26"/>
  <c r="AA251" i="26"/>
  <c r="AG250" i="26"/>
  <c r="AD250" i="26"/>
  <c r="AC250" i="26"/>
  <c r="AA250" i="26"/>
  <c r="AG249" i="26"/>
  <c r="AD249" i="26"/>
  <c r="AC249" i="26"/>
  <c r="AA249" i="26"/>
  <c r="AG248" i="26"/>
  <c r="AD248" i="26"/>
  <c r="AC248" i="26"/>
  <c r="AA248" i="26"/>
  <c r="AG247" i="26"/>
  <c r="AD247" i="26"/>
  <c r="AC247" i="26"/>
  <c r="AA247" i="26"/>
  <c r="AG246" i="26"/>
  <c r="AD246" i="26"/>
  <c r="AC246" i="26"/>
  <c r="AA246" i="26"/>
  <c r="AG245" i="26"/>
  <c r="AD245" i="26"/>
  <c r="AC245" i="26"/>
  <c r="AA245" i="26"/>
  <c r="AG244" i="26"/>
  <c r="AD244" i="26"/>
  <c r="AC244" i="26"/>
  <c r="AA244" i="26"/>
  <c r="AG243" i="26"/>
  <c r="AD243" i="26"/>
  <c r="AC243" i="26"/>
  <c r="AA243" i="26"/>
  <c r="AG242" i="26"/>
  <c r="AD242" i="26"/>
  <c r="AC242" i="26"/>
  <c r="AA242" i="26"/>
  <c r="AG241" i="26"/>
  <c r="AD241" i="26"/>
  <c r="AC241" i="26"/>
  <c r="AA241" i="26"/>
  <c r="AG240" i="26"/>
  <c r="AD240" i="26"/>
  <c r="AC240" i="26"/>
  <c r="AA240" i="26"/>
  <c r="AG239" i="26"/>
  <c r="AD239" i="26"/>
  <c r="AC239" i="26"/>
  <c r="AA239" i="26"/>
  <c r="AG238" i="26"/>
  <c r="AD238" i="26"/>
  <c r="AC238" i="26"/>
  <c r="AA238" i="26"/>
  <c r="AG237" i="26"/>
  <c r="AD237" i="26"/>
  <c r="AC237" i="26"/>
  <c r="AA237" i="26"/>
  <c r="AG236" i="26"/>
  <c r="AD236" i="26"/>
  <c r="AC236" i="26"/>
  <c r="AA236" i="26"/>
  <c r="AG235" i="26"/>
  <c r="AD235" i="26"/>
  <c r="AC235" i="26"/>
  <c r="AA235" i="26"/>
  <c r="AG234" i="26"/>
  <c r="AD234" i="26"/>
  <c r="AC234" i="26"/>
  <c r="AA234" i="26"/>
  <c r="AG233" i="26"/>
  <c r="AD233" i="26"/>
  <c r="AC233" i="26"/>
  <c r="AA233" i="26"/>
  <c r="AG232" i="26"/>
  <c r="AD232" i="26"/>
  <c r="AC232" i="26"/>
  <c r="AA232" i="26"/>
  <c r="AG231" i="26"/>
  <c r="AD231" i="26"/>
  <c r="AC231" i="26"/>
  <c r="AA231" i="26"/>
  <c r="AG230" i="26"/>
  <c r="AD230" i="26"/>
  <c r="AC230" i="26"/>
  <c r="AA230" i="26"/>
  <c r="AG229" i="26"/>
  <c r="AD229" i="26"/>
  <c r="AC229" i="26"/>
  <c r="AA229" i="26"/>
  <c r="AG228" i="26"/>
  <c r="AD228" i="26"/>
  <c r="AC228" i="26"/>
  <c r="AA228" i="26"/>
  <c r="AG227" i="26"/>
  <c r="AD227" i="26"/>
  <c r="AC227" i="26"/>
  <c r="AA227" i="26"/>
  <c r="AG226" i="26"/>
  <c r="AD226" i="26"/>
  <c r="AC226" i="26"/>
  <c r="AA226" i="26"/>
  <c r="AG225" i="26"/>
  <c r="AD225" i="26"/>
  <c r="AC225" i="26"/>
  <c r="AA225" i="26"/>
  <c r="AG224" i="26"/>
  <c r="AD224" i="26"/>
  <c r="AC224" i="26"/>
  <c r="AA224" i="26"/>
  <c r="AG223" i="26"/>
  <c r="AD223" i="26"/>
  <c r="AC223" i="26"/>
  <c r="AA223" i="26"/>
  <c r="AG222" i="26"/>
  <c r="AD222" i="26"/>
  <c r="AC222" i="26"/>
  <c r="AA222" i="26"/>
  <c r="AG221" i="26"/>
  <c r="AD221" i="26"/>
  <c r="AC221" i="26"/>
  <c r="AA221" i="26"/>
  <c r="AG220" i="26"/>
  <c r="AD220" i="26"/>
  <c r="AC220" i="26"/>
  <c r="AA220" i="26"/>
  <c r="AG219" i="26"/>
  <c r="AD219" i="26"/>
  <c r="AC219" i="26"/>
  <c r="AA219" i="26"/>
  <c r="AG218" i="26"/>
  <c r="AD218" i="26"/>
  <c r="AC218" i="26"/>
  <c r="AA218" i="26"/>
  <c r="AG217" i="26"/>
  <c r="AD217" i="26"/>
  <c r="AC217" i="26"/>
  <c r="AA217" i="26"/>
  <c r="AG216" i="26"/>
  <c r="AD216" i="26"/>
  <c r="AC216" i="26"/>
  <c r="AA216" i="26"/>
  <c r="AG215" i="26"/>
  <c r="AD215" i="26"/>
  <c r="AC215" i="26"/>
  <c r="AA215" i="26"/>
  <c r="AG214" i="26"/>
  <c r="AD214" i="26"/>
  <c r="AC214" i="26"/>
  <c r="AA214" i="26"/>
  <c r="AG213" i="26"/>
  <c r="AD213" i="26"/>
  <c r="AC213" i="26"/>
  <c r="AA213" i="26"/>
  <c r="AG212" i="26"/>
  <c r="AD212" i="26"/>
  <c r="AC212" i="26"/>
  <c r="AA212" i="26"/>
  <c r="AG211" i="26"/>
  <c r="AD211" i="26"/>
  <c r="AC211" i="26"/>
  <c r="AA211" i="26"/>
  <c r="AG210" i="26"/>
  <c r="AD210" i="26"/>
  <c r="AC210" i="26"/>
  <c r="AA210" i="26"/>
  <c r="AG209" i="26"/>
  <c r="AD209" i="26"/>
  <c r="AC209" i="26"/>
  <c r="AA209" i="26"/>
  <c r="AG208" i="26"/>
  <c r="AD208" i="26"/>
  <c r="AC208" i="26"/>
  <c r="AA208" i="26"/>
  <c r="AG207" i="26"/>
  <c r="AD207" i="26"/>
  <c r="AC207" i="26"/>
  <c r="AA207" i="26"/>
  <c r="AG206" i="26"/>
  <c r="AD206" i="26"/>
  <c r="AC206" i="26"/>
  <c r="AA206" i="26"/>
  <c r="AG205" i="26"/>
  <c r="AD205" i="26"/>
  <c r="AC205" i="26"/>
  <c r="AA205" i="26"/>
  <c r="AG204" i="26"/>
  <c r="AD204" i="26"/>
  <c r="AC204" i="26"/>
  <c r="AA204" i="26"/>
  <c r="AG203" i="26"/>
  <c r="AD203" i="26"/>
  <c r="AC203" i="26"/>
  <c r="AA203" i="26"/>
  <c r="AG202" i="26"/>
  <c r="AD202" i="26"/>
  <c r="AC202" i="26"/>
  <c r="AA202" i="26"/>
  <c r="AG201" i="26"/>
  <c r="AD201" i="26"/>
  <c r="AC201" i="26"/>
  <c r="AA201" i="26"/>
  <c r="AG200" i="26"/>
  <c r="AD200" i="26"/>
  <c r="AC200" i="26"/>
  <c r="AA200" i="26"/>
  <c r="AG199" i="26"/>
  <c r="AD199" i="26"/>
  <c r="AC199" i="26"/>
  <c r="AA199" i="26"/>
  <c r="AG198" i="26"/>
  <c r="AD198" i="26"/>
  <c r="AC198" i="26"/>
  <c r="AA198" i="26"/>
  <c r="AG197" i="26"/>
  <c r="AD197" i="26"/>
  <c r="AC197" i="26"/>
  <c r="AA197" i="26"/>
  <c r="AG196" i="26"/>
  <c r="AD196" i="26"/>
  <c r="AC196" i="26"/>
  <c r="AA196" i="26"/>
  <c r="AG195" i="26"/>
  <c r="AD195" i="26"/>
  <c r="AC195" i="26"/>
  <c r="AA195" i="26"/>
  <c r="AG194" i="26"/>
  <c r="AD194" i="26"/>
  <c r="AC194" i="26"/>
  <c r="AA194" i="26"/>
  <c r="AG193" i="26"/>
  <c r="AD193" i="26"/>
  <c r="AC193" i="26"/>
  <c r="AA193" i="26"/>
  <c r="AG192" i="26"/>
  <c r="AD192" i="26"/>
  <c r="AC192" i="26"/>
  <c r="AA192" i="26"/>
  <c r="AG191" i="26"/>
  <c r="AD191" i="26"/>
  <c r="AC191" i="26"/>
  <c r="AA191" i="26"/>
  <c r="AG190" i="26"/>
  <c r="AD190" i="26"/>
  <c r="AC190" i="26"/>
  <c r="AA190" i="26"/>
  <c r="AG189" i="26"/>
  <c r="AD189" i="26"/>
  <c r="AC189" i="26"/>
  <c r="AA189" i="26"/>
  <c r="AG188" i="26"/>
  <c r="AD188" i="26"/>
  <c r="AC188" i="26"/>
  <c r="AA188" i="26"/>
  <c r="AG187" i="26"/>
  <c r="AD187" i="26"/>
  <c r="AC187" i="26"/>
  <c r="AA187" i="26"/>
  <c r="AG186" i="26"/>
  <c r="AD186" i="26"/>
  <c r="AC186" i="26"/>
  <c r="AA186" i="26"/>
  <c r="AG185" i="26"/>
  <c r="AD185" i="26"/>
  <c r="AC185" i="26"/>
  <c r="AA185" i="26"/>
  <c r="AG184" i="26"/>
  <c r="AD184" i="26"/>
  <c r="AC184" i="26"/>
  <c r="AA184" i="26"/>
  <c r="AG183" i="26"/>
  <c r="AD183" i="26"/>
  <c r="AC183" i="26"/>
  <c r="AA183" i="26"/>
  <c r="AG182" i="26"/>
  <c r="AD182" i="26"/>
  <c r="AC182" i="26"/>
  <c r="AA182" i="26"/>
  <c r="AG181" i="26"/>
  <c r="AD181" i="26"/>
  <c r="AC181" i="26"/>
  <c r="AA181" i="26"/>
  <c r="AG180" i="26"/>
  <c r="AD180" i="26"/>
  <c r="AC180" i="26"/>
  <c r="AA180" i="26"/>
  <c r="AG179" i="26"/>
  <c r="AD179" i="26"/>
  <c r="AC179" i="26"/>
  <c r="AA179" i="26"/>
  <c r="AG178" i="26"/>
  <c r="AD178" i="26"/>
  <c r="AC178" i="26"/>
  <c r="AA178" i="26"/>
  <c r="AG177" i="26"/>
  <c r="AD177" i="26"/>
  <c r="AC177" i="26"/>
  <c r="AA177" i="26"/>
  <c r="AG176" i="26"/>
  <c r="AD176" i="26"/>
  <c r="AC176" i="26"/>
  <c r="AA176" i="26"/>
  <c r="AG175" i="26"/>
  <c r="AD175" i="26"/>
  <c r="AC175" i="26"/>
  <c r="AA175" i="26"/>
  <c r="AG174" i="26"/>
  <c r="AD174" i="26"/>
  <c r="AC174" i="26"/>
  <c r="AA174" i="26"/>
  <c r="AG173" i="26"/>
  <c r="AD173" i="26"/>
  <c r="AC173" i="26"/>
  <c r="AA173" i="26"/>
  <c r="AG172" i="26"/>
  <c r="AD172" i="26"/>
  <c r="AC172" i="26"/>
  <c r="AA172" i="26"/>
  <c r="AG171" i="26"/>
  <c r="AD171" i="26"/>
  <c r="AC171" i="26"/>
  <c r="AA171" i="26"/>
  <c r="AG170" i="26"/>
  <c r="AD170" i="26"/>
  <c r="AC170" i="26"/>
  <c r="AA170" i="26"/>
  <c r="AG169" i="26"/>
  <c r="AD169" i="26"/>
  <c r="AC169" i="26"/>
  <c r="AA169" i="26"/>
  <c r="AG168" i="26"/>
  <c r="AD168" i="26"/>
  <c r="AC168" i="26"/>
  <c r="AA168" i="26"/>
  <c r="AG167" i="26"/>
  <c r="AD167" i="26"/>
  <c r="AC167" i="26"/>
  <c r="AA167" i="26"/>
  <c r="AG166" i="26"/>
  <c r="AD166" i="26"/>
  <c r="AC166" i="26"/>
  <c r="AA166" i="26"/>
  <c r="AG165" i="26"/>
  <c r="AD165" i="26"/>
  <c r="AC165" i="26"/>
  <c r="AA165" i="26"/>
  <c r="AG164" i="26"/>
  <c r="AD164" i="26"/>
  <c r="AC164" i="26"/>
  <c r="AA164" i="26"/>
  <c r="AG163" i="26"/>
  <c r="AD163" i="26"/>
  <c r="AC163" i="26"/>
  <c r="AA163" i="26"/>
  <c r="AG162" i="26"/>
  <c r="AD162" i="26"/>
  <c r="AC162" i="26"/>
  <c r="AA162" i="26"/>
  <c r="AG161" i="26"/>
  <c r="AD161" i="26"/>
  <c r="AC161" i="26"/>
  <c r="AA161" i="26"/>
  <c r="AG160" i="26"/>
  <c r="AD160" i="26"/>
  <c r="AC160" i="26"/>
  <c r="AA160" i="26"/>
  <c r="AG159" i="26"/>
  <c r="AD159" i="26"/>
  <c r="AC159" i="26"/>
  <c r="AA159" i="26"/>
  <c r="AG158" i="26"/>
  <c r="AD158" i="26"/>
  <c r="AC158" i="26"/>
  <c r="AA158" i="26"/>
  <c r="AG157" i="26"/>
  <c r="AD157" i="26"/>
  <c r="AC157" i="26"/>
  <c r="AA157" i="26"/>
  <c r="AG156" i="26"/>
  <c r="AD156" i="26"/>
  <c r="AC156" i="26"/>
  <c r="AA156" i="26"/>
  <c r="AG155" i="26"/>
  <c r="AD155" i="26"/>
  <c r="AC155" i="26"/>
  <c r="AA155" i="26"/>
  <c r="AG154" i="26"/>
  <c r="AD154" i="26"/>
  <c r="AC154" i="26"/>
  <c r="AA154" i="26"/>
  <c r="AG153" i="26"/>
  <c r="AD153" i="26"/>
  <c r="AC153" i="26"/>
  <c r="AA153" i="26"/>
  <c r="AG152" i="26"/>
  <c r="AD152" i="26"/>
  <c r="AC152" i="26"/>
  <c r="AA152" i="26"/>
  <c r="AG151" i="26"/>
  <c r="AD151" i="26"/>
  <c r="AC151" i="26"/>
  <c r="AA151" i="26"/>
  <c r="AG150" i="26"/>
  <c r="AD150" i="26"/>
  <c r="AC150" i="26"/>
  <c r="AA150" i="26"/>
  <c r="AG149" i="26"/>
  <c r="AD149" i="26"/>
  <c r="AC149" i="26"/>
  <c r="AA149" i="26"/>
  <c r="AG148" i="26"/>
  <c r="AD148" i="26"/>
  <c r="AC148" i="26"/>
  <c r="AA148" i="26"/>
  <c r="AG147" i="26"/>
  <c r="AD147" i="26"/>
  <c r="AC147" i="26"/>
  <c r="AA147" i="26"/>
  <c r="AG146" i="26"/>
  <c r="AD146" i="26"/>
  <c r="AC146" i="26"/>
  <c r="AA146" i="26"/>
  <c r="AG145" i="26"/>
  <c r="AD145" i="26"/>
  <c r="AC145" i="26"/>
  <c r="AA145" i="26"/>
  <c r="AG144" i="26"/>
  <c r="AD144" i="26"/>
  <c r="AC144" i="26"/>
  <c r="AA144" i="26"/>
  <c r="AG143" i="26"/>
  <c r="AD143" i="26"/>
  <c r="AC143" i="26"/>
  <c r="AA143" i="26"/>
  <c r="AG142" i="26"/>
  <c r="AD142" i="26"/>
  <c r="AC142" i="26"/>
  <c r="AA142" i="26"/>
  <c r="AG141" i="26"/>
  <c r="AD141" i="26"/>
  <c r="AC141" i="26"/>
  <c r="AA141" i="26"/>
  <c r="AG140" i="26"/>
  <c r="AD140" i="26"/>
  <c r="AC140" i="26"/>
  <c r="AA140" i="26"/>
  <c r="AG139" i="26"/>
  <c r="AD139" i="26"/>
  <c r="AC139" i="26"/>
  <c r="AA139" i="26"/>
  <c r="AG138" i="26"/>
  <c r="AD138" i="26"/>
  <c r="AC138" i="26"/>
  <c r="AA138" i="26"/>
  <c r="AG137" i="26"/>
  <c r="AD137" i="26"/>
  <c r="AC137" i="26"/>
  <c r="AA137" i="26"/>
  <c r="AG136" i="26"/>
  <c r="AD136" i="26"/>
  <c r="AC136" i="26"/>
  <c r="AA136" i="26"/>
  <c r="AG135" i="26"/>
  <c r="AD135" i="26"/>
  <c r="AC135" i="26"/>
  <c r="AA135" i="26"/>
  <c r="AG134" i="26"/>
  <c r="AD134" i="26"/>
  <c r="AC134" i="26"/>
  <c r="AA134" i="26"/>
  <c r="AG133" i="26"/>
  <c r="AD133" i="26"/>
  <c r="AC133" i="26"/>
  <c r="AA133" i="26"/>
  <c r="AG132" i="26"/>
  <c r="AD132" i="26"/>
  <c r="AC132" i="26"/>
  <c r="AA132" i="26"/>
  <c r="AG131" i="26"/>
  <c r="AD131" i="26"/>
  <c r="AC131" i="26"/>
  <c r="AA131" i="26"/>
  <c r="AG130" i="26"/>
  <c r="AD130" i="26"/>
  <c r="AC130" i="26"/>
  <c r="AA130" i="26"/>
  <c r="AG129" i="26"/>
  <c r="AD129" i="26"/>
  <c r="AC129" i="26"/>
  <c r="AA129" i="26"/>
  <c r="AG128" i="26"/>
  <c r="AD128" i="26"/>
  <c r="AC128" i="26"/>
  <c r="AA128" i="26"/>
  <c r="AG127" i="26"/>
  <c r="AD127" i="26"/>
  <c r="AC127" i="26"/>
  <c r="AA127" i="26"/>
  <c r="AG126" i="26"/>
  <c r="AD126" i="26"/>
  <c r="AC126" i="26"/>
  <c r="AA126" i="26"/>
  <c r="AG125" i="26"/>
  <c r="AD125" i="26"/>
  <c r="AC125" i="26"/>
  <c r="AA125" i="26"/>
  <c r="AG124" i="26"/>
  <c r="AD124" i="26"/>
  <c r="AC124" i="26"/>
  <c r="AA124" i="26"/>
  <c r="AG123" i="26"/>
  <c r="AD123" i="26"/>
  <c r="AC123" i="26"/>
  <c r="AA123" i="26"/>
  <c r="AG122" i="26"/>
  <c r="AD122" i="26"/>
  <c r="AC122" i="26"/>
  <c r="AA122" i="26"/>
  <c r="AG121" i="26"/>
  <c r="AD121" i="26"/>
  <c r="AC121" i="26"/>
  <c r="AA121" i="26"/>
  <c r="AG120" i="26"/>
  <c r="AD120" i="26"/>
  <c r="AC120" i="26"/>
  <c r="AA120" i="26"/>
  <c r="AG119" i="26"/>
  <c r="AD119" i="26"/>
  <c r="AC119" i="26"/>
  <c r="AA119" i="26"/>
  <c r="AG118" i="26"/>
  <c r="AD118" i="26"/>
  <c r="AC118" i="26"/>
  <c r="AA118" i="26"/>
  <c r="AG117" i="26"/>
  <c r="AD117" i="26"/>
  <c r="AC117" i="26"/>
  <c r="AA117" i="26"/>
  <c r="AG116" i="26"/>
  <c r="AD116" i="26"/>
  <c r="AC116" i="26"/>
  <c r="AA116" i="26"/>
  <c r="AG115" i="26"/>
  <c r="AD115" i="26"/>
  <c r="AC115" i="26"/>
  <c r="AA115" i="26"/>
  <c r="AG114" i="26"/>
  <c r="AD114" i="26"/>
  <c r="AC114" i="26"/>
  <c r="AA114" i="26"/>
  <c r="AG113" i="26"/>
  <c r="AD113" i="26"/>
  <c r="AC113" i="26"/>
  <c r="AA113" i="26"/>
  <c r="AG112" i="26"/>
  <c r="AD112" i="26"/>
  <c r="AC112" i="26"/>
  <c r="AA112" i="26"/>
  <c r="AG111" i="26"/>
  <c r="AD111" i="26"/>
  <c r="AC111" i="26"/>
  <c r="AA111" i="26"/>
  <c r="AG110" i="26"/>
  <c r="AD110" i="26"/>
  <c r="AC110" i="26"/>
  <c r="AA110" i="26"/>
  <c r="AG109" i="26"/>
  <c r="AD109" i="26"/>
  <c r="AC109" i="26"/>
  <c r="AA109" i="26"/>
  <c r="AG108" i="26"/>
  <c r="AD108" i="26"/>
  <c r="AC108" i="26"/>
  <c r="AA108" i="26"/>
  <c r="AG107" i="26"/>
  <c r="AD107" i="26"/>
  <c r="AC107" i="26"/>
  <c r="AA107" i="26"/>
  <c r="AG106" i="26"/>
  <c r="AD106" i="26"/>
  <c r="AC106" i="26"/>
  <c r="AA106" i="26"/>
  <c r="AG105" i="26"/>
  <c r="AD105" i="26"/>
  <c r="AC105" i="26"/>
  <c r="AA105" i="26"/>
  <c r="AG104" i="26"/>
  <c r="AD104" i="26"/>
  <c r="AC104" i="26"/>
  <c r="AA104" i="26"/>
  <c r="AG103" i="26"/>
  <c r="AD103" i="26"/>
  <c r="AC103" i="26"/>
  <c r="AA103" i="26"/>
  <c r="AG102" i="26"/>
  <c r="AD102" i="26"/>
  <c r="AC102" i="26"/>
  <c r="AA102" i="26"/>
  <c r="AG101" i="26"/>
  <c r="AD101" i="26"/>
  <c r="AC101" i="26"/>
  <c r="AA101" i="26"/>
  <c r="AG100" i="26"/>
  <c r="AD100" i="26"/>
  <c r="AC100" i="26"/>
  <c r="AA100" i="26"/>
  <c r="AG99" i="26"/>
  <c r="AD99" i="26"/>
  <c r="AC99" i="26"/>
  <c r="AA99" i="26"/>
  <c r="AG98" i="26"/>
  <c r="AD98" i="26"/>
  <c r="AC98" i="26"/>
  <c r="AA98" i="26"/>
  <c r="AG97" i="26"/>
  <c r="AD97" i="26"/>
  <c r="AC97" i="26"/>
  <c r="AA97" i="26"/>
  <c r="AG96" i="26"/>
  <c r="AD96" i="26"/>
  <c r="AC96" i="26"/>
  <c r="AA96" i="26"/>
  <c r="AG95" i="26"/>
  <c r="AD95" i="26"/>
  <c r="AC95" i="26"/>
  <c r="AA95" i="26"/>
  <c r="AG94" i="26"/>
  <c r="AD94" i="26"/>
  <c r="AC94" i="26"/>
  <c r="AA94" i="26"/>
  <c r="AG93" i="26"/>
  <c r="AD93" i="26"/>
  <c r="AC93" i="26"/>
  <c r="AA93" i="26"/>
  <c r="AG92" i="26"/>
  <c r="AD92" i="26"/>
  <c r="AC92" i="26"/>
  <c r="AA92" i="26"/>
  <c r="AG91" i="26"/>
  <c r="AD91" i="26"/>
  <c r="AC91" i="26"/>
  <c r="AA91" i="26"/>
  <c r="AG90" i="26"/>
  <c r="AD90" i="26"/>
  <c r="AC90" i="26"/>
  <c r="AA90" i="26"/>
  <c r="AG89" i="26"/>
  <c r="AD89" i="26"/>
  <c r="AC89" i="26"/>
  <c r="AA89" i="26"/>
  <c r="AG88" i="26"/>
  <c r="AD88" i="26"/>
  <c r="AC88" i="26"/>
  <c r="AA88" i="26"/>
  <c r="AG87" i="26"/>
  <c r="AD87" i="26"/>
  <c r="AC87" i="26"/>
  <c r="AA87" i="26"/>
  <c r="AG86" i="26"/>
  <c r="AD86" i="26"/>
  <c r="AC86" i="26"/>
  <c r="AA86" i="26"/>
  <c r="AG85" i="26"/>
  <c r="AD85" i="26"/>
  <c r="AC85" i="26"/>
  <c r="AA85" i="26"/>
  <c r="AG84" i="26"/>
  <c r="AD84" i="26"/>
  <c r="AC84" i="26"/>
  <c r="AA84" i="26"/>
  <c r="AG83" i="26"/>
  <c r="AD83" i="26"/>
  <c r="AC83" i="26"/>
  <c r="AA83" i="26"/>
  <c r="AG82" i="26"/>
  <c r="AD82" i="26"/>
  <c r="AC82" i="26"/>
  <c r="AA82" i="26"/>
  <c r="AG81" i="26"/>
  <c r="AD81" i="26"/>
  <c r="AC81" i="26"/>
  <c r="AA81" i="26"/>
  <c r="AG80" i="26"/>
  <c r="AD80" i="26"/>
  <c r="AC80" i="26"/>
  <c r="AA80" i="26"/>
  <c r="AG79" i="26"/>
  <c r="AD79" i="26"/>
  <c r="AC79" i="26"/>
  <c r="AA79" i="26"/>
  <c r="AG78" i="26"/>
  <c r="AD78" i="26"/>
  <c r="AC78" i="26"/>
  <c r="AA78" i="26"/>
  <c r="AG77" i="26"/>
  <c r="AD77" i="26"/>
  <c r="AC77" i="26"/>
  <c r="AA77" i="26"/>
  <c r="AG76" i="26"/>
  <c r="AD76" i="26"/>
  <c r="AC76" i="26"/>
  <c r="AA76" i="26"/>
  <c r="AG75" i="26"/>
  <c r="AD75" i="26"/>
  <c r="AC75" i="26"/>
  <c r="AA75" i="26"/>
  <c r="AG74" i="26"/>
  <c r="AD74" i="26"/>
  <c r="AC74" i="26"/>
  <c r="AA74" i="26"/>
  <c r="AG73" i="26"/>
  <c r="AD73" i="26"/>
  <c r="AC73" i="26"/>
  <c r="AA73" i="26"/>
  <c r="AG72" i="26"/>
  <c r="AD72" i="26"/>
  <c r="AC72" i="26"/>
  <c r="AA72" i="26"/>
  <c r="AG71" i="26"/>
  <c r="AD71" i="26"/>
  <c r="AC71" i="26"/>
  <c r="AA71" i="26"/>
  <c r="AG70" i="26"/>
  <c r="AD70" i="26"/>
  <c r="AC70" i="26"/>
  <c r="AA70" i="26"/>
  <c r="AG69" i="26"/>
  <c r="AD69" i="26"/>
  <c r="AC69" i="26"/>
  <c r="AA69" i="26"/>
  <c r="AG68" i="26"/>
  <c r="AD68" i="26"/>
  <c r="AC68" i="26"/>
  <c r="AA68" i="26"/>
  <c r="AG67" i="26"/>
  <c r="AD67" i="26"/>
  <c r="AC67" i="26"/>
  <c r="AA67" i="26"/>
  <c r="AG66" i="26"/>
  <c r="AD66" i="26"/>
  <c r="AC66" i="26"/>
  <c r="AA66" i="26"/>
  <c r="AG65" i="26"/>
  <c r="AD65" i="26"/>
  <c r="AC65" i="26"/>
  <c r="AA65" i="26"/>
  <c r="AG64" i="26"/>
  <c r="AD64" i="26"/>
  <c r="AC64" i="26"/>
  <c r="AA64" i="26"/>
  <c r="AG63" i="26"/>
  <c r="AD63" i="26"/>
  <c r="AC63" i="26"/>
  <c r="AA63" i="26"/>
  <c r="AG62" i="26"/>
  <c r="AD62" i="26"/>
  <c r="AC62" i="26"/>
  <c r="AA62" i="26"/>
  <c r="AG61" i="26"/>
  <c r="AD61" i="26"/>
  <c r="AC61" i="26"/>
  <c r="AA61" i="26"/>
  <c r="AG60" i="26"/>
  <c r="AD60" i="26"/>
  <c r="AC60" i="26"/>
  <c r="AA60" i="26"/>
  <c r="AG59" i="26"/>
  <c r="AD59" i="26"/>
  <c r="AC59" i="26"/>
  <c r="AA59" i="26"/>
  <c r="AG58" i="26"/>
  <c r="AD58" i="26"/>
  <c r="AC58" i="26"/>
  <c r="AA58" i="26"/>
  <c r="AG57" i="26"/>
  <c r="AD57" i="26"/>
  <c r="AC57" i="26"/>
  <c r="AA57" i="26"/>
  <c r="AG56" i="26"/>
  <c r="AD56" i="26"/>
  <c r="AC56" i="26"/>
  <c r="AA56" i="26"/>
  <c r="AG55" i="26"/>
  <c r="AD55" i="26"/>
  <c r="AC55" i="26"/>
  <c r="AA55" i="26"/>
  <c r="AG54" i="26"/>
  <c r="AD54" i="26"/>
  <c r="AC54" i="26"/>
  <c r="AA54" i="26"/>
  <c r="AG53" i="26"/>
  <c r="AD53" i="26"/>
  <c r="AC53" i="26"/>
  <c r="AA53" i="26"/>
  <c r="AG52" i="26"/>
  <c r="AD52" i="26"/>
  <c r="AC52" i="26"/>
  <c r="AA52" i="26"/>
  <c r="AG51" i="26"/>
  <c r="AD51" i="26"/>
  <c r="AC51" i="26"/>
  <c r="AA51" i="26"/>
  <c r="AG50" i="26"/>
  <c r="AD50" i="26"/>
  <c r="AC50" i="26"/>
  <c r="AA50" i="26"/>
  <c r="AG49" i="26"/>
  <c r="AD49" i="26"/>
  <c r="AC49" i="26"/>
  <c r="AA49" i="26"/>
  <c r="AG48" i="26"/>
  <c r="AD48" i="26"/>
  <c r="AC48" i="26"/>
  <c r="AA48" i="26"/>
  <c r="AG47" i="26"/>
  <c r="AD47" i="26"/>
  <c r="AC47" i="26"/>
  <c r="AA47" i="26"/>
  <c r="AG46" i="26"/>
  <c r="AD46" i="26"/>
  <c r="AC46" i="26"/>
  <c r="AA46" i="26"/>
  <c r="AG45" i="26"/>
  <c r="AD45" i="26"/>
  <c r="AC45" i="26"/>
  <c r="AA45" i="26"/>
  <c r="AG44" i="26"/>
  <c r="AD44" i="26"/>
  <c r="AC44" i="26"/>
  <c r="AA44" i="26"/>
  <c r="AG43" i="26"/>
  <c r="AD43" i="26"/>
  <c r="AC43" i="26"/>
  <c r="AA43" i="26"/>
  <c r="AG42" i="26"/>
  <c r="AD42" i="26"/>
  <c r="AC42" i="26"/>
  <c r="AA42" i="26"/>
  <c r="AG41" i="26"/>
  <c r="AD41" i="26"/>
  <c r="AC41" i="26"/>
  <c r="AA41" i="26"/>
  <c r="AG40" i="26"/>
  <c r="AD40" i="26"/>
  <c r="AC40" i="26"/>
  <c r="AA40" i="26"/>
  <c r="AG39" i="26"/>
  <c r="AD39" i="26"/>
  <c r="AC39" i="26"/>
  <c r="AA39" i="26"/>
  <c r="AG38" i="26"/>
  <c r="AD38" i="26"/>
  <c r="AC38" i="26"/>
  <c r="AA38" i="26"/>
  <c r="AG37" i="26"/>
  <c r="AD37" i="26"/>
  <c r="AC37" i="26"/>
  <c r="AA37" i="26"/>
  <c r="AG36" i="26"/>
  <c r="AD36" i="26"/>
  <c r="AC36" i="26"/>
  <c r="AA36" i="26"/>
  <c r="AG35" i="26"/>
  <c r="AD35" i="26"/>
  <c r="AC35" i="26"/>
  <c r="AA35" i="26"/>
  <c r="AG34" i="26"/>
  <c r="AD34" i="26"/>
  <c r="AC34" i="26"/>
  <c r="AA34" i="26"/>
  <c r="AG33" i="26"/>
  <c r="AD33" i="26"/>
  <c r="AC33" i="26"/>
  <c r="AA33" i="26"/>
  <c r="AG32" i="26"/>
  <c r="AD32" i="26"/>
  <c r="AC32" i="26"/>
  <c r="AA32" i="26"/>
  <c r="AG31" i="26"/>
  <c r="AD31" i="26"/>
  <c r="AC31" i="26"/>
  <c r="AA31" i="26"/>
  <c r="AG30" i="26"/>
  <c r="AD30" i="26"/>
  <c r="AC30" i="26"/>
  <c r="AA30" i="26"/>
  <c r="AG29" i="26"/>
  <c r="AD29" i="26"/>
  <c r="AC29" i="26"/>
  <c r="AA29" i="26"/>
  <c r="AG28" i="26"/>
  <c r="AD28" i="26"/>
  <c r="AC28" i="26"/>
  <c r="AA28" i="26"/>
  <c r="AG27" i="26"/>
  <c r="AD27" i="26"/>
  <c r="AC27" i="26"/>
  <c r="AA27" i="26"/>
  <c r="AN2" i="26"/>
  <c r="AD447" i="23" l="1"/>
  <c r="AC447" i="23" s="1"/>
  <c r="AA447" i="23"/>
  <c r="AD446" i="23"/>
  <c r="AC446" i="23" s="1"/>
  <c r="AA446" i="23"/>
  <c r="AD445" i="23"/>
  <c r="AC445" i="23" s="1"/>
  <c r="AA445" i="23"/>
  <c r="AD444" i="23"/>
  <c r="AC444" i="23" s="1"/>
  <c r="AA444" i="23"/>
  <c r="AD443" i="23"/>
  <c r="AC443" i="23" s="1"/>
  <c r="AA443" i="23"/>
  <c r="AD442" i="23"/>
  <c r="AC442" i="23" s="1"/>
  <c r="AA442" i="23"/>
  <c r="AD441" i="23"/>
  <c r="AC441" i="23" s="1"/>
  <c r="AA441" i="23"/>
  <c r="AD440" i="23"/>
  <c r="AC440" i="23" s="1"/>
  <c r="AA440" i="23"/>
  <c r="AD439" i="23"/>
  <c r="AC439" i="23" s="1"/>
  <c r="AA439" i="23"/>
  <c r="AD438" i="23"/>
  <c r="AC438" i="23" s="1"/>
  <c r="AA438" i="23"/>
  <c r="AD437" i="23"/>
  <c r="AC437" i="23" s="1"/>
  <c r="AA437" i="23"/>
  <c r="AD436" i="23"/>
  <c r="AC436" i="23" s="1"/>
  <c r="AA436" i="23"/>
  <c r="AD435" i="23"/>
  <c r="AC435" i="23" s="1"/>
  <c r="AA435" i="23"/>
  <c r="AD434" i="23"/>
  <c r="AC434" i="23" s="1"/>
  <c r="AA434" i="23"/>
  <c r="AD433" i="23"/>
  <c r="AC433" i="23" s="1"/>
  <c r="AA433" i="23"/>
  <c r="AD432" i="23"/>
  <c r="AC432" i="23" s="1"/>
  <c r="AA432" i="23"/>
  <c r="AD431" i="23"/>
  <c r="AC431" i="23" s="1"/>
  <c r="AA431" i="23"/>
  <c r="AD430" i="23"/>
  <c r="AC430" i="23" s="1"/>
  <c r="AA430" i="23"/>
  <c r="AD429" i="23"/>
  <c r="AC429" i="23" s="1"/>
  <c r="AA429" i="23"/>
  <c r="AD428" i="23"/>
  <c r="AC428" i="23" s="1"/>
  <c r="AA428" i="23"/>
  <c r="AD427" i="23"/>
  <c r="AC427" i="23" s="1"/>
  <c r="AA427" i="23"/>
  <c r="AD426" i="23"/>
  <c r="AC426" i="23" s="1"/>
  <c r="AA426" i="23"/>
  <c r="AD425" i="23"/>
  <c r="AC425" i="23" s="1"/>
  <c r="AA425" i="23"/>
  <c r="AD424" i="23"/>
  <c r="AC424" i="23" s="1"/>
  <c r="AA424" i="23"/>
  <c r="AD423" i="23"/>
  <c r="AC423" i="23" s="1"/>
  <c r="AA423" i="23"/>
  <c r="AD422" i="23"/>
  <c r="AC422" i="23" s="1"/>
  <c r="AA422" i="23"/>
  <c r="AD421" i="23"/>
  <c r="AC421" i="23" s="1"/>
  <c r="AA421" i="23"/>
  <c r="AD420" i="23"/>
  <c r="AC420" i="23"/>
  <c r="AA420" i="23"/>
  <c r="AD419" i="23"/>
  <c r="AC419" i="23" s="1"/>
  <c r="AA419" i="23"/>
  <c r="AD418" i="23"/>
  <c r="AC418" i="23" s="1"/>
  <c r="AA418" i="23"/>
  <c r="AD417" i="23"/>
  <c r="AC417" i="23" s="1"/>
  <c r="AA417" i="23"/>
  <c r="AD416" i="23"/>
  <c r="AC416" i="23" s="1"/>
  <c r="AA416" i="23"/>
  <c r="AD415" i="23"/>
  <c r="AC415" i="23" s="1"/>
  <c r="AA415" i="23"/>
  <c r="AD414" i="23"/>
  <c r="AC414" i="23" s="1"/>
  <c r="AA414" i="23"/>
  <c r="AD413" i="23"/>
  <c r="AC413" i="23" s="1"/>
  <c r="AA413" i="23"/>
  <c r="AD412" i="23"/>
  <c r="AC412" i="23" s="1"/>
  <c r="AA412" i="23"/>
  <c r="AD411" i="23"/>
  <c r="AC411" i="23" s="1"/>
  <c r="AA411" i="23"/>
  <c r="AD410" i="23"/>
  <c r="AC410" i="23" s="1"/>
  <c r="AA410" i="23"/>
  <c r="AD409" i="23"/>
  <c r="AC409" i="23" s="1"/>
  <c r="AA409" i="23"/>
  <c r="AD408" i="23"/>
  <c r="AC408" i="23"/>
  <c r="AA408" i="23"/>
  <c r="AD407" i="23"/>
  <c r="AC407" i="23" s="1"/>
  <c r="AA407" i="23"/>
  <c r="AD406" i="23"/>
  <c r="AC406" i="23" s="1"/>
  <c r="AA406" i="23"/>
  <c r="AD405" i="23"/>
  <c r="AC405" i="23" s="1"/>
  <c r="AA405" i="23"/>
  <c r="AD404" i="23"/>
  <c r="AC404" i="23" s="1"/>
  <c r="AA404" i="23"/>
  <c r="AD403" i="23"/>
  <c r="AC403" i="23" s="1"/>
  <c r="AA403" i="23"/>
  <c r="AD402" i="23"/>
  <c r="AC402" i="23" s="1"/>
  <c r="AA402" i="23"/>
  <c r="AD401" i="23"/>
  <c r="AC401" i="23" s="1"/>
  <c r="AA401" i="23"/>
  <c r="AD400" i="23"/>
  <c r="AC400" i="23"/>
  <c r="AA400" i="23"/>
  <c r="AD399" i="23"/>
  <c r="AC399" i="23" s="1"/>
  <c r="AA399" i="23"/>
  <c r="AD398" i="23"/>
  <c r="AC398" i="23" s="1"/>
  <c r="AA398" i="23"/>
  <c r="AD397" i="23"/>
  <c r="AC397" i="23" s="1"/>
  <c r="AA397" i="23"/>
  <c r="AD396" i="23"/>
  <c r="AC396" i="23" s="1"/>
  <c r="AA396" i="23"/>
  <c r="AD395" i="23"/>
  <c r="AC395" i="23"/>
  <c r="AA395" i="23"/>
  <c r="AD394" i="23"/>
  <c r="AC394" i="23" s="1"/>
  <c r="AA394" i="23"/>
  <c r="AD393" i="23"/>
  <c r="AC393" i="23" s="1"/>
  <c r="AA393" i="23"/>
  <c r="AD392" i="23"/>
  <c r="AC392" i="23" s="1"/>
  <c r="AA392" i="23"/>
  <c r="AD391" i="23"/>
  <c r="AC391" i="23" s="1"/>
  <c r="AA391" i="23"/>
  <c r="AD390" i="23"/>
  <c r="AC390" i="23" s="1"/>
  <c r="AA390" i="23"/>
  <c r="AD389" i="23"/>
  <c r="AC389" i="23" s="1"/>
  <c r="AA389" i="23"/>
  <c r="AD388" i="23"/>
  <c r="AC388" i="23" s="1"/>
  <c r="AA388" i="23"/>
  <c r="AD387" i="23"/>
  <c r="AC387" i="23" s="1"/>
  <c r="AA387" i="23"/>
  <c r="AD386" i="23"/>
  <c r="AC386" i="23" s="1"/>
  <c r="AA386" i="23"/>
  <c r="AD385" i="23"/>
  <c r="AC385" i="23" s="1"/>
  <c r="AA385" i="23"/>
  <c r="AD384" i="23"/>
  <c r="AC384" i="23" s="1"/>
  <c r="AA384" i="23"/>
  <c r="AD383" i="23"/>
  <c r="AC383" i="23"/>
  <c r="AA383" i="23"/>
  <c r="AD382" i="23"/>
  <c r="AC382" i="23" s="1"/>
  <c r="AA382" i="23"/>
  <c r="AD381" i="23"/>
  <c r="AC381" i="23" s="1"/>
  <c r="AA381" i="23"/>
  <c r="AD380" i="23"/>
  <c r="AC380" i="23" s="1"/>
  <c r="AA380" i="23"/>
  <c r="AD379" i="23"/>
  <c r="AC379" i="23" s="1"/>
  <c r="AA379" i="23"/>
  <c r="AD378" i="23"/>
  <c r="AC378" i="23" s="1"/>
  <c r="AA378" i="23"/>
  <c r="AD377" i="23"/>
  <c r="AC377" i="23" s="1"/>
  <c r="AA377" i="23"/>
  <c r="AD376" i="23"/>
  <c r="AC376" i="23" s="1"/>
  <c r="AA376" i="23"/>
  <c r="AD375" i="23"/>
  <c r="AC375" i="23" s="1"/>
  <c r="AA375" i="23"/>
  <c r="AD374" i="23"/>
  <c r="AC374" i="23" s="1"/>
  <c r="AA374" i="23"/>
  <c r="AD373" i="23"/>
  <c r="AC373" i="23" s="1"/>
  <c r="AA373" i="23"/>
  <c r="AD372" i="23"/>
  <c r="AC372" i="23" s="1"/>
  <c r="AA372" i="23"/>
  <c r="AD371" i="23"/>
  <c r="AC371" i="23"/>
  <c r="AA371" i="23"/>
  <c r="AD370" i="23"/>
  <c r="AC370" i="23" s="1"/>
  <c r="AA370" i="23"/>
  <c r="AD369" i="23"/>
  <c r="AC369" i="23" s="1"/>
  <c r="AA369" i="23"/>
  <c r="AD368" i="23"/>
  <c r="AC368" i="23" s="1"/>
  <c r="AA368" i="23"/>
  <c r="AD367" i="23"/>
  <c r="AC367" i="23" s="1"/>
  <c r="AA367" i="23"/>
  <c r="AD366" i="23"/>
  <c r="AC366" i="23" s="1"/>
  <c r="AA366" i="23"/>
  <c r="AD365" i="23"/>
  <c r="AC365" i="23" s="1"/>
  <c r="AA365" i="23"/>
  <c r="AD364" i="23"/>
  <c r="AC364" i="23" s="1"/>
  <c r="AA364" i="23"/>
  <c r="AD363" i="23"/>
  <c r="AC363" i="23"/>
  <c r="AA363" i="23"/>
  <c r="AD362" i="23"/>
  <c r="AC362" i="23" s="1"/>
  <c r="AA362" i="23"/>
  <c r="AD361" i="23"/>
  <c r="AC361" i="23" s="1"/>
  <c r="AA361" i="23"/>
  <c r="AD360" i="23"/>
  <c r="AC360" i="23" s="1"/>
  <c r="AA360" i="23"/>
  <c r="AD359" i="23"/>
  <c r="AC359" i="23" s="1"/>
  <c r="AA359" i="23"/>
  <c r="AD358" i="23"/>
  <c r="AC358" i="23" s="1"/>
  <c r="AA358" i="23"/>
  <c r="AD357" i="23"/>
  <c r="AC357" i="23" s="1"/>
  <c r="AA357" i="23"/>
  <c r="AD356" i="23"/>
  <c r="AC356" i="23" s="1"/>
  <c r="AA356" i="23"/>
  <c r="AD355" i="23"/>
  <c r="AC355" i="23" s="1"/>
  <c r="AA355" i="23"/>
  <c r="AD354" i="23"/>
  <c r="AC354" i="23" s="1"/>
  <c r="AA354" i="23"/>
  <c r="AD353" i="23"/>
  <c r="AC353" i="23" s="1"/>
  <c r="AA353" i="23"/>
  <c r="AD352" i="23"/>
  <c r="AC352" i="23" s="1"/>
  <c r="AA352" i="23"/>
  <c r="AD351" i="23"/>
  <c r="AC351" i="23"/>
  <c r="AA351" i="23"/>
  <c r="AD350" i="23"/>
  <c r="AC350" i="23" s="1"/>
  <c r="AA350" i="23"/>
  <c r="AD349" i="23"/>
  <c r="AC349" i="23" s="1"/>
  <c r="AA349" i="23"/>
  <c r="AD348" i="23"/>
  <c r="AC348" i="23" s="1"/>
  <c r="AA348" i="23"/>
  <c r="AD347" i="23"/>
  <c r="AC347" i="23" s="1"/>
  <c r="AA347" i="23"/>
  <c r="AD346" i="23"/>
  <c r="AC346" i="23" s="1"/>
  <c r="AA346" i="23"/>
  <c r="AD345" i="23"/>
  <c r="AC345" i="23" s="1"/>
  <c r="AA345" i="23"/>
  <c r="AD344" i="23"/>
  <c r="AC344" i="23" s="1"/>
  <c r="AA344" i="23"/>
  <c r="AD343" i="23"/>
  <c r="AC343" i="23" s="1"/>
  <c r="AA343" i="23"/>
  <c r="AD342" i="23"/>
  <c r="AC342" i="23" s="1"/>
  <c r="AA342" i="23"/>
  <c r="AD341" i="23"/>
  <c r="AC341" i="23" s="1"/>
  <c r="AA341" i="23"/>
  <c r="AD340" i="23"/>
  <c r="AC340" i="23" s="1"/>
  <c r="AA340" i="23"/>
  <c r="AD339" i="23"/>
  <c r="AC339" i="23" s="1"/>
  <c r="AA339" i="23"/>
  <c r="AD338" i="23"/>
  <c r="AC338" i="23" s="1"/>
  <c r="AA338" i="23"/>
  <c r="AD337" i="23"/>
  <c r="AC337" i="23" s="1"/>
  <c r="AA337" i="23"/>
  <c r="AD336" i="23"/>
  <c r="AC336" i="23" s="1"/>
  <c r="AA336" i="23"/>
  <c r="AD335" i="23"/>
  <c r="AC335" i="23" s="1"/>
  <c r="AA335" i="23"/>
  <c r="AD334" i="23"/>
  <c r="AC334" i="23" s="1"/>
  <c r="AA334" i="23"/>
  <c r="AD333" i="23"/>
  <c r="AC333" i="23" s="1"/>
  <c r="AA333" i="23"/>
  <c r="AD332" i="23"/>
  <c r="AC332" i="23" s="1"/>
  <c r="AA332" i="23"/>
  <c r="AD331" i="23"/>
  <c r="AC331" i="23" s="1"/>
  <c r="AA331" i="23"/>
  <c r="AD330" i="23"/>
  <c r="AC330" i="23" s="1"/>
  <c r="AA330" i="23"/>
  <c r="AD329" i="23"/>
  <c r="AC329" i="23"/>
  <c r="AA329" i="23"/>
  <c r="AD328" i="23"/>
  <c r="AC328" i="23" s="1"/>
  <c r="AA328" i="23"/>
  <c r="AD327" i="23"/>
  <c r="AC327" i="23" s="1"/>
  <c r="AA327" i="23"/>
  <c r="AD326" i="23"/>
  <c r="AC326" i="23" s="1"/>
  <c r="AA326" i="23"/>
  <c r="AD325" i="23"/>
  <c r="AC325" i="23" s="1"/>
  <c r="AA325" i="23"/>
  <c r="AD324" i="23"/>
  <c r="AC324" i="23" s="1"/>
  <c r="AA324" i="23"/>
  <c r="AD323" i="23"/>
  <c r="AC323" i="23" s="1"/>
  <c r="AA323" i="23"/>
  <c r="AD322" i="23"/>
  <c r="AC322" i="23" s="1"/>
  <c r="AA322" i="23"/>
  <c r="AD321" i="23"/>
  <c r="AC321" i="23" s="1"/>
  <c r="AA321" i="23"/>
  <c r="AD320" i="23"/>
  <c r="AC320" i="23" s="1"/>
  <c r="AA320" i="23"/>
  <c r="AD319" i="23"/>
  <c r="AC319" i="23" s="1"/>
  <c r="AA319" i="23"/>
  <c r="AD318" i="23"/>
  <c r="AC318" i="23" s="1"/>
  <c r="AA318" i="23"/>
  <c r="AD317" i="23"/>
  <c r="AC317" i="23" s="1"/>
  <c r="AA317" i="23"/>
  <c r="AD316" i="23"/>
  <c r="AC316" i="23" s="1"/>
  <c r="AA316" i="23"/>
  <c r="AD315" i="23"/>
  <c r="AC315" i="23" s="1"/>
  <c r="AA315" i="23"/>
  <c r="AD314" i="23"/>
  <c r="AC314" i="23" s="1"/>
  <c r="AA314" i="23"/>
  <c r="AD313" i="23"/>
  <c r="AC313" i="23" s="1"/>
  <c r="AA313" i="23"/>
  <c r="AD312" i="23"/>
  <c r="AC312" i="23" s="1"/>
  <c r="AA312" i="23"/>
  <c r="AD311" i="23"/>
  <c r="AC311" i="23" s="1"/>
  <c r="AA311" i="23"/>
  <c r="AD310" i="23"/>
  <c r="AC310" i="23" s="1"/>
  <c r="AA310" i="23"/>
  <c r="AD309" i="23"/>
  <c r="AC309" i="23" s="1"/>
  <c r="AA309" i="23"/>
  <c r="AD308" i="23"/>
  <c r="AC308" i="23" s="1"/>
  <c r="AA308" i="23"/>
  <c r="AD307" i="23"/>
  <c r="AC307" i="23" s="1"/>
  <c r="AA307" i="23"/>
  <c r="AD306" i="23"/>
  <c r="AC306" i="23" s="1"/>
  <c r="AA306" i="23"/>
  <c r="AD305" i="23"/>
  <c r="AC305" i="23"/>
  <c r="AA305" i="23"/>
  <c r="AD304" i="23"/>
  <c r="AC304" i="23" s="1"/>
  <c r="AA304" i="23"/>
  <c r="AD303" i="23"/>
  <c r="AC303" i="23" s="1"/>
  <c r="AA303" i="23"/>
  <c r="AD302" i="23"/>
  <c r="AC302" i="23" s="1"/>
  <c r="AA302" i="23"/>
  <c r="AD301" i="23"/>
  <c r="AC301" i="23" s="1"/>
  <c r="AA301" i="23"/>
  <c r="AD300" i="23"/>
  <c r="AC300" i="23" s="1"/>
  <c r="AA300" i="23"/>
  <c r="AD299" i="23"/>
  <c r="AC299" i="23" s="1"/>
  <c r="AA299" i="23"/>
  <c r="AD298" i="23"/>
  <c r="AC298" i="23" s="1"/>
  <c r="AA298" i="23"/>
  <c r="AD297" i="23"/>
  <c r="AC297" i="23" s="1"/>
  <c r="AA297" i="23"/>
  <c r="AD296" i="23"/>
  <c r="AC296" i="23" s="1"/>
  <c r="AA296" i="23"/>
  <c r="AD295" i="23"/>
  <c r="AC295" i="23" s="1"/>
  <c r="AA295" i="23"/>
  <c r="AD294" i="23"/>
  <c r="AC294" i="23" s="1"/>
  <c r="AA294" i="23"/>
  <c r="AD293" i="23"/>
  <c r="AC293" i="23" s="1"/>
  <c r="AA293" i="23"/>
  <c r="AD292" i="23"/>
  <c r="AC292" i="23" s="1"/>
  <c r="AA292" i="23"/>
  <c r="AD291" i="23"/>
  <c r="AC291" i="23" s="1"/>
  <c r="AA291" i="23"/>
  <c r="AD290" i="23"/>
  <c r="AC290" i="23" s="1"/>
  <c r="AA290" i="23"/>
  <c r="AD289" i="23"/>
  <c r="AC289" i="23" s="1"/>
  <c r="AA289" i="23"/>
  <c r="AD288" i="23"/>
  <c r="AC288" i="23" s="1"/>
  <c r="AA288" i="23"/>
  <c r="AD287" i="23"/>
  <c r="AC287" i="23" s="1"/>
  <c r="AA287" i="23"/>
  <c r="AD286" i="23"/>
  <c r="AC286" i="23" s="1"/>
  <c r="AA286" i="23"/>
  <c r="AD285" i="23"/>
  <c r="AC285" i="23" s="1"/>
  <c r="AA285" i="23"/>
  <c r="AD284" i="23"/>
  <c r="AC284" i="23" s="1"/>
  <c r="AA284" i="23"/>
  <c r="AD283" i="23"/>
  <c r="AC283" i="23" s="1"/>
  <c r="AA283" i="23"/>
  <c r="AD282" i="23"/>
  <c r="AC282" i="23" s="1"/>
  <c r="AA282" i="23"/>
  <c r="AD281" i="23"/>
  <c r="AC281" i="23" s="1"/>
  <c r="AA281" i="23"/>
  <c r="AD280" i="23"/>
  <c r="AC280" i="23" s="1"/>
  <c r="AA280" i="23"/>
  <c r="AD279" i="23"/>
  <c r="AC279" i="23" s="1"/>
  <c r="AA279" i="23"/>
  <c r="AD278" i="23"/>
  <c r="AC278" i="23" s="1"/>
  <c r="AA278" i="23"/>
  <c r="AD277" i="23"/>
  <c r="AC277" i="23" s="1"/>
  <c r="AA277" i="23"/>
  <c r="AD276" i="23"/>
  <c r="AC276" i="23" s="1"/>
  <c r="AA276" i="23"/>
  <c r="AD275" i="23"/>
  <c r="AC275" i="23" s="1"/>
  <c r="AA275" i="23"/>
  <c r="AD274" i="23"/>
  <c r="AC274" i="23" s="1"/>
  <c r="AA274" i="23"/>
  <c r="AD273" i="23"/>
  <c r="AC273" i="23" s="1"/>
  <c r="AA273" i="23"/>
  <c r="AD272" i="23"/>
  <c r="AC272" i="23" s="1"/>
  <c r="AA272" i="23"/>
  <c r="AD271" i="23"/>
  <c r="AC271" i="23" s="1"/>
  <c r="AA271" i="23"/>
  <c r="AD270" i="23"/>
  <c r="AC270" i="23" s="1"/>
  <c r="AA270" i="23"/>
  <c r="AD269" i="23"/>
  <c r="AC269" i="23"/>
  <c r="AA269" i="23"/>
  <c r="AD268" i="23"/>
  <c r="AC268" i="23" s="1"/>
  <c r="AA268" i="23"/>
  <c r="AD267" i="23"/>
  <c r="AC267" i="23" s="1"/>
  <c r="AA267" i="23"/>
  <c r="AD266" i="23"/>
  <c r="AC266" i="23" s="1"/>
  <c r="AA266" i="23"/>
  <c r="AD265" i="23"/>
  <c r="AC265" i="23" s="1"/>
  <c r="AA265" i="23"/>
  <c r="AD264" i="23"/>
  <c r="AC264" i="23" s="1"/>
  <c r="AA264" i="23"/>
  <c r="AD263" i="23"/>
  <c r="AC263" i="23" s="1"/>
  <c r="AA263" i="23"/>
  <c r="AD262" i="23"/>
  <c r="AC262" i="23" s="1"/>
  <c r="AA262" i="23"/>
  <c r="AD261" i="23"/>
  <c r="AC261" i="23" s="1"/>
  <c r="AA261" i="23"/>
  <c r="AD260" i="23"/>
  <c r="AC260" i="23" s="1"/>
  <c r="AA260" i="23"/>
  <c r="AD259" i="23"/>
  <c r="AC259" i="23" s="1"/>
  <c r="AA259" i="23"/>
  <c r="AD258" i="23"/>
  <c r="AC258" i="23" s="1"/>
  <c r="AA258" i="23"/>
  <c r="AD257" i="23"/>
  <c r="AC257" i="23" s="1"/>
  <c r="AA257" i="23"/>
  <c r="AD256" i="23"/>
  <c r="AC256" i="23" s="1"/>
  <c r="AA256" i="23"/>
  <c r="AD255" i="23"/>
  <c r="AC255" i="23" s="1"/>
  <c r="AA255" i="23"/>
  <c r="AD254" i="23"/>
  <c r="AC254" i="23" s="1"/>
  <c r="AA254" i="23"/>
  <c r="AD253" i="23"/>
  <c r="AC253" i="23" s="1"/>
  <c r="AA253" i="23"/>
  <c r="AD252" i="23"/>
  <c r="AC252" i="23" s="1"/>
  <c r="AA252" i="23"/>
  <c r="AD251" i="23"/>
  <c r="AC251" i="23" s="1"/>
  <c r="AA251" i="23"/>
  <c r="AD250" i="23"/>
  <c r="AC250" i="23" s="1"/>
  <c r="AA250" i="23"/>
  <c r="AD249" i="23"/>
  <c r="AC249" i="23" s="1"/>
  <c r="AA249" i="23"/>
  <c r="AD248" i="23"/>
  <c r="AC248" i="23" s="1"/>
  <c r="AA248" i="23"/>
  <c r="AD247" i="23"/>
  <c r="AC247" i="23" s="1"/>
  <c r="AA247" i="23"/>
  <c r="AD246" i="23"/>
  <c r="AC246" i="23" s="1"/>
  <c r="AA246" i="23"/>
  <c r="AD245" i="23"/>
  <c r="AC245" i="23" s="1"/>
  <c r="AA245" i="23"/>
  <c r="AD244" i="23"/>
  <c r="AC244" i="23" s="1"/>
  <c r="AA244" i="23"/>
  <c r="AD243" i="23"/>
  <c r="AC243" i="23" s="1"/>
  <c r="AA243" i="23"/>
  <c r="AD242" i="23"/>
  <c r="AC242" i="23" s="1"/>
  <c r="AA242" i="23"/>
  <c r="AD241" i="23"/>
  <c r="AC241" i="23" s="1"/>
  <c r="AA241" i="23"/>
  <c r="AD240" i="23"/>
  <c r="AC240" i="23" s="1"/>
  <c r="AA240" i="23"/>
  <c r="AD239" i="23"/>
  <c r="AC239" i="23" s="1"/>
  <c r="AA239" i="23"/>
  <c r="AD238" i="23"/>
  <c r="AC238" i="23" s="1"/>
  <c r="AA238" i="23"/>
  <c r="AD237" i="23"/>
  <c r="AC237" i="23" s="1"/>
  <c r="AA237" i="23"/>
  <c r="AD236" i="23"/>
  <c r="AC236" i="23" s="1"/>
  <c r="AA236" i="23"/>
  <c r="AD235" i="23"/>
  <c r="AC235" i="23" s="1"/>
  <c r="AA235" i="23"/>
  <c r="AD234" i="23"/>
  <c r="AC234" i="23" s="1"/>
  <c r="AA234" i="23"/>
  <c r="AD233" i="23"/>
  <c r="AC233" i="23" s="1"/>
  <c r="AA233" i="23"/>
  <c r="AD232" i="23"/>
  <c r="AC232" i="23" s="1"/>
  <c r="AA232" i="23"/>
  <c r="AD231" i="23"/>
  <c r="AC231" i="23" s="1"/>
  <c r="AA231" i="23"/>
  <c r="AD230" i="23"/>
  <c r="AC230" i="23" s="1"/>
  <c r="AA230" i="23"/>
  <c r="AD229" i="23"/>
  <c r="AC229" i="23" s="1"/>
  <c r="AA229" i="23"/>
  <c r="AD228" i="23"/>
  <c r="AC228" i="23" s="1"/>
  <c r="AA228" i="23"/>
  <c r="AD227" i="23"/>
  <c r="AC227" i="23" s="1"/>
  <c r="AA227" i="23"/>
  <c r="AD226" i="23"/>
  <c r="AC226" i="23" s="1"/>
  <c r="AA226" i="23"/>
  <c r="AD225" i="23"/>
  <c r="AC225" i="23"/>
  <c r="AA225" i="23"/>
  <c r="AD224" i="23"/>
  <c r="AC224" i="23" s="1"/>
  <c r="AA224" i="23"/>
  <c r="AD223" i="23"/>
  <c r="AC223" i="23" s="1"/>
  <c r="AA223" i="23"/>
  <c r="AD222" i="23"/>
  <c r="AC222" i="23" s="1"/>
  <c r="AA222" i="23"/>
  <c r="AD221" i="23"/>
  <c r="AC221" i="23" s="1"/>
  <c r="AA221" i="23"/>
  <c r="AD220" i="23"/>
  <c r="AC220" i="23" s="1"/>
  <c r="AA220" i="23"/>
  <c r="AD219" i="23"/>
  <c r="AC219" i="23" s="1"/>
  <c r="AA219" i="23"/>
  <c r="AD218" i="23"/>
  <c r="AC218" i="23" s="1"/>
  <c r="AA218" i="23"/>
  <c r="AD217" i="23"/>
  <c r="AC217" i="23" s="1"/>
  <c r="AA217" i="23"/>
  <c r="AD216" i="23"/>
  <c r="AC216" i="23" s="1"/>
  <c r="AA216" i="23"/>
  <c r="AD215" i="23"/>
  <c r="AC215" i="23" s="1"/>
  <c r="AA215" i="23"/>
  <c r="AD214" i="23"/>
  <c r="AC214" i="23" s="1"/>
  <c r="AA214" i="23"/>
  <c r="AD213" i="23"/>
  <c r="AC213" i="23" s="1"/>
  <c r="AA213" i="23"/>
  <c r="AD212" i="23"/>
  <c r="AC212" i="23" s="1"/>
  <c r="AA212" i="23"/>
  <c r="AD211" i="23"/>
  <c r="AC211" i="23" s="1"/>
  <c r="AA211" i="23"/>
  <c r="AD210" i="23"/>
  <c r="AC210" i="23" s="1"/>
  <c r="AA210" i="23"/>
  <c r="AD209" i="23"/>
  <c r="AC209" i="23" s="1"/>
  <c r="AA209" i="23"/>
  <c r="AD208" i="23"/>
  <c r="AC208" i="23" s="1"/>
  <c r="AA208" i="23"/>
  <c r="AD207" i="23"/>
  <c r="AC207" i="23" s="1"/>
  <c r="AA207" i="23"/>
  <c r="AD206" i="23"/>
  <c r="AC206" i="23" s="1"/>
  <c r="AA206" i="23"/>
  <c r="AD205" i="23"/>
  <c r="AC205" i="23" s="1"/>
  <c r="AA205" i="23"/>
  <c r="AD204" i="23"/>
  <c r="AC204" i="23" s="1"/>
  <c r="AA204" i="23"/>
  <c r="AD203" i="23"/>
  <c r="AC203" i="23" s="1"/>
  <c r="AA203" i="23"/>
  <c r="AD202" i="23"/>
  <c r="AC202" i="23" s="1"/>
  <c r="AA202" i="23"/>
  <c r="AD201" i="23"/>
  <c r="AC201" i="23" s="1"/>
  <c r="AA201" i="23"/>
  <c r="AD200" i="23"/>
  <c r="AC200" i="23" s="1"/>
  <c r="AA200" i="23"/>
  <c r="AD199" i="23"/>
  <c r="AC199" i="23" s="1"/>
  <c r="AA199" i="23"/>
  <c r="AD198" i="23"/>
  <c r="AC198" i="23" s="1"/>
  <c r="AA198" i="23"/>
  <c r="AD197" i="23"/>
  <c r="AC197" i="23" s="1"/>
  <c r="AA197" i="23"/>
  <c r="AD196" i="23"/>
  <c r="AC196" i="23" s="1"/>
  <c r="AA196" i="23"/>
  <c r="AD195" i="23"/>
  <c r="AC195" i="23" s="1"/>
  <c r="AA195" i="23"/>
  <c r="AD194" i="23"/>
  <c r="AC194" i="23" s="1"/>
  <c r="AA194" i="23"/>
  <c r="AD193" i="23"/>
  <c r="AC193" i="23" s="1"/>
  <c r="AA193" i="23"/>
  <c r="AD192" i="23"/>
  <c r="AC192" i="23" s="1"/>
  <c r="AA192" i="23"/>
  <c r="AD191" i="23"/>
  <c r="AC191" i="23" s="1"/>
  <c r="AA191" i="23"/>
  <c r="AD190" i="23"/>
  <c r="AC190" i="23" s="1"/>
  <c r="AA190" i="23"/>
  <c r="AD189" i="23"/>
  <c r="AC189" i="23" s="1"/>
  <c r="AA189" i="23"/>
  <c r="AD188" i="23"/>
  <c r="AC188" i="23"/>
  <c r="AA188" i="23"/>
  <c r="AD187" i="23"/>
  <c r="AC187" i="23" s="1"/>
  <c r="AA187" i="23"/>
  <c r="AD186" i="23"/>
  <c r="AC186" i="23" s="1"/>
  <c r="AA186" i="23"/>
  <c r="AD185" i="23"/>
  <c r="AC185" i="23" s="1"/>
  <c r="AA185" i="23"/>
  <c r="AD184" i="23"/>
  <c r="AC184" i="23" s="1"/>
  <c r="AA184" i="23"/>
  <c r="AD183" i="23"/>
  <c r="AC183" i="23" s="1"/>
  <c r="AA183" i="23"/>
  <c r="AD182" i="23"/>
  <c r="AC182" i="23" s="1"/>
  <c r="AA182" i="23"/>
  <c r="AD181" i="23"/>
  <c r="AC181" i="23" s="1"/>
  <c r="AA181" i="23"/>
  <c r="AD180" i="23"/>
  <c r="AC180" i="23" s="1"/>
  <c r="AA180" i="23"/>
  <c r="AD179" i="23"/>
  <c r="AC179" i="23" s="1"/>
  <c r="AA179" i="23"/>
  <c r="AD178" i="23"/>
  <c r="AC178" i="23" s="1"/>
  <c r="AA178" i="23"/>
  <c r="AD177" i="23"/>
  <c r="AC177" i="23" s="1"/>
  <c r="AA177" i="23"/>
  <c r="AD176" i="23"/>
  <c r="AC176" i="23" s="1"/>
  <c r="AA176" i="23"/>
  <c r="AD175" i="23"/>
  <c r="AC175" i="23" s="1"/>
  <c r="AA175" i="23"/>
  <c r="AD174" i="23"/>
  <c r="AC174" i="23" s="1"/>
  <c r="AA174" i="23"/>
  <c r="AD173" i="23"/>
  <c r="AC173" i="23" s="1"/>
  <c r="AA173" i="23"/>
  <c r="AD172" i="23"/>
  <c r="AC172" i="23" s="1"/>
  <c r="AA172" i="23"/>
  <c r="AD171" i="23"/>
  <c r="AC171" i="23" s="1"/>
  <c r="AA171" i="23"/>
  <c r="AD170" i="23"/>
  <c r="AC170" i="23" s="1"/>
  <c r="AA170" i="23"/>
  <c r="AD169" i="23"/>
  <c r="AC169" i="23" s="1"/>
  <c r="AA169" i="23"/>
  <c r="AD168" i="23"/>
  <c r="AC168" i="23" s="1"/>
  <c r="AA168" i="23"/>
  <c r="AD167" i="23"/>
  <c r="AC167" i="23" s="1"/>
  <c r="AA167" i="23"/>
  <c r="AD166" i="23"/>
  <c r="AC166" i="23" s="1"/>
  <c r="AA166" i="23"/>
  <c r="AD165" i="23"/>
  <c r="AC165" i="23" s="1"/>
  <c r="AA165" i="23"/>
  <c r="AD164" i="23"/>
  <c r="AC164" i="23" s="1"/>
  <c r="AA164" i="23"/>
  <c r="AD163" i="23"/>
  <c r="AC163" i="23" s="1"/>
  <c r="AA163" i="23"/>
  <c r="AD162" i="23"/>
  <c r="AC162" i="23" s="1"/>
  <c r="AA162" i="23"/>
  <c r="AD161" i="23"/>
  <c r="AC161" i="23" s="1"/>
  <c r="AA161" i="23"/>
  <c r="AD160" i="23"/>
  <c r="AC160" i="23" s="1"/>
  <c r="AA160" i="23"/>
  <c r="AD159" i="23"/>
  <c r="AC159" i="23" s="1"/>
  <c r="AA159" i="23"/>
  <c r="AD158" i="23"/>
  <c r="AC158" i="23" s="1"/>
  <c r="AA158" i="23"/>
  <c r="AD157" i="23"/>
  <c r="AC157" i="23" s="1"/>
  <c r="AA157" i="23"/>
  <c r="AD156" i="23"/>
  <c r="AC156" i="23" s="1"/>
  <c r="AA156" i="23"/>
  <c r="AD155" i="23"/>
  <c r="AC155" i="23" s="1"/>
  <c r="AA155" i="23"/>
  <c r="AD154" i="23"/>
  <c r="AC154" i="23" s="1"/>
  <c r="AA154" i="23"/>
  <c r="AD153" i="23"/>
  <c r="AC153" i="23" s="1"/>
  <c r="AA153" i="23"/>
  <c r="AD152" i="23"/>
  <c r="AC152" i="23" s="1"/>
  <c r="AA152" i="23"/>
  <c r="AD151" i="23"/>
  <c r="AC151" i="23" s="1"/>
  <c r="AA151" i="23"/>
  <c r="AD150" i="23"/>
  <c r="AC150" i="23" s="1"/>
  <c r="AA150" i="23"/>
  <c r="AD149" i="23"/>
  <c r="AC149" i="23"/>
  <c r="AA149" i="23"/>
  <c r="AD148" i="23"/>
  <c r="AC148" i="23" s="1"/>
  <c r="AA148" i="23"/>
  <c r="AD147" i="23"/>
  <c r="AC147" i="23" s="1"/>
  <c r="AA147" i="23"/>
  <c r="AD146" i="23"/>
  <c r="AC146" i="23" s="1"/>
  <c r="AA146" i="23"/>
  <c r="AD145" i="23"/>
  <c r="AC145" i="23" s="1"/>
  <c r="AA145" i="23"/>
  <c r="AD144" i="23"/>
  <c r="AC144" i="23" s="1"/>
  <c r="AA144" i="23"/>
  <c r="AD143" i="23"/>
  <c r="AC143" i="23" s="1"/>
  <c r="AA143" i="23"/>
  <c r="AD142" i="23"/>
  <c r="AC142" i="23" s="1"/>
  <c r="AA142" i="23"/>
  <c r="AD141" i="23"/>
  <c r="AC141" i="23" s="1"/>
  <c r="AA141" i="23"/>
  <c r="AD140" i="23"/>
  <c r="AC140" i="23" s="1"/>
  <c r="AA140" i="23"/>
  <c r="AD139" i="23"/>
  <c r="AC139" i="23" s="1"/>
  <c r="AA139" i="23"/>
  <c r="AD138" i="23"/>
  <c r="AC138" i="23"/>
  <c r="AA138" i="23"/>
  <c r="AD137" i="23"/>
  <c r="AC137" i="23" s="1"/>
  <c r="AA137" i="23"/>
  <c r="AD136" i="23"/>
  <c r="AC136" i="23" s="1"/>
  <c r="AA136" i="23"/>
  <c r="AD135" i="23"/>
  <c r="AC135" i="23" s="1"/>
  <c r="AA135" i="23"/>
  <c r="AD134" i="23"/>
  <c r="AC134" i="23" s="1"/>
  <c r="AA134" i="23"/>
  <c r="AD133" i="23"/>
  <c r="AC133" i="23" s="1"/>
  <c r="AA133" i="23"/>
  <c r="AD132" i="23"/>
  <c r="AC132" i="23"/>
  <c r="AA132" i="23"/>
  <c r="AD131" i="23"/>
  <c r="AC131" i="23" s="1"/>
  <c r="AA131" i="23"/>
  <c r="AD130" i="23"/>
  <c r="AC130" i="23" s="1"/>
  <c r="AA130" i="23"/>
  <c r="AD129" i="23"/>
  <c r="AC129" i="23" s="1"/>
  <c r="AA129" i="23"/>
  <c r="AD128" i="23"/>
  <c r="AC128" i="23" s="1"/>
  <c r="AA128" i="23"/>
  <c r="AD127" i="23"/>
  <c r="AC127" i="23" s="1"/>
  <c r="AA127" i="23"/>
  <c r="AD126" i="23"/>
  <c r="AC126" i="23" s="1"/>
  <c r="AA126" i="23"/>
  <c r="AD125" i="23"/>
  <c r="AC125" i="23" s="1"/>
  <c r="AA125" i="23"/>
  <c r="AD124" i="23"/>
  <c r="AC124" i="23" s="1"/>
  <c r="AA124" i="23"/>
  <c r="AD123" i="23"/>
  <c r="AC123" i="23" s="1"/>
  <c r="AA123" i="23"/>
  <c r="AD122" i="23"/>
  <c r="AC122" i="23" s="1"/>
  <c r="AA122" i="23"/>
  <c r="AD121" i="23"/>
  <c r="AC121" i="23"/>
  <c r="AA121" i="23"/>
  <c r="AD120" i="23"/>
  <c r="AC120" i="23" s="1"/>
  <c r="AA120" i="23"/>
  <c r="AD119" i="23"/>
  <c r="AC119" i="23" s="1"/>
  <c r="AA119" i="23"/>
  <c r="AD118" i="23"/>
  <c r="AC118" i="23" s="1"/>
  <c r="AA118" i="23"/>
  <c r="AD117" i="23"/>
  <c r="AC117" i="23" s="1"/>
  <c r="AA117" i="23"/>
  <c r="AD116" i="23"/>
  <c r="AC116" i="23" s="1"/>
  <c r="AA116" i="23"/>
  <c r="AD115" i="23"/>
  <c r="AC115" i="23" s="1"/>
  <c r="AA115" i="23"/>
  <c r="AD114" i="23"/>
  <c r="AC114" i="23" s="1"/>
  <c r="AA114" i="23"/>
  <c r="AD113" i="23"/>
  <c r="AC113" i="23" s="1"/>
  <c r="AA113" i="23"/>
  <c r="AD112" i="23"/>
  <c r="AC112" i="23" s="1"/>
  <c r="AA112" i="23"/>
  <c r="AD111" i="23"/>
  <c r="AC111" i="23" s="1"/>
  <c r="AA111" i="23"/>
  <c r="AD110" i="23"/>
  <c r="AC110" i="23" s="1"/>
  <c r="AA110" i="23"/>
  <c r="AD109" i="23"/>
  <c r="AC109" i="23" s="1"/>
  <c r="AA109" i="23"/>
  <c r="AD108" i="23"/>
  <c r="AC108" i="23" s="1"/>
  <c r="AA108" i="23"/>
  <c r="AD107" i="23"/>
  <c r="AC107" i="23" s="1"/>
  <c r="AA107" i="23"/>
  <c r="AD106" i="23"/>
  <c r="AC106" i="23" s="1"/>
  <c r="AA106" i="23"/>
  <c r="AD105" i="23"/>
  <c r="AC105" i="23" s="1"/>
  <c r="AA105" i="23"/>
  <c r="AD104" i="23"/>
  <c r="AC104" i="23"/>
  <c r="AA104" i="23"/>
  <c r="AD103" i="23"/>
  <c r="AC103" i="23" s="1"/>
  <c r="AA103" i="23"/>
  <c r="AD102" i="23"/>
  <c r="AC102" i="23" s="1"/>
  <c r="AA102" i="23"/>
  <c r="AD101" i="23"/>
  <c r="AC101" i="23" s="1"/>
  <c r="AA101" i="23"/>
  <c r="AD100" i="23"/>
  <c r="AC100" i="23" s="1"/>
  <c r="AA100" i="23"/>
  <c r="AD99" i="23"/>
  <c r="AC99" i="23" s="1"/>
  <c r="AA99" i="23"/>
  <c r="AD98" i="23"/>
  <c r="AC98" i="23" s="1"/>
  <c r="AA98" i="23"/>
  <c r="AD97" i="23"/>
  <c r="AC97" i="23" s="1"/>
  <c r="AA97" i="23"/>
  <c r="AD96" i="23"/>
  <c r="AC96" i="23" s="1"/>
  <c r="AA96" i="23"/>
  <c r="AD95" i="23"/>
  <c r="AC95" i="23" s="1"/>
  <c r="AA95" i="23"/>
  <c r="AD94" i="23"/>
  <c r="AC94" i="23"/>
  <c r="AA94" i="23"/>
  <c r="AD93" i="23"/>
  <c r="AC93" i="23" s="1"/>
  <c r="AA93" i="23"/>
  <c r="AD92" i="23"/>
  <c r="AC92" i="23" s="1"/>
  <c r="AA92" i="23"/>
  <c r="AD91" i="23"/>
  <c r="AC91" i="23" s="1"/>
  <c r="AA91" i="23"/>
  <c r="AD90" i="23"/>
  <c r="AC90" i="23" s="1"/>
  <c r="AA90" i="23"/>
  <c r="AD89" i="23"/>
  <c r="AC89" i="23"/>
  <c r="AA89" i="23"/>
  <c r="AD88" i="23"/>
  <c r="AC88" i="23" s="1"/>
  <c r="AA88" i="23"/>
  <c r="AD87" i="23"/>
  <c r="AC87" i="23" s="1"/>
  <c r="AA87" i="23"/>
  <c r="AD86" i="23"/>
  <c r="AC86" i="23" s="1"/>
  <c r="AA86" i="23"/>
  <c r="AD85" i="23"/>
  <c r="AC85" i="23" s="1"/>
  <c r="AA85" i="23"/>
  <c r="AD84" i="23"/>
  <c r="AC84" i="23" s="1"/>
  <c r="AA84" i="23"/>
  <c r="AD83" i="23"/>
  <c r="AC83" i="23" s="1"/>
  <c r="AA83" i="23"/>
  <c r="AD82" i="23"/>
  <c r="AC82" i="23"/>
  <c r="AA82" i="23"/>
  <c r="AD81" i="23"/>
  <c r="AC81" i="23" s="1"/>
  <c r="AA81" i="23"/>
  <c r="AD80" i="23"/>
  <c r="AC80" i="23" s="1"/>
  <c r="AA80" i="23"/>
  <c r="AD79" i="23"/>
  <c r="AC79" i="23" s="1"/>
  <c r="AA79" i="23"/>
  <c r="AD78" i="23"/>
  <c r="AC78" i="23" s="1"/>
  <c r="AA78" i="23"/>
  <c r="AD77" i="23"/>
  <c r="AC77" i="23"/>
  <c r="AA77" i="23"/>
  <c r="AD76" i="23"/>
  <c r="AC76" i="23" s="1"/>
  <c r="AA76" i="23"/>
  <c r="AD75" i="23"/>
  <c r="AC75" i="23" s="1"/>
  <c r="AA75" i="23"/>
  <c r="AD74" i="23"/>
  <c r="AC74" i="23" s="1"/>
  <c r="AA74" i="23"/>
  <c r="AD73" i="23"/>
  <c r="AC73" i="23" s="1"/>
  <c r="AA73" i="23"/>
  <c r="AD72" i="23"/>
  <c r="AC72" i="23"/>
  <c r="AA72" i="23"/>
  <c r="AD71" i="23"/>
  <c r="AC71" i="23" s="1"/>
  <c r="AA71" i="23"/>
  <c r="AD70" i="23"/>
  <c r="AC70" i="23" s="1"/>
  <c r="AA70" i="23"/>
  <c r="AD69" i="23"/>
  <c r="AC69" i="23" s="1"/>
  <c r="AA69" i="23"/>
  <c r="AD68" i="23"/>
  <c r="AC68" i="23" s="1"/>
  <c r="AA68" i="23"/>
  <c r="AD67" i="23"/>
  <c r="AC67" i="23" s="1"/>
  <c r="AA67" i="23"/>
  <c r="AD66" i="23"/>
  <c r="AC66" i="23" s="1"/>
  <c r="AA66" i="23"/>
  <c r="AD65" i="23"/>
  <c r="AC65" i="23"/>
  <c r="AA65" i="23"/>
  <c r="AD64" i="23"/>
  <c r="AC64" i="23" s="1"/>
  <c r="AA64" i="23"/>
  <c r="AD63" i="23"/>
  <c r="AC63" i="23" s="1"/>
  <c r="AA63" i="23"/>
  <c r="AD62" i="23"/>
  <c r="AC62" i="23" s="1"/>
  <c r="AA62" i="23"/>
  <c r="AD61" i="23"/>
  <c r="AC61" i="23" s="1"/>
  <c r="AA61" i="23"/>
  <c r="AD60" i="23"/>
  <c r="AC60" i="23"/>
  <c r="AA60" i="23"/>
  <c r="AD59" i="23"/>
  <c r="AC59" i="23" s="1"/>
  <c r="AA59" i="23"/>
  <c r="AD58" i="23"/>
  <c r="AC58" i="23" s="1"/>
  <c r="AA58" i="23"/>
  <c r="AD57" i="23"/>
  <c r="AC57" i="23" s="1"/>
  <c r="AA57" i="23"/>
  <c r="AD56" i="23"/>
  <c r="AC56" i="23" s="1"/>
  <c r="AA56" i="23"/>
  <c r="AD55" i="23"/>
  <c r="AC55" i="23" s="1"/>
  <c r="AA55" i="23"/>
  <c r="AD54" i="23"/>
  <c r="AC54" i="23" s="1"/>
  <c r="AA54" i="23"/>
  <c r="AD53" i="23"/>
  <c r="AC53" i="23" s="1"/>
  <c r="AA53" i="23"/>
  <c r="AD52" i="23"/>
  <c r="AC52" i="23" s="1"/>
  <c r="AA52" i="23"/>
  <c r="AD51" i="23"/>
  <c r="AC51" i="23" s="1"/>
  <c r="AA51" i="23"/>
  <c r="AD50" i="23"/>
  <c r="AC50" i="23" s="1"/>
  <c r="AA50" i="23"/>
  <c r="AD49" i="23"/>
  <c r="AC49" i="23"/>
  <c r="AA49" i="23"/>
  <c r="AD48" i="23"/>
  <c r="AC48" i="23" s="1"/>
  <c r="AA48" i="23"/>
  <c r="AD47" i="23"/>
  <c r="AC47" i="23" s="1"/>
  <c r="AA47" i="23"/>
  <c r="AD46" i="23"/>
  <c r="AC46" i="23" s="1"/>
  <c r="AA46" i="23"/>
  <c r="AD45" i="23"/>
  <c r="AC45" i="23" s="1"/>
  <c r="AA45" i="23"/>
  <c r="AD44" i="23"/>
  <c r="AC44" i="23"/>
  <c r="AA44" i="23"/>
  <c r="AD43" i="23"/>
  <c r="AC43" i="23" s="1"/>
  <c r="AA43" i="23"/>
  <c r="AD42" i="23"/>
  <c r="AC42" i="23" s="1"/>
  <c r="AA42" i="23"/>
  <c r="AD41" i="23"/>
  <c r="AC41" i="23" s="1"/>
  <c r="AA41" i="23"/>
  <c r="AD40" i="23"/>
  <c r="AC40" i="23" s="1"/>
  <c r="AA40" i="23"/>
  <c r="AD39" i="23"/>
  <c r="AC39" i="23" s="1"/>
  <c r="AA39" i="23"/>
  <c r="AD38" i="23"/>
  <c r="AC38" i="23"/>
  <c r="AA38" i="23"/>
  <c r="AD37" i="23"/>
  <c r="AC37" i="23" s="1"/>
  <c r="AA37" i="23"/>
  <c r="AD36" i="23"/>
  <c r="AC36" i="23" s="1"/>
  <c r="AA36" i="23"/>
  <c r="AD35" i="23"/>
  <c r="AC35" i="23" s="1"/>
  <c r="AA35" i="23"/>
  <c r="AD34" i="23"/>
  <c r="AC34" i="23" s="1"/>
  <c r="AA34" i="23"/>
  <c r="AD33" i="23"/>
  <c r="AC33" i="23" s="1"/>
  <c r="AA33" i="23"/>
  <c r="AD32" i="23"/>
  <c r="AC32" i="23" s="1"/>
  <c r="AA32" i="23"/>
  <c r="AD31" i="23"/>
  <c r="AC31" i="23" s="1"/>
  <c r="AA31" i="23"/>
  <c r="AD30" i="23"/>
  <c r="AC30" i="23" s="1"/>
  <c r="AA30" i="23"/>
  <c r="AD29" i="23"/>
  <c r="AC29" i="23" s="1"/>
  <c r="AA29" i="23"/>
  <c r="AD28" i="23"/>
  <c r="AC28" i="23"/>
  <c r="AA28" i="23"/>
  <c r="AD473" i="21" l="1"/>
  <c r="AC473" i="21" s="1"/>
  <c r="AC472" i="21"/>
  <c r="AC471" i="21"/>
  <c r="AC470" i="21"/>
  <c r="AC469" i="21"/>
  <c r="AC468" i="21"/>
  <c r="AC467" i="21"/>
  <c r="AC466" i="21"/>
  <c r="AC465" i="21"/>
  <c r="AC464" i="21"/>
  <c r="AC463" i="21"/>
  <c r="AC462" i="21"/>
  <c r="AC461" i="21"/>
  <c r="AC460" i="21"/>
  <c r="AC459" i="21"/>
  <c r="AC458" i="21"/>
  <c r="AC457" i="21"/>
  <c r="AC456" i="21"/>
  <c r="AC455" i="21"/>
  <c r="AC454" i="21"/>
  <c r="AC453" i="21"/>
  <c r="AC452" i="21"/>
  <c r="AC451" i="21"/>
  <c r="AC450" i="21"/>
  <c r="AD446" i="21"/>
  <c r="AC446" i="21" s="1"/>
  <c r="AA446" i="21"/>
  <c r="AD445" i="21"/>
  <c r="AC445" i="21" s="1"/>
  <c r="AA445" i="21"/>
  <c r="AD444" i="21"/>
  <c r="AC444" i="21" s="1"/>
  <c r="AA444" i="21"/>
  <c r="AD443" i="21"/>
  <c r="AC443" i="21" s="1"/>
  <c r="AA443" i="21"/>
  <c r="AD442" i="21"/>
  <c r="AC442" i="21" s="1"/>
  <c r="AA442" i="21"/>
  <c r="AD441" i="21"/>
  <c r="AC441" i="21" s="1"/>
  <c r="AA441" i="21"/>
  <c r="AD440" i="21"/>
  <c r="AC440" i="21" s="1"/>
  <c r="AA440" i="21"/>
  <c r="AD439" i="21"/>
  <c r="AC439" i="21" s="1"/>
  <c r="AA439" i="21"/>
  <c r="AD438" i="21"/>
  <c r="AC438" i="21" s="1"/>
  <c r="AA438" i="21"/>
  <c r="AD437" i="21"/>
  <c r="AC437" i="21" s="1"/>
  <c r="AA437" i="21"/>
  <c r="AD436" i="21"/>
  <c r="AC436" i="21" s="1"/>
  <c r="AA436" i="21"/>
  <c r="AD435" i="21"/>
  <c r="AC435" i="21" s="1"/>
  <c r="AA435" i="21"/>
  <c r="AD434" i="21"/>
  <c r="AC434" i="21" s="1"/>
  <c r="AA434" i="21"/>
  <c r="AD433" i="21"/>
  <c r="AC433" i="21" s="1"/>
  <c r="AA433" i="21"/>
  <c r="AD432" i="21"/>
  <c r="AC432" i="21" s="1"/>
  <c r="AA432" i="21"/>
  <c r="AD431" i="21"/>
  <c r="AC431" i="21" s="1"/>
  <c r="AA431" i="21"/>
  <c r="AD430" i="21"/>
  <c r="AC430" i="21" s="1"/>
  <c r="AA430" i="21"/>
  <c r="AD429" i="21"/>
  <c r="AC429" i="21" s="1"/>
  <c r="AA429" i="21"/>
  <c r="AD428" i="21"/>
  <c r="AC428" i="21" s="1"/>
  <c r="AA428" i="21"/>
  <c r="AD427" i="21"/>
  <c r="AC427" i="21" s="1"/>
  <c r="AA427" i="21"/>
  <c r="AD426" i="21"/>
  <c r="AC426" i="21" s="1"/>
  <c r="AA426" i="21"/>
  <c r="AD425" i="21"/>
  <c r="AC425" i="21" s="1"/>
  <c r="AA425" i="21"/>
  <c r="AD424" i="21"/>
  <c r="AC424" i="21" s="1"/>
  <c r="AA424" i="21"/>
  <c r="AD423" i="21"/>
  <c r="AC423" i="21" s="1"/>
  <c r="AA423" i="21"/>
  <c r="AD422" i="21"/>
  <c r="AC422" i="21" s="1"/>
  <c r="AA422" i="21"/>
  <c r="AD421" i="21"/>
  <c r="AC421" i="21" s="1"/>
  <c r="AA421" i="21"/>
  <c r="AD420" i="21"/>
  <c r="AC420" i="21" s="1"/>
  <c r="AA420" i="21"/>
  <c r="AD419" i="21"/>
  <c r="AC419" i="21" s="1"/>
  <c r="AA419" i="21"/>
  <c r="AD418" i="21"/>
  <c r="AC418" i="21" s="1"/>
  <c r="AA418" i="21"/>
  <c r="AD417" i="21"/>
  <c r="AC417" i="21" s="1"/>
  <c r="AA417" i="21"/>
  <c r="AD416" i="21"/>
  <c r="AC416" i="21" s="1"/>
  <c r="AA416" i="21"/>
  <c r="AD415" i="21"/>
  <c r="AC415" i="21" s="1"/>
  <c r="AA415" i="21"/>
  <c r="AD414" i="21"/>
  <c r="AC414" i="21" s="1"/>
  <c r="AA414" i="21"/>
  <c r="AD413" i="21"/>
  <c r="AC413" i="21" s="1"/>
  <c r="AA413" i="21"/>
  <c r="AD412" i="21"/>
  <c r="AC412" i="21" s="1"/>
  <c r="AA412" i="21"/>
  <c r="AD411" i="21"/>
  <c r="AC411" i="21" s="1"/>
  <c r="AA411" i="21"/>
  <c r="AD410" i="21"/>
  <c r="AC410" i="21"/>
  <c r="AA410" i="21"/>
  <c r="AD409" i="21"/>
  <c r="AC409" i="21" s="1"/>
  <c r="AA409" i="21"/>
  <c r="AD408" i="21"/>
  <c r="AC408" i="21" s="1"/>
  <c r="AA408" i="21"/>
  <c r="AD407" i="21"/>
  <c r="AC407" i="21" s="1"/>
  <c r="AA407" i="21"/>
  <c r="AD406" i="21"/>
  <c r="AC406" i="21" s="1"/>
  <c r="AA406" i="21"/>
  <c r="AD405" i="21"/>
  <c r="AC405" i="21" s="1"/>
  <c r="AA405" i="21"/>
  <c r="AD404" i="21"/>
  <c r="AC404" i="21" s="1"/>
  <c r="AA404" i="21"/>
  <c r="AD403" i="21"/>
  <c r="AC403" i="21" s="1"/>
  <c r="AA403" i="21"/>
  <c r="AD402" i="21"/>
  <c r="AC402" i="21" s="1"/>
  <c r="AA402" i="21"/>
  <c r="AD401" i="21"/>
  <c r="AC401" i="21" s="1"/>
  <c r="AA401" i="21"/>
  <c r="AD400" i="21"/>
  <c r="AC400" i="21" s="1"/>
  <c r="AA400" i="21"/>
  <c r="AD399" i="21"/>
  <c r="AC399" i="21" s="1"/>
  <c r="AA399" i="21"/>
  <c r="AD398" i="21"/>
  <c r="AC398" i="21" s="1"/>
  <c r="AA398" i="21"/>
  <c r="AD397" i="21"/>
  <c r="AC397" i="21" s="1"/>
  <c r="AA397" i="21"/>
  <c r="AD396" i="21"/>
  <c r="AC396" i="21" s="1"/>
  <c r="AA396" i="21"/>
  <c r="AD395" i="21"/>
  <c r="AC395" i="21" s="1"/>
  <c r="AA395" i="21"/>
  <c r="AD394" i="21"/>
  <c r="AC394" i="21" s="1"/>
  <c r="AA394" i="21"/>
  <c r="AD393" i="21"/>
  <c r="AC393" i="21" s="1"/>
  <c r="AA393" i="21"/>
  <c r="AD392" i="21"/>
  <c r="AC392" i="21"/>
  <c r="AA392" i="21"/>
  <c r="AD391" i="21"/>
  <c r="AC391" i="21" s="1"/>
  <c r="AA391" i="21"/>
  <c r="AD390" i="21"/>
  <c r="AC390" i="21" s="1"/>
  <c r="AA390" i="21"/>
  <c r="AD389" i="21"/>
  <c r="AC389" i="21" s="1"/>
  <c r="AA389" i="21"/>
  <c r="AD388" i="21"/>
  <c r="AC388" i="21" s="1"/>
  <c r="AA388" i="21"/>
  <c r="AD387" i="21"/>
  <c r="AC387" i="21" s="1"/>
  <c r="AA387" i="21"/>
  <c r="AD386" i="21"/>
  <c r="AC386" i="21" s="1"/>
  <c r="AA386" i="21"/>
  <c r="AD385" i="21"/>
  <c r="AC385" i="21" s="1"/>
  <c r="AA385" i="21"/>
  <c r="AD384" i="21"/>
  <c r="AC384" i="21" s="1"/>
  <c r="AA384" i="21"/>
  <c r="AD383" i="21"/>
  <c r="AC383" i="21" s="1"/>
  <c r="AA383" i="21"/>
  <c r="AD382" i="21"/>
  <c r="AC382" i="21" s="1"/>
  <c r="AA382" i="21"/>
  <c r="AD381" i="21"/>
  <c r="AC381" i="21" s="1"/>
  <c r="AA381" i="21"/>
  <c r="AD380" i="21"/>
  <c r="AC380" i="21" s="1"/>
  <c r="AA380" i="21"/>
  <c r="AD379" i="21"/>
  <c r="AC379" i="21" s="1"/>
  <c r="AA379" i="21"/>
  <c r="AD378" i="21"/>
  <c r="AC378" i="21"/>
  <c r="AA378" i="21"/>
  <c r="AD377" i="21"/>
  <c r="AC377" i="21" s="1"/>
  <c r="AA377" i="21"/>
  <c r="AD376" i="21"/>
  <c r="AC376" i="21" s="1"/>
  <c r="AA376" i="21"/>
  <c r="AD375" i="21"/>
  <c r="AC375" i="21" s="1"/>
  <c r="AA375" i="21"/>
  <c r="AD374" i="21"/>
  <c r="AC374" i="21" s="1"/>
  <c r="AA374" i="21"/>
  <c r="AD373" i="21"/>
  <c r="AC373" i="21" s="1"/>
  <c r="AA373" i="21"/>
  <c r="AD372" i="21"/>
  <c r="AC372" i="21" s="1"/>
  <c r="AA372" i="21"/>
  <c r="AD371" i="21"/>
  <c r="AC371" i="21" s="1"/>
  <c r="AA371" i="21"/>
  <c r="AD370" i="21"/>
  <c r="AC370" i="21" s="1"/>
  <c r="AA370" i="21"/>
  <c r="AD369" i="21"/>
  <c r="AC369" i="21" s="1"/>
  <c r="AA369" i="21"/>
  <c r="AD368" i="21"/>
  <c r="AC368" i="21"/>
  <c r="AA368" i="21"/>
  <c r="AD367" i="21"/>
  <c r="AC367" i="21" s="1"/>
  <c r="AA367" i="21"/>
  <c r="AD366" i="21"/>
  <c r="AC366" i="21" s="1"/>
  <c r="AA366" i="21"/>
  <c r="AD365" i="21"/>
  <c r="AC365" i="21" s="1"/>
  <c r="AA365" i="21"/>
  <c r="AD364" i="21"/>
  <c r="AC364" i="21" s="1"/>
  <c r="AA364" i="21"/>
  <c r="AD363" i="21"/>
  <c r="AC363" i="21" s="1"/>
  <c r="AA363" i="21"/>
  <c r="AD362" i="21"/>
  <c r="AC362" i="21" s="1"/>
  <c r="AA362" i="21"/>
  <c r="AD361" i="21"/>
  <c r="AC361" i="21" s="1"/>
  <c r="AA361" i="21"/>
  <c r="AD360" i="21"/>
  <c r="AC360" i="21" s="1"/>
  <c r="AA360" i="21"/>
  <c r="AD359" i="21"/>
  <c r="AC359" i="21" s="1"/>
  <c r="AA359" i="21"/>
  <c r="AD358" i="21"/>
  <c r="AC358" i="21" s="1"/>
  <c r="AA358" i="21"/>
  <c r="AD357" i="21"/>
  <c r="AC357" i="21" s="1"/>
  <c r="AA357" i="21"/>
  <c r="AD356" i="21"/>
  <c r="AC356" i="21" s="1"/>
  <c r="AA356" i="21"/>
  <c r="AD355" i="21"/>
  <c r="AC355" i="21" s="1"/>
  <c r="AA355" i="21"/>
  <c r="AD354" i="21"/>
  <c r="AC354" i="21" s="1"/>
  <c r="AA354" i="21"/>
  <c r="AD353" i="21"/>
  <c r="AC353" i="21" s="1"/>
  <c r="AA353" i="21"/>
  <c r="AD352" i="21"/>
  <c r="AC352" i="21" s="1"/>
  <c r="AA352" i="21"/>
  <c r="AD351" i="21"/>
  <c r="AC351" i="21" s="1"/>
  <c r="AA351" i="21"/>
  <c r="AD350" i="21"/>
  <c r="AC350" i="21" s="1"/>
  <c r="AA350" i="21"/>
  <c r="AD349" i="21"/>
  <c r="AC349" i="21" s="1"/>
  <c r="AA349" i="21"/>
  <c r="AD348" i="21"/>
  <c r="AC348" i="21" s="1"/>
  <c r="AA348" i="21"/>
  <c r="AD347" i="21"/>
  <c r="AC347" i="21" s="1"/>
  <c r="AA347" i="21"/>
  <c r="AD346" i="21"/>
  <c r="AC346" i="21"/>
  <c r="AA346" i="21"/>
  <c r="AD345" i="21"/>
  <c r="AC345" i="21" s="1"/>
  <c r="AA345" i="21"/>
  <c r="AD344" i="21"/>
  <c r="AC344" i="21" s="1"/>
  <c r="AA344" i="21"/>
  <c r="AD343" i="21"/>
  <c r="AC343" i="21" s="1"/>
  <c r="AA343" i="21"/>
  <c r="AD342" i="21"/>
  <c r="AC342" i="21" s="1"/>
  <c r="AA342" i="21"/>
  <c r="AD341" i="21"/>
  <c r="AC341" i="21" s="1"/>
  <c r="AA341" i="21"/>
  <c r="AD340" i="21"/>
  <c r="AC340" i="21" s="1"/>
  <c r="AA340" i="21"/>
  <c r="AD339" i="21"/>
  <c r="AC339" i="21" s="1"/>
  <c r="AA339" i="21"/>
  <c r="AD338" i="21"/>
  <c r="AC338" i="21" s="1"/>
  <c r="AA338" i="21"/>
  <c r="AD337" i="21"/>
  <c r="AC337" i="21" s="1"/>
  <c r="AA337" i="21"/>
  <c r="AD336" i="21"/>
  <c r="AC336" i="21" s="1"/>
  <c r="AA336" i="21"/>
  <c r="AD335" i="21"/>
  <c r="AC335" i="21" s="1"/>
  <c r="AA335" i="21"/>
  <c r="AD334" i="21"/>
  <c r="AC334" i="21" s="1"/>
  <c r="AA334" i="21"/>
  <c r="AD333" i="21"/>
  <c r="AC333" i="21" s="1"/>
  <c r="AA333" i="21"/>
  <c r="AD332" i="21"/>
  <c r="AC332" i="21" s="1"/>
  <c r="AA332" i="21"/>
  <c r="AD331" i="21"/>
  <c r="AC331" i="21" s="1"/>
  <c r="AA331" i="21"/>
  <c r="AD330" i="21"/>
  <c r="AC330" i="21" s="1"/>
  <c r="AA330" i="21"/>
  <c r="AD329" i="21"/>
  <c r="AC329" i="21" s="1"/>
  <c r="AA329" i="21"/>
  <c r="AD328" i="21"/>
  <c r="AC328" i="21" s="1"/>
  <c r="AA328" i="21"/>
  <c r="AD327" i="21"/>
  <c r="AC327" i="21" s="1"/>
  <c r="AA327" i="21"/>
  <c r="AD326" i="21"/>
  <c r="AC326" i="21" s="1"/>
  <c r="AA326" i="21"/>
  <c r="AD325" i="21"/>
  <c r="AC325" i="21" s="1"/>
  <c r="AA325" i="21"/>
  <c r="AD324" i="21"/>
  <c r="AC324" i="21"/>
  <c r="AA324" i="21"/>
  <c r="AD323" i="21"/>
  <c r="AC323" i="21" s="1"/>
  <c r="AA323" i="21"/>
  <c r="AD322" i="21"/>
  <c r="AC322" i="21" s="1"/>
  <c r="AA322" i="21"/>
  <c r="AD321" i="21"/>
  <c r="AC321" i="21" s="1"/>
  <c r="AA321" i="21"/>
  <c r="AD320" i="21"/>
  <c r="AC320" i="21" s="1"/>
  <c r="AA320" i="21"/>
  <c r="AD319" i="21"/>
  <c r="AC319" i="21" s="1"/>
  <c r="AA319" i="21"/>
  <c r="AD318" i="21"/>
  <c r="AC318" i="21" s="1"/>
  <c r="AA318" i="21"/>
  <c r="AD317" i="21"/>
  <c r="AC317" i="21" s="1"/>
  <c r="AA317" i="21"/>
  <c r="AD316" i="21"/>
  <c r="AC316" i="21" s="1"/>
  <c r="AA316" i="21"/>
  <c r="AD315" i="21"/>
  <c r="AC315" i="21" s="1"/>
  <c r="AA315" i="21"/>
  <c r="AD314" i="21"/>
  <c r="AC314" i="21" s="1"/>
  <c r="AA314" i="21"/>
  <c r="AD313" i="21"/>
  <c r="AC313" i="21" s="1"/>
  <c r="AA313" i="21"/>
  <c r="AD312" i="21"/>
  <c r="AC312" i="21" s="1"/>
  <c r="AA312" i="21"/>
  <c r="AD311" i="21"/>
  <c r="AC311" i="21" s="1"/>
  <c r="AA311" i="21"/>
  <c r="AD310" i="21"/>
  <c r="AC310" i="21" s="1"/>
  <c r="AA310" i="21"/>
  <c r="AD309" i="21"/>
  <c r="AC309" i="21" s="1"/>
  <c r="AA309" i="21"/>
  <c r="AD308" i="21"/>
  <c r="AC308" i="21" s="1"/>
  <c r="AA308" i="21"/>
  <c r="AD307" i="21"/>
  <c r="AC307" i="21" s="1"/>
  <c r="AA307" i="21"/>
  <c r="AD306" i="21"/>
  <c r="AC306" i="21"/>
  <c r="AA306" i="21"/>
  <c r="AD305" i="21"/>
  <c r="AC305" i="21" s="1"/>
  <c r="AA305" i="21"/>
  <c r="AD304" i="21"/>
  <c r="AC304" i="21" s="1"/>
  <c r="AA304" i="21"/>
  <c r="AD303" i="21"/>
  <c r="AC303" i="21" s="1"/>
  <c r="AA303" i="21"/>
  <c r="AD302" i="21"/>
  <c r="AC302" i="21" s="1"/>
  <c r="AA302" i="21"/>
  <c r="AD301" i="21"/>
  <c r="AC301" i="21" s="1"/>
  <c r="AA301" i="21"/>
  <c r="AD300" i="21"/>
  <c r="AC300" i="21" s="1"/>
  <c r="AA300" i="21"/>
  <c r="AD299" i="21"/>
  <c r="AC299" i="21" s="1"/>
  <c r="AA299" i="21"/>
  <c r="AD298" i="21"/>
  <c r="AC298" i="21" s="1"/>
  <c r="AA298" i="21"/>
  <c r="AD297" i="21"/>
  <c r="AC297" i="21" s="1"/>
  <c r="AA297" i="21"/>
  <c r="AD296" i="21"/>
  <c r="AC296" i="21" s="1"/>
  <c r="AA296" i="21"/>
  <c r="AD295" i="21"/>
  <c r="AC295" i="21" s="1"/>
  <c r="AA295" i="21"/>
  <c r="AD294" i="21"/>
  <c r="AC294" i="21" s="1"/>
  <c r="AA294" i="21"/>
  <c r="AD293" i="21"/>
  <c r="AC293" i="21" s="1"/>
  <c r="AA293" i="21"/>
  <c r="AD292" i="21"/>
  <c r="AC292" i="21" s="1"/>
  <c r="AA292" i="21"/>
  <c r="AD291" i="21"/>
  <c r="AC291" i="21" s="1"/>
  <c r="AA291" i="21"/>
  <c r="AD290" i="21"/>
  <c r="AC290" i="21" s="1"/>
  <c r="AA290" i="21"/>
  <c r="AD289" i="21"/>
  <c r="AC289" i="21" s="1"/>
  <c r="AA289" i="21"/>
  <c r="AD288" i="21"/>
  <c r="AC288" i="21" s="1"/>
  <c r="AA288" i="21"/>
  <c r="AD287" i="21"/>
  <c r="AC287" i="21" s="1"/>
  <c r="AA287" i="21"/>
  <c r="AD286" i="21"/>
  <c r="AC286" i="21" s="1"/>
  <c r="AA286" i="21"/>
  <c r="AD285" i="21"/>
  <c r="AC285" i="21" s="1"/>
  <c r="AA285" i="21"/>
  <c r="AD284" i="21"/>
  <c r="AC284" i="21" s="1"/>
  <c r="AA284" i="21"/>
  <c r="AD283" i="21"/>
  <c r="AC283" i="21" s="1"/>
  <c r="AA283" i="21"/>
  <c r="AD282" i="21"/>
  <c r="AC282" i="21"/>
  <c r="AA282" i="21"/>
  <c r="AD281" i="21"/>
  <c r="AC281" i="21" s="1"/>
  <c r="AA281" i="21"/>
  <c r="AD280" i="21"/>
  <c r="AC280" i="21" s="1"/>
  <c r="AA280" i="21"/>
  <c r="AD279" i="21"/>
  <c r="AC279" i="21" s="1"/>
  <c r="AA279" i="21"/>
  <c r="AD278" i="21"/>
  <c r="AC278" i="21" s="1"/>
  <c r="AA278" i="21"/>
  <c r="AD277" i="21"/>
  <c r="AC277" i="21" s="1"/>
  <c r="AA277" i="21"/>
  <c r="AD276" i="21"/>
  <c r="AC276" i="21" s="1"/>
  <c r="AA276" i="21"/>
  <c r="AD275" i="21"/>
  <c r="AC275" i="21" s="1"/>
  <c r="AA275" i="21"/>
  <c r="AD274" i="21"/>
  <c r="AC274" i="21" s="1"/>
  <c r="AA274" i="21"/>
  <c r="AD273" i="21"/>
  <c r="AC273" i="21" s="1"/>
  <c r="AA273" i="21"/>
  <c r="AD272" i="21"/>
  <c r="AC272" i="21" s="1"/>
  <c r="AA272" i="21"/>
  <c r="AD271" i="21"/>
  <c r="AC271" i="21" s="1"/>
  <c r="AA271" i="21"/>
  <c r="AD270" i="21"/>
  <c r="AC270" i="21" s="1"/>
  <c r="AA270" i="21"/>
  <c r="AD269" i="21"/>
  <c r="AC269" i="21" s="1"/>
  <c r="AA269" i="21"/>
  <c r="AD268" i="21"/>
  <c r="AC268" i="21" s="1"/>
  <c r="AA268" i="21"/>
  <c r="AD267" i="21"/>
  <c r="AC267" i="21" s="1"/>
  <c r="AA267" i="21"/>
  <c r="AD266" i="21"/>
  <c r="AC266" i="21" s="1"/>
  <c r="AA266" i="21"/>
  <c r="AD265" i="21"/>
  <c r="AC265" i="21" s="1"/>
  <c r="AA265" i="21"/>
  <c r="AD264" i="21"/>
  <c r="AC264" i="21"/>
  <c r="AA264" i="21"/>
  <c r="AD263" i="21"/>
  <c r="AC263" i="21" s="1"/>
  <c r="AA263" i="21"/>
  <c r="AD262" i="21"/>
  <c r="AC262" i="21" s="1"/>
  <c r="AA262" i="21"/>
  <c r="AD261" i="21"/>
  <c r="AC261" i="21" s="1"/>
  <c r="AA261" i="21"/>
  <c r="AD260" i="21"/>
  <c r="AC260" i="21" s="1"/>
  <c r="AA260" i="21"/>
  <c r="AD259" i="21"/>
  <c r="AC259" i="21" s="1"/>
  <c r="AA259" i="21"/>
  <c r="AD258" i="21"/>
  <c r="AC258" i="21" s="1"/>
  <c r="AA258" i="21"/>
  <c r="AD257" i="21"/>
  <c r="AC257" i="21" s="1"/>
  <c r="AA257" i="21"/>
  <c r="AD256" i="21"/>
  <c r="AC256" i="21" s="1"/>
  <c r="AA256" i="21"/>
  <c r="AD255" i="21"/>
  <c r="AC255" i="21" s="1"/>
  <c r="AA255" i="21"/>
  <c r="AD254" i="21"/>
  <c r="AC254" i="21" s="1"/>
  <c r="AA254" i="21"/>
  <c r="AD253" i="21"/>
  <c r="AC253" i="21" s="1"/>
  <c r="AA253" i="21"/>
  <c r="AD252" i="21"/>
  <c r="AC252" i="21"/>
  <c r="AA252" i="21"/>
  <c r="AD251" i="21"/>
  <c r="AC251" i="21" s="1"/>
  <c r="AA251" i="21"/>
  <c r="AD250" i="21"/>
  <c r="AC250" i="21" s="1"/>
  <c r="AA250" i="21"/>
  <c r="AD249" i="21"/>
  <c r="AC249" i="21" s="1"/>
  <c r="AA249" i="21"/>
  <c r="AD248" i="21"/>
  <c r="AC248" i="21" s="1"/>
  <c r="AA248" i="21"/>
  <c r="AD247" i="21"/>
  <c r="AC247" i="21" s="1"/>
  <c r="AA247" i="21"/>
  <c r="AD246" i="21"/>
  <c r="AC246" i="21" s="1"/>
  <c r="AA246" i="21"/>
  <c r="AD245" i="21"/>
  <c r="AC245" i="21" s="1"/>
  <c r="AA245" i="21"/>
  <c r="AD244" i="21"/>
  <c r="AC244" i="21" s="1"/>
  <c r="AA244" i="21"/>
  <c r="AD243" i="21"/>
  <c r="AC243" i="21" s="1"/>
  <c r="AA243" i="21"/>
  <c r="AD242" i="21"/>
  <c r="AC242" i="21" s="1"/>
  <c r="AA242" i="21"/>
  <c r="AD241" i="21"/>
  <c r="AC241" i="21" s="1"/>
  <c r="AA241" i="21"/>
  <c r="AD240" i="21"/>
  <c r="AC240" i="21"/>
  <c r="AA240" i="21"/>
  <c r="AD239" i="21"/>
  <c r="AC239" i="21" s="1"/>
  <c r="AA239" i="21"/>
  <c r="AD238" i="21"/>
  <c r="AC238" i="21" s="1"/>
  <c r="AA238" i="21"/>
  <c r="AD237" i="21"/>
  <c r="AC237" i="21" s="1"/>
  <c r="AA237" i="21"/>
  <c r="AD236" i="21"/>
  <c r="AC236" i="21" s="1"/>
  <c r="AA236" i="21"/>
  <c r="AD235" i="21"/>
  <c r="AC235" i="21" s="1"/>
  <c r="AA235" i="21"/>
  <c r="AD234" i="21"/>
  <c r="AC234" i="21" s="1"/>
  <c r="AA234" i="21"/>
  <c r="AD233" i="21"/>
  <c r="AC233" i="21" s="1"/>
  <c r="AA233" i="21"/>
  <c r="AD232" i="21"/>
  <c r="AC232" i="21" s="1"/>
  <c r="AA232" i="21"/>
  <c r="AD231" i="21"/>
  <c r="AC231" i="21" s="1"/>
  <c r="AA231" i="21"/>
  <c r="AD230" i="21"/>
  <c r="AC230" i="21" s="1"/>
  <c r="AA230" i="21"/>
  <c r="AD229" i="21"/>
  <c r="AC229" i="21" s="1"/>
  <c r="AA229" i="21"/>
  <c r="AD228" i="21"/>
  <c r="AC228" i="21" s="1"/>
  <c r="AA228" i="21"/>
  <c r="AD227" i="21"/>
  <c r="AC227" i="21" s="1"/>
  <c r="AA227" i="21"/>
  <c r="AD226" i="21"/>
  <c r="AC226" i="21" s="1"/>
  <c r="AA226" i="21"/>
  <c r="AD225" i="21"/>
  <c r="AC225" i="21" s="1"/>
  <c r="AA225" i="21"/>
  <c r="AD224" i="21"/>
  <c r="AC224" i="21" s="1"/>
  <c r="AA224" i="21"/>
  <c r="AD223" i="21"/>
  <c r="AC223" i="21" s="1"/>
  <c r="AA223" i="21"/>
  <c r="AD222" i="21"/>
  <c r="AC222" i="21" s="1"/>
  <c r="AA222" i="21"/>
  <c r="AD221" i="21"/>
  <c r="AC221" i="21" s="1"/>
  <c r="AA221" i="21"/>
  <c r="AD220" i="21"/>
  <c r="AC220" i="21"/>
  <c r="AA220" i="21"/>
  <c r="AD219" i="21"/>
  <c r="AC219" i="21" s="1"/>
  <c r="AA219" i="21"/>
  <c r="AD218" i="21"/>
  <c r="AC218" i="21" s="1"/>
  <c r="AA218" i="21"/>
  <c r="AD217" i="21"/>
  <c r="AC217" i="21" s="1"/>
  <c r="AA217" i="21"/>
  <c r="AD216" i="21"/>
  <c r="AC216" i="21" s="1"/>
  <c r="AA216" i="21"/>
  <c r="AD215" i="21"/>
  <c r="AC215" i="21" s="1"/>
  <c r="AA215" i="21"/>
  <c r="AD214" i="21"/>
  <c r="AC214" i="21" s="1"/>
  <c r="AA214" i="21"/>
  <c r="AD213" i="21"/>
  <c r="AC213" i="21" s="1"/>
  <c r="AA213" i="21"/>
  <c r="AD212" i="21"/>
  <c r="AC212" i="21" s="1"/>
  <c r="AA212" i="21"/>
  <c r="AD211" i="21"/>
  <c r="AC211" i="21" s="1"/>
  <c r="AA211" i="21"/>
  <c r="AD210" i="21"/>
  <c r="AC210" i="21"/>
  <c r="AA210" i="21"/>
  <c r="AD209" i="21"/>
  <c r="AC209" i="21" s="1"/>
  <c r="AA209" i="21"/>
  <c r="AD208" i="21"/>
  <c r="AC208" i="21" s="1"/>
  <c r="AA208" i="21"/>
  <c r="AD207" i="21"/>
  <c r="AC207" i="21" s="1"/>
  <c r="AA207" i="21"/>
  <c r="AD206" i="21"/>
  <c r="AC206" i="21" s="1"/>
  <c r="AA206" i="21"/>
  <c r="AD205" i="21"/>
  <c r="AC205" i="21" s="1"/>
  <c r="AA205" i="21"/>
  <c r="AD204" i="21"/>
  <c r="AC204" i="21" s="1"/>
  <c r="AA204" i="21"/>
  <c r="AD203" i="21"/>
  <c r="AC203" i="21" s="1"/>
  <c r="AA203" i="21"/>
  <c r="AD202" i="21"/>
  <c r="AC202" i="21" s="1"/>
  <c r="AA202" i="21"/>
  <c r="AD201" i="21"/>
  <c r="AC201" i="21" s="1"/>
  <c r="AA201" i="21"/>
  <c r="AD200" i="21"/>
  <c r="AC200" i="21" s="1"/>
  <c r="AA200" i="21"/>
  <c r="AD199" i="21"/>
  <c r="AC199" i="21" s="1"/>
  <c r="AA199" i="21"/>
  <c r="AD198" i="21"/>
  <c r="AC198" i="21" s="1"/>
  <c r="AA198" i="21"/>
  <c r="AD197" i="21"/>
  <c r="AC197" i="21" s="1"/>
  <c r="AA197" i="21"/>
  <c r="AD196" i="21"/>
  <c r="AC196" i="21"/>
  <c r="AA196" i="21"/>
  <c r="AD195" i="21"/>
  <c r="AC195" i="21" s="1"/>
  <c r="AA195" i="21"/>
  <c r="AD194" i="21"/>
  <c r="AC194" i="21" s="1"/>
  <c r="AA194" i="21"/>
  <c r="AD193" i="21"/>
  <c r="AC193" i="21" s="1"/>
  <c r="AA193" i="21"/>
  <c r="AD192" i="21"/>
  <c r="AC192" i="21" s="1"/>
  <c r="AA192" i="21"/>
  <c r="AD191" i="21"/>
  <c r="AC191" i="21" s="1"/>
  <c r="AA191" i="21"/>
  <c r="AD190" i="21"/>
  <c r="AC190" i="21" s="1"/>
  <c r="AA190" i="21"/>
  <c r="AD189" i="21"/>
  <c r="AC189" i="21" s="1"/>
  <c r="AA189" i="21"/>
  <c r="AD188" i="21"/>
  <c r="AC188" i="21" s="1"/>
  <c r="AA188" i="21"/>
  <c r="AD187" i="21"/>
  <c r="AC187" i="21" s="1"/>
  <c r="AA187" i="21"/>
  <c r="AD186" i="21"/>
  <c r="AC186" i="21" s="1"/>
  <c r="AA186" i="21"/>
  <c r="AD185" i="21"/>
  <c r="AC185" i="21" s="1"/>
  <c r="AA185" i="21"/>
  <c r="AD184" i="21"/>
  <c r="AC184" i="21" s="1"/>
  <c r="AA184" i="21"/>
  <c r="AD183" i="21"/>
  <c r="AC183" i="21" s="1"/>
  <c r="AA183" i="21"/>
  <c r="AD182" i="21"/>
  <c r="AC182" i="21" s="1"/>
  <c r="AA182" i="21"/>
  <c r="AD181" i="21"/>
  <c r="AC181" i="21" s="1"/>
  <c r="AA181" i="21"/>
  <c r="AD180" i="21"/>
  <c r="AC180" i="21" s="1"/>
  <c r="AA180" i="21"/>
  <c r="AD179" i="21"/>
  <c r="AC179" i="21" s="1"/>
  <c r="AA179" i="21"/>
  <c r="AD178" i="21"/>
  <c r="AC178" i="21"/>
  <c r="AA178" i="21"/>
  <c r="AD177" i="21"/>
  <c r="AC177" i="21" s="1"/>
  <c r="AA177" i="21"/>
  <c r="AD176" i="21"/>
  <c r="AC176" i="21" s="1"/>
  <c r="AA176" i="21"/>
  <c r="AD175" i="21"/>
  <c r="AC175" i="21" s="1"/>
  <c r="AA175" i="21"/>
  <c r="AD174" i="21"/>
  <c r="AC174" i="21" s="1"/>
  <c r="AA174" i="21"/>
  <c r="AD173" i="21"/>
  <c r="AC173" i="21" s="1"/>
  <c r="AA173" i="21"/>
  <c r="AD172" i="21"/>
  <c r="AC172" i="21" s="1"/>
  <c r="AA172" i="21"/>
  <c r="AD171" i="21"/>
  <c r="AC171" i="21" s="1"/>
  <c r="AA171" i="21"/>
  <c r="AD170" i="21"/>
  <c r="AC170" i="21" s="1"/>
  <c r="AA170" i="21"/>
  <c r="AD169" i="21"/>
  <c r="AC169" i="21" s="1"/>
  <c r="AA169" i="21"/>
  <c r="AD168" i="21"/>
  <c r="AC168" i="21" s="1"/>
  <c r="AA168" i="21"/>
  <c r="AD167" i="21"/>
  <c r="AC167" i="21" s="1"/>
  <c r="AA167" i="21"/>
  <c r="AD166" i="21"/>
  <c r="AC166" i="21" s="1"/>
  <c r="AA166" i="21"/>
  <c r="AD165" i="21"/>
  <c r="AC165" i="21" s="1"/>
  <c r="AA165" i="21"/>
  <c r="AD164" i="21"/>
  <c r="AC164" i="21" s="1"/>
  <c r="AA164" i="21"/>
  <c r="AD163" i="21"/>
  <c r="AC163" i="21" s="1"/>
  <c r="AA163" i="21"/>
  <c r="AD162" i="21"/>
  <c r="AC162" i="21" s="1"/>
  <c r="AA162" i="21"/>
  <c r="AD161" i="21"/>
  <c r="AC161" i="21" s="1"/>
  <c r="AA161" i="21"/>
  <c r="AD160" i="21"/>
  <c r="AC160" i="21" s="1"/>
  <c r="AA160" i="21"/>
  <c r="AD159" i="21"/>
  <c r="AC159" i="21" s="1"/>
  <c r="AA159" i="21"/>
  <c r="AD158" i="21"/>
  <c r="AC158" i="21" s="1"/>
  <c r="AA158" i="21"/>
  <c r="AD157" i="21"/>
  <c r="AC157" i="21" s="1"/>
  <c r="AA157" i="21"/>
  <c r="AD156" i="21"/>
  <c r="AC156" i="21" s="1"/>
  <c r="AA156" i="21"/>
  <c r="AD155" i="21"/>
  <c r="AC155" i="21" s="1"/>
  <c r="AA155" i="21"/>
  <c r="AD154" i="21"/>
  <c r="AC154" i="21"/>
  <c r="AA154" i="21"/>
  <c r="AD153" i="21"/>
  <c r="AC153" i="21" s="1"/>
  <c r="AA153" i="21"/>
  <c r="AD152" i="21"/>
  <c r="AC152" i="21" s="1"/>
  <c r="AA152" i="21"/>
  <c r="AD151" i="21"/>
  <c r="AC151" i="21" s="1"/>
  <c r="AA151" i="21"/>
  <c r="AD150" i="21"/>
  <c r="AC150" i="21" s="1"/>
  <c r="AA150" i="21"/>
  <c r="AD149" i="21"/>
  <c r="AC149" i="21" s="1"/>
  <c r="AA149" i="21"/>
  <c r="AD148" i="21"/>
  <c r="AC148" i="21" s="1"/>
  <c r="AA148" i="21"/>
  <c r="AD147" i="21"/>
  <c r="AC147" i="21" s="1"/>
  <c r="AA147" i="21"/>
  <c r="AD146" i="21"/>
  <c r="AC146" i="21" s="1"/>
  <c r="AA146" i="21"/>
  <c r="AD145" i="21"/>
  <c r="AC145" i="21" s="1"/>
  <c r="AA145" i="21"/>
  <c r="AD144" i="21"/>
  <c r="AC144" i="21" s="1"/>
  <c r="AA144" i="21"/>
  <c r="AD143" i="21"/>
  <c r="AC143" i="21" s="1"/>
  <c r="AA143" i="21"/>
  <c r="AD142" i="21"/>
  <c r="AC142" i="21" s="1"/>
  <c r="AA142" i="21"/>
  <c r="AD141" i="21"/>
  <c r="AC141" i="21" s="1"/>
  <c r="AA141" i="21"/>
  <c r="AD140" i="21"/>
  <c r="AC140" i="21" s="1"/>
  <c r="AA140" i="21"/>
  <c r="AD139" i="21"/>
  <c r="AC139" i="21" s="1"/>
  <c r="AA139" i="21"/>
  <c r="AD138" i="21"/>
  <c r="AC138" i="21" s="1"/>
  <c r="AA138" i="21"/>
  <c r="AD137" i="21"/>
  <c r="AC137" i="21" s="1"/>
  <c r="AA137" i="21"/>
  <c r="AD136" i="21"/>
  <c r="AC136" i="21"/>
  <c r="AA136" i="21"/>
  <c r="AD135" i="21"/>
  <c r="AC135" i="21" s="1"/>
  <c r="AA135" i="21"/>
  <c r="AD134" i="21"/>
  <c r="AC134" i="21" s="1"/>
  <c r="AA134" i="21"/>
  <c r="AD133" i="21"/>
  <c r="AC133" i="21" s="1"/>
  <c r="AA133" i="21"/>
  <c r="AD132" i="21"/>
  <c r="AC132" i="21" s="1"/>
  <c r="AA132" i="21"/>
  <c r="AD131" i="21"/>
  <c r="AC131" i="21" s="1"/>
  <c r="AA131" i="21"/>
  <c r="AD130" i="21"/>
  <c r="AC130" i="21" s="1"/>
  <c r="AA130" i="21"/>
  <c r="AD129" i="21"/>
  <c r="AC129" i="21" s="1"/>
  <c r="AA129" i="21"/>
  <c r="AD128" i="21"/>
  <c r="AC128" i="21" s="1"/>
  <c r="AA128" i="21"/>
  <c r="AD127" i="21"/>
  <c r="AC127" i="21" s="1"/>
  <c r="AA127" i="21"/>
  <c r="AD126" i="21"/>
  <c r="AC126" i="21" s="1"/>
  <c r="AA126" i="21"/>
  <c r="AD125" i="21"/>
  <c r="AC125" i="21" s="1"/>
  <c r="AA125" i="21"/>
  <c r="AD124" i="21"/>
  <c r="AC124" i="21"/>
  <c r="AA124" i="21"/>
  <c r="AD123" i="21"/>
  <c r="AC123" i="21" s="1"/>
  <c r="AA123" i="21"/>
  <c r="AD122" i="21"/>
  <c r="AC122" i="21" s="1"/>
  <c r="AA122" i="21"/>
  <c r="AD121" i="21"/>
  <c r="AC121" i="21" s="1"/>
  <c r="AA121" i="21"/>
  <c r="AD120" i="21"/>
  <c r="AC120" i="21" s="1"/>
  <c r="AA120" i="21"/>
  <c r="AD119" i="21"/>
  <c r="AC119" i="21" s="1"/>
  <c r="AA119" i="21"/>
  <c r="AD118" i="21"/>
  <c r="AC118" i="21" s="1"/>
  <c r="AA118" i="21"/>
  <c r="AD117" i="21"/>
  <c r="AC117" i="21" s="1"/>
  <c r="AA117" i="21"/>
  <c r="AD116" i="21"/>
  <c r="AC116" i="21" s="1"/>
  <c r="AA116" i="21"/>
  <c r="AD115" i="21"/>
  <c r="AC115" i="21" s="1"/>
  <c r="AA115" i="21"/>
  <c r="AD114" i="21"/>
  <c r="AC114" i="21" s="1"/>
  <c r="AA114" i="21"/>
  <c r="AD113" i="21"/>
  <c r="AC113" i="21" s="1"/>
  <c r="AA113" i="21"/>
  <c r="AD112" i="21"/>
  <c r="AC112" i="21"/>
  <c r="AA112" i="21"/>
  <c r="AD111" i="21"/>
  <c r="AC111" i="21" s="1"/>
  <c r="AA111" i="21"/>
  <c r="AD110" i="21"/>
  <c r="AC110" i="21" s="1"/>
  <c r="AA110" i="21"/>
  <c r="AD109" i="21"/>
  <c r="AC109" i="21" s="1"/>
  <c r="AA109" i="21"/>
  <c r="AD108" i="21"/>
  <c r="AC108" i="21" s="1"/>
  <c r="AA108" i="21"/>
  <c r="AD107" i="21"/>
  <c r="AC107" i="21" s="1"/>
  <c r="AA107" i="21"/>
  <c r="AD106" i="21"/>
  <c r="AC106" i="21" s="1"/>
  <c r="AA106" i="21"/>
  <c r="AD105" i="21"/>
  <c r="AC105" i="21" s="1"/>
  <c r="AA105" i="21"/>
  <c r="AD104" i="21"/>
  <c r="AC104" i="21" s="1"/>
  <c r="AA104" i="21"/>
  <c r="AD103" i="21"/>
  <c r="AC103" i="21" s="1"/>
  <c r="AA103" i="21"/>
  <c r="AD102" i="21"/>
  <c r="AC102" i="21" s="1"/>
  <c r="AA102" i="21"/>
  <c r="AD101" i="21"/>
  <c r="AC101" i="21" s="1"/>
  <c r="AA101" i="21"/>
  <c r="AD100" i="21"/>
  <c r="AC100" i="21" s="1"/>
  <c r="AA100" i="21"/>
  <c r="AD99" i="21"/>
  <c r="AC99" i="21" s="1"/>
  <c r="AA99" i="21"/>
  <c r="AD98" i="21"/>
  <c r="AC98" i="21" s="1"/>
  <c r="AA98" i="21"/>
  <c r="AD97" i="21"/>
  <c r="AC97" i="21" s="1"/>
  <c r="AA97" i="21"/>
  <c r="AD96" i="21"/>
  <c r="AC96" i="21" s="1"/>
  <c r="AA96" i="21"/>
  <c r="AD95" i="21"/>
  <c r="AC95" i="21" s="1"/>
  <c r="AA95" i="21"/>
  <c r="AD94" i="21"/>
  <c r="AC94" i="21" s="1"/>
  <c r="AA94" i="21"/>
  <c r="AD93" i="21"/>
  <c r="AC93" i="21" s="1"/>
  <c r="AA93" i="21"/>
  <c r="AD92" i="21"/>
  <c r="AC92" i="21" s="1"/>
  <c r="AA92" i="21"/>
  <c r="AD91" i="21"/>
  <c r="AC91" i="21" s="1"/>
  <c r="AA91" i="21"/>
  <c r="AD90" i="21"/>
  <c r="AC90" i="21" s="1"/>
  <c r="AA90" i="21"/>
  <c r="AD89" i="21"/>
  <c r="AC89" i="21" s="1"/>
  <c r="AA89" i="21"/>
  <c r="AD88" i="21"/>
  <c r="AC88" i="21" s="1"/>
  <c r="AA88" i="21"/>
  <c r="AD87" i="21"/>
  <c r="AC87" i="21" s="1"/>
  <c r="AA87" i="21"/>
  <c r="AD86" i="21"/>
  <c r="AC86" i="21" s="1"/>
  <c r="AA86" i="21"/>
  <c r="AD85" i="21"/>
  <c r="AC85" i="21" s="1"/>
  <c r="AA85" i="21"/>
  <c r="AD84" i="21"/>
  <c r="AC84" i="21" s="1"/>
  <c r="AA84" i="21"/>
  <c r="AD83" i="21"/>
  <c r="AC83" i="21" s="1"/>
  <c r="AA83" i="21"/>
  <c r="AD82" i="21"/>
  <c r="AC82" i="21" s="1"/>
  <c r="AA82" i="21"/>
  <c r="AD81" i="21"/>
  <c r="AC81" i="21"/>
  <c r="AA81" i="21"/>
  <c r="AD80" i="21"/>
  <c r="AC80" i="21" s="1"/>
  <c r="AA80" i="21"/>
  <c r="AD79" i="21"/>
  <c r="AC79" i="21" s="1"/>
  <c r="AA79" i="21"/>
  <c r="AD78" i="21"/>
  <c r="AC78" i="21" s="1"/>
  <c r="AA78" i="21"/>
  <c r="AD77" i="21"/>
  <c r="AC77" i="21" s="1"/>
  <c r="AA77" i="21"/>
  <c r="AD76" i="21"/>
  <c r="AC76" i="21" s="1"/>
  <c r="AA76" i="21"/>
  <c r="AD75" i="21"/>
  <c r="AC75" i="21" s="1"/>
  <c r="AA75" i="21"/>
  <c r="AD74" i="21"/>
  <c r="AC74" i="21" s="1"/>
  <c r="AA74" i="21"/>
  <c r="AD73" i="21"/>
  <c r="AC73" i="21" s="1"/>
  <c r="AA73" i="21"/>
  <c r="AD72" i="21"/>
  <c r="AC72" i="21" s="1"/>
  <c r="AA72" i="21"/>
  <c r="AD71" i="21"/>
  <c r="AC71" i="21" s="1"/>
  <c r="AA71" i="21"/>
  <c r="AD70" i="21"/>
  <c r="AC70" i="21" s="1"/>
  <c r="AA70" i="21"/>
  <c r="AD69" i="21"/>
  <c r="AC69" i="21" s="1"/>
  <c r="AA69" i="21"/>
  <c r="AD68" i="21"/>
  <c r="AC68" i="21" s="1"/>
  <c r="AA68" i="21"/>
  <c r="AD67" i="21"/>
  <c r="AC67" i="21" s="1"/>
  <c r="AA67" i="21"/>
  <c r="AD66" i="21"/>
  <c r="AC66" i="21" s="1"/>
  <c r="AA66" i="21"/>
  <c r="AD65" i="21"/>
  <c r="AC65" i="21" s="1"/>
  <c r="AA65" i="21"/>
  <c r="AD64" i="21"/>
  <c r="AC64" i="21" s="1"/>
  <c r="AA64" i="21"/>
  <c r="AD63" i="21"/>
  <c r="AC63" i="21" s="1"/>
  <c r="AA63" i="21"/>
  <c r="AD62" i="21"/>
  <c r="AC62" i="21" s="1"/>
  <c r="AA62" i="21"/>
  <c r="AD61" i="21"/>
  <c r="AC61" i="21"/>
  <c r="AA61" i="21"/>
  <c r="AD60" i="21"/>
  <c r="AC60" i="21" s="1"/>
  <c r="AA60" i="21"/>
  <c r="AD59" i="21"/>
  <c r="AC59" i="21" s="1"/>
  <c r="AA59" i="21"/>
  <c r="AD58" i="21"/>
  <c r="AC58" i="21" s="1"/>
  <c r="AA58" i="21"/>
  <c r="AD57" i="21"/>
  <c r="AC57" i="21" s="1"/>
  <c r="AA57" i="21"/>
  <c r="AD56" i="21"/>
  <c r="AC56" i="21"/>
  <c r="AA56" i="21"/>
  <c r="AD55" i="21"/>
  <c r="AC55" i="21" s="1"/>
  <c r="AA55" i="21"/>
  <c r="AD54" i="21"/>
  <c r="AC54" i="21" s="1"/>
  <c r="AA54" i="21"/>
  <c r="AD53" i="21"/>
  <c r="AC53" i="21" s="1"/>
  <c r="AA53" i="21"/>
  <c r="AD52" i="21"/>
  <c r="AC52" i="21" s="1"/>
  <c r="AA52" i="21"/>
  <c r="AD51" i="21"/>
  <c r="AC51" i="21" s="1"/>
  <c r="AA51" i="21"/>
  <c r="AD50" i="21"/>
  <c r="AC50" i="21" s="1"/>
  <c r="AA50" i="21"/>
  <c r="AD49" i="21"/>
  <c r="AC49" i="21" s="1"/>
  <c r="AA49" i="21"/>
  <c r="AD48" i="21"/>
  <c r="AC48" i="21" s="1"/>
  <c r="AA48" i="21"/>
  <c r="AD47" i="21"/>
  <c r="AC47" i="21" s="1"/>
  <c r="AA47" i="21"/>
  <c r="AD46" i="21"/>
  <c r="AC46" i="21" s="1"/>
  <c r="AA46" i="21"/>
  <c r="AD45" i="21"/>
  <c r="AC45" i="21" s="1"/>
  <c r="AA45" i="21"/>
  <c r="AD44" i="21"/>
  <c r="AC44" i="21" s="1"/>
  <c r="AA44" i="21"/>
  <c r="AD43" i="21"/>
  <c r="AC43" i="21" s="1"/>
  <c r="AA43" i="21"/>
  <c r="AD42" i="21"/>
  <c r="AC42" i="21" s="1"/>
  <c r="AA42" i="21"/>
  <c r="AD41" i="21"/>
  <c r="AC41" i="21" s="1"/>
  <c r="AA41" i="21"/>
  <c r="AD40" i="21"/>
  <c r="AC40" i="21" s="1"/>
  <c r="AA40" i="21"/>
  <c r="AD39" i="21"/>
  <c r="AC39" i="21" s="1"/>
  <c r="AA39" i="21"/>
  <c r="AD38" i="21"/>
  <c r="AC38" i="21" s="1"/>
  <c r="AA38" i="21"/>
  <c r="AD37" i="21"/>
  <c r="AC37" i="21"/>
  <c r="AA37" i="21"/>
  <c r="AD36" i="21"/>
  <c r="AC36" i="21" s="1"/>
  <c r="AA36" i="21"/>
  <c r="AD35" i="21"/>
  <c r="AC35" i="21" s="1"/>
  <c r="AA35" i="21"/>
  <c r="AD34" i="21"/>
  <c r="AC34" i="21" s="1"/>
  <c r="AA34" i="21"/>
  <c r="AD33" i="21"/>
  <c r="AC33" i="21" s="1"/>
  <c r="AA33" i="21"/>
  <c r="AD32" i="21"/>
  <c r="AC32" i="21" s="1"/>
  <c r="AA32" i="21"/>
  <c r="AD31" i="21"/>
  <c r="AC31" i="21" s="1"/>
  <c r="AA31" i="21"/>
  <c r="AD30" i="21"/>
  <c r="AC30" i="21" s="1"/>
  <c r="AA30" i="21"/>
  <c r="AD29" i="21"/>
  <c r="AC29" i="21" s="1"/>
  <c r="AA29" i="21"/>
  <c r="AD28" i="21"/>
  <c r="AC28" i="21" s="1"/>
  <c r="AA28" i="21"/>
  <c r="AD27" i="21"/>
  <c r="AC27" i="21" s="1"/>
  <c r="AA27" i="21"/>
  <c r="AC492" i="20" l="1"/>
  <c r="AC491" i="20"/>
  <c r="AC490" i="20"/>
  <c r="AC489" i="20"/>
  <c r="AC488" i="20"/>
  <c r="AC487" i="20"/>
  <c r="AC486" i="20"/>
  <c r="AC485" i="20"/>
  <c r="AC484" i="20"/>
  <c r="AC483" i="20"/>
  <c r="AC482" i="20"/>
  <c r="AC481" i="20"/>
  <c r="AC480" i="20"/>
  <c r="AC479" i="20"/>
  <c r="AC478" i="20"/>
  <c r="AC477" i="20"/>
  <c r="AC476" i="20"/>
  <c r="AC475" i="20"/>
  <c r="AC474" i="20"/>
  <c r="AC473" i="20"/>
  <c r="AC472" i="20"/>
  <c r="AC471" i="20"/>
  <c r="AC470" i="20"/>
  <c r="AC469" i="20"/>
  <c r="AC468" i="20"/>
  <c r="AC467" i="20"/>
  <c r="AC466" i="20"/>
  <c r="AC465" i="20"/>
  <c r="AC464" i="20"/>
  <c r="AC463" i="20"/>
  <c r="AC462" i="20"/>
  <c r="AC461" i="20"/>
  <c r="AC460" i="20"/>
  <c r="AD456" i="20"/>
  <c r="AC456" i="20"/>
  <c r="AA456" i="20"/>
  <c r="AD455" i="20"/>
  <c r="AC455" i="20"/>
  <c r="AA455" i="20"/>
  <c r="AD454" i="20"/>
  <c r="AC454" i="20"/>
  <c r="AA454" i="20"/>
  <c r="AD453" i="20"/>
  <c r="AC453" i="20"/>
  <c r="AA453" i="20"/>
  <c r="AD452" i="20"/>
  <c r="AC452" i="20"/>
  <c r="AA452" i="20"/>
  <c r="AD447" i="20"/>
  <c r="AC447" i="20" s="1"/>
  <c r="AA447" i="20"/>
  <c r="AD446" i="20"/>
  <c r="AC446" i="20" s="1"/>
  <c r="AA446" i="20"/>
  <c r="AD445" i="20"/>
  <c r="AC445" i="20" s="1"/>
  <c r="AA445" i="20"/>
  <c r="AD444" i="20"/>
  <c r="AC444" i="20" s="1"/>
  <c r="AA444" i="20"/>
  <c r="AD443" i="20"/>
  <c r="AC443" i="20" s="1"/>
  <c r="AA443" i="20"/>
  <c r="AD442" i="20"/>
  <c r="AC442" i="20" s="1"/>
  <c r="AA442" i="20"/>
  <c r="AD441" i="20"/>
  <c r="AC441" i="20" s="1"/>
  <c r="AA441" i="20"/>
  <c r="AD440" i="20"/>
  <c r="AC440" i="20" s="1"/>
  <c r="AA440" i="20"/>
  <c r="AD439" i="20"/>
  <c r="AC439" i="20" s="1"/>
  <c r="AA439" i="20"/>
  <c r="AD438" i="20"/>
  <c r="AC438" i="20" s="1"/>
  <c r="AA438" i="20"/>
  <c r="AD437" i="20"/>
  <c r="AC437" i="20" s="1"/>
  <c r="AA437" i="20"/>
  <c r="AD436" i="20"/>
  <c r="AC436" i="20" s="1"/>
  <c r="AA436" i="20"/>
  <c r="AD435" i="20"/>
  <c r="AC435" i="20" s="1"/>
  <c r="AA435" i="20"/>
  <c r="AD434" i="20"/>
  <c r="AC434" i="20" s="1"/>
  <c r="AA434" i="20"/>
  <c r="AD433" i="20"/>
  <c r="AC433" i="20" s="1"/>
  <c r="AA433" i="20"/>
  <c r="AD432" i="20"/>
  <c r="AC432" i="20" s="1"/>
  <c r="AA432" i="20"/>
  <c r="AD431" i="20"/>
  <c r="AC431" i="20" s="1"/>
  <c r="AA431" i="20"/>
  <c r="AD430" i="20"/>
  <c r="AC430" i="20" s="1"/>
  <c r="AA430" i="20"/>
  <c r="AD429" i="20"/>
  <c r="AC429" i="20" s="1"/>
  <c r="AA429" i="20"/>
  <c r="AD428" i="20"/>
  <c r="AC428" i="20" s="1"/>
  <c r="AA428" i="20"/>
  <c r="AD427" i="20"/>
  <c r="AC427" i="20" s="1"/>
  <c r="AA427" i="20"/>
  <c r="AD426" i="20"/>
  <c r="AC426" i="20" s="1"/>
  <c r="AA426" i="20"/>
  <c r="AD425" i="20"/>
  <c r="AC425" i="20" s="1"/>
  <c r="AA425" i="20"/>
  <c r="AD424" i="20"/>
  <c r="AC424" i="20" s="1"/>
  <c r="AA424" i="20"/>
  <c r="AD423" i="20"/>
  <c r="AC423" i="20" s="1"/>
  <c r="AA423" i="20"/>
  <c r="AD422" i="20"/>
  <c r="AC422" i="20" s="1"/>
  <c r="AA422" i="20"/>
  <c r="AD421" i="20"/>
  <c r="AC421" i="20" s="1"/>
  <c r="AA421" i="20"/>
  <c r="AD420" i="20"/>
  <c r="AC420" i="20" s="1"/>
  <c r="AA420" i="20"/>
  <c r="AD419" i="20"/>
  <c r="AC419" i="20" s="1"/>
  <c r="AA419" i="20"/>
  <c r="AD418" i="20"/>
  <c r="AC418" i="20" s="1"/>
  <c r="AA418" i="20"/>
  <c r="AD417" i="20"/>
  <c r="AC417" i="20" s="1"/>
  <c r="AA417" i="20"/>
  <c r="AD416" i="20"/>
  <c r="AC416" i="20" s="1"/>
  <c r="AA416" i="20"/>
  <c r="AD415" i="20"/>
  <c r="AC415" i="20" s="1"/>
  <c r="AA415" i="20"/>
  <c r="AD414" i="20"/>
  <c r="AC414" i="20" s="1"/>
  <c r="AA414" i="20"/>
  <c r="AD413" i="20"/>
  <c r="AC413" i="20" s="1"/>
  <c r="AA413" i="20"/>
  <c r="AD412" i="20"/>
  <c r="AC412" i="20" s="1"/>
  <c r="AA412" i="20"/>
  <c r="AD411" i="20"/>
  <c r="AC411" i="20" s="1"/>
  <c r="AA411" i="20"/>
  <c r="AD410" i="20"/>
  <c r="AC410" i="20" s="1"/>
  <c r="AA410" i="20"/>
  <c r="AD409" i="20"/>
  <c r="AC409" i="20" s="1"/>
  <c r="AA409" i="20"/>
  <c r="AD408" i="20"/>
  <c r="AC408" i="20" s="1"/>
  <c r="AA408" i="20"/>
  <c r="AD407" i="20"/>
  <c r="AC407" i="20" s="1"/>
  <c r="AA407" i="20"/>
  <c r="AD406" i="20"/>
  <c r="AC406" i="20" s="1"/>
  <c r="AA406" i="20"/>
  <c r="AD405" i="20"/>
  <c r="AC405" i="20" s="1"/>
  <c r="AA405" i="20"/>
  <c r="AD404" i="20"/>
  <c r="AC404" i="20" s="1"/>
  <c r="AA404" i="20"/>
  <c r="AD403" i="20"/>
  <c r="AC403" i="20" s="1"/>
  <c r="AA403" i="20"/>
  <c r="AD402" i="20"/>
  <c r="AC402" i="20" s="1"/>
  <c r="AA402" i="20"/>
  <c r="AD401" i="20"/>
  <c r="AC401" i="20" s="1"/>
  <c r="AA401" i="20"/>
  <c r="AD400" i="20"/>
  <c r="AC400" i="20" s="1"/>
  <c r="AA400" i="20"/>
  <c r="AD399" i="20"/>
  <c r="AC399" i="20" s="1"/>
  <c r="AA399" i="20"/>
  <c r="AD398" i="20"/>
  <c r="AC398" i="20" s="1"/>
  <c r="AA398" i="20"/>
  <c r="AD397" i="20"/>
  <c r="AC397" i="20" s="1"/>
  <c r="AA397" i="20"/>
  <c r="AD396" i="20"/>
  <c r="AC396" i="20" s="1"/>
  <c r="AA396" i="20"/>
  <c r="AD395" i="20"/>
  <c r="AC395" i="20" s="1"/>
  <c r="AA395" i="20"/>
  <c r="AD394" i="20"/>
  <c r="AC394" i="20" s="1"/>
  <c r="AA394" i="20"/>
  <c r="AD393" i="20"/>
  <c r="AC393" i="20" s="1"/>
  <c r="AA393" i="20"/>
  <c r="AD392" i="20"/>
  <c r="AC392" i="20" s="1"/>
  <c r="AA392" i="20"/>
  <c r="AD391" i="20"/>
  <c r="AC391" i="20" s="1"/>
  <c r="AA391" i="20"/>
  <c r="AD390" i="20"/>
  <c r="AC390" i="20" s="1"/>
  <c r="AA390" i="20"/>
  <c r="AD389" i="20"/>
  <c r="AC389" i="20" s="1"/>
  <c r="AA389" i="20"/>
  <c r="AD388" i="20"/>
  <c r="AC388" i="20" s="1"/>
  <c r="AA388" i="20"/>
  <c r="AD387" i="20"/>
  <c r="AC387" i="20" s="1"/>
  <c r="AA387" i="20"/>
  <c r="AD386" i="20"/>
  <c r="AC386" i="20" s="1"/>
  <c r="AA386" i="20"/>
  <c r="AD385" i="20"/>
  <c r="AC385" i="20" s="1"/>
  <c r="AA385" i="20"/>
  <c r="AD384" i="20"/>
  <c r="AC384" i="20" s="1"/>
  <c r="AA384" i="20"/>
  <c r="AD383" i="20"/>
  <c r="AC383" i="20" s="1"/>
  <c r="AA383" i="20"/>
  <c r="AD382" i="20"/>
  <c r="AC382" i="20" s="1"/>
  <c r="AA382" i="20"/>
  <c r="AD381" i="20"/>
  <c r="AC381" i="20" s="1"/>
  <c r="AA381" i="20"/>
  <c r="AD380" i="20"/>
  <c r="AC380" i="20" s="1"/>
  <c r="AA380" i="20"/>
  <c r="AD379" i="20"/>
  <c r="AC379" i="20" s="1"/>
  <c r="AA379" i="20"/>
  <c r="AD378" i="20"/>
  <c r="AC378" i="20" s="1"/>
  <c r="AA378" i="20"/>
  <c r="AD377" i="20"/>
  <c r="AC377" i="20" s="1"/>
  <c r="AA377" i="20"/>
  <c r="AD376" i="20"/>
  <c r="AC376" i="20" s="1"/>
  <c r="AA376" i="20"/>
  <c r="AD375" i="20"/>
  <c r="AC375" i="20" s="1"/>
  <c r="AA375" i="20"/>
  <c r="AD374" i="20"/>
  <c r="AC374" i="20" s="1"/>
  <c r="AA374" i="20"/>
  <c r="AD373" i="20"/>
  <c r="AC373" i="20" s="1"/>
  <c r="AA373" i="20"/>
  <c r="AD372" i="20"/>
  <c r="AC372" i="20" s="1"/>
  <c r="AA372" i="20"/>
  <c r="AD371" i="20"/>
  <c r="AC371" i="20" s="1"/>
  <c r="AA371" i="20"/>
  <c r="AD370" i="20"/>
  <c r="AC370" i="20" s="1"/>
  <c r="AA370" i="20"/>
  <c r="AD369" i="20"/>
  <c r="AC369" i="20" s="1"/>
  <c r="AA369" i="20"/>
  <c r="AD368" i="20"/>
  <c r="AC368" i="20" s="1"/>
  <c r="AA368" i="20"/>
  <c r="AD367" i="20"/>
  <c r="AC367" i="20" s="1"/>
  <c r="AA367" i="20"/>
  <c r="AD366" i="20"/>
  <c r="AC366" i="20" s="1"/>
  <c r="AA366" i="20"/>
  <c r="AD365" i="20"/>
  <c r="AC365" i="20" s="1"/>
  <c r="AA365" i="20"/>
  <c r="AD364" i="20"/>
  <c r="AC364" i="20" s="1"/>
  <c r="AA364" i="20"/>
  <c r="AD363" i="20"/>
  <c r="AC363" i="20" s="1"/>
  <c r="AA363" i="20"/>
  <c r="AD362" i="20"/>
  <c r="AC362" i="20" s="1"/>
  <c r="AA362" i="20"/>
  <c r="AD361" i="20"/>
  <c r="AC361" i="20" s="1"/>
  <c r="AA361" i="20"/>
  <c r="AD360" i="20"/>
  <c r="AC360" i="20" s="1"/>
  <c r="AA360" i="20"/>
  <c r="AD359" i="20"/>
  <c r="AC359" i="20" s="1"/>
  <c r="AA359" i="20"/>
  <c r="AD358" i="20"/>
  <c r="AC358" i="20" s="1"/>
  <c r="AA358" i="20"/>
  <c r="AD357" i="20"/>
  <c r="AC357" i="20" s="1"/>
  <c r="AA357" i="20"/>
  <c r="AD356" i="20"/>
  <c r="AC356" i="20" s="1"/>
  <c r="AA356" i="20"/>
  <c r="AD355" i="20"/>
  <c r="AC355" i="20" s="1"/>
  <c r="AA355" i="20"/>
  <c r="AD354" i="20"/>
  <c r="AC354" i="20" s="1"/>
  <c r="AA354" i="20"/>
  <c r="AD353" i="20"/>
  <c r="AC353" i="20" s="1"/>
  <c r="AA353" i="20"/>
  <c r="AD352" i="20"/>
  <c r="AC352" i="20" s="1"/>
  <c r="AA352" i="20"/>
  <c r="AD351" i="20"/>
  <c r="AC351" i="20" s="1"/>
  <c r="AA351" i="20"/>
  <c r="AD350" i="20"/>
  <c r="AC350" i="20" s="1"/>
  <c r="AA350" i="20"/>
  <c r="AD349" i="20"/>
  <c r="AC349" i="20" s="1"/>
  <c r="AA349" i="20"/>
  <c r="AD348" i="20"/>
  <c r="AC348" i="20" s="1"/>
  <c r="AA348" i="20"/>
  <c r="AD347" i="20"/>
  <c r="AC347" i="20" s="1"/>
  <c r="AA347" i="20"/>
  <c r="AD346" i="20"/>
  <c r="AC346" i="20" s="1"/>
  <c r="AA346" i="20"/>
  <c r="AD345" i="20"/>
  <c r="AC345" i="20" s="1"/>
  <c r="AA345" i="20"/>
  <c r="AD344" i="20"/>
  <c r="AC344" i="20" s="1"/>
  <c r="AA344" i="20"/>
  <c r="AD343" i="20"/>
  <c r="AC343" i="20" s="1"/>
  <c r="AA343" i="20"/>
  <c r="AD342" i="20"/>
  <c r="AC342" i="20" s="1"/>
  <c r="AA342" i="20"/>
  <c r="AD341" i="20"/>
  <c r="AC341" i="20" s="1"/>
  <c r="AA341" i="20"/>
  <c r="AD340" i="20"/>
  <c r="AC340" i="20" s="1"/>
  <c r="AA340" i="20"/>
  <c r="AD339" i="20"/>
  <c r="AC339" i="20" s="1"/>
  <c r="AA339" i="20"/>
  <c r="AD338" i="20"/>
  <c r="AC338" i="20" s="1"/>
  <c r="AA338" i="20"/>
  <c r="AD337" i="20"/>
  <c r="AC337" i="20" s="1"/>
  <c r="AA337" i="20"/>
  <c r="AD336" i="20"/>
  <c r="AC336" i="20" s="1"/>
  <c r="AA336" i="20"/>
  <c r="AD335" i="20"/>
  <c r="AC335" i="20" s="1"/>
  <c r="AA335" i="20"/>
  <c r="AD334" i="20"/>
  <c r="AC334" i="20" s="1"/>
  <c r="AA334" i="20"/>
  <c r="AD333" i="20"/>
  <c r="AC333" i="20" s="1"/>
  <c r="AA333" i="20"/>
  <c r="AD332" i="20"/>
  <c r="AC332" i="20" s="1"/>
  <c r="AA332" i="20"/>
  <c r="AD331" i="20"/>
  <c r="AC331" i="20" s="1"/>
  <c r="AA331" i="20"/>
  <c r="AD330" i="20"/>
  <c r="AC330" i="20" s="1"/>
  <c r="AA330" i="20"/>
  <c r="AD329" i="20"/>
  <c r="AC329" i="20" s="1"/>
  <c r="AA329" i="20"/>
  <c r="AD328" i="20"/>
  <c r="AC328" i="20" s="1"/>
  <c r="AA328" i="20"/>
  <c r="AD327" i="20"/>
  <c r="AC327" i="20" s="1"/>
  <c r="AA327" i="20"/>
  <c r="AD326" i="20"/>
  <c r="AC326" i="20" s="1"/>
  <c r="AA326" i="20"/>
  <c r="AD325" i="20"/>
  <c r="AC325" i="20" s="1"/>
  <c r="AA325" i="20"/>
  <c r="AD324" i="20"/>
  <c r="AC324" i="20" s="1"/>
  <c r="AA324" i="20"/>
  <c r="AD323" i="20"/>
  <c r="AC323" i="20" s="1"/>
  <c r="AA323" i="20"/>
  <c r="AD322" i="20"/>
  <c r="AC322" i="20" s="1"/>
  <c r="AA322" i="20"/>
  <c r="AD321" i="20"/>
  <c r="AC321" i="20" s="1"/>
  <c r="AA321" i="20"/>
  <c r="AD320" i="20"/>
  <c r="AC320" i="20" s="1"/>
  <c r="AA320" i="20"/>
  <c r="AD319" i="20"/>
  <c r="AC319" i="20" s="1"/>
  <c r="AA319" i="20"/>
  <c r="AD318" i="20"/>
  <c r="AC318" i="20" s="1"/>
  <c r="AA318" i="20"/>
  <c r="AD317" i="20"/>
  <c r="AC317" i="20" s="1"/>
  <c r="AA317" i="20"/>
  <c r="AD316" i="20"/>
  <c r="AC316" i="20" s="1"/>
  <c r="AA316" i="20"/>
  <c r="AD315" i="20"/>
  <c r="AC315" i="20" s="1"/>
  <c r="AA315" i="20"/>
  <c r="AD314" i="20"/>
  <c r="AC314" i="20" s="1"/>
  <c r="AA314" i="20"/>
  <c r="AD313" i="20"/>
  <c r="AC313" i="20" s="1"/>
  <c r="AA313" i="20"/>
  <c r="AD312" i="20"/>
  <c r="AC312" i="20" s="1"/>
  <c r="AA312" i="20"/>
  <c r="AD311" i="20"/>
  <c r="AC311" i="20" s="1"/>
  <c r="AA311" i="20"/>
  <c r="AD310" i="20"/>
  <c r="AC310" i="20" s="1"/>
  <c r="AA310" i="20"/>
  <c r="AD309" i="20"/>
  <c r="AC309" i="20" s="1"/>
  <c r="AA309" i="20"/>
  <c r="AD308" i="20"/>
  <c r="AC308" i="20" s="1"/>
  <c r="AA308" i="20"/>
  <c r="AD307" i="20"/>
  <c r="AC307" i="20" s="1"/>
  <c r="AA307" i="20"/>
  <c r="AD306" i="20"/>
  <c r="AC306" i="20" s="1"/>
  <c r="AA306" i="20"/>
  <c r="AD305" i="20"/>
  <c r="AC305" i="20" s="1"/>
  <c r="AA305" i="20"/>
  <c r="AD304" i="20"/>
  <c r="AC304" i="20" s="1"/>
  <c r="AA304" i="20"/>
  <c r="AD303" i="20"/>
  <c r="AC303" i="20" s="1"/>
  <c r="AA303" i="20"/>
  <c r="AD302" i="20"/>
  <c r="AC302" i="20" s="1"/>
  <c r="AA302" i="20"/>
  <c r="AD301" i="20"/>
  <c r="AC301" i="20" s="1"/>
  <c r="AA301" i="20"/>
  <c r="AD300" i="20"/>
  <c r="AC300" i="20" s="1"/>
  <c r="AA300" i="20"/>
  <c r="AD299" i="20"/>
  <c r="AC299" i="20" s="1"/>
  <c r="AA299" i="20"/>
  <c r="AD298" i="20"/>
  <c r="AC298" i="20" s="1"/>
  <c r="AA298" i="20"/>
  <c r="AD297" i="20"/>
  <c r="AC297" i="20" s="1"/>
  <c r="AA297" i="20"/>
  <c r="AD296" i="20"/>
  <c r="AC296" i="20" s="1"/>
  <c r="AA296" i="20"/>
  <c r="AD295" i="20"/>
  <c r="AC295" i="20" s="1"/>
  <c r="AA295" i="20"/>
  <c r="AD294" i="20"/>
  <c r="AC294" i="20" s="1"/>
  <c r="AA294" i="20"/>
  <c r="AD293" i="20"/>
  <c r="AC293" i="20" s="1"/>
  <c r="AA293" i="20"/>
  <c r="AD292" i="20"/>
  <c r="AC292" i="20" s="1"/>
  <c r="AA292" i="20"/>
  <c r="AD291" i="20"/>
  <c r="AC291" i="20" s="1"/>
  <c r="AA291" i="20"/>
  <c r="AD290" i="20"/>
  <c r="AC290" i="20" s="1"/>
  <c r="AA290" i="20"/>
  <c r="AD289" i="20"/>
  <c r="AC289" i="20" s="1"/>
  <c r="AA289" i="20"/>
  <c r="AD288" i="20"/>
  <c r="AC288" i="20" s="1"/>
  <c r="AA288" i="20"/>
  <c r="AD287" i="20"/>
  <c r="AC287" i="20" s="1"/>
  <c r="AA287" i="20"/>
  <c r="AD286" i="20"/>
  <c r="AC286" i="20" s="1"/>
  <c r="AA286" i="20"/>
  <c r="AD285" i="20"/>
  <c r="AC285" i="20" s="1"/>
  <c r="AA285" i="20"/>
  <c r="AD284" i="20"/>
  <c r="AC284" i="20" s="1"/>
  <c r="AA284" i="20"/>
  <c r="AD283" i="20"/>
  <c r="AC283" i="20" s="1"/>
  <c r="AA283" i="20"/>
  <c r="AD282" i="20"/>
  <c r="AC282" i="20" s="1"/>
  <c r="AA282" i="20"/>
  <c r="AD281" i="20"/>
  <c r="AC281" i="20" s="1"/>
  <c r="AA281" i="20"/>
  <c r="AD280" i="20"/>
  <c r="AC280" i="20" s="1"/>
  <c r="AA280" i="20"/>
  <c r="AD279" i="20"/>
  <c r="AC279" i="20" s="1"/>
  <c r="AA279" i="20"/>
  <c r="AD278" i="20"/>
  <c r="AC278" i="20" s="1"/>
  <c r="AA278" i="20"/>
  <c r="AD277" i="20"/>
  <c r="AC277" i="20" s="1"/>
  <c r="AA277" i="20"/>
  <c r="AD276" i="20"/>
  <c r="AC276" i="20" s="1"/>
  <c r="AA276" i="20"/>
  <c r="AD275" i="20"/>
  <c r="AC275" i="20" s="1"/>
  <c r="AA275" i="20"/>
  <c r="AD274" i="20"/>
  <c r="AC274" i="20" s="1"/>
  <c r="AA274" i="20"/>
  <c r="AD273" i="20"/>
  <c r="AC273" i="20" s="1"/>
  <c r="AA273" i="20"/>
  <c r="AD272" i="20"/>
  <c r="AC272" i="20" s="1"/>
  <c r="AA272" i="20"/>
  <c r="AD271" i="20"/>
  <c r="AC271" i="20" s="1"/>
  <c r="AA271" i="20"/>
  <c r="AD270" i="20"/>
  <c r="AC270" i="20" s="1"/>
  <c r="AA270" i="20"/>
  <c r="AD269" i="20"/>
  <c r="AC269" i="20" s="1"/>
  <c r="AA269" i="20"/>
  <c r="AD268" i="20"/>
  <c r="AC268" i="20" s="1"/>
  <c r="AA268" i="20"/>
  <c r="AD267" i="20"/>
  <c r="AC267" i="20" s="1"/>
  <c r="AA267" i="20"/>
  <c r="AD266" i="20"/>
  <c r="AC266" i="20" s="1"/>
  <c r="AA266" i="20"/>
  <c r="AD265" i="20"/>
  <c r="AC265" i="20" s="1"/>
  <c r="AA265" i="20"/>
  <c r="AD264" i="20"/>
  <c r="AC264" i="20" s="1"/>
  <c r="AA264" i="20"/>
  <c r="AD263" i="20"/>
  <c r="AC263" i="20" s="1"/>
  <c r="AA263" i="20"/>
  <c r="AD262" i="20"/>
  <c r="AC262" i="20" s="1"/>
  <c r="AA262" i="20"/>
  <c r="AD261" i="20"/>
  <c r="AC261" i="20" s="1"/>
  <c r="AA261" i="20"/>
  <c r="AD260" i="20"/>
  <c r="AC260" i="20" s="1"/>
  <c r="AA260" i="20"/>
  <c r="AD259" i="20"/>
  <c r="AC259" i="20" s="1"/>
  <c r="AA259" i="20"/>
  <c r="AD258" i="20"/>
  <c r="AC258" i="20" s="1"/>
  <c r="AA258" i="20"/>
  <c r="AD257" i="20"/>
  <c r="AC257" i="20" s="1"/>
  <c r="AA257" i="20"/>
  <c r="AD256" i="20"/>
  <c r="AC256" i="20" s="1"/>
  <c r="AA256" i="20"/>
  <c r="AD255" i="20"/>
  <c r="AC255" i="20" s="1"/>
  <c r="AA255" i="20"/>
  <c r="AD254" i="20"/>
  <c r="AC254" i="20" s="1"/>
  <c r="AA254" i="20"/>
  <c r="AD253" i="20"/>
  <c r="AC253" i="20" s="1"/>
  <c r="AA253" i="20"/>
  <c r="AD252" i="20"/>
  <c r="AC252" i="20" s="1"/>
  <c r="AA252" i="20"/>
  <c r="AD251" i="20"/>
  <c r="AC251" i="20" s="1"/>
  <c r="AA251" i="20"/>
  <c r="AD250" i="20"/>
  <c r="AC250" i="20" s="1"/>
  <c r="AA250" i="20"/>
  <c r="AD249" i="20"/>
  <c r="AC249" i="20" s="1"/>
  <c r="AA249" i="20"/>
  <c r="AD248" i="20"/>
  <c r="AC248" i="20" s="1"/>
  <c r="AA248" i="20"/>
  <c r="AD247" i="20"/>
  <c r="AC247" i="20" s="1"/>
  <c r="AA247" i="20"/>
  <c r="AD246" i="20"/>
  <c r="AC246" i="20" s="1"/>
  <c r="AA246" i="20"/>
  <c r="AD245" i="20"/>
  <c r="AC245" i="20" s="1"/>
  <c r="AA245" i="20"/>
  <c r="AD244" i="20"/>
  <c r="AC244" i="20" s="1"/>
  <c r="AA244" i="20"/>
  <c r="AD243" i="20"/>
  <c r="AC243" i="20" s="1"/>
  <c r="AA243" i="20"/>
  <c r="AD242" i="20"/>
  <c r="AC242" i="20" s="1"/>
  <c r="AA242" i="20"/>
  <c r="AD241" i="20"/>
  <c r="AC241" i="20" s="1"/>
  <c r="AA241" i="20"/>
  <c r="AD240" i="20"/>
  <c r="AC240" i="20" s="1"/>
  <c r="AA240" i="20"/>
  <c r="AD239" i="20"/>
  <c r="AC239" i="20" s="1"/>
  <c r="AA239" i="20"/>
  <c r="AD238" i="20"/>
  <c r="AC238" i="20" s="1"/>
  <c r="AA238" i="20"/>
  <c r="AD237" i="20"/>
  <c r="AC237" i="20" s="1"/>
  <c r="AA237" i="20"/>
  <c r="AD236" i="20"/>
  <c r="AC236" i="20" s="1"/>
  <c r="AA236" i="20"/>
  <c r="AD235" i="20"/>
  <c r="AC235" i="20" s="1"/>
  <c r="AA235" i="20"/>
  <c r="AD234" i="20"/>
  <c r="AC234" i="20" s="1"/>
  <c r="AA234" i="20"/>
  <c r="AD233" i="20"/>
  <c r="AC233" i="20" s="1"/>
  <c r="AA233" i="20"/>
  <c r="AD232" i="20"/>
  <c r="AC232" i="20" s="1"/>
  <c r="AA232" i="20"/>
  <c r="AD231" i="20"/>
  <c r="AC231" i="20" s="1"/>
  <c r="AA231" i="20"/>
  <c r="AD230" i="20"/>
  <c r="AC230" i="20" s="1"/>
  <c r="AA230" i="20"/>
  <c r="AD229" i="20"/>
  <c r="AC229" i="20" s="1"/>
  <c r="AA229" i="20"/>
  <c r="AD228" i="20"/>
  <c r="AC228" i="20" s="1"/>
  <c r="AA228" i="20"/>
  <c r="AD227" i="20"/>
  <c r="AC227" i="20" s="1"/>
  <c r="AA227" i="20"/>
  <c r="AD226" i="20"/>
  <c r="AC226" i="20" s="1"/>
  <c r="AA226" i="20"/>
  <c r="AD225" i="20"/>
  <c r="AC225" i="20" s="1"/>
  <c r="AA225" i="20"/>
  <c r="AD224" i="20"/>
  <c r="AC224" i="20" s="1"/>
  <c r="AA224" i="20"/>
  <c r="AD223" i="20"/>
  <c r="AC223" i="20" s="1"/>
  <c r="AA223" i="20"/>
  <c r="AD222" i="20"/>
  <c r="AC222" i="20" s="1"/>
  <c r="AA222" i="20"/>
  <c r="AD221" i="20"/>
  <c r="AC221" i="20" s="1"/>
  <c r="AA221" i="20"/>
  <c r="AD220" i="20"/>
  <c r="AC220" i="20" s="1"/>
  <c r="AA220" i="20"/>
  <c r="AD219" i="20"/>
  <c r="AC219" i="20" s="1"/>
  <c r="AA219" i="20"/>
  <c r="AD218" i="20"/>
  <c r="AC218" i="20" s="1"/>
  <c r="AA218" i="20"/>
  <c r="AD217" i="20"/>
  <c r="AC217" i="20" s="1"/>
  <c r="AA217" i="20"/>
  <c r="AD216" i="20"/>
  <c r="AC216" i="20" s="1"/>
  <c r="AA216" i="20"/>
  <c r="AD215" i="20"/>
  <c r="AC215" i="20" s="1"/>
  <c r="AA215" i="20"/>
  <c r="AD214" i="20"/>
  <c r="AC214" i="20" s="1"/>
  <c r="AA214" i="20"/>
  <c r="AD213" i="20"/>
  <c r="AC213" i="20" s="1"/>
  <c r="AA213" i="20"/>
  <c r="AD212" i="20"/>
  <c r="AC212" i="20" s="1"/>
  <c r="AA212" i="20"/>
  <c r="AD211" i="20"/>
  <c r="AC211" i="20" s="1"/>
  <c r="AA211" i="20"/>
  <c r="AD210" i="20"/>
  <c r="AC210" i="20" s="1"/>
  <c r="AA210" i="20"/>
  <c r="AD209" i="20"/>
  <c r="AC209" i="20" s="1"/>
  <c r="AA209" i="20"/>
  <c r="AD208" i="20"/>
  <c r="AC208" i="20" s="1"/>
  <c r="AA208" i="20"/>
  <c r="AD207" i="20"/>
  <c r="AC207" i="20" s="1"/>
  <c r="AA207" i="20"/>
  <c r="AD206" i="20"/>
  <c r="AC206" i="20" s="1"/>
  <c r="AA206" i="20"/>
  <c r="AD205" i="20"/>
  <c r="AC205" i="20" s="1"/>
  <c r="AA205" i="20"/>
  <c r="AD204" i="20"/>
  <c r="AC204" i="20" s="1"/>
  <c r="AA204" i="20"/>
  <c r="AD203" i="20"/>
  <c r="AC203" i="20" s="1"/>
  <c r="AA203" i="20"/>
  <c r="AD202" i="20"/>
  <c r="AC202" i="20" s="1"/>
  <c r="AA202" i="20"/>
  <c r="AD201" i="20"/>
  <c r="AC201" i="20" s="1"/>
  <c r="AA201" i="20"/>
  <c r="AD200" i="20"/>
  <c r="AC200" i="20" s="1"/>
  <c r="AA200" i="20"/>
  <c r="AD199" i="20"/>
  <c r="AC199" i="20" s="1"/>
  <c r="AA199" i="20"/>
  <c r="AD198" i="20"/>
  <c r="AC198" i="20" s="1"/>
  <c r="AA198" i="20"/>
  <c r="AD197" i="20"/>
  <c r="AC197" i="20" s="1"/>
  <c r="AA197" i="20"/>
  <c r="AD196" i="20"/>
  <c r="AC196" i="20" s="1"/>
  <c r="AA196" i="20"/>
  <c r="AD195" i="20"/>
  <c r="AC195" i="20" s="1"/>
  <c r="AA195" i="20"/>
  <c r="AD194" i="20"/>
  <c r="AC194" i="20" s="1"/>
  <c r="AA194" i="20"/>
  <c r="AD193" i="20"/>
  <c r="AC193" i="20" s="1"/>
  <c r="AA193" i="20"/>
  <c r="AD192" i="20"/>
  <c r="AC192" i="20" s="1"/>
  <c r="AA192" i="20"/>
  <c r="AD191" i="20"/>
  <c r="AC191" i="20" s="1"/>
  <c r="AA191" i="20"/>
  <c r="AD190" i="20"/>
  <c r="AC190" i="20" s="1"/>
  <c r="AA190" i="20"/>
  <c r="AD189" i="20"/>
  <c r="AC189" i="20" s="1"/>
  <c r="AA189" i="20"/>
  <c r="AD188" i="20"/>
  <c r="AC188" i="20" s="1"/>
  <c r="AA188" i="20"/>
  <c r="AD187" i="20"/>
  <c r="AC187" i="20" s="1"/>
  <c r="AA187" i="20"/>
  <c r="AD186" i="20"/>
  <c r="AC186" i="20" s="1"/>
  <c r="AA186" i="20"/>
  <c r="AD185" i="20"/>
  <c r="AC185" i="20" s="1"/>
  <c r="AA185" i="20"/>
  <c r="AD184" i="20"/>
  <c r="AC184" i="20" s="1"/>
  <c r="AA184" i="20"/>
  <c r="AD183" i="20"/>
  <c r="AC183" i="20" s="1"/>
  <c r="AA183" i="20"/>
  <c r="AD182" i="20"/>
  <c r="AC182" i="20" s="1"/>
  <c r="AA182" i="20"/>
  <c r="AD181" i="20"/>
  <c r="AC181" i="20" s="1"/>
  <c r="AA181" i="20"/>
  <c r="AD180" i="20"/>
  <c r="AC180" i="20" s="1"/>
  <c r="AA180" i="20"/>
  <c r="AD179" i="20"/>
  <c r="AC179" i="20" s="1"/>
  <c r="AA179" i="20"/>
  <c r="AD178" i="20"/>
  <c r="AC178" i="20" s="1"/>
  <c r="AA178" i="20"/>
  <c r="AD177" i="20"/>
  <c r="AC177" i="20" s="1"/>
  <c r="AA177" i="20"/>
  <c r="AD176" i="20"/>
  <c r="AC176" i="20" s="1"/>
  <c r="AA176" i="20"/>
  <c r="AD175" i="20"/>
  <c r="AC175" i="20" s="1"/>
  <c r="AA175" i="20"/>
  <c r="AD174" i="20"/>
  <c r="AC174" i="20" s="1"/>
  <c r="AA174" i="20"/>
  <c r="AD173" i="20"/>
  <c r="AC173" i="20" s="1"/>
  <c r="AA173" i="20"/>
  <c r="AD172" i="20"/>
  <c r="AC172" i="20" s="1"/>
  <c r="AA172" i="20"/>
  <c r="AD171" i="20"/>
  <c r="AC171" i="20" s="1"/>
  <c r="AA171" i="20"/>
  <c r="AD170" i="20"/>
  <c r="AC170" i="20" s="1"/>
  <c r="AA170" i="20"/>
  <c r="AD169" i="20"/>
  <c r="AC169" i="20" s="1"/>
  <c r="AA169" i="20"/>
  <c r="AD168" i="20"/>
  <c r="AC168" i="20" s="1"/>
  <c r="AA168" i="20"/>
  <c r="AD167" i="20"/>
  <c r="AC167" i="20" s="1"/>
  <c r="AA167" i="20"/>
  <c r="AD166" i="20"/>
  <c r="AC166" i="20" s="1"/>
  <c r="AA166" i="20"/>
  <c r="AD165" i="20"/>
  <c r="AC165" i="20" s="1"/>
  <c r="AA165" i="20"/>
  <c r="AD164" i="20"/>
  <c r="AC164" i="20" s="1"/>
  <c r="AA164" i="20"/>
  <c r="AD163" i="20"/>
  <c r="AC163" i="20" s="1"/>
  <c r="AA163" i="20"/>
  <c r="AD162" i="20"/>
  <c r="AC162" i="20" s="1"/>
  <c r="AA162" i="20"/>
  <c r="AD161" i="20"/>
  <c r="AC161" i="20" s="1"/>
  <c r="AA161" i="20"/>
  <c r="AD160" i="20"/>
  <c r="AC160" i="20" s="1"/>
  <c r="AA160" i="20"/>
  <c r="AD159" i="20"/>
  <c r="AC159" i="20" s="1"/>
  <c r="AA159" i="20"/>
  <c r="AD158" i="20"/>
  <c r="AC158" i="20" s="1"/>
  <c r="AA158" i="20"/>
  <c r="AD157" i="20"/>
  <c r="AC157" i="20" s="1"/>
  <c r="AA157" i="20"/>
  <c r="AD156" i="20"/>
  <c r="AC156" i="20" s="1"/>
  <c r="AA156" i="20"/>
  <c r="AD155" i="20"/>
  <c r="AC155" i="20" s="1"/>
  <c r="AA155" i="20"/>
  <c r="AD154" i="20"/>
  <c r="AC154" i="20" s="1"/>
  <c r="AA154" i="20"/>
  <c r="AD153" i="20"/>
  <c r="AC153" i="20" s="1"/>
  <c r="AA153" i="20"/>
  <c r="AD152" i="20"/>
  <c r="AC152" i="20" s="1"/>
  <c r="AA152" i="20"/>
  <c r="AD151" i="20"/>
  <c r="AC151" i="20" s="1"/>
  <c r="AA151" i="20"/>
  <c r="AD150" i="20"/>
  <c r="AC150" i="20" s="1"/>
  <c r="AA150" i="20"/>
  <c r="AD149" i="20"/>
  <c r="AC149" i="20" s="1"/>
  <c r="AA149" i="20"/>
  <c r="AD148" i="20"/>
  <c r="AC148" i="20" s="1"/>
  <c r="AA148" i="20"/>
  <c r="AD147" i="20"/>
  <c r="AC147" i="20" s="1"/>
  <c r="AA147" i="20"/>
  <c r="AD146" i="20"/>
  <c r="AC146" i="20" s="1"/>
  <c r="AA146" i="20"/>
  <c r="AD145" i="20"/>
  <c r="AC145" i="20" s="1"/>
  <c r="AA145" i="20"/>
  <c r="AD144" i="20"/>
  <c r="AC144" i="20" s="1"/>
  <c r="AA144" i="20"/>
  <c r="AD143" i="20"/>
  <c r="AC143" i="20" s="1"/>
  <c r="AA143" i="20"/>
  <c r="AD142" i="20"/>
  <c r="AC142" i="20" s="1"/>
  <c r="AA142" i="20"/>
  <c r="AD141" i="20"/>
  <c r="AC141" i="20" s="1"/>
  <c r="AA141" i="20"/>
  <c r="AD140" i="20"/>
  <c r="AC140" i="20" s="1"/>
  <c r="AA140" i="20"/>
  <c r="AD139" i="20"/>
  <c r="AC139" i="20" s="1"/>
  <c r="AA139" i="20"/>
  <c r="AD138" i="20"/>
  <c r="AC138" i="20" s="1"/>
  <c r="AA138" i="20"/>
  <c r="AD137" i="20"/>
  <c r="AC137" i="20" s="1"/>
  <c r="AA137" i="20"/>
  <c r="AD136" i="20"/>
  <c r="AC136" i="20" s="1"/>
  <c r="AA136" i="20"/>
  <c r="AD135" i="20"/>
  <c r="AC135" i="20" s="1"/>
  <c r="AA135" i="20"/>
  <c r="AD134" i="20"/>
  <c r="AC134" i="20" s="1"/>
  <c r="AA134" i="20"/>
  <c r="AD133" i="20"/>
  <c r="AC133" i="20" s="1"/>
  <c r="AA133" i="20"/>
  <c r="AD132" i="20"/>
  <c r="AC132" i="20" s="1"/>
  <c r="AA132" i="20"/>
  <c r="AD131" i="20"/>
  <c r="AC131" i="20" s="1"/>
  <c r="AA131" i="20"/>
  <c r="AD130" i="20"/>
  <c r="AC130" i="20" s="1"/>
  <c r="AA130" i="20"/>
  <c r="AD129" i="20"/>
  <c r="AC129" i="20" s="1"/>
  <c r="AA129" i="20"/>
  <c r="AD128" i="20"/>
  <c r="AC128" i="20" s="1"/>
  <c r="AA128" i="20"/>
  <c r="AD127" i="20"/>
  <c r="AC127" i="20" s="1"/>
  <c r="AA127" i="20"/>
  <c r="AD126" i="20"/>
  <c r="AC126" i="20" s="1"/>
  <c r="AA126" i="20"/>
  <c r="AD125" i="20"/>
  <c r="AC125" i="20" s="1"/>
  <c r="AA125" i="20"/>
  <c r="AD124" i="20"/>
  <c r="AC124" i="20" s="1"/>
  <c r="AA124" i="20"/>
  <c r="AD123" i="20"/>
  <c r="AC123" i="20" s="1"/>
  <c r="AA123" i="20"/>
  <c r="AD122" i="20"/>
  <c r="AC122" i="20" s="1"/>
  <c r="AA122" i="20"/>
  <c r="AD121" i="20"/>
  <c r="AC121" i="20" s="1"/>
  <c r="AA121" i="20"/>
  <c r="AD120" i="20"/>
  <c r="AC120" i="20" s="1"/>
  <c r="AA120" i="20"/>
  <c r="AD119" i="20"/>
  <c r="AC119" i="20" s="1"/>
  <c r="AA119" i="20"/>
  <c r="AD118" i="20"/>
  <c r="AC118" i="20" s="1"/>
  <c r="AA118" i="20"/>
  <c r="AD117" i="20"/>
  <c r="AC117" i="20" s="1"/>
  <c r="AA117" i="20"/>
  <c r="AD116" i="20"/>
  <c r="AC116" i="20" s="1"/>
  <c r="AA116" i="20"/>
  <c r="AD115" i="20"/>
  <c r="AC115" i="20" s="1"/>
  <c r="AA115" i="20"/>
  <c r="AD114" i="20"/>
  <c r="AC114" i="20" s="1"/>
  <c r="AA114" i="20"/>
  <c r="AD113" i="20"/>
  <c r="AC113" i="20" s="1"/>
  <c r="AA113" i="20"/>
  <c r="AD112" i="20"/>
  <c r="AC112" i="20" s="1"/>
  <c r="AA112" i="20"/>
  <c r="AD111" i="20"/>
  <c r="AC111" i="20" s="1"/>
  <c r="AA111" i="20"/>
  <c r="AD110" i="20"/>
  <c r="AC110" i="20" s="1"/>
  <c r="AA110" i="20"/>
  <c r="AD109" i="20"/>
  <c r="AC109" i="20" s="1"/>
  <c r="AA109" i="20"/>
  <c r="AD108" i="20"/>
  <c r="AC108" i="20" s="1"/>
  <c r="AA108" i="20"/>
  <c r="AD107" i="20"/>
  <c r="AC107" i="20" s="1"/>
  <c r="AA107" i="20"/>
  <c r="AD106" i="20"/>
  <c r="AC106" i="20" s="1"/>
  <c r="AA106" i="20"/>
  <c r="AD105" i="20"/>
  <c r="AC105" i="20" s="1"/>
  <c r="AA105" i="20"/>
  <c r="AD104" i="20"/>
  <c r="AC104" i="20" s="1"/>
  <c r="AA104" i="20"/>
  <c r="AD103" i="20"/>
  <c r="AC103" i="20" s="1"/>
  <c r="AA103" i="20"/>
  <c r="AD102" i="20"/>
  <c r="AC102" i="20" s="1"/>
  <c r="AA102" i="20"/>
  <c r="AD101" i="20"/>
  <c r="AC101" i="20" s="1"/>
  <c r="AA101" i="20"/>
  <c r="AD100" i="20"/>
  <c r="AC100" i="20" s="1"/>
  <c r="AA100" i="20"/>
  <c r="AD99" i="20"/>
  <c r="AC99" i="20" s="1"/>
  <c r="AA99" i="20"/>
  <c r="AD98" i="20"/>
  <c r="AC98" i="20" s="1"/>
  <c r="AA98" i="20"/>
  <c r="AD97" i="20"/>
  <c r="AC97" i="20" s="1"/>
  <c r="AA97" i="20"/>
  <c r="AD96" i="20"/>
  <c r="AC96" i="20" s="1"/>
  <c r="AA96" i="20"/>
  <c r="AD95" i="20"/>
  <c r="AC95" i="20" s="1"/>
  <c r="AA95" i="20"/>
  <c r="AD94" i="20"/>
  <c r="AC94" i="20" s="1"/>
  <c r="AA94" i="20"/>
  <c r="AD93" i="20"/>
  <c r="AC93" i="20" s="1"/>
  <c r="AA93" i="20"/>
  <c r="AD92" i="20"/>
  <c r="AC92" i="20" s="1"/>
  <c r="AA92" i="20"/>
  <c r="AD91" i="20"/>
  <c r="AC91" i="20" s="1"/>
  <c r="AA91" i="20"/>
  <c r="AD90" i="20"/>
  <c r="AC90" i="20" s="1"/>
  <c r="AA90" i="20"/>
  <c r="AD89" i="20"/>
  <c r="AC89" i="20" s="1"/>
  <c r="AA89" i="20"/>
  <c r="AD88" i="20"/>
  <c r="AC88" i="20" s="1"/>
  <c r="AA88" i="20"/>
  <c r="AD87" i="20"/>
  <c r="AC87" i="20" s="1"/>
  <c r="AA87" i="20"/>
  <c r="AD86" i="20"/>
  <c r="AC86" i="20" s="1"/>
  <c r="AA86" i="20"/>
  <c r="AD85" i="20"/>
  <c r="AC85" i="20" s="1"/>
  <c r="AA85" i="20"/>
  <c r="AD84" i="20"/>
  <c r="AC84" i="20" s="1"/>
  <c r="AA84" i="20"/>
  <c r="AD83" i="20"/>
  <c r="AC83" i="20" s="1"/>
  <c r="AA83" i="20"/>
  <c r="AD82" i="20"/>
  <c r="AC82" i="20" s="1"/>
  <c r="AA82" i="20"/>
  <c r="AD81" i="20"/>
  <c r="AC81" i="20" s="1"/>
  <c r="AA81" i="20"/>
  <c r="AD80" i="20"/>
  <c r="AC80" i="20" s="1"/>
  <c r="AA80" i="20"/>
  <c r="AD79" i="20"/>
  <c r="AC79" i="20" s="1"/>
  <c r="AA79" i="20"/>
  <c r="AD78" i="20"/>
  <c r="AC78" i="20" s="1"/>
  <c r="AA78" i="20"/>
  <c r="AD77" i="20"/>
  <c r="AC77" i="20" s="1"/>
  <c r="AA77" i="20"/>
  <c r="AD76" i="20"/>
  <c r="AC76" i="20" s="1"/>
  <c r="AA76" i="20"/>
  <c r="AD75" i="20"/>
  <c r="AC75" i="20" s="1"/>
  <c r="AA75" i="20"/>
  <c r="AD74" i="20"/>
  <c r="AC74" i="20" s="1"/>
  <c r="AA74" i="20"/>
  <c r="AD73" i="20"/>
  <c r="AC73" i="20" s="1"/>
  <c r="AA73" i="20"/>
  <c r="AD72" i="20"/>
  <c r="AC72" i="20" s="1"/>
  <c r="AA72" i="20"/>
  <c r="AD71" i="20"/>
  <c r="AC71" i="20" s="1"/>
  <c r="AA71" i="20"/>
  <c r="AD70" i="20"/>
  <c r="AC70" i="20" s="1"/>
  <c r="AA70" i="20"/>
  <c r="AD69" i="20"/>
  <c r="AC69" i="20" s="1"/>
  <c r="AA69" i="20"/>
  <c r="AD68" i="20"/>
  <c r="AC68" i="20" s="1"/>
  <c r="AA68" i="20"/>
  <c r="AD67" i="20"/>
  <c r="AC67" i="20" s="1"/>
  <c r="AA67" i="20"/>
  <c r="AD66" i="20"/>
  <c r="AC66" i="20" s="1"/>
  <c r="AA66" i="20"/>
  <c r="AD65" i="20"/>
  <c r="AC65" i="20" s="1"/>
  <c r="AA65" i="20"/>
  <c r="AD64" i="20"/>
  <c r="AC64" i="20" s="1"/>
  <c r="AA64" i="20"/>
  <c r="AD63" i="20"/>
  <c r="AC63" i="20" s="1"/>
  <c r="AA63" i="20"/>
  <c r="AD62" i="20"/>
  <c r="AC62" i="20" s="1"/>
  <c r="AA62" i="20"/>
  <c r="AD61" i="20"/>
  <c r="AC61" i="20" s="1"/>
  <c r="AA61" i="20"/>
  <c r="AD60" i="20"/>
  <c r="AC60" i="20" s="1"/>
  <c r="AA60" i="20"/>
  <c r="AD59" i="20"/>
  <c r="AC59" i="20" s="1"/>
  <c r="AA59" i="20"/>
  <c r="AD58" i="20"/>
  <c r="AC58" i="20" s="1"/>
  <c r="AA58" i="20"/>
  <c r="AD57" i="20"/>
  <c r="AC57" i="20" s="1"/>
  <c r="AA57" i="20"/>
  <c r="AD56" i="20"/>
  <c r="AC56" i="20" s="1"/>
  <c r="AA56" i="20"/>
  <c r="AD55" i="20"/>
  <c r="AC55" i="20" s="1"/>
  <c r="AA55" i="20"/>
  <c r="AD54" i="20"/>
  <c r="AC54" i="20" s="1"/>
  <c r="AA54" i="20"/>
  <c r="AD53" i="20"/>
  <c r="AC53" i="20" s="1"/>
  <c r="AA53" i="20"/>
  <c r="AD52" i="20"/>
  <c r="AC52" i="20" s="1"/>
  <c r="AA52" i="20"/>
  <c r="AD51" i="20"/>
  <c r="AC51" i="20" s="1"/>
  <c r="AA51" i="20"/>
  <c r="AD50" i="20"/>
  <c r="AC50" i="20" s="1"/>
  <c r="AA50" i="20"/>
  <c r="AD49" i="20"/>
  <c r="AC49" i="20" s="1"/>
  <c r="AA49" i="20"/>
  <c r="AD48" i="20"/>
  <c r="AC48" i="20" s="1"/>
  <c r="AA48" i="20"/>
  <c r="AD47" i="20"/>
  <c r="AC47" i="20" s="1"/>
  <c r="AA47" i="20"/>
  <c r="AD46" i="20"/>
  <c r="AC46" i="20" s="1"/>
  <c r="AA46" i="20"/>
  <c r="AD45" i="20"/>
  <c r="AC45" i="20" s="1"/>
  <c r="AA45" i="20"/>
  <c r="AD44" i="20"/>
  <c r="AC44" i="20" s="1"/>
  <c r="AA44" i="20"/>
  <c r="AD43" i="20"/>
  <c r="AC43" i="20" s="1"/>
  <c r="AA43" i="20"/>
  <c r="AD42" i="20"/>
  <c r="AC42" i="20" s="1"/>
  <c r="AA42" i="20"/>
  <c r="AD41" i="20"/>
  <c r="AC41" i="20" s="1"/>
  <c r="AA41" i="20"/>
  <c r="AD40" i="20"/>
  <c r="AC40" i="20" s="1"/>
  <c r="AA40" i="20"/>
  <c r="AD39" i="20"/>
  <c r="AC39" i="20" s="1"/>
  <c r="AA39" i="20"/>
  <c r="AD38" i="20"/>
  <c r="AC38" i="20" s="1"/>
  <c r="AA38" i="20"/>
  <c r="AD37" i="20"/>
  <c r="AC37" i="20" s="1"/>
  <c r="AA37" i="20"/>
  <c r="AD36" i="20"/>
  <c r="AC36" i="20" s="1"/>
  <c r="AA36" i="20"/>
  <c r="AD35" i="20"/>
  <c r="AC35" i="20" s="1"/>
  <c r="AA35" i="20"/>
  <c r="AD34" i="20"/>
  <c r="AC34" i="20" s="1"/>
  <c r="AA34" i="20"/>
  <c r="AD33" i="20"/>
  <c r="AC33" i="20" s="1"/>
  <c r="AA33" i="20"/>
  <c r="AD32" i="20"/>
  <c r="AC32" i="20" s="1"/>
  <c r="AA32" i="20"/>
  <c r="AD31" i="20"/>
  <c r="AC31" i="20" s="1"/>
  <c r="AA31" i="20"/>
  <c r="AD30" i="20"/>
  <c r="AC30" i="20" s="1"/>
  <c r="AA30" i="20"/>
  <c r="AD29" i="20"/>
  <c r="AC29" i="20" s="1"/>
  <c r="AA29" i="20"/>
  <c r="AD28" i="20"/>
  <c r="AC28" i="20" s="1"/>
  <c r="AA28" i="20"/>
  <c r="Y374" i="19" l="1"/>
  <c r="Y373" i="19"/>
  <c r="Y372" i="19"/>
  <c r="Y371" i="19"/>
  <c r="Y370" i="19"/>
  <c r="Y369" i="19"/>
  <c r="Y368" i="19"/>
  <c r="Y367" i="19"/>
  <c r="Y366" i="19"/>
  <c r="Y365" i="19"/>
  <c r="Y364" i="19"/>
  <c r="Y363" i="19"/>
  <c r="Y362" i="19"/>
  <c r="Y361" i="19"/>
  <c r="Y360" i="19"/>
  <c r="Y359" i="19"/>
  <c r="Y358" i="19"/>
  <c r="Y357" i="19"/>
  <c r="Y356" i="19"/>
  <c r="Y355" i="19"/>
  <c r="Y354" i="19"/>
  <c r="Y353" i="19"/>
  <c r="Y352" i="19"/>
  <c r="Y351" i="19"/>
  <c r="Z346" i="19"/>
  <c r="Y346" i="19" s="1"/>
  <c r="W346" i="19"/>
  <c r="Z345" i="19"/>
  <c r="Y345" i="19" s="1"/>
  <c r="W345" i="19"/>
  <c r="Z344" i="19"/>
  <c r="Y344" i="19" s="1"/>
  <c r="W344" i="19"/>
  <c r="Z343" i="19"/>
  <c r="Y343" i="19" s="1"/>
  <c r="W343" i="19"/>
  <c r="Z342" i="19"/>
  <c r="Y342" i="19" s="1"/>
  <c r="W342" i="19"/>
  <c r="Z341" i="19"/>
  <c r="Y341" i="19" s="1"/>
  <c r="W341" i="19"/>
  <c r="AN1" i="30" l="1"/>
  <c r="AN1" i="32" l="1"/>
  <c r="AN1" i="28"/>
  <c r="AN1" i="26"/>
  <c r="Z337" i="17"/>
  <c r="Y337" i="17"/>
  <c r="W337" i="17"/>
  <c r="Z336" i="17"/>
  <c r="Y336" i="17"/>
  <c r="W336" i="17"/>
  <c r="Z335" i="17"/>
  <c r="Y335" i="17"/>
  <c r="W335" i="17"/>
  <c r="Z334" i="17"/>
  <c r="Y334" i="17"/>
  <c r="W334" i="17"/>
  <c r="Z333" i="17"/>
  <c r="Y333" i="17"/>
  <c r="W333" i="17"/>
  <c r="Z332" i="17"/>
  <c r="Y332" i="17"/>
  <c r="W332" i="17"/>
  <c r="Z331" i="17"/>
  <c r="Y331" i="17"/>
  <c r="W331" i="17"/>
  <c r="Z330" i="17"/>
  <c r="Y330" i="17"/>
  <c r="W330" i="17"/>
  <c r="Z329" i="17"/>
  <c r="Y329" i="17"/>
  <c r="W329" i="17"/>
  <c r="Z328" i="17"/>
  <c r="Y328" i="17"/>
  <c r="W328" i="17"/>
  <c r="Z327" i="17"/>
  <c r="Y327" i="17"/>
  <c r="W327" i="17"/>
  <c r="Z326" i="17"/>
  <c r="Y326" i="17"/>
  <c r="W326" i="17"/>
  <c r="Z325" i="17"/>
  <c r="Y325" i="17"/>
  <c r="W325" i="17"/>
  <c r="Z324" i="17"/>
  <c r="Y324" i="17"/>
  <c r="W324" i="17"/>
  <c r="Z323" i="17"/>
  <c r="Y323" i="17"/>
  <c r="W323" i="17"/>
  <c r="Z322" i="17"/>
  <c r="Y322" i="17"/>
  <c r="W322" i="17"/>
  <c r="Z321" i="17"/>
  <c r="Y321" i="17"/>
  <c r="W321" i="17"/>
  <c r="Z320" i="17"/>
  <c r="Y320" i="17"/>
  <c r="W320" i="17"/>
  <c r="Z319" i="17"/>
  <c r="Y319" i="17"/>
  <c r="W319" i="17"/>
  <c r="Z318" i="17"/>
  <c r="Y318" i="17"/>
  <c r="W318" i="17"/>
  <c r="Z317" i="17"/>
  <c r="Y317" i="17"/>
  <c r="W317" i="17"/>
  <c r="Z316" i="17"/>
  <c r="Y316" i="17"/>
  <c r="W316" i="17"/>
  <c r="Z315" i="17"/>
  <c r="Y315" i="17"/>
  <c r="W315" i="17"/>
  <c r="Z314" i="17"/>
  <c r="Y314" i="17"/>
  <c r="W314" i="17"/>
  <c r="Z313" i="17"/>
  <c r="Y313" i="17"/>
  <c r="W313" i="17"/>
  <c r="Z312" i="17"/>
  <c r="Y312" i="17"/>
  <c r="W312" i="17"/>
  <c r="Z311" i="17"/>
  <c r="Y311" i="17"/>
  <c r="W311" i="17"/>
  <c r="Z310" i="17"/>
  <c r="Y310" i="17"/>
  <c r="W310" i="17"/>
  <c r="Z309" i="17"/>
  <c r="Y309" i="17"/>
  <c r="W309" i="17"/>
  <c r="Z308" i="17"/>
  <c r="Y308" i="17"/>
  <c r="W308" i="17"/>
  <c r="Z307" i="17"/>
  <c r="Y307" i="17"/>
  <c r="W307" i="17"/>
  <c r="Z306" i="17"/>
  <c r="Y306" i="17"/>
  <c r="W306" i="17"/>
  <c r="Z305" i="17"/>
  <c r="Y305" i="17"/>
  <c r="W305" i="17"/>
  <c r="Z304" i="17"/>
  <c r="Y304" i="17"/>
  <c r="W304" i="17"/>
  <c r="Z303" i="17"/>
  <c r="Y303" i="17"/>
  <c r="W303" i="17"/>
  <c r="Z302" i="17"/>
  <c r="Y302" i="17"/>
  <c r="W302" i="17"/>
  <c r="Z301" i="17"/>
  <c r="Y301" i="17"/>
  <c r="W301" i="17"/>
  <c r="Z300" i="17"/>
  <c r="Y300" i="17"/>
  <c r="W300" i="17"/>
  <c r="Z299" i="17"/>
  <c r="Y299" i="17"/>
  <c r="W299" i="17"/>
  <c r="Z298" i="17"/>
  <c r="Y298" i="17"/>
  <c r="W298" i="17"/>
  <c r="Z297" i="17"/>
  <c r="Y297" i="17"/>
  <c r="W297" i="17"/>
  <c r="Z296" i="17"/>
  <c r="Y296" i="17"/>
  <c r="W296" i="17"/>
  <c r="Z295" i="17"/>
  <c r="Y295" i="17"/>
  <c r="W295" i="17"/>
  <c r="Z294" i="17"/>
  <c r="Y294" i="17"/>
  <c r="W294" i="17"/>
  <c r="Z293" i="17"/>
  <c r="Y293" i="17"/>
  <c r="W293" i="17"/>
  <c r="Z292" i="17"/>
  <c r="Y292" i="17"/>
  <c r="W292" i="17"/>
  <c r="Z291" i="17"/>
  <c r="Y291" i="17"/>
  <c r="W291" i="17"/>
  <c r="Z290" i="17"/>
  <c r="Y290" i="17"/>
  <c r="W290" i="17"/>
  <c r="Z289" i="17"/>
  <c r="Y289" i="17"/>
  <c r="W289" i="17"/>
  <c r="Z288" i="17"/>
  <c r="Y288" i="17"/>
  <c r="W288" i="17"/>
  <c r="Z287" i="17"/>
  <c r="Y287" i="17"/>
  <c r="W287" i="17"/>
  <c r="Z286" i="17"/>
  <c r="Y286" i="17"/>
  <c r="W286" i="17"/>
  <c r="Z285" i="17"/>
  <c r="Y285" i="17"/>
  <c r="W285" i="17"/>
  <c r="Z284" i="17"/>
  <c r="Y284" i="17"/>
  <c r="W284" i="17"/>
  <c r="Z283" i="17"/>
  <c r="Y283" i="17"/>
  <c r="W283" i="17"/>
  <c r="Z282" i="17"/>
  <c r="Y282" i="17"/>
  <c r="W282" i="17"/>
  <c r="Z281" i="17"/>
  <c r="Y281" i="17"/>
  <c r="W281" i="17"/>
  <c r="Z280" i="17"/>
  <c r="Y280" i="17"/>
  <c r="W280" i="17"/>
  <c r="Z279" i="17"/>
  <c r="Y279" i="17"/>
  <c r="W279" i="17"/>
  <c r="Z278" i="17"/>
  <c r="Y278" i="17"/>
  <c r="W278" i="17"/>
  <c r="Z277" i="17"/>
  <c r="Y277" i="17"/>
  <c r="W277" i="17"/>
  <c r="Z276" i="17"/>
  <c r="Y276" i="17"/>
  <c r="W276" i="17"/>
  <c r="Z275" i="17"/>
  <c r="Y275" i="17"/>
  <c r="W275" i="17"/>
  <c r="Z274" i="17"/>
  <c r="Y274" i="17"/>
  <c r="W274" i="17"/>
  <c r="Z273" i="17"/>
  <c r="Y273" i="17"/>
  <c r="W273" i="17"/>
  <c r="Z272" i="17"/>
  <c r="Y272" i="17"/>
  <c r="W272" i="17"/>
  <c r="Z271" i="17"/>
  <c r="Y271" i="17"/>
  <c r="W271" i="17"/>
  <c r="Z270" i="17"/>
  <c r="Y270" i="17"/>
  <c r="W270" i="17"/>
  <c r="Z269" i="17"/>
  <c r="Y269" i="17"/>
  <c r="W269" i="17"/>
  <c r="Z268" i="17"/>
  <c r="Y268" i="17"/>
  <c r="W268" i="17"/>
  <c r="Z267" i="17"/>
  <c r="Y267" i="17"/>
  <c r="W267" i="17"/>
  <c r="Z266" i="17"/>
  <c r="Y266" i="17"/>
  <c r="W266" i="17"/>
  <c r="Z265" i="17"/>
  <c r="Y265" i="17"/>
  <c r="W265" i="17"/>
  <c r="Z264" i="17"/>
  <c r="Y264" i="17"/>
  <c r="W264" i="17"/>
  <c r="Z263" i="17"/>
  <c r="Y263" i="17"/>
  <c r="W263" i="17"/>
  <c r="Z262" i="17"/>
  <c r="Y262" i="17"/>
  <c r="W262" i="17"/>
  <c r="Z261" i="17"/>
  <c r="Y261" i="17"/>
  <c r="W261" i="17"/>
  <c r="Z260" i="17"/>
  <c r="Y260" i="17"/>
  <c r="W260" i="17"/>
  <c r="Z259" i="17"/>
  <c r="Y259" i="17"/>
  <c r="W259" i="17"/>
  <c r="Z258" i="17"/>
  <c r="Y258" i="17"/>
  <c r="W258" i="17"/>
  <c r="Z257" i="17"/>
  <c r="Y257" i="17"/>
  <c r="W257" i="17"/>
  <c r="Z256" i="17"/>
  <c r="Y256" i="17"/>
  <c r="W256" i="17"/>
  <c r="Z255" i="17"/>
  <c r="Y255" i="17"/>
  <c r="W255" i="17"/>
  <c r="Z254" i="17"/>
  <c r="Y254" i="17"/>
  <c r="W254" i="17"/>
  <c r="Z253" i="17"/>
  <c r="Y253" i="17"/>
  <c r="W253" i="17"/>
  <c r="Z252" i="17"/>
  <c r="Y252" i="17"/>
  <c r="W252" i="17"/>
  <c r="Z251" i="17"/>
  <c r="Y251" i="17"/>
  <c r="W251" i="17"/>
  <c r="Z250" i="17"/>
  <c r="Y250" i="17"/>
  <c r="W250" i="17"/>
  <c r="Z249" i="17"/>
  <c r="Y249" i="17"/>
  <c r="W249" i="17"/>
  <c r="Z248" i="17"/>
  <c r="Y248" i="17"/>
  <c r="W248" i="17"/>
  <c r="Z247" i="17"/>
  <c r="Y247" i="17"/>
  <c r="W247" i="17"/>
  <c r="Z246" i="17"/>
  <c r="Y246" i="17"/>
  <c r="W246" i="17"/>
  <c r="Z245" i="17"/>
  <c r="Y245" i="17"/>
  <c r="W245" i="17"/>
  <c r="Z244" i="17"/>
  <c r="Y244" i="17"/>
  <c r="W244" i="17"/>
  <c r="Z243" i="17"/>
  <c r="Y243" i="17"/>
  <c r="W243" i="17"/>
  <c r="Z242" i="17"/>
  <c r="Y242" i="17"/>
  <c r="W242" i="17"/>
  <c r="Z241" i="17"/>
  <c r="Y241" i="17"/>
  <c r="W241" i="17"/>
  <c r="Z240" i="17"/>
  <c r="Y240" i="17"/>
  <c r="W240" i="17"/>
  <c r="Z239" i="17"/>
  <c r="Y239" i="17"/>
  <c r="W239" i="17"/>
  <c r="Z238" i="17"/>
  <c r="Y238" i="17"/>
  <c r="W238" i="17"/>
  <c r="Z237" i="17"/>
  <c r="Y237" i="17"/>
  <c r="W237" i="17"/>
  <c r="Z236" i="17"/>
  <c r="Y236" i="17"/>
  <c r="W236" i="17"/>
  <c r="Z235" i="17"/>
  <c r="Y235" i="17"/>
  <c r="W235" i="17"/>
  <c r="Z234" i="17"/>
  <c r="Y234" i="17"/>
  <c r="W234" i="17"/>
  <c r="Z233" i="17"/>
  <c r="Y233" i="17"/>
  <c r="W233" i="17"/>
  <c r="Z232" i="17"/>
  <c r="Y232" i="17"/>
  <c r="W232" i="17"/>
  <c r="Z231" i="17"/>
  <c r="Y231" i="17"/>
  <c r="W231" i="17"/>
  <c r="Z230" i="17"/>
  <c r="Y230" i="17"/>
  <c r="W230" i="17"/>
  <c r="Z229" i="17"/>
  <c r="Y229" i="17"/>
  <c r="W229" i="17"/>
  <c r="Z228" i="17"/>
  <c r="Y228" i="17"/>
  <c r="W228" i="17"/>
  <c r="Z227" i="17"/>
  <c r="Y227" i="17"/>
  <c r="W227" i="17"/>
  <c r="Z226" i="17"/>
  <c r="Y226" i="17"/>
  <c r="W226" i="17"/>
  <c r="Z225" i="17"/>
  <c r="Y225" i="17"/>
  <c r="W225" i="17"/>
  <c r="Z224" i="17"/>
  <c r="Y224" i="17"/>
  <c r="W224" i="17"/>
  <c r="Z223" i="17"/>
  <c r="Y223" i="17"/>
  <c r="W223" i="17"/>
  <c r="Z222" i="17"/>
  <c r="Y222" i="17"/>
  <c r="W222" i="17"/>
  <c r="Z221" i="17"/>
  <c r="Y221" i="17"/>
  <c r="W221" i="17"/>
  <c r="Z220" i="17"/>
  <c r="Y220" i="17"/>
  <c r="W220" i="17"/>
  <c r="Z219" i="17"/>
  <c r="Y219" i="17"/>
  <c r="W219" i="17"/>
  <c r="Z218" i="17"/>
  <c r="Y218" i="17"/>
  <c r="W218" i="17"/>
  <c r="Z217" i="17"/>
  <c r="Y217" i="17"/>
  <c r="W217" i="17"/>
  <c r="Z216" i="17"/>
  <c r="Y216" i="17"/>
  <c r="W216" i="17"/>
  <c r="Z215" i="17"/>
  <c r="Y215" i="17"/>
  <c r="W215" i="17"/>
  <c r="Z214" i="17"/>
  <c r="Y214" i="17"/>
  <c r="W214" i="17"/>
  <c r="Z213" i="17"/>
  <c r="Y213" i="17"/>
  <c r="W213" i="17"/>
  <c r="Z212" i="17"/>
  <c r="Y212" i="17"/>
  <c r="W212" i="17"/>
  <c r="Z211" i="17"/>
  <c r="Y211" i="17"/>
  <c r="W211" i="17"/>
  <c r="Z210" i="17"/>
  <c r="Y210" i="17"/>
  <c r="W210" i="17"/>
  <c r="Z209" i="17"/>
  <c r="Y209" i="17"/>
  <c r="W209" i="17"/>
  <c r="Z208" i="17"/>
  <c r="Y208" i="17"/>
  <c r="W208" i="17"/>
  <c r="Z207" i="17"/>
  <c r="Y207" i="17"/>
  <c r="W207" i="17"/>
  <c r="Z206" i="17"/>
  <c r="Y206" i="17"/>
  <c r="W206" i="17"/>
  <c r="Z205" i="17"/>
  <c r="Y205" i="17"/>
  <c r="W205" i="17"/>
  <c r="Z204" i="17"/>
  <c r="Y204" i="17"/>
  <c r="W204" i="17"/>
  <c r="Z203" i="17"/>
  <c r="Y203" i="17"/>
  <c r="W203" i="17"/>
  <c r="Z202" i="17"/>
  <c r="Y202" i="17"/>
  <c r="W202" i="17"/>
  <c r="Z201" i="17"/>
  <c r="Y201" i="17"/>
  <c r="W201" i="17"/>
  <c r="Z200" i="17"/>
  <c r="Y200" i="17"/>
  <c r="W200" i="17"/>
  <c r="Z199" i="17"/>
  <c r="Y199" i="17"/>
  <c r="W199" i="17"/>
  <c r="Z198" i="17"/>
  <c r="Y198" i="17"/>
  <c r="W198" i="17"/>
  <c r="Z197" i="17"/>
  <c r="Y197" i="17"/>
  <c r="W197" i="17"/>
  <c r="Z196" i="17"/>
  <c r="Y196" i="17"/>
  <c r="W196" i="17"/>
  <c r="Z195" i="17"/>
  <c r="Y195" i="17"/>
  <c r="W195" i="17"/>
  <c r="Z194" i="17"/>
  <c r="Y194" i="17"/>
  <c r="W194" i="17"/>
  <c r="Z193" i="17"/>
  <c r="Y193" i="17"/>
  <c r="W193" i="17"/>
  <c r="Z192" i="17"/>
  <c r="Y192" i="17"/>
  <c r="W192" i="17"/>
  <c r="Z191" i="17"/>
  <c r="Y191" i="17"/>
  <c r="W191" i="17"/>
  <c r="Z190" i="17"/>
  <c r="Y190" i="17"/>
  <c r="W190" i="17"/>
  <c r="Z189" i="17"/>
  <c r="Y189" i="17"/>
  <c r="W189" i="17"/>
  <c r="Z188" i="17"/>
  <c r="Y188" i="17"/>
  <c r="W188" i="17"/>
  <c r="Z187" i="17"/>
  <c r="Y187" i="17"/>
  <c r="W187" i="17"/>
  <c r="Z186" i="17"/>
  <c r="W186" i="17"/>
  <c r="Z185" i="17"/>
  <c r="Y185" i="17"/>
  <c r="W185" i="17"/>
  <c r="Z184" i="17"/>
  <c r="Y184" i="17"/>
  <c r="W184" i="17"/>
  <c r="Z183" i="17"/>
  <c r="Y183" i="17"/>
  <c r="W183" i="17"/>
  <c r="Z182" i="17"/>
  <c r="Y182" i="17"/>
  <c r="W182" i="17"/>
  <c r="Z181" i="17"/>
  <c r="Y181" i="17"/>
  <c r="W181" i="17"/>
  <c r="Z180" i="17"/>
  <c r="Y180" i="17"/>
  <c r="W180" i="17"/>
  <c r="Z179" i="17"/>
  <c r="Y179" i="17"/>
  <c r="W179" i="17"/>
  <c r="Z178" i="17"/>
  <c r="Y178" i="17"/>
  <c r="W178" i="17"/>
  <c r="Z177" i="17"/>
  <c r="Y177" i="17"/>
  <c r="W177" i="17"/>
  <c r="Z176" i="17"/>
  <c r="Y176" i="17"/>
  <c r="W176" i="17"/>
  <c r="Z175" i="17"/>
  <c r="Y175" i="17"/>
  <c r="W175" i="17"/>
  <c r="Z174" i="17"/>
  <c r="Y174" i="17"/>
  <c r="W174" i="17"/>
  <c r="Z173" i="17"/>
  <c r="Y173" i="17"/>
  <c r="W173" i="17"/>
  <c r="Z172" i="17"/>
  <c r="Y172" i="17"/>
  <c r="W172" i="17"/>
  <c r="Z171" i="17"/>
  <c r="Y171" i="17"/>
  <c r="W171" i="17"/>
  <c r="Z170" i="17"/>
  <c r="Y170" i="17"/>
  <c r="W170" i="17"/>
  <c r="Z169" i="17"/>
  <c r="Y169" i="17"/>
  <c r="W169" i="17"/>
  <c r="Z168" i="17"/>
  <c r="Y168" i="17"/>
  <c r="W168" i="17"/>
  <c r="Z167" i="17"/>
  <c r="Y167" i="17"/>
  <c r="W167" i="17"/>
  <c r="Z166" i="17"/>
  <c r="Y166" i="17"/>
  <c r="W166" i="17"/>
  <c r="Z165" i="17"/>
  <c r="Y165" i="17"/>
  <c r="W165" i="17"/>
  <c r="Z164" i="17"/>
  <c r="Y164" i="17"/>
  <c r="W164" i="17"/>
  <c r="Z163" i="17"/>
  <c r="Y163" i="17"/>
  <c r="W163" i="17"/>
  <c r="Z162" i="17"/>
  <c r="Y162" i="17"/>
  <c r="W162" i="17"/>
  <c r="Z161" i="17"/>
  <c r="Y161" i="17"/>
  <c r="W161" i="17"/>
  <c r="Z160" i="17"/>
  <c r="Y160" i="17"/>
  <c r="W160" i="17"/>
  <c r="Z159" i="17"/>
  <c r="Y159" i="17"/>
  <c r="W159" i="17"/>
  <c r="Z158" i="17"/>
  <c r="Y158" i="17"/>
  <c r="W158" i="17"/>
  <c r="Z157" i="17"/>
  <c r="Y157" i="17"/>
  <c r="W157" i="17"/>
  <c r="Z156" i="17"/>
  <c r="Y156" i="17"/>
  <c r="W156" i="17"/>
  <c r="Z155" i="17"/>
  <c r="Y155" i="17"/>
  <c r="W155" i="17"/>
  <c r="Z154" i="17"/>
  <c r="Y154" i="17"/>
  <c r="W154" i="17"/>
  <c r="Z153" i="17"/>
  <c r="Y153" i="17"/>
  <c r="W153" i="17"/>
  <c r="Z152" i="17"/>
  <c r="Y152" i="17"/>
  <c r="W152" i="17"/>
  <c r="Z151" i="17"/>
  <c r="Y151" i="17"/>
  <c r="W151" i="17"/>
  <c r="Z150" i="17"/>
  <c r="Y150" i="17"/>
  <c r="W150" i="17"/>
  <c r="Z149" i="17"/>
  <c r="Y149" i="17"/>
  <c r="W149" i="17"/>
  <c r="Z148" i="17"/>
  <c r="Y148" i="17"/>
  <c r="W148" i="17"/>
  <c r="Z147" i="17"/>
  <c r="Y147" i="17"/>
  <c r="W147" i="17"/>
  <c r="Z146" i="17"/>
  <c r="Y146" i="17"/>
  <c r="W146" i="17"/>
  <c r="Z145" i="17"/>
  <c r="Y145" i="17"/>
  <c r="W145" i="17"/>
  <c r="Z144" i="17"/>
  <c r="Y144" i="17"/>
  <c r="W144" i="17"/>
  <c r="Z143" i="17"/>
  <c r="Y143" i="17"/>
  <c r="W143" i="17"/>
  <c r="Z142" i="17"/>
  <c r="Y142" i="17"/>
  <c r="W142" i="17"/>
  <c r="Z141" i="17"/>
  <c r="Y141" i="17"/>
  <c r="W141" i="17"/>
  <c r="Z140" i="17"/>
  <c r="Y140" i="17"/>
  <c r="W140" i="17"/>
  <c r="Z139" i="17"/>
  <c r="Y139" i="17"/>
  <c r="W139" i="17"/>
  <c r="Z138" i="17"/>
  <c r="Y138" i="17"/>
  <c r="W138" i="17"/>
  <c r="Z137" i="17"/>
  <c r="Y137" i="17"/>
  <c r="W137" i="17"/>
  <c r="Z136" i="17"/>
  <c r="Y136" i="17"/>
  <c r="W136" i="17"/>
  <c r="Z135" i="17"/>
  <c r="Y135" i="17"/>
  <c r="W135" i="17"/>
  <c r="Z134" i="17"/>
  <c r="Y134" i="17"/>
  <c r="W134" i="17"/>
  <c r="Z133" i="17"/>
  <c r="Y133" i="17"/>
  <c r="W133" i="17"/>
  <c r="Z132" i="17"/>
  <c r="Y132" i="17"/>
  <c r="W132" i="17"/>
  <c r="Z131" i="17"/>
  <c r="Y131" i="17"/>
  <c r="W131" i="17"/>
  <c r="Z130" i="17"/>
  <c r="Y130" i="17"/>
  <c r="W130" i="17"/>
  <c r="Z129" i="17"/>
  <c r="Y129" i="17"/>
  <c r="W129" i="17"/>
  <c r="Z128" i="17"/>
  <c r="Y128" i="17"/>
  <c r="W128" i="17"/>
  <c r="Z127" i="17"/>
  <c r="Y127" i="17"/>
  <c r="W127" i="17"/>
  <c r="Z126" i="17"/>
  <c r="Y126" i="17"/>
  <c r="W126" i="17"/>
  <c r="Z125" i="17"/>
  <c r="Y125" i="17"/>
  <c r="W125" i="17"/>
  <c r="Z124" i="17"/>
  <c r="Y124" i="17"/>
  <c r="W124" i="17"/>
  <c r="Z123" i="17"/>
  <c r="Y123" i="17"/>
  <c r="W123" i="17"/>
  <c r="Z122" i="17"/>
  <c r="Y122" i="17"/>
  <c r="W122" i="17"/>
  <c r="Z121" i="17"/>
  <c r="Y121" i="17"/>
  <c r="W121" i="17"/>
  <c r="Z120" i="17"/>
  <c r="Y120" i="17"/>
  <c r="W120" i="17"/>
  <c r="Z119" i="17"/>
  <c r="Y119" i="17"/>
  <c r="W119" i="17"/>
  <c r="Z118" i="17"/>
  <c r="Y118" i="17"/>
  <c r="W118" i="17"/>
  <c r="Z117" i="17"/>
  <c r="Y117" i="17"/>
  <c r="W117" i="17"/>
  <c r="Z116" i="17"/>
  <c r="Y116" i="17"/>
  <c r="W116" i="17"/>
  <c r="Z115" i="17"/>
  <c r="Y115" i="17"/>
  <c r="W115" i="17"/>
  <c r="Z114" i="17"/>
  <c r="Y114" i="17"/>
  <c r="W114" i="17"/>
  <c r="Z113" i="17"/>
  <c r="Y113" i="17"/>
  <c r="W113" i="17"/>
  <c r="Z112" i="17"/>
  <c r="Y112" i="17"/>
  <c r="W112" i="17"/>
  <c r="Z111" i="17"/>
  <c r="Y111" i="17"/>
  <c r="W111" i="17"/>
  <c r="Z110" i="17"/>
  <c r="Y110" i="17"/>
  <c r="W110" i="17"/>
  <c r="Z109" i="17"/>
  <c r="Y109" i="17"/>
  <c r="W109" i="17"/>
  <c r="Z108" i="17"/>
  <c r="Y108" i="17"/>
  <c r="W108" i="17"/>
  <c r="Z107" i="17"/>
  <c r="Y107" i="17"/>
  <c r="W107" i="17"/>
  <c r="Z106" i="17"/>
  <c r="Y106" i="17"/>
  <c r="W106" i="17"/>
  <c r="Z105" i="17"/>
  <c r="Y105" i="17"/>
  <c r="W105" i="17"/>
  <c r="Z104" i="17"/>
  <c r="Y104" i="17"/>
  <c r="W104" i="17"/>
  <c r="Z103" i="17"/>
  <c r="Y103" i="17"/>
  <c r="W103" i="17"/>
  <c r="W102" i="17"/>
  <c r="Z101" i="17"/>
  <c r="Y101" i="17"/>
  <c r="W101" i="17"/>
  <c r="Z100" i="17"/>
  <c r="Y100" i="17"/>
  <c r="W100" i="17"/>
  <c r="Z99" i="17"/>
  <c r="Y99" i="17"/>
  <c r="W99" i="17"/>
  <c r="Z98" i="17"/>
  <c r="Y98" i="17"/>
  <c r="W98" i="17"/>
  <c r="Z97" i="17"/>
  <c r="Y97" i="17"/>
  <c r="W97" i="17"/>
  <c r="Z96" i="17"/>
  <c r="Y96" i="17"/>
  <c r="W96" i="17"/>
  <c r="Z95" i="17"/>
  <c r="Y95" i="17"/>
  <c r="W95" i="17"/>
  <c r="Z94" i="17"/>
  <c r="Y94" i="17"/>
  <c r="W94" i="17"/>
  <c r="Z93" i="17"/>
  <c r="Y93" i="17"/>
  <c r="W93" i="17"/>
  <c r="Z92" i="17"/>
  <c r="Y92" i="17"/>
  <c r="W92" i="17"/>
  <c r="Z91" i="17"/>
  <c r="Y91" i="17"/>
  <c r="W91" i="17"/>
  <c r="Z90" i="17"/>
  <c r="Y90" i="17"/>
  <c r="W90" i="17"/>
  <c r="Z89" i="17"/>
  <c r="Y89" i="17"/>
  <c r="W89" i="17"/>
  <c r="Z88" i="17"/>
  <c r="Y88" i="17"/>
  <c r="W88" i="17"/>
  <c r="Z87" i="17"/>
  <c r="Y87" i="17"/>
  <c r="W87" i="17"/>
  <c r="Z86" i="17"/>
  <c r="Y86" i="17"/>
  <c r="W86" i="17"/>
  <c r="Z85" i="17"/>
  <c r="Y85" i="17"/>
  <c r="W85" i="17"/>
  <c r="Z84" i="17"/>
  <c r="Y84" i="17"/>
  <c r="W84" i="17"/>
  <c r="Z83" i="17"/>
  <c r="Y83" i="17"/>
  <c r="W83" i="17"/>
  <c r="Z82" i="17"/>
  <c r="Y82" i="17"/>
  <c r="W82" i="17"/>
  <c r="Z81" i="17"/>
  <c r="Y81" i="17"/>
  <c r="W81" i="17"/>
  <c r="Z80" i="17"/>
  <c r="Y80" i="17"/>
  <c r="W80" i="17"/>
  <c r="Z79" i="17"/>
  <c r="Y79" i="17"/>
  <c r="W79" i="17"/>
  <c r="Z78" i="17"/>
  <c r="Y78" i="17"/>
  <c r="W78" i="17"/>
  <c r="Z77" i="17"/>
  <c r="Y77" i="17"/>
  <c r="W77" i="17"/>
  <c r="Z76" i="17"/>
  <c r="Y76" i="17"/>
  <c r="W76" i="17"/>
  <c r="Z75" i="17"/>
  <c r="Y75" i="17"/>
  <c r="W75" i="17"/>
  <c r="Z74" i="17"/>
  <c r="Y74" i="17"/>
  <c r="W74" i="17"/>
  <c r="Z73" i="17"/>
  <c r="Y73" i="17"/>
  <c r="W73" i="17"/>
  <c r="Z72" i="17"/>
  <c r="Y72" i="17"/>
  <c r="W72" i="17"/>
  <c r="Z71" i="17"/>
  <c r="Y71" i="17"/>
  <c r="W71" i="17"/>
  <c r="Z70" i="17"/>
  <c r="Y70" i="17"/>
  <c r="W70" i="17"/>
  <c r="Z69" i="17"/>
  <c r="Y69" i="17"/>
  <c r="W69" i="17"/>
  <c r="Z68" i="17"/>
  <c r="Y68" i="17"/>
  <c r="W68" i="17"/>
  <c r="Z67" i="17"/>
  <c r="Y67" i="17"/>
  <c r="W67" i="17"/>
  <c r="Z66" i="17"/>
  <c r="Y66" i="17"/>
  <c r="W66" i="17"/>
  <c r="Z65" i="17"/>
  <c r="Y65" i="17"/>
  <c r="W65" i="17"/>
  <c r="Z64" i="17"/>
  <c r="Y64" i="17"/>
  <c r="W64" i="17"/>
  <c r="Z63" i="17"/>
  <c r="Y63" i="17"/>
  <c r="W63" i="17"/>
  <c r="Z62" i="17"/>
  <c r="Y62" i="17"/>
  <c r="W62" i="17"/>
  <c r="Z61" i="17"/>
  <c r="Y61" i="17"/>
  <c r="W61" i="17"/>
  <c r="Z60" i="17"/>
  <c r="Y60" i="17"/>
  <c r="W60" i="17"/>
  <c r="Z59" i="17"/>
  <c r="Y59" i="17"/>
  <c r="W59" i="17"/>
  <c r="Z58" i="17"/>
  <c r="Y58" i="17"/>
  <c r="W58" i="17"/>
  <c r="Z57" i="17"/>
  <c r="Y57" i="17"/>
  <c r="W57" i="17"/>
  <c r="Z56" i="17"/>
  <c r="Y56" i="17"/>
  <c r="W56" i="17"/>
  <c r="Z55" i="17"/>
  <c r="Y55" i="17"/>
  <c r="W55" i="17"/>
  <c r="Z54" i="17"/>
  <c r="Y54" i="17"/>
  <c r="W54" i="17"/>
  <c r="Z53" i="17"/>
  <c r="Y53" i="17"/>
  <c r="W53" i="17"/>
  <c r="Z52" i="17"/>
  <c r="Y52" i="17"/>
  <c r="W52" i="17"/>
  <c r="Z51" i="17"/>
  <c r="Y51" i="17"/>
  <c r="W51" i="17"/>
  <c r="Z50" i="17"/>
  <c r="Y50" i="17"/>
  <c r="W50" i="17"/>
  <c r="Z49" i="17"/>
  <c r="Y49" i="17"/>
  <c r="W49" i="17"/>
  <c r="Z48" i="17"/>
  <c r="Y48" i="17"/>
  <c r="W48" i="17"/>
  <c r="Z47" i="17"/>
  <c r="Y47" i="17"/>
  <c r="W47" i="17"/>
  <c r="Z46" i="17"/>
  <c r="Y46" i="17"/>
  <c r="W46" i="17"/>
  <c r="Z45" i="17"/>
  <c r="Y45" i="17"/>
  <c r="W45" i="17"/>
  <c r="Z44" i="17"/>
  <c r="Y44" i="17"/>
  <c r="W44" i="17"/>
  <c r="Z43" i="17"/>
  <c r="Y43" i="17"/>
  <c r="W43" i="17"/>
  <c r="Z42" i="17"/>
  <c r="Y42" i="17"/>
  <c r="W42" i="17"/>
  <c r="Z41" i="17"/>
  <c r="Y41" i="17"/>
  <c r="W41" i="17"/>
  <c r="Z40" i="17"/>
  <c r="Y40" i="17"/>
  <c r="W40" i="17"/>
  <c r="Z39" i="17"/>
  <c r="Y39" i="17"/>
  <c r="W39" i="17"/>
  <c r="Z38" i="17"/>
  <c r="Y38" i="17"/>
  <c r="W38" i="17"/>
  <c r="Z37" i="17"/>
  <c r="Y37" i="17"/>
  <c r="W37" i="17"/>
  <c r="Z36" i="17"/>
  <c r="Y36" i="17"/>
  <c r="W36" i="17"/>
  <c r="Z35" i="17"/>
  <c r="Y35" i="17"/>
  <c r="W35" i="17"/>
  <c r="Z34" i="17"/>
  <c r="Y34" i="17"/>
  <c r="W34" i="17"/>
  <c r="Z33" i="17"/>
  <c r="Y33" i="17"/>
  <c r="W33" i="17"/>
  <c r="Z32" i="17"/>
  <c r="Y32" i="17"/>
  <c r="W32" i="17"/>
  <c r="Z31" i="17"/>
  <c r="Y31" i="17"/>
  <c r="W31" i="17"/>
  <c r="Z30" i="17"/>
  <c r="Y30" i="17"/>
  <c r="W30" i="17"/>
  <c r="Z29" i="17"/>
  <c r="Y29" i="17"/>
  <c r="W29" i="17"/>
  <c r="Z28" i="17"/>
  <c r="Y28" i="17"/>
  <c r="W28" i="17"/>
  <c r="Z27" i="17"/>
  <c r="Y27" i="17"/>
  <c r="W27" i="17"/>
  <c r="Z26" i="17"/>
  <c r="Y26" i="17"/>
  <c r="W26" i="17"/>
  <c r="Z25" i="17"/>
  <c r="Y25" i="17"/>
  <c r="W25" i="17"/>
  <c r="Z24" i="17"/>
  <c r="Y24" i="17"/>
  <c r="W24" i="17"/>
  <c r="Z23" i="17"/>
  <c r="Y23" i="17"/>
  <c r="W23" i="17"/>
  <c r="Z22" i="17"/>
  <c r="Y22" i="17"/>
  <c r="W22" i="17"/>
  <c r="Z21" i="17"/>
  <c r="Y21" i="17"/>
  <c r="W21" i="17"/>
  <c r="Z20" i="17"/>
  <c r="Y20" i="17"/>
  <c r="W20" i="17"/>
  <c r="Z19" i="17"/>
  <c r="Y19" i="17"/>
  <c r="W19" i="17"/>
  <c r="Z18" i="17"/>
  <c r="Y18" i="17"/>
  <c r="W18" i="17"/>
  <c r="Z17" i="17"/>
  <c r="Y17" i="17"/>
  <c r="W17" i="17"/>
  <c r="Z16" i="17"/>
  <c r="Y16" i="17"/>
  <c r="W16" i="17"/>
  <c r="Z15" i="17"/>
  <c r="Y15" i="17"/>
  <c r="W15" i="17"/>
  <c r="Z14" i="17"/>
  <c r="Y14" i="17"/>
  <c r="W14" i="17"/>
  <c r="Z13" i="17"/>
  <c r="Y13" i="17"/>
  <c r="W13" i="17"/>
  <c r="Z12" i="17"/>
  <c r="Y12" i="17"/>
  <c r="W12" i="17"/>
  <c r="Z11" i="17"/>
  <c r="Y11" i="17"/>
  <c r="W11" i="17"/>
  <c r="Z10" i="17"/>
  <c r="Y10" i="17"/>
  <c r="W10" i="17"/>
  <c r="Z9" i="17"/>
  <c r="Y9" i="17"/>
  <c r="W9" i="17"/>
  <c r="Z8" i="17"/>
  <c r="Y8" i="17"/>
  <c r="W8" i="17"/>
  <c r="Z7" i="17"/>
  <c r="Y7" i="17"/>
  <c r="W7" i="17"/>
  <c r="Z6" i="17"/>
  <c r="Y6" i="17"/>
  <c r="W6" i="17"/>
  <c r="Z5" i="17"/>
  <c r="Y5" i="17"/>
  <c r="W5" i="17"/>
  <c r="Z4" i="17"/>
  <c r="Y4" i="17"/>
  <c r="W4" i="17"/>
  <c r="W3" i="17"/>
  <c r="Z2" i="17"/>
  <c r="Y2" i="17"/>
  <c r="W2" i="17"/>
  <c r="AN1" i="4"/>
  <c r="AN2" i="4"/>
  <c r="S3" i="15" l="1"/>
  <c r="T3" i="15"/>
  <c r="S4" i="15"/>
  <c r="T4" i="15"/>
  <c r="S5" i="15"/>
  <c r="T5" i="15"/>
  <c r="S6" i="15"/>
  <c r="T6" i="15"/>
  <c r="S7" i="15"/>
  <c r="T7" i="15"/>
  <c r="S8" i="15"/>
  <c r="T8" i="15"/>
  <c r="S9" i="15"/>
  <c r="T9" i="15"/>
  <c r="S10" i="15"/>
  <c r="T10" i="15"/>
  <c r="S11" i="15"/>
  <c r="T11" i="15"/>
  <c r="S12" i="15"/>
  <c r="T12" i="15"/>
  <c r="S13" i="15"/>
  <c r="T13" i="15"/>
  <c r="S14" i="15"/>
  <c r="T14" i="15"/>
  <c r="S15" i="15"/>
  <c r="T15" i="15"/>
  <c r="S16" i="15"/>
  <c r="T16" i="15"/>
  <c r="S17" i="15"/>
  <c r="T17" i="15"/>
  <c r="S18" i="15"/>
  <c r="T18" i="15"/>
  <c r="S19" i="15"/>
  <c r="T19" i="15"/>
  <c r="S20" i="15"/>
  <c r="T20" i="15"/>
  <c r="S21" i="15"/>
  <c r="T21" i="15"/>
  <c r="S22" i="15"/>
  <c r="T22" i="15"/>
  <c r="S23" i="15"/>
  <c r="T23" i="15"/>
  <c r="S24" i="15"/>
  <c r="T24" i="15"/>
  <c r="S25" i="15"/>
  <c r="T25" i="15"/>
  <c r="S26" i="15"/>
  <c r="T26" i="15"/>
  <c r="S27" i="15"/>
  <c r="T27" i="15"/>
  <c r="S28" i="15"/>
  <c r="T28" i="15"/>
  <c r="S29" i="15"/>
  <c r="T29" i="15"/>
  <c r="S30" i="15"/>
  <c r="T30" i="15"/>
  <c r="S31" i="15"/>
  <c r="T31" i="15"/>
  <c r="S32" i="15"/>
  <c r="T32" i="15"/>
  <c r="S33" i="15"/>
  <c r="T33" i="15"/>
  <c r="S34" i="15"/>
  <c r="T34" i="15"/>
  <c r="S35" i="15"/>
  <c r="T35" i="15"/>
  <c r="S36" i="15"/>
  <c r="T36" i="15"/>
  <c r="S37" i="15"/>
  <c r="T37" i="15"/>
  <c r="S38" i="15"/>
  <c r="T38" i="15"/>
  <c r="S39" i="15"/>
  <c r="T39" i="15"/>
  <c r="S40" i="15"/>
  <c r="T40" i="15"/>
  <c r="S41" i="15"/>
  <c r="T41" i="15"/>
  <c r="S42" i="15"/>
  <c r="T42" i="15"/>
  <c r="S43" i="15"/>
  <c r="T43" i="15"/>
  <c r="S44" i="15"/>
  <c r="T44" i="15"/>
  <c r="S45" i="15"/>
  <c r="T45" i="15"/>
  <c r="S46" i="15"/>
  <c r="T46" i="15"/>
  <c r="S47" i="15"/>
  <c r="T47" i="15"/>
  <c r="S48" i="15"/>
  <c r="T48" i="15"/>
  <c r="S49" i="15"/>
  <c r="T49" i="15"/>
  <c r="S50" i="15"/>
  <c r="T50" i="15"/>
  <c r="S51" i="15"/>
  <c r="T51" i="15"/>
  <c r="S52" i="15"/>
  <c r="T52" i="15"/>
  <c r="S53" i="15"/>
  <c r="T53" i="15"/>
  <c r="S54" i="15"/>
  <c r="T54" i="15"/>
  <c r="S55" i="15"/>
  <c r="T55" i="15"/>
  <c r="S56" i="15"/>
  <c r="T56" i="15"/>
  <c r="S57" i="15"/>
  <c r="T57" i="15"/>
  <c r="S58" i="15"/>
  <c r="T58" i="15"/>
  <c r="S59" i="15"/>
  <c r="T59" i="15"/>
  <c r="S60" i="15"/>
  <c r="T60" i="15"/>
  <c r="S61" i="15"/>
  <c r="T61" i="15"/>
  <c r="S62" i="15"/>
  <c r="T62" i="15"/>
  <c r="S63" i="15"/>
  <c r="T63" i="15"/>
  <c r="S64" i="15"/>
  <c r="T64" i="15"/>
  <c r="S65" i="15"/>
  <c r="T65" i="15"/>
  <c r="S66" i="15"/>
  <c r="T66" i="15"/>
  <c r="S67" i="15"/>
  <c r="T67" i="15"/>
  <c r="S68" i="15"/>
  <c r="T68" i="15"/>
  <c r="S69" i="15"/>
  <c r="T69" i="15"/>
  <c r="S70" i="15"/>
  <c r="T70" i="15"/>
  <c r="S71" i="15"/>
  <c r="T71" i="15"/>
  <c r="S72" i="15"/>
  <c r="T72" i="15"/>
  <c r="S73" i="15"/>
  <c r="T73" i="15"/>
  <c r="S74" i="15"/>
  <c r="T74" i="15"/>
  <c r="S75" i="15"/>
  <c r="T75" i="15"/>
  <c r="S76" i="15"/>
  <c r="T76" i="15"/>
  <c r="S77" i="15"/>
  <c r="T77" i="15"/>
  <c r="S78" i="15"/>
  <c r="T78" i="15"/>
  <c r="S79" i="15"/>
  <c r="T79" i="15"/>
  <c r="S80" i="15"/>
  <c r="T80" i="15"/>
  <c r="S81" i="15"/>
  <c r="T81" i="15"/>
  <c r="S82" i="15"/>
  <c r="T82" i="15"/>
  <c r="S83" i="15"/>
  <c r="T83" i="15"/>
  <c r="S84" i="15"/>
  <c r="T84" i="15"/>
  <c r="S85" i="15"/>
  <c r="T85" i="15"/>
  <c r="S86" i="15"/>
  <c r="T86" i="15"/>
  <c r="S87" i="15"/>
  <c r="T87" i="15"/>
  <c r="S88" i="15"/>
  <c r="T88" i="15"/>
  <c r="S89" i="15"/>
  <c r="T89" i="15"/>
  <c r="S90" i="15"/>
  <c r="T90" i="15"/>
  <c r="S91" i="15"/>
  <c r="T91" i="15"/>
  <c r="S92" i="15"/>
  <c r="T92" i="15"/>
  <c r="S93" i="15"/>
  <c r="T93" i="15"/>
  <c r="S94" i="15"/>
  <c r="T94" i="15"/>
  <c r="S95" i="15"/>
  <c r="T95" i="15"/>
  <c r="S96" i="15"/>
  <c r="T96" i="15"/>
  <c r="S97" i="15"/>
  <c r="T97" i="15"/>
  <c r="S98" i="15"/>
  <c r="T98" i="15"/>
  <c r="S99" i="15"/>
  <c r="T99" i="15"/>
  <c r="S100" i="15"/>
  <c r="T100" i="15"/>
  <c r="S101" i="15"/>
  <c r="T101" i="15"/>
  <c r="S102" i="15"/>
  <c r="T102" i="15"/>
  <c r="S103" i="15"/>
  <c r="T103" i="15"/>
  <c r="S104" i="15"/>
  <c r="T104" i="15"/>
  <c r="S105" i="15"/>
  <c r="T105" i="15"/>
  <c r="S106" i="15"/>
  <c r="T106" i="15"/>
  <c r="S107" i="15"/>
  <c r="T107" i="15"/>
  <c r="S108" i="15"/>
  <c r="T108" i="15"/>
  <c r="S109" i="15"/>
  <c r="T109" i="15"/>
  <c r="S110" i="15"/>
  <c r="T110" i="15"/>
  <c r="S111" i="15"/>
  <c r="T111" i="15"/>
  <c r="S112" i="15"/>
  <c r="T112" i="15"/>
  <c r="S113" i="15"/>
  <c r="T113" i="15"/>
  <c r="S114" i="15"/>
  <c r="T114" i="15"/>
  <c r="S115" i="15"/>
  <c r="T115" i="15"/>
  <c r="S116" i="15"/>
  <c r="T116" i="15"/>
  <c r="S117" i="15"/>
  <c r="T117" i="15"/>
  <c r="S118" i="15"/>
  <c r="T118" i="15"/>
  <c r="S119" i="15"/>
  <c r="T119" i="15"/>
  <c r="S120" i="15"/>
  <c r="T120" i="15"/>
  <c r="S121" i="15"/>
  <c r="T121" i="15"/>
  <c r="S122" i="15"/>
  <c r="T122" i="15"/>
  <c r="S123" i="15"/>
  <c r="T123" i="15"/>
  <c r="S124" i="15"/>
  <c r="T124" i="15"/>
  <c r="S125" i="15"/>
  <c r="T125" i="15"/>
  <c r="S126" i="15"/>
  <c r="T126" i="15"/>
  <c r="S127" i="15"/>
  <c r="T127" i="15"/>
  <c r="S128" i="15"/>
  <c r="T128" i="15"/>
  <c r="S129" i="15"/>
  <c r="T129" i="15"/>
  <c r="S130" i="15"/>
  <c r="T130" i="15"/>
  <c r="S131" i="15"/>
  <c r="T131" i="15"/>
  <c r="S132" i="15"/>
  <c r="T132" i="15"/>
  <c r="S133" i="15"/>
  <c r="T133" i="15"/>
  <c r="S134" i="15"/>
  <c r="T134" i="15"/>
  <c r="S135" i="15"/>
  <c r="T135" i="15"/>
  <c r="S136" i="15"/>
  <c r="T136" i="15"/>
  <c r="S137" i="15"/>
  <c r="T137" i="15"/>
  <c r="S138" i="15"/>
  <c r="T138" i="15"/>
  <c r="S139" i="15"/>
  <c r="T139" i="15"/>
  <c r="S140" i="15"/>
  <c r="T140" i="15"/>
  <c r="S141" i="15"/>
  <c r="T141" i="15"/>
  <c r="S142" i="15"/>
  <c r="T142" i="15"/>
  <c r="S143" i="15"/>
  <c r="T143" i="15"/>
  <c r="S144" i="15"/>
  <c r="T144" i="15"/>
  <c r="S145" i="15"/>
  <c r="T145" i="15"/>
  <c r="S146" i="15"/>
  <c r="T146" i="15"/>
  <c r="S147" i="15"/>
  <c r="T147" i="15"/>
  <c r="S148" i="15"/>
  <c r="T148" i="15"/>
  <c r="S149" i="15"/>
  <c r="T149" i="15"/>
  <c r="S150" i="15"/>
  <c r="T150" i="15"/>
  <c r="S151" i="15"/>
  <c r="T151" i="15"/>
  <c r="S152" i="15"/>
  <c r="T152" i="15"/>
  <c r="S153" i="15"/>
  <c r="T153" i="15"/>
  <c r="S154" i="15"/>
  <c r="T154" i="15"/>
  <c r="S155" i="15"/>
  <c r="T155" i="15"/>
  <c r="S156" i="15"/>
  <c r="T156" i="15"/>
  <c r="S157" i="15"/>
  <c r="T157" i="15"/>
  <c r="S158" i="15"/>
  <c r="T158" i="15"/>
  <c r="S159" i="15"/>
  <c r="T159" i="15"/>
  <c r="S160" i="15"/>
  <c r="T160" i="15"/>
  <c r="S161" i="15"/>
  <c r="T161" i="15"/>
  <c r="S162" i="15"/>
  <c r="T162" i="15"/>
  <c r="S163" i="15"/>
  <c r="T163" i="15"/>
  <c r="S164" i="15"/>
  <c r="T164" i="15"/>
  <c r="S165" i="15"/>
  <c r="T165" i="15"/>
  <c r="S166" i="15"/>
  <c r="T166" i="15"/>
  <c r="S167" i="15"/>
  <c r="T167" i="15"/>
  <c r="S168" i="15"/>
  <c r="T168" i="15"/>
  <c r="S169" i="15"/>
  <c r="T169" i="15"/>
  <c r="S170" i="15"/>
  <c r="T170" i="15"/>
  <c r="S171" i="15"/>
  <c r="T171" i="15"/>
  <c r="S172" i="15"/>
  <c r="T172" i="15"/>
  <c r="S173" i="15"/>
  <c r="T173" i="15"/>
  <c r="S174" i="15"/>
  <c r="T174" i="15"/>
  <c r="S175" i="15"/>
  <c r="T175" i="15"/>
  <c r="S176" i="15"/>
  <c r="T176" i="15"/>
  <c r="S177" i="15"/>
  <c r="T177" i="15"/>
  <c r="S178" i="15"/>
  <c r="T178" i="15"/>
  <c r="S179" i="15"/>
  <c r="T179" i="15"/>
  <c r="S180" i="15"/>
  <c r="T180" i="15"/>
  <c r="S181" i="15"/>
  <c r="T181" i="15"/>
  <c r="S182" i="15"/>
  <c r="T182" i="15"/>
  <c r="S183" i="15"/>
  <c r="T183" i="15"/>
  <c r="S184" i="15"/>
  <c r="T184" i="15"/>
  <c r="S185" i="15"/>
  <c r="T185" i="15"/>
  <c r="S186" i="15"/>
  <c r="T186" i="15"/>
  <c r="S187" i="15"/>
  <c r="T187" i="15"/>
  <c r="S188" i="15"/>
  <c r="T188" i="15"/>
  <c r="S189" i="15"/>
  <c r="T189" i="15"/>
  <c r="S190" i="15"/>
  <c r="T190" i="15"/>
  <c r="S191" i="15"/>
  <c r="T191" i="15"/>
  <c r="S192" i="15"/>
  <c r="T192" i="15"/>
  <c r="S193" i="15"/>
  <c r="T193" i="15"/>
  <c r="S194" i="15"/>
  <c r="T194" i="15"/>
  <c r="S195" i="15"/>
  <c r="T195" i="15"/>
  <c r="S196" i="15"/>
  <c r="T196" i="15"/>
  <c r="S197" i="15"/>
  <c r="T197" i="15"/>
  <c r="S198" i="15"/>
  <c r="T198" i="15"/>
  <c r="S199" i="15"/>
  <c r="T199" i="15"/>
  <c r="S200" i="15"/>
  <c r="T200" i="15"/>
  <c r="S201" i="15"/>
  <c r="T201" i="15"/>
  <c r="S202" i="15"/>
  <c r="T202" i="15"/>
  <c r="S203" i="15"/>
  <c r="T203" i="15"/>
  <c r="S204" i="15"/>
  <c r="T204" i="15"/>
  <c r="S205" i="15"/>
  <c r="T205" i="15"/>
  <c r="S206" i="15"/>
  <c r="T206" i="15"/>
  <c r="S207" i="15"/>
  <c r="T207" i="15"/>
  <c r="S208" i="15"/>
  <c r="T208" i="15"/>
  <c r="S209" i="15"/>
  <c r="T209" i="15"/>
  <c r="S210" i="15"/>
  <c r="T210" i="15"/>
  <c r="S211" i="15"/>
  <c r="T211" i="15"/>
  <c r="S212" i="15"/>
  <c r="T212" i="15"/>
  <c r="S213" i="15"/>
  <c r="T213" i="15"/>
  <c r="S214" i="15"/>
  <c r="T214" i="15"/>
  <c r="S215" i="15"/>
  <c r="T215" i="15"/>
  <c r="S216" i="15"/>
  <c r="T216" i="15"/>
  <c r="S217" i="15"/>
  <c r="T217" i="15"/>
  <c r="S218" i="15"/>
  <c r="T218" i="15"/>
  <c r="S219" i="15"/>
  <c r="T219" i="15"/>
  <c r="S220" i="15"/>
  <c r="T220" i="15"/>
  <c r="S221" i="15"/>
  <c r="T221" i="15"/>
  <c r="S222" i="15"/>
  <c r="T222" i="15"/>
  <c r="S223" i="15"/>
  <c r="T223" i="15"/>
  <c r="S224" i="15"/>
  <c r="T224" i="15"/>
  <c r="S225" i="15"/>
  <c r="T225" i="15"/>
  <c r="S226" i="15"/>
  <c r="T226" i="15"/>
  <c r="S227" i="15"/>
  <c r="T227" i="15"/>
  <c r="S228" i="15"/>
  <c r="T228" i="15"/>
  <c r="S229" i="15"/>
  <c r="T229" i="15"/>
  <c r="S230" i="15"/>
  <c r="T230" i="15"/>
  <c r="S231" i="15"/>
  <c r="T231" i="15"/>
  <c r="S232" i="15"/>
  <c r="T232" i="15"/>
  <c r="S233" i="15"/>
  <c r="T233" i="15"/>
  <c r="S234" i="15"/>
  <c r="T234" i="15"/>
  <c r="S235" i="15"/>
  <c r="T235" i="15"/>
  <c r="S236" i="15"/>
  <c r="T236" i="15"/>
  <c r="S237" i="15"/>
  <c r="T237" i="15"/>
  <c r="S238" i="15"/>
  <c r="T238" i="15"/>
  <c r="S239" i="15"/>
  <c r="T239" i="15"/>
  <c r="S240" i="15"/>
  <c r="T240" i="15"/>
  <c r="S241" i="15"/>
  <c r="T241" i="15"/>
  <c r="S242" i="15"/>
  <c r="T242" i="15"/>
  <c r="S243" i="15"/>
  <c r="T243" i="15"/>
  <c r="S244" i="15"/>
  <c r="T244" i="15"/>
  <c r="S245" i="15"/>
  <c r="T245" i="15"/>
  <c r="S246" i="15"/>
  <c r="T246" i="15"/>
  <c r="S247" i="15"/>
  <c r="T247" i="15"/>
  <c r="S248" i="15"/>
  <c r="T248" i="15"/>
  <c r="S249" i="15"/>
  <c r="T249" i="15"/>
  <c r="S250" i="15"/>
  <c r="T250" i="15"/>
  <c r="S251" i="15"/>
  <c r="T251" i="15"/>
  <c r="S252" i="15"/>
  <c r="T252" i="15"/>
  <c r="S253" i="15"/>
  <c r="T253" i="15"/>
  <c r="S2" i="15"/>
  <c r="T2" i="15"/>
  <c r="S254" i="15" l="1"/>
  <c r="S258" i="15"/>
  <c r="S262" i="15"/>
  <c r="S270" i="15"/>
  <c r="S274" i="15"/>
  <c r="S278" i="15"/>
  <c r="S282" i="15"/>
  <c r="S290" i="15"/>
  <c r="T286" i="15"/>
  <c r="T290" i="15"/>
  <c r="T371" i="15"/>
  <c r="S371" i="15" s="1"/>
  <c r="T370" i="15"/>
  <c r="S370" i="15" s="1"/>
  <c r="T369" i="15"/>
  <c r="S369" i="15" s="1"/>
  <c r="T368" i="15"/>
  <c r="S368" i="15" s="1"/>
  <c r="T367" i="15"/>
  <c r="S367" i="15" s="1"/>
  <c r="T366" i="15"/>
  <c r="S366" i="15" s="1"/>
  <c r="T365" i="15"/>
  <c r="S365" i="15" s="1"/>
  <c r="T364" i="15"/>
  <c r="S364" i="15" s="1"/>
  <c r="T363" i="15"/>
  <c r="S363" i="15" s="1"/>
  <c r="T362" i="15"/>
  <c r="S362" i="15" s="1"/>
  <c r="T361" i="15"/>
  <c r="S361" i="15" s="1"/>
  <c r="T360" i="15"/>
  <c r="S360" i="15" s="1"/>
  <c r="T359" i="15"/>
  <c r="S359" i="15" s="1"/>
  <c r="T358" i="15"/>
  <c r="S358" i="15" s="1"/>
  <c r="T357" i="15"/>
  <c r="S357" i="15" s="1"/>
  <c r="T356" i="15"/>
  <c r="S356" i="15" s="1"/>
  <c r="T355" i="15"/>
  <c r="S355" i="15" s="1"/>
  <c r="T354" i="15"/>
  <c r="S354" i="15" s="1"/>
  <c r="T353" i="15"/>
  <c r="S353" i="15" s="1"/>
  <c r="T352" i="15"/>
  <c r="S352" i="15" s="1"/>
  <c r="T351" i="15"/>
  <c r="S351" i="15" s="1"/>
  <c r="T350" i="15"/>
  <c r="S350" i="15" s="1"/>
  <c r="T349" i="15"/>
  <c r="S349" i="15" s="1"/>
  <c r="T348" i="15"/>
  <c r="S348" i="15"/>
  <c r="T347" i="15"/>
  <c r="S347" i="15" s="1"/>
  <c r="T346" i="15"/>
  <c r="S346" i="15" s="1"/>
  <c r="T345" i="15"/>
  <c r="S345" i="15" s="1"/>
  <c r="T344" i="15"/>
  <c r="S344" i="15"/>
  <c r="T343" i="15"/>
  <c r="S343" i="15" s="1"/>
  <c r="T342" i="15"/>
  <c r="S342" i="15" s="1"/>
  <c r="T341" i="15"/>
  <c r="S341" i="15" s="1"/>
  <c r="T340" i="15"/>
  <c r="S340" i="15" s="1"/>
  <c r="T339" i="15"/>
  <c r="S339" i="15" s="1"/>
  <c r="T338" i="15"/>
  <c r="S338" i="15" s="1"/>
  <c r="T337" i="15"/>
  <c r="S337" i="15" s="1"/>
  <c r="T336" i="15"/>
  <c r="S336" i="15" s="1"/>
  <c r="T335" i="15"/>
  <c r="S335" i="15" s="1"/>
  <c r="T334" i="15"/>
  <c r="S334" i="15" s="1"/>
  <c r="T333" i="15"/>
  <c r="S333" i="15" s="1"/>
  <c r="T332" i="15"/>
  <c r="S332" i="15" s="1"/>
  <c r="T331" i="15"/>
  <c r="S331" i="15" s="1"/>
  <c r="T330" i="15"/>
  <c r="S330" i="15" s="1"/>
  <c r="T329" i="15"/>
  <c r="S329" i="15" s="1"/>
  <c r="T328" i="15"/>
  <c r="S328" i="15" s="1"/>
  <c r="T327" i="15"/>
  <c r="S327" i="15" s="1"/>
  <c r="T326" i="15"/>
  <c r="S326" i="15" s="1"/>
  <c r="T325" i="15"/>
  <c r="S325" i="15" s="1"/>
  <c r="T324" i="15"/>
  <c r="S324" i="15" s="1"/>
  <c r="T323" i="15"/>
  <c r="S323" i="15" s="1"/>
  <c r="T322" i="15"/>
  <c r="S322" i="15" s="1"/>
  <c r="T321" i="15"/>
  <c r="S321" i="15" s="1"/>
  <c r="T320" i="15"/>
  <c r="S320" i="15"/>
  <c r="T319" i="15"/>
  <c r="S319" i="15" s="1"/>
  <c r="T318" i="15"/>
  <c r="S318" i="15" s="1"/>
  <c r="T317" i="15"/>
  <c r="S317" i="15" s="1"/>
  <c r="T316" i="15"/>
  <c r="S316" i="15" s="1"/>
  <c r="T315" i="15"/>
  <c r="S315" i="15" s="1"/>
  <c r="T314" i="15"/>
  <c r="S314" i="15" s="1"/>
  <c r="T313" i="15"/>
  <c r="S313" i="15" s="1"/>
  <c r="T312" i="15"/>
  <c r="S312" i="15"/>
  <c r="T311" i="15"/>
  <c r="S311" i="15" s="1"/>
  <c r="T310" i="15"/>
  <c r="S310" i="15" s="1"/>
  <c r="T309" i="15"/>
  <c r="S309" i="15" s="1"/>
  <c r="T308" i="15"/>
  <c r="S308" i="15" s="1"/>
  <c r="T307" i="15"/>
  <c r="S307" i="15" s="1"/>
  <c r="T306" i="15"/>
  <c r="S306" i="15" s="1"/>
  <c r="T305" i="15"/>
  <c r="S305" i="15" s="1"/>
  <c r="T304" i="15"/>
  <c r="S304" i="15" s="1"/>
  <c r="T303" i="15"/>
  <c r="S303" i="15" s="1"/>
  <c r="T302" i="15"/>
  <c r="S302" i="15" s="1"/>
  <c r="T301" i="15"/>
  <c r="S301" i="15" s="1"/>
  <c r="T300" i="15"/>
  <c r="S300" i="15" s="1"/>
  <c r="T299" i="15"/>
  <c r="S299" i="15" s="1"/>
  <c r="T298" i="15"/>
  <c r="S298" i="15" s="1"/>
  <c r="T297" i="15"/>
  <c r="S297" i="15" s="1"/>
  <c r="T296" i="15"/>
  <c r="S296" i="15"/>
  <c r="U293" i="15"/>
  <c r="T293" i="15"/>
  <c r="U292" i="15"/>
  <c r="U291" i="15"/>
  <c r="T291" i="15"/>
  <c r="U290" i="15"/>
  <c r="U289" i="15"/>
  <c r="T289" i="15"/>
  <c r="U288" i="15"/>
  <c r="U287" i="15"/>
  <c r="T287" i="15"/>
  <c r="U286" i="15"/>
  <c r="U285" i="15"/>
  <c r="T285" i="15"/>
  <c r="U284" i="15"/>
  <c r="U283" i="15"/>
  <c r="T283" i="15"/>
  <c r="U282" i="15"/>
  <c r="T282" i="15"/>
  <c r="U281" i="15"/>
  <c r="T281" i="15"/>
  <c r="U280" i="15"/>
  <c r="U279" i="15"/>
  <c r="T279" i="15"/>
  <c r="U278" i="15"/>
  <c r="T278" i="15"/>
  <c r="U277" i="15"/>
  <c r="T277" i="15"/>
  <c r="U276" i="15"/>
  <c r="U275" i="15"/>
  <c r="T275" i="15"/>
  <c r="U274" i="15"/>
  <c r="T274" i="15"/>
  <c r="U273" i="15"/>
  <c r="T273" i="15"/>
  <c r="U272" i="15"/>
  <c r="U271" i="15"/>
  <c r="T271" i="15"/>
  <c r="U270" i="15"/>
  <c r="T270" i="15"/>
  <c r="T269" i="15"/>
  <c r="T268" i="15"/>
  <c r="T267" i="15"/>
  <c r="T266" i="15"/>
  <c r="T265" i="15"/>
  <c r="T264" i="15"/>
  <c r="T263" i="15"/>
  <c r="T262" i="15"/>
  <c r="T261" i="15"/>
  <c r="T260" i="15"/>
  <c r="T259" i="15"/>
  <c r="T258" i="15"/>
  <c r="U257" i="15"/>
  <c r="T257" i="15"/>
  <c r="U256" i="15"/>
  <c r="U255" i="15"/>
  <c r="T255" i="15"/>
  <c r="U254" i="15"/>
  <c r="T254" i="15"/>
  <c r="S285" i="15" l="1"/>
  <c r="S293" i="15"/>
  <c r="S289" i="15"/>
  <c r="S281" i="15"/>
  <c r="S273" i="15"/>
  <c r="S277" i="15"/>
  <c r="S257" i="15"/>
  <c r="S264" i="15"/>
  <c r="S260" i="15"/>
  <c r="S268" i="15"/>
  <c r="S266" i="15"/>
  <c r="S286" i="15"/>
  <c r="S269" i="15"/>
  <c r="S287" i="15"/>
  <c r="T280" i="15"/>
  <c r="S271" i="15"/>
  <c r="S263" i="15"/>
  <c r="T284" i="15"/>
  <c r="S255" i="15"/>
  <c r="T292" i="15"/>
  <c r="S283" i="15"/>
  <c r="T276" i="15"/>
  <c r="S265" i="15"/>
  <c r="T256" i="15"/>
  <c r="S291" i="15"/>
  <c r="S275" i="15"/>
  <c r="S261" i="15"/>
  <c r="T288" i="15"/>
  <c r="S279" i="15"/>
  <c r="T272" i="15"/>
  <c r="S267" i="15"/>
  <c r="S259" i="15"/>
  <c r="S280" i="15" l="1"/>
  <c r="S272" i="15"/>
  <c r="S288" i="15"/>
  <c r="S284" i="15"/>
  <c r="S256" i="15"/>
  <c r="S276" i="15"/>
  <c r="S292" i="15"/>
  <c r="Z102" i="17" l="1"/>
  <c r="Y102" i="17" l="1"/>
  <c r="Y186" i="17"/>
  <c r="E3" i="3" l="1"/>
  <c r="D3" i="3" s="1"/>
  <c r="Z3" i="17"/>
  <c r="W9" i="4"/>
  <c r="F3" i="3"/>
  <c r="Y3" i="17" l="1"/>
</calcChain>
</file>

<file path=xl/sharedStrings.xml><?xml version="1.0" encoding="utf-8"?>
<sst xmlns="http://schemas.openxmlformats.org/spreadsheetml/2006/main" count="116411" uniqueCount="6735">
  <si>
    <t>B</t>
  </si>
  <si>
    <t>C</t>
  </si>
  <si>
    <t>D</t>
  </si>
  <si>
    <t>Wall</t>
  </si>
  <si>
    <t>Drain</t>
  </si>
  <si>
    <t>D1-1:3</t>
  </si>
  <si>
    <t>D1-1:2</t>
  </si>
  <si>
    <t>D1-1:1</t>
  </si>
  <si>
    <t>D1-2:3</t>
  </si>
  <si>
    <t>D1-2:2</t>
  </si>
  <si>
    <t>D1-2:1</t>
  </si>
  <si>
    <t>D1-3:3</t>
  </si>
  <si>
    <t>D1-3:2</t>
  </si>
  <si>
    <t>D1-3:1</t>
  </si>
  <si>
    <t>D1-4:3</t>
  </si>
  <si>
    <t>D1-4:2</t>
  </si>
  <si>
    <t>D1-4:1</t>
  </si>
  <si>
    <t>D1-5:3</t>
  </si>
  <si>
    <t>D1-5:2</t>
  </si>
  <si>
    <t>D1-5:1</t>
  </si>
  <si>
    <t>D1-6:3</t>
  </si>
  <si>
    <t>D1-6:2</t>
  </si>
  <si>
    <t>D1-6:1</t>
  </si>
  <si>
    <t>D1-7:3</t>
  </si>
  <si>
    <t>D1-7:2</t>
  </si>
  <si>
    <t>D1-7:1</t>
  </si>
  <si>
    <t>D2-1:3</t>
  </si>
  <si>
    <t>D2-1:2</t>
  </si>
  <si>
    <t>D2-1:1</t>
  </si>
  <si>
    <t>D2-2:3</t>
  </si>
  <si>
    <t>D2-2:2</t>
  </si>
  <si>
    <t>D2-2:1</t>
  </si>
  <si>
    <t>D2-3:3</t>
  </si>
  <si>
    <t>D2-3:2</t>
  </si>
  <si>
    <t>D2-3:1</t>
  </si>
  <si>
    <t>D2-4:3</t>
  </si>
  <si>
    <t>D2-4:2</t>
  </si>
  <si>
    <t>D2-4:1</t>
  </si>
  <si>
    <t>D2-5:3</t>
  </si>
  <si>
    <t>D2-5:2</t>
  </si>
  <si>
    <t>D2-5:1</t>
  </si>
  <si>
    <t>D2-6:3</t>
  </si>
  <si>
    <t>D2-6:2</t>
  </si>
  <si>
    <t>D2-6:1</t>
  </si>
  <si>
    <t>D2-7:3</t>
  </si>
  <si>
    <t>D2-7:2</t>
  </si>
  <si>
    <t>D2-7:1</t>
  </si>
  <si>
    <t>D3-1:3</t>
  </si>
  <si>
    <t>D3-1:2</t>
  </si>
  <si>
    <t>D3-1:1</t>
  </si>
  <si>
    <t>D3-2:3</t>
  </si>
  <si>
    <t>D3-2:2</t>
  </si>
  <si>
    <t>D3-2:1</t>
  </si>
  <si>
    <t>D3-3:3</t>
  </si>
  <si>
    <t>D3-3:2</t>
  </si>
  <si>
    <t>D3-3:1</t>
  </si>
  <si>
    <t>D3-4:3</t>
  </si>
  <si>
    <t>D3-4:2</t>
  </si>
  <si>
    <t>D3-4:1</t>
  </si>
  <si>
    <t>D3-5:3</t>
  </si>
  <si>
    <t>D3-5:2</t>
  </si>
  <si>
    <t>D3-5:1</t>
  </si>
  <si>
    <t>D3-6:3</t>
  </si>
  <si>
    <t>D3-6:2</t>
  </si>
  <si>
    <t>D3-6:1</t>
  </si>
  <si>
    <t>D3-7:3</t>
  </si>
  <si>
    <t>D3-7:2</t>
  </si>
  <si>
    <t>D3-7:1</t>
  </si>
  <si>
    <t>C1-1:1</t>
  </si>
  <si>
    <t>C1-1:2</t>
  </si>
  <si>
    <t>C1-1:3</t>
  </si>
  <si>
    <t>C1-2:1</t>
  </si>
  <si>
    <t>C1-2:2</t>
  </si>
  <si>
    <t>C1-2:3</t>
  </si>
  <si>
    <t>C1-3:1</t>
  </si>
  <si>
    <t>C1-3:2</t>
  </si>
  <si>
    <t>C1-3:3</t>
  </si>
  <si>
    <t>C1-4:1</t>
  </si>
  <si>
    <t>C1-4:2</t>
  </si>
  <si>
    <t>C1-4:3</t>
  </si>
  <si>
    <t>C1-5:1</t>
  </si>
  <si>
    <t>C1-5:2</t>
  </si>
  <si>
    <t>C1-5:3</t>
  </si>
  <si>
    <t>C1-6:1</t>
  </si>
  <si>
    <t>C1-6:2</t>
  </si>
  <si>
    <t>C1-6:3</t>
  </si>
  <si>
    <t>C1-7:1</t>
  </si>
  <si>
    <t>C1-7:2</t>
  </si>
  <si>
    <t>C1-7:3</t>
  </si>
  <si>
    <t>C2-1:1</t>
  </si>
  <si>
    <t>C2-1:2</t>
  </si>
  <si>
    <t>C2-1:3</t>
  </si>
  <si>
    <t>C2-2:1</t>
  </si>
  <si>
    <t>C2-2:2</t>
  </si>
  <si>
    <t>C2-2:3</t>
  </si>
  <si>
    <t>C2-3:1</t>
  </si>
  <si>
    <t>C2-3:2</t>
  </si>
  <si>
    <t>C2-3:3</t>
  </si>
  <si>
    <t>C2-4:1</t>
  </si>
  <si>
    <t>C2-4:2</t>
  </si>
  <si>
    <t>C2-4:3</t>
  </si>
  <si>
    <t>C2-5:1</t>
  </si>
  <si>
    <t>C2-5:2</t>
  </si>
  <si>
    <t>C2-5:3</t>
  </si>
  <si>
    <t>C2-6:1</t>
  </si>
  <si>
    <t>C2-6:2</t>
  </si>
  <si>
    <t>C2-6:3</t>
  </si>
  <si>
    <t>C2-7:1</t>
  </si>
  <si>
    <t>C2-7:2</t>
  </si>
  <si>
    <t>C2-7:3</t>
  </si>
  <si>
    <t>C3-1:1</t>
  </si>
  <si>
    <t>C3-1:2</t>
  </si>
  <si>
    <t>C3-1:3</t>
  </si>
  <si>
    <t>C3-2:1</t>
  </si>
  <si>
    <t>C3-2:2</t>
  </si>
  <si>
    <t>C3-2:3</t>
  </si>
  <si>
    <t>C3-3:1</t>
  </si>
  <si>
    <t>C3-3:2</t>
  </si>
  <si>
    <t>C3-3:3</t>
  </si>
  <si>
    <t>C3-4:1</t>
  </si>
  <si>
    <t>C3-4:2</t>
  </si>
  <si>
    <t>C3-4:3</t>
  </si>
  <si>
    <t>C3-5:1</t>
  </si>
  <si>
    <t>C3-5:2</t>
  </si>
  <si>
    <t>C3-5:3</t>
  </si>
  <si>
    <t>C3-6:1</t>
  </si>
  <si>
    <t>C3-6:2</t>
  </si>
  <si>
    <t>C3-6:3</t>
  </si>
  <si>
    <t>C3-7:1</t>
  </si>
  <si>
    <t>C3-7:2</t>
  </si>
  <si>
    <t>C3-7:3</t>
  </si>
  <si>
    <t>B1-1:3</t>
  </si>
  <si>
    <t>B1-1:2</t>
  </si>
  <si>
    <t>B1-1:1</t>
  </si>
  <si>
    <t>B1-2:3</t>
  </si>
  <si>
    <t>B1-2:2</t>
  </si>
  <si>
    <t>B1-2:1</t>
  </si>
  <si>
    <t>B1-3:3</t>
  </si>
  <si>
    <t>B1-3:2</t>
  </si>
  <si>
    <t>B1-3:1</t>
  </si>
  <si>
    <t>B1-4:3</t>
  </si>
  <si>
    <t>B1-4:2</t>
  </si>
  <si>
    <t>B1-4:1</t>
  </si>
  <si>
    <t>B1-5:3</t>
  </si>
  <si>
    <t>B1-5:2</t>
  </si>
  <si>
    <t>B1-5:1</t>
  </si>
  <si>
    <t>B1-6:3</t>
  </si>
  <si>
    <t>B1-6:2</t>
  </si>
  <si>
    <t>B1-6:1</t>
  </si>
  <si>
    <t>B1-7:3</t>
  </si>
  <si>
    <t>B1-7:2</t>
  </si>
  <si>
    <t>B1-7:1</t>
  </si>
  <si>
    <t>B2-1:3</t>
  </si>
  <si>
    <t>B2-1:2</t>
  </si>
  <si>
    <t>B2-1:1</t>
  </si>
  <si>
    <t>B2-2:3</t>
  </si>
  <si>
    <t>B2-2:2</t>
  </si>
  <si>
    <t>B2-2:1</t>
  </si>
  <si>
    <t>B2-3:3</t>
  </si>
  <si>
    <t>B2-3:2</t>
  </si>
  <si>
    <t>B2-3:1</t>
  </si>
  <si>
    <t>B2-4:3</t>
  </si>
  <si>
    <t>B2-4:2</t>
  </si>
  <si>
    <t>B2-4:1</t>
  </si>
  <si>
    <t>B2-5:3</t>
  </si>
  <si>
    <t>B2-5:2</t>
  </si>
  <si>
    <t>B2-5:1</t>
  </si>
  <si>
    <t>B2-6:3</t>
  </si>
  <si>
    <t>B2-6:2</t>
  </si>
  <si>
    <t>B2-6:1</t>
  </si>
  <si>
    <t>B2-7:3</t>
  </si>
  <si>
    <t>B2-7:2</t>
  </si>
  <si>
    <t>B2-7:1</t>
  </si>
  <si>
    <t>B3-1:3</t>
  </si>
  <si>
    <t>B3-1:2</t>
  </si>
  <si>
    <t>B3-1:1</t>
  </si>
  <si>
    <t>B3-2:3</t>
  </si>
  <si>
    <t>B3-2:2</t>
  </si>
  <si>
    <t>B3-2:1</t>
  </si>
  <si>
    <t>B3-3:3</t>
  </si>
  <si>
    <t>B3-3:2</t>
  </si>
  <si>
    <t>B3-3:1</t>
  </si>
  <si>
    <t>B3-4:3</t>
  </si>
  <si>
    <t>B3-4:2</t>
  </si>
  <si>
    <t>B3-4:1</t>
  </si>
  <si>
    <t>B3-5:3</t>
  </si>
  <si>
    <t>B3-5:2</t>
  </si>
  <si>
    <t>B3-5:1</t>
  </si>
  <si>
    <t>B3-6:3</t>
  </si>
  <si>
    <t>B3-6:2</t>
  </si>
  <si>
    <t>B3-6:1</t>
  </si>
  <si>
    <t>B3-7:3</t>
  </si>
  <si>
    <t>B3-7:2</t>
  </si>
  <si>
    <t>B3-7:1</t>
  </si>
  <si>
    <t>Location</t>
  </si>
  <si>
    <t>Barcode</t>
  </si>
  <si>
    <t>Initial Clone Count</t>
  </si>
  <si>
    <t>Pheno</t>
  </si>
  <si>
    <t>carrier tray only</t>
  </si>
  <si>
    <t>perlite</t>
  </si>
  <si>
    <t>tray with carrier underneath</t>
  </si>
  <si>
    <t>brownies</t>
  </si>
  <si>
    <t>(full)</t>
  </si>
  <si>
    <t xml:space="preserve"> (full)</t>
  </si>
  <si>
    <t>(empty)</t>
  </si>
  <si>
    <t>TRAY TYPE KEY</t>
  </si>
  <si>
    <t>LDOS025.019284(19)</t>
  </si>
  <si>
    <t>LDOS024.019291(30)</t>
  </si>
  <si>
    <t>GFSD159.016389(16)</t>
  </si>
  <si>
    <t>GFSD028.020482(33)</t>
  </si>
  <si>
    <t>BBGM007.021527(13)</t>
  </si>
  <si>
    <t>BBGM007.026252(23)</t>
  </si>
  <si>
    <t>BBGM007.026270(13)</t>
  </si>
  <si>
    <t>KOKO030.021510(19)</t>
  </si>
  <si>
    <t>KOKO030.021511(25)</t>
  </si>
  <si>
    <t>92CK088.020144(32)</t>
  </si>
  <si>
    <t>92CK088.024292(18)</t>
  </si>
  <si>
    <t>DRMCexp(23)</t>
  </si>
  <si>
    <t>STR8exp(25)</t>
  </si>
  <si>
    <t>92CK116.020133(11)</t>
  </si>
  <si>
    <t>92CK108.020060(25)</t>
  </si>
  <si>
    <t>92CK090.024360(12)</t>
  </si>
  <si>
    <t>CTEN024.019443(32)</t>
  </si>
  <si>
    <t>ISLA010.019190(17)</t>
  </si>
  <si>
    <t>DRMCexp(26)</t>
  </si>
  <si>
    <t>STR8exp(24)</t>
  </si>
  <si>
    <t>NYFL014.018254(23)</t>
  </si>
  <si>
    <t>KOKO011.021512(26)</t>
  </si>
  <si>
    <t>PLAN004.021403(28)</t>
  </si>
  <si>
    <t>PLAN008.021392(21)</t>
  </si>
  <si>
    <t>DRMCexp(21)</t>
  </si>
  <si>
    <t>STR8exp(21)</t>
  </si>
  <si>
    <t>POTN011.017108(16)</t>
  </si>
  <si>
    <t>POTN017.017089(33)</t>
  </si>
  <si>
    <t>BBGM007.021527(26)</t>
  </si>
  <si>
    <t>DD22005.019499(23)</t>
  </si>
  <si>
    <t>KOF3027.018078(21)</t>
  </si>
  <si>
    <t>BBGM009.021528(10)</t>
  </si>
  <si>
    <t>BBGM009.021526(11)</t>
  </si>
  <si>
    <t>POLO028.017043(7)</t>
  </si>
  <si>
    <t>POLO046.017063(34)</t>
  </si>
  <si>
    <t>HAMA013.025379(9)</t>
  </si>
  <si>
    <t>HAMA021.025414(22)</t>
  </si>
  <si>
    <t>HAMA021.025423(18)</t>
  </si>
  <si>
    <t>BBGM009.021526(14)</t>
  </si>
  <si>
    <t>KOF3027.018078(24)</t>
  </si>
  <si>
    <t>SUNL016.020267(25)</t>
  </si>
  <si>
    <t>SUNL008.020296(24)</t>
  </si>
  <si>
    <t>POTN011.017108(9)</t>
  </si>
  <si>
    <t>POTN010.017112(40)</t>
  </si>
  <si>
    <t>KOF3027.018078(14)</t>
  </si>
  <si>
    <t>BBGM009.021528(11)</t>
  </si>
  <si>
    <t>KOIX029.020922(2)</t>
  </si>
  <si>
    <t>BBGM009.026276(9)</t>
  </si>
  <si>
    <t>KOIX007.020931(38)</t>
  </si>
  <si>
    <t>FLOG048.021339(13)</t>
  </si>
  <si>
    <t>HNDU003.026693(12)</t>
  </si>
  <si>
    <t>CTEN024.019443(19)</t>
  </si>
  <si>
    <t>CTEN016.019427(30)</t>
  </si>
  <si>
    <t>PNDA008.018441(3)</t>
  </si>
  <si>
    <t>PNDA005.026525(10)</t>
  </si>
  <si>
    <t>PNDA005.018410(35)</t>
  </si>
  <si>
    <t>LDOS018.019294(52)</t>
  </si>
  <si>
    <t>DRMC034.020830(25)</t>
  </si>
  <si>
    <t>DRMC022.020829(14)</t>
  </si>
  <si>
    <t>DRMC001.014214(9)</t>
  </si>
  <si>
    <t>BGCH006.021532(7)</t>
  </si>
  <si>
    <t>BGCH007.021536(15)</t>
  </si>
  <si>
    <t>BGCH009.021531(14)</t>
  </si>
  <si>
    <t>POTN025.017117(15)</t>
  </si>
  <si>
    <t>POTN017.017089(5)</t>
  </si>
  <si>
    <t>BMKO011.019198(29)</t>
  </si>
  <si>
    <t>CLSE033.019709(10)</t>
  </si>
  <si>
    <t>CLSE024.019694(9)</t>
  </si>
  <si>
    <t>CLSE001.019761(29)</t>
  </si>
  <si>
    <t>PLAN008.021392(4)</t>
  </si>
  <si>
    <t>PLAN012.021389(25)</t>
  </si>
  <si>
    <t>PLAN026.021396(19)</t>
  </si>
  <si>
    <t>TDLW019.024936(8)</t>
  </si>
  <si>
    <t>TDLW019.024931(13)</t>
  </si>
  <si>
    <t>TDLW019.024924(13)</t>
  </si>
  <si>
    <t>SECF009.019174(26)</t>
  </si>
  <si>
    <t>SECF017.019171(20)</t>
  </si>
  <si>
    <t>PLAN026.021396(14)</t>
  </si>
  <si>
    <t>SUNL019.020290(35)</t>
  </si>
  <si>
    <t>GFSD159.016389(8)</t>
  </si>
  <si>
    <t>GFSD207.020656(3)</t>
  </si>
  <si>
    <t>FLOG001.021329(37)</t>
  </si>
  <si>
    <t>KOKO011.021513(43)</t>
  </si>
  <si>
    <t>HAMA013.025379(21)</t>
  </si>
  <si>
    <t>HAMA013.025367(28)</t>
  </si>
  <si>
    <t>PNDA008.018441(32)</t>
  </si>
  <si>
    <t>PNDA004.026489(17)</t>
  </si>
  <si>
    <t>HNDU003.010527(44)</t>
  </si>
  <si>
    <t>LDOS041.019278(4)</t>
  </si>
  <si>
    <t>DD22016.019468(20)</t>
  </si>
  <si>
    <t>DD22010.019473(8)</t>
  </si>
  <si>
    <t>NYFL014.018254(14)</t>
  </si>
  <si>
    <t>STR8014.018571(18)</t>
  </si>
  <si>
    <t>STR8009.018591(16)</t>
  </si>
  <si>
    <t>GFSD207.020656(18)</t>
  </si>
  <si>
    <t>CLSE035.019772(31)</t>
  </si>
  <si>
    <t>PLAN026.021396(8)</t>
  </si>
  <si>
    <t>KOIX029.020922(3)</t>
  </si>
  <si>
    <t>KOIX017.020923(38)</t>
  </si>
  <si>
    <t>BBGM009.026284(22)</t>
  </si>
  <si>
    <t>BBGM004.021524(23)</t>
  </si>
  <si>
    <t>KOIX004.020930(18)</t>
  </si>
  <si>
    <t>POTN028.017084(27)</t>
  </si>
  <si>
    <t>POTN025.017117(18)</t>
  </si>
  <si>
    <t>BGCH003.010458(14)</t>
  </si>
  <si>
    <t>BGCH006.021533(21)</t>
  </si>
  <si>
    <t>BGCH006.021532(14)</t>
  </si>
  <si>
    <t>92CK116.020133(18)</t>
  </si>
  <si>
    <t>92CK118.020100(29)</t>
  </si>
  <si>
    <t>LDOS040.019280(27)</t>
  </si>
  <si>
    <t>LDOS040.025039(10)</t>
  </si>
  <si>
    <t>KOIX029.020922(7)</t>
  </si>
  <si>
    <t>BHZD002.010805(42)</t>
  </si>
  <si>
    <t>BGCH013.021530(19)</t>
  </si>
  <si>
    <t>BGCH007.021534(15)</t>
  </si>
  <si>
    <t>BGCH013.021529(13)</t>
  </si>
  <si>
    <t>LDOS025.019284(12)</t>
  </si>
  <si>
    <t>BHZD008.010799(26)</t>
  </si>
  <si>
    <t>GFSD187.020662(22)</t>
  </si>
  <si>
    <t>DRMC001.014214(28)</t>
  </si>
  <si>
    <t>DRMC001.020817(21)</t>
  </si>
  <si>
    <t>LDOS041.019278(19)</t>
  </si>
  <si>
    <t>SUNL025.020265(28)</t>
  </si>
  <si>
    <t>SUNL016.020267(2)</t>
  </si>
  <si>
    <t>BBGM009.026276(22)</t>
  </si>
  <si>
    <t>BBGM004.021525(27)</t>
  </si>
  <si>
    <t>FLOG045.021349(28)</t>
  </si>
  <si>
    <t>FLOG048.021339(21)</t>
  </si>
  <si>
    <t>NYFL004.018255(23)</t>
  </si>
  <si>
    <t>KOIX029.020922(11)</t>
  </si>
  <si>
    <t>NYFL011.018236(15)</t>
  </si>
  <si>
    <t>DD22009.019474(43)</t>
  </si>
  <si>
    <t>DD22010.019473(6)</t>
  </si>
  <si>
    <t>POLO028.017043(8)</t>
  </si>
  <si>
    <t>POLO012.017036(41)</t>
  </si>
  <si>
    <t>CLSE037.019752(20)</t>
  </si>
  <si>
    <t>CLSE059.019769(25)</t>
  </si>
  <si>
    <t>D1-7:4</t>
  </si>
  <si>
    <t>C1-7:4</t>
  </si>
  <si>
    <t>B1-7:4</t>
  </si>
  <si>
    <t>D1-6:4</t>
  </si>
  <si>
    <t>C1-6:4</t>
  </si>
  <si>
    <t>B1-6:4</t>
  </si>
  <si>
    <t>D1-5:4</t>
  </si>
  <si>
    <t>C1-5:4</t>
  </si>
  <si>
    <t>B1-5:4</t>
  </si>
  <si>
    <t>D1-4:4</t>
  </si>
  <si>
    <t>C1-4:4</t>
  </si>
  <si>
    <t>B1-4:4</t>
  </si>
  <si>
    <t>D1-3:4</t>
  </si>
  <si>
    <t>C1-3:4</t>
  </si>
  <si>
    <t>B1-3:4</t>
  </si>
  <si>
    <t>D1-2:4</t>
  </si>
  <si>
    <t>C1-2:4</t>
  </si>
  <si>
    <t>B1-2:4</t>
  </si>
  <si>
    <t>D1-1:4</t>
  </si>
  <si>
    <t>C1-1:4</t>
  </si>
  <si>
    <t>B1-1:4</t>
  </si>
  <si>
    <t>D2-7:4</t>
  </si>
  <si>
    <t>C2-7:4</t>
  </si>
  <si>
    <t>B2-7:4</t>
  </si>
  <si>
    <t>D2-6:4</t>
  </si>
  <si>
    <t>C2-6:4</t>
  </si>
  <si>
    <t>B2-6:4</t>
  </si>
  <si>
    <t>D2-5:4</t>
  </si>
  <si>
    <t>C2-5:4</t>
  </si>
  <si>
    <t>B2-5:4</t>
  </si>
  <si>
    <t>D2-4:4</t>
  </si>
  <si>
    <t>C2-4:4</t>
  </si>
  <si>
    <t>B2-4:4</t>
  </si>
  <si>
    <t>D2-3:4</t>
  </si>
  <si>
    <t>C2-3:4</t>
  </si>
  <si>
    <t>B2-3:4</t>
  </si>
  <si>
    <t>D2-2:4</t>
  </si>
  <si>
    <t>C2-2:4</t>
  </si>
  <si>
    <t>B2-2:4</t>
  </si>
  <si>
    <t>D2-1:4</t>
  </si>
  <si>
    <t>C2-1:4</t>
  </si>
  <si>
    <t>B2-1:4</t>
  </si>
  <si>
    <t>D3-7:4</t>
  </si>
  <si>
    <t>C3-7:4</t>
  </si>
  <si>
    <t>B3-7:4</t>
  </si>
  <si>
    <t>D3-6:4</t>
  </si>
  <si>
    <t>C3-6:4</t>
  </si>
  <si>
    <t>B3-6:4</t>
  </si>
  <si>
    <t>D3-5:4</t>
  </si>
  <si>
    <t>C3-5:4</t>
  </si>
  <si>
    <t>B3-5:4</t>
  </si>
  <si>
    <t>D3-4:4</t>
  </si>
  <si>
    <t>C3-4:4</t>
  </si>
  <si>
    <t>B3-4:4</t>
  </si>
  <si>
    <t>D3-3:4</t>
  </si>
  <si>
    <t>C3-3:4</t>
  </si>
  <si>
    <t>B3-3:4</t>
  </si>
  <si>
    <t>D3-2:4</t>
  </si>
  <si>
    <t>C3-2:4</t>
  </si>
  <si>
    <t>B3-2:4</t>
  </si>
  <si>
    <t>D3-1:4</t>
  </si>
  <si>
    <t>C3-1:4</t>
  </si>
  <si>
    <t>B3-1:4</t>
  </si>
  <si>
    <t>WALL</t>
  </si>
  <si>
    <t>DRAIN</t>
  </si>
  <si>
    <t>DOOR</t>
  </si>
  <si>
    <t>Row Labels</t>
  </si>
  <si>
    <t>Grand Total</t>
  </si>
  <si>
    <t>CTEN024.019443</t>
  </si>
  <si>
    <t>CTEN016.019427</t>
  </si>
  <si>
    <t>.</t>
  </si>
  <si>
    <t>RBOG002.024683</t>
  </si>
  <si>
    <t>RBOG002.024696</t>
  </si>
  <si>
    <t>DSLD015.031276</t>
  </si>
  <si>
    <t>CHST008.031353</t>
  </si>
  <si>
    <t>BBGM004.021524</t>
  </si>
  <si>
    <t>HAMA013.025367</t>
  </si>
  <si>
    <t>HAMA013.025379</t>
  </si>
  <si>
    <t>TAHP005.031368</t>
  </si>
  <si>
    <t>92CK082.019647</t>
  </si>
  <si>
    <t>GFSD028.020482</t>
  </si>
  <si>
    <t>YZUP003.024754</t>
  </si>
  <si>
    <t>YZUP003.010870</t>
  </si>
  <si>
    <t>92CK066.024329</t>
  </si>
  <si>
    <t>92CK119.013896</t>
  </si>
  <si>
    <t>OROB054.025620</t>
  </si>
  <si>
    <t>MABK007.031376</t>
  </si>
  <si>
    <t>MABK007.031379</t>
  </si>
  <si>
    <t>MABK007.031380</t>
  </si>
  <si>
    <t>TAHP005.031366</t>
  </si>
  <si>
    <t>NYFL004.031330</t>
  </si>
  <si>
    <t>NYFL004.018255</t>
  </si>
  <si>
    <t>POLO012.029299</t>
  </si>
  <si>
    <t>POLO012.017036</t>
  </si>
  <si>
    <t>RBOG002.024670</t>
  </si>
  <si>
    <t>PHGW023.021413</t>
  </si>
  <si>
    <t>MABK008.031377</t>
  </si>
  <si>
    <t>KOKO011.031362</t>
  </si>
  <si>
    <t>KOKO011.021513</t>
  </si>
  <si>
    <t>KLFR014.021154</t>
  </si>
  <si>
    <t>KLFR014.030873</t>
  </si>
  <si>
    <t>KLFR047.021152</t>
  </si>
  <si>
    <t>APLD004.031386</t>
  </si>
  <si>
    <t>MAYR007.031255</t>
  </si>
  <si>
    <t>MAYR007.031256</t>
  </si>
  <si>
    <t>PHGW020.030972</t>
  </si>
  <si>
    <t>KOKO011.021512</t>
  </si>
  <si>
    <t>YZUP005.010865</t>
  </si>
  <si>
    <t>BBGM004.021525</t>
  </si>
  <si>
    <t>DRMC001.020817</t>
  </si>
  <si>
    <t>DRMC004.024977</t>
  </si>
  <si>
    <t>DRMC004.024966</t>
  </si>
  <si>
    <t>APLD004.031384</t>
  </si>
  <si>
    <t>APLD004.031385</t>
  </si>
  <si>
    <t>SUNL011.009922</t>
  </si>
  <si>
    <t>MABK008.031375</t>
  </si>
  <si>
    <t>HAMA021.025423</t>
  </si>
  <si>
    <t>HAMA021.025414</t>
  </si>
  <si>
    <t>DRMC001.014214</t>
  </si>
  <si>
    <t>DRMC004.024970</t>
  </si>
  <si>
    <t>ALAW002.031373</t>
  </si>
  <si>
    <t>ALAW002.031372</t>
  </si>
  <si>
    <t>ALAW002.031374</t>
  </si>
  <si>
    <t>JK99007.016791</t>
  </si>
  <si>
    <t>JK99007.031349</t>
  </si>
  <si>
    <t>HTWV003.031261</t>
  </si>
  <si>
    <t>HTWV016.031243</t>
  </si>
  <si>
    <t>HTWV003.031244</t>
  </si>
  <si>
    <t>TAHP003.020676</t>
  </si>
  <si>
    <t>TAHP003.029532</t>
  </si>
  <si>
    <t>PHGW020.030986</t>
  </si>
  <si>
    <t>PHGW020.021412</t>
  </si>
  <si>
    <t>PLAN004.021403</t>
  </si>
  <si>
    <t>PLAN008.021392</t>
  </si>
  <si>
    <t>PLAN026.021396</t>
  </si>
  <si>
    <t>CHST008.031354</t>
  </si>
  <si>
    <t>BBGM004.029459</t>
  </si>
  <si>
    <t>YZUP003.024734</t>
  </si>
  <si>
    <t>YZUP005.024770</t>
  </si>
  <si>
    <t>JK99064.031347</t>
  </si>
  <si>
    <t>DSLD015.031275</t>
  </si>
  <si>
    <t>DSLD010.031253</t>
  </si>
  <si>
    <t>DSLD010.031254</t>
  </si>
  <si>
    <t>PNDA004.026489</t>
  </si>
  <si>
    <t>PNDA005.018410</t>
  </si>
  <si>
    <t>DSLD016.031279</t>
  </si>
  <si>
    <t>HTWV016.031242</t>
  </si>
  <si>
    <t>LDOS018.019294</t>
  </si>
  <si>
    <t>LDOS025.019284</t>
  </si>
  <si>
    <t>CHST007.031352</t>
  </si>
  <si>
    <t>HNDU003.026692</t>
  </si>
  <si>
    <t>RPLY005.031271</t>
  </si>
  <si>
    <t>RPLY005.031270</t>
  </si>
  <si>
    <t>RPLY008.031262</t>
  </si>
  <si>
    <t>RPLY008.031263</t>
  </si>
  <si>
    <t>NYFL014.018254</t>
  </si>
  <si>
    <t>TAHL005.031272</t>
  </si>
  <si>
    <t>TAHL001.031251</t>
  </si>
  <si>
    <t>TAHL001.031252</t>
  </si>
  <si>
    <t>CLSE001.019761</t>
  </si>
  <si>
    <t>CLSE024.019694</t>
  </si>
  <si>
    <t>GLTR002.031381</t>
  </si>
  <si>
    <t>GLTR002.031245</t>
  </si>
  <si>
    <t>PNDA008.018441</t>
  </si>
  <si>
    <t>GLTR002.031383/031382</t>
  </si>
  <si>
    <t>POTN011.017108</t>
  </si>
  <si>
    <t>POTN010.017112</t>
  </si>
  <si>
    <t>ONED017.021208</t>
  </si>
  <si>
    <t>ONED041.021190</t>
  </si>
  <si>
    <t>CHST007.031350</t>
  </si>
  <si>
    <t>full</t>
  </si>
  <si>
    <t>empty</t>
  </si>
  <si>
    <t>KOKO012.031364</t>
  </si>
  <si>
    <t>KOKO011.031361</t>
  </si>
  <si>
    <t>JK99042.031343</t>
  </si>
  <si>
    <t>JK99007.031341</t>
  </si>
  <si>
    <t>NYFL011.018236</t>
  </si>
  <si>
    <t>NYFL004.031327</t>
  </si>
  <si>
    <t>JK99042.016777</t>
  </si>
  <si>
    <t>POLO028.017043</t>
  </si>
  <si>
    <t>POLO028.029296</t>
  </si>
  <si>
    <t>GFSD187.020662</t>
  </si>
  <si>
    <t>GFSD159.016389</t>
  </si>
  <si>
    <t>DRMC004.020842</t>
  </si>
  <si>
    <t>YZUP005.024774</t>
  </si>
  <si>
    <t>POTN025.017117</t>
  </si>
  <si>
    <t>SUNL016.020267</t>
  </si>
  <si>
    <t>DRMC004.024947</t>
  </si>
  <si>
    <t>DRMC022.020829</t>
  </si>
  <si>
    <t>LDOS024.019291</t>
  </si>
  <si>
    <t>KOKO012.031363</t>
  </si>
  <si>
    <t>KOKO030.021511</t>
  </si>
  <si>
    <t>MABK008.031378</t>
  </si>
  <si>
    <t>JK99064.031342</t>
  </si>
  <si>
    <t>JK99064.016776</t>
  </si>
  <si>
    <t>ONED026.021191</t>
  </si>
  <si>
    <t>DSLD016.031280</t>
  </si>
  <si>
    <t>POLO046.017063</t>
  </si>
  <si>
    <t>HNDU003.026693</t>
  </si>
  <si>
    <t>PNDA005.026525</t>
  </si>
  <si>
    <t>POTN017.017089</t>
  </si>
  <si>
    <t>tray no carrier</t>
  </si>
  <si>
    <t>E1-1:1</t>
  </si>
  <si>
    <t>E1-1:2</t>
  </si>
  <si>
    <t>E1-1:3</t>
  </si>
  <si>
    <t>E1-1:4</t>
  </si>
  <si>
    <t>E1-2:1</t>
  </si>
  <si>
    <t>E1-2:2</t>
  </si>
  <si>
    <t>E1-2:3</t>
  </si>
  <si>
    <t>E1-2:4</t>
  </si>
  <si>
    <t>E1-3:1</t>
  </si>
  <si>
    <t>E1-3:2</t>
  </si>
  <si>
    <t>E1-3:3</t>
  </si>
  <si>
    <t>E1-3:4</t>
  </si>
  <si>
    <t>E1-4:1</t>
  </si>
  <si>
    <t>E1-4:2</t>
  </si>
  <si>
    <t>E1-4:3</t>
  </si>
  <si>
    <t>E1-4:4</t>
  </si>
  <si>
    <t>E1-5:1</t>
  </si>
  <si>
    <t>E1-5:2</t>
  </si>
  <si>
    <t>E1-5:3</t>
  </si>
  <si>
    <t>E1-5:4</t>
  </si>
  <si>
    <t>E1-6:1</t>
  </si>
  <si>
    <t>E1-6:2</t>
  </si>
  <si>
    <t>E1-6:3</t>
  </si>
  <si>
    <t>E1-6:4</t>
  </si>
  <si>
    <t>E1-7:1</t>
  </si>
  <si>
    <t>E1-7:2</t>
  </si>
  <si>
    <t>E1-7:3</t>
  </si>
  <si>
    <t>E1-7:4</t>
  </si>
  <si>
    <t>E2-1:1</t>
  </si>
  <si>
    <t>E2-1:2</t>
  </si>
  <si>
    <t>E2-1:3</t>
  </si>
  <si>
    <t>E2-1:4</t>
  </si>
  <si>
    <t>E2-2:1</t>
  </si>
  <si>
    <t>E2-2:2</t>
  </si>
  <si>
    <t>E2-2:3</t>
  </si>
  <si>
    <t>E2-2:4</t>
  </si>
  <si>
    <t>E2-3:1</t>
  </si>
  <si>
    <t>E2-3:2</t>
  </si>
  <si>
    <t>E2-3:3</t>
  </si>
  <si>
    <t>E2-3:4</t>
  </si>
  <si>
    <t>E1-1</t>
  </si>
  <si>
    <t xml:space="preserve">NOAH'S ARK </t>
  </si>
  <si>
    <t>SWTS006.021507</t>
  </si>
  <si>
    <t>ONED048.021172</t>
  </si>
  <si>
    <t>BGCH013.021529</t>
  </si>
  <si>
    <t>PLAN012.021389</t>
  </si>
  <si>
    <t>FLVR001.010725</t>
  </si>
  <si>
    <t>BHZD002.010805</t>
  </si>
  <si>
    <t>ONED051.021548</t>
  </si>
  <si>
    <t>ONED051.021229</t>
  </si>
  <si>
    <t>KOKO030.021510</t>
  </si>
  <si>
    <t>KOKO030.031365</t>
  </si>
  <si>
    <t>drying exp.</t>
  </si>
  <si>
    <t>KOKO030.031360</t>
  </si>
  <si>
    <t>BBGM009.021528</t>
  </si>
  <si>
    <t>BBGM009.021526</t>
  </si>
  <si>
    <t>E1-5</t>
  </si>
  <si>
    <t>BGCH006.021532</t>
  </si>
  <si>
    <t>BGCH003.010458</t>
  </si>
  <si>
    <t>OROB024.020369</t>
  </si>
  <si>
    <t>BGCH014.010457</t>
  </si>
  <si>
    <t>92CK116.020133</t>
  </si>
  <si>
    <t>FLOG001.021329</t>
  </si>
  <si>
    <t>BHZD008.010799</t>
  </si>
  <si>
    <t>BGCH009.021531</t>
  </si>
  <si>
    <t>BGCH006.021533</t>
  </si>
  <si>
    <t>E1-6</t>
  </si>
  <si>
    <t>SWTS027.021506</t>
  </si>
  <si>
    <t>SWTS024.010341</t>
  </si>
  <si>
    <t>KOIX032.020928</t>
  </si>
  <si>
    <t>GFSD189.020534</t>
  </si>
  <si>
    <t>92CK118.020100</t>
  </si>
  <si>
    <t>SWTS006.021498</t>
  </si>
  <si>
    <t>SWTS027.021508</t>
  </si>
  <si>
    <t>BGCH013.021530</t>
  </si>
  <si>
    <t>POTN028.017084</t>
  </si>
  <si>
    <t>SUNL025.020265</t>
  </si>
  <si>
    <t>SWTS037.021505</t>
  </si>
  <si>
    <t>E1-7</t>
  </si>
  <si>
    <t>KOIX015.020965</t>
  </si>
  <si>
    <t>SWTS035.021500</t>
  </si>
  <si>
    <t>SWTS037.021509</t>
  </si>
  <si>
    <t>KOIX007.020931</t>
  </si>
  <si>
    <t>92CK108.020060</t>
  </si>
  <si>
    <t>VLVT008.019964</t>
  </si>
  <si>
    <t>92CK119.020142</t>
  </si>
  <si>
    <t>VLVT012.020019</t>
  </si>
  <si>
    <t>ELBB018.016956</t>
  </si>
  <si>
    <t>VLVT039.020436</t>
  </si>
  <si>
    <t>E2-1</t>
  </si>
  <si>
    <t>SWTS029.021502</t>
  </si>
  <si>
    <t>92CK003.020088</t>
  </si>
  <si>
    <t>BGCH009.021534</t>
  </si>
  <si>
    <t>PLKO005.018979</t>
  </si>
  <si>
    <t>VLVT011.019982</t>
  </si>
  <si>
    <t>E2-2</t>
  </si>
  <si>
    <t>KOIX004.020930</t>
  </si>
  <si>
    <t>PLKO025.018974</t>
  </si>
  <si>
    <t>CLSE037.019752</t>
  </si>
  <si>
    <t>CLSE033.019709</t>
  </si>
  <si>
    <t>FLOG045.021349</t>
  </si>
  <si>
    <t>CLSE035.019722</t>
  </si>
  <si>
    <t>SWTS035.021504</t>
  </si>
  <si>
    <t>VLVT009.019987</t>
  </si>
  <si>
    <t>92CK067.020058</t>
  </si>
  <si>
    <t>SWTS019.021503</t>
  </si>
  <si>
    <t>KOIX017.020923</t>
  </si>
  <si>
    <t>E2-3</t>
  </si>
  <si>
    <t>SWTS019.021499</t>
  </si>
  <si>
    <t>CLSE059.019769</t>
  </si>
  <si>
    <t>GFSD207.020656</t>
  </si>
  <si>
    <t>BGCH007.021535</t>
  </si>
  <si>
    <t>FLOG048.021339</t>
  </si>
  <si>
    <t>GFSD193.020536</t>
  </si>
  <si>
    <t>KOIX029.020922</t>
  </si>
  <si>
    <t>SWTS029.021501</t>
  </si>
  <si>
    <t>PLKO030.018981</t>
  </si>
  <si>
    <t>BGCH007.021536</t>
  </si>
  <si>
    <t>Initial Count</t>
  </si>
  <si>
    <t>NOAH'S ARK pivot</t>
  </si>
  <si>
    <t>.(full)</t>
  </si>
  <si>
    <t>92CK119.013896(25)</t>
  </si>
  <si>
    <t>92CK066.024329(25)</t>
  </si>
  <si>
    <t>PHGW020.030986(17)</t>
  </si>
  <si>
    <t>PHGW020.021412(30)</t>
  </si>
  <si>
    <t>DRMC004.020842(30)</t>
  </si>
  <si>
    <t>YZUP003.010870(24)</t>
  </si>
  <si>
    <t>YZUP003.024754(21)</t>
  </si>
  <si>
    <t>TAHP003.020676(31)</t>
  </si>
  <si>
    <t>TAHP003.029532(10)</t>
  </si>
  <si>
    <t>TAHP005.031368(7)</t>
  </si>
  <si>
    <t>GFSD159.016389(20)</t>
  </si>
  <si>
    <t>GFSD187.020662(24)</t>
  </si>
  <si>
    <t>GFSD028.020482(11)</t>
  </si>
  <si>
    <t>92CK082.019647(29)</t>
  </si>
  <si>
    <t>HTWV003.031261(16)</t>
  </si>
  <si>
    <t>HTWV016.031243(15)</t>
  </si>
  <si>
    <t>HTWV003.031244(18)</t>
  </si>
  <si>
    <t>POLO028.029296(16)</t>
  </si>
  <si>
    <t>POLO028.017043(16)</t>
  </si>
  <si>
    <t>HAMA013.025379(18)</t>
  </si>
  <si>
    <t>HAMA013.025367(31)</t>
  </si>
  <si>
    <t>JK99007.031349(14)</t>
  </si>
  <si>
    <t>JK99007.016791(35)</t>
  </si>
  <si>
    <t>JK99064.031347(17)</t>
  </si>
  <si>
    <t>JK99042.016777(32)</t>
  </si>
  <si>
    <t>BBGM004.021524(19)</t>
  </si>
  <si>
    <t>CHST008.031353(16)</t>
  </si>
  <si>
    <t>DSLD015.031276(14)</t>
  </si>
  <si>
    <t>ALAW002.031373(16)</t>
  </si>
  <si>
    <t>ALAW002.031372(14)</t>
  </si>
  <si>
    <t>ALAW002.031374(19)</t>
  </si>
  <si>
    <t>NYFL004.031327(14)</t>
  </si>
  <si>
    <t>NYFL011.018236(8)</t>
  </si>
  <si>
    <t>NYFL014.018254(26)</t>
  </si>
  <si>
    <t>RBOG002.024696(21)</t>
  </si>
  <si>
    <t>RBOG002.024683(28)</t>
  </si>
  <si>
    <t>DRMC001.014214(27)</t>
  </si>
  <si>
    <t>DRMC004.024970(18)</t>
  </si>
  <si>
    <t>JK99007.031349(9)</t>
  </si>
  <si>
    <t>JK99007.031341(17)</t>
  </si>
  <si>
    <t>JK99042.031343(17)</t>
  </si>
  <si>
    <t>KOKO012.031364(4)</t>
  </si>
  <si>
    <t>CTEN016.019427(26)</t>
  </si>
  <si>
    <t>CTEN024.019443(23)</t>
  </si>
  <si>
    <t>HAMA013.025379(10)</t>
  </si>
  <si>
    <t>HAMA021.025423(22)</t>
  </si>
  <si>
    <t>HAMA021.025414(17)</t>
  </si>
  <si>
    <t>KOKO011.031361(21)</t>
  </si>
  <si>
    <t>KOKO012.031364(28)</t>
  </si>
  <si>
    <t>DSLD015.031276(11)</t>
  </si>
  <si>
    <t>KLFR047.021152(12)</t>
  </si>
  <si>
    <t>KLFR014.030873(8)</t>
  </si>
  <si>
    <t>KLFR014.021154(17)</t>
  </si>
  <si>
    <t>LDOS018.019294(29)</t>
  </si>
  <si>
    <t>LDOS025.019284(20)</t>
  </si>
  <si>
    <t>PLAN026.021396(26)</t>
  </si>
  <si>
    <t>MABK008.031378(18)</t>
  </si>
  <si>
    <t>KOKO011.021513(13)</t>
  </si>
  <si>
    <t>POLO012.017036(7)</t>
  </si>
  <si>
    <t>KOKO011.031362(29)</t>
  </si>
  <si>
    <t>DSLD016.031279(12)</t>
  </si>
  <si>
    <t>HTWV016.031242(18)</t>
  </si>
  <si>
    <t>HTWV003.031261(9)</t>
  </si>
  <si>
    <t>KLFR047.021152(49)</t>
  </si>
  <si>
    <t>MABK008.031377(7)</t>
  </si>
  <si>
    <t>PHGW023.021413(21)</t>
  </si>
  <si>
    <t>RBOG002.024696(5)</t>
  </si>
  <si>
    <t>RBOG002.024670(16)</t>
  </si>
  <si>
    <t>PNDA004.026489(23)</t>
  </si>
  <si>
    <t>PNDA005.018410(26)</t>
  </si>
  <si>
    <t>KOKO030.021511(24)</t>
  </si>
  <si>
    <t>KOKO012.031363(27)</t>
  </si>
  <si>
    <t>POLO012.017036(28)</t>
  </si>
  <si>
    <t>POLO012.029299(21)</t>
  </si>
  <si>
    <t>JK99064.031347(3)</t>
  </si>
  <si>
    <t>DSLD015.031275(16)</t>
  </si>
  <si>
    <t>DSLD010.031253(11)</t>
  </si>
  <si>
    <t>DSLD010.031254(19)</t>
  </si>
  <si>
    <t>LDOS025.019284(5)</t>
  </si>
  <si>
    <t>LDOS024.019291(26)</t>
  </si>
  <si>
    <t>NYFL004.018255(20)</t>
  </si>
  <si>
    <t>NYFL004.031330(23)</t>
  </si>
  <si>
    <t>TAHP005.031366(5)</t>
  </si>
  <si>
    <t>YZUP003.024734(19)</t>
  </si>
  <si>
    <t>YZUP005.024770(22)</t>
  </si>
  <si>
    <t>DRMC022.020829(24)</t>
  </si>
  <si>
    <t>DRMC004.024947(25)</t>
  </si>
  <si>
    <t>MABK007.031380(8)</t>
  </si>
  <si>
    <t>MABK007.031379(22)</t>
  </si>
  <si>
    <t>MABK007.031376(19)</t>
  </si>
  <si>
    <t>CHST008.031354(11)</t>
  </si>
  <si>
    <t>TAHP005.031366(10)</t>
  </si>
  <si>
    <t>BBGM004.029459(28)</t>
  </si>
  <si>
    <t>SUNL016.020267(26)</t>
  </si>
  <si>
    <t>POTN025.017117(6)</t>
  </si>
  <si>
    <t>OROB054.025620(31)</t>
  </si>
  <si>
    <t>CTEN024.019443(14)</t>
  </si>
  <si>
    <t>PLAN004.021403(21)</t>
  </si>
  <si>
    <t>PLAN026.021396(7)</t>
  </si>
  <si>
    <t>YZUP005.024774(20)</t>
  </si>
  <si>
    <t>YZUP005.010865(29)</t>
  </si>
  <si>
    <t>MABK008.031377(10)</t>
  </si>
  <si>
    <t>MABK008.031375(20)</t>
  </si>
  <si>
    <t>MABK007.031380(19)</t>
  </si>
  <si>
    <t>ONED017.021208(29)</t>
  </si>
  <si>
    <t>ONED041.021190(19)</t>
  </si>
  <si>
    <t>empty()</t>
  </si>
  <si>
    <t>SUNL011.009922(38)</t>
  </si>
  <si>
    <t>YZUP003.010870(9)</t>
  </si>
  <si>
    <t>POTN011.017108(27)</t>
  </si>
  <si>
    <t>POTN010.017112(23)</t>
  </si>
  <si>
    <t>POTN017.017089(23)</t>
  </si>
  <si>
    <t>APLD004.031386(9)</t>
  </si>
  <si>
    <t>APLD004.031385(17)</t>
  </si>
  <si>
    <t>APLD004.031384(22)</t>
  </si>
  <si>
    <t>GLTR002.031381(12)</t>
  </si>
  <si>
    <t>GLTR002.031245(7)</t>
  </si>
  <si>
    <t>GLTR002.031383/031382(16)</t>
  </si>
  <si>
    <t>PNDA008.018441(14)</t>
  </si>
  <si>
    <t>PNDA008.018441(20)</t>
  </si>
  <si>
    <t>PNDA005.026525(29)</t>
  </si>
  <si>
    <t>DRMC004.024966(8)</t>
  </si>
  <si>
    <t>DRMC004.024977(21)</t>
  </si>
  <si>
    <t>DRMC001.020817(20)</t>
  </si>
  <si>
    <t>CLSE001.019761(21)</t>
  </si>
  <si>
    <t>CLSE024.019694(13)</t>
  </si>
  <si>
    <t>HNDU003.026693(32)</t>
  </si>
  <si>
    <t>HNDU003.026692(5)</t>
  </si>
  <si>
    <t>BBGM004.021525(39)</t>
  </si>
  <si>
    <t>YZUP005.010865(8)</t>
  </si>
  <si>
    <t>NYFL014.018254(4)</t>
  </si>
  <si>
    <t>TAHL005.031272(13)</t>
  </si>
  <si>
    <t>TAHL001.031251(17)</t>
  </si>
  <si>
    <t>TAHL001.031252(14)</t>
  </si>
  <si>
    <t>POLO046.017063(33)</t>
  </si>
  <si>
    <t>KOKO011.021513(25)</t>
  </si>
  <si>
    <t>KOKO011.021512(24)</t>
  </si>
  <si>
    <t>RPLY005.031271(10)</t>
  </si>
  <si>
    <t>RPLY005.031270(12)</t>
  </si>
  <si>
    <t>RPLY008.031262(10)</t>
  </si>
  <si>
    <t>RPLY008.031263(11)</t>
  </si>
  <si>
    <t>DSLD016.031280(23)</t>
  </si>
  <si>
    <t>ONED026.021191(20)</t>
  </si>
  <si>
    <t>PHGW020.030972(10)</t>
  </si>
  <si>
    <t>MAYR007.031256(11)</t>
  </si>
  <si>
    <t>MAYR007.031255(17)</t>
  </si>
  <si>
    <t>CHST007.031352(11)</t>
  </si>
  <si>
    <t>CHST007.031350(15)</t>
  </si>
  <si>
    <t>HAMA021.025414(3)</t>
  </si>
  <si>
    <t>HNDU003.026692(20)</t>
  </si>
  <si>
    <t>JK99064.016776(28)</t>
  </si>
  <si>
    <t>JK99064.031342(16)</t>
  </si>
  <si>
    <t>Strain</t>
  </si>
  <si>
    <t>92CK</t>
  </si>
  <si>
    <t>BBGM</t>
  </si>
  <si>
    <t>DRMC</t>
  </si>
  <si>
    <t>DSLD</t>
  </si>
  <si>
    <t>empt</t>
  </si>
  <si>
    <t>GFSD</t>
  </si>
  <si>
    <t>HNDU</t>
  </si>
  <si>
    <t>HTWV</t>
  </si>
  <si>
    <t>JK99</t>
  </si>
  <si>
    <t>KLFR</t>
  </si>
  <si>
    <t>LDOS</t>
  </si>
  <si>
    <t>MABK</t>
  </si>
  <si>
    <t>MAYR</t>
  </si>
  <si>
    <t>NYFL</t>
  </si>
  <si>
    <t>ONED</t>
  </si>
  <si>
    <t>OROB</t>
  </si>
  <si>
    <t>PHGW</t>
  </si>
  <si>
    <t>POLO</t>
  </si>
  <si>
    <t>SUNL</t>
  </si>
  <si>
    <t>Initial Flat Weight</t>
  </si>
  <si>
    <t>POLO046.032164</t>
  </si>
  <si>
    <t>LDOS018.032467</t>
  </si>
  <si>
    <t>SECF009.031337</t>
  </si>
  <si>
    <t>BBGM007.026270</t>
  </si>
  <si>
    <t>SECF009.031339</t>
  </si>
  <si>
    <t>ONED026.033414</t>
  </si>
  <si>
    <t>KING008.025863</t>
  </si>
  <si>
    <t>OROB047.025624</t>
  </si>
  <si>
    <t>92CK088.024292</t>
  </si>
  <si>
    <t>POLO012.029307</t>
  </si>
  <si>
    <t>ONED037.033660</t>
  </si>
  <si>
    <t>BBGM007.021527</t>
  </si>
  <si>
    <t>92CK083.024354</t>
  </si>
  <si>
    <t>OROB047.025627</t>
  </si>
  <si>
    <t>SECF009.019174</t>
  </si>
  <si>
    <t>BBGM007.026252</t>
  </si>
  <si>
    <t>LDOS024.032440</t>
  </si>
  <si>
    <t>BBGM009.026276</t>
  </si>
  <si>
    <t>LDOS040.025039</t>
  </si>
  <si>
    <t>92CK008.019632</t>
  </si>
  <si>
    <t>92CK090.024360</t>
  </si>
  <si>
    <t>92CK082.024414</t>
  </si>
  <si>
    <t>92CK008.034996</t>
  </si>
  <si>
    <t>cupcakes</t>
  </si>
  <si>
    <t>Tray Type (Check Key)</t>
  </si>
  <si>
    <t>MDGE001.031356</t>
  </si>
  <si>
    <t>KING002.025805</t>
  </si>
  <si>
    <t>ISLA010.032226</t>
  </si>
  <si>
    <t>ISLA010.030753</t>
  </si>
  <si>
    <t>POLO046.029349</t>
  </si>
  <si>
    <t>KLFR055.033657</t>
  </si>
  <si>
    <t>BMKO011.030570</t>
  </si>
  <si>
    <t>BMKO011.032185</t>
  </si>
  <si>
    <t>DRMC004.032999</t>
  </si>
  <si>
    <t>PHGW023.030951</t>
  </si>
  <si>
    <t>NYFL014.031328</t>
  </si>
  <si>
    <t>TDLW019.024931</t>
  </si>
  <si>
    <t>TDLW019.024922</t>
  </si>
  <si>
    <t>C2-2-5</t>
  </si>
  <si>
    <t>BBGM004.029452</t>
  </si>
  <si>
    <t>BMKO011.019198</t>
  </si>
  <si>
    <t>SUNL006.031963</t>
  </si>
  <si>
    <t>ISLA010.019190</t>
  </si>
  <si>
    <t>POLO046.029343</t>
  </si>
  <si>
    <t>DRMC022.033149</t>
  </si>
  <si>
    <t>KLFR014.030872</t>
  </si>
  <si>
    <t>KLFR055.033658</t>
  </si>
  <si>
    <t>GFSD014.033653</t>
  </si>
  <si>
    <t>GFSD014.033654</t>
  </si>
  <si>
    <t>DRMC001.033096</t>
  </si>
  <si>
    <t>ISLA010.030775</t>
  </si>
  <si>
    <t>KNMK001.031267</t>
  </si>
  <si>
    <t>KNMK001.031266</t>
  </si>
  <si>
    <t>SUNL013.031997</t>
  </si>
  <si>
    <t>92CK088.020144</t>
  </si>
  <si>
    <t>KING002.025808</t>
  </si>
  <si>
    <t>SUNL016.032020</t>
  </si>
  <si>
    <t>KLFR055.030830</t>
  </si>
  <si>
    <t>KLFR055.030808</t>
  </si>
  <si>
    <t>ONED037.033652</t>
  </si>
  <si>
    <t>SUNL011.032040</t>
  </si>
  <si>
    <t>TDLW019.024924</t>
  </si>
  <si>
    <t>ONED037.033650</t>
  </si>
  <si>
    <t>TDLW019.024936</t>
  </si>
  <si>
    <t>KING008.025849</t>
  </si>
  <si>
    <t>SECF017.031338</t>
  </si>
  <si>
    <t>SECF017.031387</t>
  </si>
  <si>
    <t>SECF017.019171</t>
  </si>
  <si>
    <t>BMKO011.030563</t>
  </si>
  <si>
    <t>LDOS025.032484</t>
  </si>
  <si>
    <t>KLFR047.030896</t>
  </si>
  <si>
    <t>MDGE001.031358</t>
  </si>
  <si>
    <t>PHGW023.030957</t>
  </si>
  <si>
    <t>OROB054.025601</t>
  </si>
  <si>
    <t>Column1</t>
  </si>
  <si>
    <t>SECF</t>
  </si>
  <si>
    <t>KING</t>
  </si>
  <si>
    <t>MDGE</t>
  </si>
  <si>
    <t>ISLA</t>
  </si>
  <si>
    <t>BMKO</t>
  </si>
  <si>
    <t>TDLW</t>
  </si>
  <si>
    <t>KNMK</t>
  </si>
  <si>
    <t>SUNL011(SUNL011.032040)</t>
  </si>
  <si>
    <t>ONED037(ONED037.033652)</t>
  </si>
  <si>
    <t>KLFR055(KLFR055.030808)</t>
  </si>
  <si>
    <t>KLFR055(KLFR055.030830)</t>
  </si>
  <si>
    <t>JK99042(JK99042.031343)</t>
  </si>
  <si>
    <t>PHGW023(PHGW023.030951)</t>
  </si>
  <si>
    <t>.(.)</t>
  </si>
  <si>
    <t>POLO012(POLO012.029299)</t>
  </si>
  <si>
    <t>LDOS040(LDOS040.025039)</t>
  </si>
  <si>
    <t>SUNL016(SUNL016.032020)</t>
  </si>
  <si>
    <t>BMKO011(BMKO011.030570)</t>
  </si>
  <si>
    <t>BMKO011(BMKO011.032185)</t>
  </si>
  <si>
    <t>DRMC004(DRMC004.032999)</t>
  </si>
  <si>
    <t>POLO012(POLO012.029307)</t>
  </si>
  <si>
    <t>ONED026(ONED026.021191)</t>
  </si>
  <si>
    <t>HNDU003(HNDU003.026693)</t>
  </si>
  <si>
    <t>HNDU003(HNDU003.026692)</t>
  </si>
  <si>
    <t>LDOS018(LDOS018.019294)</t>
  </si>
  <si>
    <t>DSLD010(DSLD010.031253)</t>
  </si>
  <si>
    <t>KLFR055(KLFR055.033657)</t>
  </si>
  <si>
    <t>92CK088(92CK088.024292)</t>
  </si>
  <si>
    <t>KLFR047(KLFR047.021152)</t>
  </si>
  <si>
    <t>MABK008(MABK008.031377)</t>
  </si>
  <si>
    <t>PHGW023(PHGW023.021413)</t>
  </si>
  <si>
    <t>BBGM009(BBGM009.021526)</t>
  </si>
  <si>
    <t>POLO046(POLO046.029349)</t>
  </si>
  <si>
    <t>POLO046(POLO046.017063)</t>
  </si>
  <si>
    <t>OROB047(OROB047.025624)</t>
  </si>
  <si>
    <t>KING008(KING008.025863)</t>
  </si>
  <si>
    <t>KING002(KING002.025808)</t>
  </si>
  <si>
    <t>KING002(KING002.025805)</t>
  </si>
  <si>
    <t>SUNL016(SUNL016.020267)</t>
  </si>
  <si>
    <t>ISLA010(ISLA010.032226)</t>
  </si>
  <si>
    <t>ISLA010(ISLA010.030753)</t>
  </si>
  <si>
    <t>ONED026(ONED026.033414)</t>
  </si>
  <si>
    <t>SECF009(SECF009.031339)</t>
  </si>
  <si>
    <t>BBGM007(BBGM007.026270)</t>
  </si>
  <si>
    <t>92CK088(92CK088.020144)</t>
  </si>
  <si>
    <t>MABK007(MABK007.031379)</t>
  </si>
  <si>
    <t>JK99042(JK99042.016777)</t>
  </si>
  <si>
    <t>DRMC004(DRMC004.024970)</t>
  </si>
  <si>
    <t>DRMC004(DRMC004.024977)</t>
  </si>
  <si>
    <t>DSLD010(DSLD010.031254)</t>
  </si>
  <si>
    <t>SUNL013(SUNL013.031997)</t>
  </si>
  <si>
    <t>KNMK001(KNMK001.031266)</t>
  </si>
  <si>
    <t>KNMK001(KNMK001.031267)</t>
  </si>
  <si>
    <t>DRMC001(DRMC001.014214)</t>
  </si>
  <si>
    <t>DRMC001(DRMC001.020817)</t>
  </si>
  <si>
    <t>MDGE001(MDGE001.031356)</t>
  </si>
  <si>
    <t>SECF009(SECF009.031337)</t>
  </si>
  <si>
    <t>LDOS018(LDOS018.032467)</t>
  </si>
  <si>
    <t>POLO046(POLO046.032164)</t>
  </si>
  <si>
    <t>HTWV003(HTWV003.031244)</t>
  </si>
  <si>
    <t>BMKO011(BMKO011.030563)</t>
  </si>
  <si>
    <t>HTWV016(HTWV016.031243)</t>
  </si>
  <si>
    <t>92CK066(92CK066.024329)</t>
  </si>
  <si>
    <t>POLO046(POLO046.029343)</t>
  </si>
  <si>
    <t>DRMC004(DRMC004.024947)</t>
  </si>
  <si>
    <t>LDOS024(LDOS024.032440)</t>
  </si>
  <si>
    <t>SECF017(SECF017.019171)</t>
  </si>
  <si>
    <t>SECF017(SECF017.031387)</t>
  </si>
  <si>
    <t>ISLA010(ISLA010.019190)</t>
  </si>
  <si>
    <t>BBGM007(BBGM007.026252)</t>
  </si>
  <si>
    <t>SECF009(SECF009.019174)</t>
  </si>
  <si>
    <t>SECF017(SECF017.031338)</t>
  </si>
  <si>
    <t>KING008(KING008.025849)</t>
  </si>
  <si>
    <t>92CK083(92CK083.024354)</t>
  </si>
  <si>
    <t>MAYR007(MAYR007.031256)</t>
  </si>
  <si>
    <t>DRMC022(DRMC022.020829)</t>
  </si>
  <si>
    <t>OROB047(OROB047.025627)</t>
  </si>
  <si>
    <t>TDLW019(TDLW019.024936)</t>
  </si>
  <si>
    <t>PHGW020(PHGW020.021412)</t>
  </si>
  <si>
    <t>NYFL014(NYFL014.018254)</t>
  </si>
  <si>
    <t>BMKO011(BMKO011.019198)</t>
  </si>
  <si>
    <t>SUNL006(SUNL006.031963)</t>
  </si>
  <si>
    <t>BBGM007(BBGM007.021527)</t>
  </si>
  <si>
    <t>OROB054(OROB054.025620)</t>
  </si>
  <si>
    <t>BBGM004(BBGM004.029452)</t>
  </si>
  <si>
    <t>MABK007(MABK007.031376)</t>
  </si>
  <si>
    <t>MABK008(MABK008.031375)</t>
  </si>
  <si>
    <t>MABK007(MABK007.031380)</t>
  </si>
  <si>
    <t>ONED037(ONED037.033650)</t>
  </si>
  <si>
    <t>NYFL014(NYFL014.031328)</t>
  </si>
  <si>
    <t>TDLW019(TDLW019.024922)</t>
  </si>
  <si>
    <t>92CK090(92CK090.024360)</t>
  </si>
  <si>
    <t>NYFL004(NYFL004.031330)</t>
  </si>
  <si>
    <t>POLO012(POLO012.017036)</t>
  </si>
  <si>
    <t>TDLW019(TDLW019.024924)</t>
  </si>
  <si>
    <t>TDLW019(TDLW019.024931)</t>
  </si>
  <si>
    <t>NYFL004(NYFL004.031327)</t>
  </si>
  <si>
    <t>NYFL004(NYFL004.018255)</t>
  </si>
  <si>
    <t>LDOS024(LDOS024.019291)</t>
  </si>
  <si>
    <t>ONED037(ONED037.033660)</t>
  </si>
  <si>
    <t>OROB054(OROB054.025601)</t>
  </si>
  <si>
    <t>PHGW023(PHGW023.030957)</t>
  </si>
  <si>
    <t>ISLA010(ISLA010.030775)</t>
  </si>
  <si>
    <t>empty(empty)</t>
  </si>
  <si>
    <t>HTWV003(HTWV003.031261)</t>
  </si>
  <si>
    <t>DRMC001(DRMC001.033096)</t>
  </si>
  <si>
    <t>DRMC004(DRMC004.024966)</t>
  </si>
  <si>
    <t>DRMC004(DRMC004.020842)</t>
  </si>
  <si>
    <t>92CK082(92CK082.019647)</t>
  </si>
  <si>
    <t>92CK008(92CK008.034996)</t>
  </si>
  <si>
    <t>MAYR007(MAYR007.031255)</t>
  </si>
  <si>
    <t>KLFR055(KLFR055.033658)</t>
  </si>
  <si>
    <t>GFSD159(GFSD159.016389)</t>
  </si>
  <si>
    <t>GFSD014(GFSD014.033653)</t>
  </si>
  <si>
    <t>GFSD014(GFSD014.033654)</t>
  </si>
  <si>
    <t>92CK082(92CK082.024414)</t>
  </si>
  <si>
    <t>BBGM004(BBGM004.021524)</t>
  </si>
  <si>
    <t>DRMC022(DRMC022.033149)</t>
  </si>
  <si>
    <t>KLFR014(KLFR014.030872)</t>
  </si>
  <si>
    <t>KLFR014(KLFR014.021154)</t>
  </si>
  <si>
    <t>KLFR014(KLFR014.030873)</t>
  </si>
  <si>
    <t>92CK008(92CK008.019632)</t>
  </si>
  <si>
    <t>MDGE001(MDGE001.031358)</t>
  </si>
  <si>
    <t>HTWV016(HTWV016.031242)</t>
  </si>
  <si>
    <t>PHGW020(PHGW020.030986)</t>
  </si>
  <si>
    <t>PHGW020(PHGW020.030972)</t>
  </si>
  <si>
    <t>DSLD015(DSLD015.031276)</t>
  </si>
  <si>
    <t>KLFR047(KLFR047.030896)</t>
  </si>
  <si>
    <t>BBGM004(BBGM004.021525)</t>
  </si>
  <si>
    <t>DSLD015(DSLD015.031275)</t>
  </si>
  <si>
    <t>LDOS025(LDOS025.032484)</t>
  </si>
  <si>
    <t>LDOS025(LDOS025.019284)</t>
  </si>
  <si>
    <t>MABK008(MABK008.031378)</t>
  </si>
  <si>
    <t>BBGM004(BBGM004.029459)</t>
  </si>
  <si>
    <t>BBGM009(BBGM009.026276)</t>
  </si>
  <si>
    <t>B1-1</t>
  </si>
  <si>
    <t>POLO046</t>
  </si>
  <si>
    <t>LDOS018</t>
  </si>
  <si>
    <t>SECF009</t>
  </si>
  <si>
    <t>B1-2</t>
  </si>
  <si>
    <t>DSLD010</t>
  </si>
  <si>
    <t>DRMC004</t>
  </si>
  <si>
    <t>B1-3</t>
  </si>
  <si>
    <t>BBGM007</t>
  </si>
  <si>
    <t>ONED026</t>
  </si>
  <si>
    <t>B1-4</t>
  </si>
  <si>
    <t>KING008</t>
  </si>
  <si>
    <t>OROB047</t>
  </si>
  <si>
    <t>B1-5</t>
  </si>
  <si>
    <t>KLFR047</t>
  </si>
  <si>
    <t>92CK088</t>
  </si>
  <si>
    <t>B1-6</t>
  </si>
  <si>
    <t>POLO012</t>
  </si>
  <si>
    <t>B1-7</t>
  </si>
  <si>
    <t>B2-1</t>
  </si>
  <si>
    <t>ONED037</t>
  </si>
  <si>
    <t>LDOS024</t>
  </si>
  <si>
    <t>B2-2</t>
  </si>
  <si>
    <t>B2-3</t>
  </si>
  <si>
    <t>MABK007</t>
  </si>
  <si>
    <t>DRMC022</t>
  </si>
  <si>
    <t>B2-4</t>
  </si>
  <si>
    <t>92CK083</t>
  </si>
  <si>
    <t>B2-5</t>
  </si>
  <si>
    <t>B2-6</t>
  </si>
  <si>
    <t>B2-7</t>
  </si>
  <si>
    <t>B3-1</t>
  </si>
  <si>
    <t>BBGM009</t>
  </si>
  <si>
    <t>B3-2</t>
  </si>
  <si>
    <t>LDOS040</t>
  </si>
  <si>
    <t>DSLD015</t>
  </si>
  <si>
    <t>B3-3</t>
  </si>
  <si>
    <t>B3-4</t>
  </si>
  <si>
    <t>92CK008</t>
  </si>
  <si>
    <t>92CK090</t>
  </si>
  <si>
    <t>B3-5</t>
  </si>
  <si>
    <t>92CK082</t>
  </si>
  <si>
    <t>B3-6</t>
  </si>
  <si>
    <t>B3-7</t>
  </si>
  <si>
    <t>C1-1</t>
  </si>
  <si>
    <t>DRMC001</t>
  </si>
  <si>
    <t>MDGE001</t>
  </si>
  <si>
    <t>C1-2</t>
  </si>
  <si>
    <t>JK99042</t>
  </si>
  <si>
    <t>C1-3</t>
  </si>
  <si>
    <t>SUNL016</t>
  </si>
  <si>
    <t>KING002</t>
  </si>
  <si>
    <t>ISLA010</t>
  </si>
  <si>
    <t>C1-4</t>
  </si>
  <si>
    <t>C1-5</t>
  </si>
  <si>
    <t>KLFR055</t>
  </si>
  <si>
    <t>C1-6</t>
  </si>
  <si>
    <t>BMKO011</t>
  </si>
  <si>
    <t>C1-7</t>
  </si>
  <si>
    <t>PHGW023</t>
  </si>
  <si>
    <t>C2-1</t>
  </si>
  <si>
    <t>NYFL004</t>
  </si>
  <si>
    <t>NYFL014</t>
  </si>
  <si>
    <t>C2-2</t>
  </si>
  <si>
    <t>BBGM004</t>
  </si>
  <si>
    <t>TDLW019</t>
  </si>
  <si>
    <t>C2-3</t>
  </si>
  <si>
    <t>C2-4</t>
  </si>
  <si>
    <t>SUNL006</t>
  </si>
  <si>
    <t>C2-5</t>
  </si>
  <si>
    <t>MAYR007</t>
  </si>
  <si>
    <t>C2-6</t>
  </si>
  <si>
    <t>C2-7</t>
  </si>
  <si>
    <t>92CK066</t>
  </si>
  <si>
    <t>C3-1</t>
  </si>
  <si>
    <t>MABK008</t>
  </si>
  <si>
    <t>C3-2</t>
  </si>
  <si>
    <t>C3-3</t>
  </si>
  <si>
    <t>HTWV016</t>
  </si>
  <si>
    <t>PHGW020</t>
  </si>
  <si>
    <t>C3-4</t>
  </si>
  <si>
    <t>KLFR014</t>
  </si>
  <si>
    <t>C3-5</t>
  </si>
  <si>
    <t>GFSD159</t>
  </si>
  <si>
    <t>GFSD014</t>
  </si>
  <si>
    <t>C3-6</t>
  </si>
  <si>
    <t>C3-7</t>
  </si>
  <si>
    <t>D1-1</t>
  </si>
  <si>
    <t>KNMK001</t>
  </si>
  <si>
    <t>SUNL013</t>
  </si>
  <si>
    <t>D1-2</t>
  </si>
  <si>
    <t>D1-3</t>
  </si>
  <si>
    <t>D1-4</t>
  </si>
  <si>
    <t>D1-5</t>
  </si>
  <si>
    <t>HNDU003</t>
  </si>
  <si>
    <t>D1-6</t>
  </si>
  <si>
    <t>D1-7</t>
  </si>
  <si>
    <t>SUNL011</t>
  </si>
  <si>
    <t>D2-1</t>
  </si>
  <si>
    <t>D2-2</t>
  </si>
  <si>
    <t>D2-3</t>
  </si>
  <si>
    <t>OROB054</t>
  </si>
  <si>
    <t>D2-4</t>
  </si>
  <si>
    <t>D2-5</t>
  </si>
  <si>
    <t>SECF017</t>
  </si>
  <si>
    <t>D2-6</t>
  </si>
  <si>
    <t>D2-7</t>
  </si>
  <si>
    <t>HTWV003</t>
  </si>
  <si>
    <t>D3-1</t>
  </si>
  <si>
    <t>LDOS025</t>
  </si>
  <si>
    <t>D3-2</t>
  </si>
  <si>
    <t>D3-3</t>
  </si>
  <si>
    <t>D3-4</t>
  </si>
  <si>
    <t>D3-5</t>
  </si>
  <si>
    <t>D3-6</t>
  </si>
  <si>
    <t>D3-7</t>
  </si>
  <si>
    <t>E1-2</t>
  </si>
  <si>
    <t>E1-3</t>
  </si>
  <si>
    <t>E1-4</t>
  </si>
  <si>
    <t>Column2</t>
  </si>
  <si>
    <t>Column3</t>
  </si>
  <si>
    <t>Column4</t>
  </si>
  <si>
    <t>Column5</t>
  </si>
  <si>
    <t>Column6</t>
  </si>
  <si>
    <t>Column7</t>
  </si>
  <si>
    <t>Chris water exp</t>
  </si>
  <si>
    <t>A1-1:1</t>
  </si>
  <si>
    <t>A1-1:2</t>
  </si>
  <si>
    <t>A1-1:3</t>
  </si>
  <si>
    <t>A1-1:4</t>
  </si>
  <si>
    <t>A1-2:1</t>
  </si>
  <si>
    <t>A1-2:2</t>
  </si>
  <si>
    <t>A1-2:3</t>
  </si>
  <si>
    <t>A1-2:4</t>
  </si>
  <si>
    <t>A1-3:1</t>
  </si>
  <si>
    <t>A1-3:2</t>
  </si>
  <si>
    <t>A1-3:3</t>
  </si>
  <si>
    <t>A1-3:4</t>
  </si>
  <si>
    <t>A1-4:1</t>
  </si>
  <si>
    <t>A1-4:2</t>
  </si>
  <si>
    <t>A1-4:3</t>
  </si>
  <si>
    <t>A1-4:4</t>
  </si>
  <si>
    <t>A1-5:1</t>
  </si>
  <si>
    <t>A1-5:2</t>
  </si>
  <si>
    <t>A1-5:3</t>
  </si>
  <si>
    <t>A1-5:4</t>
  </si>
  <si>
    <t>A1-6:1</t>
  </si>
  <si>
    <t>A1-6:2</t>
  </si>
  <si>
    <t>A1-6:3</t>
  </si>
  <si>
    <t>A1-6:4</t>
  </si>
  <si>
    <t>A1-7:1</t>
  </si>
  <si>
    <t>A1-7:2</t>
  </si>
  <si>
    <t>A1-7:3</t>
  </si>
  <si>
    <t>A1-7:4</t>
  </si>
  <si>
    <t>A2-1:1</t>
  </si>
  <si>
    <t>A2-1:2</t>
  </si>
  <si>
    <t>A2-1:3</t>
  </si>
  <si>
    <t>A2-1:4</t>
  </si>
  <si>
    <t>A2-2:1</t>
  </si>
  <si>
    <t>A2-2:2</t>
  </si>
  <si>
    <t>A2-2:3</t>
  </si>
  <si>
    <t>A2-2:4</t>
  </si>
  <si>
    <t>A2-3:1</t>
  </si>
  <si>
    <t>A2-3:2</t>
  </si>
  <si>
    <t>A2-3:3</t>
  </si>
  <si>
    <t>A2-3:4</t>
  </si>
  <si>
    <t>A2-4:1</t>
  </si>
  <si>
    <t>A2-4:2</t>
  </si>
  <si>
    <t>A2-4:3</t>
  </si>
  <si>
    <t>A2-4:4</t>
  </si>
  <si>
    <t>A2-5:1</t>
  </si>
  <si>
    <t>A2-5:2</t>
  </si>
  <si>
    <t>A2-5:3</t>
  </si>
  <si>
    <t>A2-5:4</t>
  </si>
  <si>
    <t>A2-6:1</t>
  </si>
  <si>
    <t>A2-6:2</t>
  </si>
  <si>
    <t>A2-6:3</t>
  </si>
  <si>
    <t>A2-6:4</t>
  </si>
  <si>
    <t>A2-7:1</t>
  </si>
  <si>
    <t>A2-7:2</t>
  </si>
  <si>
    <t>A2-7:3</t>
  </si>
  <si>
    <t>A2-7:4</t>
  </si>
  <si>
    <t>A3-1:1</t>
  </si>
  <si>
    <t>A3-1:2</t>
  </si>
  <si>
    <t>A3-1:3</t>
  </si>
  <si>
    <t>A3-1:4</t>
  </si>
  <si>
    <t>A3-2:1</t>
  </si>
  <si>
    <t>A3-2:2</t>
  </si>
  <si>
    <t>A3-2:3</t>
  </si>
  <si>
    <t>A3-2:4</t>
  </si>
  <si>
    <t>A3-3:1</t>
  </si>
  <si>
    <t>A3-3:2</t>
  </si>
  <si>
    <t>A3-3:3</t>
  </si>
  <si>
    <t>A3-3:4</t>
  </si>
  <si>
    <t>A3-4:1</t>
  </si>
  <si>
    <t>A3-4:2</t>
  </si>
  <si>
    <t>A3-4:3</t>
  </si>
  <si>
    <t>A3-4:4</t>
  </si>
  <si>
    <t>A3-5:1</t>
  </si>
  <si>
    <t>A3-5:2</t>
  </si>
  <si>
    <t>A3-5:3</t>
  </si>
  <si>
    <t>A3-5:4</t>
  </si>
  <si>
    <t>A3-6:1</t>
  </si>
  <si>
    <t>A3-6:2</t>
  </si>
  <si>
    <t>A3-6:3</t>
  </si>
  <si>
    <t>A3-6:4</t>
  </si>
  <si>
    <t>A3-7:1</t>
  </si>
  <si>
    <t>A3-7:2</t>
  </si>
  <si>
    <t>A3-7:3</t>
  </si>
  <si>
    <t>A3-7:4</t>
  </si>
  <si>
    <t>HAMA013.032404</t>
  </si>
  <si>
    <t>OROB028.020378</t>
  </si>
  <si>
    <t>OROB028.031846</t>
  </si>
  <si>
    <t>FLOG004.033638</t>
  </si>
  <si>
    <t>FLOG004.033639</t>
  </si>
  <si>
    <t>VLVT023.033626</t>
  </si>
  <si>
    <t>VLVT023.033628</t>
  </si>
  <si>
    <t>KOIX034.033634</t>
  </si>
  <si>
    <t>KOIX034.033633</t>
  </si>
  <si>
    <t>LDOS049.019271</t>
  </si>
  <si>
    <t>POTN010.034335</t>
  </si>
  <si>
    <t>LDOS041.019278</t>
  </si>
  <si>
    <t>PLAN017.033631</t>
  </si>
  <si>
    <t>PLAN017.033630</t>
  </si>
  <si>
    <t>double carrier</t>
  </si>
  <si>
    <t>LDOS040.019280</t>
  </si>
  <si>
    <t>ONED041.033388</t>
  </si>
  <si>
    <t>PLAN027.033636</t>
  </si>
  <si>
    <t>PLAN027.033635</t>
  </si>
  <si>
    <t>BBGM009.026284</t>
  </si>
  <si>
    <t>LDOS040.032501</t>
  </si>
  <si>
    <t>DRMC034.020830</t>
  </si>
  <si>
    <t>JK99075.031348</t>
  </si>
  <si>
    <t>ONED038.033659</t>
  </si>
  <si>
    <t>A</t>
  </si>
  <si>
    <t>Tray</t>
  </si>
  <si>
    <t>KING002.025808(23)</t>
  </si>
  <si>
    <t>KING002.025805(27)</t>
  </si>
  <si>
    <t>GFSD014.033653(15)</t>
  </si>
  <si>
    <t>GFSD014.033654(14)</t>
  </si>
  <si>
    <t>GFSD159.016389(12)</t>
  </si>
  <si>
    <t>PLAN027.033635(25)</t>
  </si>
  <si>
    <t>PLAN027.033636(24)</t>
  </si>
  <si>
    <t>JK99007.031341(8)</t>
  </si>
  <si>
    <t>JK99007.031349(41)</t>
  </si>
  <si>
    <t>HAMA013.025379(49)</t>
  </si>
  <si>
    <t>92CK082.024414(13)</t>
  </si>
  <si>
    <t>92CK082.019647(26)</t>
  </si>
  <si>
    <t>PHGW020.030972(36)</t>
  </si>
  <si>
    <t>PHGW023.030951(9)</t>
  </si>
  <si>
    <t>HAMA021.025423(4)</t>
  </si>
  <si>
    <t>FLOG004.033639(28)</t>
  </si>
  <si>
    <t>FLOG004.033638(21)</t>
  </si>
  <si>
    <t>BMKO011.019198(38)</t>
  </si>
  <si>
    <t>POLO046.029349(11)</t>
  </si>
  <si>
    <t>92CK082.024414(18)</t>
  </si>
  <si>
    <t>92CK083.024354(31)</t>
  </si>
  <si>
    <t>KING008.025863(20)</t>
  </si>
  <si>
    <t>KING008.025849(29)</t>
  </si>
  <si>
    <t>HTWV003.031261(28)</t>
  </si>
  <si>
    <t>HTWV003.031244(21)</t>
  </si>
  <si>
    <t>POTN010.034335(16)</t>
  </si>
  <si>
    <t>SECF009.019174(30)</t>
  </si>
  <si>
    <t>JK99064.031347(40)</t>
  </si>
  <si>
    <t>ONED041.033388(30)</t>
  </si>
  <si>
    <t>OROB028.031846(8)</t>
  </si>
  <si>
    <t>OROB028.020378(41)</t>
  </si>
  <si>
    <t>DRMC001.033096(3)</t>
  </si>
  <si>
    <t>BMKO011.032185(22)</t>
  </si>
  <si>
    <t>BMKO011.030563(23)</t>
  </si>
  <si>
    <t>ONED037.033652(16)</t>
  </si>
  <si>
    <t>ONED037.033660(12)</t>
  </si>
  <si>
    <t>ONED037.033650(12)</t>
  </si>
  <si>
    <t>LDOS040.025039(14)</t>
  </si>
  <si>
    <t>LDOS025.032484(33)</t>
  </si>
  <si>
    <t>HAMA013.032404(34)</t>
  </si>
  <si>
    <t>HAMA013.025379(8)</t>
  </si>
  <si>
    <t>SUNL006.031963(5)</t>
  </si>
  <si>
    <t>HTWV003.031261(22)</t>
  </si>
  <si>
    <t>HTWV016.031243(27)</t>
  </si>
  <si>
    <t>SUNL011.032040(11)</t>
  </si>
  <si>
    <t>LDOS049.019271(29)</t>
  </si>
  <si>
    <t>LDOS040.019280(20)</t>
  </si>
  <si>
    <t>LDOS018.032467(26)</t>
  </si>
  <si>
    <t>LDOS018.019294(22)</t>
  </si>
  <si>
    <t>NYFL014.018254(20)</t>
  </si>
  <si>
    <t>NYFL014.031328(23)</t>
  </si>
  <si>
    <t>LDOS049.019271(7)</t>
  </si>
  <si>
    <t>POLO046.032164(49)</t>
  </si>
  <si>
    <t>BBGM009.026276(41)</t>
  </si>
  <si>
    <t>MDGE001.031356(47)</t>
  </si>
  <si>
    <t>DRMC001.033096(17)</t>
  </si>
  <si>
    <t>ISLA010.032226(32)</t>
  </si>
  <si>
    <t>OROB054.025620(48)</t>
  </si>
  <si>
    <t>PHGW020.021412(32)</t>
  </si>
  <si>
    <t>HAMA013.025367(32)</t>
  </si>
  <si>
    <t>OROB047.025627(27)</t>
  </si>
  <si>
    <t>OROB047.025624(21)</t>
  </si>
  <si>
    <t>OROB047.025624(3)</t>
  </si>
  <si>
    <t>DRMC004.024977(5)</t>
  </si>
  <si>
    <t>DRMC004.024966(29)</t>
  </si>
  <si>
    <t>KOIX034.033633(9)</t>
  </si>
  <si>
    <t>DRMC004.024947(17)</t>
  </si>
  <si>
    <t>92CK066.024329(32)</t>
  </si>
  <si>
    <t>LDOS025.019284(22)</t>
  </si>
  <si>
    <t>ONED041.021190(24)</t>
  </si>
  <si>
    <t>KOIX034.033633(14)</t>
  </si>
  <si>
    <t>KOIX034.033634(32)</t>
  </si>
  <si>
    <t>MDGE001.031358(34)</t>
  </si>
  <si>
    <t>LDOS024.032440(14)</t>
  </si>
  <si>
    <t>HTWV016.031242(49)</t>
  </si>
  <si>
    <t>SECF009.031337(40)</t>
  </si>
  <si>
    <t>SECF017.031387(9)</t>
  </si>
  <si>
    <t>OROB028.031846(16)</t>
  </si>
  <si>
    <t>LDOS041.019278(33)</t>
  </si>
  <si>
    <t>LDOS040.019280(18)</t>
  </si>
  <si>
    <t>SECF017.019171(14)</t>
  </si>
  <si>
    <t>KING008.025863(4)</t>
  </si>
  <si>
    <t>SECF017.031338(12)</t>
  </si>
  <si>
    <t>BMKO011.030570(21)</t>
  </si>
  <si>
    <t>BMKO011.030563(28)</t>
  </si>
  <si>
    <t>POLO012.029299(7)</t>
  </si>
  <si>
    <t>JK99042.031343(27)</t>
  </si>
  <si>
    <t>JK99007.031341(20)</t>
  </si>
  <si>
    <t>HAMA021.025414(29)</t>
  </si>
  <si>
    <t>HAMA021.025423(20)</t>
  </si>
  <si>
    <t>VLVT023.033628(28)</t>
  </si>
  <si>
    <t>VLVT023.033626(21)</t>
  </si>
  <si>
    <t>POLO046.029349(18)</t>
  </si>
  <si>
    <t>POLO046.029343(22)</t>
  </si>
  <si>
    <t>POLO046.032164(2)</t>
  </si>
  <si>
    <t>PHGW023.021413(18)</t>
  </si>
  <si>
    <t>PHGW023.030957(23)</t>
  </si>
  <si>
    <t>JK99064.031342(7)</t>
  </si>
  <si>
    <t>OROB054.025601(42)</t>
  </si>
  <si>
    <t>ISLA010.032226(10)</t>
  </si>
  <si>
    <t>ISLA010.019190(30)</t>
  </si>
  <si>
    <t>FLOG004.033639(8)</t>
  </si>
  <si>
    <t>LDOS024.019291(38)</t>
  </si>
  <si>
    <t>LDOS024.032440(11)</t>
  </si>
  <si>
    <t>ONED038.033659(17)</t>
  </si>
  <si>
    <t>JK99064.031342(28)</t>
  </si>
  <si>
    <t>ISLA010.030775(44)</t>
  </si>
  <si>
    <t>VLVT023.033626(4)</t>
  </si>
  <si>
    <t>DRMC004.024977(14)</t>
  </si>
  <si>
    <t>DRMC004.020842(35)</t>
  </si>
  <si>
    <t>OROB054.025601(12)</t>
  </si>
  <si>
    <t>JK99075.031348(19)</t>
  </si>
  <si>
    <t>LDOS040.032501(13)</t>
  </si>
  <si>
    <t>ISLA010.030753(41)</t>
  </si>
  <si>
    <t>ISLA010.030775(8)</t>
  </si>
  <si>
    <t>SUNL011.032040(3)</t>
  </si>
  <si>
    <t>DRMC004.024970(25)</t>
  </si>
  <si>
    <t>DRMC004.032999(21)</t>
  </si>
  <si>
    <t>DRMC034.020830(48)</t>
  </si>
  <si>
    <t>POLO012.029299(15)</t>
  </si>
  <si>
    <t>POLO012.029307(34)</t>
  </si>
  <si>
    <t>PHGW023.030951(34)</t>
  </si>
  <si>
    <t>PHGW020.030986(15)</t>
  </si>
  <si>
    <t>BBGM009.026284(42)</t>
  </si>
  <si>
    <t>DRMC001.020817(18)</t>
  </si>
  <si>
    <t>DRMC001.014214(19)</t>
  </si>
  <si>
    <t>DRMC001.033096(12)</t>
  </si>
  <si>
    <t>PLAN017.033630(32)</t>
  </si>
  <si>
    <t>PLAN017.033631(14)</t>
  </si>
  <si>
    <t>BBGM004.029459(30)</t>
  </si>
  <si>
    <t>BBGM004.021524(12)</t>
  </si>
  <si>
    <t>ONED026.021191(21)</t>
  </si>
  <si>
    <t>ONED026.033414(14)</t>
  </si>
  <si>
    <t>DRMC004.024947(13)</t>
  </si>
  <si>
    <t>SECF017.031387(24)</t>
  </si>
  <si>
    <t>SECF009.031339(25)</t>
  </si>
  <si>
    <t>BBGM007.026270(32)</t>
  </si>
  <si>
    <t>BBGM004.021524(17)</t>
  </si>
  <si>
    <t>Sum of Initial Clone Count</t>
  </si>
  <si>
    <t>KOIX</t>
  </si>
  <si>
    <t>moms</t>
  </si>
  <si>
    <t>PLKO030.034412</t>
  </si>
  <si>
    <t>PLKO025.034435</t>
  </si>
  <si>
    <t>STR818302009</t>
  </si>
  <si>
    <t>JK99058.031346</t>
  </si>
  <si>
    <t>STRC022.031336</t>
  </si>
  <si>
    <t>STRC022.031334</t>
  </si>
  <si>
    <t>JK99058.031345</t>
  </si>
  <si>
    <t>PLKO005.034396</t>
  </si>
  <si>
    <t>PLKO004.035869</t>
  </si>
  <si>
    <t>BHZD002.036099</t>
  </si>
  <si>
    <t>BHZD002.036075</t>
  </si>
  <si>
    <t>BHZD008.036115</t>
  </si>
  <si>
    <t>BHZD002.036077</t>
  </si>
  <si>
    <t>BHZD002.036072</t>
  </si>
  <si>
    <t>STRC017.034995</t>
  </si>
  <si>
    <t>STRC017.031335</t>
  </si>
  <si>
    <t>STRC018.031332</t>
  </si>
  <si>
    <t>STRC018.031331</t>
  </si>
  <si>
    <t>BHZD008.036116</t>
  </si>
  <si>
    <t>JK99030.031340</t>
  </si>
  <si>
    <t>STRC017.031333</t>
  </si>
  <si>
    <t>JK99030.031344</t>
  </si>
  <si>
    <t>BHZD008.036114</t>
  </si>
  <si>
    <t>BHZD008.036122</t>
  </si>
  <si>
    <t>KLFR056</t>
  </si>
  <si>
    <t>JK99075</t>
  </si>
  <si>
    <t>JK99007</t>
  </si>
  <si>
    <t>JK99058</t>
  </si>
  <si>
    <t>SUNL005</t>
  </si>
  <si>
    <t>YZUP005</t>
  </si>
  <si>
    <t>KOKO012</t>
  </si>
  <si>
    <t>KOIX034</t>
  </si>
  <si>
    <t>JK99030</t>
  </si>
  <si>
    <t>BHZD008</t>
  </si>
  <si>
    <t>JK99064</t>
  </si>
  <si>
    <t>YZUP003</t>
  </si>
  <si>
    <t>KOIX007</t>
  </si>
  <si>
    <t>PLKO004</t>
  </si>
  <si>
    <t>BHZD002</t>
  </si>
  <si>
    <t>RBOG002</t>
  </si>
  <si>
    <t>Count</t>
  </si>
  <si>
    <t>Loc</t>
  </si>
  <si>
    <t>EZCLONE</t>
  </si>
  <si>
    <t>BBGM007.040757</t>
  </si>
  <si>
    <t>BBGM007.040751</t>
  </si>
  <si>
    <t>BBGM004.040743</t>
  </si>
  <si>
    <t>BHZD</t>
  </si>
  <si>
    <t>PLKO</t>
  </si>
  <si>
    <t>YZUP</t>
  </si>
  <si>
    <t>KOKO</t>
  </si>
  <si>
    <t>RBOG</t>
  </si>
  <si>
    <t>STR8</t>
  </si>
  <si>
    <t>STRC</t>
  </si>
  <si>
    <t>LOCATION</t>
  </si>
  <si>
    <t>.()</t>
  </si>
  <si>
    <t>BHZD008.036116(15)</t>
  </si>
  <si>
    <t>KING002.025805(31)</t>
  </si>
  <si>
    <t>RBOG002.024696(38)</t>
  </si>
  <si>
    <t>RBOG002.024683(10)</t>
  </si>
  <si>
    <t>KING002.025808(20)</t>
  </si>
  <si>
    <t>KING008.025863(29)</t>
  </si>
  <si>
    <t>POLO046.032164(5)</t>
  </si>
  <si>
    <t>KOIX034.033633(6)</t>
  </si>
  <si>
    <t>POLO046.029349(38)</t>
  </si>
  <si>
    <t>DRMC001.033096(18)</t>
  </si>
  <si>
    <t>DRMC004.032999(20)</t>
  </si>
  <si>
    <t>PHGW023.030951(11)</t>
  </si>
  <si>
    <t>KOKO011.031362(33)</t>
  </si>
  <si>
    <t>KOKO012.031364(16)</t>
  </si>
  <si>
    <t>DRMC022.020829(42)</t>
  </si>
  <si>
    <t>STR818302009(4)</t>
  </si>
  <si>
    <t>ISLA010.030775(10)</t>
  </si>
  <si>
    <t>ISLA010.032226(38)</t>
  </si>
  <si>
    <t>MDGE001.031358(31)</t>
  </si>
  <si>
    <t>STRC022.031336(18)</t>
  </si>
  <si>
    <t>PLKO025.034435(18)</t>
  </si>
  <si>
    <t>PLKO030.034412(15)</t>
  </si>
  <si>
    <t>LDOS040.032501(16)</t>
  </si>
  <si>
    <t>GFSD014.033653(25)</t>
  </si>
  <si>
    <t>GFSD014.033654(24)</t>
  </si>
  <si>
    <t>POLO012.029307(23)</t>
  </si>
  <si>
    <t>POLO012.029299(26)</t>
  </si>
  <si>
    <t>KOKO012.031363(31)</t>
  </si>
  <si>
    <t>KOKO012.031364(18)</t>
  </si>
  <si>
    <t>ISLA010.030753(31)</t>
  </si>
  <si>
    <t>ISLA010.030775(18)</t>
  </si>
  <si>
    <t>PHGW023.030957(7)</t>
  </si>
  <si>
    <t>PHGW020.030986(22)</t>
  </si>
  <si>
    <t>PHGW020.030972(20)</t>
  </si>
  <si>
    <t>DRMC022.020829(1)</t>
  </si>
  <si>
    <t>DRMC022.033149(20)</t>
  </si>
  <si>
    <t>DRMC004.024977(28)</t>
  </si>
  <si>
    <t>LDOS024.032440(48)</t>
  </si>
  <si>
    <t>moms()</t>
  </si>
  <si>
    <t>STRC018.031332(9)</t>
  </si>
  <si>
    <t>STRC018.031331(9)</t>
  </si>
  <si>
    <t>STRC017.031335(30)</t>
  </si>
  <si>
    <t>JK99075.031348(14)</t>
  </si>
  <si>
    <t>SUNL006.031963(27)</t>
  </si>
  <si>
    <t>SECF009.031339(23)</t>
  </si>
  <si>
    <t>SECF017.031338(18)</t>
  </si>
  <si>
    <t>SECF017.031387(8)</t>
  </si>
  <si>
    <t>MDGE001.031356(39)</t>
  </si>
  <si>
    <t>KOIX034.033633(10)</t>
  </si>
  <si>
    <t>KOKO030.021511(29)</t>
  </si>
  <si>
    <t>KOKO030.031360(20)</t>
  </si>
  <si>
    <t>STRC017.031335(7)</t>
  </si>
  <si>
    <t>STRC017.034995(41)</t>
  </si>
  <si>
    <t>STRC018.031331(14)</t>
  </si>
  <si>
    <t>STRC017.031333(35)</t>
  </si>
  <si>
    <t>92CK090.024360(26)</t>
  </si>
  <si>
    <t>92CK088.020144(23)</t>
  </si>
  <si>
    <t>BHZD002.036072(15)</t>
  </si>
  <si>
    <t>BHZD002.036077(28)</t>
  </si>
  <si>
    <t>BHZD008.036115(6)</t>
  </si>
  <si>
    <t>POLO046.029343(18)</t>
  </si>
  <si>
    <t>POLO012.029307(31)</t>
  </si>
  <si>
    <t>KOKO030.031365(27)</t>
  </si>
  <si>
    <t>KOKO012.031363(19)</t>
  </si>
  <si>
    <t>BHZD002.036075(23)</t>
  </si>
  <si>
    <t>BHZD002.036099(26)</t>
  </si>
  <si>
    <t>JK99064.031347(19)</t>
  </si>
  <si>
    <t>JK99064.031342(30)</t>
  </si>
  <si>
    <t>92CK083.024354(29)</t>
  </si>
  <si>
    <t>HTWV003.031244(25)</t>
  </si>
  <si>
    <t>HTWV003.031261(21)</t>
  </si>
  <si>
    <t>JK99064.031347(4)</t>
  </si>
  <si>
    <t>JK99030.031340(43)</t>
  </si>
  <si>
    <t>YZUP005.024774(7)</t>
  </si>
  <si>
    <t>YZUP005.024770(35)</t>
  </si>
  <si>
    <t>LDOS040.032501(4)</t>
  </si>
  <si>
    <t>RBOG002.024670(6)</t>
  </si>
  <si>
    <t>PLKO004.035869(25)</t>
  </si>
  <si>
    <t>PLKO005.034396(11)</t>
  </si>
  <si>
    <t>PHGW023.030957(20)</t>
  </si>
  <si>
    <t>PHGW023.030951(29)</t>
  </si>
  <si>
    <t>STRC022.031336(9)</t>
  </si>
  <si>
    <t>SECF017.019171(23)</t>
  </si>
  <si>
    <t>SECF017.031387(15)</t>
  </si>
  <si>
    <t>RBOG002.024683(23)</t>
  </si>
  <si>
    <t>RBOG002.024670(26)</t>
  </si>
  <si>
    <t>STRC018.031332(19)</t>
  </si>
  <si>
    <t>KING008.025849(30)</t>
  </si>
  <si>
    <t>JK99042.031343(33)</t>
  </si>
  <si>
    <t>JK99058.031346(4)</t>
  </si>
  <si>
    <t>KOKO011.021512(41)</t>
  </si>
  <si>
    <t>KOKO012.031364(8)</t>
  </si>
  <si>
    <t>BHZD008.036114(11)</t>
  </si>
  <si>
    <t>BHZD008.036122(17)</t>
  </si>
  <si>
    <t>KOKO030.021511(20)</t>
  </si>
  <si>
    <t>KOKO011.031361(4)</t>
  </si>
  <si>
    <t>KOKO011.021513(27)</t>
  </si>
  <si>
    <t>KOKO011.031362(18)</t>
  </si>
  <si>
    <t>NYFL004.031330(36)</t>
  </si>
  <si>
    <t>NYFL004.031327(13)</t>
  </si>
  <si>
    <t>JK99007.031349(35)</t>
  </si>
  <si>
    <t>KOKO011.031361(49)</t>
  </si>
  <si>
    <t>KOIX034.033633(19)</t>
  </si>
  <si>
    <t>KOIX034.033634(30)</t>
  </si>
  <si>
    <t>JK99007.031341(40)</t>
  </si>
  <si>
    <t>YZUP005.024774(28)</t>
  </si>
  <si>
    <t>JK99030.031344(47)</t>
  </si>
  <si>
    <t>JK99058.031346(16)</t>
  </si>
  <si>
    <t>JK99058.031345(33)</t>
  </si>
  <si>
    <t>YZUP003.024734(25)</t>
  </si>
  <si>
    <t>HTWV016.031242(19)</t>
  </si>
  <si>
    <t>HTWV016.031243(29)</t>
  </si>
  <si>
    <t>KOKO030.021510(35)</t>
  </si>
  <si>
    <t>STRC022.031334(4)</t>
  </si>
  <si>
    <t>STRC022.031336(12)</t>
  </si>
  <si>
    <t>SECF009.031337(37)</t>
  </si>
  <si>
    <t>NYFL014.031328(26)</t>
  </si>
  <si>
    <t>NYFL004.031327(23)</t>
  </si>
  <si>
    <t>STRC022.031334(49)</t>
  </si>
  <si>
    <t>92CK066.024329(37)</t>
  </si>
  <si>
    <t>STRC018.031332(11)</t>
  </si>
  <si>
    <t>POLO046.029343(21)</t>
  </si>
  <si>
    <t>POLO046.032164(28)</t>
  </si>
  <si>
    <t>KOKO030.031360(36)</t>
  </si>
  <si>
    <t>NYFL014.031328(12)</t>
  </si>
  <si>
    <t>A1-1</t>
  </si>
  <si>
    <t>A1-2</t>
  </si>
  <si>
    <t>A1-3</t>
  </si>
  <si>
    <t>A1-4</t>
  </si>
  <si>
    <t>A1-5</t>
  </si>
  <si>
    <t>A1-6</t>
  </si>
  <si>
    <t>A1-7</t>
  </si>
  <si>
    <t>A2-1</t>
  </si>
  <si>
    <t>A2-2</t>
  </si>
  <si>
    <t>A2-3</t>
  </si>
  <si>
    <t>A2-4</t>
  </si>
  <si>
    <t>A2-5</t>
  </si>
  <si>
    <t>A2-6</t>
  </si>
  <si>
    <t>A2-7</t>
  </si>
  <si>
    <t>A3-1</t>
  </si>
  <si>
    <t>A3-2</t>
  </si>
  <si>
    <t>A3-3</t>
  </si>
  <si>
    <t>A3-4</t>
  </si>
  <si>
    <t>A3-5</t>
  </si>
  <si>
    <t>A3-6</t>
  </si>
  <si>
    <t>A3-7</t>
  </si>
  <si>
    <t>PLKO030</t>
  </si>
  <si>
    <t>PLKO025</t>
  </si>
  <si>
    <t>STR8183</t>
  </si>
  <si>
    <t>STRC022</t>
  </si>
  <si>
    <t>KOKO030</t>
  </si>
  <si>
    <t>STRC018</t>
  </si>
  <si>
    <t>STRC017</t>
  </si>
  <si>
    <t>KOKO011</t>
  </si>
  <si>
    <t>PLKO005</t>
  </si>
  <si>
    <t/>
  </si>
  <si>
    <t>MOTHERS</t>
  </si>
  <si>
    <t>DD22016.032370</t>
  </si>
  <si>
    <t>92CK119.040632</t>
  </si>
  <si>
    <t>92CK119.040631</t>
  </si>
  <si>
    <t>BHZD008.040568</t>
  </si>
  <si>
    <t>BHZD008.040567</t>
  </si>
  <si>
    <t>BGCH007.040542</t>
  </si>
  <si>
    <t>DD22016</t>
  </si>
  <si>
    <t>HAMA013</t>
  </si>
  <si>
    <t>PLAN004.040547</t>
  </si>
  <si>
    <t>PLAN004.040548</t>
  </si>
  <si>
    <t>BGCH006.040581</t>
  </si>
  <si>
    <t>BGCH006.040586</t>
  </si>
  <si>
    <t>BGCH006.040582</t>
  </si>
  <si>
    <t>GFSD207.040562</t>
  </si>
  <si>
    <t>GFSD189.040612</t>
  </si>
  <si>
    <t>GFSD189.040611</t>
  </si>
  <si>
    <t>ISLA010.036135</t>
  </si>
  <si>
    <t>DD22016.019468</t>
  </si>
  <si>
    <t>BHZD002.035878</t>
  </si>
  <si>
    <t>BHZD002.035877</t>
  </si>
  <si>
    <t>POTN010.040598</t>
  </si>
  <si>
    <t>POTN010.040597</t>
  </si>
  <si>
    <t>92CK116.040579</t>
  </si>
  <si>
    <t>92CK116.040580</t>
  </si>
  <si>
    <t>SWTS035.040518</t>
  </si>
  <si>
    <t>SWTS035.040517</t>
  </si>
  <si>
    <t>SWTS024.040596</t>
  </si>
  <si>
    <t>SWTS024.040595</t>
  </si>
  <si>
    <t>DSLD016</t>
  </si>
  <si>
    <t>BGCH006.040585</t>
  </si>
  <si>
    <t>E2-4:1</t>
  </si>
  <si>
    <t>E2-4:2</t>
  </si>
  <si>
    <t>E2-4:3</t>
  </si>
  <si>
    <t>E2-4:4</t>
  </si>
  <si>
    <t>E2-5:1</t>
  </si>
  <si>
    <t>E2-5:2</t>
  </si>
  <si>
    <t>E2-5:3</t>
  </si>
  <si>
    <t>E2-5:4</t>
  </si>
  <si>
    <t>E2-6:1</t>
  </si>
  <si>
    <t>E2-6:2</t>
  </si>
  <si>
    <t>E2-6:3</t>
  </si>
  <si>
    <t>E2-6:4</t>
  </si>
  <si>
    <t>E2-7:1</t>
  </si>
  <si>
    <t>E2-7:2</t>
  </si>
  <si>
    <t>E2-7:3</t>
  </si>
  <si>
    <t>E2-7:4</t>
  </si>
  <si>
    <t>E3-1:1</t>
  </si>
  <si>
    <t>E3-1:2</t>
  </si>
  <si>
    <t>E3-1:3</t>
  </si>
  <si>
    <t>E3-1:4</t>
  </si>
  <si>
    <t>E3-2:1</t>
  </si>
  <si>
    <t>E3-2:2</t>
  </si>
  <si>
    <t>E3-2:3</t>
  </si>
  <si>
    <t>E3-2:4</t>
  </si>
  <si>
    <t>E3-3:1</t>
  </si>
  <si>
    <t>E3-3:2</t>
  </si>
  <si>
    <t>E3-3:3</t>
  </si>
  <si>
    <t>E3-3:4</t>
  </si>
  <si>
    <t>E3-4:1</t>
  </si>
  <si>
    <t>E3-4:2</t>
  </si>
  <si>
    <t>E3-4:3</t>
  </si>
  <si>
    <t>E3-4:4</t>
  </si>
  <si>
    <t>E3-5:1</t>
  </si>
  <si>
    <t>E3-5:2</t>
  </si>
  <si>
    <t>E3-5:3</t>
  </si>
  <si>
    <t>E3-5:4</t>
  </si>
  <si>
    <t>E3-6:1</t>
  </si>
  <si>
    <t>E3-6:2</t>
  </si>
  <si>
    <t>E3-6:3</t>
  </si>
  <si>
    <t>E3-6:4</t>
  </si>
  <si>
    <t>E3-7:1</t>
  </si>
  <si>
    <t>E3-7:2</t>
  </si>
  <si>
    <t>E3-7:3</t>
  </si>
  <si>
    <t>E3-7:4</t>
  </si>
  <si>
    <t>SWTS035.040615</t>
  </si>
  <si>
    <t>SWTS035.040616</t>
  </si>
  <si>
    <t>POTN017.038499</t>
  </si>
  <si>
    <t>POTN017.038498</t>
  </si>
  <si>
    <t>GFSD207.040561</t>
  </si>
  <si>
    <t>BBGM007.040755</t>
  </si>
  <si>
    <t>BBGM004.040750</t>
  </si>
  <si>
    <t>DD22</t>
  </si>
  <si>
    <t>HAMA</t>
  </si>
  <si>
    <t>PLAN</t>
  </si>
  <si>
    <t>POLO046.029349(44)</t>
  </si>
  <si>
    <t>LDOS018.032467(19)</t>
  </si>
  <si>
    <t>BGCH007.040542(15)</t>
  </si>
  <si>
    <t>ISLA010.036135(49)</t>
  </si>
  <si>
    <t>LDOS018.032467(49)</t>
  </si>
  <si>
    <t>HTWV003.031261(45)</t>
  </si>
  <si>
    <t>HAMA013.025367(19)</t>
  </si>
  <si>
    <t>HAMA013.025379(30)</t>
  </si>
  <si>
    <t>GFSD207.040562(18)</t>
  </si>
  <si>
    <t>GFSD189.040612(15)</t>
  </si>
  <si>
    <t>GFSD189.040611(16)</t>
  </si>
  <si>
    <t>BGCH006.040581(17)</t>
  </si>
  <si>
    <t>BGCH006.040586(22)</t>
  </si>
  <si>
    <t>BGCH006.040582(11)</t>
  </si>
  <si>
    <t>BHZD008.040567(7)</t>
  </si>
  <si>
    <t>BHZD008.040568(8)</t>
  </si>
  <si>
    <t>SUNL006.031963(34)</t>
  </si>
  <si>
    <t>HTWV003.031244(48)</t>
  </si>
  <si>
    <t>92CK119.040631(8)</t>
  </si>
  <si>
    <t>92CK119.040632(7)</t>
  </si>
  <si>
    <t>DD22016.032370(36)</t>
  </si>
  <si>
    <t>STRC017.031333(2)</t>
  </si>
  <si>
    <t>PLAN004.040547(22)</t>
  </si>
  <si>
    <t>PLAN004.040548(25)</t>
  </si>
  <si>
    <t>MOTHERS()</t>
  </si>
  <si>
    <t>BHZD008.036116(27)</t>
  </si>
  <si>
    <t>BHZD008.040568(22)</t>
  </si>
  <si>
    <t>BHZD008.040567(20)</t>
  </si>
  <si>
    <t>BHZD008.036114(17)</t>
  </si>
  <si>
    <t>BHZD008.036122(12)</t>
  </si>
  <si>
    <t>DRMC004.032999(16)</t>
  </si>
  <si>
    <t>YZUP005.024770(33)</t>
  </si>
  <si>
    <t>BHZD008.036115(11)</t>
  </si>
  <si>
    <t>BHZD008.036122(38)</t>
  </si>
  <si>
    <t>KOKO030.031360(13)</t>
  </si>
  <si>
    <t>KOKO030.021511(36)</t>
  </si>
  <si>
    <t>KOKO030.021510(36)</t>
  </si>
  <si>
    <t>KOKO030.021511(13)</t>
  </si>
  <si>
    <t>KOKO030.031365(34)</t>
  </si>
  <si>
    <t>KOKO030.021510(14)</t>
  </si>
  <si>
    <t>DD22016.032370(4)</t>
  </si>
  <si>
    <t>DD22016.019468(45)</t>
  </si>
  <si>
    <t>PLAN017.033630(45)</t>
  </si>
  <si>
    <t>RBOG002.024696(32)</t>
  </si>
  <si>
    <t>PLAN017.033631(49)</t>
  </si>
  <si>
    <t>RBOG002.024670(18)</t>
  </si>
  <si>
    <t>RBOG002.024683(31)</t>
  </si>
  <si>
    <t>HTWV016.031243(46)</t>
  </si>
  <si>
    <t>ISLA010.030775(36)</t>
  </si>
  <si>
    <t>ISLA010.032226(12)</t>
  </si>
  <si>
    <t>HTWV016.031242(17)</t>
  </si>
  <si>
    <t>KING008.025849(27)</t>
  </si>
  <si>
    <t>ISLA010.030753(22)</t>
  </si>
  <si>
    <t>ISLA010.032226(27)</t>
  </si>
  <si>
    <t>STRC018.031332(23)</t>
  </si>
  <si>
    <t>KING002.025805(26)</t>
  </si>
  <si>
    <t>STRC018.031331(26)</t>
  </si>
  <si>
    <t>BHZD008.036115(23)</t>
  </si>
  <si>
    <t>JK99064.031342(53)</t>
  </si>
  <si>
    <t>KOKO030.031360(24)</t>
  </si>
  <si>
    <t>E</t>
  </si>
  <si>
    <t>JK99064.031342(14)</t>
  </si>
  <si>
    <t>JK99064.031347(35)</t>
  </si>
  <si>
    <t>KOKO011.031361(5)</t>
  </si>
  <si>
    <t>KOKO011.021513(44)</t>
  </si>
  <si>
    <t>SECF017.031387(27)</t>
  </si>
  <si>
    <t>BGCH006.040585(22)</t>
  </si>
  <si>
    <t>BHZD002.035878(15)</t>
  </si>
  <si>
    <t>BHZD002.036072(8)</t>
  </si>
  <si>
    <t>STRC017.031333(28)</t>
  </si>
  <si>
    <t>STRC017.034995(22)</t>
  </si>
  <si>
    <t>YZUP003.024734(49)</t>
  </si>
  <si>
    <t>STRC017.034995(20)</t>
  </si>
  <si>
    <t>STRC017.031335(29)</t>
  </si>
  <si>
    <t>YZUP003.024754(49)</t>
  </si>
  <si>
    <t>STRC018.031332(28)</t>
  </si>
  <si>
    <t>STRC018.031331(21)</t>
  </si>
  <si>
    <t>DRMC004.032999(11)</t>
  </si>
  <si>
    <t>BBGM004.029452(30)</t>
  </si>
  <si>
    <t>BBGM004.029452(2)</t>
  </si>
  <si>
    <t>BBGM004.029459(47)</t>
  </si>
  <si>
    <t>BHZD002.036075(21)</t>
  </si>
  <si>
    <t>KOKO011.021512(29)</t>
  </si>
  <si>
    <t>KOKO030.031365(20)</t>
  </si>
  <si>
    <t>POTN010.040597(19)</t>
  </si>
  <si>
    <t>POTN010.040598(17)</t>
  </si>
  <si>
    <t>HAMA013.025367(13)</t>
  </si>
  <si>
    <t>BHZD002.036072(26)</t>
  </si>
  <si>
    <t>BHZD002.035877(24)</t>
  </si>
  <si>
    <t>KOKO011.021512(9)</t>
  </si>
  <si>
    <t>KOKO011.031362(28)</t>
  </si>
  <si>
    <t>KOKO011.031361(12)</t>
  </si>
  <si>
    <t>ONED037.033650(28)</t>
  </si>
  <si>
    <t>ONED037.033652(18)</t>
  </si>
  <si>
    <t>SECF017.031387(3)</t>
  </si>
  <si>
    <t>GFSD207.040561(24)</t>
  </si>
  <si>
    <t>GFSD207.040562(5)</t>
  </si>
  <si>
    <t>SWTS024.040595(9)</t>
  </si>
  <si>
    <t>SWTS024.040596(12)</t>
  </si>
  <si>
    <t>SWTS035.040517(19)</t>
  </si>
  <si>
    <t>SWTS035.040518(9)</t>
  </si>
  <si>
    <t>YZUP005.024770(13)</t>
  </si>
  <si>
    <t>YZUP005.024774(36)</t>
  </si>
  <si>
    <t>POLO046.029349(25)</t>
  </si>
  <si>
    <t>POLO046.032164(22)</t>
  </si>
  <si>
    <t>POLO046.029343(2)</t>
  </si>
  <si>
    <t>92CK119.040631(25)</t>
  </si>
  <si>
    <t>SECF017.031338(24)</t>
  </si>
  <si>
    <t>POLO046.029343(48)</t>
  </si>
  <si>
    <t>POTN017.038498(32)</t>
  </si>
  <si>
    <t>POTN017.038499(18)</t>
  </si>
  <si>
    <t>92CK116.040579(27)</t>
  </si>
  <si>
    <t>92CK119.040632(22)</t>
  </si>
  <si>
    <t>POTN017.038499(10)</t>
  </si>
  <si>
    <t>POTN010.034335(39)</t>
  </si>
  <si>
    <t>BHZD002.036075(16)</t>
  </si>
  <si>
    <t>BHZD008.036114(33)</t>
  </si>
  <si>
    <t>PLAN017.033631(18)</t>
  </si>
  <si>
    <t>ONED037.033660(31)</t>
  </si>
  <si>
    <t>DRMC001.033096(30)</t>
  </si>
  <si>
    <t>DRMC004.032999(19)</t>
  </si>
  <si>
    <t>SWTS035.040615(20)</t>
  </si>
  <si>
    <t>SWTS035.040616(18)</t>
  </si>
  <si>
    <t>SWTS035.040518(11)</t>
  </si>
  <si>
    <t>92CK116.040580(26)</t>
  </si>
  <si>
    <t>92CK116.040579(23)</t>
  </si>
  <si>
    <t>DD22009</t>
  </si>
  <si>
    <t>OROBO54</t>
  </si>
  <si>
    <t>HAMA021</t>
  </si>
  <si>
    <t>MOMS LOCATION</t>
  </si>
  <si>
    <t>JACK021.045576</t>
  </si>
  <si>
    <t>GFSD187.040758</t>
  </si>
  <si>
    <t>STR8014.032647</t>
  </si>
  <si>
    <t>GFSD187.040759</t>
  </si>
  <si>
    <t>MAUI003.045574</t>
  </si>
  <si>
    <t>DD22009.032392</t>
  </si>
  <si>
    <t>DD22008.033648</t>
  </si>
  <si>
    <t>KOIX029.040550</t>
  </si>
  <si>
    <t>KOIX029.040549</t>
  </si>
  <si>
    <t>LDOS024.045552</t>
  </si>
  <si>
    <t>TAHL003.031272</t>
  </si>
  <si>
    <t>LDOS024.045553</t>
  </si>
  <si>
    <t>BBGM009.045545</t>
  </si>
  <si>
    <t>BBGM009.041092</t>
  </si>
  <si>
    <t>OROB028.045509</t>
  </si>
  <si>
    <t>BBGM009.041103</t>
  </si>
  <si>
    <t>BBGM007.045549</t>
  </si>
  <si>
    <t>BBGM007.045548</t>
  </si>
  <si>
    <t>BBGM007.043469</t>
  </si>
  <si>
    <t>STR8017.045489</t>
  </si>
  <si>
    <t>STRC018.045522</t>
  </si>
  <si>
    <t>OROB028.045508</t>
  </si>
  <si>
    <t>BMKO011.045512</t>
  </si>
  <si>
    <t>BMKO011.045513</t>
  </si>
  <si>
    <t>BMKO011.045073</t>
  </si>
  <si>
    <t>DD22008.033647</t>
  </si>
  <si>
    <t>POTN028.040594</t>
  </si>
  <si>
    <t>NYFL011.040553</t>
  </si>
  <si>
    <t>NYFL011.040554</t>
  </si>
  <si>
    <t>POTN028.040593</t>
  </si>
  <si>
    <t>MDGE001.041336</t>
  </si>
  <si>
    <t>MDGE001.041383</t>
  </si>
  <si>
    <t>NYFL004.041974</t>
  </si>
  <si>
    <t>NYFL004.041982</t>
  </si>
  <si>
    <t>KING002.042851</t>
  </si>
  <si>
    <t>KING002.042870</t>
  </si>
  <si>
    <t>DD22005.032327</t>
  </si>
  <si>
    <t>STR8017.045488</t>
  </si>
  <si>
    <t>92CK066.040834</t>
  </si>
  <si>
    <t>92CK066.040826</t>
  </si>
  <si>
    <t>KOIX017.040530</t>
  </si>
  <si>
    <t>KOIX017.040529</t>
  </si>
  <si>
    <t>BBGM004.043532</t>
  </si>
  <si>
    <t>BBGM004.045538</t>
  </si>
  <si>
    <t>BBGM004.043577</t>
  </si>
  <si>
    <t>DD22005.032327(49)</t>
  </si>
  <si>
    <t>SECF017.031387(10)</t>
  </si>
  <si>
    <t>BMKO011.045512(12)</t>
  </si>
  <si>
    <t>BMKO011.045513(12)</t>
  </si>
  <si>
    <t>BMKO011.045073(13)</t>
  </si>
  <si>
    <t>KOIX029.040549(43)</t>
  </si>
  <si>
    <t>KOIX029.040550(6)</t>
  </si>
  <si>
    <t>GFSD207.040561(25)</t>
  </si>
  <si>
    <t>GFSD207.040562(25)</t>
  </si>
  <si>
    <t>OROB054.025601(28)</t>
  </si>
  <si>
    <t>OROB028.045508(16)</t>
  </si>
  <si>
    <t>OROB028.045509(5)</t>
  </si>
  <si>
    <t>KOIX029.040550(38)</t>
  </si>
  <si>
    <t>92CK119.040632(6)</t>
  </si>
  <si>
    <t>BBGM007.040751(15)</t>
  </si>
  <si>
    <t>BBGM007.040757(34)</t>
  </si>
  <si>
    <t>KING002.042870(24)</t>
  </si>
  <si>
    <t>KING002.042851(28)</t>
  </si>
  <si>
    <t>POLO046.032164(3)</t>
  </si>
  <si>
    <t>POLO046.029343(46)</t>
  </si>
  <si>
    <t>92CK119.040632(49)</t>
  </si>
  <si>
    <t>MAUI003.045574(10)</t>
  </si>
  <si>
    <t>BBGM007.040751(35)</t>
  </si>
  <si>
    <t>NYFL004.041982(22)</t>
  </si>
  <si>
    <t>NYFL004.041974(22)</t>
  </si>
  <si>
    <t>NYFL011.040554(5)</t>
  </si>
  <si>
    <t>STRC018.045522(4)</t>
  </si>
  <si>
    <t>POLO046.029343(42)</t>
  </si>
  <si>
    <t>92CK119.040631(40)</t>
  </si>
  <si>
    <t>92CK119.040632(9)</t>
  </si>
  <si>
    <t>GFSD187.040758(21)</t>
  </si>
  <si>
    <t>GFSD187.040759(28)</t>
  </si>
  <si>
    <t>MDGE001.041383(17)</t>
  </si>
  <si>
    <t>MDGE001.041336(32)</t>
  </si>
  <si>
    <t>POLO046.029349(49)</t>
  </si>
  <si>
    <t>DD22008.033648(22)</t>
  </si>
  <si>
    <t>DD22016.032370(26)</t>
  </si>
  <si>
    <t>STR8014.032647(42)</t>
  </si>
  <si>
    <t>POTN028.040593(9)</t>
  </si>
  <si>
    <t>POTN017.038499(40)</t>
  </si>
  <si>
    <t>LDOS040.032501(35)</t>
  </si>
  <si>
    <t>STR8017.045489(12)</t>
  </si>
  <si>
    <t>DD22009.032392(5)</t>
  </si>
  <si>
    <t>DD22008.033648(44)</t>
  </si>
  <si>
    <t>STR8014.032647(31)</t>
  </si>
  <si>
    <t>GFSD187.040758(18)</t>
  </si>
  <si>
    <t>POTN017.038498(39)</t>
  </si>
  <si>
    <t>RBOG002.024670(8)</t>
  </si>
  <si>
    <t>TAHL001.031251(49)</t>
  </si>
  <si>
    <t>DD22009.032392(49)</t>
  </si>
  <si>
    <t>JACK021.045576(10)</t>
  </si>
  <si>
    <t>MDGE001.041383(14)</t>
  </si>
  <si>
    <t>POTN028.040593(25)</t>
  </si>
  <si>
    <t>POTN028.040594(10)</t>
  </si>
  <si>
    <t>BBGM004.040750(49)</t>
  </si>
  <si>
    <t>92CK066.040826(31)</t>
  </si>
  <si>
    <t>92CK066.040834(18)</t>
  </si>
  <si>
    <t>HTWV003.031244(49)</t>
  </si>
  <si>
    <t>GFSD189.040612(17)</t>
  </si>
  <si>
    <t>HTWV016.031243(10)</t>
  </si>
  <si>
    <t>HTWV016.031242(22)</t>
  </si>
  <si>
    <t>BBGM004.040743(19)</t>
  </si>
  <si>
    <t>TAHL003.031272(19)</t>
  </si>
  <si>
    <t>OROB028.045509(9)</t>
  </si>
  <si>
    <t>BBGM009.041092(36)</t>
  </si>
  <si>
    <t>BBGM009.045545(14)</t>
  </si>
  <si>
    <t>STR8017.045488(15)</t>
  </si>
  <si>
    <t>BMKO011.032185(34)</t>
  </si>
  <si>
    <t>LDOS024.045552(2)</t>
  </si>
  <si>
    <t>LDOS024.045553(17)</t>
  </si>
  <si>
    <t>TAHL003.031272(30)</t>
  </si>
  <si>
    <t>SWTS035.040615(9)</t>
  </si>
  <si>
    <t>SWTS035.040518(10)</t>
  </si>
  <si>
    <t>LDOS024.032440(38)</t>
  </si>
  <si>
    <t>LDOS024.045552(11)</t>
  </si>
  <si>
    <t>DD22005.032327(21)</t>
  </si>
  <si>
    <t>GFSD189.040611(21)</t>
  </si>
  <si>
    <t>GFSD187.040759(7)</t>
  </si>
  <si>
    <t>DRMC022.033149(49)</t>
  </si>
  <si>
    <t>YZUP003.024734(28)</t>
  </si>
  <si>
    <t>YZUP003.024754(13)</t>
  </si>
  <si>
    <t>OROB054.025601(49)</t>
  </si>
  <si>
    <t>SECF017.031387(25)</t>
  </si>
  <si>
    <t>BBGM007.043469(14)</t>
  </si>
  <si>
    <t>BBGM007.045548(16)</t>
  </si>
  <si>
    <t>BBGM007.045549(15)</t>
  </si>
  <si>
    <t>RBOG002.024670(7)</t>
  </si>
  <si>
    <t>RBOG002.024683(42)</t>
  </si>
  <si>
    <t>OROB054.025620(9)</t>
  </si>
  <si>
    <t>OROB054.025601(38)</t>
  </si>
  <si>
    <t>NYFL011.040553(25)</t>
  </si>
  <si>
    <t>NYFL011.040554(24)</t>
  </si>
  <si>
    <t>BBGM007.040755(20)</t>
  </si>
  <si>
    <t>BBGM004.029452(29)</t>
  </si>
  <si>
    <t>NYFL011.040553(4)</t>
  </si>
  <si>
    <t>RBOG002.024670(45)</t>
  </si>
  <si>
    <t>BBGM007.040757(12)</t>
  </si>
  <si>
    <t>BBGM007.040755(13)</t>
  </si>
  <si>
    <t>SWTS024.040596(16)</t>
  </si>
  <si>
    <t>SWTS024.040595(8)</t>
  </si>
  <si>
    <t>STRC018.045522(9)</t>
  </si>
  <si>
    <t>STRC018.031332(40)</t>
  </si>
  <si>
    <t>BBGM004.029452(49)</t>
  </si>
  <si>
    <t>STRC017.031335(36)</t>
  </si>
  <si>
    <t>STRC017.031333(13)</t>
  </si>
  <si>
    <t>OROB054.025620(49)</t>
  </si>
  <si>
    <t>POTN028.040594(25)</t>
  </si>
  <si>
    <t>DD22008.033647(21)</t>
  </si>
  <si>
    <t>BBGM004.040743(49)</t>
  </si>
  <si>
    <t>STRC017.034995(35)</t>
  </si>
  <si>
    <t>HTWV016.031243(49)</t>
  </si>
  <si>
    <t>DD22008.033647(49)</t>
  </si>
  <si>
    <t>HTWV003.031261(31)</t>
  </si>
  <si>
    <t>BBGM004.040743(18)</t>
  </si>
  <si>
    <t>STRC018.031331(11)</t>
  </si>
  <si>
    <t>STRC017.031333(38)</t>
  </si>
  <si>
    <t>KOIX017.040530(22)</t>
  </si>
  <si>
    <t>SWTS035.040615(27)</t>
  </si>
  <si>
    <t>SWTS035.040518(32)</t>
  </si>
  <si>
    <t>SWTS035.040517(17)</t>
  </si>
  <si>
    <t>BBGM009.041103(37)</t>
  </si>
  <si>
    <t>BBGM004.040750(5)</t>
  </si>
  <si>
    <t>STRC018.031331(5)</t>
  </si>
  <si>
    <t>BBGM004.043532(20)</t>
  </si>
  <si>
    <t>BBGM004.045538(14)</t>
  </si>
  <si>
    <t>BBGM004.043577(10)</t>
  </si>
  <si>
    <t>KOIX017.040529(35)</t>
  </si>
  <si>
    <t>KOIX017.040530(14)</t>
  </si>
  <si>
    <t>SWTS035.040517(18)</t>
  </si>
  <si>
    <t>SWTS035.040616(27)</t>
  </si>
  <si>
    <t>HTWV003.031244(22)</t>
  </si>
  <si>
    <t>HTWV003.031261(27)</t>
  </si>
  <si>
    <t>DD22005</t>
  </si>
  <si>
    <t>TAHL001</t>
  </si>
  <si>
    <t>DD22008</t>
  </si>
  <si>
    <t>CRMC022</t>
  </si>
  <si>
    <t>STR8014</t>
  </si>
  <si>
    <t>TAHL003</t>
  </si>
  <si>
    <t>New Mom Flat Location</t>
  </si>
  <si>
    <t>New Mom</t>
  </si>
  <si>
    <t>Rating</t>
  </si>
  <si>
    <t>Count 10/11</t>
  </si>
  <si>
    <t>mothers</t>
  </si>
  <si>
    <t>BGCH014.040574</t>
  </si>
  <si>
    <t>BGCH014.040573</t>
  </si>
  <si>
    <t>92CK088.040932</t>
  </si>
  <si>
    <t>92CK088.040930</t>
  </si>
  <si>
    <t>92CK088.045542</t>
  </si>
  <si>
    <t>SWTS027.040604</t>
  </si>
  <si>
    <t>SWTS027.040603</t>
  </si>
  <si>
    <t>SWTS027.040592</t>
  </si>
  <si>
    <t>PLAN017.044201</t>
  </si>
  <si>
    <t>PLAN017.044188</t>
  </si>
  <si>
    <t>PLKO030.040537</t>
  </si>
  <si>
    <t>SWTS027.040591</t>
  </si>
  <si>
    <t>SOUR011.48127</t>
  </si>
  <si>
    <t>NYFL014.042018</t>
  </si>
  <si>
    <t>SWTS006.040599</t>
  </si>
  <si>
    <t>SWTS006.040509</t>
  </si>
  <si>
    <t>NYFL014.044415</t>
  </si>
  <si>
    <t>NYFL014.042025</t>
  </si>
  <si>
    <t>NYFL014.044413</t>
  </si>
  <si>
    <t>NYFL014.044411</t>
  </si>
  <si>
    <t>PLAN026.040624</t>
  </si>
  <si>
    <t>NYFL014.045547</t>
  </si>
  <si>
    <t>92CK088.045543</t>
  </si>
  <si>
    <t>92CK083.040909</t>
  </si>
  <si>
    <t>SOUR007.048122</t>
  </si>
  <si>
    <t>SOUR004.048121</t>
  </si>
  <si>
    <t>SOUR002.045119</t>
  </si>
  <si>
    <t>E2-1:5</t>
  </si>
  <si>
    <t>BBGM009.045544</t>
  </si>
  <si>
    <t>BBGM007.043468</t>
  </si>
  <si>
    <t>BGCH010.033664</t>
  </si>
  <si>
    <t>SUNL011.045570</t>
  </si>
  <si>
    <t>SUNL011.045571</t>
  </si>
  <si>
    <t>BGCH010.033662</t>
  </si>
  <si>
    <t>PLKO025.040560</t>
  </si>
  <si>
    <t>NYFL014.045546</t>
  </si>
  <si>
    <t>PLKO025.040559</t>
  </si>
  <si>
    <t>PLKO030.040538</t>
  </si>
  <si>
    <t>PLAN026.040623</t>
  </si>
  <si>
    <t>BGCH007.040543</t>
  </si>
  <si>
    <t>BGCH007.040541</t>
  </si>
  <si>
    <t>BGCH007.040544</t>
  </si>
  <si>
    <t>GFSD159.041531</t>
  </si>
  <si>
    <t>GFSD159.041534</t>
  </si>
  <si>
    <t>92CK082.045572</t>
  </si>
  <si>
    <t>92CK082.045573</t>
  </si>
  <si>
    <t>PLAN008.040636</t>
  </si>
  <si>
    <t>PLAN008.040635</t>
  </si>
  <si>
    <t>PLAN017.044211</t>
  </si>
  <si>
    <t>92CK083.040907</t>
  </si>
  <si>
    <t>BGCH</t>
  </si>
  <si>
    <t>moth</t>
  </si>
  <si>
    <t>SOUR</t>
  </si>
  <si>
    <t>SWTS</t>
  </si>
  <si>
    <t>E3-7</t>
  </si>
  <si>
    <t>BGCH014</t>
  </si>
  <si>
    <t>PLAN017</t>
  </si>
  <si>
    <t>SWTS027</t>
  </si>
  <si>
    <t>PLAN004</t>
  </si>
  <si>
    <t>GFSD187</t>
  </si>
  <si>
    <t>SOUR011</t>
  </si>
  <si>
    <t>SWTS006</t>
  </si>
  <si>
    <t>BGCH010</t>
  </si>
  <si>
    <t>PLAN026</t>
  </si>
  <si>
    <t>NYFL011</t>
  </si>
  <si>
    <t>BGCH007</t>
  </si>
  <si>
    <t>SWTS035</t>
  </si>
  <si>
    <t>GFSD189</t>
  </si>
  <si>
    <t>SWTS024</t>
  </si>
  <si>
    <t>PLAN008</t>
  </si>
  <si>
    <t>SOUR007</t>
  </si>
  <si>
    <t>SOUR004</t>
  </si>
  <si>
    <t>SOUR002</t>
  </si>
  <si>
    <t>E2-4</t>
  </si>
  <si>
    <t>E2-5</t>
  </si>
  <si>
    <t>E2-6</t>
  </si>
  <si>
    <t>E2-7</t>
  </si>
  <si>
    <t>E3-1</t>
  </si>
  <si>
    <t>E3-2</t>
  </si>
  <si>
    <t>E3-3</t>
  </si>
  <si>
    <t>E3-4</t>
  </si>
  <si>
    <t>E3-5</t>
  </si>
  <si>
    <t>E3-6</t>
  </si>
  <si>
    <t>BHZD008.036114(42)</t>
  </si>
  <si>
    <t>BHZD008.036122(7)</t>
  </si>
  <si>
    <t>GFSD159.041531(13)</t>
  </si>
  <si>
    <t>GFSD189.040611(15)</t>
  </si>
  <si>
    <t>GFSD189.040612(21)</t>
  </si>
  <si>
    <t>PLKO004.035869(32)</t>
  </si>
  <si>
    <t>PLKO025.040560(17)</t>
  </si>
  <si>
    <t>SWTS027.040604(35)</t>
  </si>
  <si>
    <t>BHZD008.036115(47)</t>
  </si>
  <si>
    <t>GFSD159.041534(33)</t>
  </si>
  <si>
    <t>GFSD159.041531(16)</t>
  </si>
  <si>
    <t>BGCH010.033662(29)</t>
  </si>
  <si>
    <t>BGCH010.033664(20)</t>
  </si>
  <si>
    <t>PLAN017.033630(42)</t>
  </si>
  <si>
    <t>PLAN017.033631(7)</t>
  </si>
  <si>
    <t>BHZD008.040567(36)</t>
  </si>
  <si>
    <t>BHZD008.040568(13)</t>
  </si>
  <si>
    <t>SUNL011.045570(12)</t>
  </si>
  <si>
    <t>SUNL011.045571(24)</t>
  </si>
  <si>
    <t>SUNL006.031963(7)</t>
  </si>
  <si>
    <t>PLAN017.033631(43)</t>
  </si>
  <si>
    <t>92CK088.045542(12)</t>
  </si>
  <si>
    <t>92CK088.045543(28)</t>
  </si>
  <si>
    <t>92CK083.040909(9)</t>
  </si>
  <si>
    <t>SWTS035.040616(29)</t>
  </si>
  <si>
    <t>SWTS035.040518(20)</t>
  </si>
  <si>
    <t>MABK007.031380(7)</t>
  </si>
  <si>
    <t>MABK007.031379(31)</t>
  </si>
  <si>
    <t>BGCH010.033664(9)</t>
  </si>
  <si>
    <t>92CK088.045542(15)</t>
  </si>
  <si>
    <t>92CK088.040930(20)</t>
  </si>
  <si>
    <t>92CK088.040932(14)</t>
  </si>
  <si>
    <t>BHZD008.036122(24)</t>
  </si>
  <si>
    <t>BHZD008.040568(26)</t>
  </si>
  <si>
    <t>BGCH007.040543(15)</t>
  </si>
  <si>
    <t>BGCH007.040544(24)</t>
  </si>
  <si>
    <t>BGCH010.033662(10)</t>
  </si>
  <si>
    <t>BBGM007.045549(21)</t>
  </si>
  <si>
    <t>BBGM007.043469(11)</t>
  </si>
  <si>
    <t>BGCH014.040573(28)</t>
  </si>
  <si>
    <t>BGCH014.040574(21)</t>
  </si>
  <si>
    <t>NYFL004.041974(13)</t>
  </si>
  <si>
    <t>NYFL004.041982(23)</t>
  </si>
  <si>
    <t>NYFL014.045547(13)</t>
  </si>
  <si>
    <t>BGCH007.040541(22)</t>
  </si>
  <si>
    <t>BGCH007.040542(20)</t>
  </si>
  <si>
    <t>BGCH007.040543(7)</t>
  </si>
  <si>
    <t>BHZD008.036114(4)</t>
  </si>
  <si>
    <t>BHZD008.036116(45)</t>
  </si>
  <si>
    <t>mothers()</t>
  </si>
  <si>
    <t>GFSD187.040758(11)</t>
  </si>
  <si>
    <t>PLAN026.040624(3)</t>
  </si>
  <si>
    <t>MABK007.031380(34)</t>
  </si>
  <si>
    <t>NYFL011.040554(29)</t>
  </si>
  <si>
    <t>NYFL011.040553(20)</t>
  </si>
  <si>
    <t>BBGM009.045544(14)</t>
  </si>
  <si>
    <t>BBGM007.043468(34)</t>
  </si>
  <si>
    <t>()</t>
  </si>
  <si>
    <t>BBGM004.043577(23)</t>
  </si>
  <si>
    <t>BBGM004.043532(26)</t>
  </si>
  <si>
    <t>GFSD187.040759(30)</t>
  </si>
  <si>
    <t>GFSD187.040758(19)</t>
  </si>
  <si>
    <t>92CK082.045573(28)</t>
  </si>
  <si>
    <t>92CK082.045572(21)</t>
  </si>
  <si>
    <t>PLKO030.040537(30)</t>
  </si>
  <si>
    <t>PLKO030.034412(19)</t>
  </si>
  <si>
    <t>BHZD002.036099(15)</t>
  </si>
  <si>
    <t>BHZD002.036077(30)</t>
  </si>
  <si>
    <t>NYFL014.044415(4)</t>
  </si>
  <si>
    <t>PLKO030.034412(33)</t>
  </si>
  <si>
    <t>SWTS027.040604(13)</t>
  </si>
  <si>
    <t>SWTS035.040517(16)</t>
  </si>
  <si>
    <t>SWTS024.040596(13)</t>
  </si>
  <si>
    <t>SWTS024.040595(13)</t>
  </si>
  <si>
    <t>92CK088.040932(7)</t>
  </si>
  <si>
    <t>PLAN017.044188(10)</t>
  </si>
  <si>
    <t>PLAN017.044201(19)</t>
  </si>
  <si>
    <t>PLAN004.040548(20)</t>
  </si>
  <si>
    <t>BHZD002.036075(32)</t>
  </si>
  <si>
    <t>BHZD002.036099(17)</t>
  </si>
  <si>
    <t>SWTS027.040592(49)</t>
  </si>
  <si>
    <t>BHZD002.035878(8)</t>
  </si>
  <si>
    <t>BHZD002.036072(28)</t>
  </si>
  <si>
    <t>BHZD002.036075(13)</t>
  </si>
  <si>
    <t>BBGM009.041103(24)</t>
  </si>
  <si>
    <t>BBGM009.041092(25)</t>
  </si>
  <si>
    <t>SOUR011.48127(4)</t>
  </si>
  <si>
    <t>SOUR007.048122(6)</t>
  </si>
  <si>
    <t>SOUR004.048121(5)</t>
  </si>
  <si>
    <t>SOUR002.045119(7)</t>
  </si>
  <si>
    <t>BHZD002.035877(27)</t>
  </si>
  <si>
    <t>BHZD002.035878(22)</t>
  </si>
  <si>
    <t>SWTS027.040603(49)</t>
  </si>
  <si>
    <t>BBGM004.043577(6)</t>
  </si>
  <si>
    <t>BBGM004.045538(38)</t>
  </si>
  <si>
    <t>BBGM007.045549(5)</t>
  </si>
  <si>
    <t>PLAN026.040624(49)</t>
  </si>
  <si>
    <t>NYFL014.044411(21)</t>
  </si>
  <si>
    <t>NYFL014.044413(29)</t>
  </si>
  <si>
    <t>92CK082.045572(14)</t>
  </si>
  <si>
    <t>92CK083.040907(16)</t>
  </si>
  <si>
    <t>92CK083.040909(19)</t>
  </si>
  <si>
    <t>PLAN026.040623(49)</t>
  </si>
  <si>
    <t>NYFL014.042025(29)</t>
  </si>
  <si>
    <t>NYFL014.044415(20)</t>
  </si>
  <si>
    <t>PLAN017.044188(5)</t>
  </si>
  <si>
    <t>PLAN017.044211(13)</t>
  </si>
  <si>
    <t>PLAN008.040636(31)</t>
  </si>
  <si>
    <t>PLKO025.034435(24)</t>
  </si>
  <si>
    <t>PLKO025.040560(25)</t>
  </si>
  <si>
    <t>PLAN004.040547(45)</t>
  </si>
  <si>
    <t>MABK008.031378(24)</t>
  </si>
  <si>
    <t>MABK007.031379(25)</t>
  </si>
  <si>
    <t>PLKO025.040559(24)</t>
  </si>
  <si>
    <t>PLKO025.034435(25)</t>
  </si>
  <si>
    <t>PLAN004.040548(45)</t>
  </si>
  <si>
    <t>PLAN008.040635(43)</t>
  </si>
  <si>
    <t>PLAN008.040636(6)</t>
  </si>
  <si>
    <t>SUNL006.031963(13)</t>
  </si>
  <si>
    <t>SUNL011.032040(36)</t>
  </si>
  <si>
    <t>SWTS006.040509(34)</t>
  </si>
  <si>
    <t>SWTS006.040599(15)</t>
  </si>
  <si>
    <t>MABK008.031377(32)</t>
  </si>
  <si>
    <t>MABK008.031378(17)</t>
  </si>
  <si>
    <t>PLKO025.040559(8)</t>
  </si>
  <si>
    <t>PLKO030.040538(40)</t>
  </si>
  <si>
    <t>NYFL014.042018(33)</t>
  </si>
  <si>
    <t>SOUR011.48127(6)</t>
  </si>
  <si>
    <t>SUNL013.031997(44)</t>
  </si>
  <si>
    <t>SUNL011.045570(5)</t>
  </si>
  <si>
    <t>BGCH014.040573(6)</t>
  </si>
  <si>
    <t>NYFL014.045546(44)</t>
  </si>
  <si>
    <t>NYFL014.045547(5)</t>
  </si>
  <si>
    <t>SWTS027.040591(50)</t>
  </si>
  <si>
    <t>JK99042.048087</t>
  </si>
  <si>
    <t>KOIX015.040614</t>
  </si>
  <si>
    <t>GFSD193.040545</t>
  </si>
  <si>
    <t>SWTS006.040600</t>
  </si>
  <si>
    <t>SWTS006.040510</t>
  </si>
  <si>
    <t>LDOS049.045520</t>
  </si>
  <si>
    <t>KOKO011.045494</t>
  </si>
  <si>
    <t>LDOS049.045521</t>
  </si>
  <si>
    <t>POTN011.040503</t>
  </si>
  <si>
    <t>POTN011.040504</t>
  </si>
  <si>
    <t>DD22016.045517</t>
  </si>
  <si>
    <t>DD22016.050579</t>
  </si>
  <si>
    <t>DD22016.050580</t>
  </si>
  <si>
    <t>SOUR007.048123</t>
  </si>
  <si>
    <t>DD22009.050561</t>
  </si>
  <si>
    <t>DD22009.045511</t>
  </si>
  <si>
    <t>B2-6:6</t>
  </si>
  <si>
    <t>B2-6:5</t>
  </si>
  <si>
    <t>SOUR011.048127</t>
  </si>
  <si>
    <t>SUNL016.045504</t>
  </si>
  <si>
    <t>SUNL016.045505</t>
  </si>
  <si>
    <t>KOKO012.048079</t>
  </si>
  <si>
    <t>KOKO012.048081</t>
  </si>
  <si>
    <t>JK99042.048088</t>
  </si>
  <si>
    <t>JK99042.048086</t>
  </si>
  <si>
    <t>JK99007.048100</t>
  </si>
  <si>
    <t>JK99007.048099</t>
  </si>
  <si>
    <t>JK99007.048101</t>
  </si>
  <si>
    <t>DD22009.045510</t>
  </si>
  <si>
    <t>POTN025.040229</t>
  </si>
  <si>
    <t>KOIX007.048054</t>
  </si>
  <si>
    <t>KOIX015.040613</t>
  </si>
  <si>
    <t>GFSD193.040546</t>
  </si>
  <si>
    <t>SUNL019.045569</t>
  </si>
  <si>
    <t>KOKO011.045495</t>
  </si>
  <si>
    <t>SUNL019.045568</t>
  </si>
  <si>
    <t>BHZD008.048074</t>
  </si>
  <si>
    <t>BHZD008.048075</t>
  </si>
  <si>
    <t>KOIX007.038139</t>
  </si>
  <si>
    <t>LDOS040.045519</t>
  </si>
  <si>
    <t>LDOS040.045518</t>
  </si>
  <si>
    <t>KOIX007.040619</t>
  </si>
  <si>
    <t>KOIX007.040620</t>
  </si>
  <si>
    <t>ISLA010.045497</t>
  </si>
  <si>
    <t>KOIX007.048053</t>
  </si>
  <si>
    <t>KOIX007.048055</t>
  </si>
  <si>
    <t>ISLA010.045496</t>
  </si>
  <si>
    <t>DD22005.045551</t>
  </si>
  <si>
    <t>DD22005.045550</t>
  </si>
  <si>
    <t>POTN025.040225</t>
  </si>
  <si>
    <t>PLKO004.048058</t>
  </si>
  <si>
    <t>PLKO004.048056</t>
  </si>
  <si>
    <t>PLKO004.048057</t>
  </si>
  <si>
    <t>KOKO012.048080</t>
  </si>
  <si>
    <t>SOUR002.048119</t>
  </si>
  <si>
    <t>E1-1:5</t>
  </si>
  <si>
    <t>E1-1:6</t>
  </si>
  <si>
    <t>E1-1:7</t>
  </si>
  <si>
    <t>E1-2:5</t>
  </si>
  <si>
    <t>E1-2:6</t>
  </si>
  <si>
    <t>E1-2:7</t>
  </si>
  <si>
    <t>E1-3:5</t>
  </si>
  <si>
    <t>E1-3:6</t>
  </si>
  <si>
    <t>E1-3:7</t>
  </si>
  <si>
    <t>E1-4:5</t>
  </si>
  <si>
    <t>E1-4:6</t>
  </si>
  <si>
    <t>E1-4:7</t>
  </si>
  <si>
    <t>E1-5:5</t>
  </si>
  <si>
    <t>E1-5:6</t>
  </si>
  <si>
    <t>E1-5:7</t>
  </si>
  <si>
    <t>E1-6:5</t>
  </si>
  <si>
    <t>E1-6:6</t>
  </si>
  <si>
    <t>E1-6:7</t>
  </si>
  <si>
    <t>E1-7:5</t>
  </si>
  <si>
    <t>E1-7:6</t>
  </si>
  <si>
    <t>E1-7:7</t>
  </si>
  <si>
    <t>E1-2:8</t>
  </si>
  <si>
    <t>POTN017</t>
  </si>
  <si>
    <t>POTN025</t>
  </si>
  <si>
    <t>GFSD193</t>
  </si>
  <si>
    <t>GFSD028</t>
  </si>
  <si>
    <t>E1-3:8</t>
  </si>
  <si>
    <t>GFSD207</t>
  </si>
  <si>
    <t>ONED041</t>
  </si>
  <si>
    <t>ONED038</t>
  </si>
  <si>
    <t>E1-4:8</t>
  </si>
  <si>
    <t>E1-5:8</t>
  </si>
  <si>
    <t>POTN011</t>
  </si>
  <si>
    <t>E1-6:8</t>
  </si>
  <si>
    <t>FLOG004</t>
  </si>
  <si>
    <t>KOIX015</t>
  </si>
  <si>
    <t>E1-7:8</t>
  </si>
  <si>
    <t>E1-7:9</t>
  </si>
  <si>
    <t>CADR060</t>
  </si>
  <si>
    <t>KOIX004</t>
  </si>
  <si>
    <t>Flat Type</t>
  </si>
  <si>
    <t>1</t>
  </si>
  <si>
    <t>KOIX007.040620(46)</t>
  </si>
  <si>
    <t>POTN025.040229(49)</t>
  </si>
  <si>
    <t>POTN017.038498(16)</t>
  </si>
  <si>
    <t>POTN017.038499(21)</t>
  </si>
  <si>
    <t>BBGM004.043532(12)</t>
  </si>
  <si>
    <t>BHZD008.036115(15)</t>
  </si>
  <si>
    <t>BHZD008.036114(22)</t>
  </si>
  <si>
    <t>SWTS035.040518(12)</t>
  </si>
  <si>
    <t>DD22009.045510(29)</t>
  </si>
  <si>
    <t>DD22009.045511(20)</t>
  </si>
  <si>
    <t>92CK088.045543(20)</t>
  </si>
  <si>
    <t>92CK088.040932(4)</t>
  </si>
  <si>
    <t>92CK088.045542(17)</t>
  </si>
  <si>
    <t>BBGM004.043577(8)</t>
  </si>
  <si>
    <t>KOIX007.038139(10)</t>
  </si>
  <si>
    <t>KOIX007.040619(39)</t>
  </si>
  <si>
    <t>JK99007.048099(7)</t>
  </si>
  <si>
    <t>JK99007.048101(28)</t>
  </si>
  <si>
    <t>JK99007.048100(14)</t>
  </si>
  <si>
    <t>SWTS006.040509(28)</t>
  </si>
  <si>
    <t>SWTS006.040600(21)</t>
  </si>
  <si>
    <t>LDOS040.045518(20)</t>
  </si>
  <si>
    <t>LDOS040.045519(19)</t>
  </si>
  <si>
    <t>JK99042.048088(26)</t>
  </si>
  <si>
    <t>JK99042.048086(9)</t>
  </si>
  <si>
    <t>JK99007.048100(12)</t>
  </si>
  <si>
    <t>SWTS006.040599(11)</t>
  </si>
  <si>
    <t>SWTS006.040510(27)</t>
  </si>
  <si>
    <t>SWTS006.040600(11)</t>
  </si>
  <si>
    <t>BHZD008.040568(14)</t>
  </si>
  <si>
    <t>BHZD008.040567(10)</t>
  </si>
  <si>
    <t>KOKO012.048081(28)</t>
  </si>
  <si>
    <t>KOKO012.031364(20)</t>
  </si>
  <si>
    <t>92CK083.040907(17)</t>
  </si>
  <si>
    <t>92CK083.040909(20)</t>
  </si>
  <si>
    <t>GFSD193.040545(8)</t>
  </si>
  <si>
    <t>BBGM004.045538(4)</t>
  </si>
  <si>
    <t>KOIX007.038139(45)</t>
  </si>
  <si>
    <t>92CK082.045572(23)</t>
  </si>
  <si>
    <t>92CK082.045573(26)</t>
  </si>
  <si>
    <t>KOIX015.040614(43)</t>
  </si>
  <si>
    <t>BBGM004.043577(7)</t>
  </si>
  <si>
    <t>BHZD008.036116(9)</t>
  </si>
  <si>
    <t>PLKO004.035869(10)</t>
  </si>
  <si>
    <t>BHZD008.048075(25)</t>
  </si>
  <si>
    <t>BHZD008.048074(5)</t>
  </si>
  <si>
    <t>KOKO012.031363(44)</t>
  </si>
  <si>
    <t>KOKO012.048079(5)</t>
  </si>
  <si>
    <t>JK99042.048087(28)</t>
  </si>
  <si>
    <t>GFSD207.040561(21)</t>
  </si>
  <si>
    <t>JK99007.048099(13)</t>
  </si>
  <si>
    <t>JK99007.031349(18)</t>
  </si>
  <si>
    <t>JK99007.031341(18)</t>
  </si>
  <si>
    <t>GFSD187.040759(20)</t>
  </si>
  <si>
    <t>DD22005.045550(17)</t>
  </si>
  <si>
    <t>DD22005.045551(12)</t>
  </si>
  <si>
    <t>SOUR007.048123(19)</t>
  </si>
  <si>
    <t>DD22016.050580(3)</t>
  </si>
  <si>
    <t>DD22016.050579(5)</t>
  </si>
  <si>
    <t>DD22016.045517(9)</t>
  </si>
  <si>
    <t>BBGM004.043532(6)</t>
  </si>
  <si>
    <t>NYFL014.045546(10)</t>
  </si>
  <si>
    <t>NYFL014.045547(23)</t>
  </si>
  <si>
    <t>BHZD008.048074(10)</t>
  </si>
  <si>
    <t>ISLA010.036135(13)</t>
  </si>
  <si>
    <t>ISLA010.045496(36)</t>
  </si>
  <si>
    <t>POTN011.040504(31)</t>
  </si>
  <si>
    <t>NYFL014.042025(17)</t>
  </si>
  <si>
    <t>SOUR002.048119(29)</t>
  </si>
  <si>
    <t>SOUR004.048121(18)</t>
  </si>
  <si>
    <t>GFSD187.040758(49)</t>
  </si>
  <si>
    <t>POTN011.040503(47)</t>
  </si>
  <si>
    <t>KOKO012.048079(24)</t>
  </si>
  <si>
    <t>KOKO012.048080(25)</t>
  </si>
  <si>
    <t>ISLA010.032226(20)</t>
  </si>
  <si>
    <t>ISLA010.036135(29)</t>
  </si>
  <si>
    <t>LDOS049.045521(33)</t>
  </si>
  <si>
    <t>LDOS049.045520(16)</t>
  </si>
  <si>
    <t>PLKO004.048056(24)</t>
  </si>
  <si>
    <t>PLKO004.048057(22)</t>
  </si>
  <si>
    <t>KOIX007.048055(27)</t>
  </si>
  <si>
    <t>KOIX007.048053(22)</t>
  </si>
  <si>
    <t>KOKO011.045494(41)</t>
  </si>
  <si>
    <t>LDOS049.045520(8)</t>
  </si>
  <si>
    <t>PLKO004.048058(36)</t>
  </si>
  <si>
    <t>PLKO030.034412(8)</t>
  </si>
  <si>
    <t>BBGM004.043577(5)</t>
  </si>
  <si>
    <t>ISLA010.032226(19)</t>
  </si>
  <si>
    <t>ISLA010.045497(25)</t>
  </si>
  <si>
    <t>SWTS006.040600(7)</t>
  </si>
  <si>
    <t>NYFL014.042018(22)</t>
  </si>
  <si>
    <t>GFSD193.040545(20)</t>
  </si>
  <si>
    <t>GFSD189.040611(10)</t>
  </si>
  <si>
    <t>GFSD189.040612(14)</t>
  </si>
  <si>
    <t>GFSD193.040546(25)</t>
  </si>
  <si>
    <t>POTN017.038498(9)</t>
  </si>
  <si>
    <t>POTN025.040229(15)</t>
  </si>
  <si>
    <t>POTN025.040225(25)</t>
  </si>
  <si>
    <t>PLKO030.040538(24)</t>
  </si>
  <si>
    <t>PLKO030.040537(21)</t>
  </si>
  <si>
    <t>NYFL014.044415(25)</t>
  </si>
  <si>
    <t>NYFL014.044413(24)</t>
  </si>
  <si>
    <t>SWTS035.040517(40)</t>
  </si>
  <si>
    <t>SUNL019.045568(44)</t>
  </si>
  <si>
    <t>KOIX015.040613(6)</t>
  </si>
  <si>
    <t>SUNL016.045505(31)</t>
  </si>
  <si>
    <t>92CK088.040930(19)</t>
  </si>
  <si>
    <t>NYFL004.041982(27)</t>
  </si>
  <si>
    <t>KOKO011.045495(34)</t>
  </si>
  <si>
    <t>BBGM004.045538(15)</t>
  </si>
  <si>
    <t>NYFL014.044413(26)</t>
  </si>
  <si>
    <t>NYFL014.045546(22)</t>
  </si>
  <si>
    <t>NYFL004.041974(11)</t>
  </si>
  <si>
    <t>NYFL011.040554(16)</t>
  </si>
  <si>
    <t>NYFL011.040553(14)</t>
  </si>
  <si>
    <t>GFSD207.040561(8)</t>
  </si>
  <si>
    <t>GFSD193.040546(10)</t>
  </si>
  <si>
    <t>SUNL019.045569(35)</t>
  </si>
  <si>
    <t>SUNL016.045504(31)</t>
  </si>
  <si>
    <t>SUNL011.045571(28)</t>
  </si>
  <si>
    <t>SUNL011.045570(17)</t>
  </si>
  <si>
    <t>KOIX007.048054(26)</t>
  </si>
  <si>
    <t>KOIX015.040613(23)</t>
  </si>
  <si>
    <t>SOUR011.048127(32)</t>
  </si>
  <si>
    <t>BBGM004.045538(8)</t>
  </si>
  <si>
    <t>GFSD207.040562(8)</t>
  </si>
  <si>
    <t>SWTS035.040615(25)</t>
  </si>
  <si>
    <t>SWTS035.040616(20)</t>
  </si>
  <si>
    <t>GFSD207.040562(12)</t>
  </si>
  <si>
    <t>KOKO011.031361(15)</t>
  </si>
  <si>
    <t>KOKO011.031362(22)</t>
  </si>
  <si>
    <t>POTN</t>
  </si>
  <si>
    <t>CADR</t>
  </si>
  <si>
    <t>FLOG</t>
  </si>
  <si>
    <t>alive</t>
  </si>
  <si>
    <t>PHGW020.045531</t>
  </si>
  <si>
    <t>PHGW020.045530</t>
  </si>
  <si>
    <t>HTWV016.048066</t>
  </si>
  <si>
    <t>JACK021.053218</t>
  </si>
  <si>
    <t>KING002.050586</t>
  </si>
  <si>
    <t>KING002.050588</t>
  </si>
  <si>
    <t>KING002.050587</t>
  </si>
  <si>
    <t>KING002.045282</t>
  </si>
  <si>
    <t>SKNK005.053226</t>
  </si>
  <si>
    <t>DSLD010.050577</t>
  </si>
  <si>
    <t>DSLD015.050575</t>
  </si>
  <si>
    <t>OROB047.050635</t>
  </si>
  <si>
    <t>OROB047.053215</t>
  </si>
  <si>
    <t>OROB047.053216</t>
  </si>
  <si>
    <t>OROB047.050634</t>
  </si>
  <si>
    <t>STRC022.050632</t>
  </si>
  <si>
    <t>STRC022.050631</t>
  </si>
  <si>
    <t>STRC022.053203</t>
  </si>
  <si>
    <t>POLO046.050616</t>
  </si>
  <si>
    <t>DRMC001.053171</t>
  </si>
  <si>
    <t>DRMC001.053169</t>
  </si>
  <si>
    <t>KOIX034.053212</t>
  </si>
  <si>
    <t>KOIX034.053214</t>
  </si>
  <si>
    <t>SUNL006.048051</t>
  </si>
  <si>
    <t>SUNL006.048031</t>
  </si>
  <si>
    <t>POLO046.044105</t>
  </si>
  <si>
    <t>LDOS041.045524</t>
  </si>
  <si>
    <t>OROB054.053196</t>
  </si>
  <si>
    <t>YZUP003.053200</t>
  </si>
  <si>
    <t>YZUP003.050641</t>
  </si>
  <si>
    <t>BBGM004.050629</t>
  </si>
  <si>
    <t>BBGM004.050630</t>
  </si>
  <si>
    <t>B2-7:5</t>
  </si>
  <si>
    <t>DD22016.053154</t>
  </si>
  <si>
    <t>DD22016.053155</t>
  </si>
  <si>
    <t>SKNK012.053232</t>
  </si>
  <si>
    <t>LDOS041.045525</t>
  </si>
  <si>
    <t>LDOS040.053189</t>
  </si>
  <si>
    <t>LDOS040.053190</t>
  </si>
  <si>
    <t>STR8014.045537</t>
  </si>
  <si>
    <t>DSLD015.050574</t>
  </si>
  <si>
    <t>SECF009.050618</t>
  </si>
  <si>
    <t>OROB054.050625</t>
  </si>
  <si>
    <t>OROB054.050624</t>
  </si>
  <si>
    <t>OROB054.053197</t>
  </si>
  <si>
    <t>SKNK004.053225</t>
  </si>
  <si>
    <t>RBOG002.050583</t>
  </si>
  <si>
    <t>RBOG002.053157</t>
  </si>
  <si>
    <t>RBOG002.050584</t>
  </si>
  <si>
    <t>KOKO012.050608</t>
  </si>
  <si>
    <t>KOKO012.050609</t>
  </si>
  <si>
    <t>HAMA021.050570</t>
  </si>
  <si>
    <t>JK99042.050595</t>
  </si>
  <si>
    <t>JK99042.050596</t>
  </si>
  <si>
    <t>TAHL001.053160</t>
  </si>
  <si>
    <t>TAHL001.053161</t>
  </si>
  <si>
    <t>DSLD010.050578</t>
  </si>
  <si>
    <t>POLO046.048060</t>
  </si>
  <si>
    <t>STR8009.048062</t>
  </si>
  <si>
    <t>STR8009.048041</t>
  </si>
  <si>
    <t>STR8009.048061</t>
  </si>
  <si>
    <t>STR8014.045536</t>
  </si>
  <si>
    <t>JK99064.048106</t>
  </si>
  <si>
    <t>JK99064.050598</t>
  </si>
  <si>
    <t>HTWV003.050649</t>
  </si>
  <si>
    <t>HTWV003.048071</t>
  </si>
  <si>
    <t>PHGW023.045492</t>
  </si>
  <si>
    <t>HTWV003.048070</t>
  </si>
  <si>
    <t>RBOG002.048077</t>
  </si>
  <si>
    <t>HTWV016.050653</t>
  </si>
  <si>
    <t>KOIX034.048072</t>
  </si>
  <si>
    <t>KING002.045278</t>
  </si>
  <si>
    <t>KING002.045289</t>
  </si>
  <si>
    <t>POLO046.044130</t>
  </si>
  <si>
    <t>RBOG002.048076</t>
  </si>
  <si>
    <t>BMKO011.045083</t>
  </si>
  <si>
    <t>RBOG002.048078</t>
  </si>
  <si>
    <t>HAMA013.043831</t>
  </si>
  <si>
    <t>HAMA013.050568</t>
  </si>
  <si>
    <t>HAMA013.050566</t>
  </si>
  <si>
    <t>JK99064.048085</t>
  </si>
  <si>
    <t>YZUP003.048063</t>
  </si>
  <si>
    <t>HTWV003.048069</t>
  </si>
  <si>
    <t>DRMC001.045498</t>
  </si>
  <si>
    <t>BMKO011.045131</t>
  </si>
  <si>
    <t>SECF017.050621</t>
  </si>
  <si>
    <t>POLO046.048059</t>
  </si>
  <si>
    <t>YZUP003.050642</t>
  </si>
  <si>
    <t>YZUP003.048064</t>
  </si>
  <si>
    <t>BMKO011.045110</t>
  </si>
  <si>
    <t>KOKO030.050605</t>
  </si>
  <si>
    <t>KOKO030.050606</t>
  </si>
  <si>
    <t>BHZD002.048094</t>
  </si>
  <si>
    <t>BHZD002.048092</t>
  </si>
  <si>
    <t>JK99064.050600</t>
  </si>
  <si>
    <t>SECF017.048019</t>
  </si>
  <si>
    <t>SKNK009.053229</t>
  </si>
  <si>
    <t>D3-4:5</t>
  </si>
  <si>
    <t>HAMA013.043839</t>
  </si>
  <si>
    <t>KOIX034.048073</t>
  </si>
  <si>
    <t>JK99064.048105</t>
  </si>
  <si>
    <t>SUNL006.048030</t>
  </si>
  <si>
    <t>SECF009.045490</t>
  </si>
  <si>
    <t>SECF009.045491</t>
  </si>
  <si>
    <t>PHGW023.045493</t>
  </si>
  <si>
    <t>SECF017.045529</t>
  </si>
  <si>
    <t>STRC017.045557</t>
  </si>
  <si>
    <t>STRC017.045556</t>
  </si>
  <si>
    <t>SECF017.050622</t>
  </si>
  <si>
    <t>HTWV016.048068</t>
  </si>
  <si>
    <t>HTWV016.050651</t>
  </si>
  <si>
    <t>SECF017.048020</t>
  </si>
  <si>
    <t>SECF017.045528</t>
  </si>
  <si>
    <t>YZUP005.050643</t>
  </si>
  <si>
    <t>STR8014.048047</t>
  </si>
  <si>
    <t>KING002.045296</t>
  </si>
  <si>
    <t>D3-4:6</t>
  </si>
  <si>
    <t>SKNK007.0053227</t>
  </si>
  <si>
    <t>JACK</t>
  </si>
  <si>
    <t>SKNK</t>
  </si>
  <si>
    <t>TAHL</t>
  </si>
  <si>
    <t>HTWV003.048070(31)</t>
  </si>
  <si>
    <t>HTWV003.050649(18)</t>
  </si>
  <si>
    <t>MDGE001(49)</t>
  </si>
  <si>
    <t>BBGM004.043577(19)</t>
  </si>
  <si>
    <t>BBGM004.043532(17)</t>
  </si>
  <si>
    <t>YZUP003.048063(11)</t>
  </si>
  <si>
    <t>HTWV003.050649(8)</t>
  </si>
  <si>
    <t>HTWV003.048071(30)</t>
  </si>
  <si>
    <t>PHGW023.045492(4)</t>
  </si>
  <si>
    <t>BHZD008.048075(11)</t>
  </si>
  <si>
    <t>STRC022.053203(13)</t>
  </si>
  <si>
    <t>STRC022.050631(7)</t>
  </si>
  <si>
    <t>STRC022.050632(15)</t>
  </si>
  <si>
    <t>LDOS018(2)</t>
  </si>
  <si>
    <t>92CK066(37)</t>
  </si>
  <si>
    <t>MDGE001(10)</t>
  </si>
  <si>
    <t>BBGM004.043577(17)</t>
  </si>
  <si>
    <t>BBGM004.045538(32)</t>
  </si>
  <si>
    <t>JK99064.048106(35)</t>
  </si>
  <si>
    <t>JK99064.050598(12)</t>
  </si>
  <si>
    <t>OROB047.050634()</t>
  </si>
  <si>
    <t>OROB047.053216(18)</t>
  </si>
  <si>
    <t>OROB047.053215(19)</t>
  </si>
  <si>
    <t>OROB047.050635(12)</t>
  </si>
  <si>
    <t>92CK066(49)</t>
  </si>
  <si>
    <t>JK99064.048085(13)</t>
  </si>
  <si>
    <t>DD22005.045550(22)</t>
  </si>
  <si>
    <t>RBOG002.048076(14)</t>
  </si>
  <si>
    <t>STR8009.048062(13)</t>
  </si>
  <si>
    <t>STR8009.048041(12)</t>
  </si>
  <si>
    <t>STR8009.048061(11)</t>
  </si>
  <si>
    <t>STR8014.045536(13)</t>
  </si>
  <si>
    <t>DSLD015.050575(23)</t>
  </si>
  <si>
    <t>DSLD010.050577(14)</t>
  </si>
  <si>
    <t>SKNK005.053226(6)</t>
  </si>
  <si>
    <t>LDOS018(49)</t>
  </si>
  <si>
    <t>HAMA013.050566(13)</t>
  </si>
  <si>
    <t>HAMA013.050568(12)</t>
  </si>
  <si>
    <t>HAMA013.043831(22)</t>
  </si>
  <si>
    <t>DSLD010.050578(14)</t>
  </si>
  <si>
    <t>POLO046.048060(35)</t>
  </si>
  <si>
    <t>KING002.045282(4)</t>
  </si>
  <si>
    <t>KING002.050587(17)</t>
  </si>
  <si>
    <t>KING002.050588(5)</t>
  </si>
  <si>
    <t>KING002.050586(13)</t>
  </si>
  <si>
    <t>SECF017.045529(5)</t>
  </si>
  <si>
    <t>SECF009.045491(20)</t>
  </si>
  <si>
    <t>STRC017.045557(13)</t>
  </si>
  <si>
    <t>STRC017.045556(11)</t>
  </si>
  <si>
    <t>RBOG002.048078(15)</t>
  </si>
  <si>
    <t>92CK082.045572(27)</t>
  </si>
  <si>
    <t>BBGM007.045548(25)</t>
  </si>
  <si>
    <t>92CK088.045542(9)</t>
  </si>
  <si>
    <t>JK99042.048087(15)</t>
  </si>
  <si>
    <t>JACK021.053218(6)</t>
  </si>
  <si>
    <t>HTWV016.048066(22)</t>
  </si>
  <si>
    <t>PHGW020.045531(8)</t>
  </si>
  <si>
    <t>PHGW023.045492(18)</t>
  </si>
  <si>
    <t>PHGW023.045493(31)</t>
  </si>
  <si>
    <t>BMKO011.045083(23)</t>
  </si>
  <si>
    <t>RBOG002.048076(9)</t>
  </si>
  <si>
    <t>JACK021.045576(17)</t>
  </si>
  <si>
    <t>JK99042.050595(10)</t>
  </si>
  <si>
    <t>JK99042.050596(11)</t>
  </si>
  <si>
    <t>TAHL001.053160(14)</t>
  </si>
  <si>
    <t>TAHL001.053161(14)</t>
  </si>
  <si>
    <t>PHGW020.045530(21)</t>
  </si>
  <si>
    <t>PHGW020.045531(28)</t>
  </si>
  <si>
    <t>BMKO011.045110(30)</t>
  </si>
  <si>
    <t>BMKO011.045073(18)</t>
  </si>
  <si>
    <t>DD22016.053155(5)</t>
  </si>
  <si>
    <t>DD22016.053154(6)</t>
  </si>
  <si>
    <t>DD22016.050579(4)</t>
  </si>
  <si>
    <t>DD22016.050580(9)</t>
  </si>
  <si>
    <t>YZUP003.048064(17)</t>
  </si>
  <si>
    <t>YZUP003.050642(16)</t>
  </si>
  <si>
    <t>YZUP003.048063(16)</t>
  </si>
  <si>
    <t>BBGM004.050630(18)</t>
  </si>
  <si>
    <t>BBGM004.050629(19)</t>
  </si>
  <si>
    <t>BBGM007.043469(12)</t>
  </si>
  <si>
    <t>POLO046.048059(30)</t>
  </si>
  <si>
    <t>HTWV003.048069(19)</t>
  </si>
  <si>
    <t>YZUP003.050641(16)</t>
  </si>
  <si>
    <t>YZUP003.053200(10)</t>
  </si>
  <si>
    <t>OROB054.053196(18)</t>
  </si>
  <si>
    <t>OROB047.050634(4)</t>
  </si>
  <si>
    <t>BMKO011.045131(31)</t>
  </si>
  <si>
    <t>SUNL006.048051(15)</t>
  </si>
  <si>
    <t>SUNL011.045570(11)</t>
  </si>
  <si>
    <t>LDOS041.045524(19)</t>
  </si>
  <si>
    <t>BMKO011.045513(11)</t>
  </si>
  <si>
    <t>BMKO011.045512(38)</t>
  </si>
  <si>
    <t>POLO046.044105(21)</t>
  </si>
  <si>
    <t>SUNL006.048031(21)</t>
  </si>
  <si>
    <t>SUNL006.048051(7)</t>
  </si>
  <si>
    <t>SECF017.050621(14)</t>
  </si>
  <si>
    <t>BMKO011.045513(27)</t>
  </si>
  <si>
    <t>BMKO011.045131(8)</t>
  </si>
  <si>
    <t>KOIX007.048053(15)</t>
  </si>
  <si>
    <t>KOIX007.048054(18)</t>
  </si>
  <si>
    <t>KOIX034.053214(7)</t>
  </si>
  <si>
    <t>KOIX034.053212(2)</t>
  </si>
  <si>
    <t>NYFL014.044415(23)</t>
  </si>
  <si>
    <t>DRMC001.045498(23)</t>
  </si>
  <si>
    <t>HTWV003.048069(3)</t>
  </si>
  <si>
    <t>DRMC001.053169(3)</t>
  </si>
  <si>
    <t>DRMC001.053171(8)</t>
  </si>
  <si>
    <t>POLO046.050616(15)</t>
  </si>
  <si>
    <t>92CK082.045573(21)</t>
  </si>
  <si>
    <t>KING002.045278(12)</t>
  </si>
  <si>
    <t>KING002.045296(16)</t>
  </si>
  <si>
    <t>KING002.045282(21)</t>
  </si>
  <si>
    <t>SECF009.045491(7)</t>
  </si>
  <si>
    <t>SECF009.045490(13)</t>
  </si>
  <si>
    <t>SUNL006.048030(29)</t>
  </si>
  <si>
    <t>NYFL014.044413(28)</t>
  </si>
  <si>
    <t>NYFL014.045546()</t>
  </si>
  <si>
    <t>JK99064.048105(27)</t>
  </si>
  <si>
    <t>KOIX034.048073(23)</t>
  </si>
  <si>
    <t>POLO046.044105(10)</t>
  </si>
  <si>
    <t>POLO046.044130(39)</t>
  </si>
  <si>
    <t>HAMA021.050570(16)</t>
  </si>
  <si>
    <t>BBGM007.043469(17)</t>
  </si>
  <si>
    <t>KOKO012.050609(15)</t>
  </si>
  <si>
    <t>STR8014.048047(19)</t>
  </si>
  <si>
    <t>KOIX007.048055(25)</t>
  </si>
  <si>
    <t>SKNK012.053232(5)</t>
  </si>
  <si>
    <t>.(20)</t>
  </si>
  <si>
    <t>HAMA013.043839(48)</t>
  </si>
  <si>
    <t>NYFL014.044411(34)</t>
  </si>
  <si>
    <t>NYFL014.044413(15)</t>
  </si>
  <si>
    <t>KOKO012.048079(18)</t>
  </si>
  <si>
    <t>KOKO012.050608(16)</t>
  </si>
  <si>
    <t>KOKO012.048081(15)</t>
  </si>
  <si>
    <t>BBGM007.045549(39)</t>
  </si>
  <si>
    <t>YZUP005.050643(10)</t>
  </si>
  <si>
    <t>SECF017.048019(8)</t>
  </si>
  <si>
    <t>KOKO012.048080(12)</t>
  </si>
  <si>
    <t>DD22016.045517(12)</t>
  </si>
  <si>
    <t>DD22005.045551(11)</t>
  </si>
  <si>
    <t>KING002.045278(31)</t>
  </si>
  <si>
    <t>KING002.045289(18)</t>
  </si>
  <si>
    <t>RBOG002.050584(9)</t>
  </si>
  <si>
    <t>RBOG002.053157(9)</t>
  </si>
  <si>
    <t>RBOG002.050583(6)</t>
  </si>
  <si>
    <t>SECF017.048020(19)</t>
  </si>
  <si>
    <t>SECF017.045528(17)</t>
  </si>
  <si>
    <t>SECF017.045529(12)</t>
  </si>
  <si>
    <t>NYFL014.045547(29)</t>
  </si>
  <si>
    <t>JK99064.050600(19)</t>
  </si>
  <si>
    <t>KOIX034.053212(6)</t>
  </si>
  <si>
    <t>KOIX034.048072(43)</t>
  </si>
  <si>
    <t>OROB054.050625(13)</t>
  </si>
  <si>
    <t>OROB054.053197(12)</t>
  </si>
  <si>
    <t>OROB054.050624(16)</t>
  </si>
  <si>
    <t>SKNK004.053225(6)</t>
  </si>
  <si>
    <t>HTWV016.048068(15)</t>
  </si>
  <si>
    <t>HTWV016.050651(17)</t>
  </si>
  <si>
    <t>SUNL011.045571(17)</t>
  </si>
  <si>
    <t>BHZD002.048092(12)</t>
  </si>
  <si>
    <t>BHZD002.048094(16)</t>
  </si>
  <si>
    <t>BHZD008.048074(19)</t>
  </si>
  <si>
    <t>HTWV016.050653(9)</t>
  </si>
  <si>
    <t>SOUR004.048121(11)</t>
  </si>
  <si>
    <t>SOUR002.048119(28)</t>
  </si>
  <si>
    <t>SECF009.050618(13)</t>
  </si>
  <si>
    <t>DSLD015.050574(17)</t>
  </si>
  <si>
    <t>STR8014.045537(16)</t>
  </si>
  <si>
    <t>SECF017.050622(10)</t>
  </si>
  <si>
    <t>SOUR011.048127(19)</t>
  </si>
  <si>
    <t>SOUR007.048123(12)</t>
  </si>
  <si>
    <t>KOKO030.050606(10)</t>
  </si>
  <si>
    <t>KOKO030.050605(15)</t>
  </si>
  <si>
    <t>KOKO012.048079(23)</t>
  </si>
  <si>
    <t>92CK088.045543(10)</t>
  </si>
  <si>
    <t>STR8014.045536(23)</t>
  </si>
  <si>
    <t>RBOG002.048077(14)</t>
  </si>
  <si>
    <t>LDOS040.053190(9)</t>
  </si>
  <si>
    <t>LDOS040.053189(9)</t>
  </si>
  <si>
    <t>LDOS041.045525(23)</t>
  </si>
  <si>
    <t>SKNK012.053232(8)</t>
  </si>
  <si>
    <t>JACK021</t>
  </si>
  <si>
    <t>SKNK005</t>
  </si>
  <si>
    <t>LDOS041</t>
  </si>
  <si>
    <t>SKNK012</t>
  </si>
  <si>
    <t>SKNK004</t>
  </si>
  <si>
    <t>STR8009</t>
  </si>
  <si>
    <t>SKNK009</t>
  </si>
  <si>
    <t>SKNK007</t>
  </si>
  <si>
    <t>LDOS025.045500</t>
  </si>
  <si>
    <t>STRC017.050627</t>
  </si>
  <si>
    <t>STRC017.050626</t>
  </si>
  <si>
    <t>HTWV016.053207</t>
  </si>
  <si>
    <t>STRC017.053188</t>
  </si>
  <si>
    <t>HTWV016.053206</t>
  </si>
  <si>
    <t>SKNK007.053227</t>
  </si>
  <si>
    <t>DD22009.053147</t>
  </si>
  <si>
    <t>DD22009.053146</t>
  </si>
  <si>
    <t>STRC017.053187</t>
  </si>
  <si>
    <t>KOKO011.050611</t>
  </si>
  <si>
    <t>KOKO011.050613</t>
  </si>
  <si>
    <t>DSLD016.050572</t>
  </si>
  <si>
    <t>DD22005.053152</t>
  </si>
  <si>
    <t>DD22005.053151</t>
  </si>
  <si>
    <t>GFSD014.053194</t>
  </si>
  <si>
    <t>GFSD014.053192</t>
  </si>
  <si>
    <t>DD22009.050562</t>
  </si>
  <si>
    <t>YZUP003.053201</t>
  </si>
  <si>
    <t>STRC022.053202</t>
  </si>
  <si>
    <t>JACK021.053219</t>
  </si>
  <si>
    <t>JACK021.053220</t>
  </si>
  <si>
    <t>JACK021.053221</t>
  </si>
  <si>
    <t>92CK119.050425</t>
  </si>
  <si>
    <t>HTWV003.053211</t>
  </si>
  <si>
    <t>HTWV003.053209</t>
  </si>
  <si>
    <t>TAHL003.053164</t>
  </si>
  <si>
    <t>TAHL003.053165</t>
  </si>
  <si>
    <t>HTWV003.048070(20)</t>
  </si>
  <si>
    <t>BBGM004.043577(29)</t>
  </si>
  <si>
    <t>DD22009.045510(34)</t>
  </si>
  <si>
    <t>STRC017.050626(13)</t>
  </si>
  <si>
    <t>SKNK004.053225(21)</t>
  </si>
  <si>
    <t>HTWV003.048070(28)</t>
  </si>
  <si>
    <t>SUNL006.048031(17)</t>
  </si>
  <si>
    <t>ISLA010.045496(18)</t>
  </si>
  <si>
    <t>92CK119.050425(13)</t>
  </si>
  <si>
    <t>YZUP003.048064(15)</t>
  </si>
  <si>
    <t>KOKO012.050608(34)</t>
  </si>
  <si>
    <t>STRC017.050626(14)</t>
  </si>
  <si>
    <t>HTWV016.048068(13)</t>
  </si>
  <si>
    <t>HAMA021.050570(22)</t>
  </si>
  <si>
    <t>TAHL003.053165(7)</t>
  </si>
  <si>
    <t>HAMA013.043831(42)</t>
  </si>
  <si>
    <t>92CK119.050425(7)</t>
  </si>
  <si>
    <t>HAMA013.050568(41)</t>
  </si>
  <si>
    <t>KOKO012.050608(20)</t>
  </si>
  <si>
    <t>GFSD014.053194(14)</t>
  </si>
  <si>
    <t>GFSD014.053192(15)</t>
  </si>
  <si>
    <t>STRC017.050627(36)</t>
  </si>
  <si>
    <t>KOKO030.050605(13)</t>
  </si>
  <si>
    <t>HTWV003.053209(10)</t>
  </si>
  <si>
    <t>TAHL003.053164(27)</t>
  </si>
  <si>
    <t>TAHL003.053165(12)</t>
  </si>
  <si>
    <t>KOKO012.048080(7)</t>
  </si>
  <si>
    <t>DSLD010.050578(33)</t>
  </si>
  <si>
    <t>BBGM004.045538(9)</t>
  </si>
  <si>
    <t>OROB054.053197(39)</t>
  </si>
  <si>
    <t>KOKO012.050608(4)</t>
  </si>
  <si>
    <t>KOIX034.048072(11)</t>
  </si>
  <si>
    <t>SUNL011.045571(27)</t>
  </si>
  <si>
    <t>SKNK005.053226(12)</t>
  </si>
  <si>
    <t>JACK021.053218(8)</t>
  </si>
  <si>
    <t>YZUP003.053200(28)</t>
  </si>
  <si>
    <t>HTWV003.053209(12)</t>
  </si>
  <si>
    <t>OROB054.050624(14)</t>
  </si>
  <si>
    <t>SOUR002.048119(34)</t>
  </si>
  <si>
    <t>BBGM004.050629(49)</t>
  </si>
  <si>
    <t>HTWV016.048066(11)</t>
  </si>
  <si>
    <t>YZUP005.050643(30)</t>
  </si>
  <si>
    <t>LDOS025.045500(8)</t>
  </si>
  <si>
    <t>HTWV016.050651(10)</t>
  </si>
  <si>
    <t>DSLD010.050577(37)</t>
  </si>
  <si>
    <t>JACK021.045576(9)</t>
  </si>
  <si>
    <t>JACK021.053221(3)</t>
  </si>
  <si>
    <t>JACK021.053220(6)</t>
  </si>
  <si>
    <t>JACK021.053219(8)</t>
  </si>
  <si>
    <t>BBGM004.050630(28)</t>
  </si>
  <si>
    <t>DD22005.053151(20)</t>
  </si>
  <si>
    <t>LDOS025.045500(24)</t>
  </si>
  <si>
    <t>KOKO030.050606(11)</t>
  </si>
  <si>
    <t>STRC017.045556(14)</t>
  </si>
  <si>
    <t>HTWV003.053211(24)</t>
  </si>
  <si>
    <t>STRC022.050631(26)</t>
  </si>
  <si>
    <t>ISLA010.045497(33)</t>
  </si>
  <si>
    <t>KOKO012.048080(16)</t>
  </si>
  <si>
    <t>DD22005.053152(14)</t>
  </si>
  <si>
    <t>OROB054.053196(34)</t>
  </si>
  <si>
    <t>92CK088.045543(13)</t>
  </si>
  <si>
    <t>KOIX034.048073(36)</t>
  </si>
  <si>
    <t>KOKO012.048081(21)</t>
  </si>
  <si>
    <t>DD22005.045551(22)</t>
  </si>
  <si>
    <t>SUNL006.048031(4)</t>
  </si>
  <si>
    <t>HTWV003.048069(38)</t>
  </si>
  <si>
    <t>KOKO012.048081(9)</t>
  </si>
  <si>
    <t>SKNK012.053232(41)</t>
  </si>
  <si>
    <t>HAMA013.043839(49)</t>
  </si>
  <si>
    <t>DD22009.053146(24)</t>
  </si>
  <si>
    <t>DD22009.053147(24)</t>
  </si>
  <si>
    <t>YZUP003.048063(26)</t>
  </si>
  <si>
    <t>BHZD002.048094(20)</t>
  </si>
  <si>
    <t>STRC022.053203(3)</t>
  </si>
  <si>
    <t>KOIX034.053214(17)</t>
  </si>
  <si>
    <t>KOIX034.053212(16)</t>
  </si>
  <si>
    <t>TAHL001.053161(16)</t>
  </si>
  <si>
    <t>HAMA013.043839(22)</t>
  </si>
  <si>
    <t>KOIX007.048053(21)</t>
  </si>
  <si>
    <t>BBGM004.045538(6)</t>
  </si>
  <si>
    <t>SKNK007.053227(5)</t>
  </si>
  <si>
    <t>OROB047.053215(17)</t>
  </si>
  <si>
    <t>HTWV016.053206(18)</t>
  </si>
  <si>
    <t>DD22009.045510(10)</t>
  </si>
  <si>
    <t>OROB054.050624(3)</t>
  </si>
  <si>
    <t>OROB054.050625(20)</t>
  </si>
  <si>
    <t>BHZD008.048074(35)</t>
  </si>
  <si>
    <t>OROB047.050635(14)</t>
  </si>
  <si>
    <t>BBGM004.045538(49)</t>
  </si>
  <si>
    <t>OROB047.053216(9)</t>
  </si>
  <si>
    <t>STRC017.053188(15)</t>
  </si>
  <si>
    <t>HTWV016.053207(20)</t>
  </si>
  <si>
    <t>STRC017.050627(4)</t>
  </si>
  <si>
    <t>KOIX007.048054(28)</t>
  </si>
  <si>
    <t>SUNL006.048051(18)</t>
  </si>
  <si>
    <t>YZUP003.053201(21)</t>
  </si>
  <si>
    <t>STRC022.053202(28)</t>
  </si>
  <si>
    <t>DD22005.045550(30)</t>
  </si>
  <si>
    <t>KOKO012.048079(19)</t>
  </si>
  <si>
    <t>KOKO012.050609(37)</t>
  </si>
  <si>
    <t>KOIX007.048054(12)</t>
  </si>
  <si>
    <t>STRC022.053203(7)</t>
  </si>
  <si>
    <t>LDOS040.053190(14)</t>
  </si>
  <si>
    <t>BBGM004.050630(17)</t>
  </si>
  <si>
    <t>92CK082.045572(11)</t>
  </si>
  <si>
    <t>KOKO011.050613(38)</t>
  </si>
  <si>
    <t>KOKO012.048079(39)</t>
  </si>
  <si>
    <t>KOKO012.050609(10)</t>
  </si>
  <si>
    <t>BBGM004.050629(12)</t>
  </si>
  <si>
    <t>STRC017.045557(18)</t>
  </si>
  <si>
    <t>HTWV016.050653(20)</t>
  </si>
  <si>
    <t>LDOS041.045525(20)</t>
  </si>
  <si>
    <t>KOKO011.050611(3)</t>
  </si>
  <si>
    <t>DSLD016.050572(12)</t>
  </si>
  <si>
    <t>KOKO011.050613(10)</t>
  </si>
  <si>
    <t>KOIX007.048055(4)</t>
  </si>
  <si>
    <t>SUNL006.048030(19)</t>
  </si>
  <si>
    <t>YZUP003.048064(26)</t>
  </si>
  <si>
    <t>92CK088.045542(29)</t>
  </si>
  <si>
    <t>KOKO011.050611(49)</t>
  </si>
  <si>
    <t>HTWV003.050649(34)</t>
  </si>
  <si>
    <t>BBGM004.043577(15)</t>
  </si>
  <si>
    <t>HAMA013.050566(31)</t>
  </si>
  <si>
    <t>SUNL011.045570(18)</t>
  </si>
  <si>
    <t>92CK082.045572(49)</t>
  </si>
  <si>
    <t>BBGM004.043532(18)</t>
  </si>
  <si>
    <t>YZUP003.050642(13)</t>
  </si>
  <si>
    <t>KOIX007.048055(18)</t>
  </si>
  <si>
    <t>DD22009.045511(3)</t>
  </si>
  <si>
    <t>SOUR011.048127(34)</t>
  </si>
  <si>
    <t>BHZD008.048075(7)</t>
  </si>
  <si>
    <t>STRC017.053187(14)</t>
  </si>
  <si>
    <t>LDOS041.045524(31)</t>
  </si>
  <si>
    <t>HTWV003.050649(5)</t>
  </si>
  <si>
    <t>HTWV003.048071(44)</t>
  </si>
  <si>
    <t>OROB047.050634(17)</t>
  </si>
  <si>
    <t>DD22009.050562(20)</t>
  </si>
  <si>
    <t>HAMA013.050566(10)</t>
  </si>
  <si>
    <t>SOUR004.048121(8)</t>
  </si>
  <si>
    <t>DSLD015.050574(22)</t>
  </si>
  <si>
    <t>TAHL001.053160(18)</t>
  </si>
  <si>
    <t>KLFR055.048039</t>
  </si>
  <si>
    <t>MABK007.053395</t>
  </si>
  <si>
    <t>STR8017.048043</t>
  </si>
  <si>
    <t>SECF017.053182</t>
  </si>
  <si>
    <t>DSLD016.050571</t>
  </si>
  <si>
    <t>DRMC004.053174</t>
  </si>
  <si>
    <t>SUNL013.053252</t>
  </si>
  <si>
    <t>STR8014.053178</t>
  </si>
  <si>
    <t>KLFR056.048033</t>
  </si>
  <si>
    <t>SUNL006.053249</t>
  </si>
  <si>
    <t>SUNL006.053247</t>
  </si>
  <si>
    <t>92CK119</t>
  </si>
  <si>
    <t>MABK007.050656</t>
  </si>
  <si>
    <t>MABK007.053451</t>
  </si>
  <si>
    <t>SECF017.053181</t>
  </si>
  <si>
    <t>LDOS024.053242</t>
  </si>
  <si>
    <t>SUNL013.053251</t>
  </si>
  <si>
    <t>DRMC004.053172</t>
  </si>
  <si>
    <t>STR8014.048046</t>
  </si>
  <si>
    <t>SUNL013.053250</t>
  </si>
  <si>
    <t>LDOS024.053243</t>
  </si>
  <si>
    <t>MABK007.053439</t>
  </si>
  <si>
    <t>PLAN004.054311</t>
  </si>
  <si>
    <t>PLAN004.054318</t>
  </si>
  <si>
    <t>SUNL006.053248</t>
  </si>
  <si>
    <t>PLAN004.054381</t>
  </si>
  <si>
    <t>PLAN004.054367</t>
  </si>
  <si>
    <t>D2-3:5</t>
  </si>
  <si>
    <t>JACK021.053217</t>
  </si>
  <si>
    <t>MABK007.053401</t>
  </si>
  <si>
    <t>STR8017.048042</t>
  </si>
  <si>
    <t>STR8014.053180</t>
  </si>
  <si>
    <t>DRMC004.045561</t>
  </si>
  <si>
    <t>TAHL003.053164(29)</t>
  </si>
  <si>
    <t>KOIX034.053212(19)</t>
  </si>
  <si>
    <t>JACK021.053220(7)</t>
  </si>
  <si>
    <t>PLAN004.054367(21)</t>
  </si>
  <si>
    <t>PLAN004.054381(19)</t>
  </si>
  <si>
    <t>MABK007.050656(32)</t>
  </si>
  <si>
    <t>MABK007.053451(17)</t>
  </si>
  <si>
    <t>STR8017.048043(30)</t>
  </si>
  <si>
    <t>JACK021.053218(10)</t>
  </si>
  <si>
    <t>JK99030(4)</t>
  </si>
  <si>
    <t>KOIX034.053214(30)</t>
  </si>
  <si>
    <t>KOIX034.048072(14)</t>
  </si>
  <si>
    <t>SKNK004(4)</t>
  </si>
  <si>
    <t>YZUP003.050641(22)</t>
  </si>
  <si>
    <t>KNMK001(4)</t>
  </si>
  <si>
    <t>KING002.045289(15)</t>
  </si>
  <si>
    <t>PHGW023(4)</t>
  </si>
  <si>
    <t>RBOG002.048076(42)</t>
  </si>
  <si>
    <t>92CK119(6)</t>
  </si>
  <si>
    <t>MABK007.053395(11)</t>
  </si>
  <si>
    <t>KLFR055.048039(23)</t>
  </si>
  <si>
    <t>DSLD010.050577(15)</t>
  </si>
  <si>
    <t>DRMC004.045561(16)</t>
  </si>
  <si>
    <t>STRC017.045557(14)</t>
  </si>
  <si>
    <t>SUNL006.053248(16)</t>
  </si>
  <si>
    <t>KLFR055(4)</t>
  </si>
  <si>
    <t>LDOS040.053189(5)</t>
  </si>
  <si>
    <t>DSLD010.050578(23)</t>
  </si>
  <si>
    <t>SUNL006.053247(15)</t>
  </si>
  <si>
    <t>YZUP003.048063(21)</t>
  </si>
  <si>
    <t>HAMA013.043839(13)</t>
  </si>
  <si>
    <t>STRC022.053202(8)</t>
  </si>
  <si>
    <t>DRMC001.045498(15)</t>
  </si>
  <si>
    <t>SECF009.045490(21)</t>
  </si>
  <si>
    <t>STR8014.048047(18)</t>
  </si>
  <si>
    <t>DSLD016.050572(10)</t>
  </si>
  <si>
    <t>SECF017.050622(21)</t>
  </si>
  <si>
    <t>PLAN017(4)</t>
  </si>
  <si>
    <t>KING002.045278(16)</t>
  </si>
  <si>
    <t>JACK021.045576(8)</t>
  </si>
  <si>
    <t>PLAN004.054318(18)</t>
  </si>
  <si>
    <t>moms(29)</t>
  </si>
  <si>
    <t>moms(25)</t>
  </si>
  <si>
    <t>TAHL003.053165(25)</t>
  </si>
  <si>
    <t>STRC017.053188(14)</t>
  </si>
  <si>
    <t>STRC017.050627(35)</t>
  </si>
  <si>
    <t>PLAN004.054311(16)</t>
  </si>
  <si>
    <t>TAHL001.053160(12)</t>
  </si>
  <si>
    <t>DRMC001.053169(21)</t>
  </si>
  <si>
    <t>YZUP003.053200(24)</t>
  </si>
  <si>
    <t>SKNK009.053229(4)</t>
  </si>
  <si>
    <t>SKNK005.053226(4)</t>
  </si>
  <si>
    <t>SUNL006.053249(13)</t>
  </si>
  <si>
    <t>SKNK009.053229(24)</t>
  </si>
  <si>
    <t>STR8009.048041(25)</t>
  </si>
  <si>
    <t>STR8014.048047(8)</t>
  </si>
  <si>
    <t>STR8014.053180(30)</t>
  </si>
  <si>
    <t>STR8014.045536(11)</t>
  </si>
  <si>
    <t>DSLD010(4)</t>
  </si>
  <si>
    <t>MABK007.053439(11)</t>
  </si>
  <si>
    <t>DRMC001.053171(13)</t>
  </si>
  <si>
    <t>KOIX007.048053(19)</t>
  </si>
  <si>
    <t>SKNK012.053232(9)</t>
  </si>
  <si>
    <t>STRC017.053187(11)</t>
  </si>
  <si>
    <t>KING008(4)</t>
  </si>
  <si>
    <t>SKNK007.053227(14)</t>
  </si>
  <si>
    <t>DSLD015.050574(4)</t>
  </si>
  <si>
    <t>LDOS041.045524(28)</t>
  </si>
  <si>
    <t>MABK007.053401(21)</t>
  </si>
  <si>
    <t>YZUP003.048064(22)</t>
  </si>
  <si>
    <t>JACK021.053217(6)</t>
  </si>
  <si>
    <t>DSLD015.050574(15)</t>
  </si>
  <si>
    <t>SUNL011.045571(23)</t>
  </si>
  <si>
    <t>SUNL013.053252(11)</t>
  </si>
  <si>
    <t>MABK007.053395(8)</t>
  </si>
  <si>
    <t>JACK021.053221(6)</t>
  </si>
  <si>
    <t>JACK021.053219(15)</t>
  </si>
  <si>
    <t>RBOG002.053157(20)</t>
  </si>
  <si>
    <t>LDOS041.045524(5)</t>
  </si>
  <si>
    <t>LDOS041.045525(22)</t>
  </si>
  <si>
    <t>SKNK005.053226(18)</t>
  </si>
  <si>
    <t>STR8009.048062(4)</t>
  </si>
  <si>
    <t>STR8017.045488(45)</t>
  </si>
  <si>
    <t>STR8014.053178(41)</t>
  </si>
  <si>
    <t>SUNL013.053252(8)</t>
  </si>
  <si>
    <t>RBOG002.048078(3)</t>
  </si>
  <si>
    <t>SKNK004.053225(17)</t>
  </si>
  <si>
    <t>YZUP003.050642(14)</t>
  </si>
  <si>
    <t>SUNL006.048051(11)</t>
  </si>
  <si>
    <t>LDOS025.045500(17)</t>
  </si>
  <si>
    <t>SUNL011.045570(23)</t>
  </si>
  <si>
    <t>STR8009.048062(10)</t>
  </si>
  <si>
    <t>KOIX007.048054(20)</t>
  </si>
  <si>
    <t>moms(12)</t>
  </si>
  <si>
    <t>YZUP003.053201(7)</t>
  </si>
  <si>
    <t>DRMC004.053174(32)</t>
  </si>
  <si>
    <t>DSLD016.050571(12)</t>
  </si>
  <si>
    <t>HAMA021(4)</t>
  </si>
  <si>
    <t>STRC022.053203(28)</t>
  </si>
  <si>
    <t>KOIX007.048055(15)</t>
  </si>
  <si>
    <t>SECF017.053182(30)</t>
  </si>
  <si>
    <t>STR8009.048061(17)</t>
  </si>
  <si>
    <t>SUNL006.048030(18)</t>
  </si>
  <si>
    <t>HAMA013.050568(22)</t>
  </si>
  <si>
    <t>HAMA013.043831(6)</t>
  </si>
  <si>
    <t>LDOS024.053243(17)</t>
  </si>
  <si>
    <t>SECF017.045529(9)</t>
  </si>
  <si>
    <t>KING002.050587(22)</t>
  </si>
  <si>
    <t>TAHL001.053161(27)</t>
  </si>
  <si>
    <t>SECF017.045529(6)</t>
  </si>
  <si>
    <t>SUNL013.053250(23)</t>
  </si>
  <si>
    <t>SECF017.048019(19)</t>
  </si>
  <si>
    <t>STR8017.048042(9)</t>
  </si>
  <si>
    <t>KING002.050588(17)</t>
  </si>
  <si>
    <t>SOUR004(4)</t>
  </si>
  <si>
    <t>DSLD016(5)</t>
  </si>
  <si>
    <t>KLFR056.048033(6)</t>
  </si>
  <si>
    <t>STR8014.048046(31)</t>
  </si>
  <si>
    <t>SUNL013.053251(11)</t>
  </si>
  <si>
    <t>SKNK012.053232(14)</t>
  </si>
  <si>
    <t>YZUP003.053200(18)</t>
  </si>
  <si>
    <t>KING002.050586(31)</t>
  </si>
  <si>
    <t>HAMA013.043839(18)</t>
  </si>
  <si>
    <t>SECF017.048019(4)</t>
  </si>
  <si>
    <t>SECF017.048020(22)</t>
  </si>
  <si>
    <t>DRMC004.053172(20)</t>
  </si>
  <si>
    <t>STRC017.053188(4)</t>
  </si>
  <si>
    <t>STR8014.045537(24)</t>
  </si>
  <si>
    <t>KLFR056.048033(21)</t>
  </si>
  <si>
    <t>HAMA013.043831(29)</t>
  </si>
  <si>
    <t>DSLD016.050571(15)</t>
  </si>
  <si>
    <t>LDOS024.053242(19)</t>
  </si>
  <si>
    <t>SUNL013.053251(15)</t>
  </si>
  <si>
    <t>moms(8)</t>
  </si>
  <si>
    <t>SECF009.050618(26)</t>
  </si>
  <si>
    <t>STR8017.048042(28)</t>
  </si>
  <si>
    <t>SKNK012.053232(4)</t>
  </si>
  <si>
    <t>SUNL006.048031(15)</t>
  </si>
  <si>
    <t>SECF017.053181(23)</t>
  </si>
  <si>
    <t>KOIX034.048073(26)</t>
  </si>
  <si>
    <t>LDOS040.053190(19)</t>
  </si>
  <si>
    <t>moms(10)</t>
  </si>
  <si>
    <t>KOKO030.050606(9)</t>
  </si>
  <si>
    <t>STR8017</t>
  </si>
  <si>
    <t>LDOS040.057392</t>
  </si>
  <si>
    <t>HAMA021.057397</t>
  </si>
  <si>
    <t>GFSD187.057371</t>
  </si>
  <si>
    <t>GFSD187.054041</t>
  </si>
  <si>
    <t>EMPTY FLAT EXPERIMENT</t>
  </si>
  <si>
    <t>POTN017.057431</t>
  </si>
  <si>
    <t>NYFL011.057384</t>
  </si>
  <si>
    <t>KOIX004.057436</t>
  </si>
  <si>
    <t>KOIX004.057435</t>
  </si>
  <si>
    <t>NYFL011.057383</t>
  </si>
  <si>
    <t>NYFL011.057382</t>
  </si>
  <si>
    <t>NYFL011.053259</t>
  </si>
  <si>
    <t>GFSD193.057377</t>
  </si>
  <si>
    <t>GFSD187.057370</t>
  </si>
  <si>
    <t>NYFL004.058099</t>
  </si>
  <si>
    <t>NYFL011.053260</t>
  </si>
  <si>
    <t>KOIX004.057437</t>
  </si>
  <si>
    <t>SUNL016.057600</t>
  </si>
  <si>
    <t>LDOS024.057388</t>
  </si>
  <si>
    <t>GFSD187.054060</t>
  </si>
  <si>
    <t>GFSD187.054054</t>
  </si>
  <si>
    <t>POTN017.057432</t>
  </si>
  <si>
    <t>LDOS024.057386</t>
  </si>
  <si>
    <t>POTN017.057433</t>
  </si>
  <si>
    <t>GFSD193.057376</t>
  </si>
  <si>
    <t>GFSD193.057374</t>
  </si>
  <si>
    <t>SUNL011.057448</t>
  </si>
  <si>
    <t>NYFL011.057385</t>
  </si>
  <si>
    <t>GFSD193.057375</t>
  </si>
  <si>
    <t>GFSD189.054007</t>
  </si>
  <si>
    <t>LDOS040.057393</t>
  </si>
  <si>
    <t>SUNL011.057446</t>
  </si>
  <si>
    <t>SUNL011.057449</t>
  </si>
  <si>
    <t>GFSD189.053992</t>
  </si>
  <si>
    <t>GFSD189.053985</t>
  </si>
  <si>
    <t>GFSD189.053987</t>
  </si>
  <si>
    <t>SOUR011.053294</t>
  </si>
  <si>
    <t>LDOS040.057391</t>
  </si>
  <si>
    <t>SUNL011.057450</t>
  </si>
  <si>
    <t>LDOS040.057390</t>
  </si>
  <si>
    <t>SUNL006.057447</t>
  </si>
  <si>
    <t>SUNL006.057443</t>
  </si>
  <si>
    <t>GFSD187.057372</t>
  </si>
  <si>
    <t>SUNL006.057442</t>
  </si>
  <si>
    <t>GFSD187.057373</t>
  </si>
  <si>
    <t>SOUR002.053298</t>
  </si>
  <si>
    <t>GFSD187.054019</t>
  </si>
  <si>
    <t>LDOS024.057389</t>
  </si>
  <si>
    <t>EMPT</t>
  </si>
  <si>
    <t>EMPTY F</t>
  </si>
  <si>
    <t>SUNL016.057600(38)</t>
  </si>
  <si>
    <t>KOIX004.057437(11)</t>
  </si>
  <si>
    <t>LDOS040.057391(18)</t>
  </si>
  <si>
    <t>LDOS040.053190(26)</t>
  </si>
  <si>
    <t>POTN017.057432(13)</t>
  </si>
  <si>
    <t>POTN017.057433(38)</t>
  </si>
  <si>
    <t>moms(5)</t>
  </si>
  <si>
    <t>KOIX004.057435(21)</t>
  </si>
  <si>
    <t>KOIX004.057436(23)</t>
  </si>
  <si>
    <t>SUNL013.053250(22)</t>
  </si>
  <si>
    <t>GFSD014.053192(27)</t>
  </si>
  <si>
    <t>LDOS040.057391(10)</t>
  </si>
  <si>
    <t>SOUR011.053294(39)</t>
  </si>
  <si>
    <t>POTN017.057432(17)</t>
  </si>
  <si>
    <t>LDOS024.057386(32)</t>
  </si>
  <si>
    <t>NYFL011.057384(6)</t>
  </si>
  <si>
    <t>SKNK007.053227(16)</t>
  </si>
  <si>
    <t>POTN017.057431(25)</t>
  </si>
  <si>
    <t>KOIX004.057437(14)</t>
  </si>
  <si>
    <t>GFSD014.053194(33)</t>
  </si>
  <si>
    <t>YZUP003.053200(48)</t>
  </si>
  <si>
    <t>GFSD187.054060(14)</t>
  </si>
  <si>
    <t>SKNK005.053226(32)</t>
  </si>
  <si>
    <t>EMPTY FLAT EXPERIMENT()</t>
  </si>
  <si>
    <t>NYFL004.058099(17)</t>
  </si>
  <si>
    <t>NYFL011.053260(32)</t>
  </si>
  <si>
    <t>GFSD189.054007(22)</t>
  </si>
  <si>
    <t>GFSD189.053987(19)</t>
  </si>
  <si>
    <t>GFSD189.053985(3)</t>
  </si>
  <si>
    <t>SUNL006.053249(3)</t>
  </si>
  <si>
    <t>GFSD187.054054(39)</t>
  </si>
  <si>
    <t>GFSD187.054041(16)</t>
  </si>
  <si>
    <t>GFSD187.057371(33)</t>
  </si>
  <si>
    <t>GFSD187.057370(19)</t>
  </si>
  <si>
    <t>GFSD187.054041(29)</t>
  </si>
  <si>
    <t>GFSD189.053992(27)</t>
  </si>
  <si>
    <t>moms(4)</t>
  </si>
  <si>
    <t>YZUP003.053200(5)</t>
  </si>
  <si>
    <t>LDOS024.057388(30)</t>
  </si>
  <si>
    <t>GFSD187.054060(17)</t>
  </si>
  <si>
    <t>KOIX034.053212(35)</t>
  </si>
  <si>
    <t>HAMA021.057397(2)</t>
  </si>
  <si>
    <t>JACK021.045576(7)</t>
  </si>
  <si>
    <t>LDOS040.057392(20)</t>
  </si>
  <si>
    <t>SKNK012.053232(29)</t>
  </si>
  <si>
    <t>SUNL011.057449(18)</t>
  </si>
  <si>
    <t>SUNL011.057446(10)</t>
  </si>
  <si>
    <t>LDOS040.057393(13)</t>
  </si>
  <si>
    <t>GFSD189.054007(8)</t>
  </si>
  <si>
    <t>LDOS040.057392(5)</t>
  </si>
  <si>
    <t>OROB054.053196(44)</t>
  </si>
  <si>
    <t>KING002.050588(15)</t>
  </si>
  <si>
    <t>SUNL006.057443(9)</t>
  </si>
  <si>
    <t>HAMA021.057397(10)</t>
  </si>
  <si>
    <t>GFSD193.057377(6)</t>
  </si>
  <si>
    <t>NYFL011.053259(26)</t>
  </si>
  <si>
    <t>NYFL011.057382(17)</t>
  </si>
  <si>
    <t>KING002.050586(25)</t>
  </si>
  <si>
    <t>SUNL006.057447(24)</t>
  </si>
  <si>
    <t>SOUR007.048123(31)</t>
  </si>
  <si>
    <t>NYFL011.057383(11)</t>
  </si>
  <si>
    <t>KING002.045289(7)</t>
  </si>
  <si>
    <t>JACK021.053217(8)</t>
  </si>
  <si>
    <t>SKNK012.053232(19)</t>
  </si>
  <si>
    <t>SUNL011.045571(8)</t>
  </si>
  <si>
    <t>NYFL014.045547(26)</t>
  </si>
  <si>
    <t>NYFL014.045546(17)</t>
  </si>
  <si>
    <t>NYFL014.045546(26)</t>
  </si>
  <si>
    <t>NYFL014.044411(23)</t>
  </si>
  <si>
    <t>JACK021.053221(9)</t>
  </si>
  <si>
    <t>LDOS040.057390(16)</t>
  </si>
  <si>
    <t>SUNL011.057450(24)</t>
  </si>
  <si>
    <t>NYFL014.044415(21)</t>
  </si>
  <si>
    <t>DSLD016.050571(4)</t>
  </si>
  <si>
    <t>OROB054.050625(17)</t>
  </si>
  <si>
    <t>GFSD189.053985(34)</t>
  </si>
  <si>
    <t>JACK021.053220(8)</t>
  </si>
  <si>
    <t>KING002.050588(7)</t>
  </si>
  <si>
    <t>OROB054.050625(16)</t>
  </si>
  <si>
    <t>HAMA013.050568(29)</t>
  </si>
  <si>
    <t>SOUR002.053298(23)</t>
  </si>
  <si>
    <t>LDOS024.053242(26)</t>
  </si>
  <si>
    <t>GFSD193.057377(11)</t>
  </si>
  <si>
    <t>NYFL011.057385(18)</t>
  </si>
  <si>
    <t>GFSD193.057375(20)</t>
  </si>
  <si>
    <t>NYFL014.044413(35)</t>
  </si>
  <si>
    <t>DSLD010.050578(4)</t>
  </si>
  <si>
    <t>NYFL014.045547(10)</t>
  </si>
  <si>
    <t>LDOS024.057389(21)</t>
  </si>
  <si>
    <t>LDOS024.053243(29)</t>
  </si>
  <si>
    <t>GFSD193.057374(27)</t>
  </si>
  <si>
    <t>SUNL011.057448(14)</t>
  </si>
  <si>
    <t>KING002.045289(8)</t>
  </si>
  <si>
    <t>NYFL014.044411(22)</t>
  </si>
  <si>
    <t>SOUR002.048119(27)</t>
  </si>
  <si>
    <t>GFSD187.054019(35)</t>
  </si>
  <si>
    <t>GFSD187.057370(14)</t>
  </si>
  <si>
    <t>KOIX007.048053(24)</t>
  </si>
  <si>
    <t>GFSD193.057376(25)</t>
  </si>
  <si>
    <t>HAMA013.043831(25)</t>
  </si>
  <si>
    <t>SUNL011.045570(13)</t>
  </si>
  <si>
    <t>SUNL011.045571(11)</t>
  </si>
  <si>
    <t>SUNL006.053249(11)</t>
  </si>
  <si>
    <t>SOUR002.053298(15)</t>
  </si>
  <si>
    <t>GFSD187.057373(23)</t>
  </si>
  <si>
    <t>YZUP003.050642(22)</t>
  </si>
  <si>
    <t>YZUP003.048064(27)</t>
  </si>
  <si>
    <t>YZUP003.053201(4)</t>
  </si>
  <si>
    <t>KOIX034.053214(35)</t>
  </si>
  <si>
    <t>GFSD187.057372(15)</t>
  </si>
  <si>
    <t>KING002.045278(18)</t>
  </si>
  <si>
    <t>YZUP003.050641(15)</t>
  </si>
  <si>
    <t>KOIX007.048054(16)</t>
  </si>
  <si>
    <t>KOIX007.048054(6)</t>
  </si>
  <si>
    <t>OROB054.050624(35)</t>
  </si>
  <si>
    <t>HAMA013.043831(7)</t>
  </si>
  <si>
    <t>SUNL006.057442(21)</t>
  </si>
  <si>
    <t>GFSD187.057372(28)</t>
  </si>
  <si>
    <t>SOUR011.048127(20)</t>
  </si>
  <si>
    <t>LDOS040.053189(25)</t>
  </si>
  <si>
    <t>KOIX007.048053(4)</t>
  </si>
  <si>
    <t>YZUP003.053201(15)</t>
  </si>
  <si>
    <t>HAMA013.043839(26)</t>
  </si>
  <si>
    <t>SOUR011.048127(7)</t>
  </si>
  <si>
    <t xml:space="preserve">Tables start at Z26 </t>
  </si>
  <si>
    <t>Location #</t>
  </si>
  <si>
    <t>Print</t>
  </si>
  <si>
    <t>Generation</t>
  </si>
  <si>
    <t>C25</t>
  </si>
  <si>
    <t>Clone Date</t>
  </si>
  <si>
    <t>LDOS041.058600</t>
  </si>
  <si>
    <t>LDOS041.058596</t>
  </si>
  <si>
    <t>SOUR002.057080</t>
  </si>
  <si>
    <t>DSLD015.057171</t>
  </si>
  <si>
    <t>GFSD014.061150</t>
  </si>
  <si>
    <t>GFSD014.061162</t>
  </si>
  <si>
    <t>YZUP005.061114</t>
  </si>
  <si>
    <t>DSLD016.060818</t>
  </si>
  <si>
    <t>SOUR011.061974</t>
  </si>
  <si>
    <t>DSLD016.060807</t>
  </si>
  <si>
    <t>SKNK012.061745</t>
  </si>
  <si>
    <t>DSLD016.060810</t>
  </si>
  <si>
    <t>SKNK012.061748</t>
  </si>
  <si>
    <t>SKNK012.063006</t>
  </si>
  <si>
    <t>SKNK012.063012</t>
  </si>
  <si>
    <t>KING002.060222</t>
  </si>
  <si>
    <t>SOUR011.057033</t>
  </si>
  <si>
    <t>SKNK012.057124</t>
  </si>
  <si>
    <t>LDOS040.058586</t>
  </si>
  <si>
    <t>KOKO030.058866</t>
  </si>
  <si>
    <t>DSLD010.057193</t>
  </si>
  <si>
    <t>KOKO030.061410</t>
  </si>
  <si>
    <t>DSLD010.057200</t>
  </si>
  <si>
    <t>SOUR002.062002</t>
  </si>
  <si>
    <t>DSLD015.060714</t>
  </si>
  <si>
    <t>KOKO030.061379</t>
  </si>
  <si>
    <t>KOKO030.061379(19)</t>
  </si>
  <si>
    <t>DRMC001.045498(20)</t>
  </si>
  <si>
    <t>KOKO030.050606(4)</t>
  </si>
  <si>
    <t>LDOS041.045525(24)</t>
  </si>
  <si>
    <t>YZUP005.061114(25)</t>
  </si>
  <si>
    <t>DSLD010.057200(49)</t>
  </si>
  <si>
    <t>DSLD010.050578(30)</t>
  </si>
  <si>
    <t>GFSD193.057377(10)</t>
  </si>
  <si>
    <t>GFSD193.057374(11)</t>
  </si>
  <si>
    <t>SUNL006.048031(13)</t>
  </si>
  <si>
    <t>JACK021.053220(9)</t>
  </si>
  <si>
    <t>SKNK012.061748(23)</t>
  </si>
  <si>
    <t>GFSD014.053194(24)</t>
  </si>
  <si>
    <t>SUNL011.045571(25)</t>
  </si>
  <si>
    <t>DSLD010.057193(13)</t>
  </si>
  <si>
    <t>STR8014.053180(17)</t>
  </si>
  <si>
    <t>KOKO030.061410(18)</t>
  </si>
  <si>
    <t>GFSD193.057374(9)</t>
  </si>
  <si>
    <t>SOUR004.048121(21)</t>
  </si>
  <si>
    <t>GFSD193.057375(19)</t>
  </si>
  <si>
    <t>JACK021.053218(18)</t>
  </si>
  <si>
    <t>DSLD016.060810(23)</t>
  </si>
  <si>
    <t>GFSD014.061150(20)</t>
  </si>
  <si>
    <t>GFSD014.061162(16)</t>
  </si>
  <si>
    <t>GFSD014.053192(13)</t>
  </si>
  <si>
    <t>DSLD010.050577(44)</t>
  </si>
  <si>
    <t>GFSD193.057376(19)</t>
  </si>
  <si>
    <t>LDOS024.057389(29)</t>
  </si>
  <si>
    <t>DSLD016.060807(4)</t>
  </si>
  <si>
    <t>SKNK012.061745(34)</t>
  </si>
  <si>
    <t>DSLD016.060818(5)</t>
  </si>
  <si>
    <t>DSLD015.057171(49)</t>
  </si>
  <si>
    <t>DSLD010.057193(49)</t>
  </si>
  <si>
    <t>KOKO030.050605(49)</t>
  </si>
  <si>
    <t>JACK021.053221(15)</t>
  </si>
  <si>
    <t>JACK021.053217(14)</t>
  </si>
  <si>
    <t>SOUR002.057080(40)</t>
  </si>
  <si>
    <t>LDOS041.058596(15)</t>
  </si>
  <si>
    <t>DRMC001.053171(33)</t>
  </si>
  <si>
    <t>KOKO030.050606(17)</t>
  </si>
  <si>
    <t>STR8014.053178(31)</t>
  </si>
  <si>
    <t>DSLD016.060807(22)</t>
  </si>
  <si>
    <t>SUNL006.053249(27)</t>
  </si>
  <si>
    <t>SOUR002.048119(25)</t>
  </si>
  <si>
    <t>LDOS041.058596(24)</t>
  </si>
  <si>
    <t>KOKO030.058866(41)</t>
  </si>
  <si>
    <t>LDOS024.057388(29)</t>
  </si>
  <si>
    <t>STR8014.045537(11)</t>
  </si>
  <si>
    <t>BBGM007(4)</t>
  </si>
  <si>
    <t>SOUR011.061974(24)</t>
  </si>
  <si>
    <t>DSLD016.060818(25)</t>
  </si>
  <si>
    <t>LDOS041.058600(40)</t>
  </si>
  <si>
    <t>STR8014.048046(12)</t>
  </si>
  <si>
    <t>DRMC001.053169(39)</t>
  </si>
  <si>
    <t>SOUR011.057033(22)</t>
  </si>
  <si>
    <t>SOUR011.048127(27)</t>
  </si>
  <si>
    <t>SKNK012.057124(49)</t>
  </si>
  <si>
    <t>POTN017.057432(25)</t>
  </si>
  <si>
    <t>SUNL011.057448(18)</t>
  </si>
  <si>
    <t>SOUR011.057033(49)</t>
  </si>
  <si>
    <t>SUNL011.045570(20)</t>
  </si>
  <si>
    <t>SUNL011.057449(21)</t>
  </si>
  <si>
    <t>KING002.060222(30)</t>
  </si>
  <si>
    <t>YZUP003.053201(20)</t>
  </si>
  <si>
    <t>DSLD015.060714(25)</t>
  </si>
  <si>
    <t>SUNL011.057446(24)</t>
  </si>
  <si>
    <t>SOUR011.053294(12)</t>
  </si>
  <si>
    <t>SKNK012.063012(36)</t>
  </si>
  <si>
    <t>SOUR002.053298(47)</t>
  </si>
  <si>
    <t>YZUP003.053201(10)</t>
  </si>
  <si>
    <t>DSLD016.050572(39)</t>
  </si>
  <si>
    <t>LDOS041.045524(39)</t>
  </si>
  <si>
    <t>SOUR002.062002(4)</t>
  </si>
  <si>
    <t>SKNK012.063006(29)</t>
  </si>
  <si>
    <t>SOUR011.053294(20)</t>
  </si>
  <si>
    <t>SOUR002.062002(14)</t>
  </si>
  <si>
    <t>SUNL011.057450(35)</t>
  </si>
  <si>
    <t>DSLD016.050571(41)</t>
  </si>
  <si>
    <t>SKNK012.053232(39)</t>
  </si>
  <si>
    <t>YZUP003.048064(3)</t>
  </si>
  <si>
    <t>LDOS024.057386(35)</t>
  </si>
  <si>
    <t>GFSD189.053992(24)</t>
  </si>
  <si>
    <t>POTN017.057433(10)</t>
  </si>
  <si>
    <t>GFSD189.054007(23)</t>
  </si>
  <si>
    <t>SUNL016.057600(43)</t>
  </si>
  <si>
    <t>LDOS040.053190(24)</t>
  </si>
  <si>
    <t>POTN017.057431(45)</t>
  </si>
  <si>
    <t>STR8017.045488(31)</t>
  </si>
  <si>
    <t>LDOS040.058586(46)</t>
  </si>
  <si>
    <t>KING002.045278(3)</t>
  </si>
  <si>
    <t>YZUP003.048063(30)</t>
  </si>
  <si>
    <t>JACK021.045576(3)</t>
  </si>
  <si>
    <t>STR8017.048043(36)</t>
  </si>
  <si>
    <t>JACK021.053219(13)</t>
  </si>
  <si>
    <t>LDOS040.057391(29)</t>
  </si>
  <si>
    <t>KING002.045278(7)</t>
  </si>
  <si>
    <t>YZUP003.050641(27)</t>
  </si>
  <si>
    <t>GFSD189.053985(22)</t>
  </si>
  <si>
    <t>STR8017.045488(12)</t>
  </si>
  <si>
    <t>STR8017.048042(23)</t>
  </si>
  <si>
    <t>SUNL006.048030(6)</t>
  </si>
  <si>
    <t>SUNL006.057447(14)</t>
  </si>
  <si>
    <t>SKNK012.057124(21)</t>
  </si>
  <si>
    <t>SUNL006.057443(11)</t>
  </si>
  <si>
    <t>SUNL006.057442(11)</t>
  </si>
  <si>
    <t>LDOS040.057393(24)</t>
  </si>
  <si>
    <t>YZUP003.050642(20)</t>
  </si>
  <si>
    <t>LDOS040.053189(27)</t>
  </si>
  <si>
    <t>SUNL006.048051(29)</t>
  </si>
  <si>
    <t>SUNL006.048030(20)</t>
  </si>
  <si>
    <t>POTN017.057433(44)</t>
  </si>
  <si>
    <t>YZUP003.053200(25)</t>
  </si>
  <si>
    <t>LDOS040.057390(28)</t>
  </si>
  <si>
    <t>STR8014.064618</t>
  </si>
  <si>
    <t>PLAN004.063582</t>
  </si>
  <si>
    <t>PLAN008.054144</t>
  </si>
  <si>
    <t>DSLD016.064835</t>
  </si>
  <si>
    <t>SOUR004.064829</t>
  </si>
  <si>
    <t>DD22005.057398</t>
  </si>
  <si>
    <t>DSLD016.064832</t>
  </si>
  <si>
    <t>SUNL016.064900</t>
  </si>
  <si>
    <t>KOKO030.064927</t>
  </si>
  <si>
    <t>SOUR002.064822</t>
  </si>
  <si>
    <t>STR8017.064465</t>
  </si>
  <si>
    <t>STR8017.064392</t>
  </si>
  <si>
    <t>JACK021.063896</t>
  </si>
  <si>
    <t>LDOS018.058565</t>
  </si>
  <si>
    <t>DD22005.057400</t>
  </si>
  <si>
    <t>SUNL016.064899</t>
  </si>
  <si>
    <t>LDOS018.058572</t>
  </si>
  <si>
    <t>GFSD207.056812</t>
  </si>
  <si>
    <t>SUNL016.064901</t>
  </si>
  <si>
    <t>SUNL016.064898</t>
  </si>
  <si>
    <t>SOUR004.062014</t>
  </si>
  <si>
    <t>PLAN004.063583</t>
  </si>
  <si>
    <t>SOUR002.064823</t>
  </si>
  <si>
    <t>YZUP003.063035</t>
  </si>
  <si>
    <t>DSLD016.064833</t>
  </si>
  <si>
    <t>PLAN017.064875</t>
  </si>
  <si>
    <t>SOUR007.064824</t>
  </si>
  <si>
    <t>PLAN008.054094</t>
  </si>
  <si>
    <t>SOUR002.064821</t>
  </si>
  <si>
    <t>SOUR004.064828</t>
  </si>
  <si>
    <t>KOKO030.064928</t>
  </si>
  <si>
    <t>KOKO030.064926</t>
  </si>
  <si>
    <t>DSLD016.064834</t>
  </si>
  <si>
    <t>JACK021.063907</t>
  </si>
  <si>
    <t>SOUR002.055765</t>
  </si>
  <si>
    <t>STR8014.064619</t>
  </si>
  <si>
    <t>YZUP003.062276</t>
  </si>
  <si>
    <t>KOKO030.064929</t>
  </si>
  <si>
    <t>SOUR002.064822(29)</t>
  </si>
  <si>
    <t>KOKO030.064927(20)</t>
  </si>
  <si>
    <t>LDOS018.058565(46)</t>
  </si>
  <si>
    <t>DSLD016.050572(30)</t>
  </si>
  <si>
    <t>SOUR002.064821(17)</t>
  </si>
  <si>
    <t>SOUR002.057080(53)</t>
  </si>
  <si>
    <t>SUNL016.064900(20)</t>
  </si>
  <si>
    <t>DSLD016.064832(15)</t>
  </si>
  <si>
    <t>YZUP003.053200(33)</t>
  </si>
  <si>
    <t>PLAN004.054318(15)</t>
  </si>
  <si>
    <t>LDOS040.053189(29)</t>
  </si>
  <si>
    <t>SUNL006.048031(18)</t>
  </si>
  <si>
    <t>KOKO030.050606(49)</t>
  </si>
  <si>
    <t>DD22005.057398(33)</t>
  </si>
  <si>
    <t>LDOS018.058565(9)</t>
  </si>
  <si>
    <t>DSLD016.060818(49)</t>
  </si>
  <si>
    <t>DSLD016.064833(40)</t>
  </si>
  <si>
    <t>SOUR004.064829(12)</t>
  </si>
  <si>
    <t>DSLD016.064835(34)</t>
  </si>
  <si>
    <t>STR8017.064465(16)</t>
  </si>
  <si>
    <t>STR8017.064392(20)</t>
  </si>
  <si>
    <t>JACK021.063896(9)</t>
  </si>
  <si>
    <t>DSLD016.060818(11)</t>
  </si>
  <si>
    <t>LDOS040.057392(23)</t>
  </si>
  <si>
    <t>SUNL016.057600(49)</t>
  </si>
  <si>
    <t>SOUR002.053298(52)</t>
  </si>
  <si>
    <t>JACK021.053218(16)</t>
  </si>
  <si>
    <t>JACK021.053217(11)</t>
  </si>
  <si>
    <t>YZUP003.063035(28)</t>
  </si>
  <si>
    <t>PLAN004.054367(22)</t>
  </si>
  <si>
    <t>PLAN008.054144(45)</t>
  </si>
  <si>
    <t>SUNL016.057600(4)</t>
  </si>
  <si>
    <t>STR8017.048043(40)</t>
  </si>
  <si>
    <t>JACK021.053221(10)</t>
  </si>
  <si>
    <t>SUNL006.053249(32)</t>
  </si>
  <si>
    <t>PLAN004.063583(16)</t>
  </si>
  <si>
    <t>SOUR002.064823(32)</t>
  </si>
  <si>
    <t>PLAN004.063582(23)</t>
  </si>
  <si>
    <t>STR8014.064618(17)</t>
  </si>
  <si>
    <t>STR8014.045537(5)</t>
  </si>
  <si>
    <t>SOUR002.062002(48)</t>
  </si>
  <si>
    <t>KOKO030.064929(31)</t>
  </si>
  <si>
    <t>YZUP003.062276(20)</t>
  </si>
  <si>
    <t>KOKO030.061410(47)</t>
  </si>
  <si>
    <t>GFSD189.053992(18)</t>
  </si>
  <si>
    <t>SUNL006.057447(25)</t>
  </si>
  <si>
    <t>LDOS040.057393(32)</t>
  </si>
  <si>
    <t>KOKO030.058866(49)</t>
  </si>
  <si>
    <t>SUNL006.057443(14)</t>
  </si>
  <si>
    <t>GFSD189.053985(35)</t>
  </si>
  <si>
    <t>PLAN004.054381(22)</t>
  </si>
  <si>
    <t>STR8014.064619(12)</t>
  </si>
  <si>
    <t>NYFL014.044411(37)</t>
  </si>
  <si>
    <t>GFSD189.054007(30)</t>
  </si>
  <si>
    <t>DSLD016.060810(50)</t>
  </si>
  <si>
    <t>DD22005.053152(44)</t>
  </si>
  <si>
    <t>SOUR004.062014(25)</t>
  </si>
  <si>
    <t>STR8014.053178(26)</t>
  </si>
  <si>
    <t>SOUR002.055765(38)</t>
  </si>
  <si>
    <t>JACK021.063907(7)</t>
  </si>
  <si>
    <t>DD22005.045551(37)</t>
  </si>
  <si>
    <t>DSLD016.060807(49)</t>
  </si>
  <si>
    <t>SUNL016.064898(36)</t>
  </si>
  <si>
    <t>KOKO030.050605(35)</t>
  </si>
  <si>
    <t>DSLD016.050571(14)</t>
  </si>
  <si>
    <t>SOUR004.048121(12)</t>
  </si>
  <si>
    <t>STR8014.053180(7)</t>
  </si>
  <si>
    <t>DD22005.053151(25)</t>
  </si>
  <si>
    <t>KOKO030.061379(44)</t>
  </si>
  <si>
    <t>GFSD207.056812(9)</t>
  </si>
  <si>
    <t>SUNL016.064901(28)</t>
  </si>
  <si>
    <t>DSLD016.064834(41)</t>
  </si>
  <si>
    <t>GFSD189.053987(7)</t>
  </si>
  <si>
    <t>PLAN008.054094(49)</t>
  </si>
  <si>
    <t>SUNL006.057442(35)</t>
  </si>
  <si>
    <t>DSLD016.050571(5)</t>
  </si>
  <si>
    <t>LDOS018.058572(49)</t>
  </si>
  <si>
    <t>LDOS018.058572(7)</t>
  </si>
  <si>
    <t>KOKO030.064926(7)</t>
  </si>
  <si>
    <t>STR8014.048047(24)</t>
  </si>
  <si>
    <t>PLAN008.054094(12)</t>
  </si>
  <si>
    <t>DSLD016.050571(17)</t>
  </si>
  <si>
    <t>YZUP003.050641(32)</t>
  </si>
  <si>
    <t>DD22005.045550(27)</t>
  </si>
  <si>
    <t>SUNL016.064899(18)</t>
  </si>
  <si>
    <t>KOKO030.064926(18)</t>
  </si>
  <si>
    <t>KOKO030.064928(31)</t>
  </si>
  <si>
    <t>SOUR007.064824(18)</t>
  </si>
  <si>
    <t>KING002.060222(21)</t>
  </si>
  <si>
    <t>LDOS040.053190(30)</t>
  </si>
  <si>
    <t>YZUP003.048063(20)</t>
  </si>
  <si>
    <t>STR8014.045537(14)</t>
  </si>
  <si>
    <t>DD22005.057400(35)</t>
  </si>
  <si>
    <t>STR8017.048042(37)</t>
  </si>
  <si>
    <t>SOUR004.064828(10)</t>
  </si>
  <si>
    <t>STR8014.048046(15)</t>
  </si>
  <si>
    <t>STR8014.045536(15)</t>
  </si>
  <si>
    <t>PLAN017.064875(19)</t>
  </si>
  <si>
    <t>LDOS040.058586(49)</t>
  </si>
  <si>
    <t>92CK119.062705</t>
  </si>
  <si>
    <t>SOUR011.064818</t>
  </si>
  <si>
    <t>PLAN017.064874</t>
  </si>
  <si>
    <t>PLAN017.064872</t>
  </si>
  <si>
    <t>92CK119.062675</t>
  </si>
  <si>
    <t>BGCH007.053806</t>
  </si>
  <si>
    <t>LDOS025.064858</t>
  </si>
  <si>
    <t>LDOS025.064857</t>
  </si>
  <si>
    <t>.LDOS025.064857</t>
  </si>
  <si>
    <t>92CK119.064885</t>
  </si>
  <si>
    <t>Replace Tags</t>
  </si>
  <si>
    <t>.LDOS041.058596</t>
  </si>
  <si>
    <t>GFSD014.064863</t>
  </si>
  <si>
    <t>BGCH007.053812</t>
  </si>
  <si>
    <t>LDOS025.064856</t>
  </si>
  <si>
    <t>GFSD014.064861</t>
  </si>
  <si>
    <t>KOKO011.061697</t>
  </si>
  <si>
    <t>92CK119.064897</t>
  </si>
  <si>
    <t>SOUR011.064820</t>
  </si>
  <si>
    <t>KOKO011.064918</t>
  </si>
  <si>
    <t>KOKO011.064917</t>
  </si>
  <si>
    <t>KOKO011.064916</t>
  </si>
  <si>
    <t>KOKO011.061677</t>
  </si>
  <si>
    <t>SOUR007.064827</t>
  </si>
  <si>
    <t>GFSD014.064860</t>
  </si>
  <si>
    <t>GFSD014.064862</t>
  </si>
  <si>
    <t>LDOS025.064859</t>
  </si>
  <si>
    <t>SOUR011.064817</t>
  </si>
  <si>
    <t>92CK119.062694</t>
  </si>
  <si>
    <t>92CK119.064895</t>
  </si>
  <si>
    <t>92CK119.064884</t>
  </si>
  <si>
    <t>PLAN017.064873</t>
  </si>
  <si>
    <t>92CK119.064886</t>
  </si>
  <si>
    <t>92CK119.064896</t>
  </si>
  <si>
    <t>.LDO</t>
  </si>
  <si>
    <t>.LDOS04</t>
  </si>
  <si>
    <t>.LDOS02</t>
  </si>
  <si>
    <t>92CK119.062675(38)</t>
  </si>
  <si>
    <t>BGCH007.053806(8)</t>
  </si>
  <si>
    <t>SOUR011.064820(44)</t>
  </si>
  <si>
    <t>GFSD014.064863(19)</t>
  </si>
  <si>
    <t>LDOS041.045524(30)</t>
  </si>
  <si>
    <t>STR8014.048047(7)</t>
  </si>
  <si>
    <t>SUNL006.053249(8)</t>
  </si>
  <si>
    <t>POTN017.057432(27)</t>
  </si>
  <si>
    <t>PLAN017.064872(21)</t>
  </si>
  <si>
    <t>KOKO030.061410(39)</t>
  </si>
  <si>
    <t>STR8017.045488(10)</t>
  </si>
  <si>
    <t>POTN017.057433(28)</t>
  </si>
  <si>
    <t>STR8017.064465(20)</t>
  </si>
  <si>
    <t>PLAN008.054144(31)</t>
  </si>
  <si>
    <t>POTN017.057431(11)</t>
  </si>
  <si>
    <t>PLAN017.064875(11)</t>
  </si>
  <si>
    <t>LDOS040.057391(11)</t>
  </si>
  <si>
    <t>PLAN017.064874(17)</t>
  </si>
  <si>
    <t>92CK119.064897(49)</t>
  </si>
  <si>
    <t>STR8014.045536(5)</t>
  </si>
  <si>
    <t>GFSD014.061150(25)</t>
  </si>
  <si>
    <t>SUNL016.064901(17)</t>
  </si>
  <si>
    <t>SUNL011.057449(49)</t>
  </si>
  <si>
    <t>KOKO030.064927(17)</t>
  </si>
  <si>
    <t>SOUR011.064818(25)</t>
  </si>
  <si>
    <t>KOKO011.061697(49)</t>
  </si>
  <si>
    <t>.LDOS041.058596(49)</t>
  </si>
  <si>
    <t>SUNL016.064899(28)</t>
  </si>
  <si>
    <t>SUNL006.057443(15)</t>
  </si>
  <si>
    <t>GFSD189.054007(14)</t>
  </si>
  <si>
    <t>KOKO030.064929(30)</t>
  </si>
  <si>
    <t>LDOS025.064856(31)</t>
  </si>
  <si>
    <t>KOKO011.061697(17)</t>
  </si>
  <si>
    <t>STR8014.045536(6)</t>
  </si>
  <si>
    <t>SUNL006.057447(18)</t>
  </si>
  <si>
    <t>SUNL011.057446(25)</t>
  </si>
  <si>
    <t>SUNL011.057448(41)</t>
  </si>
  <si>
    <t>92CK119.062705(48)</t>
  </si>
  <si>
    <t>BGCH007.053806(9)</t>
  </si>
  <si>
    <t>GFSD014.064861(21)</t>
  </si>
  <si>
    <t>LDOS025.064856(19)</t>
  </si>
  <si>
    <t>POTN017.057431(49)</t>
  </si>
  <si>
    <t>SUNL016.064898(35)</t>
  </si>
  <si>
    <t>STR8014.053178(14)</t>
  </si>
  <si>
    <t>KOKO011.050613(37)</t>
  </si>
  <si>
    <t>SOUR011.064817(30)</t>
  </si>
  <si>
    <t>SUNL016.064900(21)</t>
  </si>
  <si>
    <t>KOKO011.061677(49)</t>
  </si>
  <si>
    <t>92CK119.064896(49)</t>
  </si>
  <si>
    <t>KOKO011.050611(42)</t>
  </si>
  <si>
    <t>BGCH007.053806(7)</t>
  </si>
  <si>
    <t>LDOS025.045500(15)</t>
  </si>
  <si>
    <t>SOUR011.057033(30)</t>
  </si>
  <si>
    <t>KOKO011.064916(35)</t>
  </si>
  <si>
    <t>DD22016.050579(15)</t>
  </si>
  <si>
    <t>BGCH007.053806(6)</t>
  </si>
  <si>
    <t>SOUR007.064824(12)</t>
  </si>
  <si>
    <t>DD22016.053154(31)</t>
  </si>
  <si>
    <t>KOKO011.064917(49)</t>
  </si>
  <si>
    <t>PLAN004.054381(34)</t>
  </si>
  <si>
    <t>KOKO011.064918(40)</t>
  </si>
  <si>
    <t>GFSD189.053985(14)</t>
  </si>
  <si>
    <t>LDOS025.064859(30)</t>
  </si>
  <si>
    <t>LDOS025.064858(5)</t>
  </si>
  <si>
    <t>KOKO030.061379(49)</t>
  </si>
  <si>
    <t>GFSD014.064862(14)</t>
  </si>
  <si>
    <t>GFSD014.064860(19)</t>
  </si>
  <si>
    <t>92CK119.064886(22)</t>
  </si>
  <si>
    <t>KOKO030.064928(32)</t>
  </si>
  <si>
    <t>KOKO030.061379(15)</t>
  </si>
  <si>
    <t>STR8017.045488(11)</t>
  </si>
  <si>
    <t>PLAN004.063582(21)</t>
  </si>
  <si>
    <t>GFSD189.053987(17)</t>
  </si>
  <si>
    <t>KOKO030.064926(21)</t>
  </si>
  <si>
    <t>KOKO030.061410(28)</t>
  </si>
  <si>
    <t>PLAN017.064873(26)</t>
  </si>
  <si>
    <t>LDOS041.058600(22)</t>
  </si>
  <si>
    <t>LDOS040.057393(26)</t>
  </si>
  <si>
    <t>SOUR011.053294(15)</t>
  </si>
  <si>
    <t>SOUR007.064827(37)</t>
  </si>
  <si>
    <t>STR8014.064618(11)</t>
  </si>
  <si>
    <t>LDOS040.057392(24)</t>
  </si>
  <si>
    <t>STR8017.048043(15)</t>
  </si>
  <si>
    <t>STR8014.045537(10)</t>
  </si>
  <si>
    <t>92CK119.064884(49)</t>
  </si>
  <si>
    <t>92CK119.064885(45)</t>
  </si>
  <si>
    <t>STR8017.064392(19)</t>
  </si>
  <si>
    <t>PLAN004.054367(28)</t>
  </si>
  <si>
    <t>BGCH007.053812(20)</t>
  </si>
  <si>
    <t>LDOS041.045524(6)</t>
  </si>
  <si>
    <t>GFSD207.056812(27)</t>
  </si>
  <si>
    <t>92CK119.064895(15)</t>
  </si>
  <si>
    <t>.LDOS025.064857(48)</t>
  </si>
  <si>
    <t>STR8017.048043(22)</t>
  </si>
  <si>
    <t>SUNL016.057600(27)</t>
  </si>
  <si>
    <t>LDOS041.058596(10)</t>
  </si>
  <si>
    <t>SUNL006.057442(20)</t>
  </si>
  <si>
    <t>LDOS041.058600(18)</t>
  </si>
  <si>
    <t>LDOS041.058600(7)</t>
  </si>
  <si>
    <t>92CK119.062694(37)</t>
  </si>
  <si>
    <t>LDOS025.064858(38)</t>
  </si>
  <si>
    <t>LDOS025.064857(11)</t>
  </si>
  <si>
    <t>SUNL016.064901(20)</t>
  </si>
  <si>
    <t>DD22016.053155(29)</t>
  </si>
  <si>
    <t>PLAN008.054094(13)</t>
  </si>
  <si>
    <t>LDOS041.045525(36)</t>
  </si>
  <si>
    <t>GFSD189.053992(14)</t>
  </si>
  <si>
    <t>KOKO030.058866(31)</t>
  </si>
  <si>
    <t>GFSD189.066268</t>
  </si>
  <si>
    <t>STR8017.066664</t>
  </si>
  <si>
    <t>GFSD189.066232</t>
  </si>
  <si>
    <t>DURP004.067510</t>
  </si>
  <si>
    <t>STR8017.066662</t>
  </si>
  <si>
    <t>KING002.066419</t>
  </si>
  <si>
    <t>OROB054.065286</t>
  </si>
  <si>
    <t>OROB054.065289</t>
  </si>
  <si>
    <t>PINE001.067493</t>
  </si>
  <si>
    <t>DURP001.067508</t>
  </si>
  <si>
    <t>C1-2:5</t>
  </si>
  <si>
    <t>POTN017.065414</t>
  </si>
  <si>
    <t>PINE002.067492</t>
  </si>
  <si>
    <t>STR8017.066663</t>
  </si>
  <si>
    <t>NL#5002.067506</t>
  </si>
  <si>
    <t>C1-6:5</t>
  </si>
  <si>
    <t>DURP003.067511</t>
  </si>
  <si>
    <t>PINE018.067484</t>
  </si>
  <si>
    <t>PINE022.067485</t>
  </si>
  <si>
    <t>NL#5009.067499</t>
  </si>
  <si>
    <t>NL#5011.067497</t>
  </si>
  <si>
    <t>NL#5007.067503</t>
  </si>
  <si>
    <t>DURP005.067512</t>
  </si>
  <si>
    <t>PINE015.067475</t>
  </si>
  <si>
    <t>NL#5013.067495</t>
  </si>
  <si>
    <t>PINE004.067487</t>
  </si>
  <si>
    <t>STR8017.066665</t>
  </si>
  <si>
    <t>KING002.066453</t>
  </si>
  <si>
    <t>STR8014.066666</t>
  </si>
  <si>
    <t>STR8014.066660</t>
  </si>
  <si>
    <t>STR8014.066659</t>
  </si>
  <si>
    <t>PLAN008.066656</t>
  </si>
  <si>
    <t>NL#5001.067504</t>
  </si>
  <si>
    <t>DURP006.067513</t>
  </si>
  <si>
    <t>YZUP003.065105</t>
  </si>
  <si>
    <t>STR8014.066661</t>
  </si>
  <si>
    <t>PLAN008.066657</t>
  </si>
  <si>
    <t>OROB054.061793</t>
  </si>
  <si>
    <t>E3-6:5</t>
  </si>
  <si>
    <t>PLAN008.066652</t>
  </si>
  <si>
    <t>E3-6:7</t>
  </si>
  <si>
    <t>NL#5</t>
  </si>
  <si>
    <t>NL#5002</t>
  </si>
  <si>
    <t>NL#5009</t>
  </si>
  <si>
    <t>NL#5011</t>
  </si>
  <si>
    <t>NL#5007</t>
  </si>
  <si>
    <t>NL#5013</t>
  </si>
  <si>
    <t>NL#5001</t>
  </si>
  <si>
    <t>PINE</t>
  </si>
  <si>
    <t>PINE001</t>
  </si>
  <si>
    <t>PINE002</t>
  </si>
  <si>
    <t>PINE018</t>
  </si>
  <si>
    <t>PINE022</t>
  </si>
  <si>
    <t>PINE015</t>
  </si>
  <si>
    <t>PINE004</t>
  </si>
  <si>
    <t>DURP</t>
  </si>
  <si>
    <t>DURP004</t>
  </si>
  <si>
    <t>DURP001</t>
  </si>
  <si>
    <t>DURP003</t>
  </si>
  <si>
    <t>DURP005</t>
  </si>
  <si>
    <t>DURP006</t>
  </si>
  <si>
    <t>OROB054.050625(11)</t>
  </si>
  <si>
    <t>SOUR011.053294(10)</t>
  </si>
  <si>
    <t>KING002.060222(7)</t>
  </si>
  <si>
    <t>KING002.045278(11)</t>
  </si>
  <si>
    <t>YZUP003.062276(5)</t>
  </si>
  <si>
    <t>92CK119.062705(35)</t>
  </si>
  <si>
    <t>STR8014.066659(21)</t>
  </si>
  <si>
    <t>STR8014.066660(27)</t>
  </si>
  <si>
    <t>KOKO011.064918(14)</t>
  </si>
  <si>
    <t>POTN017.065414(35)</t>
  </si>
  <si>
    <t>YZUP003.065105(45)</t>
  </si>
  <si>
    <t>STR8014.066666(32)</t>
  </si>
  <si>
    <t>KING002.060222(17)</t>
  </si>
  <si>
    <t>KOKO011.061677(31)</t>
  </si>
  <si>
    <t>STR8017.066662(18)</t>
  </si>
  <si>
    <t>YZUP003.063035(40)</t>
  </si>
  <si>
    <t>92CK119.062675(23)</t>
  </si>
  <si>
    <t>KOKO011.064916(26)</t>
  </si>
  <si>
    <t>STR8017.066663(36)</t>
  </si>
  <si>
    <t>NL#5002.067506(7)</t>
  </si>
  <si>
    <t>YZUP003.050641(44)</t>
  </si>
  <si>
    <t>KOKO011.064917(27)</t>
  </si>
  <si>
    <t>92CK119.064897(22)</t>
  </si>
  <si>
    <t>92CK119.062694(45)</t>
  </si>
  <si>
    <t>POTN017.065414(9)</t>
  </si>
  <si>
    <t>KOKO011.050613(15)</t>
  </si>
  <si>
    <t>PINE002.067492(7)</t>
  </si>
  <si>
    <t>GFSD189.053985(10)</t>
  </si>
  <si>
    <t>OROB054.050625(49)</t>
  </si>
  <si>
    <t>SOUR011.061974(49)</t>
  </si>
  <si>
    <t>KING002.066453(31)</t>
  </si>
  <si>
    <t>PLAN008.054094(17)</t>
  </si>
  <si>
    <t>SUNL016.057600(44)</t>
  </si>
  <si>
    <t>YZUP003.062276(49)</t>
  </si>
  <si>
    <t>92CK119.064884(32)</t>
  </si>
  <si>
    <t>NL#5001.067504(8)</t>
  </si>
  <si>
    <t>POTN017.057431(10)</t>
  </si>
  <si>
    <t>KING002.066419(34)</t>
  </si>
  <si>
    <t>SOUR011.048127(15)</t>
  </si>
  <si>
    <t>PLAN008.066656(40)</t>
  </si>
  <si>
    <t>STR8017.066662()</t>
  </si>
  <si>
    <t>GFSD189.053987(41)</t>
  </si>
  <si>
    <t>DURP004.067510(7)</t>
  </si>
  <si>
    <t>OROB054.053196(49)</t>
  </si>
  <si>
    <t>STR8017.066664(49)</t>
  </si>
  <si>
    <t>92CK119.064886(45)</t>
  </si>
  <si>
    <t>GFSD189.066232(51)</t>
  </si>
  <si>
    <t>SOUR011.064820(49)</t>
  </si>
  <si>
    <t>GFSD189.054007(25)</t>
  </si>
  <si>
    <t>SUNL016.064899(24)</t>
  </si>
  <si>
    <t>OROB054.053196(30)</t>
  </si>
  <si>
    <t>SOUR011.064820(19)</t>
  </si>
  <si>
    <t>STR8017.066664(20)</t>
  </si>
  <si>
    <t>POTN017.057431(29)</t>
  </si>
  <si>
    <t>GFSD207.056812(33)</t>
  </si>
  <si>
    <t>KOKO011.050611(15)</t>
  </si>
  <si>
    <t>GFSD189.066268(37)</t>
  </si>
  <si>
    <t>STR8017.045488(14)</t>
  </si>
  <si>
    <t>PLAN008.066652(44)</t>
  </si>
  <si>
    <t>STR8014.064618(21)</t>
  </si>
  <si>
    <t>SUNL006.057447(10)</t>
  </si>
  <si>
    <t>SOUR011.064817(17)</t>
  </si>
  <si>
    <t>SUNL016.064899(26)</t>
  </si>
  <si>
    <t>STR8017.048043(23)</t>
  </si>
  <si>
    <t>92CK119.064885(31)</t>
  </si>
  <si>
    <t>STR8014.045537(4)</t>
  </si>
  <si>
    <t>DURP001.067508(7)</t>
  </si>
  <si>
    <t>PINE001.067493(8)</t>
  </si>
  <si>
    <t>STR8014.053180(4)</t>
  </si>
  <si>
    <t>STR8014.048047(5)</t>
  </si>
  <si>
    <t>OROB054.065289(10)</t>
  </si>
  <si>
    <t>STR8014.053178(9)</t>
  </si>
  <si>
    <t>SOUR011.064820(23)</t>
  </si>
  <si>
    <t>KING002.050588(26)</t>
  </si>
  <si>
    <t>STR8017.066665(49)</t>
  </si>
  <si>
    <t>KOKO011.064916(50)</t>
  </si>
  <si>
    <t>OROB054.061793(51)</t>
  </si>
  <si>
    <t>PLAN008.054144(43)</t>
  </si>
  <si>
    <t>NL#5011.067497(6)</t>
  </si>
  <si>
    <t>STR8017.048043(17)</t>
  </si>
  <si>
    <t>SUNL016.064898(25)</t>
  </si>
  <si>
    <t>PINE004.067487(6)</t>
  </si>
  <si>
    <t>SOUR011.061974(31)</t>
  </si>
  <si>
    <t>OROB054.050624(18)</t>
  </si>
  <si>
    <t>92CK119.064896(30)</t>
  </si>
  <si>
    <t>SOUR011.057033(19)</t>
  </si>
  <si>
    <t>SOUR011.064818(45)</t>
  </si>
  <si>
    <t>NL#5007.067503(4)</t>
  </si>
  <si>
    <t>STR8017.064392(30)</t>
  </si>
  <si>
    <t>PINE015.067475(7)</t>
  </si>
  <si>
    <t>NL#5013.067495(6)</t>
  </si>
  <si>
    <t>NL#5009.067499(6)</t>
  </si>
  <si>
    <t>OROB054.065289(49)</t>
  </si>
  <si>
    <t>PLAN008.066657(36)</t>
  </si>
  <si>
    <t>SOUR011.064817(25)</t>
  </si>
  <si>
    <t>KOKO011.064918(24)</t>
  </si>
  <si>
    <t>SUNL016.064901(41)</t>
  </si>
  <si>
    <t>DURP005.067512(7)</t>
  </si>
  <si>
    <t>OROB054.065286(49)</t>
  </si>
  <si>
    <t>STR8014.066661(31)</t>
  </si>
  <si>
    <t>SUNL006.057443(18)</t>
  </si>
  <si>
    <t>92CK119.064895(37)</t>
  </si>
  <si>
    <t>SOUR011.048127(8)</t>
  </si>
  <si>
    <t>STR8017.064465(36)</t>
  </si>
  <si>
    <t>NL#5009.067499(4)</t>
  </si>
  <si>
    <t>NL#5011.067497(2)</t>
  </si>
  <si>
    <t>NL#5007.067503(9)</t>
  </si>
  <si>
    <t>YZUP003.053200(22)</t>
  </si>
  <si>
    <t>SUNL006.057442(28)</t>
  </si>
  <si>
    <t>SOUR011.057033(15)</t>
  </si>
  <si>
    <t>YZUP003.063035(14)</t>
  </si>
  <si>
    <t>KOKO011.061697(43)</t>
  </si>
  <si>
    <t>DURP006.067513(8)</t>
  </si>
  <si>
    <t>SOUR007.064824(37)</t>
  </si>
  <si>
    <t>PINE018.067484(6)</t>
  </si>
  <si>
    <t>PINE022.067485(6)</t>
  </si>
  <si>
    <t>OROB054.050624(52)</t>
  </si>
  <si>
    <t>GFSD189.069811</t>
  </si>
  <si>
    <t>GFSD189.069821</t>
  </si>
  <si>
    <t>GFSD189.069883</t>
  </si>
  <si>
    <t>GFSD207.069899</t>
  </si>
  <si>
    <t>SUNL006.071357</t>
  </si>
  <si>
    <t>NYFL014.065784</t>
  </si>
  <si>
    <t>NYFL014.069954</t>
  </si>
  <si>
    <t>NYFL014.069959</t>
  </si>
  <si>
    <t>SUNL006.071364</t>
  </si>
  <si>
    <t>SUNL006.071331</t>
  </si>
  <si>
    <t>SUNL006.071254</t>
  </si>
  <si>
    <t>YZUP003.070649</t>
  </si>
  <si>
    <t>YZUP003.070654</t>
  </si>
  <si>
    <t>YZUP003.070546</t>
  </si>
  <si>
    <t>SUNL006.071336</t>
  </si>
  <si>
    <t>SOUR007.070522</t>
  </si>
  <si>
    <t>KING002.071486</t>
  </si>
  <si>
    <t>KING002.071476</t>
  </si>
  <si>
    <t>YZUP003.070604</t>
  </si>
  <si>
    <t>YZUP003.070582</t>
  </si>
  <si>
    <t>YZUP003.070635</t>
  </si>
  <si>
    <t>SUNL006.071300</t>
  </si>
  <si>
    <t>KING002.071482</t>
  </si>
  <si>
    <t>KING002.071480</t>
  </si>
  <si>
    <t>GFSD207.069898</t>
  </si>
  <si>
    <t>GFSD207.069904</t>
  </si>
  <si>
    <t>GFSD207.069897</t>
  </si>
  <si>
    <t>PLAN004.066654</t>
  </si>
  <si>
    <t>GFSD207.069902</t>
  </si>
  <si>
    <t>SOUR007.070524</t>
  </si>
  <si>
    <t>SOUR007.070523</t>
  </si>
  <si>
    <t>SOUR007.070532</t>
  </si>
  <si>
    <t>PLAN004.066658</t>
  </si>
  <si>
    <t>SOUR007.070525</t>
  </si>
  <si>
    <t>KING002.071490</t>
  </si>
  <si>
    <t>SOUR007.070536</t>
  </si>
  <si>
    <t>SUNL016.071403</t>
  </si>
  <si>
    <t>KING002.071489</t>
  </si>
  <si>
    <t>SUNL016.071454</t>
  </si>
  <si>
    <t>NYFL014.065723</t>
  </si>
  <si>
    <t>NYFL014.065721</t>
  </si>
  <si>
    <t>SUNL006.071300(15)</t>
  </si>
  <si>
    <t>92CK119.062675(37)</t>
  </si>
  <si>
    <t>SUNL016.064901(44)</t>
  </si>
  <si>
    <t>NYFL014.044413(25)</t>
  </si>
  <si>
    <t>PLAN004.054381(24)</t>
  </si>
  <si>
    <t>NYFL014.069959(10)</t>
  </si>
  <si>
    <t>NYFL014.069954(20)</t>
  </si>
  <si>
    <t>NYFL014.065784(19)</t>
  </si>
  <si>
    <t>92CK119.064895(30)</t>
  </si>
  <si>
    <t>YZUP003.070635(17)</t>
  </si>
  <si>
    <t>GFSD189.066268(13)</t>
  </si>
  <si>
    <t>PLAN004.054367(36)</t>
  </si>
  <si>
    <t>NL#5009.067499(14)</t>
  </si>
  <si>
    <t>92CK119.062705(50)</t>
  </si>
  <si>
    <t>GFSD207.069902(10)</t>
  </si>
  <si>
    <t>SOUR007.070524(14)</t>
  </si>
  <si>
    <t>SOUR007.070523(14)</t>
  </si>
  <si>
    <t>SOUR007.070532(11)</t>
  </si>
  <si>
    <t>SUNL006.071357(13)</t>
  </si>
  <si>
    <t>92CK119.062694(30)</t>
  </si>
  <si>
    <t>92CK119.064886(4)</t>
  </si>
  <si>
    <t>92CK119.064896(31)</t>
  </si>
  <si>
    <t>PINE022.067485(13)</t>
  </si>
  <si>
    <t>PLAN004.054318(34)</t>
  </si>
  <si>
    <t>STR8014.066659(15)</t>
  </si>
  <si>
    <t>YZUP003.063035(43)</t>
  </si>
  <si>
    <t>GFSD207.069899(5)</t>
  </si>
  <si>
    <t>92CK119.064885(35)</t>
  </si>
  <si>
    <t>YZUP003.070546(7)</t>
  </si>
  <si>
    <t>SUNL016.064899(52)</t>
  </si>
  <si>
    <t>PLAN004.063582(49)</t>
  </si>
  <si>
    <t>STR8014.066659(12)</t>
  </si>
  <si>
    <t>STR8014.066666(36)</t>
  </si>
  <si>
    <t>SUNL006.071336(35)</t>
  </si>
  <si>
    <t>OROB054.050625(33)</t>
  </si>
  <si>
    <t>SOUR007.070525(11)</t>
  </si>
  <si>
    <t>SOUR007.070522(5)</t>
  </si>
  <si>
    <t>PLAN004.066654(49)</t>
  </si>
  <si>
    <t>GFSD189.069883(3)</t>
  </si>
  <si>
    <t>GFSD189.069821(14)</t>
  </si>
  <si>
    <t>GFSD189.069811(10)</t>
  </si>
  <si>
    <t>PLAN004.054381(18)</t>
  </si>
  <si>
    <t>SUNL016.071454(21)</t>
  </si>
  <si>
    <t>KING002.060222(18)</t>
  </si>
  <si>
    <t>DURP003.067511(9)</t>
  </si>
  <si>
    <t>OROB054.053196(48)</t>
  </si>
  <si>
    <t>NYFL014.065784(20)</t>
  </si>
  <si>
    <t>DURP004.067510(9)</t>
  </si>
  <si>
    <t>GFSD189.066232(20)</t>
  </si>
  <si>
    <t>NYFL014.044411(49)</t>
  </si>
  <si>
    <t>KING002.071489(13)</t>
  </si>
  <si>
    <t>SUNL016.071403(20)</t>
  </si>
  <si>
    <t>SOUR007.070536(16)</t>
  </si>
  <si>
    <t>STR8014.066661(42)</t>
  </si>
  <si>
    <t>DURP005.067512(4)</t>
  </si>
  <si>
    <t>KING002.071490(33)</t>
  </si>
  <si>
    <t>GFSD207.056812(15)</t>
  </si>
  <si>
    <t>YZUP003.070546(13)</t>
  </si>
  <si>
    <t>YZUP003.070654(13)</t>
  </si>
  <si>
    <t>YZUP003.070649(23)</t>
  </si>
  <si>
    <t>SOUR007.064827(46)</t>
  </si>
  <si>
    <t>NL#5002.067506(38)</t>
  </si>
  <si>
    <t>GFSD189.069883(11)</t>
  </si>
  <si>
    <t>OROB054.065286(4)</t>
  </si>
  <si>
    <t>SUNL016.064898(38)</t>
  </si>
  <si>
    <t>SUNL016.064900(7)</t>
  </si>
  <si>
    <t>YZUP003.062276(46)</t>
  </si>
  <si>
    <t>SUNL016.064900(49)</t>
  </si>
  <si>
    <t>SUNL006.071254(13)</t>
  </si>
  <si>
    <t>SUNL006.071331(22)</t>
  </si>
  <si>
    <t>SUNL006.071364(14)</t>
  </si>
  <si>
    <t>GFSD207.069897(12)</t>
  </si>
  <si>
    <t>OROB054.053196(37)</t>
  </si>
  <si>
    <t>NYFL014.065721(49)</t>
  </si>
  <si>
    <t>PLAN004.066658(49)</t>
  </si>
  <si>
    <t>PINE002.067492(34)</t>
  </si>
  <si>
    <t>STR8014.064618(15)</t>
  </si>
  <si>
    <t>92CK119.064884(31)</t>
  </si>
  <si>
    <t>92CK119.064886(18)</t>
  </si>
  <si>
    <t>KING002.066419(30)</t>
  </si>
  <si>
    <t>NL#5001.067504(18)</t>
  </si>
  <si>
    <t>PLAN004.063583(40)</t>
  </si>
  <si>
    <t>PLAN004.066654(12)</t>
  </si>
  <si>
    <t>YZUP003.070582(30)</t>
  </si>
  <si>
    <t>YZUP003.070604(21)</t>
  </si>
  <si>
    <t>92CK119.064897(32)</t>
  </si>
  <si>
    <t>GFSD207.069898(17)</t>
  </si>
  <si>
    <t>GFSD207.069904()</t>
  </si>
  <si>
    <t>SOUR007.064824(19)</t>
  </si>
  <si>
    <t>NYFL014.044411(26)</t>
  </si>
  <si>
    <t>NL#5007.067503(46)</t>
  </si>
  <si>
    <t>KING002.071476(15)</t>
  </si>
  <si>
    <t>KING002.071486(17)</t>
  </si>
  <si>
    <t>OROB054.065286(17)</t>
  </si>
  <si>
    <t>NL#5013.067495(46)</t>
  </si>
  <si>
    <t>NYFL014.065721(19)</t>
  </si>
  <si>
    <t>NYFL014.044413(30)</t>
  </si>
  <si>
    <t>KOKO011.061677(20)</t>
  </si>
  <si>
    <t>POTN017.065414(10)</t>
  </si>
  <si>
    <t>PINE018.067484(17)</t>
  </si>
  <si>
    <t>SOUR007.070522(10)</t>
  </si>
  <si>
    <t>YZUP003.065105(34)</t>
  </si>
  <si>
    <t>NYFL014.065723(49)</t>
  </si>
  <si>
    <t>NL#5011.067497(11)</t>
  </si>
  <si>
    <t>DURP006.067513(28)</t>
  </si>
  <si>
    <t>PINE015.067475(10)</t>
  </si>
  <si>
    <t>STR8014.064618(7)</t>
  </si>
  <si>
    <t>OROB054.061793(31)</t>
  </si>
  <si>
    <t>KING002.071480(18)</t>
  </si>
  <si>
    <t>KING002.066453(21)</t>
  </si>
  <si>
    <t>NYFL014.065723(13)</t>
  </si>
  <si>
    <t>GFSD189.066268(15)</t>
  </si>
  <si>
    <t>PINE004.067487(24)</t>
  </si>
  <si>
    <t>NL#5011.067497(20)</t>
  </si>
  <si>
    <t>NYFL014.065784(49)</t>
  </si>
  <si>
    <t>KING002.071482(21)</t>
  </si>
  <si>
    <t>OROB054.065289(25)</t>
  </si>
  <si>
    <t>PINE001.067493(47)</t>
  </si>
  <si>
    <t>NL#5009.067499(49)</t>
  </si>
  <si>
    <t>SUNL006.071336(5)</t>
  </si>
  <si>
    <t>PLAN004.073885</t>
  </si>
  <si>
    <t>92CK119.073207</t>
  </si>
  <si>
    <t>DITO007.074615</t>
  </si>
  <si>
    <t>FIRE012.075143</t>
  </si>
  <si>
    <t>RAIN006.074629</t>
  </si>
  <si>
    <t>92CK082.057241</t>
  </si>
  <si>
    <t>POTN017.074052</t>
  </si>
  <si>
    <t>POTN017.074095</t>
  </si>
  <si>
    <t>POTN017.074122</t>
  </si>
  <si>
    <t>PLAN004.066653</t>
  </si>
  <si>
    <t>92CK119.073334</t>
  </si>
  <si>
    <t>SUNL016.074566</t>
  </si>
  <si>
    <t>CHWY001.050664</t>
  </si>
  <si>
    <t>FIRE005.075136</t>
  </si>
  <si>
    <t>FIRE010.075141</t>
  </si>
  <si>
    <t>DITO011.074613</t>
  </si>
  <si>
    <t>seed cuttings</t>
  </si>
  <si>
    <t>92CK119.073174</t>
  </si>
  <si>
    <t>92CK082.057242</t>
  </si>
  <si>
    <t>RAIN004.074641</t>
  </si>
  <si>
    <t>FIRE007.075138</t>
  </si>
  <si>
    <t>CHWY002.074627</t>
  </si>
  <si>
    <t>FIRE004.075133</t>
  </si>
  <si>
    <t>DITO002.074621</t>
  </si>
  <si>
    <t>RAIN002.074640</t>
  </si>
  <si>
    <t>DITO004.074618</t>
  </si>
  <si>
    <t>MSTR003.074623</t>
  </si>
  <si>
    <t>DITO005.074617</t>
  </si>
  <si>
    <t>DITO006.074616</t>
  </si>
  <si>
    <t>92CK082.061785</t>
  </si>
  <si>
    <t>POTN017.074036</t>
  </si>
  <si>
    <t>92CK082.061783</t>
  </si>
  <si>
    <t>RAIN005.074628</t>
  </si>
  <si>
    <t>92CK082.057264</t>
  </si>
  <si>
    <t>PLAN004.073951</t>
  </si>
  <si>
    <t>PLAN004.073952</t>
  </si>
  <si>
    <t>GFSD189.072965</t>
  </si>
  <si>
    <t>DITO008.074610</t>
  </si>
  <si>
    <t>FIRE003.075135</t>
  </si>
  <si>
    <t>RAIN001.074630</t>
  </si>
  <si>
    <t>STR8014.074144</t>
  </si>
  <si>
    <t>STR8014.074180</t>
  </si>
  <si>
    <t>STR8014.074178</t>
  </si>
  <si>
    <t>DITO001.074620</t>
  </si>
  <si>
    <t>FIRE001.074642</t>
  </si>
  <si>
    <t>DITO003.074619</t>
  </si>
  <si>
    <t>RAIN003.074631</t>
  </si>
  <si>
    <t>FIRE011.075142</t>
  </si>
  <si>
    <t>SUNL016.074278</t>
  </si>
  <si>
    <t>E3-3:5</t>
  </si>
  <si>
    <t>SOUR011.072765</t>
  </si>
  <si>
    <t>SOUR011.072833</t>
  </si>
  <si>
    <t>GFSD189.072946</t>
  </si>
  <si>
    <t>DITO</t>
  </si>
  <si>
    <t>DITO007</t>
  </si>
  <si>
    <t>FIRE</t>
  </si>
  <si>
    <t>FIRE012</t>
  </si>
  <si>
    <t>RAIN</t>
  </si>
  <si>
    <t>RAIN006</t>
  </si>
  <si>
    <t>CHWY</t>
  </si>
  <si>
    <t>CHWY001</t>
  </si>
  <si>
    <t>FIRE005</t>
  </si>
  <si>
    <t>FIRE010</t>
  </si>
  <si>
    <t>DITO011</t>
  </si>
  <si>
    <t>seed</t>
  </si>
  <si>
    <t>seed cu</t>
  </si>
  <si>
    <t>DITO005</t>
  </si>
  <si>
    <t>DITO006</t>
  </si>
  <si>
    <t>RAIN005</t>
  </si>
  <si>
    <t>DITO008</t>
  </si>
  <si>
    <t>FIRE003</t>
  </si>
  <si>
    <t>RAIN001</t>
  </si>
  <si>
    <t>DITO001</t>
  </si>
  <si>
    <t>FIRE001</t>
  </si>
  <si>
    <t>DITO003</t>
  </si>
  <si>
    <t>RAIN003</t>
  </si>
  <si>
    <t>FIRE011</t>
  </si>
  <si>
    <t>PLAN004.066653(20)</t>
  </si>
  <si>
    <t>POTN017.074122(8)</t>
  </si>
  <si>
    <t>POTN017.074095(9)</t>
  </si>
  <si>
    <t>POTN017.074052(10)</t>
  </si>
  <si>
    <t>STR8014.066659(23)</t>
  </si>
  <si>
    <t>GFSD189.066268(17)</t>
  </si>
  <si>
    <t>92CK119.064886(7)</t>
  </si>
  <si>
    <t>92CK082.057241(42)</t>
  </si>
  <si>
    <t>STR8014.074144(9)</t>
  </si>
  <si>
    <t>STR8014.074180(11)</t>
  </si>
  <si>
    <t>STR8014.074178(7)</t>
  </si>
  <si>
    <t>DITO001.074620(15)</t>
  </si>
  <si>
    <t>RAIN006.074629(6)</t>
  </si>
  <si>
    <t>FIRE012.075143(6)</t>
  </si>
  <si>
    <t>DITO007.074615(7)</t>
  </si>
  <si>
    <t>FIRE003.075135(6)</t>
  </si>
  <si>
    <t>RAIN001.074630(6)</t>
  </si>
  <si>
    <t>STR8014.064618(13)</t>
  </si>
  <si>
    <t>GFSD189.069821(22)</t>
  </si>
  <si>
    <t>SOUR011.064820(17)</t>
  </si>
  <si>
    <t>PLAN004.063583(31)</t>
  </si>
  <si>
    <t>GFSD189.072965(12)</t>
  </si>
  <si>
    <t>DITO008.074610(12)</t>
  </si>
  <si>
    <t>STR8014.066660(15)</t>
  </si>
  <si>
    <t>GFSD189.069883(10)</t>
  </si>
  <si>
    <t>SOUR011.064818(20)</t>
  </si>
  <si>
    <t>92CK119.073207(22)</t>
  </si>
  <si>
    <t>PLAN004.073885(6)</t>
  </si>
  <si>
    <t>OROB054.061793(36)</t>
  </si>
  <si>
    <t>GFSD189.066232(15)</t>
  </si>
  <si>
    <t>SUNL016.064901(40)</t>
  </si>
  <si>
    <t>SUNL016.064899(8)</t>
  </si>
  <si>
    <t>STR8014.066661(40)</t>
  </si>
  <si>
    <t>KING002.071482(9)</t>
  </si>
  <si>
    <t>OROB054.065289(46)</t>
  </si>
  <si>
    <t>PLAN004.073951(4)</t>
  </si>
  <si>
    <t>92CK119.064885(33)</t>
  </si>
  <si>
    <t>92CK119.064897(12)</t>
  </si>
  <si>
    <t>OROB054.065286(44)</t>
  </si>
  <si>
    <t>YZUP003.070604(42)</t>
  </si>
  <si>
    <t>YZUP003.062276(7)</t>
  </si>
  <si>
    <t>SUNL016.064899(49)</t>
  </si>
  <si>
    <t>PLAN004.063582(43)</t>
  </si>
  <si>
    <t>KING002.071489(18)</t>
  </si>
  <si>
    <t>KING002.071480(21)</t>
  </si>
  <si>
    <t>DITO011.074613(6)</t>
  </si>
  <si>
    <t>FIRE010.075141(6)</t>
  </si>
  <si>
    <t>FIRE005.075136(5)</t>
  </si>
  <si>
    <t>POTN017.057433(4)</t>
  </si>
  <si>
    <t>PLAN004.073885(10)</t>
  </si>
  <si>
    <t>YZUP003.070546(32)</t>
  </si>
  <si>
    <t>PLAN004.073952(7)</t>
  </si>
  <si>
    <t>GFSD189.069883(5)</t>
  </si>
  <si>
    <t>CHWY001.050664(16)</t>
  </si>
  <si>
    <t>STR8014.066666(24)</t>
  </si>
  <si>
    <t>92CK119.073334(9)</t>
  </si>
  <si>
    <t>PLAN004.066658(31)</t>
  </si>
  <si>
    <t>PLAN004.073951(9)</t>
  </si>
  <si>
    <t>SUNL016.071454(41)</t>
  </si>
  <si>
    <t>KING002.071482(2)</t>
  </si>
  <si>
    <t>KING002.066453(6)</t>
  </si>
  <si>
    <t>92CK119.062705(41)</t>
  </si>
  <si>
    <t>SUNL016.074566(5)</t>
  </si>
  <si>
    <t>KING002.066419(21)</t>
  </si>
  <si>
    <t>SOUR011.064817(7)</t>
  </si>
  <si>
    <t>92CK119.073334(12)</t>
  </si>
  <si>
    <t>GFSD189.072946(11)</t>
  </si>
  <si>
    <t>GFSD189.069811(13)</t>
  </si>
  <si>
    <t>OROB054.061793(25)</t>
  </si>
  <si>
    <t>92CK119.062694(31)</t>
  </si>
  <si>
    <t>92CK082.057264(44)</t>
  </si>
  <si>
    <t>92CK082.057242(5)</t>
  </si>
  <si>
    <t>92CK082.057242(23)</t>
  </si>
  <si>
    <t>YZUP003.063035(26)</t>
  </si>
  <si>
    <t>SOUR011.072833(18)</t>
  </si>
  <si>
    <t>SUNL016.071403(27)</t>
  </si>
  <si>
    <t>YZUP003.070582(28)</t>
  </si>
  <si>
    <t>YZUP003.070635(21)</t>
  </si>
  <si>
    <t>POTN017.065414(49)</t>
  </si>
  <si>
    <t>92CK119.073174(13)</t>
  </si>
  <si>
    <t>SUNL016.064900(22)</t>
  </si>
  <si>
    <t>KING002.066453(27)</t>
  </si>
  <si>
    <t>YZUP003.063035(19)</t>
  </si>
  <si>
    <t>YZUP003.070654(25)</t>
  </si>
  <si>
    <t>92CK119.064896(5)</t>
  </si>
  <si>
    <t>POTN017.057433(33)</t>
  </si>
  <si>
    <t>92CK082.057264(16)</t>
  </si>
  <si>
    <t>SOUR011.072765(17)</t>
  </si>
  <si>
    <t>92CK119.062675(30)</t>
  </si>
  <si>
    <t>PLAN004.066653(19)</t>
  </si>
  <si>
    <t>POTN017.074036(14)</t>
  </si>
  <si>
    <t>92CK082.061783(21)</t>
  </si>
  <si>
    <t>RAIN005.074628(6)</t>
  </si>
  <si>
    <t>KING002.071476(13)</t>
  </si>
  <si>
    <t>KING002.071490(17)</t>
  </si>
  <si>
    <t>RAIN003.074631(6)</t>
  </si>
  <si>
    <t>FIRE011.075142(6)</t>
  </si>
  <si>
    <t>SUNL016.074278(10)</t>
  </si>
  <si>
    <t>YZUP003.062276(18)</t>
  </si>
  <si>
    <t>YZUP003.070649(31)</t>
  </si>
  <si>
    <t>92CK082.061785(49)</t>
  </si>
  <si>
    <t>SOUR011.061974(44)</t>
  </si>
  <si>
    <t>SUNL016.074278(1)</t>
  </si>
  <si>
    <t>DITO003.074619(3)</t>
  </si>
  <si>
    <t>KING002.071486(10)</t>
  </si>
  <si>
    <t>SOUR011.064817(35)</t>
  </si>
  <si>
    <t>92CK119.064897(17)</t>
  </si>
  <si>
    <t>YZUP003.065105(27)</t>
  </si>
  <si>
    <t>seed cuttings(48)</t>
  </si>
  <si>
    <t>92CK119.064896(22)</t>
  </si>
  <si>
    <t>92CK119.064884(27)</t>
  </si>
  <si>
    <t>POTN017.057431(22)</t>
  </si>
  <si>
    <t>DITO005.074617(6)</t>
  </si>
  <si>
    <t>DITO006.074616(6)</t>
  </si>
  <si>
    <t>PLAN004.066653(49)</t>
  </si>
  <si>
    <t>SEED</t>
  </si>
  <si>
    <t>RAIN004</t>
  </si>
  <si>
    <t>FIRE007</t>
  </si>
  <si>
    <t>CHWY002</t>
  </si>
  <si>
    <t>FIRE004</t>
  </si>
  <si>
    <t>DITO002</t>
  </si>
  <si>
    <t>RAIN002</t>
  </si>
  <si>
    <t>DITO004</t>
  </si>
  <si>
    <t>MSTR</t>
  </si>
  <si>
    <t>MSTR003</t>
  </si>
  <si>
    <t>B1-1:5</t>
  </si>
  <si>
    <t>92CK119.075289</t>
  </si>
  <si>
    <t>92CK119.075273</t>
  </si>
  <si>
    <t>KOKO011.076057</t>
  </si>
  <si>
    <t>SUNL006.074209</t>
  </si>
  <si>
    <t>KOKO011.072347</t>
  </si>
  <si>
    <t>SUNL006.074227</t>
  </si>
  <si>
    <t>STR8017.072751</t>
  </si>
  <si>
    <t>STR8017.072710</t>
  </si>
  <si>
    <t>SOUR011.076532</t>
  </si>
  <si>
    <t>SOUR011.076526</t>
  </si>
  <si>
    <t>92CK119.075239</t>
  </si>
  <si>
    <t>OROB054.076211</t>
  </si>
  <si>
    <t>LDOS040.070809</t>
  </si>
  <si>
    <t>LDOS040.073657</t>
  </si>
  <si>
    <t>OROB054.076315</t>
  </si>
  <si>
    <t>LDOS040.070812</t>
  </si>
  <si>
    <t>KOKO011.076046</t>
  </si>
  <si>
    <t>LDOS040.070820</t>
  </si>
  <si>
    <t>OROB054.076347</t>
  </si>
  <si>
    <t>LDOS040.073665</t>
  </si>
  <si>
    <t>LDOS040.070892</t>
  </si>
  <si>
    <t>KOKO011.072557</t>
  </si>
  <si>
    <t>KOKO011.064916(46)</t>
  </si>
  <si>
    <t>KING002.066419(12)</t>
  </si>
  <si>
    <t>KING002.071476(9)</t>
  </si>
  <si>
    <t>OROB054.065286(28)</t>
  </si>
  <si>
    <t>STR8017.072710(19)</t>
  </si>
  <si>
    <t>POTN017.074036(30)</t>
  </si>
  <si>
    <t>NYFL014.069959(49)</t>
  </si>
  <si>
    <t>KOKO011.064918(36)</t>
  </si>
  <si>
    <t>DURP005.067512(14)</t>
  </si>
  <si>
    <t>LDOS040.070812(20)</t>
  </si>
  <si>
    <t>KING002.071489(16)</t>
  </si>
  <si>
    <t>PLAN004.066653(10)</t>
  </si>
  <si>
    <t>STR8017.066663(6)</t>
  </si>
  <si>
    <t>PLAN004.073951(23)</t>
  </si>
  <si>
    <t>DURP004.067510(10)</t>
  </si>
  <si>
    <t>KOKO011.064917(10)</t>
  </si>
  <si>
    <t>GFSD189.069821(28)</t>
  </si>
  <si>
    <t>GFSD189.069811(28)</t>
  </si>
  <si>
    <t>KOKO011.072347(21)</t>
  </si>
  <si>
    <t>LDOS040.070809(49)</t>
  </si>
  <si>
    <t>STR8017.072710(49)</t>
  </si>
  <si>
    <t>92CK119.075289(10)</t>
  </si>
  <si>
    <t>92CK119.064896(14)</t>
  </si>
  <si>
    <t>92CK119.064885(16)</t>
  </si>
  <si>
    <t>92CK119.064884(6)</t>
  </si>
  <si>
    <t>NYFL014.069954(49)</t>
  </si>
  <si>
    <t>KING002.071482(17)</t>
  </si>
  <si>
    <t>OROB054.076315(23)</t>
  </si>
  <si>
    <t>STR8017.072751(49)</t>
  </si>
  <si>
    <t>GFSD189.072946(18)</t>
  </si>
  <si>
    <t>KOKO011.076057(17)</t>
  </si>
  <si>
    <t>KOKO011.076046(29)</t>
  </si>
  <si>
    <t>GFSD189.066232(8)</t>
  </si>
  <si>
    <t>NYFL014.069954(3)</t>
  </si>
  <si>
    <t>OROB054.065286(21)</t>
  </si>
  <si>
    <t>LDOS040.073657(28)</t>
  </si>
  <si>
    <t>92CK119.075273(18)</t>
  </si>
  <si>
    <t>92CK119.064886(14)</t>
  </si>
  <si>
    <t>92CK119.062675(16)</t>
  </si>
  <si>
    <t>KING002.071486(18)</t>
  </si>
  <si>
    <t>OROB054.065289(34)</t>
  </si>
  <si>
    <t>92CK119.073334(28)</t>
  </si>
  <si>
    <t>SOUR011.064817(14)</t>
  </si>
  <si>
    <t>92CK119.062705(22)</t>
  </si>
  <si>
    <t>92CK119.062694(17)</t>
  </si>
  <si>
    <t>KOKO011.064917(34)</t>
  </si>
  <si>
    <t>GFSD189.069883(15)</t>
  </si>
  <si>
    <t>LDOS040.070809(26)</t>
  </si>
  <si>
    <t>OROB054.076211(23)</t>
  </si>
  <si>
    <t>SUNL006.074227(15)</t>
  </si>
  <si>
    <t>STR8017.066664(29)</t>
  </si>
  <si>
    <t>92CK119.075289(4)</t>
  </si>
  <si>
    <t>NL#5002.067506(8)</t>
  </si>
  <si>
    <t>PINE002.067492(8)</t>
  </si>
  <si>
    <t>DURP001.067508(9)</t>
  </si>
  <si>
    <t>YZUP003.070649(48)</t>
  </si>
  <si>
    <t>OROB054.061793(49)</t>
  </si>
  <si>
    <t>YZUP003.070635(48)</t>
  </si>
  <si>
    <t>POTN017.074095(15)</t>
  </si>
  <si>
    <t>NL#5009.067499(34)</t>
  </si>
  <si>
    <t>SOUR011.072833(30)</t>
  </si>
  <si>
    <t>SUNL006.071364(7)</t>
  </si>
  <si>
    <t>SUNL006.071254(7)</t>
  </si>
  <si>
    <t>YZUP003.070649(7)</t>
  </si>
  <si>
    <t>POTN017.074095(10)</t>
  </si>
  <si>
    <t>KOKO011.061697(28)</t>
  </si>
  <si>
    <t>STR8017.064465(49)</t>
  </si>
  <si>
    <t>OROB054.061793(18)</t>
  </si>
  <si>
    <t>STR8017.064392(49)</t>
  </si>
  <si>
    <t>POTN017.074052(20)</t>
  </si>
  <si>
    <t>PLAN004.063582(29)</t>
  </si>
  <si>
    <t>SUNL006.074209(24)</t>
  </si>
  <si>
    <t>SUNL006.071357(25)</t>
  </si>
  <si>
    <t>POTN017.074122(16)</t>
  </si>
  <si>
    <t>PLAN004.066658(33)</t>
  </si>
  <si>
    <t>PLAN004.073885(11)</t>
  </si>
  <si>
    <t>POTN017.065414(16)</t>
  </si>
  <si>
    <t>PLAN004.073952(22)</t>
  </si>
  <si>
    <t>NYFL014.069959(51)</t>
  </si>
  <si>
    <t>KING002.071480(15)</t>
  </si>
  <si>
    <t>KING002.071490(16)</t>
  </si>
  <si>
    <t>PLAN004.066654(18)</t>
  </si>
  <si>
    <t>STR8017.064392(10)</t>
  </si>
  <si>
    <t>SOUR011.064820(32)</t>
  </si>
  <si>
    <t>NYFL014.065723(32)</t>
  </si>
  <si>
    <t>DURP006.067513(17)</t>
  </si>
  <si>
    <t>KING002.066453(7)</t>
  </si>
  <si>
    <t>KOKO011.072557(37)</t>
  </si>
  <si>
    <t>PLAN004.063583(17)</t>
  </si>
  <si>
    <t>PLAN004.066653(32)</t>
  </si>
  <si>
    <t>STR8017.064465(44)</t>
  </si>
  <si>
    <t>SOUR011.072765(5)</t>
  </si>
  <si>
    <t>NL#5011.067497(27)</t>
  </si>
  <si>
    <t>NYFL014.065784(22)</t>
  </si>
  <si>
    <t>YZUP003.070604(28)</t>
  </si>
  <si>
    <t>PINE018.067484(46)</t>
  </si>
  <si>
    <t>STR8017.066662(27)</t>
  </si>
  <si>
    <t>POTN017.074122(4)</t>
  </si>
  <si>
    <t>SUNL006.057442(12)</t>
  </si>
  <si>
    <t>92CK119.073207(37)</t>
  </si>
  <si>
    <t>SUNL006.071336(4)</t>
  </si>
  <si>
    <t>SUNL006.071300(25)</t>
  </si>
  <si>
    <t>92CK119.064897(18)</t>
  </si>
  <si>
    <t>DURP006.067513(6)</t>
  </si>
  <si>
    <t>NYFL014.065784(4)</t>
  </si>
  <si>
    <t>LDOS040.073665(20)</t>
  </si>
  <si>
    <t>LDOS040.070892(14)</t>
  </si>
  <si>
    <t>POTN017.057431(28)</t>
  </si>
  <si>
    <t>POTN017.057433(15)</t>
  </si>
  <si>
    <t>SUNL006.071331(27)</t>
  </si>
  <si>
    <t>SUNL006.071336(22)</t>
  </si>
  <si>
    <t>SOUR011.064818(8)</t>
  </si>
  <si>
    <t>PINE004.067487(25)</t>
  </si>
  <si>
    <t>PLAN004.073885(8)</t>
  </si>
  <si>
    <t>NYFL014.065721(42)</t>
  </si>
  <si>
    <t>92CK119.064884(9)</t>
  </si>
  <si>
    <t>92CK119.075239(18)</t>
  </si>
  <si>
    <t>92CK119.064895(22)</t>
  </si>
  <si>
    <t>NL#5007.067503(41)</t>
  </si>
  <si>
    <t>LDOS040.070820(49)</t>
  </si>
  <si>
    <t>SOUR011.076526(20)</t>
  </si>
  <si>
    <t>SUNL006.057443(22)</t>
  </si>
  <si>
    <t>SUNL006.057442(3)</t>
  </si>
  <si>
    <t>KOKO011.061677(25)</t>
  </si>
  <si>
    <t>PINE015.067475(12)</t>
  </si>
  <si>
    <t>LDOS040.070820(10)</t>
  </si>
  <si>
    <t>OROB054.076347(24)</t>
  </si>
  <si>
    <t>STR8017.066663(49)</t>
  </si>
  <si>
    <t>SOUR011.076532(18)</t>
  </si>
  <si>
    <t>92CK119.073174(28)</t>
  </si>
  <si>
    <t>GFSD189.072965(27)</t>
  </si>
  <si>
    <t>GFSD189.066268(18)</t>
  </si>
  <si>
    <t>Phenotype</t>
  </si>
  <si>
    <t>DITO009.074611</t>
  </si>
  <si>
    <t>SUNL006.079577</t>
  </si>
  <si>
    <t>OROB054.077701</t>
  </si>
  <si>
    <t>TITZ003.074631</t>
  </si>
  <si>
    <t>GFSD189.079090</t>
  </si>
  <si>
    <t>KING002.079185</t>
  </si>
  <si>
    <t>TITZ001.074630</t>
  </si>
  <si>
    <t>SUNL006.079656</t>
  </si>
  <si>
    <t>SOUR007.079409</t>
  </si>
  <si>
    <t>STR8014.076811</t>
  </si>
  <si>
    <t>PLAN008.076488</t>
  </si>
  <si>
    <t>KING002.079189</t>
  </si>
  <si>
    <t>KING002.079260</t>
  </si>
  <si>
    <t>PLAN008.076506</t>
  </si>
  <si>
    <t>TITZ004.079988</t>
  </si>
  <si>
    <t>MSTR003.079981</t>
  </si>
  <si>
    <t>NYFL014.078295</t>
  </si>
  <si>
    <t>STR8014.076868</t>
  </si>
  <si>
    <t>POTN017.079698</t>
  </si>
  <si>
    <t>POTN017.079693</t>
  </si>
  <si>
    <t>NYFL014.078283</t>
  </si>
  <si>
    <t>NYFL014.078362</t>
  </si>
  <si>
    <t>SOUR007.079429</t>
  </si>
  <si>
    <t>GFSD189.079058</t>
  </si>
  <si>
    <t>DITO009</t>
  </si>
  <si>
    <t>TITZ</t>
  </si>
  <si>
    <t>TITZ003</t>
  </si>
  <si>
    <t>TITZ001</t>
  </si>
  <si>
    <t>TITZ004</t>
  </si>
  <si>
    <t>FLOOR</t>
  </si>
  <si>
    <t>CEILING</t>
  </si>
  <si>
    <t>EE</t>
  </si>
  <si>
    <t>DD</t>
  </si>
  <si>
    <t>CC</t>
  </si>
  <si>
    <t>BB</t>
  </si>
  <si>
    <t>AA</t>
  </si>
  <si>
    <t>EE1-07:01</t>
  </si>
  <si>
    <t>EE1-06:01</t>
  </si>
  <si>
    <t>EE1-05:01</t>
  </si>
  <si>
    <t>EE1-04:01</t>
  </si>
  <si>
    <t>EE1-03:01</t>
  </si>
  <si>
    <t>EE1-02:01</t>
  </si>
  <si>
    <t>EE1-01:01</t>
  </si>
  <si>
    <t>EE2-07:01</t>
  </si>
  <si>
    <t>EE2-06:01</t>
  </si>
  <si>
    <t>EE2-05:01</t>
  </si>
  <si>
    <t>EE2-04:01</t>
  </si>
  <si>
    <t>EE2-03:01</t>
  </si>
  <si>
    <t>EE2-02:01</t>
  </si>
  <si>
    <t>EE2-01:01</t>
  </si>
  <si>
    <t>EE3-07:01</t>
  </si>
  <si>
    <t>EE3-06:01</t>
  </si>
  <si>
    <t>EE3-05:01</t>
  </si>
  <si>
    <t>EE3-04:01</t>
  </si>
  <si>
    <t>EE3-03:01</t>
  </si>
  <si>
    <t>EE3-02:01</t>
  </si>
  <si>
    <t>EE3-01:01</t>
  </si>
  <si>
    <t>EE1-07:02</t>
  </si>
  <si>
    <t>EE1-06:02</t>
  </si>
  <si>
    <t>EE1-05:02</t>
  </si>
  <si>
    <t>EE1-04:02</t>
  </si>
  <si>
    <t>EE1-03:02</t>
  </si>
  <si>
    <t>EE1-02:02</t>
  </si>
  <si>
    <t>EE1-01:02</t>
  </si>
  <si>
    <t>EE2-07:02</t>
  </si>
  <si>
    <t>EE2-06:02</t>
  </si>
  <si>
    <t>EE2-05:02</t>
  </si>
  <si>
    <t>EE2-04:02</t>
  </si>
  <si>
    <t>EE2-03:02</t>
  </si>
  <si>
    <t>EE2-02:02</t>
  </si>
  <si>
    <t>EE2-01:02</t>
  </si>
  <si>
    <t>EE3-07:02</t>
  </si>
  <si>
    <t>EE3-06:02</t>
  </si>
  <si>
    <t>EE3-05:02</t>
  </si>
  <si>
    <t>EE3-04:02</t>
  </si>
  <si>
    <t>EE3-03:02</t>
  </si>
  <si>
    <t>EE3-02:02</t>
  </si>
  <si>
    <t>EE3-01:02</t>
  </si>
  <si>
    <t>EE1-07:03</t>
  </si>
  <si>
    <t>EE1-06:03</t>
  </si>
  <si>
    <t>EE1-05:03</t>
  </si>
  <si>
    <t>EE1-04:03</t>
  </si>
  <si>
    <t>EE1-03:03</t>
  </si>
  <si>
    <t>EE1-02:03</t>
  </si>
  <si>
    <t>EE1-01:03</t>
  </si>
  <si>
    <t>EE2-07:03</t>
  </si>
  <si>
    <t>EE2-06:03</t>
  </si>
  <si>
    <t>EE2-05:03</t>
  </si>
  <si>
    <t>EE2-04:03</t>
  </si>
  <si>
    <t>EE2-03:03</t>
  </si>
  <si>
    <t>EE2-02:03</t>
  </si>
  <si>
    <t>EE2-01:03</t>
  </si>
  <si>
    <t>EE3-07:03</t>
  </si>
  <si>
    <t>EE3-06:03</t>
  </si>
  <si>
    <t>EE3-05:03</t>
  </si>
  <si>
    <t>EE3-04:03</t>
  </si>
  <si>
    <t>EE3-03:03</t>
  </si>
  <si>
    <t>EE3-02:03</t>
  </si>
  <si>
    <t>EE3-01:03</t>
  </si>
  <si>
    <t>EE1-07:04</t>
  </si>
  <si>
    <t>EE1-06:04</t>
  </si>
  <si>
    <t>EE1-05:04</t>
  </si>
  <si>
    <t>EE1-04:04</t>
  </si>
  <si>
    <t>EE1-03:04</t>
  </si>
  <si>
    <t>EE1-02:04</t>
  </si>
  <si>
    <t>EE1-01:04</t>
  </si>
  <si>
    <t>EE2-07:04</t>
  </si>
  <si>
    <t>EE2-06:04</t>
  </si>
  <si>
    <t>EE2-05:04</t>
  </si>
  <si>
    <t>EE2-04:04</t>
  </si>
  <si>
    <t>EE2-03:04</t>
  </si>
  <si>
    <t>EE2-02:04</t>
  </si>
  <si>
    <t>EE2-01:04</t>
  </si>
  <si>
    <t>EE3-07:04</t>
  </si>
  <si>
    <t>EE3-06:04</t>
  </si>
  <si>
    <t>EE3-05:04</t>
  </si>
  <si>
    <t>EE3-04:04</t>
  </si>
  <si>
    <t>EE3-03:04</t>
  </si>
  <si>
    <t>EE3-02:04</t>
  </si>
  <si>
    <t>EE3-01:04</t>
  </si>
  <si>
    <t>DD1-07:01</t>
  </si>
  <si>
    <t>DD1-06:01</t>
  </si>
  <si>
    <t>DD1-05:01</t>
  </si>
  <si>
    <t>DD1-04:01</t>
  </si>
  <si>
    <t>DD1-03:01</t>
  </si>
  <si>
    <t>DD1-02:01</t>
  </si>
  <si>
    <t>DD1-01:01</t>
  </si>
  <si>
    <t>DD2-07:01</t>
  </si>
  <si>
    <t>DD2-06:01</t>
  </si>
  <si>
    <t>DD2-05:01</t>
  </si>
  <si>
    <t>DD2-04:01</t>
  </si>
  <si>
    <t>DD2-03:01</t>
  </si>
  <si>
    <t>DD2-02:01</t>
  </si>
  <si>
    <t>DD2-01:01</t>
  </si>
  <si>
    <t>DD3-07:01</t>
  </si>
  <si>
    <t>DD3-06:01</t>
  </si>
  <si>
    <t>DD3-05:01</t>
  </si>
  <si>
    <t>DD3-04:01</t>
  </si>
  <si>
    <t>DD3-03:01</t>
  </si>
  <si>
    <t>DD3-02:01</t>
  </si>
  <si>
    <t>DD3-01:01</t>
  </si>
  <si>
    <t>DD1-07:02</t>
  </si>
  <si>
    <t>DD1-06:02</t>
  </si>
  <si>
    <t>DD1-05:02</t>
  </si>
  <si>
    <t>DD1-04:02</t>
  </si>
  <si>
    <t>DD1-03:02</t>
  </si>
  <si>
    <t>DD1-02:02</t>
  </si>
  <si>
    <t>DD1-01:02</t>
  </si>
  <si>
    <t>DD2-07:02</t>
  </si>
  <si>
    <t>DD2-06:02</t>
  </si>
  <si>
    <t>DD2-05:02</t>
  </si>
  <si>
    <t>DD2-04:02</t>
  </si>
  <si>
    <t>DD2-03:02</t>
  </si>
  <si>
    <t>DD2-02:02</t>
  </si>
  <si>
    <t>DD2-01:02</t>
  </si>
  <si>
    <t>DD3-07:02</t>
  </si>
  <si>
    <t>DD3-06:02</t>
  </si>
  <si>
    <t>DD3-05:02</t>
  </si>
  <si>
    <t>DD3-04:02</t>
  </si>
  <si>
    <t>DD3-03:02</t>
  </si>
  <si>
    <t>DD3-02:02</t>
  </si>
  <si>
    <t>DD3-01:02</t>
  </si>
  <si>
    <t>DD1-07:03</t>
  </si>
  <si>
    <t>DD1-06:03</t>
  </si>
  <si>
    <t>DD1-05:03</t>
  </si>
  <si>
    <t>DD1-04:03</t>
  </si>
  <si>
    <t>DD1-03:03</t>
  </si>
  <si>
    <t>DD1-02:03</t>
  </si>
  <si>
    <t>DD1-01:03</t>
  </si>
  <si>
    <t>DD2-07:03</t>
  </si>
  <si>
    <t>DD2-06:03</t>
  </si>
  <si>
    <t>DD2-05:03</t>
  </si>
  <si>
    <t>DD2-04:03</t>
  </si>
  <si>
    <t>DD2-03:03</t>
  </si>
  <si>
    <t>DD2-02:03</t>
  </si>
  <si>
    <t>DD2-01:03</t>
  </si>
  <si>
    <t>DD3-07:03</t>
  </si>
  <si>
    <t>DD3-06:03</t>
  </si>
  <si>
    <t>DD3-05:03</t>
  </si>
  <si>
    <t>DD3-04:03</t>
  </si>
  <si>
    <t>DD3-03:03</t>
  </si>
  <si>
    <t>DD3-02:03</t>
  </si>
  <si>
    <t>DD3-01:03</t>
  </si>
  <si>
    <t>DD1-07:04</t>
  </si>
  <si>
    <t>DD1-06:04</t>
  </si>
  <si>
    <t>DD1-05:04</t>
  </si>
  <si>
    <t>DD1-04:04</t>
  </si>
  <si>
    <t>DD1-03:04</t>
  </si>
  <si>
    <t>DD1-02:04</t>
  </si>
  <si>
    <t>DD1-01:04</t>
  </si>
  <si>
    <t>DD2-07:04</t>
  </si>
  <si>
    <t>DD2-06:04</t>
  </si>
  <si>
    <t>DD2-05:04</t>
  </si>
  <si>
    <t>DD2-04:04</t>
  </si>
  <si>
    <t>DD2-03:04</t>
  </si>
  <si>
    <t>DD2-02:04</t>
  </si>
  <si>
    <t>DD2-01:04</t>
  </si>
  <si>
    <t>DD3-07:04</t>
  </si>
  <si>
    <t>DD3-06:04</t>
  </si>
  <si>
    <t>DD3-05:04</t>
  </si>
  <si>
    <t>DD3-04:04</t>
  </si>
  <si>
    <t>DD3-03:04</t>
  </si>
  <si>
    <t>DD3-02:04</t>
  </si>
  <si>
    <t>DD3-01:04</t>
  </si>
  <si>
    <t>CC1-07:01</t>
  </si>
  <si>
    <t>CC1-06:01</t>
  </si>
  <si>
    <t>CC1-05:01</t>
  </si>
  <si>
    <t>CC1-04:01</t>
  </si>
  <si>
    <t>CC1-03:01</t>
  </si>
  <si>
    <t>CC1-02:01</t>
  </si>
  <si>
    <t>CC1-01:01</t>
  </si>
  <si>
    <t>CC2-07:01</t>
  </si>
  <si>
    <t>CC2-06:01</t>
  </si>
  <si>
    <t>CC2-05:01</t>
  </si>
  <si>
    <t>CC2-04:01</t>
  </si>
  <si>
    <t>CC2-03:01</t>
  </si>
  <si>
    <t>CC2-02:01</t>
  </si>
  <si>
    <t>CC2-01:01</t>
  </si>
  <si>
    <t>CC3-07:01</t>
  </si>
  <si>
    <t>CC3-06:01</t>
  </si>
  <si>
    <t>CC3-05:01</t>
  </si>
  <si>
    <t>CC3-04:01</t>
  </si>
  <si>
    <t>CC3-03:01</t>
  </si>
  <si>
    <t>CC3-02:01</t>
  </si>
  <si>
    <t>CC3-01:01</t>
  </si>
  <si>
    <t>CC1-07:02</t>
  </si>
  <si>
    <t>CC1-06:02</t>
  </si>
  <si>
    <t>CC1-05:02</t>
  </si>
  <si>
    <t>CC1-04:02</t>
  </si>
  <si>
    <t>CC1-03:02</t>
  </si>
  <si>
    <t>CC1-02:02</t>
  </si>
  <si>
    <t>CC1-01:02</t>
  </si>
  <si>
    <t>CC2-07:02</t>
  </si>
  <si>
    <t>CC2-06:02</t>
  </si>
  <si>
    <t>CC2-05:02</t>
  </si>
  <si>
    <t>CC2-04:02</t>
  </si>
  <si>
    <t>CC2-03:02</t>
  </si>
  <si>
    <t>CC2-02:02</t>
  </si>
  <si>
    <t>CC2-01:02</t>
  </si>
  <si>
    <t>CC3-07:02</t>
  </si>
  <si>
    <t>CC3-06:02</t>
  </si>
  <si>
    <t>CC3-05:02</t>
  </si>
  <si>
    <t>CC3-04:02</t>
  </si>
  <si>
    <t>CC3-03:02</t>
  </si>
  <si>
    <t>CC3-02:02</t>
  </si>
  <si>
    <t>CC3-01:02</t>
  </si>
  <si>
    <t>CC1-07:03</t>
  </si>
  <si>
    <t>CC1-06:03</t>
  </si>
  <si>
    <t>CC1-05:03</t>
  </si>
  <si>
    <t>CC1-04:03</t>
  </si>
  <si>
    <t>CC1-03:03</t>
  </si>
  <si>
    <t>CC1-02:03</t>
  </si>
  <si>
    <t>CC1-01:03</t>
  </si>
  <si>
    <t>CC2-07:03</t>
  </si>
  <si>
    <t>CC2-06:03</t>
  </si>
  <si>
    <t>CC2-05:03</t>
  </si>
  <si>
    <t>CC2-04:03</t>
  </si>
  <si>
    <t>CC2-03:03</t>
  </si>
  <si>
    <t>CC2-02:03</t>
  </si>
  <si>
    <t>CC2-01:03</t>
  </si>
  <si>
    <t>CC3-07:03</t>
  </si>
  <si>
    <t>CC3-06:03</t>
  </si>
  <si>
    <t>CC3-05:03</t>
  </si>
  <si>
    <t>CC3-04:03</t>
  </si>
  <si>
    <t>CC3-03:03</t>
  </si>
  <si>
    <t>CC3-02:03</t>
  </si>
  <si>
    <t>CC3-01:03</t>
  </si>
  <si>
    <t>CC1-07:04</t>
  </si>
  <si>
    <t>CC1-06:04</t>
  </si>
  <si>
    <t>CC1-05:04</t>
  </si>
  <si>
    <t>CC1-04:04</t>
  </si>
  <si>
    <t>CC1-03:04</t>
  </si>
  <si>
    <t>CC1-02:04</t>
  </si>
  <si>
    <t>CC1-01:04</t>
  </si>
  <si>
    <t>CC2-07:04</t>
  </si>
  <si>
    <t>CC2-06:04</t>
  </si>
  <si>
    <t>CC2-05:04</t>
  </si>
  <si>
    <t>CC2-04:04</t>
  </si>
  <si>
    <t>CC2-03:04</t>
  </si>
  <si>
    <t>CC2-02:04</t>
  </si>
  <si>
    <t>CC2-01:04</t>
  </si>
  <si>
    <t>CC3-07:04</t>
  </si>
  <si>
    <t>CC3-06:04</t>
  </si>
  <si>
    <t>CC3-05:04</t>
  </si>
  <si>
    <t>CC3-04:04</t>
  </si>
  <si>
    <t>CC3-03:04</t>
  </si>
  <si>
    <t>CC3-02:04</t>
  </si>
  <si>
    <t>CC3-01:04</t>
  </si>
  <si>
    <t>BB1-07:01</t>
  </si>
  <si>
    <t>BB1-06:01</t>
  </si>
  <si>
    <t>BB1-05:01</t>
  </si>
  <si>
    <t>BB1-04:01</t>
  </si>
  <si>
    <t>BB1-03:01</t>
  </si>
  <si>
    <t>BB1-02:01</t>
  </si>
  <si>
    <t>BB1-01:01</t>
  </si>
  <si>
    <t>BB2-07:01</t>
  </si>
  <si>
    <t>BB2-06:01</t>
  </si>
  <si>
    <t>BB2-05:01</t>
  </si>
  <si>
    <t>BB2-04:01</t>
  </si>
  <si>
    <t>BB2-03:01</t>
  </si>
  <si>
    <t>BB2-02:01</t>
  </si>
  <si>
    <t>BB2-01:01</t>
  </si>
  <si>
    <t>BB3-07:01</t>
  </si>
  <si>
    <t>BB3-06:01</t>
  </si>
  <si>
    <t>BB3-05:01</t>
  </si>
  <si>
    <t>BB3-04:01</t>
  </si>
  <si>
    <t>BB3-03:01</t>
  </si>
  <si>
    <t>BB3-02:01</t>
  </si>
  <si>
    <t>BB3-01:01</t>
  </si>
  <si>
    <t>BB1-07:02</t>
  </si>
  <si>
    <t>BB1-06:02</t>
  </si>
  <si>
    <t>BB1-05:02</t>
  </si>
  <si>
    <t>BB1-04:02</t>
  </si>
  <si>
    <t>BB1-03:02</t>
  </si>
  <si>
    <t>BB1-02:02</t>
  </si>
  <si>
    <t>BB1-01:02</t>
  </si>
  <si>
    <t>BB2-07:02</t>
  </si>
  <si>
    <t>BB2-06:02</t>
  </si>
  <si>
    <t>BB2-05:02</t>
  </si>
  <si>
    <t>BB2-04:02</t>
  </si>
  <si>
    <t>BB2-03:02</t>
  </si>
  <si>
    <t>BB2-02:02</t>
  </si>
  <si>
    <t>BB2-01:02</t>
  </si>
  <si>
    <t>BB3-07:02</t>
  </si>
  <si>
    <t>BB3-06:02</t>
  </si>
  <si>
    <t>BB3-05:02</t>
  </si>
  <si>
    <t>BB3-04:02</t>
  </si>
  <si>
    <t>BB3-03:02</t>
  </si>
  <si>
    <t>BB3-02:02</t>
  </si>
  <si>
    <t>BB3-01:02</t>
  </si>
  <si>
    <t>BB1-07:03</t>
  </si>
  <si>
    <t>BB1-06:03</t>
  </si>
  <si>
    <t>BB1-05:03</t>
  </si>
  <si>
    <t>BB1-04:03</t>
  </si>
  <si>
    <t>BB1-03:03</t>
  </si>
  <si>
    <t>BB1-02:03</t>
  </si>
  <si>
    <t>BB1-01:03</t>
  </si>
  <si>
    <t>BB2-07:03</t>
  </si>
  <si>
    <t>BB2-06:03</t>
  </si>
  <si>
    <t>BB2-05:03</t>
  </si>
  <si>
    <t>BB2-04:03</t>
  </si>
  <si>
    <t>BB2-03:03</t>
  </si>
  <si>
    <t>BB2-02:03</t>
  </si>
  <si>
    <t>BB2-01:03</t>
  </si>
  <si>
    <t>BB3-07:03</t>
  </si>
  <si>
    <t>BB3-06:03</t>
  </si>
  <si>
    <t>BB3-05:03</t>
  </si>
  <si>
    <t>BB3-04:03</t>
  </si>
  <si>
    <t>BB3-03:03</t>
  </si>
  <si>
    <t>BB3-02:03</t>
  </si>
  <si>
    <t>BB3-01:03</t>
  </si>
  <si>
    <t>BB1-07:04</t>
  </si>
  <si>
    <t>BB1-06:04</t>
  </si>
  <si>
    <t>BB1-05:04</t>
  </si>
  <si>
    <t>BB1-04:04</t>
  </si>
  <si>
    <t>BB1-03:04</t>
  </si>
  <si>
    <t>BB1-02:04</t>
  </si>
  <si>
    <t>BB1-01:04</t>
  </si>
  <si>
    <t>BB2-07:04</t>
  </si>
  <si>
    <t>BB2-06:04</t>
  </si>
  <si>
    <t>BB2-05:04</t>
  </si>
  <si>
    <t>BB2-04:04</t>
  </si>
  <si>
    <t>BB2-03:04</t>
  </si>
  <si>
    <t>BB2-02:04</t>
  </si>
  <si>
    <t>BB2-01:04</t>
  </si>
  <si>
    <t>BB3-07:04</t>
  </si>
  <si>
    <t>BB3-06:04</t>
  </si>
  <si>
    <t>BB3-05:04</t>
  </si>
  <si>
    <t>BB3-04:04</t>
  </si>
  <si>
    <t>BB3-03:04</t>
  </si>
  <si>
    <t>BB3-02:04</t>
  </si>
  <si>
    <t>BB3-01:04</t>
  </si>
  <si>
    <t>AA1-07:01</t>
  </si>
  <si>
    <t>AA1-06:01</t>
  </si>
  <si>
    <t>AA1-05:01</t>
  </si>
  <si>
    <t>AA1-04:01</t>
  </si>
  <si>
    <t>AA1-03:01</t>
  </si>
  <si>
    <t>AA1-02:01</t>
  </si>
  <si>
    <t>AA1-01:01</t>
  </si>
  <si>
    <t>AA2-07:01</t>
  </si>
  <si>
    <t>AA2-06:01</t>
  </si>
  <si>
    <t>AA2-05:01</t>
  </si>
  <si>
    <t>AA2-04:01</t>
  </si>
  <si>
    <t>AA2-03:01</t>
  </si>
  <si>
    <t>AA2-02:01</t>
  </si>
  <si>
    <t>AA2-01:01</t>
  </si>
  <si>
    <t>AA3-07:01</t>
  </si>
  <si>
    <t>AA3-06:01</t>
  </si>
  <si>
    <t>AA3-05:01</t>
  </si>
  <si>
    <t>AA3-04:01</t>
  </si>
  <si>
    <t>AA3-03:01</t>
  </si>
  <si>
    <t>AA3-02:01</t>
  </si>
  <si>
    <t>AA3-01:01</t>
  </si>
  <si>
    <t>AA1-07:02</t>
  </si>
  <si>
    <t>AA1-06:02</t>
  </si>
  <si>
    <t>AA1-05:02</t>
  </si>
  <si>
    <t>AA1-04:02</t>
  </si>
  <si>
    <t>AA1-03:02</t>
  </si>
  <si>
    <t>AA1-02:02</t>
  </si>
  <si>
    <t>AA1-01:02</t>
  </si>
  <si>
    <t>AA2-07:02</t>
  </si>
  <si>
    <t>AA2-06:02</t>
  </si>
  <si>
    <t>AA2-05:02</t>
  </si>
  <si>
    <t>AA2-04:02</t>
  </si>
  <si>
    <t>AA2-03:02</t>
  </si>
  <si>
    <t>AA2-02:02</t>
  </si>
  <si>
    <t>AA2-01:02</t>
  </si>
  <si>
    <t>AA3-07:02</t>
  </si>
  <si>
    <t>AA3-06:02</t>
  </si>
  <si>
    <t>AA3-05:02</t>
  </si>
  <si>
    <t>AA3-04:02</t>
  </si>
  <si>
    <t>AA3-03:02</t>
  </si>
  <si>
    <t>AA3-02:02</t>
  </si>
  <si>
    <t>AA3-01:02</t>
  </si>
  <si>
    <t>AA1-07:03</t>
  </si>
  <si>
    <t>AA1-06:03</t>
  </si>
  <si>
    <t>AA1-05:03</t>
  </si>
  <si>
    <t>AA1-04:03</t>
  </si>
  <si>
    <t>AA1-03:03</t>
  </si>
  <si>
    <t>AA1-02:03</t>
  </si>
  <si>
    <t>AA1-01:03</t>
  </si>
  <si>
    <t>AA2-07:03</t>
  </si>
  <si>
    <t>AA2-06:03</t>
  </si>
  <si>
    <t>AA2-05:03</t>
  </si>
  <si>
    <t>AA2-04:03</t>
  </si>
  <si>
    <t>AA2-03:03</t>
  </si>
  <si>
    <t>AA2-02:03</t>
  </si>
  <si>
    <t>AA2-01:03</t>
  </si>
  <si>
    <t>AA3-07:03</t>
  </si>
  <si>
    <t>AA3-06:03</t>
  </si>
  <si>
    <t>AA3-05:03</t>
  </si>
  <si>
    <t>AA3-04:03</t>
  </si>
  <si>
    <t>AA3-03:03</t>
  </si>
  <si>
    <t>AA3-02:03</t>
  </si>
  <si>
    <t>AA3-01:03</t>
  </si>
  <si>
    <t>AA1-07:04</t>
  </si>
  <si>
    <t>AA1-06:04</t>
  </si>
  <si>
    <t>AA1-05:04</t>
  </si>
  <si>
    <t>AA1-04:04</t>
  </si>
  <si>
    <t>AA1-03:04</t>
  </si>
  <si>
    <t>AA1-02:04</t>
  </si>
  <si>
    <t>AA1-01:04</t>
  </si>
  <si>
    <t>AA2-07:04</t>
  </si>
  <si>
    <t>AA2-06:04</t>
  </si>
  <si>
    <t>AA2-05:04</t>
  </si>
  <si>
    <t>AA2-04:04</t>
  </si>
  <si>
    <t>AA2-03:04</t>
  </si>
  <si>
    <t>AA2-02:04</t>
  </si>
  <si>
    <t>AA2-01:04</t>
  </si>
  <si>
    <t>AA3-07:04</t>
  </si>
  <si>
    <t>AA3-06:04</t>
  </si>
  <si>
    <t>AA3-05:04</t>
  </si>
  <si>
    <t>AA3-04:04</t>
  </si>
  <si>
    <t>AA3-03:04</t>
  </si>
  <si>
    <t>AA3-02:04</t>
  </si>
  <si>
    <t>AA3-01:04</t>
  </si>
  <si>
    <t>LOC</t>
  </si>
  <si>
    <t>CC2-02:05</t>
  </si>
  <si>
    <t>BB3-05:05</t>
  </si>
  <si>
    <t>-0:0</t>
  </si>
  <si>
    <t xml:space="preserve"> ()</t>
  </si>
  <si>
    <t>JMAC009.079985</t>
  </si>
  <si>
    <t>LCKE008.079979</t>
  </si>
  <si>
    <t>LCKE011.079980</t>
  </si>
  <si>
    <t>DURP006.077235</t>
  </si>
  <si>
    <t>JMAC013.079983</t>
  </si>
  <si>
    <t>SUNL016.080485</t>
  </si>
  <si>
    <t>SUNL016.077833</t>
  </si>
  <si>
    <t>NYFL014.078363</t>
  </si>
  <si>
    <t>GFSD189.081484</t>
  </si>
  <si>
    <t>OROB054.080207</t>
  </si>
  <si>
    <t>GFSD189.081443</t>
  </si>
  <si>
    <t>92CK119.081384</t>
  </si>
  <si>
    <t>92CK119.081241</t>
  </si>
  <si>
    <t>OROB054.080211</t>
  </si>
  <si>
    <t>GFSD189.081420</t>
  </si>
  <si>
    <t>JMAC004.079986</t>
  </si>
  <si>
    <t>LCKE004.079974</t>
  </si>
  <si>
    <t>LCKE003.079971</t>
  </si>
  <si>
    <t>JMAC006.079994</t>
  </si>
  <si>
    <t>GFSD189.081417</t>
  </si>
  <si>
    <t>OROB054.080104</t>
  </si>
  <si>
    <t>OROB054.077717</t>
  </si>
  <si>
    <t>JMAC011.079992</t>
  </si>
  <si>
    <t>92CK119.081333</t>
  </si>
  <si>
    <t>92CK119.081200</t>
  </si>
  <si>
    <t>KOKO011.079681</t>
  </si>
  <si>
    <t>KOKO011.079673</t>
  </si>
  <si>
    <t>KOKO011.079686</t>
  </si>
  <si>
    <t>KOKO011.079679</t>
  </si>
  <si>
    <t>JMAC016.079990</t>
  </si>
  <si>
    <t>JMAC007.079984</t>
  </si>
  <si>
    <t>JMAC014.079982</t>
  </si>
  <si>
    <t>KING002.081606</t>
  </si>
  <si>
    <t>JMAC002.079987</t>
  </si>
  <si>
    <t>LCKE007.079977</t>
  </si>
  <si>
    <t>LCKE001.079976</t>
  </si>
  <si>
    <t>PINE001.077281</t>
  </si>
  <si>
    <t>SUNL016.080493</t>
  </si>
  <si>
    <t>SUNL016.077901</t>
  </si>
  <si>
    <t>EE2-03:05</t>
  </si>
  <si>
    <t>SOUR011.080352</t>
  </si>
  <si>
    <t>SOUR011.080382</t>
  </si>
  <si>
    <t>SOUR011.080258</t>
  </si>
  <si>
    <t>SOUR011.080359</t>
  </si>
  <si>
    <t>KING002.081493</t>
  </si>
  <si>
    <t>KING002.081524</t>
  </si>
  <si>
    <t>SOUR011.072765 (34)</t>
  </si>
  <si>
    <t>. ()</t>
  </si>
  <si>
    <t>OROB054.076347 (49)</t>
  </si>
  <si>
    <t>KOKO011.076046 (31)</t>
  </si>
  <si>
    <t>OROB054.077717 (7)</t>
  </si>
  <si>
    <t>92CK119.073334 (11)</t>
  </si>
  <si>
    <t>NYFL014.078295 (39)</t>
  </si>
  <si>
    <t>STR8017.066663 (10)</t>
  </si>
  <si>
    <t>SUNL016.071454 (43)</t>
  </si>
  <si>
    <t>KOKO011.079686 (49)</t>
  </si>
  <si>
    <t>92CK119.075273 (16)</t>
  </si>
  <si>
    <t>92CK119.075239 (33)</t>
  </si>
  <si>
    <t>SUNL016.077833 (24)</t>
  </si>
  <si>
    <t>SUNL016.080485 (22)</t>
  </si>
  <si>
    <t>SUNL016.077901 (49)</t>
  </si>
  <si>
    <t>KOKO011.072347 (49)</t>
  </si>
  <si>
    <t>OROB054.077701 (40)</t>
  </si>
  <si>
    <t>STR8017.066665 (49)</t>
  </si>
  <si>
    <t>SUNL016.077901 (13)</t>
  </si>
  <si>
    <t>SUNL016.077833 (36)</t>
  </si>
  <si>
    <t>GFSD189.069821 (12)</t>
  </si>
  <si>
    <t>KOKO011.079673 (37)</t>
  </si>
  <si>
    <t>92CK119.073334 (21)</t>
  </si>
  <si>
    <t>OROB054.080104 (26)</t>
  </si>
  <si>
    <t>DURP006.067513 (26)</t>
  </si>
  <si>
    <t>JMAC013.079983 (17)</t>
  </si>
  <si>
    <t>JMAC009.079985 (5)</t>
  </si>
  <si>
    <t>PINE001.077281 (49)</t>
  </si>
  <si>
    <t>OROB054.076315 (49)</t>
  </si>
  <si>
    <t>GFSD189.081417 (16)</t>
  </si>
  <si>
    <t>GFSD189.072965 (33)</t>
  </si>
  <si>
    <t>STR8017.066662 (8)</t>
  </si>
  <si>
    <t>STR8017.072710 (41)</t>
  </si>
  <si>
    <t>SUNL016.071403 (38)</t>
  </si>
  <si>
    <t>SUNL016.080493 (4)</t>
  </si>
  <si>
    <t>KOKO011.079681 (49)</t>
  </si>
  <si>
    <t>92CK119.075239 (24)</t>
  </si>
  <si>
    <t>GFSD189.079090 (17)</t>
  </si>
  <si>
    <t>DURP006.077235 (18)</t>
  </si>
  <si>
    <t>LCKE011.079980 (17)</t>
  </si>
  <si>
    <t>PINE001.077281 (14)</t>
  </si>
  <si>
    <t>PINE001.067493 (35)</t>
  </si>
  <si>
    <t>OROB054.076211 (49)</t>
  </si>
  <si>
    <t>LDOS040.073657 (39)</t>
  </si>
  <si>
    <t>LCKE008.079979 (17)</t>
  </si>
  <si>
    <t>JMAC009.079985 (6)</t>
  </si>
  <si>
    <t>KOKO011.072347 (12)</t>
  </si>
  <si>
    <t>KOKO011.079679 (37)</t>
  </si>
  <si>
    <t>STR8017.066663 (42)</t>
  </si>
  <si>
    <t>JMAC009.079985 (7)</t>
  </si>
  <si>
    <t>KOKO011.079673 (12)</t>
  </si>
  <si>
    <t>KING002.079260 (19)</t>
  </si>
  <si>
    <t>KING002.079189 (17)</t>
  </si>
  <si>
    <t>92CK119.081241 (21)</t>
  </si>
  <si>
    <t>92CK119.081384 (20)</t>
  </si>
  <si>
    <t>SOUR011.072833 (31)</t>
  </si>
  <si>
    <t>SUNL016.080493 (18)</t>
  </si>
  <si>
    <t>KING002.081606 (13)</t>
  </si>
  <si>
    <t>GFSD189.069811 (12)</t>
  </si>
  <si>
    <t>GFSD189.069883 (5)</t>
  </si>
  <si>
    <t>KOKO011.079673 (19)</t>
  </si>
  <si>
    <t>STR8017.072751 (26)</t>
  </si>
  <si>
    <t>DURP006.077235 (23)</t>
  </si>
  <si>
    <t>SOUR011.080352 (25)</t>
  </si>
  <si>
    <t>SOUR011.080382 (21)</t>
  </si>
  <si>
    <t>OROB054.076211 (12)</t>
  </si>
  <si>
    <t>JMAC014.079982 (14)</t>
  </si>
  <si>
    <t>JMAC007.079984 (15)</t>
  </si>
  <si>
    <t>JMAC016.079990 (8)</t>
  </si>
  <si>
    <t>SUNL016.074278 (46)</t>
  </si>
  <si>
    <t>SUNL016.074278 (6)</t>
  </si>
  <si>
    <t>KING002.071490 (6)</t>
  </si>
  <si>
    <t>KING002.071489 (9)</t>
  </si>
  <si>
    <t>KING002.071482 (11)</t>
  </si>
  <si>
    <t>OROB054.076315 (9)</t>
  </si>
  <si>
    <t>NYFL014.069954 (32)</t>
  </si>
  <si>
    <t>GFSD189.081443 (15)</t>
  </si>
  <si>
    <t>NYFL014.078363 (34)</t>
  </si>
  <si>
    <t>SUNL016.074566 (49)</t>
  </si>
  <si>
    <t>KOKO011.079679 (28)</t>
  </si>
  <si>
    <t>NYFL014.069959 (21)</t>
  </si>
  <si>
    <t>OROB054.080207 (19)</t>
  </si>
  <si>
    <t>GFSD189.081484 (30)</t>
  </si>
  <si>
    <t>KOKO011.079681 (19)</t>
  </si>
  <si>
    <t>KING002.079185 (30)</t>
  </si>
  <si>
    <t>NYFL014.078363 (37)</t>
  </si>
  <si>
    <t>STR8017.066664 (12)</t>
  </si>
  <si>
    <t>KOKO011.076057 (49)</t>
  </si>
  <si>
    <t>JMAC016.079990 (7)</t>
  </si>
  <si>
    <t>92CK119.075289 (42)</t>
  </si>
  <si>
    <t>LDOS040.070809 (49)</t>
  </si>
  <si>
    <t>LDOS040.070812 (38)</t>
  </si>
  <si>
    <t>SOUR011.076532 (49)</t>
  </si>
  <si>
    <t>LCKE001.079976 (14)</t>
  </si>
  <si>
    <t>LCKE007.079977 (16)</t>
  </si>
  <si>
    <t>JMAC002.079987 (15)</t>
  </si>
  <si>
    <t>OROB054.080211 (9)</t>
  </si>
  <si>
    <t>LDOS040.070892 (33)</t>
  </si>
  <si>
    <t>92CK119.081333 (7)</t>
  </si>
  <si>
    <t>STR8017.072710 (49)</t>
  </si>
  <si>
    <t>KING002.071486 (10)</t>
  </si>
  <si>
    <t>KING002.071480 (8)</t>
  </si>
  <si>
    <t>KING002.081524 (22)</t>
  </si>
  <si>
    <t>SOUR011.076526 (9)</t>
  </si>
  <si>
    <t>KOKO011.076046 (49)</t>
  </si>
  <si>
    <t>STR8017.072751 (49)</t>
  </si>
  <si>
    <t>JMAC006.079994 (28)</t>
  </si>
  <si>
    <t>NYFL014.078283 (21)</t>
  </si>
  <si>
    <t>SUNL016.074566 (5)</t>
  </si>
  <si>
    <t>SOUR011.080359 (27)</t>
  </si>
  <si>
    <t>KING002.081493 (17)</t>
  </si>
  <si>
    <t>92CK119.075273 (49)</t>
  </si>
  <si>
    <t>NYFL014.078283 (9)</t>
  </si>
  <si>
    <t>92CK119.081200 (23)</t>
  </si>
  <si>
    <t>JMAC011.079992 (16)</t>
  </si>
  <si>
    <t>GFSD189.072946 (45)</t>
  </si>
  <si>
    <t>GFSD189.081443 (4)</t>
  </si>
  <si>
    <t>KOKO011.072557 (13)</t>
  </si>
  <si>
    <t>SOUR011.080258 (36)</t>
  </si>
  <si>
    <t>92CK119.073207 (37)</t>
  </si>
  <si>
    <t>GFSD189.072965 (9)</t>
  </si>
  <si>
    <t>92CK119.081333 (15)</t>
  </si>
  <si>
    <t>NYFL014.078295 (34)</t>
  </si>
  <si>
    <t>PINE001.067493 (43)</t>
  </si>
  <si>
    <t>KOKO011.072557 (6)</t>
  </si>
  <si>
    <t>SOUR011.076526 (49)</t>
  </si>
  <si>
    <t>OROB054.077717 (49)</t>
  </si>
  <si>
    <t>STR8017.066664 (13)</t>
  </si>
  <si>
    <t>STR8017.066665 (36)</t>
  </si>
  <si>
    <t>LCKE003.079971 (15)</t>
  </si>
  <si>
    <t>LCKE004.079974 (17)</t>
  </si>
  <si>
    <t>JMAC004.079986 (15)</t>
  </si>
  <si>
    <t>SOUR011.076532 (41)</t>
  </si>
  <si>
    <t>OROB054.076347 (8)</t>
  </si>
  <si>
    <t>92CK119.075289 (5)</t>
  </si>
  <si>
    <t>92CK119.073174 (39)</t>
  </si>
  <si>
    <t>GFSD189.072946 (5)</t>
  </si>
  <si>
    <t>JMAC011.079992 (2)</t>
  </si>
  <si>
    <t>STR8017.066662 (47)</t>
  </si>
  <si>
    <t>GFSD189.081420 (12)</t>
  </si>
  <si>
    <t>GFSD189.079058 (23)</t>
  </si>
  <si>
    <t>OROB054.080211 (14)</t>
  </si>
  <si>
    <t>AA1-01</t>
  </si>
  <si>
    <t>AA1-02</t>
  </si>
  <si>
    <t>AA1-03</t>
  </si>
  <si>
    <t>AA1-04</t>
  </si>
  <si>
    <t>AA1-05</t>
  </si>
  <si>
    <t>AA1-06</t>
  </si>
  <si>
    <t>AA1-07</t>
  </si>
  <si>
    <t>AA2-01</t>
  </si>
  <si>
    <t>AA2-02</t>
  </si>
  <si>
    <t>AA2-03</t>
  </si>
  <si>
    <t>AA2-04</t>
  </si>
  <si>
    <t>AA2-05</t>
  </si>
  <si>
    <t>AA2-06</t>
  </si>
  <si>
    <t>AA2-07</t>
  </si>
  <si>
    <t>AA3-01</t>
  </si>
  <si>
    <t>AA3-02</t>
  </si>
  <si>
    <t>AA3-03</t>
  </si>
  <si>
    <t>AA3-04</t>
  </si>
  <si>
    <t>AA3-05</t>
  </si>
  <si>
    <t>AA3-06</t>
  </si>
  <si>
    <t>AA3-07</t>
  </si>
  <si>
    <t>BB1-01</t>
  </si>
  <si>
    <t>JMAC</t>
  </si>
  <si>
    <t>JMAC009</t>
  </si>
  <si>
    <t>LCKE</t>
  </si>
  <si>
    <t>LCKE008</t>
  </si>
  <si>
    <t>BB1-02</t>
  </si>
  <si>
    <t>LCKE011</t>
  </si>
  <si>
    <t>BB1-03</t>
  </si>
  <si>
    <t>BB1-04</t>
  </si>
  <si>
    <t>JMAC013</t>
  </si>
  <si>
    <t>BB1-05</t>
  </si>
  <si>
    <t>BB1-06</t>
  </si>
  <si>
    <t>BB1-07</t>
  </si>
  <si>
    <t>BB2-01</t>
  </si>
  <si>
    <t>BB2-02</t>
  </si>
  <si>
    <t>BB2-03</t>
  </si>
  <si>
    <t>BB2-04</t>
  </si>
  <si>
    <t>BB2-05</t>
  </si>
  <si>
    <t>BB2-06</t>
  </si>
  <si>
    <t>BB2-07</t>
  </si>
  <si>
    <t>BB3-01</t>
  </si>
  <si>
    <t>BB3-02</t>
  </si>
  <si>
    <t>JMAC004</t>
  </si>
  <si>
    <t>LCKE004</t>
  </si>
  <si>
    <t>LCKE003</t>
  </si>
  <si>
    <t>BB3-03</t>
  </si>
  <si>
    <t>BB3-04</t>
  </si>
  <si>
    <t>BB3-05</t>
  </si>
  <si>
    <t>JMAC006</t>
  </si>
  <si>
    <t>BB3-06</t>
  </si>
  <si>
    <t>BB3-07</t>
  </si>
  <si>
    <t>CC1-01</t>
  </si>
  <si>
    <t>CC1-02</t>
  </si>
  <si>
    <t>CC1-03</t>
  </si>
  <si>
    <t>CC1-04</t>
  </si>
  <si>
    <t>CC1-05</t>
  </si>
  <si>
    <t>CC1-06</t>
  </si>
  <si>
    <t>CC1-07</t>
  </si>
  <si>
    <t>CC2-01</t>
  </si>
  <si>
    <t>CC2-02</t>
  </si>
  <si>
    <t>CC2-03</t>
  </si>
  <si>
    <t>CC2-04</t>
  </si>
  <si>
    <t>CC2-05</t>
  </si>
  <si>
    <t>CC2-06</t>
  </si>
  <si>
    <t>CC2-07</t>
  </si>
  <si>
    <t>CC3-01</t>
  </si>
  <si>
    <t>JMAC011</t>
  </si>
  <si>
    <t>CC3-02</t>
  </si>
  <si>
    <t>CC3-03</t>
  </si>
  <si>
    <t>CC3-04</t>
  </si>
  <si>
    <t>CC3-05</t>
  </si>
  <si>
    <t>CC3-06</t>
  </si>
  <si>
    <t>CC3-07</t>
  </si>
  <si>
    <t>DD1-01</t>
  </si>
  <si>
    <t>DD1-02</t>
  </si>
  <si>
    <t>DD1-03</t>
  </si>
  <si>
    <t>DD1-04</t>
  </si>
  <si>
    <t>DD1-05</t>
  </si>
  <si>
    <t>DD1-06</t>
  </si>
  <si>
    <t>DD1-07</t>
  </si>
  <si>
    <t>DD2-01</t>
  </si>
  <si>
    <t>DD2-02</t>
  </si>
  <si>
    <t>DD2-03</t>
  </si>
  <si>
    <t>DD2-04</t>
  </si>
  <si>
    <t>JMAC016</t>
  </si>
  <si>
    <t>JMAC007</t>
  </si>
  <si>
    <t>JMAC014</t>
  </si>
  <si>
    <t>DD2-05</t>
  </si>
  <si>
    <t>DD2-06</t>
  </si>
  <si>
    <t>DD2-07</t>
  </si>
  <si>
    <t>DD3-01</t>
  </si>
  <si>
    <t>DD3-02</t>
  </si>
  <si>
    <t>DD3-03</t>
  </si>
  <si>
    <t>DD3-04</t>
  </si>
  <si>
    <t>DD3-05</t>
  </si>
  <si>
    <t>DD3-06</t>
  </si>
  <si>
    <t>JMAC002</t>
  </si>
  <si>
    <t>LCKE007</t>
  </si>
  <si>
    <t>LCKE001</t>
  </si>
  <si>
    <t>DD3-07</t>
  </si>
  <si>
    <t>EE1-01</t>
  </si>
  <si>
    <t>EE1-02</t>
  </si>
  <si>
    <t>EE1-03</t>
  </si>
  <si>
    <t>EE1-04</t>
  </si>
  <si>
    <t>EE1-05</t>
  </si>
  <si>
    <t>EE1-06</t>
  </si>
  <si>
    <t>EE1-07</t>
  </si>
  <si>
    <t>EE2-01</t>
  </si>
  <si>
    <t>EE2-02</t>
  </si>
  <si>
    <t>EE2-03</t>
  </si>
  <si>
    <t>EE2-04</t>
  </si>
  <si>
    <t>EE2-05</t>
  </si>
  <si>
    <t>EE2-06</t>
  </si>
  <si>
    <t>EE2-07</t>
  </si>
  <si>
    <t>EE3-01</t>
  </si>
  <si>
    <t>EE3-02</t>
  </si>
  <si>
    <t>EE3-03</t>
  </si>
  <si>
    <t>EE3-04</t>
  </si>
  <si>
    <t>EE3-05</t>
  </si>
  <si>
    <t>EE3-06</t>
  </si>
  <si>
    <t>EE3-07</t>
  </si>
  <si>
    <t>STR8014.079516</t>
  </si>
  <si>
    <t>STR8014.079478</t>
  </si>
  <si>
    <t>SOUR011.083630</t>
  </si>
  <si>
    <t>LDOS040.083342</t>
  </si>
  <si>
    <t>NYFL014.083541</t>
  </si>
  <si>
    <t>NYFL014.083576</t>
  </si>
  <si>
    <t>NYFL014.078363.</t>
  </si>
  <si>
    <t>NYFL014.083587</t>
  </si>
  <si>
    <t>sum of flat</t>
  </si>
  <si>
    <t>STR8014.082090</t>
  </si>
  <si>
    <t>DURP006.084607</t>
  </si>
  <si>
    <t>DURP006.084611</t>
  </si>
  <si>
    <t>SOUR011.083656</t>
  </si>
  <si>
    <t>LDOS040.083310</t>
  </si>
  <si>
    <t>GFSD207.079165</t>
  </si>
  <si>
    <t>LDOS040.083423</t>
  </si>
  <si>
    <t>LDOS040.083299</t>
  </si>
  <si>
    <t>GFSD189.082526</t>
  </si>
  <si>
    <t>GFSD189.082552</t>
  </si>
  <si>
    <t>Total</t>
  </si>
  <si>
    <t>STR8014.082090 (23)</t>
  </si>
  <si>
    <t>DITO003.074619 (27)</t>
  </si>
  <si>
    <t>LDOS040.070892 (18)</t>
  </si>
  <si>
    <t>LDOS040.083342 (15)</t>
  </si>
  <si>
    <t>SUNL016.074566 (16)</t>
  </si>
  <si>
    <t>RAIN001.074630 (19)</t>
  </si>
  <si>
    <t>GFSD189.069821 (16)</t>
  </si>
  <si>
    <t>92CK119.073174 (14)</t>
  </si>
  <si>
    <t>GFSD189.072946 (34)</t>
  </si>
  <si>
    <t>FIRE003.075135 (15)</t>
  </si>
  <si>
    <t>LDOS040.073657 (5)</t>
  </si>
  <si>
    <t>LDOS040.073665 (35)</t>
  </si>
  <si>
    <t>SOUR011.080382 (9)</t>
  </si>
  <si>
    <t>STR8014.076811 (49)</t>
  </si>
  <si>
    <t>92CK119.075273 (37)</t>
  </si>
  <si>
    <t>GFSD207.069898 (12)</t>
  </si>
  <si>
    <t>SUNL016.074278 (49)</t>
  </si>
  <si>
    <t>GFSD189.082552 (25)</t>
  </si>
  <si>
    <t>STR8014.074180 (13)</t>
  </si>
  <si>
    <t>DITO001.074620 (11)</t>
  </si>
  <si>
    <t>GFSD207.069897 (49)</t>
  </si>
  <si>
    <t>SOUR011.083630 (22)</t>
  </si>
  <si>
    <t>LDOS040.070820 (27)</t>
  </si>
  <si>
    <t>92CK119.073174 (17)</t>
  </si>
  <si>
    <t>GFSD189.079058 (32)</t>
  </si>
  <si>
    <t>GFSD207.069898 (29)</t>
  </si>
  <si>
    <t>GFSD207.069899 (20)</t>
  </si>
  <si>
    <t>SUNL016.074566 (32)</t>
  </si>
  <si>
    <t>SOUR011.076526 (17)</t>
  </si>
  <si>
    <t>GFSD189.069883 (35)</t>
  </si>
  <si>
    <t>GFSD189.069811 (11)</t>
  </si>
  <si>
    <t>92CK119.073207 (38)</t>
  </si>
  <si>
    <t>FIRE003.075135 (14)</t>
  </si>
  <si>
    <t>KOKO011.079673 (45)</t>
  </si>
  <si>
    <t>SOUR011.080382 (43)</t>
  </si>
  <si>
    <t>SUNL016.074278 (5)</t>
  </si>
  <si>
    <t>GFSD189.079058 (6)</t>
  </si>
  <si>
    <t>DITO001.074620 (8)</t>
  </si>
  <si>
    <t>92CK119.075239 (32)</t>
  </si>
  <si>
    <t>GFSD189.082526 (15)</t>
  </si>
  <si>
    <t>GFSD189.079090 (29)</t>
  </si>
  <si>
    <t>DITO011.074613 (14)</t>
  </si>
  <si>
    <t>LDOS040.070820 (36)</t>
  </si>
  <si>
    <t>PINE001.077281 (46)</t>
  </si>
  <si>
    <t>GFSD207.069899 (12)</t>
  </si>
  <si>
    <t>KOKO011.076046 (12)</t>
  </si>
  <si>
    <t>GFSD207.069904 (25)</t>
  </si>
  <si>
    <t>GFSD189.081417 ()</t>
  </si>
  <si>
    <t>92CK119.075289 (45)</t>
  </si>
  <si>
    <t>RAIN006.074629 (4)</t>
  </si>
  <si>
    <t>GFSD207.069897 (16)</t>
  </si>
  <si>
    <t>KOKO011.079679 (33)</t>
  </si>
  <si>
    <t>KOKO011.079679 (42)</t>
  </si>
  <si>
    <t>FIRE007.075138 (7)</t>
  </si>
  <si>
    <t>SOUR011.080258 (49)</t>
  </si>
  <si>
    <t>KOKO011.072347 (48)</t>
  </si>
  <si>
    <t>KOKO011.076057 (23)</t>
  </si>
  <si>
    <t>LDOS040.070812 (26)</t>
  </si>
  <si>
    <t>GFSD207.069902 (49)</t>
  </si>
  <si>
    <t>SOUR011.080352 (34)</t>
  </si>
  <si>
    <t>FIRE012.075143 (15)</t>
  </si>
  <si>
    <t>KOKO011.079673 (16)</t>
  </si>
  <si>
    <t>DURP006.084611 (4)</t>
  </si>
  <si>
    <t>DURP006.084607 (12)</t>
  </si>
  <si>
    <t>DURP006.077235 (15)</t>
  </si>
  <si>
    <t>SOUR011.080359 (49)</t>
  </si>
  <si>
    <t>GFSD207.069904 (43)</t>
  </si>
  <si>
    <t>KOKO011.076057 (6)</t>
  </si>
  <si>
    <t>FIRE012.075143 (2)</t>
  </si>
  <si>
    <t>OROB054.080104 (45)</t>
  </si>
  <si>
    <t>92CK119.073334 (29)</t>
  </si>
  <si>
    <t>STR8014.074144 (19)</t>
  </si>
  <si>
    <t>KOKO011.072347 (3)</t>
  </si>
  <si>
    <t>DITO009.074611 (17)</t>
  </si>
  <si>
    <t>RAIN003.074631 (21)</t>
  </si>
  <si>
    <t>PLAN008.076506 (5)</t>
  </si>
  <si>
    <t>RAIN005.074628 (17)</t>
  </si>
  <si>
    <t>OROB054.076315 (42)</t>
  </si>
  <si>
    <t>GFSD189.072965 (42)</t>
  </si>
  <si>
    <t>PLAN008.076488 (7)</t>
  </si>
  <si>
    <t>GFSD189.081420 (29)</t>
  </si>
  <si>
    <t>STR8014.082090 (15)</t>
  </si>
  <si>
    <t>RAIN002.074640 (14)</t>
  </si>
  <si>
    <t>DURP006.084611 (12)</t>
  </si>
  <si>
    <t>GFSD207.079165 (19)</t>
  </si>
  <si>
    <t>SUNL016.077833 (19)</t>
  </si>
  <si>
    <t>SOUR011.080359 (14)</t>
  </si>
  <si>
    <t>STR8014.079478 (49)</t>
  </si>
  <si>
    <t>92CK119.081241 (48)</t>
  </si>
  <si>
    <t>FIRE007.075138 (16)</t>
  </si>
  <si>
    <t>SOUR011.072765 (33)</t>
  </si>
  <si>
    <t>NYFL014.083587 (28)</t>
  </si>
  <si>
    <t>NYFL014.083576 (21)</t>
  </si>
  <si>
    <t>STR8014.079478 (25)</t>
  </si>
  <si>
    <t>FIRE001.074642 (24)</t>
  </si>
  <si>
    <t>FIRE001.074642 (6)</t>
  </si>
  <si>
    <t>GFSD189.081443 (19)</t>
  </si>
  <si>
    <t>DITO007.074615 (18)</t>
  </si>
  <si>
    <t>GFSD207.069897 (6)</t>
  </si>
  <si>
    <t>LDOS040.083299 (17)</t>
  </si>
  <si>
    <t>LDOS040.083423 (21)</t>
  </si>
  <si>
    <t>LDOS040.083310 (11)</t>
  </si>
  <si>
    <t>NYFL014.083541 (24)</t>
  </si>
  <si>
    <t>NYFL014.083576 (7)</t>
  </si>
  <si>
    <t>NYFL014.078363. (12)</t>
  </si>
  <si>
    <t>STR8014.079516 (41)</t>
  </si>
  <si>
    <t>RAIN006.074629 (9)</t>
  </si>
  <si>
    <t>92CK119.081333 (49)</t>
  </si>
  <si>
    <t>LDOS040.070812 (4)</t>
  </si>
  <si>
    <t>LDOS040.070892 (45)</t>
  </si>
  <si>
    <t>OROB054.080207 (49)</t>
  </si>
  <si>
    <t>SOUR011.076526 (22)</t>
  </si>
  <si>
    <t>SUNL016.080485 (14)</t>
  </si>
  <si>
    <t>SOUR011.080352 (12)</t>
  </si>
  <si>
    <t>STR8014.074144 (6)</t>
  </si>
  <si>
    <t>KOKO011.072557 (43)</t>
  </si>
  <si>
    <t>GFSD207.079165 (21)</t>
  </si>
  <si>
    <t>LDOS040.083310 (28)</t>
  </si>
  <si>
    <t>OROB054.080104 (10)</t>
  </si>
  <si>
    <t>NYFL014.078363 (38)</t>
  </si>
  <si>
    <t>SUNL016.080493 (45)</t>
  </si>
  <si>
    <t>SOUR011.080352 (4)</t>
  </si>
  <si>
    <t>92CK119.081384 (49)</t>
  </si>
  <si>
    <t>SOUR011.083656 (38)</t>
  </si>
  <si>
    <t>SOUR011.083630 (3)</t>
  </si>
  <si>
    <t>SOUR011.080258 (7)</t>
  </si>
  <si>
    <t>OROB054.076347 (42)</t>
  </si>
  <si>
    <t>STR8014.076868 (47)</t>
  </si>
  <si>
    <t>Tables start at Z29</t>
  </si>
  <si>
    <t>sum</t>
  </si>
  <si>
    <t>PINE001.087122</t>
  </si>
  <si>
    <t>OROB054.084291</t>
  </si>
  <si>
    <t>OROB054.084169</t>
  </si>
  <si>
    <t>KOKO011.084343</t>
  </si>
  <si>
    <t>NYFL014.085294</t>
  </si>
  <si>
    <t>NYFL014.085392</t>
  </si>
  <si>
    <t>PINE001.087102</t>
  </si>
  <si>
    <t>PINE001.087095</t>
  </si>
  <si>
    <t>STR8017.083955</t>
  </si>
  <si>
    <t>BERT016.080485</t>
  </si>
  <si>
    <t>BERT016.085876</t>
  </si>
  <si>
    <t>BLDS207.079165</t>
  </si>
  <si>
    <t>BLDS207.069897</t>
  </si>
  <si>
    <t>BLDS207.069902</t>
  </si>
  <si>
    <t>BLDS207.069904</t>
  </si>
  <si>
    <t>SOUR011.084742</t>
  </si>
  <si>
    <t>BERT016.074278</t>
  </si>
  <si>
    <t>BLDS207.079108</t>
  </si>
  <si>
    <t>BERT016.0804.93</t>
  </si>
  <si>
    <t>BERT016.074566</t>
  </si>
  <si>
    <t>SUNL006.087030</t>
  </si>
  <si>
    <t>BERT016.077901</t>
  </si>
  <si>
    <t>92CK119.084895</t>
  </si>
  <si>
    <t>SUNL006.083206</t>
  </si>
  <si>
    <t>SUNL006.087046</t>
  </si>
  <si>
    <t>SUNL006.083129</t>
  </si>
  <si>
    <t>BERT</t>
  </si>
  <si>
    <t>BERT016</t>
  </si>
  <si>
    <t>SHRM</t>
  </si>
  <si>
    <t>BLDS</t>
  </si>
  <si>
    <t>BLDS207</t>
  </si>
  <si>
    <t>SHRM014.082013</t>
  </si>
  <si>
    <t>SHRM014.074178</t>
  </si>
  <si>
    <t>SHRM014.079516</t>
  </si>
  <si>
    <t>SHRM014.076868</t>
  </si>
  <si>
    <t>SHRM014.076811</t>
  </si>
  <si>
    <t>SHRM014.082090</t>
  </si>
  <si>
    <t>SHRM014.079478</t>
  </si>
  <si>
    <t>SHRM014.082041</t>
  </si>
  <si>
    <t>SHRM014</t>
  </si>
  <si>
    <t>92CK119.081241 (33)</t>
  </si>
  <si>
    <t>92CK119.084895 (14)</t>
  </si>
  <si>
    <t>SOUR011.076526 (30)</t>
  </si>
  <si>
    <t>SOUR011.080359 (19)</t>
  </si>
  <si>
    <t>STR8017.083955 (27)</t>
  </si>
  <si>
    <t>STR8017.072710 (22)</t>
  </si>
  <si>
    <t>92CK119.081384 (36)</t>
  </si>
  <si>
    <t>92CK119.084895 (4)</t>
  </si>
  <si>
    <t>SUNL006.087030 (9)</t>
  </si>
  <si>
    <t>SUNL006.071300 (25)</t>
  </si>
  <si>
    <t>SOUR011.072833 (15)</t>
  </si>
  <si>
    <t>LDOS040.083299 (22)</t>
  </si>
  <si>
    <t>NYFL014.078363 (21)</t>
  </si>
  <si>
    <t>LDOS040.073665 (9)</t>
  </si>
  <si>
    <t>GFSD189.081484 (41)</t>
  </si>
  <si>
    <t>92CK119.073207 (14)</t>
  </si>
  <si>
    <t>SOUR011.080359 (25)</t>
  </si>
  <si>
    <t>BERT016.074278 (24)</t>
  </si>
  <si>
    <t>GFSD189.072965 (38)</t>
  </si>
  <si>
    <t>GFSD189.081417 (10)</t>
  </si>
  <si>
    <t>92CK119.081333 (43)</t>
  </si>
  <si>
    <t>BERT016.077901 (46)</t>
  </si>
  <si>
    <t>STR8017.072751 (45)</t>
  </si>
  <si>
    <t>SHRM014.082013 (30)</t>
  </si>
  <si>
    <t>LCKE001.079976 (15)</t>
  </si>
  <si>
    <t>92CK119.075289 (30)</t>
  </si>
  <si>
    <t>92CK119.073334 (19)</t>
  </si>
  <si>
    <t>SOUR011.072833 (14)</t>
  </si>
  <si>
    <t>BERT016.074566 (35)</t>
  </si>
  <si>
    <t>NYFL014.078363 (19)</t>
  </si>
  <si>
    <t>NYFL014.083576 (28)</t>
  </si>
  <si>
    <t>JMAC011.079992 (15)</t>
  </si>
  <si>
    <t>JMAC013.079983 (13)</t>
  </si>
  <si>
    <t>92CK119.075273 (32)</t>
  </si>
  <si>
    <t>92CK119.073207 (4)</t>
  </si>
  <si>
    <t>92CK119.073334 (8)</t>
  </si>
  <si>
    <t>LDOS040.073665 (21)</t>
  </si>
  <si>
    <t>SOUR011.083630 (28)</t>
  </si>
  <si>
    <t>PINE001.077281 (8)</t>
  </si>
  <si>
    <t>PINE001.087122 (23)</t>
  </si>
  <si>
    <t>PLAN008.076488 (14)</t>
  </si>
  <si>
    <t>GFSD189.079058 (29)</t>
  </si>
  <si>
    <t>GFSD189.079090 (20)</t>
  </si>
  <si>
    <t>SHRM014.082041 (31)</t>
  </si>
  <si>
    <t>SOUR011.080382 (18)</t>
  </si>
  <si>
    <t>NYFL014.083576 (3)</t>
  </si>
  <si>
    <t>NYFL014.085294 (28)</t>
  </si>
  <si>
    <t>NYFL014.085392 (17)</t>
  </si>
  <si>
    <t>PLAN008.076488 (49)</t>
  </si>
  <si>
    <t>BERT016.074278 (49)</t>
  </si>
  <si>
    <t>SHRM014.079516 (43)</t>
  </si>
  <si>
    <t>SHRM014.074178 (6)</t>
  </si>
  <si>
    <t>BERT016.074566 (18)</t>
  </si>
  <si>
    <t>SOUR011.080382 (29)</t>
  </si>
  <si>
    <t>SOUR011.080359 (2)</t>
  </si>
  <si>
    <t>OROB054.084169 (49)</t>
  </si>
  <si>
    <t>SOUR011.080258 (43)</t>
  </si>
  <si>
    <t>LCKE008.079979 (14)</t>
  </si>
  <si>
    <t>JMAC016.079990 (15)</t>
  </si>
  <si>
    <t>JMAC014.079982 (15)</t>
  </si>
  <si>
    <t>BERT016.0804.93 (46)</t>
  </si>
  <si>
    <t>OROB054.084291 (38)</t>
  </si>
  <si>
    <t>BLDS207.079108 (25)</t>
  </si>
  <si>
    <t>BLDS207.069897 (24)</t>
  </si>
  <si>
    <t>GFSD189.082552 (19)</t>
  </si>
  <si>
    <t>92CK119.073207 (10)</t>
  </si>
  <si>
    <t>GFSD189.081443 (11)</t>
  </si>
  <si>
    <t>SOUR011.084742 (38)</t>
  </si>
  <si>
    <t>SOUR011.080352 (10)</t>
  </si>
  <si>
    <t>SUNL006.079577 (23)</t>
  </si>
  <si>
    <t>SUNL006.079656 (15)</t>
  </si>
  <si>
    <t>BLDS207.079165 (25)</t>
  </si>
  <si>
    <t>SOUR011.080359 (5)</t>
  </si>
  <si>
    <t>BLDS207.069902 (19)</t>
  </si>
  <si>
    <t>GFSD189.072946 (40)</t>
  </si>
  <si>
    <t>GFSD189.079090 (7)</t>
  </si>
  <si>
    <t>GFSD189.081420 (18)</t>
  </si>
  <si>
    <t>SUNL006.074209 (19)</t>
  </si>
  <si>
    <t>SUNL006.071364 (12)</t>
  </si>
  <si>
    <t>BLDS207.069904 (34)</t>
  </si>
  <si>
    <t>KOKO011.079686 (6)</t>
  </si>
  <si>
    <t>KOKO011.072557 (39)</t>
  </si>
  <si>
    <t>SUNL006.083129 (9)</t>
  </si>
  <si>
    <t>OROB054.077717 (39)</t>
  </si>
  <si>
    <t>BLDS207.069902 (4)</t>
  </si>
  <si>
    <t>LDOS040.073657 (36)</t>
  </si>
  <si>
    <t>SHRM014.079478 (19)</t>
  </si>
  <si>
    <t>PLAN008.076506 (30)</t>
  </si>
  <si>
    <t>OROB054.080211 (46)</t>
  </si>
  <si>
    <t>SOUR011.083656 (35)</t>
  </si>
  <si>
    <t>BLDS207.069897 (6)</t>
  </si>
  <si>
    <t>SHRM014.074178 (9)</t>
  </si>
  <si>
    <t>SHRM014.082090 (21)</t>
  </si>
  <si>
    <t>KOKO011.079679 (19)</t>
  </si>
  <si>
    <t>NYFL014.078295 (30)</t>
  </si>
  <si>
    <t>NYFL014.078283 (18)</t>
  </si>
  <si>
    <t>SUNL006.079656 (3)</t>
  </si>
  <si>
    <t>SUNL006.083206 (20)</t>
  </si>
  <si>
    <t>SUNL006.087046 (19)</t>
  </si>
  <si>
    <t>SOUR011.080352 (39)</t>
  </si>
  <si>
    <t>SHRM014.076811 (22)</t>
  </si>
  <si>
    <t>NYFL014.083587 (6)</t>
  </si>
  <si>
    <t>PINE001.077281 (21)</t>
  </si>
  <si>
    <t>LCKE007.079977 (15)</t>
  </si>
  <si>
    <t>LCKE004.079974 (15)</t>
  </si>
  <si>
    <t>OROB054.077717 (45)</t>
  </si>
  <si>
    <t>BLDS207.079165 (10)</t>
  </si>
  <si>
    <t>BERT016.085876 (12)</t>
  </si>
  <si>
    <t>LDOS040.083342 (26)</t>
  </si>
  <si>
    <t>JMAC002.079987 (14)</t>
  </si>
  <si>
    <t>JMAC006.079994 (14)</t>
  </si>
  <si>
    <t>LCKE011.079980 (14)</t>
  </si>
  <si>
    <t>NYFL014.083541 (34)</t>
  </si>
  <si>
    <t>STR8017.072710 (14)</t>
  </si>
  <si>
    <t>SUNL006.071336 (18)</t>
  </si>
  <si>
    <t>SOUR011.072765 (29)</t>
  </si>
  <si>
    <t>BERT016.080485 (40)</t>
  </si>
  <si>
    <t>PLAN008.076506 (10)</t>
  </si>
  <si>
    <t>PINE001.087102 (7)</t>
  </si>
  <si>
    <t>JMAC009.079985 (14)</t>
  </si>
  <si>
    <t>PINE001.087095 (17)</t>
  </si>
  <si>
    <t>KOKO011.084343 (50)</t>
  </si>
  <si>
    <t>SOUR011.083630 (14)</t>
  </si>
  <si>
    <t>SUNL006.074227 (35)</t>
  </si>
  <si>
    <t>LDOS040.073665 (11)</t>
  </si>
  <si>
    <t>STR8017.083955 (38)</t>
  </si>
  <si>
    <t>KOKO011.079679 (34)</t>
  </si>
  <si>
    <t>SHRM014.076868 (30)</t>
  </si>
  <si>
    <t>SHRM014.074178 (19)</t>
  </si>
  <si>
    <t>GEN</t>
  </si>
  <si>
    <t>C31</t>
  </si>
  <si>
    <t>C32</t>
  </si>
  <si>
    <t>C33</t>
  </si>
  <si>
    <t>C34</t>
  </si>
  <si>
    <t>C35</t>
  </si>
  <si>
    <t>CL_AA1-01:01</t>
  </si>
  <si>
    <t>CL_AA1-01:02</t>
  </si>
  <si>
    <t>CL_AA1-01:03</t>
  </si>
  <si>
    <t>CL_AA1-01:04</t>
  </si>
  <si>
    <t>CL_AA1-02:01</t>
  </si>
  <si>
    <t>CL_AA1-02:02</t>
  </si>
  <si>
    <t>CL_AA1-02:03</t>
  </si>
  <si>
    <t>CL_AA1-02:04</t>
  </si>
  <si>
    <t>CL_AA1-03:01</t>
  </si>
  <si>
    <t>CL_AA1-03:02</t>
  </si>
  <si>
    <t>CL_AA1-03:03</t>
  </si>
  <si>
    <t>CL_AA1-03:04</t>
  </si>
  <si>
    <t>CL_AA1-04:01</t>
  </si>
  <si>
    <t>CL_AA1-04:02</t>
  </si>
  <si>
    <t>CL_AA1-04:03</t>
  </si>
  <si>
    <t>CL_AA1-04:04</t>
  </si>
  <si>
    <t>CL_AA1-05:01</t>
  </si>
  <si>
    <t>CL_AA1-05:02</t>
  </si>
  <si>
    <t>CL_AA1-05:03</t>
  </si>
  <si>
    <t>CL_AA1-05:04</t>
  </si>
  <si>
    <t>CL_AA1-06:01</t>
  </si>
  <si>
    <t>CL_AA1-06:02</t>
  </si>
  <si>
    <t>CL_AA1-06:03</t>
  </si>
  <si>
    <t>CL_AA1-06:04</t>
  </si>
  <si>
    <t>CL_AA1-07:01</t>
  </si>
  <si>
    <t>CL_AA1-07:02</t>
  </si>
  <si>
    <t>CL_AA1-07:03</t>
  </si>
  <si>
    <t>CL_AA1-07:04</t>
  </si>
  <si>
    <t>CL_AA2-01:01</t>
  </si>
  <si>
    <t>CL_AA2-01:02</t>
  </si>
  <si>
    <t>CL_AA2-01:03</t>
  </si>
  <si>
    <t>CL_AA2-01:04</t>
  </si>
  <si>
    <t>CL_AA2-02:01</t>
  </si>
  <si>
    <t>CL_AA2-02:02</t>
  </si>
  <si>
    <t>CL_AA2-02:03</t>
  </si>
  <si>
    <t>CL_AA2-02:04</t>
  </si>
  <si>
    <t>CL_AA2-03:01</t>
  </si>
  <si>
    <t>CL_AA2-03:02</t>
  </si>
  <si>
    <t>CL_AA2-03:03</t>
  </si>
  <si>
    <t>CL_AA2-03:04</t>
  </si>
  <si>
    <t>CL_AA2-04:01</t>
  </si>
  <si>
    <t>CL_AA2-04:02</t>
  </si>
  <si>
    <t>CL_AA2-04:03</t>
  </si>
  <si>
    <t>CL_AA2-04:04</t>
  </si>
  <si>
    <t>CL_AA2-05:01</t>
  </si>
  <si>
    <t>CL_AA2-05:02</t>
  </si>
  <si>
    <t>CL_AA2-05:03</t>
  </si>
  <si>
    <t>CL_AA2-05:04</t>
  </si>
  <si>
    <t>CL_AA2-06:01</t>
  </si>
  <si>
    <t>CL_AA2-06:02</t>
  </si>
  <si>
    <t>CL_AA2-06:03</t>
  </si>
  <si>
    <t>CL_AA2-06:04</t>
  </si>
  <si>
    <t>CL_AA2-07:01</t>
  </si>
  <si>
    <t>CL_AA2-07:02</t>
  </si>
  <si>
    <t>CL_AA2-07:03</t>
  </si>
  <si>
    <t>CL_AA2-07:04</t>
  </si>
  <si>
    <t>CL_AA3-01:01</t>
  </si>
  <si>
    <t>CL_AA3-01:02</t>
  </si>
  <si>
    <t>CL_AA3-01:03</t>
  </si>
  <si>
    <t>CL_AA3-01:04</t>
  </si>
  <si>
    <t>CL_AA3-02:01</t>
  </si>
  <si>
    <t>CL_AA3-02:02</t>
  </si>
  <si>
    <t>CL_AA3-02:03</t>
  </si>
  <si>
    <t>CL_AA3-02:04</t>
  </si>
  <si>
    <t>CL_AA3-03:01</t>
  </si>
  <si>
    <t>CL_AA3-03:02</t>
  </si>
  <si>
    <t>CL_AA3-03:03</t>
  </si>
  <si>
    <t>CL_AA3-03:04</t>
  </si>
  <si>
    <t>CL_AA3-04:01</t>
  </si>
  <si>
    <t>CL_AA3-04:02</t>
  </si>
  <si>
    <t>CL_AA3-04:03</t>
  </si>
  <si>
    <t>CL_AA3-04:04</t>
  </si>
  <si>
    <t>CL_AA3-05:01</t>
  </si>
  <si>
    <t>CL_AA3-05:02</t>
  </si>
  <si>
    <t>CL_AA3-05:03</t>
  </si>
  <si>
    <t>CL_AA3-05:04</t>
  </si>
  <si>
    <t>CL_AA3-06:01</t>
  </si>
  <si>
    <t>CL_AA3-06:02</t>
  </si>
  <si>
    <t>CL_AA3-06:03</t>
  </si>
  <si>
    <t>CL_AA3-06:04</t>
  </si>
  <si>
    <t>CL_AA3-07:01</t>
  </si>
  <si>
    <t>CL_AA3-07:02</t>
  </si>
  <si>
    <t>CL_AA3-07:03</t>
  </si>
  <si>
    <t>CL_AA3-07:04</t>
  </si>
  <si>
    <t>CL_BB1-01:01</t>
  </si>
  <si>
    <t>CL_BB1-01:02</t>
  </si>
  <si>
    <t>CL_BB1-01:03</t>
  </si>
  <si>
    <t>CL_BB1-01:04</t>
  </si>
  <si>
    <t>CL_BB1-01:05</t>
  </si>
  <si>
    <t>CL_BB1-02:01</t>
  </si>
  <si>
    <t>CL_BB1-02:02</t>
  </si>
  <si>
    <t>CL_BB1-02:03</t>
  </si>
  <si>
    <t>CL_BB1-03:01</t>
  </si>
  <si>
    <t>CL_BB1-03:02</t>
  </si>
  <si>
    <t>CL_BB1-03:03</t>
  </si>
  <si>
    <t>CL_BB1-03:04</t>
  </si>
  <si>
    <t>CL_BB1-04:01</t>
  </si>
  <si>
    <t>CL_BB1-04:02</t>
  </si>
  <si>
    <t>CL_BB1-04:03</t>
  </si>
  <si>
    <t>CL_BB1-04:04</t>
  </si>
  <si>
    <t>CL_BB1-05:01</t>
  </si>
  <si>
    <t>CL_BB1-05:02</t>
  </si>
  <si>
    <t>CL_BB1-05:03</t>
  </si>
  <si>
    <t>CL_BB1-05:04</t>
  </si>
  <si>
    <t>CL_BB1-06:01</t>
  </si>
  <si>
    <t>CL_BB1-06:02</t>
  </si>
  <si>
    <t>CL_BB1-06:03</t>
  </si>
  <si>
    <t>CL_BB1-06:04</t>
  </si>
  <si>
    <t>CL_BB1-07:01</t>
  </si>
  <si>
    <t>CL_BB1-07:02</t>
  </si>
  <si>
    <t>CL_BB1-07:03</t>
  </si>
  <si>
    <t>CL_BB1-07:04</t>
  </si>
  <si>
    <t>CL_BB2-01:01</t>
  </si>
  <si>
    <t>CL_BB2-01:02</t>
  </si>
  <si>
    <t>CL_BB2-01:03</t>
  </si>
  <si>
    <t>CL_BB2-01:04</t>
  </si>
  <si>
    <t>CL_BB2-02:01</t>
  </si>
  <si>
    <t>CL_BB2-02:02</t>
  </si>
  <si>
    <t>CL_BB2-02:03</t>
  </si>
  <si>
    <t>CL_BB2-02:04</t>
  </si>
  <si>
    <t>CL_BB2-03:01</t>
  </si>
  <si>
    <t>CL_BB2-03:02</t>
  </si>
  <si>
    <t>CL_BB2-03:03</t>
  </si>
  <si>
    <t>CL_BB2-03:04</t>
  </si>
  <si>
    <t>CL_BB2-04:01</t>
  </si>
  <si>
    <t>CL_BB2-04:02</t>
  </si>
  <si>
    <t>CL_BB2-04:03</t>
  </si>
  <si>
    <t>CL_BB2-04:04</t>
  </si>
  <si>
    <t>CL_BB2-05:01</t>
  </si>
  <si>
    <t>CL_BB2-05:02</t>
  </si>
  <si>
    <t>CL_BB2-05:03</t>
  </si>
  <si>
    <t>CL_BB2-05:04</t>
  </si>
  <si>
    <t>CL_BB2-06:01</t>
  </si>
  <si>
    <t>CL_BB2-06:02</t>
  </si>
  <si>
    <t>CL_BB2-06:03</t>
  </si>
  <si>
    <t>CL_BB2-06:04</t>
  </si>
  <si>
    <t>CL_BB2-07:01</t>
  </si>
  <si>
    <t>CL_BB2-07:02</t>
  </si>
  <si>
    <t>CL_BB2-07:03</t>
  </si>
  <si>
    <t>CL_BB2-07:04</t>
  </si>
  <si>
    <t>CL_BB3-01:01</t>
  </si>
  <si>
    <t>CL_BB3-01:02</t>
  </si>
  <si>
    <t>CL_BB3-01:03</t>
  </si>
  <si>
    <t>CL_BB3-01:04</t>
  </si>
  <si>
    <t>CL_BB3-02:01</t>
  </si>
  <si>
    <t>CL_BB3-02:02</t>
  </si>
  <si>
    <t>CL_BB3-02:03</t>
  </si>
  <si>
    <t>CL_BB3-02:04</t>
  </si>
  <si>
    <t>CL_BB3-03:01</t>
  </si>
  <si>
    <t>CL_BB3-03:02</t>
  </si>
  <si>
    <t>CL_BB3-03:03</t>
  </si>
  <si>
    <t>CL_BB3-03:04</t>
  </si>
  <si>
    <t>CL_BB3-04:01</t>
  </si>
  <si>
    <t>CL_BB3-04:02</t>
  </si>
  <si>
    <t>CL_BB3-04:03</t>
  </si>
  <si>
    <t>CL_BB3-04:04</t>
  </si>
  <si>
    <t>CL_BB3-05:01</t>
  </si>
  <si>
    <t>CL_BB3-05:02</t>
  </si>
  <si>
    <t>CL_BB3-05:03</t>
  </si>
  <si>
    <t>CL_BB3-05:04</t>
  </si>
  <si>
    <t>CL_BB3-06:01</t>
  </si>
  <si>
    <t>CL_BB3-06:02</t>
  </si>
  <si>
    <t>CL_BB3-06:03</t>
  </si>
  <si>
    <t>CL_BB3-06:04</t>
  </si>
  <si>
    <t>CL_BB3-07:01</t>
  </si>
  <si>
    <t>CL_BB3-07:02</t>
  </si>
  <si>
    <t>CL_BB3-07:03</t>
  </si>
  <si>
    <t>CL_BB3-07:04</t>
  </si>
  <si>
    <t>CL_CC1-01:01</t>
  </si>
  <si>
    <t>CL_CC1-01:02</t>
  </si>
  <si>
    <t>CL_CC1-01:03</t>
  </si>
  <si>
    <t>CL_CC1-01:04</t>
  </si>
  <si>
    <t>CL_CC1-02:01</t>
  </si>
  <si>
    <t>CL_CC1-02:02</t>
  </si>
  <si>
    <t>CL_CC1-02:03</t>
  </si>
  <si>
    <t>CL_CC1-02:04</t>
  </si>
  <si>
    <t>CL_CC1-03:01</t>
  </si>
  <si>
    <t>CL_CC1-03:02</t>
  </si>
  <si>
    <t>CL_CC1-03:03</t>
  </si>
  <si>
    <t>CL_CC1-03:04</t>
  </si>
  <si>
    <t>CL_CC1-04:01</t>
  </si>
  <si>
    <t>CL_CC1-04:02</t>
  </si>
  <si>
    <t>CL_CC1-04:03</t>
  </si>
  <si>
    <t>CL_CC1-04:04</t>
  </si>
  <si>
    <t>CL_CC1-05:01</t>
  </si>
  <si>
    <t>CL_CC1-05:02</t>
  </si>
  <si>
    <t>CL_CC1-05:03</t>
  </si>
  <si>
    <t>CL_CC1-05:04</t>
  </si>
  <si>
    <t>CL_CC1-06:01</t>
  </si>
  <si>
    <t>CL_CC1-06:02</t>
  </si>
  <si>
    <t>CL_CC1-06:03</t>
  </si>
  <si>
    <t>CL_CC1-06:04</t>
  </si>
  <si>
    <t>CL_CC1-07:01</t>
  </si>
  <si>
    <t>CL_CC1-07:02</t>
  </si>
  <si>
    <t>CL_CC1-07:03</t>
  </si>
  <si>
    <t>CL_CC1-07:04</t>
  </si>
  <si>
    <t>CL_CC2-01:01</t>
  </si>
  <si>
    <t>CL_CC2-01:02</t>
  </si>
  <si>
    <t>CL_CC2-01:03</t>
  </si>
  <si>
    <t>CL_CC2-02:01</t>
  </si>
  <si>
    <t>CL_CC2-02:02</t>
  </si>
  <si>
    <t>CL_CC2-02:03</t>
  </si>
  <si>
    <t>CL_CC2-02:04</t>
  </si>
  <si>
    <t>CL_CC2-02:05</t>
  </si>
  <si>
    <t>CL_CC2-03:01</t>
  </si>
  <si>
    <t>CL_CC2-03:02</t>
  </si>
  <si>
    <t>CL_CC2-03:03</t>
  </si>
  <si>
    <t>CL_CC2-03:04</t>
  </si>
  <si>
    <t>CL_CC2-04:01</t>
  </si>
  <si>
    <t>CL_CC2-04:02</t>
  </si>
  <si>
    <t>CL_CC2-04:03</t>
  </si>
  <si>
    <t>CL_CC2-04:04</t>
  </si>
  <si>
    <t>CL_CC2-05:01</t>
  </si>
  <si>
    <t>CL_CC2-05:02</t>
  </si>
  <si>
    <t>CL_CC2-05:03</t>
  </si>
  <si>
    <t>CL_CC2-05:04</t>
  </si>
  <si>
    <t>CL_CC2-06:01</t>
  </si>
  <si>
    <t>CL_CC2-06:02</t>
  </si>
  <si>
    <t>CL_CC2-06:03</t>
  </si>
  <si>
    <t>CL_CC2-06:04</t>
  </si>
  <si>
    <t>CL_CC2-07:01</t>
  </si>
  <si>
    <t>CL_CC2-07:02</t>
  </si>
  <si>
    <t>CL_CC2-07:03</t>
  </si>
  <si>
    <t>CL_CC2-07:04</t>
  </si>
  <si>
    <t>CL_CC3-01:01</t>
  </si>
  <si>
    <t>CL_CC3-01:02</t>
  </si>
  <si>
    <t>CL_CC3-01:03</t>
  </si>
  <si>
    <t>CL_CC3-01:04</t>
  </si>
  <si>
    <t>CL_CC3-02:01</t>
  </si>
  <si>
    <t>CL_CC3-02:02</t>
  </si>
  <si>
    <t>CL_CC3-02:03</t>
  </si>
  <si>
    <t>CL_CC3-02:04</t>
  </si>
  <si>
    <t>CL_CC3-03:01</t>
  </si>
  <si>
    <t>CL_CC3-03:02</t>
  </si>
  <si>
    <t>CL_CC3-03:03</t>
  </si>
  <si>
    <t>CL_CC3-03:04</t>
  </si>
  <si>
    <t>CL_CC3-04:01</t>
  </si>
  <si>
    <t>CL_CC3-04:02</t>
  </si>
  <si>
    <t>CL_CC3-04:03</t>
  </si>
  <si>
    <t>CL_CC3-04:04</t>
  </si>
  <si>
    <t>CL_CC3-05:01</t>
  </si>
  <si>
    <t>CL_CC3-05:02</t>
  </si>
  <si>
    <t>CL_CC3-05:03</t>
  </si>
  <si>
    <t>CL_CC3-05:04</t>
  </si>
  <si>
    <t>CL_CC3-06:01</t>
  </si>
  <si>
    <t>CL_CC3-06:02</t>
  </si>
  <si>
    <t>CL_CC3-06:03</t>
  </si>
  <si>
    <t>CL_CC3-06:04</t>
  </si>
  <si>
    <t>CL_CC3-07:01</t>
  </si>
  <si>
    <t>CL_CC3-07:02</t>
  </si>
  <si>
    <t>CL_CC3-07:03</t>
  </si>
  <si>
    <t>CL_CC3-07:04</t>
  </si>
  <si>
    <t>CL_DD1-01:01</t>
  </si>
  <si>
    <t>CL_DD1-01:02</t>
  </si>
  <si>
    <t>CL_DD1-01:03</t>
  </si>
  <si>
    <t>CL_DD1-01:04</t>
  </si>
  <si>
    <t>CL_DD1-02:01</t>
  </si>
  <si>
    <t>CL_DD1-02:02</t>
  </si>
  <si>
    <t>CL_DD1-02:03</t>
  </si>
  <si>
    <t>CL_DD1-02:04</t>
  </si>
  <si>
    <t>CL_DD1-03:01</t>
  </si>
  <si>
    <t>CL_DD1-03:02</t>
  </si>
  <si>
    <t>CL_DD1-03:03</t>
  </si>
  <si>
    <t>CL_DD1-03:04</t>
  </si>
  <si>
    <t>CL_DD1-04:01</t>
  </si>
  <si>
    <t>CL_DD1-04:02</t>
  </si>
  <si>
    <t>CL_DD1-04:03</t>
  </si>
  <si>
    <t>CL_DD1-04:04</t>
  </si>
  <si>
    <t>CL_DD1-05:01</t>
  </si>
  <si>
    <t>CL_DD1-05:02</t>
  </si>
  <si>
    <t>CL_DD1-05:03</t>
  </si>
  <si>
    <t>CL_DD1-05:04</t>
  </si>
  <si>
    <t>CL_DD1-06:01</t>
  </si>
  <si>
    <t>CL_DD1-06:02</t>
  </si>
  <si>
    <t>CL_DD1-06:03</t>
  </si>
  <si>
    <t>CL_DD1-06:04</t>
  </si>
  <si>
    <t>CL_DD1-07:01</t>
  </si>
  <si>
    <t>CL_DD1-07:02</t>
  </si>
  <si>
    <t>CL_DD1-07:03</t>
  </si>
  <si>
    <t>CL_DD1-07:04</t>
  </si>
  <si>
    <t>CL_DD2-01:01</t>
  </si>
  <si>
    <t>CL_DD2-01:02</t>
  </si>
  <si>
    <t>CL_DD2-01:03</t>
  </si>
  <si>
    <t>CL_DD2-01:04</t>
  </si>
  <si>
    <t>CL_DD2-02:01</t>
  </si>
  <si>
    <t>CL_DD2-02:02</t>
  </si>
  <si>
    <t>CL_DD2-02:03</t>
  </si>
  <si>
    <t>CL_DD2-02:04</t>
  </si>
  <si>
    <t>CL_DD2-03:01</t>
  </si>
  <si>
    <t>CL_DD2-03:02</t>
  </si>
  <si>
    <t>CL_DD2-03:03</t>
  </si>
  <si>
    <t>CL_DD2-03:04</t>
  </si>
  <si>
    <t>CL_DD2-04:01</t>
  </si>
  <si>
    <t>CL_DD2-04:02</t>
  </si>
  <si>
    <t>CL_DD2-04:03</t>
  </si>
  <si>
    <t>CL_DD2-04:04</t>
  </si>
  <si>
    <t>CL_DD2-05:01</t>
  </si>
  <si>
    <t>CL_DD2-05:02</t>
  </si>
  <si>
    <t>CL_DD2-05:03</t>
  </si>
  <si>
    <t>CL_DD2-05:04</t>
  </si>
  <si>
    <t>CL_DD2-06:01</t>
  </si>
  <si>
    <t>CL_DD2-06:02</t>
  </si>
  <si>
    <t>CL_DD2-06:03</t>
  </si>
  <si>
    <t>CL_DD2-06:04</t>
  </si>
  <si>
    <t>CL_DD2-07:01</t>
  </si>
  <si>
    <t>CL_DD2-07:02</t>
  </si>
  <si>
    <t>CL_DD2-07:03</t>
  </si>
  <si>
    <t>CL_DD2-07:04</t>
  </si>
  <si>
    <t>CL_DD3-01:01</t>
  </si>
  <si>
    <t>CL_DD3-01:02</t>
  </si>
  <si>
    <t>CL_DD3-01:03</t>
  </si>
  <si>
    <t>CL_DD3-01:04</t>
  </si>
  <si>
    <t>CL_DD3-02:01</t>
  </si>
  <si>
    <t>CL_DD3-02:02</t>
  </si>
  <si>
    <t>CL_DD3-02:03</t>
  </si>
  <si>
    <t>CL_DD3-02:04</t>
  </si>
  <si>
    <t>CL_DD3-03:01</t>
  </si>
  <si>
    <t>CL_DD3-03:02</t>
  </si>
  <si>
    <t>CL_DD3-03:03</t>
  </si>
  <si>
    <t>CL_DD3-03:04</t>
  </si>
  <si>
    <t>CL_DD3-04:01</t>
  </si>
  <si>
    <t>CL_DD3-04:02</t>
  </si>
  <si>
    <t>CL_DD3-04:03</t>
  </si>
  <si>
    <t>CL_DD3-04:04</t>
  </si>
  <si>
    <t>CL_DD3-05:01</t>
  </si>
  <si>
    <t>CL_DD3-05:02</t>
  </si>
  <si>
    <t>CL_DD3-05:03</t>
  </si>
  <si>
    <t>CL_DD3-05:04</t>
  </si>
  <si>
    <t>CL_DD3-06:01</t>
  </si>
  <si>
    <t>CL_DD3-06:02</t>
  </si>
  <si>
    <t>CL_DD3-06:03</t>
  </si>
  <si>
    <t>CL_DD3-06:04</t>
  </si>
  <si>
    <t>CL_DD3-07:01</t>
  </si>
  <si>
    <t>CL_DD3-07:02</t>
  </si>
  <si>
    <t>CL_DD3-07:03</t>
  </si>
  <si>
    <t>CL_DD3-07:04</t>
  </si>
  <si>
    <t>CL_EE1-01:01</t>
  </si>
  <si>
    <t>CL_EE1-01:02</t>
  </si>
  <si>
    <t>CL_EE1-01:03</t>
  </si>
  <si>
    <t>CL_EE1-01:04</t>
  </si>
  <si>
    <t>CL_EE1-02:01</t>
  </si>
  <si>
    <t>CL_EE1-02:02</t>
  </si>
  <si>
    <t>CL_EE1-02:03</t>
  </si>
  <si>
    <t>CL_EE1-02:04</t>
  </si>
  <si>
    <t>CL_EE1-03:01</t>
  </si>
  <si>
    <t>CL_EE1-03:02</t>
  </si>
  <si>
    <t>CL_EE1-03:03</t>
  </si>
  <si>
    <t>CL_EE1-03:04</t>
  </si>
  <si>
    <t>CL_EE1-04:01</t>
  </si>
  <si>
    <t>CL_EE1-04:02</t>
  </si>
  <si>
    <t>CL_EE1-04:03</t>
  </si>
  <si>
    <t>CL_EE1-04:04</t>
  </si>
  <si>
    <t>CL_EE1-05:01</t>
  </si>
  <si>
    <t>CL_EE1-05:02</t>
  </si>
  <si>
    <t>CL_EE1-05:03</t>
  </si>
  <si>
    <t>CL_EE1-05:04</t>
  </si>
  <si>
    <t>CL_EE1-06:01</t>
  </si>
  <si>
    <t>CL_EE1-06:02</t>
  </si>
  <si>
    <t>CL_EE1-06:03</t>
  </si>
  <si>
    <t>CL_EE1-06:04</t>
  </si>
  <si>
    <t>CL_EE1-07:01</t>
  </si>
  <si>
    <t>CL_EE1-07:02</t>
  </si>
  <si>
    <t>CL_EE1-07:03</t>
  </si>
  <si>
    <t>CL_EE1-07:04</t>
  </si>
  <si>
    <t>CL_EE2-01:01</t>
  </si>
  <si>
    <t>CL_EE2-01:02</t>
  </si>
  <si>
    <t>CL_EE2-01:03</t>
  </si>
  <si>
    <t>CL_EE2-01:04</t>
  </si>
  <si>
    <t>CL_EE2-02:01</t>
  </si>
  <si>
    <t>CL_EE2-02:02</t>
  </si>
  <si>
    <t>CL_EE2-02:03</t>
  </si>
  <si>
    <t>CL_EE2-02:04</t>
  </si>
  <si>
    <t>CL_EE2-03:01</t>
  </si>
  <si>
    <t>CL_EE2-03:02</t>
  </si>
  <si>
    <t>CL_EE2-03:03</t>
  </si>
  <si>
    <t>CL_EE2-03:04</t>
  </si>
  <si>
    <t>CL_EE2-04:01</t>
  </si>
  <si>
    <t>CL_EE2-04:02</t>
  </si>
  <si>
    <t>CL_EE2-04:03</t>
  </si>
  <si>
    <t>CL_EE2-04:04</t>
  </si>
  <si>
    <t>CL_EE2-05:01</t>
  </si>
  <si>
    <t>CL_EE2-05:02</t>
  </si>
  <si>
    <t>CL_EE2-05:03</t>
  </si>
  <si>
    <t>CL_EE2-05:04</t>
  </si>
  <si>
    <t>CL_EE2-06:01</t>
  </si>
  <si>
    <t>CL_EE2-06:02</t>
  </si>
  <si>
    <t>CL_EE2-06:03</t>
  </si>
  <si>
    <t>CL_EE2-06:04</t>
  </si>
  <si>
    <t>CL_EE2-07:01</t>
  </si>
  <si>
    <t>CL_EE2-07:02</t>
  </si>
  <si>
    <t>CL_EE2-07:03</t>
  </si>
  <si>
    <t>CL_EE2-07:04</t>
  </si>
  <si>
    <t>CL_EE3-01:01</t>
  </si>
  <si>
    <t>CL_EE3-01:02</t>
  </si>
  <si>
    <t>CL_EE3-01:03</t>
  </si>
  <si>
    <t>CL_EE3-01:04</t>
  </si>
  <si>
    <t>CL_EE3-02:01</t>
  </si>
  <si>
    <t>CL_EE3-02:02</t>
  </si>
  <si>
    <t>CL_EE3-02:03</t>
  </si>
  <si>
    <t>CL_EE3-02:04</t>
  </si>
  <si>
    <t>CL_EE3-03:01</t>
  </si>
  <si>
    <t>CL_EE3-03:02</t>
  </si>
  <si>
    <t>CL_EE3-03:03</t>
  </si>
  <si>
    <t>CL_EE3-03:04</t>
  </si>
  <si>
    <t>CL_EE3-04:01</t>
  </si>
  <si>
    <t>CL_EE3-04:02</t>
  </si>
  <si>
    <t>CL_EE3-04:03</t>
  </si>
  <si>
    <t>CL_EE3-04:04</t>
  </si>
  <si>
    <t>CL_EE3-05:01</t>
  </si>
  <si>
    <t>CL_EE3-05:02</t>
  </si>
  <si>
    <t>CL_EE3-05:03</t>
  </si>
  <si>
    <t>CL_EE3-05:04</t>
  </si>
  <si>
    <t>CL_EE3-06:01</t>
  </si>
  <si>
    <t>CL_EE3-06:02</t>
  </si>
  <si>
    <t>CL_EE3-06:03</t>
  </si>
  <si>
    <t>CL_EE3-06:04</t>
  </si>
  <si>
    <t>CL_EE3-07:01</t>
  </si>
  <si>
    <t>CL_EE3-07:02</t>
  </si>
  <si>
    <t>CL_EE3-07:03</t>
  </si>
  <si>
    <t>CL_EE3-07:04</t>
  </si>
  <si>
    <t>CL_-0:0</t>
  </si>
  <si>
    <t>CL_BB1-02:04</t>
  </si>
  <si>
    <t>CL_BB3-05:05</t>
  </si>
  <si>
    <t>CL_CC2-01:04</t>
  </si>
  <si>
    <t>CL_EE2-03:05</t>
  </si>
  <si>
    <t>1.</t>
  </si>
  <si>
    <t>2.</t>
  </si>
  <si>
    <t>3.</t>
  </si>
  <si>
    <t>4.</t>
  </si>
  <si>
    <t>Make sure that the data from the previous scan (scan, counts, and map) are all properly copied into a tab named after it’s generation.</t>
  </si>
  <si>
    <t>Make a copy of the previous generation tab and rename it to the current generation. Empty out the table and map.</t>
  </si>
  <si>
    <t>In order to scan locations of phenotypes in flats, make sure that the label tags are arranged properly. Do so by arranging all label tags to correspond, from left to right, with the plants that are in the flat, from the front-facing end to the back-facing end. Check the map for a visual. Use periods to fill in any rows that are left empty in the scan sheet.</t>
  </si>
  <si>
    <t>For each group in each flat, count the number of clones that are there. Add this number in the "Initial Clone Count" column. Fill in the other columns for each group as well (refer to the key for flat types, etc.)</t>
  </si>
  <si>
    <t xml:space="preserve">5. </t>
  </si>
  <si>
    <t>After the scan is complete, copy the table into the one that you had cleared out in the new generation's tab. Go to the "Map" sheet, and copy-paste the map as values into the map template in the generation tab as well.</t>
  </si>
  <si>
    <t xml:space="preserve">6. </t>
  </si>
  <si>
    <t xml:space="preserve">Copy the updated table again as text into the "master" sheet. This is used as a reference for where barcodes were located in clone. </t>
  </si>
  <si>
    <t>CLONE SCAN AND MAP CHECKLIST</t>
  </si>
  <si>
    <t xml:space="preserve">7. </t>
  </si>
  <si>
    <t>Copy the entire generation sheet into the excel file for the generation, renaming it "Miniveg Map".</t>
  </si>
  <si>
    <t>C36</t>
  </si>
  <si>
    <t>PLAN008.086272</t>
  </si>
  <si>
    <t>PINE001.089838</t>
  </si>
  <si>
    <t>PLAN008.072656</t>
  </si>
  <si>
    <t>STR8017.084021</t>
  </si>
  <si>
    <t>STR8017.088362</t>
  </si>
  <si>
    <t>BERT016.085869</t>
  </si>
  <si>
    <t>LDOS040.089128</t>
  </si>
  <si>
    <t>STR8017.083814</t>
  </si>
  <si>
    <t>DOSI005.087420</t>
  </si>
  <si>
    <t>PINE001.089858</t>
  </si>
  <si>
    <t>PLAN008.086293</t>
  </si>
  <si>
    <t>NYFL014.088753</t>
  </si>
  <si>
    <t>DITO001.087369</t>
  </si>
  <si>
    <t>SCRM003.090103</t>
  </si>
  <si>
    <t>SCRM002.090102</t>
  </si>
  <si>
    <t>CHIP001.090104</t>
  </si>
  <si>
    <t>GFSD189.085989</t>
  </si>
  <si>
    <t>GFSD189.085997</t>
  </si>
  <si>
    <t>KING002.089810</t>
  </si>
  <si>
    <t>KING002.086114</t>
  </si>
  <si>
    <t>KING002.086079</t>
  </si>
  <si>
    <t>SOUR007.086558</t>
  </si>
  <si>
    <t>GFSD189.086035</t>
  </si>
  <si>
    <t>LDOS040.089187</t>
  </si>
  <si>
    <t>LDOS040.089246</t>
  </si>
  <si>
    <t>LDOS040.089221</t>
  </si>
  <si>
    <t>GFSD189.089671</t>
  </si>
  <si>
    <t>BERT016.077833</t>
  </si>
  <si>
    <t>BERT016.080493</t>
  </si>
  <si>
    <t>KING002.086152</t>
  </si>
  <si>
    <t>BERT016.088473</t>
  </si>
  <si>
    <t>KING002.089787</t>
  </si>
  <si>
    <t>KING002.082645</t>
  </si>
  <si>
    <t>BERT016.088574</t>
  </si>
  <si>
    <t>HELL</t>
  </si>
  <si>
    <t>DOMO</t>
  </si>
  <si>
    <t>DOSI005.087417</t>
  </si>
  <si>
    <t>HELL001.090094</t>
  </si>
  <si>
    <t>DOSI005.087414</t>
  </si>
  <si>
    <t>PINE001.089922</t>
  </si>
  <si>
    <t>DOSI005.087410</t>
  </si>
  <si>
    <t>NYFL014.088808</t>
  </si>
  <si>
    <t>STR8017.088132</t>
  </si>
  <si>
    <t>NYFL014.088699</t>
  </si>
  <si>
    <t>STR8017.088248</t>
  </si>
  <si>
    <t>KOKO011.085079</t>
  </si>
  <si>
    <t>SHRM014.086791</t>
  </si>
  <si>
    <t>NYFL014.083576.</t>
  </si>
  <si>
    <t>BLDS207.069899</t>
  </si>
  <si>
    <t>SHRM014.086891</t>
  </si>
  <si>
    <t>OROB054.085566</t>
  </si>
  <si>
    <t>OROB054.085500</t>
  </si>
  <si>
    <t>STR8014.086791</t>
  </si>
  <si>
    <t>KOKO011.088978</t>
  </si>
  <si>
    <t>OROB054.087990</t>
  </si>
  <si>
    <t>SUNL006.087012</t>
  </si>
  <si>
    <t>DOSI</t>
  </si>
  <si>
    <t>DOSI005</t>
  </si>
  <si>
    <t>SCRM</t>
  </si>
  <si>
    <t>SCRM003</t>
  </si>
  <si>
    <t>SCRM002</t>
  </si>
  <si>
    <t>CHIP</t>
  </si>
  <si>
    <t>CHIP001</t>
  </si>
  <si>
    <t>HELL001</t>
  </si>
  <si>
    <t>GFSD189.089671 (19)</t>
  </si>
  <si>
    <t>GFSD189.081443 (24)</t>
  </si>
  <si>
    <t>LDOS040.089221 (4)</t>
  </si>
  <si>
    <t>LDOS040.089221 (17)</t>
  </si>
  <si>
    <t>GFSD189.079090 (32)</t>
  </si>
  <si>
    <t>SOUR007.079429 (37)</t>
  </si>
  <si>
    <t>BERT016.077833 (12)</t>
  </si>
  <si>
    <t>NYFL014.078363 (13)</t>
  </si>
  <si>
    <t>BLDS207.069899 (30)</t>
  </si>
  <si>
    <t>BERT016.085869 (31)</t>
  </si>
  <si>
    <t>BERT016.077901 (18)</t>
  </si>
  <si>
    <t>LDOS040.089187 (17)</t>
  </si>
  <si>
    <t>LDOS040.089246 (26)</t>
  </si>
  <si>
    <t>GFSD189.081484 (6)</t>
  </si>
  <si>
    <t>BERT016.077901 (49)</t>
  </si>
  <si>
    <t>STR8017.084021 (37)</t>
  </si>
  <si>
    <t>STR8017.083814 (12)</t>
  </si>
  <si>
    <t>STR8017.088362 (29)</t>
  </si>
  <si>
    <t>STR8017.084021 (19)</t>
  </si>
  <si>
    <t>GFSD189.081417 (15)</t>
  </si>
  <si>
    <t>GFSD189.086035 (33)</t>
  </si>
  <si>
    <t>SOUR007.079429 (31)</t>
  </si>
  <si>
    <t>BLDS207.069897 (26)</t>
  </si>
  <si>
    <t>NYFL014.088753 (23)</t>
  </si>
  <si>
    <t>GFSD189.079058 (22)</t>
  </si>
  <si>
    <t>LDOS040.083310 (27)</t>
  </si>
  <si>
    <t>GFSD189.081484 (31)</t>
  </si>
  <si>
    <t>GFSD189.081417 (6)</t>
  </si>
  <si>
    <t>GFSD189.082526 (12)</t>
  </si>
  <si>
    <t>SUNL006.087030 (8)</t>
  </si>
  <si>
    <t>OROB054.085500 (34)</t>
  </si>
  <si>
    <t>OROB054.085566 (7)</t>
  </si>
  <si>
    <t>NYFL014.083576. (49)</t>
  </si>
  <si>
    <t>PLAN008.072656 (49)</t>
  </si>
  <si>
    <t>SOUR007.086558 (39)</t>
  </si>
  <si>
    <t>BERT016.085869 (10)</t>
  </si>
  <si>
    <t>BERT016.077901 (8)</t>
  </si>
  <si>
    <t>SOUR007.079409 (41)</t>
  </si>
  <si>
    <t>NYFL014.083587 (37)</t>
  </si>
  <si>
    <t>NYFL014.088808 (8)</t>
  </si>
  <si>
    <t>PINE001.089838 (21)</t>
  </si>
  <si>
    <t>PLAN008.086272 (28)</t>
  </si>
  <si>
    <t>KING002.089810 (16)</t>
  </si>
  <si>
    <t>KING002.086114 (14)</t>
  </si>
  <si>
    <t>KING002.086079 (6)</t>
  </si>
  <si>
    <t>SUNL006.087030 (13)</t>
  </si>
  <si>
    <t>SHRM014.086891 (10)</t>
  </si>
  <si>
    <t>SUNL006.074209 (36)</t>
  </si>
  <si>
    <t>STR8017.083814 (49)</t>
  </si>
  <si>
    <t>LDOS040.083342 (35)</t>
  </si>
  <si>
    <t>SUNL006.087046 (18)</t>
  </si>
  <si>
    <t>SUNL006.087012 (26)</t>
  </si>
  <si>
    <t>GFSD189.082552 (3)</t>
  </si>
  <si>
    <t>BERT016.074278 (44)</t>
  </si>
  <si>
    <t>SOUR007.079409 (29)</t>
  </si>
  <si>
    <t>SHRM014.086891 (20)</t>
  </si>
  <si>
    <t>DOSI005.087420 (41)</t>
  </si>
  <si>
    <t>DITO007.074615 (8)</t>
  </si>
  <si>
    <t>OROB054.085566 (45)</t>
  </si>
  <si>
    <t>PINE001.087122 (13)</t>
  </si>
  <si>
    <t>BLDS207.069904 (31)</t>
  </si>
  <si>
    <t>BLDS207.079165 (5)</t>
  </si>
  <si>
    <t>BERT016.080485 (20)</t>
  </si>
  <si>
    <t>OROB054.087990 (29)</t>
  </si>
  <si>
    <t>NYFL014.078295 (17)</t>
  </si>
  <si>
    <t>PINE001.089858 (19)</t>
  </si>
  <si>
    <t>DOSI005.087420 (13)</t>
  </si>
  <si>
    <t>SUNL006.083129 (36)</t>
  </si>
  <si>
    <t>STR8017.083814 (9)</t>
  </si>
  <si>
    <t>BLDS207.069902 (32)</t>
  </si>
  <si>
    <t>NYFL014.078295 (8)</t>
  </si>
  <si>
    <t>KOKO011.088978 (32)</t>
  </si>
  <si>
    <t>SHRM014.076868 (19)</t>
  </si>
  <si>
    <t>LDOS040.089128 (19)</t>
  </si>
  <si>
    <t>LDOS040.083299 (30)</t>
  </si>
  <si>
    <t>STR8014.086791 (48)</t>
  </si>
  <si>
    <t>DITO007.074615 (49)</t>
  </si>
  <si>
    <t>GFSD189.085997 (37)</t>
  </si>
  <si>
    <t>KING002.089787 (12)</t>
  </si>
  <si>
    <t>STR8014.079478 (28)</t>
  </si>
  <si>
    <t>KOKO011.084343 (21)</t>
  </si>
  <si>
    <t>NYFL014.083541 (46)</t>
  </si>
  <si>
    <t>GFSD189.082526 (11)</t>
  </si>
  <si>
    <t>GFSD189.081420 (23)</t>
  </si>
  <si>
    <t>GFSD189.079058 (15)</t>
  </si>
  <si>
    <t>BERT016.085876 (40)</t>
  </si>
  <si>
    <t>NYFL014.088699 (21)</t>
  </si>
  <si>
    <t>SHRM014.086791 (28)</t>
  </si>
  <si>
    <t>PINE001.087095 (6)</t>
  </si>
  <si>
    <t>PINE001.087102 (29)</t>
  </si>
  <si>
    <t>DOSI005.087410 (14)</t>
  </si>
  <si>
    <t>LDOS040.083310 (9)</t>
  </si>
  <si>
    <t>LDOS040.083423 (36)</t>
  </si>
  <si>
    <t>GFSD189.085997 (4)</t>
  </si>
  <si>
    <t>KING002.081493 (22)</t>
  </si>
  <si>
    <t>BERT016.088574 (27)</t>
  </si>
  <si>
    <t>KOKO011.084343 (35)</t>
  </si>
  <si>
    <t>STR8017.088132 (14)</t>
  </si>
  <si>
    <t>PLAN008.076488 (48)</t>
  </si>
  <si>
    <t>GFSD189.082552 (18)</t>
  </si>
  <si>
    <t>GFSD189.085989 (28)</t>
  </si>
  <si>
    <t>LDOS040.089128 (3)</t>
  </si>
  <si>
    <t>KING002.089787 (7)</t>
  </si>
  <si>
    <t>KING002.082645 (24)</t>
  </si>
  <si>
    <t>BERT016.080493 (18)</t>
  </si>
  <si>
    <t>KOKO011.085079 (49)</t>
  </si>
  <si>
    <t>DOSI005.087410 (10)</t>
  </si>
  <si>
    <t>PLAN008.076506 (32)</t>
  </si>
  <si>
    <t>DOSI005.087417 (7)</t>
  </si>
  <si>
    <t>CHIP001.090104 (6)</t>
  </si>
  <si>
    <t>SCRM002.090102 (5)</t>
  </si>
  <si>
    <t>SCRM003.090103 (6)</t>
  </si>
  <si>
    <t>DITO001.087369 (26)</t>
  </si>
  <si>
    <t>KING002.086079 (19)</t>
  </si>
  <si>
    <t>BERT016.088473 (28)</t>
  </si>
  <si>
    <t>KING002.081493 (2)</t>
  </si>
  <si>
    <t>STR8017.088248 (32)</t>
  </si>
  <si>
    <t>NYFL014.088699 (5)</t>
  </si>
  <si>
    <t>DOSI005.087414 (25)</t>
  </si>
  <si>
    <t>PINE001.089922 (24)</t>
  </si>
  <si>
    <t>NYFL014.088753 (4)</t>
  </si>
  <si>
    <t>PINE001.087122 (45)</t>
  </si>
  <si>
    <t>BERT016.080493 (16)</t>
  </si>
  <si>
    <t>KING002.086152 (28)</t>
  </si>
  <si>
    <t>SOUR007.086558 (5)</t>
  </si>
  <si>
    <t>STR8017.088132 (15)</t>
  </si>
  <si>
    <t>DOSI005.087417 (16)</t>
  </si>
  <si>
    <t>DOMO (25)</t>
  </si>
  <si>
    <t>HELL001.090094 (6)</t>
  </si>
  <si>
    <t>BLDS207.079165 (30)</t>
  </si>
  <si>
    <t>PINE001.087095 (19)</t>
  </si>
  <si>
    <t>BERT016.077833 (49)</t>
  </si>
  <si>
    <t>NYFL014.078283 (31)</t>
  </si>
  <si>
    <t>NYFL014.088808 (18)</t>
  </si>
  <si>
    <t>HELL (17)</t>
  </si>
  <si>
    <t>DOMO (22)</t>
  </si>
  <si>
    <t>BLDS207.079108 (17)</t>
  </si>
  <si>
    <t>PLAN008.086293 (23)</t>
  </si>
  <si>
    <t>C37</t>
  </si>
  <si>
    <t>sour011.085800</t>
  </si>
  <si>
    <t>SOUR011.091161</t>
  </si>
  <si>
    <t>BLDS207.090694</t>
  </si>
  <si>
    <t>BLDS207.090583</t>
  </si>
  <si>
    <t>BLDS207.090564</t>
  </si>
  <si>
    <t>FIRE007.087295</t>
  </si>
  <si>
    <t>PLAN008.086331</t>
  </si>
  <si>
    <t>FIRE007.090167</t>
  </si>
  <si>
    <t>LCKE001.090055</t>
  </si>
  <si>
    <t>DOSI005.082267</t>
  </si>
  <si>
    <t>DOSI005.087403</t>
  </si>
  <si>
    <t>SOUR007.086622</t>
  </si>
  <si>
    <t>PINE001.090276</t>
  </si>
  <si>
    <t>PLAN008.090309</t>
  </si>
  <si>
    <t>BERT016.092159</t>
  </si>
  <si>
    <t>KOKO011.084551</t>
  </si>
  <si>
    <t>PLAN008.090307</t>
  </si>
  <si>
    <t>PLAN008.090310</t>
  </si>
  <si>
    <t>exp</t>
  </si>
  <si>
    <t>LCKE011.090071</t>
  </si>
  <si>
    <t>DURP006.089944</t>
  </si>
  <si>
    <t>DURP006.089943</t>
  </si>
  <si>
    <t>BLDS207.090626</t>
  </si>
  <si>
    <t>RAIN001.087302</t>
  </si>
  <si>
    <t>92CK119.087571</t>
  </si>
  <si>
    <t>RAIN001.090191</t>
  </si>
  <si>
    <t>92CK119.091735</t>
  </si>
  <si>
    <t>OROB054.092036</t>
  </si>
  <si>
    <t>92CK119.091726</t>
  </si>
  <si>
    <t>92CK119.087763</t>
  </si>
  <si>
    <t>RAIN005.087322</t>
  </si>
  <si>
    <t>RAIN005.090220</t>
  </si>
  <si>
    <t>KOKO011.079686 (20)</t>
  </si>
  <si>
    <t>PINE001.090276 (23)</t>
  </si>
  <si>
    <t>PINE001.089858 (6)</t>
  </si>
  <si>
    <t>BERT016.085869 (16)</t>
  </si>
  <si>
    <t>SOUR011.083656 (17)</t>
  </si>
  <si>
    <t>STR8017.088362 (16)</t>
  </si>
  <si>
    <t>92CK119.091726 (12)</t>
  </si>
  <si>
    <t>GFSD189.082552 (24)</t>
  </si>
  <si>
    <t>GFSD189.079090 (13)</t>
  </si>
  <si>
    <t>SOUR007.079409 (23)</t>
  </si>
  <si>
    <t>PLAN008.086331 (24)</t>
  </si>
  <si>
    <t>FIRE007.090167 (25)</t>
  </si>
  <si>
    <t>92CK119.087763 (40)</t>
  </si>
  <si>
    <t>GFSD189.079090 (9)</t>
  </si>
  <si>
    <t>PINE001.089858 (24)</t>
  </si>
  <si>
    <t>PINE001.089922 (25)</t>
  </si>
  <si>
    <t>STR8017.088362 (23)</t>
  </si>
  <si>
    <t>FIRE007.087295 (26)</t>
  </si>
  <si>
    <t>LCKE011.090071 (14)</t>
  </si>
  <si>
    <t>JMAC007.079984 (13)</t>
  </si>
  <si>
    <t>JMAC004.079986 (14)</t>
  </si>
  <si>
    <t>GFSD189.079090 (16)</t>
  </si>
  <si>
    <t>GFSD189.085997 (23)</t>
  </si>
  <si>
    <t>GFSD189.079058 (10)</t>
  </si>
  <si>
    <t>SOUR007.086622 (41)</t>
  </si>
  <si>
    <t>SOUR011.091161 (24)</t>
  </si>
  <si>
    <t>BLDS207.090694 (9)</t>
  </si>
  <si>
    <t>BLDS207.090583 (8)</t>
  </si>
  <si>
    <t>BLDS207.090564 (8)</t>
  </si>
  <si>
    <t>exp ()</t>
  </si>
  <si>
    <t>GFSD189.085989 (16)</t>
  </si>
  <si>
    <t>GFSD189.081420 (11)</t>
  </si>
  <si>
    <t>SUNL006.087046 (42)</t>
  </si>
  <si>
    <t>SOUR011.084742 (49)</t>
  </si>
  <si>
    <t>DOSI005.087403 (15)</t>
  </si>
  <si>
    <t>LCKE003.079971 (14)</t>
  </si>
  <si>
    <t>GFSD189.089671 (24)</t>
  </si>
  <si>
    <t>OROB054.087990 (16)</t>
  </si>
  <si>
    <t>SUNL006.079656 (9)</t>
  </si>
  <si>
    <t>PINE001.089922 (10)</t>
  </si>
  <si>
    <t>KOKO011.079681 (28)</t>
  </si>
  <si>
    <t>PINE001.087102 (11)</t>
  </si>
  <si>
    <t>PLAN008.086293 (9)</t>
  </si>
  <si>
    <t>SOUR011.080382 (24)</t>
  </si>
  <si>
    <t>BLDS207.079108 (16)</t>
  </si>
  <si>
    <t>JMAC013.079983 (14)</t>
  </si>
  <si>
    <t>OROB054.080104 (36)</t>
  </si>
  <si>
    <t>PINE001.087102 (30)</t>
  </si>
  <si>
    <t>SOUR007.079429 (19)</t>
  </si>
  <si>
    <t>sour011.085800 (30)</t>
  </si>
  <si>
    <t>STR8017.088248 (19)</t>
  </si>
  <si>
    <t>LCKE008.079979 (15)</t>
  </si>
  <si>
    <t>KOKO011.079679 (49)</t>
  </si>
  <si>
    <t>BLDS207.090626 (9)</t>
  </si>
  <si>
    <t>SOUR011.080359 (26)</t>
  </si>
  <si>
    <t>DURP006.089943 (14)</t>
  </si>
  <si>
    <t>KOKO011.084551 (44)</t>
  </si>
  <si>
    <t>SOUR007.079429 (5)</t>
  </si>
  <si>
    <t>SOUR011.080258 (30)</t>
  </si>
  <si>
    <t>STR8017.083814 (19)</t>
  </si>
  <si>
    <t>BERT016.088473 (40)</t>
  </si>
  <si>
    <t>STR8017.088248 (18)</t>
  </si>
  <si>
    <t>DOSI005.087414 (24)</t>
  </si>
  <si>
    <t>SOUR007.079429 (18)</t>
  </si>
  <si>
    <t>OROB054.084169 (16)</t>
  </si>
  <si>
    <t>BERT016.085876 (15)</t>
  </si>
  <si>
    <t>STR8017.083814 (40)</t>
  </si>
  <si>
    <t>DOSI005.087410 (8)</t>
  </si>
  <si>
    <t>BERT016.088574 (33)</t>
  </si>
  <si>
    <t>BERT016.085876 (16)</t>
  </si>
  <si>
    <t>DURP006.084607 (41)</t>
  </si>
  <si>
    <t>DOSI005.087417 (8)</t>
  </si>
  <si>
    <t>BERT016.092159 (26)</t>
  </si>
  <si>
    <t>PLAN008.090309 (23)</t>
  </si>
  <si>
    <t>DURP006.089944 (34)</t>
  </si>
  <si>
    <t>BERT016.080485 (49)</t>
  </si>
  <si>
    <t>DOSI005.087410 (21)</t>
  </si>
  <si>
    <t>STR8017.084021 (28)</t>
  </si>
  <si>
    <t>SOUR007.086558 (36)</t>
  </si>
  <si>
    <t>PLAN008.090307 (13)</t>
  </si>
  <si>
    <t>DOSI005.087417 (19)</t>
  </si>
  <si>
    <t>GFSD189.082526 (35)</t>
  </si>
  <si>
    <t>92CK119.091726 (13)</t>
  </si>
  <si>
    <t>OROB054.080104 (7)</t>
  </si>
  <si>
    <t>SUNL006.083206 (30)</t>
  </si>
  <si>
    <t>RAIN005.090220 (12)</t>
  </si>
  <si>
    <t>PLAN008.090309 (8)</t>
  </si>
  <si>
    <t>KOKO011.079673 (41)</t>
  </si>
  <si>
    <t>BLDS207.069902 (49)</t>
  </si>
  <si>
    <t>OROB054.092036 (40)</t>
  </si>
  <si>
    <t>OROB054.077717 (36)</t>
  </si>
  <si>
    <t>BERT016.080485 (5)</t>
  </si>
  <si>
    <t>BERT016.077833 (32)</t>
  </si>
  <si>
    <t>DOSI005.082267 (11)</t>
  </si>
  <si>
    <t>92CK119.081241 (38)</t>
  </si>
  <si>
    <t>BERT016.077901 (9)</t>
  </si>
  <si>
    <t>RAIN005.090220 (6)</t>
  </si>
  <si>
    <t>SUNL006.083129 (43)</t>
  </si>
  <si>
    <t>PLAN008.090310 (28)</t>
  </si>
  <si>
    <t>PLAN008.076506 (21)</t>
  </si>
  <si>
    <t>BLDS207.079165 (3)</t>
  </si>
  <si>
    <t>DOSI005.087420 (30)</t>
  </si>
  <si>
    <t>DOSI005.087403 (16)</t>
  </si>
  <si>
    <t>92CK119.091735 (31)</t>
  </si>
  <si>
    <t>KOKO011.079679 (9)</t>
  </si>
  <si>
    <t>SUNL006.079577 (49)</t>
  </si>
  <si>
    <t>BLDS207.069902 (8)</t>
  </si>
  <si>
    <t>JMAC011.079992 (14)</t>
  </si>
  <si>
    <t>LCKE007.079977 (14)</t>
  </si>
  <si>
    <t>LCKE004.079974 (13)</t>
  </si>
  <si>
    <t>RAIN001.090191 (22)</t>
  </si>
  <si>
    <t>GFSD189.086035 (23)</t>
  </si>
  <si>
    <t>RAIN005.087322 (25)</t>
  </si>
  <si>
    <t>SUNL006.087012 (15)</t>
  </si>
  <si>
    <t>PLAN008.076506 (16)</t>
  </si>
  <si>
    <t>BERT016.085869 (33)</t>
  </si>
  <si>
    <t>DOSI005.082267 (30)</t>
  </si>
  <si>
    <t>92CK119.087571 (31)</t>
  </si>
  <si>
    <t>RAIN001.087302 (15)</t>
  </si>
  <si>
    <t>PINE001.087122 (49)</t>
  </si>
  <si>
    <t>PLAN008.090307 (11)</t>
  </si>
  <si>
    <t>PLAN008.086293 (38)</t>
  </si>
  <si>
    <t>GFSD189.081420 (13)</t>
  </si>
  <si>
    <t>JMAC002.079987 (13)</t>
  </si>
  <si>
    <t>LCKE001.090055 (14)</t>
  </si>
  <si>
    <t>RAIN001.087302 (49)</t>
  </si>
  <si>
    <t>sour</t>
  </si>
  <si>
    <t>sour011</t>
  </si>
  <si>
    <t>C38</t>
  </si>
  <si>
    <t>DITO007.090133</t>
  </si>
  <si>
    <t>DITO007.090129</t>
  </si>
  <si>
    <t>PLAN008.094496</t>
  </si>
  <si>
    <t>PLAN008.086230</t>
  </si>
  <si>
    <t>PLAN008.086156</t>
  </si>
  <si>
    <t>STR8017.093996</t>
  </si>
  <si>
    <t>STR8017.093986</t>
  </si>
  <si>
    <t>DOMO004.090092</t>
  </si>
  <si>
    <t>LDOS040.091417</t>
  </si>
  <si>
    <t>DOMO012.090087</t>
  </si>
  <si>
    <t>DOMO003.090082</t>
  </si>
  <si>
    <t>DOMO014.090091</t>
  </si>
  <si>
    <t>HELL004.090099</t>
  </si>
  <si>
    <t>DOMO006.090083</t>
  </si>
  <si>
    <t>HELL006.090095</t>
  </si>
  <si>
    <t>DOMO007.090084</t>
  </si>
  <si>
    <t>HELL002.090096</t>
  </si>
  <si>
    <t>DOMO011.090086</t>
  </si>
  <si>
    <t>GFSD189.094426</t>
  </si>
  <si>
    <t>BLDS207.094286</t>
  </si>
  <si>
    <t>NYFL014.091335</t>
  </si>
  <si>
    <t>DITO007.090132</t>
  </si>
  <si>
    <t>BLDS207.094307</t>
  </si>
  <si>
    <t>BLDS207.094309</t>
  </si>
  <si>
    <t>BLDS207.094236</t>
  </si>
  <si>
    <t>SOUR011.094117</t>
  </si>
  <si>
    <t>KING002.082659</t>
  </si>
  <si>
    <t>KOKO011.092343</t>
  </si>
  <si>
    <t>KOKO011.093306</t>
  </si>
  <si>
    <t>SOUR011.089257</t>
  </si>
  <si>
    <t>NYFL014.091342</t>
  </si>
  <si>
    <t>SHRM014.094615</t>
  </si>
  <si>
    <t>LDOS040.091478</t>
  </si>
  <si>
    <t>LDOS040.093426</t>
  </si>
  <si>
    <t>SHRM014.094589</t>
  </si>
  <si>
    <t>KING002.086127</t>
  </si>
  <si>
    <t>SHRM014.090996</t>
  </si>
  <si>
    <t>SHRM014.090919</t>
  </si>
  <si>
    <t>DOMO004</t>
  </si>
  <si>
    <t>DOMO012</t>
  </si>
  <si>
    <t>DOMO003</t>
  </si>
  <si>
    <t>DOMO014</t>
  </si>
  <si>
    <t>DOMO006</t>
  </si>
  <si>
    <t>DOMO007</t>
  </si>
  <si>
    <t>DOMO011</t>
  </si>
  <si>
    <t>(blank)</t>
  </si>
  <si>
    <t>HELL004</t>
  </si>
  <si>
    <t>HELL006</t>
  </si>
  <si>
    <t>HELL002</t>
  </si>
  <si>
    <t>92CK119.081241 (49)</t>
  </si>
  <si>
    <t>92CK119.081384 (40)</t>
  </si>
  <si>
    <t>SOUR011.083656 (9)</t>
  </si>
  <si>
    <t>SOUR007.086622 (35)</t>
  </si>
  <si>
    <t>GFSD189.081417 (14)</t>
  </si>
  <si>
    <t>PLAN008.086156 (30)</t>
  </si>
  <si>
    <t>92CK119.087763 (14)</t>
  </si>
  <si>
    <t>92CK119.091726 (35)</t>
  </si>
  <si>
    <t>KING002.082659 (6)</t>
  </si>
  <si>
    <t>BERT016.080485 (43)</t>
  </si>
  <si>
    <t>GFSD189.085997 (28)</t>
  </si>
  <si>
    <t>NYFL014.091335 (17)</t>
  </si>
  <si>
    <t>PLAN008.086156 (4)</t>
  </si>
  <si>
    <t>BLDS207.090626 (35)</t>
  </si>
  <si>
    <t>DITO007.090129 (10)</t>
  </si>
  <si>
    <t>LDOS040.089246 (32)</t>
  </si>
  <si>
    <t>SHRM014.086791 (31)</t>
  </si>
  <si>
    <t>SOUR011.080382 (15)</t>
  </si>
  <si>
    <t>GFSD189.094426 (20)</t>
  </si>
  <si>
    <t>BLDS207.094286 (10)</t>
  </si>
  <si>
    <t>PLAN008.086230 (33)</t>
  </si>
  <si>
    <t>PLAN008.094496 (11)</t>
  </si>
  <si>
    <t>LDOS040.083299 (13)</t>
  </si>
  <si>
    <t>SHRM014.094589 (10)</t>
  </si>
  <si>
    <t>92CK119.087571 (38)</t>
  </si>
  <si>
    <t>GFSD189.081443 (25)</t>
  </si>
  <si>
    <t>NYFL014.088699 (24)</t>
  </si>
  <si>
    <t>BLDS207.090694 (7)</t>
  </si>
  <si>
    <t>BLDS207.090583 (37)</t>
  </si>
  <si>
    <t>DOSI005.087414 (5)</t>
  </si>
  <si>
    <t>LDOS040.093426 (14)</t>
  </si>
  <si>
    <t>LDOS040.089187 (30)</t>
  </si>
  <si>
    <t>SHRM014.082013 (5)</t>
  </si>
  <si>
    <t>KING002.086114 (25)</t>
  </si>
  <si>
    <t>BERT016.080485 (23)</t>
  </si>
  <si>
    <t>HELL002.090096 (11)</t>
  </si>
  <si>
    <t>CHIP001.090104 (10)</t>
  </si>
  <si>
    <t>DOMO011.090086 (10)</t>
  </si>
  <si>
    <t>DITO007.090129 (20)</t>
  </si>
  <si>
    <t>DITO007.090133 (29)</t>
  </si>
  <si>
    <t>LDOS040.091478 (38)</t>
  </si>
  <si>
    <t>SHRM014.082090 (12)</t>
  </si>
  <si>
    <t>KING002.079185 (28)</t>
  </si>
  <si>
    <t>SOUR011.083656 (21)</t>
  </si>
  <si>
    <t>HELL004.090099 (10)</t>
  </si>
  <si>
    <t>DOMO006.090083 (10)</t>
  </si>
  <si>
    <t>HELL006.090095 (10)</t>
  </si>
  <si>
    <t>DOMO007.090084 (10)</t>
  </si>
  <si>
    <t>DITO007.090133 (6)</t>
  </si>
  <si>
    <t>DOSI005.087403 (36)</t>
  </si>
  <si>
    <t>SHRM014.094615 (14)</t>
  </si>
  <si>
    <t>SHRM014.079478 (30)</t>
  </si>
  <si>
    <t>SOUR011.094117 (27)</t>
  </si>
  <si>
    <t>SOUR011.091161 (22)</t>
  </si>
  <si>
    <t>DOMO003.090082 (10)</t>
  </si>
  <si>
    <t>SCRM002.090102 (10)</t>
  </si>
  <si>
    <t>HELL001.090094 (10)</t>
  </si>
  <si>
    <t>DOMO014.090091 (10)</t>
  </si>
  <si>
    <t>DOSI005.087414 (41)</t>
  </si>
  <si>
    <t>SOUR011.089257 (49)</t>
  </si>
  <si>
    <t>STR8017.083955 (12)</t>
  </si>
  <si>
    <t>SOUR011.080359 (23)</t>
  </si>
  <si>
    <t>SOUR011.091161 (26)</t>
  </si>
  <si>
    <t>STR8017.088248 (45)</t>
  </si>
  <si>
    <t>NYFL014.083587 (4)</t>
  </si>
  <si>
    <t>SOUR011.089257 (26)</t>
  </si>
  <si>
    <t>KOKO011.093306 (17)</t>
  </si>
  <si>
    <t>STR8017.088132 (49)</t>
  </si>
  <si>
    <t>STR8017.083955 (23)</t>
  </si>
  <si>
    <t>NYFL014.088699 (26)</t>
  </si>
  <si>
    <t>KING002.089787 (9)</t>
  </si>
  <si>
    <t>KING002.081524 (15)</t>
  </si>
  <si>
    <t>KING002.079185 (25)</t>
  </si>
  <si>
    <t>KOKO011.088978 (48)</t>
  </si>
  <si>
    <t>STR8017.093986 ()</t>
  </si>
  <si>
    <t>STR8017.093996 (48)</t>
  </si>
  <si>
    <t>KOKO011.092343 (42)</t>
  </si>
  <si>
    <t>SOUR007.086558 (7)</t>
  </si>
  <si>
    <t>DOSI005.087417 (24)</t>
  </si>
  <si>
    <t>SHRM014.082013 (22)</t>
  </si>
  <si>
    <t>SHRM014.090919 (27)</t>
  </si>
  <si>
    <t>KOKO011.085079 (18)</t>
  </si>
  <si>
    <t>SOUR007.079429 (22)</t>
  </si>
  <si>
    <t>GFSD189.086035 (9)</t>
  </si>
  <si>
    <t>NYFL014.085392 (45)</t>
  </si>
  <si>
    <t>GFSD189.081417 (11)</t>
  </si>
  <si>
    <t>NYFL014.083576 (38)</t>
  </si>
  <si>
    <t>SHRM014.090996 (31)</t>
  </si>
  <si>
    <t>SOUR007.079409 (15)</t>
  </si>
  <si>
    <t>GFSD189.086035 (13)</t>
  </si>
  <si>
    <t>GFSD189.089671 (34)</t>
  </si>
  <si>
    <t>STR8017.084021 (29)</t>
  </si>
  <si>
    <t>NYFL014.088753 (20)</t>
  </si>
  <si>
    <t>SCRM003.090103 (10)</t>
  </si>
  <si>
    <t>DOMO012.090087 (10)</t>
  </si>
  <si>
    <t>KING002.089787 (29)</t>
  </si>
  <si>
    <t>BERT016.085876 (10)</t>
  </si>
  <si>
    <t>BERT016.085869 (39)</t>
  </si>
  <si>
    <t>NYFL014.091342 (37)</t>
  </si>
  <si>
    <t>BLDS207.090564 (19)</t>
  </si>
  <si>
    <t>BERT016.088574 (22)</t>
  </si>
  <si>
    <t>KING002.082645 (21)</t>
  </si>
  <si>
    <t>BERT016.085876 (21)</t>
  </si>
  <si>
    <t>KING002.086127 (23)</t>
  </si>
  <si>
    <t>SOUR007.086558 (16)</t>
  </si>
  <si>
    <t>SOUR007.086622 (33)</t>
  </si>
  <si>
    <t>NYFL014.088753 (9)</t>
  </si>
  <si>
    <t>SHRM014.082041 (29)</t>
  </si>
  <si>
    <t>KING002.079189 (18)</t>
  </si>
  <si>
    <t>BERT016.080493 (49)</t>
  </si>
  <si>
    <t>STR8017.088132 (11)</t>
  </si>
  <si>
    <t>BLDS207.094307 (12)</t>
  </si>
  <si>
    <t>BLDS207.094309 (11)</t>
  </si>
  <si>
    <t>BLDS207.094236 (14)</t>
  </si>
  <si>
    <t>DOSI005.082267 (16)</t>
  </si>
  <si>
    <t>DOSI005.087420 (20)</t>
  </si>
  <si>
    <t>BERT016.080493 (22)</t>
  </si>
  <si>
    <t>KOKO011.084551 (26)</t>
  </si>
  <si>
    <t>GFSD189.082552 (23)</t>
  </si>
  <si>
    <t>NYFL014.091335 (26)</t>
  </si>
  <si>
    <t>BLDS207.069902 (28)</t>
  </si>
  <si>
    <t>BLDS207.090694 (21)</t>
  </si>
  <si>
    <t>LDOS040.091417 (33)</t>
  </si>
  <si>
    <t>DOMO004.090092 (9)</t>
  </si>
  <si>
    <t>KING002.089810 (38)</t>
  </si>
  <si>
    <t>KING002.082659 (10)</t>
  </si>
  <si>
    <t>SHRM014.086891 (24)</t>
  </si>
  <si>
    <t>GFSD189.082526 (18)</t>
  </si>
  <si>
    <t>DITO007.090132 (19)</t>
  </si>
  <si>
    <t>PLAN008.086331 (30)</t>
  </si>
  <si>
    <t>GFSD189.085989 (15)</t>
  </si>
  <si>
    <t>C39</t>
  </si>
  <si>
    <t>LCKE004.090079</t>
  </si>
  <si>
    <t>DOSI005.095921</t>
  </si>
  <si>
    <t>DOSI005.096002</t>
  </si>
  <si>
    <t>DURP006.090244</t>
  </si>
  <si>
    <t>DOSI005.096009</t>
  </si>
  <si>
    <t>DOSI005.095965</t>
  </si>
  <si>
    <t>GFSD189.096615</t>
  </si>
  <si>
    <t>SUNL006.086965</t>
  </si>
  <si>
    <t>NYFL014.093627</t>
  </si>
  <si>
    <t>SODA011.084742</t>
  </si>
  <si>
    <t>KING002.095866</t>
  </si>
  <si>
    <t>DURP006.089941</t>
  </si>
  <si>
    <t>BERT016.097703</t>
  </si>
  <si>
    <t>BERT016.093114</t>
  </si>
  <si>
    <t>NYFL014.093577</t>
  </si>
  <si>
    <t>SUNL006.094932</t>
  </si>
  <si>
    <t>SUNL006.094837</t>
  </si>
  <si>
    <t>SODA011.094117</t>
  </si>
  <si>
    <t>DURP006.090232</t>
  </si>
  <si>
    <t>DOSI005.095951</t>
  </si>
  <si>
    <t>PINE001.094733</t>
  </si>
  <si>
    <t>PINE001.094717</t>
  </si>
  <si>
    <t>SUNL006.094833</t>
  </si>
  <si>
    <t>SUNL006.094878</t>
  </si>
  <si>
    <t>SOUR007.096714</t>
  </si>
  <si>
    <t>SUNL006.095579</t>
  </si>
  <si>
    <t>OROB054.093811</t>
  </si>
  <si>
    <t>GFSD189.096662</t>
  </si>
  <si>
    <t>KING002.095811</t>
  </si>
  <si>
    <t>SODA011.091161</t>
  </si>
  <si>
    <t>SOUR007.096691</t>
  </si>
  <si>
    <t>EE1-06:05</t>
  </si>
  <si>
    <t>EE1-06:06</t>
  </si>
  <si>
    <t>EE1-07:05</t>
  </si>
  <si>
    <t>EE1-07:06</t>
  </si>
  <si>
    <t>DD2-03:05</t>
  </si>
  <si>
    <t>HEAD007.098760</t>
  </si>
  <si>
    <t>TNZN006.098735</t>
  </si>
  <si>
    <t>SUNL006.095617</t>
  </si>
  <si>
    <t>TNZN017.098746</t>
  </si>
  <si>
    <t>TNZN012.098741</t>
  </si>
  <si>
    <t>TNZN009.098738</t>
  </si>
  <si>
    <t>TNZN011.098740</t>
  </si>
  <si>
    <t>HEAD003.098753</t>
  </si>
  <si>
    <t>TNZN001.098730</t>
  </si>
  <si>
    <t>TNZN015.098744</t>
  </si>
  <si>
    <t>TNZN007.098736</t>
  </si>
  <si>
    <t>TNZN018.098747</t>
  </si>
  <si>
    <t>HEAD004.098754</t>
  </si>
  <si>
    <t>TNZN003.098732</t>
  </si>
  <si>
    <t>HEAD010.098757</t>
  </si>
  <si>
    <t>TNZN016.098745</t>
  </si>
  <si>
    <t>SODA</t>
  </si>
  <si>
    <t>SODA011</t>
  </si>
  <si>
    <t>HEAD</t>
  </si>
  <si>
    <t>HEAD007</t>
  </si>
  <si>
    <t>TNZN</t>
  </si>
  <si>
    <t>TNZN017</t>
  </si>
  <si>
    <t>TNZN006</t>
  </si>
  <si>
    <t>CL_DD2-03:05</t>
  </si>
  <si>
    <t>TNZN012</t>
  </si>
  <si>
    <t>TNZN009</t>
  </si>
  <si>
    <t>TNZN011</t>
  </si>
  <si>
    <t>HEAD003</t>
  </si>
  <si>
    <t>TNZN001</t>
  </si>
  <si>
    <t>CL_EE1-06:05</t>
  </si>
  <si>
    <t>TNZN015</t>
  </si>
  <si>
    <t>CL_EE1-06:06</t>
  </si>
  <si>
    <t>TNZN007</t>
  </si>
  <si>
    <t>TNZN018</t>
  </si>
  <si>
    <t>HEAD004</t>
  </si>
  <si>
    <t>TNZN003</t>
  </si>
  <si>
    <t>HEAD010</t>
  </si>
  <si>
    <t>CL_EE1-07:05</t>
  </si>
  <si>
    <t>TNZN016</t>
  </si>
  <si>
    <t>CL_EE1-07:06</t>
  </si>
  <si>
    <t>TNZN007.098736 (5)</t>
  </si>
  <si>
    <t>TNZN018.098747 (7)</t>
  </si>
  <si>
    <t>HEAD004.098754 (6)</t>
  </si>
  <si>
    <t>TNZN003.098732 (7)</t>
  </si>
  <si>
    <t>KING002.086152 (17)</t>
  </si>
  <si>
    <t>KING002.082645 (15)</t>
  </si>
  <si>
    <t>SOUR007.096714 (18)</t>
  </si>
  <si>
    <t>DURP006.090244 (40)</t>
  </si>
  <si>
    <t>DOSI005.096002 (10)</t>
  </si>
  <si>
    <t>TNZN012.098741 (7)</t>
  </si>
  <si>
    <t>TNZN009.098738 (7)</t>
  </si>
  <si>
    <t>TNZN011.098740 (7)</t>
  </si>
  <si>
    <t>HEAD003.098753 (7)</t>
  </si>
  <si>
    <t>SOUR007.096691 (20)</t>
  </si>
  <si>
    <t>SOUR007.086622 (29)</t>
  </si>
  <si>
    <t>DURP006.084607 (24)</t>
  </si>
  <si>
    <t>DURP006.089944 (25)</t>
  </si>
  <si>
    <t>OROB054.084169 (46)</t>
  </si>
  <si>
    <t>DURP006.089943 (32)</t>
  </si>
  <si>
    <t>DOSI005.095921 (17)</t>
  </si>
  <si>
    <t>STR8017.088248 (40)</t>
  </si>
  <si>
    <t>SUNL006.094878 (20)</t>
  </si>
  <si>
    <t>SUNL006.094833 (23)</t>
  </si>
  <si>
    <t>SUNL006.094932 (21)</t>
  </si>
  <si>
    <t>SUNL006.094837 (17)</t>
  </si>
  <si>
    <t>SUNL006.087030 (11)</t>
  </si>
  <si>
    <t>LCKE001.090055 (24)</t>
  </si>
  <si>
    <t>STR8017.083814 (13)</t>
  </si>
  <si>
    <t>STR8017.093996 (38)</t>
  </si>
  <si>
    <t>SOUR007.086622 (12)</t>
  </si>
  <si>
    <t>PINE001.094733 (21)</t>
  </si>
  <si>
    <t>DOSI005.087410 (16)</t>
  </si>
  <si>
    <t>NYFL014.088753 (27)</t>
  </si>
  <si>
    <t>DOSI005.087420 (22)</t>
  </si>
  <si>
    <t>DOSI005.087417 (28)</t>
  </si>
  <si>
    <t>LCKE004.090079 (21)</t>
  </si>
  <si>
    <t>STR8017.083955 (37)</t>
  </si>
  <si>
    <t>KING002.095811 (12)</t>
  </si>
  <si>
    <t>PINE001.089922 (39)</t>
  </si>
  <si>
    <t>PINE001.087122 (10)</t>
  </si>
  <si>
    <t>NYFL014.083587 (39)</t>
  </si>
  <si>
    <t>PINE001.094717 (35)</t>
  </si>
  <si>
    <t>LCKE004.090079 (14)</t>
  </si>
  <si>
    <t>STR8017.084021 (49)</t>
  </si>
  <si>
    <t>KOKO011.092343 (44)</t>
  </si>
  <si>
    <t>SUNL006.083206 (36)</t>
  </si>
  <si>
    <t>GFSD189.096615 (13)</t>
  </si>
  <si>
    <t>DOSI005.087403 (49)</t>
  </si>
  <si>
    <t>PINE001.087122 (39)</t>
  </si>
  <si>
    <t>PINE001.089838 (10)</t>
  </si>
  <si>
    <t>NYFL014.091342 (44)</t>
  </si>
  <si>
    <t>SOUR007.079409 (50)</t>
  </si>
  <si>
    <t>NYFL014.093627 (42)</t>
  </si>
  <si>
    <t>KOKO011.084343 (14)</t>
  </si>
  <si>
    <t>PINE001.089858 (35)</t>
  </si>
  <si>
    <t>SUNL006.086965 (36)</t>
  </si>
  <si>
    <t>SOUR007.086558 (10)</t>
  </si>
  <si>
    <t>KOKO011.084551 (39)</t>
  </si>
  <si>
    <t>GFSD189.089671 (26)</t>
  </si>
  <si>
    <t>DOSI005.095965 (17)</t>
  </si>
  <si>
    <t>TNZN017.098746 (7)</t>
  </si>
  <si>
    <t>HEAD007.098760 (7)</t>
  </si>
  <si>
    <t>SUNL006.095617 (17)</t>
  </si>
  <si>
    <t>OROB054.093811 (11)</t>
  </si>
  <si>
    <t>GFSD189.081417 (27)</t>
  </si>
  <si>
    <t>GFSD189.085997 (9)</t>
  </si>
  <si>
    <t>DOSI005.096009 (13)</t>
  </si>
  <si>
    <t>KOKO011.093306 (33)</t>
  </si>
  <si>
    <t>PINE001.089838 (16)</t>
  </si>
  <si>
    <t>GFSD189.081484 (28)</t>
  </si>
  <si>
    <t>DURP006.084607 (23)</t>
  </si>
  <si>
    <t>OROB054.092036 (25)</t>
  </si>
  <si>
    <t>PINE001.089858 (13)</t>
  </si>
  <si>
    <t>KOKO011.084551 (11)</t>
  </si>
  <si>
    <t>DOSI005.095921 (39)</t>
  </si>
  <si>
    <t>BERT016.092159 (3)</t>
  </si>
  <si>
    <t>BERT016.088574 (18)</t>
  </si>
  <si>
    <t>SODA011.084742 (23)</t>
  </si>
  <si>
    <t>SODA011.091161 (6)</t>
  </si>
  <si>
    <t>GFSD189.096662 (9)</t>
  </si>
  <si>
    <t>NYFL014.088808 (40)</t>
  </si>
  <si>
    <t>GFSD189.094426 (22)</t>
  </si>
  <si>
    <t>PLAN008.090310 (27)</t>
  </si>
  <si>
    <t>NYFL014.093577 (47)</t>
  </si>
  <si>
    <t>KING002.086114 (5)</t>
  </si>
  <si>
    <t>KING002.089787 (24)</t>
  </si>
  <si>
    <t>KING002.086127 (17)</t>
  </si>
  <si>
    <t>OROB054.093811 (44)</t>
  </si>
  <si>
    <t>NYFL014.091335 (29)</t>
  </si>
  <si>
    <t>PLAN008.090310 (20)</t>
  </si>
  <si>
    <t>BERT016.093114 (42)</t>
  </si>
  <si>
    <t>BERT016.088574 (7)</t>
  </si>
  <si>
    <t>BERT016.088473 (38)</t>
  </si>
  <si>
    <t>OROB054.092036 (19)</t>
  </si>
  <si>
    <t>SOUR007.079429 (30)</t>
  </si>
  <si>
    <t>PLAN008.090309 (37)</t>
  </si>
  <si>
    <t>KING002.082659 (35)</t>
  </si>
  <si>
    <t>BERT016.097703 (14)</t>
  </si>
  <si>
    <t>BERT016.085869 (46)</t>
  </si>
  <si>
    <t>PINE001.087102 (22)</t>
  </si>
  <si>
    <t>SUNL006.095579 (17)</t>
  </si>
  <si>
    <t>KOKO011.093306 (9)</t>
  </si>
  <si>
    <t>GFSD189.082526 (30)</t>
  </si>
  <si>
    <t>PLAN008.086293 (12)</t>
  </si>
  <si>
    <t>PLAN008.090310 (4)</t>
  </si>
  <si>
    <t>STR8017.084021 (12)</t>
  </si>
  <si>
    <t>STR8017.088132 (20)</t>
  </si>
  <si>
    <t>DURP006.089941 (17)</t>
  </si>
  <si>
    <t>SODA011.091161 (50)</t>
  </si>
  <si>
    <t>PINE001.087095 (49)</t>
  </si>
  <si>
    <t>DURP006.090232 (26)</t>
  </si>
  <si>
    <t>DOSI005.095951 (14)</t>
  </si>
  <si>
    <t>LCKE001.090055 (6)</t>
  </si>
  <si>
    <t>KING002.095866 (15)</t>
  </si>
  <si>
    <t>KING002.089810 (22)</t>
  </si>
  <si>
    <t>KING002.086114 (10)</t>
  </si>
  <si>
    <t>KING002.086079 (23)</t>
  </si>
  <si>
    <t>PINE001.087095 (11)</t>
  </si>
  <si>
    <t>DOSI005.087410 (15)</t>
  </si>
  <si>
    <t>SUNL006.086965 (11)</t>
  </si>
  <si>
    <t>SUNL006.087030 (18)</t>
  </si>
  <si>
    <t>PINE001.087102 (19)</t>
  </si>
  <si>
    <t>DURP006.084611 (45)</t>
  </si>
  <si>
    <t>SODA011.084742 (49)</t>
  </si>
  <si>
    <t>KING002.086127 (11)</t>
  </si>
  <si>
    <t>BERT016.085876 (34)</t>
  </si>
  <si>
    <t>SUNL006.087046 (12)</t>
  </si>
  <si>
    <t>OROB054.084291 (31)</t>
  </si>
  <si>
    <t>PINE001.090276 (6)</t>
  </si>
  <si>
    <t>BERT016.097703 (11)</t>
  </si>
  <si>
    <t>SODA011.094117 (27)</t>
  </si>
  <si>
    <t>DURP006.089941 (11)</t>
  </si>
  <si>
    <t>GFSD189.082552 (46)</t>
  </si>
  <si>
    <t>DOSI005.087420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</si>
</sst>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8"/>
      <name val="Calibri"/>
      <family val="2"/>
      <scheme val="minor"/>
    </font>
    <font>
      <sz val="11"/>
      <name val="Calibri"/>
      <family val="2"/>
      <scheme val="minor"/>
    </font>
    <font>
      <b/>
      <sz val="11"/>
      <color theme="0"/>
      <name val="Calibri"/>
      <family val="2"/>
      <scheme val="minor"/>
    </font>
    <font>
      <b/>
      <sz val="11"/>
      <color theme="1"/>
      <name val="Calibri"/>
      <family val="2"/>
      <scheme val="minor"/>
    </font>
    <font>
      <b/>
      <sz val="13"/>
      <color theme="3"/>
      <name val="Calibri"/>
      <family val="2"/>
      <scheme val="minor"/>
    </font>
    <font>
      <b/>
      <sz val="18"/>
      <color theme="0"/>
      <name val="Calibri"/>
      <family val="2"/>
      <scheme val="minor"/>
    </font>
    <font>
      <b/>
      <sz val="12"/>
      <color theme="3"/>
      <name val="Calibri"/>
      <family val="2"/>
      <scheme val="minor"/>
    </font>
  </fonts>
  <fills count="9">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FF0000"/>
        <bgColor indexed="64"/>
      </patternFill>
    </fill>
    <fill>
      <patternFill patternType="solid">
        <fgColor theme="4" tint="0.39997558519241921"/>
        <bgColor indexed="64"/>
      </patternFill>
    </fill>
    <fill>
      <patternFill patternType="solid">
        <fgColor rgb="FFFFFF00"/>
        <bgColor indexed="64"/>
      </patternFill>
    </fill>
    <fill>
      <patternFill patternType="solid">
        <fgColor theme="9" tint="0.59999389629810485"/>
        <bgColor indexed="64"/>
      </patternFill>
    </fill>
    <fill>
      <patternFill patternType="solid">
        <fgColor rgb="FFA5A5A5"/>
      </patternFill>
    </fill>
  </fills>
  <borders count="23">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style="thin">
        <color indexed="64"/>
      </right>
      <top style="thin">
        <color theme="4" tint="0.39997558519241921"/>
      </top>
      <bottom style="thin">
        <color theme="4" tint="0.39997558519241921"/>
      </bottom>
      <diagonal/>
    </border>
    <border>
      <left/>
      <right style="thin">
        <color indexed="64"/>
      </right>
      <top style="thin">
        <color theme="4" tint="0.39997558519241921"/>
      </top>
      <bottom style="thin">
        <color theme="4" tint="0.39997558519241921"/>
      </bottom>
      <diagonal/>
    </border>
    <border>
      <left style="thin">
        <color indexed="64"/>
      </left>
      <right style="thin">
        <color indexed="64"/>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auto="1"/>
      </left>
      <right style="thin">
        <color auto="1"/>
      </right>
      <top/>
      <bottom style="thin">
        <color auto="1"/>
      </bottom>
      <diagonal/>
    </border>
    <border>
      <left/>
      <right/>
      <top style="thin">
        <color theme="4" tint="0.39997558519241921"/>
      </top>
      <bottom/>
      <diagonal/>
    </border>
    <border>
      <left/>
      <right/>
      <top/>
      <bottom style="thin">
        <color theme="4" tint="0.39997558519241921"/>
      </bottom>
      <diagonal/>
    </border>
    <border>
      <left/>
      <right style="thin">
        <color indexed="64"/>
      </right>
      <top style="thin">
        <color theme="4" tint="0.39997558519241921"/>
      </top>
      <bottom/>
      <diagonal/>
    </border>
    <border>
      <left/>
      <right/>
      <top/>
      <bottom style="thick">
        <color theme="4" tint="0.499984740745262"/>
      </bottom>
      <diagonal/>
    </border>
    <border>
      <left style="double">
        <color rgb="FF3F3F3F"/>
      </left>
      <right style="double">
        <color rgb="FF3F3F3F"/>
      </right>
      <top style="double">
        <color rgb="FF3F3F3F"/>
      </top>
      <bottom style="double">
        <color rgb="FF3F3F3F"/>
      </bottom>
      <diagonal/>
    </border>
  </borders>
  <cellStyleXfs count="3">
    <xf numFmtId="0" fontId="0" fillId="0" borderId="0"/>
    <xf numFmtId="0" fontId="5" fillId="0" borderId="21" applyNumberFormat="0" applyFill="0" applyAlignment="0" applyProtection="0"/>
    <xf numFmtId="0" fontId="3" fillId="8" borderId="22" applyNumberFormat="0" applyAlignment="0" applyProtection="0"/>
  </cellStyleXfs>
  <cellXfs count="182">
    <xf numFmtId="0" fontId="0" fillId="0" borderId="0" xfId="0"/>
    <xf numFmtId="0" fontId="0" fillId="0" borderId="0" xfId="0" applyBorder="1"/>
    <xf numFmtId="0" fontId="0" fillId="0" borderId="1" xfId="0" applyBorder="1"/>
    <xf numFmtId="0" fontId="0" fillId="0" borderId="3" xfId="0" applyBorder="1"/>
    <xf numFmtId="0" fontId="0" fillId="0" borderId="0" xfId="0" applyAlignment="1">
      <alignment horizontal="center"/>
    </xf>
    <xf numFmtId="0" fontId="0" fillId="0" borderId="0" xfId="0" applyAlignment="1">
      <alignment horizontal="center" vertic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4" xfId="0" applyBorder="1"/>
    <xf numFmtId="0" fontId="0" fillId="0" borderId="9" xfId="0" applyBorder="1"/>
    <xf numFmtId="0" fontId="0" fillId="0" borderId="10" xfId="0" applyBorder="1"/>
    <xf numFmtId="0" fontId="0" fillId="0" borderId="0" xfId="0" applyBorder="1" applyAlignment="1">
      <alignment horizontal="center" vertical="center"/>
    </xf>
    <xf numFmtId="0" fontId="0" fillId="0" borderId="2" xfId="0" applyBorder="1"/>
    <xf numFmtId="0" fontId="0" fillId="0" borderId="0" xfId="0" applyAlignment="1">
      <alignment horizontal="left"/>
    </xf>
    <xf numFmtId="0" fontId="0" fillId="0" borderId="0" xfId="0" applyFill="1" applyAlignment="1">
      <alignment horizontal="center"/>
    </xf>
    <xf numFmtId="0" fontId="2" fillId="0" borderId="0" xfId="0" applyFont="1" applyFill="1" applyAlignment="1">
      <alignment horizontal="center"/>
    </xf>
    <xf numFmtId="0" fontId="0" fillId="0" borderId="0" xfId="0" applyAlignment="1">
      <alignment wrapText="1"/>
    </xf>
    <xf numFmtId="0" fontId="0" fillId="0" borderId="5"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10" xfId="0" applyBorder="1" applyAlignment="1">
      <alignment horizontal="center" vertical="center"/>
    </xf>
    <xf numFmtId="0" fontId="0" fillId="0" borderId="0" xfId="0" applyFill="1" applyBorder="1" applyAlignment="1">
      <alignment horizontal="center" vertical="center"/>
    </xf>
    <xf numFmtId="0" fontId="0" fillId="0" borderId="3" xfId="0" applyNumberFormat="1" applyBorder="1"/>
    <xf numFmtId="0" fontId="0" fillId="0" borderId="0" xfId="0" pivotButton="1"/>
    <xf numFmtId="0" fontId="0" fillId="0" borderId="3" xfId="0" quotePrefix="1" applyBorder="1"/>
    <xf numFmtId="0" fontId="0" fillId="0" borderId="0" xfId="0" applyNumberFormat="1"/>
    <xf numFmtId="0" fontId="0" fillId="0" borderId="0" xfId="0" applyAlignment="1">
      <alignment vertical="center"/>
    </xf>
    <xf numFmtId="0" fontId="0" fillId="0" borderId="0" xfId="0" applyBorder="1" applyAlignment="1">
      <alignment vertical="center"/>
    </xf>
    <xf numFmtId="0" fontId="0" fillId="0" borderId="2" xfId="0" applyBorder="1" applyAlignment="1">
      <alignment vertical="center"/>
    </xf>
    <xf numFmtId="0" fontId="0" fillId="0" borderId="0" xfId="0" applyBorder="1" applyAlignment="1">
      <alignment horizontal="left" vertical="center"/>
    </xf>
    <xf numFmtId="0" fontId="0" fillId="0" borderId="0" xfId="0" applyAlignment="1">
      <alignment horizontal="center"/>
    </xf>
    <xf numFmtId="0" fontId="0" fillId="0" borderId="0" xfId="0" applyBorder="1" applyAlignment="1">
      <alignment horizontal="center" vertical="center"/>
    </xf>
    <xf numFmtId="0" fontId="0" fillId="0" borderId="0" xfId="0" applyAlignment="1">
      <alignment horizontal="center" vertical="center"/>
    </xf>
    <xf numFmtId="0" fontId="0" fillId="0" borderId="0" xfId="0" applyAlignment="1">
      <alignment horizontal="left" wrapText="1"/>
    </xf>
    <xf numFmtId="0" fontId="0" fillId="0" borderId="0" xfId="0" applyAlignment="1">
      <alignment horizontal="center"/>
    </xf>
    <xf numFmtId="0" fontId="0" fillId="0" borderId="2" xfId="0" applyBorder="1" applyAlignment="1">
      <alignment vertical="center" wrapText="1"/>
    </xf>
    <xf numFmtId="0" fontId="0" fillId="0" borderId="0" xfId="0" applyBorder="1" applyAlignment="1">
      <alignment vertical="center" wrapText="1"/>
    </xf>
    <xf numFmtId="0" fontId="0" fillId="0" borderId="0" xfId="0" applyBorder="1" applyAlignment="1">
      <alignment horizontal="center" vertical="center" wrapText="1"/>
    </xf>
    <xf numFmtId="0" fontId="2" fillId="0" borderId="4" xfId="0" applyFont="1" applyFill="1" applyBorder="1"/>
    <xf numFmtId="0" fontId="2" fillId="0" borderId="3" xfId="0" applyNumberFormat="1" applyFont="1" applyFill="1" applyBorder="1"/>
    <xf numFmtId="0" fontId="2" fillId="0" borderId="3" xfId="0" applyFont="1" applyFill="1" applyBorder="1"/>
    <xf numFmtId="0" fontId="0" fillId="0" borderId="14" xfId="0" applyFont="1" applyBorder="1"/>
    <xf numFmtId="0" fontId="0" fillId="2" borderId="14" xfId="0" applyFont="1" applyFill="1" applyBorder="1"/>
    <xf numFmtId="0" fontId="0" fillId="0" borderId="17" xfId="0" applyFill="1" applyBorder="1"/>
    <xf numFmtId="0" fontId="0" fillId="0" borderId="0" xfId="0" applyAlignment="1"/>
    <xf numFmtId="0" fontId="0" fillId="0" borderId="4" xfId="0" applyNumberFormat="1" applyBorder="1"/>
    <xf numFmtId="0" fontId="0" fillId="0" borderId="3" xfId="0" applyNumberFormat="1" applyBorder="1" applyAlignment="1">
      <alignment horizontal="center"/>
    </xf>
    <xf numFmtId="0" fontId="0" fillId="0" borderId="3" xfId="0" applyFill="1" applyBorder="1"/>
    <xf numFmtId="0" fontId="0" fillId="0" borderId="4" xfId="0" applyFill="1" applyBorder="1"/>
    <xf numFmtId="0" fontId="0" fillId="0" borderId="10" xfId="0" applyFill="1" applyBorder="1"/>
    <xf numFmtId="0" fontId="0" fillId="0" borderId="6" xfId="0" applyBorder="1" applyAlignment="1">
      <alignment horizontal="center" vertical="center"/>
    </xf>
    <xf numFmtId="0" fontId="0" fillId="0" borderId="1" xfId="0" applyBorder="1" applyAlignment="1">
      <alignment horizontal="center" vertical="center"/>
    </xf>
    <xf numFmtId="0" fontId="0" fillId="0" borderId="0" xfId="0" applyBorder="1" applyAlignment="1">
      <alignment wrapText="1"/>
    </xf>
    <xf numFmtId="0" fontId="0" fillId="0" borderId="2" xfId="0" applyBorder="1" applyAlignment="1">
      <alignment wrapText="1"/>
    </xf>
    <xf numFmtId="0" fontId="3" fillId="3" borderId="16" xfId="0" applyFont="1" applyFill="1" applyBorder="1" applyAlignment="1">
      <alignment wrapText="1"/>
    </xf>
    <xf numFmtId="0" fontId="3" fillId="3" borderId="14" xfId="0" applyFont="1" applyFill="1" applyBorder="1" applyAlignment="1">
      <alignment wrapText="1"/>
    </xf>
    <xf numFmtId="0" fontId="3" fillId="3" borderId="14" xfId="0" applyFont="1" applyFill="1" applyBorder="1" applyAlignment="1">
      <alignment horizontal="left" wrapText="1"/>
    </xf>
    <xf numFmtId="0" fontId="3" fillId="3" borderId="15" xfId="0" applyFont="1" applyFill="1" applyBorder="1" applyAlignment="1">
      <alignment wrapText="1"/>
    </xf>
    <xf numFmtId="0" fontId="0" fillId="2" borderId="11" xfId="0" applyNumberFormat="1" applyFont="1" applyFill="1" applyBorder="1"/>
    <xf numFmtId="0" fontId="0" fillId="2" borderId="12" xfId="0" applyFont="1" applyFill="1" applyBorder="1"/>
    <xf numFmtId="0" fontId="0" fillId="2" borderId="12" xfId="0" applyNumberFormat="1" applyFont="1" applyFill="1" applyBorder="1"/>
    <xf numFmtId="0" fontId="0" fillId="2" borderId="13" xfId="0" applyNumberFormat="1" applyFont="1" applyFill="1" applyBorder="1" applyAlignment="1">
      <alignment horizontal="center"/>
    </xf>
    <xf numFmtId="0" fontId="0" fillId="2" borderId="13" xfId="0" applyFont="1" applyFill="1" applyBorder="1"/>
    <xf numFmtId="0" fontId="0" fillId="2" borderId="14" xfId="0" applyFont="1" applyFill="1" applyBorder="1" applyAlignment="1">
      <alignment horizontal="center"/>
    </xf>
    <xf numFmtId="0" fontId="0" fillId="2" borderId="15" xfId="0" applyFont="1" applyFill="1" applyBorder="1" applyAlignment="1">
      <alignment wrapText="1"/>
    </xf>
    <xf numFmtId="0" fontId="0" fillId="0" borderId="11" xfId="0" applyNumberFormat="1" applyFont="1" applyBorder="1"/>
    <xf numFmtId="0" fontId="0" fillId="0" borderId="12" xfId="0" applyFont="1" applyBorder="1"/>
    <xf numFmtId="0" fontId="0" fillId="0" borderId="12" xfId="0" applyNumberFormat="1" applyFont="1" applyBorder="1"/>
    <xf numFmtId="0" fontId="0" fillId="0" borderId="13" xfId="0" applyNumberFormat="1" applyFont="1" applyBorder="1" applyAlignment="1">
      <alignment horizontal="center"/>
    </xf>
    <xf numFmtId="0" fontId="0" fillId="0" borderId="13" xfId="0" applyFont="1" applyBorder="1"/>
    <xf numFmtId="0" fontId="0" fillId="0" borderId="14" xfId="0" applyFont="1" applyBorder="1" applyAlignment="1">
      <alignment horizontal="center"/>
    </xf>
    <xf numFmtId="0" fontId="0" fillId="0" borderId="15" xfId="0" applyFont="1" applyBorder="1" applyAlignment="1">
      <alignment wrapText="1"/>
    </xf>
    <xf numFmtId="0" fontId="0" fillId="2" borderId="11" xfId="0" applyFont="1" applyFill="1" applyBorder="1"/>
    <xf numFmtId="0" fontId="0" fillId="0" borderId="11" xfId="0" applyFont="1" applyBorder="1"/>
    <xf numFmtId="0" fontId="2" fillId="0" borderId="14" xfId="0" applyFont="1" applyBorder="1" applyAlignment="1">
      <alignment horizontal="center"/>
    </xf>
    <xf numFmtId="0" fontId="2" fillId="2" borderId="14" xfId="0" applyFont="1" applyFill="1" applyBorder="1" applyAlignment="1">
      <alignment horizontal="center"/>
    </xf>
    <xf numFmtId="0" fontId="0" fillId="0" borderId="13" xfId="0" applyNumberFormat="1" applyFont="1" applyBorder="1"/>
    <xf numFmtId="0" fontId="0" fillId="2" borderId="13" xfId="0" quotePrefix="1" applyFont="1" applyFill="1" applyBorder="1"/>
    <xf numFmtId="0" fontId="0" fillId="0" borderId="13" xfId="0" quotePrefix="1" applyFont="1" applyBorder="1"/>
    <xf numFmtId="0" fontId="0" fillId="2" borderId="13" xfId="0" applyNumberFormat="1" applyFont="1" applyFill="1" applyBorder="1"/>
    <xf numFmtId="0" fontId="2" fillId="0" borderId="11" xfId="0" applyFont="1" applyBorder="1"/>
    <xf numFmtId="0" fontId="2" fillId="0" borderId="12" xfId="0" applyFont="1" applyBorder="1"/>
    <xf numFmtId="0" fontId="2" fillId="0" borderId="13" xfId="0" applyNumberFormat="1" applyFont="1" applyBorder="1"/>
    <xf numFmtId="0" fontId="2" fillId="0" borderId="13" xfId="0" applyFont="1" applyBorder="1"/>
    <xf numFmtId="0" fontId="0" fillId="0" borderId="0" xfId="0" applyAlignment="1">
      <alignment horizontal="center"/>
    </xf>
    <xf numFmtId="0" fontId="0" fillId="0" borderId="4" xfId="0"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0" fontId="0" fillId="0" borderId="0" xfId="0" applyAlignment="1">
      <alignment horizontal="center"/>
    </xf>
    <xf numFmtId="0" fontId="0" fillId="0" borderId="0"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0" fillId="0" borderId="10" xfId="0" applyBorder="1" applyAlignment="1">
      <alignment horizontal="center"/>
    </xf>
    <xf numFmtId="0" fontId="0" fillId="0" borderId="9" xfId="0" applyBorder="1" applyAlignment="1">
      <alignment horizontal="center"/>
    </xf>
    <xf numFmtId="0" fontId="0" fillId="0" borderId="0" xfId="0" applyBorder="1" applyAlignment="1">
      <alignment horizontal="left"/>
    </xf>
    <xf numFmtId="0" fontId="0" fillId="0" borderId="0" xfId="0" applyAlignment="1">
      <alignment horizontal="center"/>
    </xf>
    <xf numFmtId="0" fontId="2" fillId="0" borderId="0" xfId="0" applyFont="1" applyAlignment="1">
      <alignment horizontal="center"/>
    </xf>
    <xf numFmtId="0" fontId="2" fillId="0" borderId="3" xfId="0" applyFont="1" applyBorder="1"/>
    <xf numFmtId="0" fontId="0" fillId="0" borderId="0" xfId="0" applyAlignment="1">
      <alignment horizontal="center"/>
    </xf>
    <xf numFmtId="0" fontId="0" fillId="4" borderId="4" xfId="0" applyFill="1" applyBorder="1"/>
    <xf numFmtId="0" fontId="0" fillId="0" borderId="0" xfId="0" applyAlignment="1">
      <alignment horizontal="center"/>
    </xf>
    <xf numFmtId="0" fontId="0" fillId="4" borderId="0" xfId="0" applyFill="1"/>
    <xf numFmtId="0" fontId="0" fillId="0" borderId="3" xfId="0" applyNumberFormat="1" applyBorder="1" applyAlignment="1">
      <alignment horizontal="left"/>
    </xf>
    <xf numFmtId="0" fontId="0" fillId="0" borderId="3" xfId="0" applyBorder="1" applyAlignment="1">
      <alignment horizontal="left"/>
    </xf>
    <xf numFmtId="0" fontId="2" fillId="0" borderId="3" xfId="0" applyNumberFormat="1" applyFont="1" applyFill="1" applyBorder="1" applyAlignment="1">
      <alignment horizontal="left"/>
    </xf>
    <xf numFmtId="0" fontId="0" fillId="0" borderId="4" xfId="0" applyBorder="1" applyAlignment="1">
      <alignment wrapText="1"/>
    </xf>
    <xf numFmtId="1" fontId="0" fillId="0" borderId="0" xfId="0" applyNumberFormat="1"/>
    <xf numFmtId="0" fontId="0" fillId="0" borderId="0" xfId="0" applyAlignment="1">
      <alignment horizontal="center"/>
    </xf>
    <xf numFmtId="1" fontId="0" fillId="0" borderId="3" xfId="0" applyNumberFormat="1" applyBorder="1"/>
    <xf numFmtId="0" fontId="0" fillId="0" borderId="17" xfId="0" applyBorder="1"/>
    <xf numFmtId="0" fontId="2" fillId="0" borderId="0" xfId="0" applyFont="1" applyAlignment="1"/>
    <xf numFmtId="1" fontId="0" fillId="0" borderId="0" xfId="0" applyNumberFormat="1" applyAlignment="1"/>
    <xf numFmtId="0" fontId="0" fillId="0" borderId="1" xfId="0" applyBorder="1" applyAlignment="1"/>
    <xf numFmtId="0" fontId="0" fillId="0" borderId="0" xfId="0" applyAlignment="1">
      <alignment horizontal="right" wrapText="1"/>
    </xf>
    <xf numFmtId="1" fontId="0" fillId="0" borderId="0" xfId="0" applyNumberFormat="1" applyAlignment="1">
      <alignment horizontal="right"/>
    </xf>
    <xf numFmtId="0" fontId="0" fillId="0" borderId="0" xfId="0" applyAlignment="1">
      <alignment horizontal="right"/>
    </xf>
    <xf numFmtId="0" fontId="0" fillId="0" borderId="0" xfId="0" applyBorder="1" applyAlignment="1"/>
    <xf numFmtId="0" fontId="2" fillId="0" borderId="0" xfId="0" applyFont="1" applyBorder="1" applyAlignment="1"/>
    <xf numFmtId="1" fontId="0" fillId="0" borderId="0" xfId="0" applyNumberFormat="1" applyBorder="1" applyAlignment="1"/>
    <xf numFmtId="0" fontId="0" fillId="0" borderId="0" xfId="0" applyAlignment="1">
      <alignment horizontal="left" indent="1"/>
    </xf>
    <xf numFmtId="0" fontId="0" fillId="0" borderId="4" xfId="0" applyNumberFormat="1" applyFill="1" applyBorder="1"/>
    <xf numFmtId="0" fontId="0" fillId="0" borderId="3" xfId="0" applyNumberFormat="1" applyFill="1" applyBorder="1" applyAlignment="1">
      <alignment horizontal="left"/>
    </xf>
    <xf numFmtId="0" fontId="0" fillId="0" borderId="0" xfId="0" applyFill="1" applyBorder="1" applyAlignment="1"/>
    <xf numFmtId="1" fontId="0" fillId="0" borderId="0" xfId="0" applyNumberFormat="1" applyFill="1" applyAlignment="1">
      <alignment horizontal="right"/>
    </xf>
    <xf numFmtId="0" fontId="0" fillId="0" borderId="3" xfId="0" applyFill="1" applyBorder="1" applyAlignment="1">
      <alignment horizontal="left"/>
    </xf>
    <xf numFmtId="0" fontId="2" fillId="0" borderId="0" xfId="0" applyFont="1" applyFill="1" applyBorder="1" applyAlignment="1"/>
    <xf numFmtId="0" fontId="0" fillId="0" borderId="3" xfId="0" quotePrefix="1" applyFill="1" applyBorder="1"/>
    <xf numFmtId="1" fontId="0" fillId="0" borderId="3" xfId="0" applyNumberFormat="1" applyFill="1" applyBorder="1"/>
    <xf numFmtId="1" fontId="0" fillId="0" borderId="0" xfId="0" applyNumberFormat="1" applyFill="1" applyBorder="1" applyAlignment="1"/>
    <xf numFmtId="0" fontId="0" fillId="2" borderId="14" xfId="0" applyNumberFormat="1" applyFont="1" applyFill="1" applyBorder="1"/>
    <xf numFmtId="0" fontId="3" fillId="3" borderId="19" xfId="0" applyFont="1" applyFill="1" applyBorder="1"/>
    <xf numFmtId="0" fontId="0" fillId="0" borderId="20" xfId="0" applyFont="1" applyBorder="1"/>
    <xf numFmtId="0" fontId="0" fillId="2" borderId="18" xfId="0" applyFont="1" applyFill="1" applyBorder="1"/>
    <xf numFmtId="0" fontId="0" fillId="2" borderId="18" xfId="0" applyNumberFormat="1" applyFont="1" applyFill="1" applyBorder="1"/>
    <xf numFmtId="0" fontId="0" fillId="0" borderId="18" xfId="0" applyFont="1" applyBorder="1"/>
    <xf numFmtId="0" fontId="4" fillId="5" borderId="0" xfId="0" applyFont="1" applyFill="1" applyBorder="1" applyAlignment="1">
      <alignment horizontal="center" vertical="center"/>
    </xf>
    <xf numFmtId="14" fontId="0" fillId="0" borderId="0" xfId="0" applyNumberFormat="1"/>
    <xf numFmtId="1" fontId="0" fillId="0" borderId="8" xfId="0" applyNumberFormat="1" applyBorder="1" applyAlignment="1">
      <alignment horizontal="right"/>
    </xf>
    <xf numFmtId="0" fontId="0" fillId="0" borderId="0" xfId="0" applyFill="1"/>
    <xf numFmtId="0" fontId="0" fillId="6" borderId="4" xfId="0" applyFill="1" applyBorder="1"/>
    <xf numFmtId="0" fontId="0" fillId="7" borderId="4" xfId="0" applyNumberFormat="1" applyFill="1" applyBorder="1"/>
    <xf numFmtId="0" fontId="0" fillId="7" borderId="4" xfId="0" applyFill="1" applyBorder="1"/>
    <xf numFmtId="0" fontId="0" fillId="7" borderId="3" xfId="0" applyNumberFormat="1" applyFill="1" applyBorder="1" applyAlignment="1">
      <alignment horizontal="left"/>
    </xf>
    <xf numFmtId="0" fontId="0" fillId="7" borderId="3" xfId="0" applyFill="1" applyBorder="1"/>
    <xf numFmtId="0" fontId="0" fillId="7" borderId="0" xfId="0" applyFill="1" applyAlignment="1"/>
    <xf numFmtId="1" fontId="0" fillId="7" borderId="8" xfId="0" applyNumberFormat="1" applyFill="1" applyBorder="1" applyAlignment="1">
      <alignment horizontal="right"/>
    </xf>
    <xf numFmtId="1" fontId="0" fillId="0" borderId="8" xfId="0" applyNumberFormat="1" applyFill="1" applyBorder="1" applyAlignment="1">
      <alignment horizontal="right"/>
    </xf>
    <xf numFmtId="0" fontId="0" fillId="0" borderId="4" xfId="0" applyNumberFormat="1" applyBorder="1" applyAlignment="1">
      <alignment horizontal="left"/>
    </xf>
    <xf numFmtId="0" fontId="0" fillId="0" borderId="8" xfId="0" applyNumberFormat="1" applyBorder="1" applyAlignment="1">
      <alignment horizontal="left"/>
    </xf>
    <xf numFmtId="0" fontId="0" fillId="0" borderId="0" xfId="0" applyNumberFormat="1" applyBorder="1" applyAlignment="1">
      <alignment horizontal="left"/>
    </xf>
    <xf numFmtId="0" fontId="0" fillId="0" borderId="4" xfId="0" applyBorder="1" applyAlignment="1">
      <alignment horizontal="left"/>
    </xf>
    <xf numFmtId="0" fontId="0" fillId="0" borderId="4"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xf>
    <xf numFmtId="0" fontId="0" fillId="7" borderId="3" xfId="0" applyFill="1" applyBorder="1" applyAlignment="1">
      <alignment horizontal="left"/>
    </xf>
    <xf numFmtId="0" fontId="0" fillId="0" borderId="0" xfId="0" applyFill="1" applyAlignment="1"/>
    <xf numFmtId="49" fontId="0" fillId="0" borderId="0" xfId="0" applyNumberFormat="1"/>
    <xf numFmtId="1" fontId="0" fillId="0" borderId="9" xfId="0" applyNumberFormat="1" applyBorder="1" applyAlignment="1">
      <alignment horizontal="right"/>
    </xf>
    <xf numFmtId="0" fontId="0" fillId="0" borderId="10" xfId="0" applyFont="1" applyBorder="1"/>
    <xf numFmtId="0" fontId="0" fillId="0" borderId="1" xfId="0" applyFont="1" applyBorder="1" applyAlignment="1"/>
    <xf numFmtId="1" fontId="0" fillId="0" borderId="9" xfId="0" applyNumberFormat="1" applyFont="1" applyBorder="1" applyAlignment="1">
      <alignment horizontal="right"/>
    </xf>
    <xf numFmtId="49" fontId="6" fillId="8" borderId="22" xfId="2" applyNumberFormat="1" applyFont="1" applyAlignment="1">
      <alignment horizontal="center" vertical="center"/>
    </xf>
    <xf numFmtId="49" fontId="5" fillId="0" borderId="21" xfId="1" applyNumberFormat="1" applyAlignment="1">
      <alignment horizontal="center" vertical="center"/>
    </xf>
    <xf numFmtId="0" fontId="7" fillId="0" borderId="21" xfId="1" applyFont="1" applyAlignment="1">
      <alignment horizontal="left" vertical="center" wrapText="1"/>
    </xf>
    <xf numFmtId="0" fontId="0" fillId="0" borderId="4" xfId="0"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6" borderId="3" xfId="0" applyFill="1" applyBorder="1"/>
    <xf numFmtId="0" fontId="0" fillId="0" borderId="0" xfId="0" applyFill="1" applyAlignment="1">
      <alignment wrapText="1"/>
    </xf>
    <xf numFmtId="0" fontId="0" fillId="0" borderId="0" xfId="0" applyFill="1" applyBorder="1"/>
    <xf numFmtId="0" fontId="0" fillId="0" borderId="3" xfId="0" applyFill="1" applyBorder="1" applyAlignment="1">
      <alignment horizontal="right"/>
    </xf>
    <xf numFmtId="0" fontId="0" fillId="0" borderId="0" xfId="0" applyFill="1" applyAlignment="1">
      <alignment horizontal="right"/>
    </xf>
  </cellXfs>
  <cellStyles count="3">
    <cellStyle name="Check Cell" xfId="2" builtinId="23"/>
    <cellStyle name="Heading 2" xfId="1" builtinId="17"/>
    <cellStyle name="Normal" xfId="0" builtinId="0"/>
  </cellStyles>
  <dxfs count="1031">
    <dxf>
      <numFmt numFmtId="1" formatCode="0"/>
    </dxf>
    <dxf>
      <alignment horizontal="right" vertical="bottom" textRotation="0" wrapText="0" indent="0" justifyLastLine="0" shrinkToFit="0" readingOrder="0"/>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fill>
        <patternFill patternType="none">
          <fgColor indexed="64"/>
          <bgColor indexed="65"/>
        </patternFill>
      </fill>
      <border diagonalUp="0" diagonalDown="0" outline="0">
        <left/>
        <right style="thin">
          <color indexed="64"/>
        </right>
        <top/>
        <bottom/>
      </border>
    </dxf>
    <dxf>
      <fill>
        <patternFill patternType="none">
          <fgColor indexed="64"/>
          <bgColor indexed="65"/>
        </patternFill>
      </fill>
      <border diagonalUp="0" diagonalDown="0" outline="0">
        <left/>
        <right style="thin">
          <color indexed="64"/>
        </right>
        <top/>
        <bottom/>
      </border>
    </dxf>
    <dxf>
      <fill>
        <patternFill patternType="none">
          <fgColor indexed="64"/>
          <bgColor indexed="65"/>
        </patternFill>
      </fill>
      <border diagonalUp="0" diagonalDown="0" outline="0">
        <left/>
        <right style="thin">
          <color indexed="64"/>
        </right>
        <top/>
        <bottom/>
      </border>
    </dxf>
    <dxf>
      <alignment horizontal="right" vertical="bottom" textRotation="0" wrapText="0" indent="0" justifyLastLine="0" shrinkToFit="0" readingOrder="0"/>
    </dxf>
    <dxf>
      <fill>
        <patternFill patternType="none">
          <fgColor indexed="64"/>
          <bgColor indexed="65"/>
        </patternFill>
      </fill>
    </dxf>
    <dxf>
      <border diagonalUp="0" diagonalDown="0" outline="0">
        <left/>
        <right style="thin">
          <color indexed="64"/>
        </right>
        <top/>
        <bottom/>
      </border>
    </dxf>
    <dxf>
      <border diagonalUp="0" diagonalDown="0" outline="0">
        <left/>
        <right style="thin">
          <color indexed="64"/>
        </right>
        <top/>
        <bottom/>
      </border>
    </dxf>
    <dxf>
      <border diagonalUp="0" diagonalDown="0" outline="0">
        <left/>
        <right style="thin">
          <color indexed="64"/>
        </right>
        <top/>
        <bottom/>
      </border>
    </dxf>
    <dxf>
      <fill>
        <patternFill>
          <bgColor theme="7" tint="0.39994506668294322"/>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ont>
        <color rgb="FF9C0006"/>
      </font>
      <fill>
        <patternFill>
          <bgColor rgb="FFFFC7CE"/>
        </patternFill>
      </fill>
    </dxf>
    <dxf>
      <font>
        <color rgb="FF9C0006"/>
      </font>
      <fill>
        <patternFill>
          <bgColor rgb="FFFFC7CE"/>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fill>
        <patternFill>
          <bgColor theme="7" tint="0.39994506668294322"/>
        </patternFill>
      </fill>
    </dxf>
    <dxf>
      <border>
        <bottom style="thin">
          <color auto="1"/>
        </bottom>
        <vertical/>
        <horizontal/>
      </border>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alignment horizontal="general" vertical="bottom" textRotation="0" wrapText="1" indent="0" justifyLastLine="0" shrinkToFit="0" readingOrder="0"/>
    </dxf>
    <dxf>
      <alignment horizontal="center" vertical="bottom" textRotation="0" wrapText="0" indent="0" justifyLastLine="0" shrinkToFit="0" readingOrder="0"/>
    </dxf>
    <dxf>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border diagonalUp="0" diagonalDown="0">
        <left/>
        <right style="thin">
          <color indexed="64"/>
        </right>
        <top/>
        <bottom/>
        <vertical/>
        <horizontal/>
      </border>
    </dxf>
    <dxf>
      <border diagonalUp="0" diagonalDown="0">
        <left/>
        <right style="thin">
          <color indexed="64"/>
        </right>
        <top/>
        <bottom/>
        <vertical/>
        <horizontal/>
      </border>
    </dxf>
    <dxf>
      <numFmt numFmtId="0" formatCode="General"/>
    </dxf>
    <dxf>
      <alignment horizontal="general" vertical="bottom" textRotation="0" wrapText="1"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0" indent="0" justifyLastLine="0" shrinkToFit="0" readingOrder="0"/>
    </dxf>
    <dxf>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right style="thin">
          <color indexed="64"/>
        </right>
        <top/>
        <bottom/>
        <vertical/>
        <horizontal/>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border diagonalUp="0" diagonalDown="0">
        <left/>
        <right style="thin">
          <color indexed="64"/>
        </right>
        <top/>
        <bottom/>
        <vertical/>
        <horizontal/>
      </border>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center" vertical="bottom" textRotation="0" wrapText="0" indent="0" justifyLastLine="0" shrinkToFit="0" readingOrder="0"/>
    </dxf>
    <dxf>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right style="thin">
          <color indexed="64"/>
        </right>
        <top/>
        <bottom/>
        <vertical/>
        <horizontal/>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border diagonalUp="0" diagonalDown="0">
        <left/>
        <right style="thin">
          <color indexed="64"/>
        </right>
        <top/>
        <bottom/>
        <vertical/>
        <horizontal/>
      </border>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dxf>
    <dxf>
      <alignment horizontal="center" vertical="bottom" textRotation="0" wrapText="0" indent="0" justifyLastLine="0" shrinkToFit="0" readingOrder="0"/>
    </dxf>
    <dxf>
      <border diagonalUp="0" diagonalDown="0" outline="0">
        <left style="thin">
          <color indexed="64"/>
        </left>
        <right style="thin">
          <color indexed="64"/>
        </right>
        <top/>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outline="0">
        <left/>
        <right style="thin">
          <color indexed="64"/>
        </right>
        <top/>
        <bottom/>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border diagonalUp="0" diagonalDown="0">
        <left/>
        <right style="thin">
          <color indexed="64"/>
        </right>
        <top/>
        <bottom/>
        <vertical/>
        <horizontal/>
      </border>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numFmt numFmtId="1" formatCode="0"/>
    </dxf>
    <dxf>
      <alignment horizontal="center" vertical="bottom" textRotation="0" wrapText="0" indent="0" justifyLastLine="0" shrinkToFit="0" readingOrder="0"/>
    </dxf>
    <dxf>
      <border diagonalUp="0" diagonalDown="0" outline="0">
        <left style="thin">
          <color indexed="64"/>
        </left>
        <right style="thin">
          <color indexed="64"/>
        </right>
        <top/>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outline="0">
        <left/>
        <right style="thin">
          <color indexed="64"/>
        </right>
        <top/>
        <bottom/>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alignment horizontal="right" vertical="bottom" textRotation="0" wrapText="0" indent="0" justifyLastLine="0" shrinkToFit="0" readingOrder="0"/>
    </dxf>
    <dxf>
      <numFmt numFmtId="1" formatCode="0"/>
      <alignment horizontal="right" vertical="bottom" textRotation="0" indent="0" justifyLastLine="0" shrinkToFit="0" readingOrder="0"/>
    </dxf>
    <dxf>
      <alignment horizontal="general" vertical="bottom" textRotation="0" wrapText="0" indent="0" justifyLastLine="0" shrinkToFit="0" readingOrder="0"/>
    </dxf>
    <dxf>
      <border diagonalUp="0" diagonalDown="0" outline="0">
        <left style="thin">
          <color indexed="64"/>
        </left>
        <right/>
        <top/>
        <bottom/>
      </border>
    </dxf>
    <dxf>
      <numFmt numFmtId="0" formatCode="Genera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border diagonalUp="0" diagonalDown="0" outline="0">
        <left/>
        <right style="thin">
          <color indexed="64"/>
        </right>
        <top/>
        <bottom/>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alignment horizontal="right" vertical="bottom" textRotation="0" wrapText="0" indent="0" justifyLastLine="0" shrinkToFit="0" readingOrder="0"/>
    </dxf>
    <dxf>
      <numFmt numFmtId="1" formatCode="0"/>
      <alignment horizontal="right" vertical="bottom" textRotation="0" wrapText="0" indent="0" justifyLastLine="0" shrinkToFit="0" readingOrder="0"/>
    </dxf>
    <dxf>
      <alignment horizontal="general" vertical="bottom" textRotation="0" wrapText="0" indent="0" justifyLastLine="0" shrinkToFit="0" readingOrder="0"/>
    </dxf>
    <dxf>
      <border diagonalUp="0" diagonalDown="0">
        <left style="thin">
          <color indexed="64"/>
        </left>
        <right style="thin">
          <color indexed="64"/>
        </right>
        <top/>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border diagonalUp="0" diagonalDown="0">
        <left/>
        <right style="thin">
          <color indexed="64"/>
        </right>
        <top/>
        <bottom/>
        <vertical/>
        <horizontal/>
      </border>
    </dxf>
    <dxf>
      <border diagonalUp="0" diagonalDown="0">
        <left/>
        <right style="thin">
          <color indexed="64"/>
        </right>
        <top/>
        <bottom/>
        <vertical/>
        <horizontal/>
      </border>
    </dxf>
    <dxf>
      <numFmt numFmtId="0" formatCode="General"/>
      <border diagonalUp="0" diagonalDown="0">
        <left/>
        <right style="thin">
          <color indexed="64"/>
        </right>
        <top/>
        <bottom/>
        <vertical/>
        <horizontal/>
      </border>
    </dxf>
    <dxf>
      <alignmen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border diagonalUp="0" diagonalDown="0" outline="0">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dxf>
    <dxf>
      <alignmen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theme="4" tint="0.39997558519241921"/>
        </top>
        <bottom style="thin">
          <color theme="4" tint="0.39997558519241921"/>
        </bottom>
        <vertical/>
        <horizontal/>
      </border>
    </dxf>
    <dxf>
      <border outline="0">
        <top style="thin">
          <color rgb="FF8EA9DB"/>
        </top>
      </border>
    </dxf>
    <dxf>
      <border outline="0">
        <left style="thin">
          <color rgb="FF8EA9DB"/>
        </lef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border diagonalUp="0" diagonalDown="0" outline="0">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rgb="FF000000"/>
          <bgColor auto="1"/>
        </patternFill>
      </fill>
    </dxf>
    <dxf>
      <alignment vertical="bottom" textRotation="0" wrapText="1" indent="0" justifyLastLine="0" shrinkToFit="0" readingOrder="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border diagonalUp="0" diagonalDown="0" outline="0">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rgb="FF000000"/>
          <bgColor auto="1"/>
        </patternFill>
      </fill>
    </dxf>
    <dxf>
      <alignment vertical="bottom" textRotation="0" wrapText="1" indent="0" justifyLastLine="0" shrinkToFit="0" readingOrder="0"/>
    </dxf>
    <dxf>
      <numFmt numFmtId="0" formatCode="General"/>
      <fill>
        <patternFill patternType="none">
          <fgColor rgb="FF000000"/>
          <bgColor auto="1"/>
        </patternFill>
      </fil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border diagonalUp="0" diagonalDown="0" outline="0">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rgb="FF000000"/>
          <bgColor auto="1"/>
        </patternFill>
      </fill>
    </dxf>
    <dxf>
      <alignment vertical="bottom" textRotation="0" wrapText="1" indent="0" justifyLastLine="0" shrinkToFit="0" readingOrder="0"/>
    </dxf>
    <dxf>
      <fill>
        <patternFill patternType="none">
          <fgColor rgb="FF000000"/>
          <bgColor auto="1"/>
        </patternFill>
      </fil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auto="1"/>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indexed="64"/>
          <bgColor auto="1"/>
        </patternFill>
      </fill>
      <border diagonalUp="0" diagonalDown="0" outline="0">
        <left/>
        <right style="thin">
          <color indexed="64"/>
        </right>
        <top/>
        <bottom/>
      </border>
    </dxf>
    <dxf>
      <numFmt numFmtId="0" formatCode="General"/>
      <fill>
        <patternFill patternType="none">
          <fgColor indexed="64"/>
          <bgColor auto="1"/>
        </patternFill>
      </fill>
      <border diagonalUp="0" diagonalDown="0" outline="0">
        <left/>
        <right style="thin">
          <color indexed="64"/>
        </right>
        <top/>
        <bottom/>
      </border>
    </dxf>
    <dxf>
      <fill>
        <patternFill patternType="none">
          <fgColor rgb="FF000000"/>
          <bgColor auto="1"/>
        </patternFill>
      </fill>
    </dxf>
    <dxf>
      <alignment vertical="bottom" textRotation="0" wrapText="1" indent="0" justifyLastLine="0" shrinkToFit="0" readingOrder="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alignment vertical="bottom" textRotation="0" wrapText="1" indent="0" justifyLastLine="0" shrinkToFit="0" readingOrder="0"/>
    </dxf>
    <dxf>
      <numFmt numFmtId="0" formatCode="Genera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alignment vertical="bottom" textRotation="0" wrapText="1" indent="0" justifyLastLine="0" shrinkToFit="0" readingOrder="0"/>
    </dxf>
    <dxf>
      <numFmt numFmtId="0" formatCode="Genera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0" formatCode="General"/>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0" formatCode="General"/>
    </dxf>
    <dxf>
      <numFmt numFmtId="1" formatCode="0"/>
      <fill>
        <patternFill patternType="solid">
          <fgColor indexed="64"/>
          <bgColor theme="9" tint="0.59999389629810485"/>
        </patternFill>
      </fill>
      <alignment horizontal="right" vertical="bottom" textRotation="0" wrapText="0" indent="0" justifyLastLine="0" shrinkToFit="0" readingOrder="0"/>
      <border diagonalUp="0" diagonalDown="0">
        <left style="thin">
          <color indexed="64"/>
        </left>
        <right/>
        <top/>
        <bottom/>
        <vertical/>
        <horizontal/>
      </border>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0" formatCode="General"/>
    </dxf>
    <dxf>
      <numFmt numFmtId="1" formatCode="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dxf>
    <dxf>
      <alignment horizontal="right" vertical="bottom" textRotation="0" wrapText="0" indent="0" justifyLastLine="0" shrinkToFit="0" readingOrder="0"/>
    </dxf>
    <dxf>
      <numFmt numFmtId="1" formatCode="0"/>
      <fill>
        <patternFill patternType="none">
          <fgColor indexed="64"/>
          <bgColor auto="1"/>
        </patternFill>
      </fill>
      <alignment horizontal="right" vertical="bottom" textRotation="0" wrapText="0" indent="0" justifyLastLine="0" shrinkToFit="0" readingOrder="0"/>
      <border diagonalUp="0" diagonalDown="0">
        <left style="thin">
          <color indexed="64"/>
        </left>
        <right/>
        <top/>
        <bottom/>
        <vertical/>
        <horizontal/>
      </border>
    </dxf>
    <dxf>
      <fill>
        <patternFill patternType="none">
          <fgColor indexed="64"/>
          <bgColor indexed="65"/>
        </patternFill>
      </fill>
      <alignment horizontal="general" vertical="bottom" textRotation="0" wrapText="0" indent="0" justifyLastLine="0" shrinkToFit="0" readingOrder="0"/>
    </dxf>
    <dxf>
      <fill>
        <patternFill patternType="none">
          <fgColor indexed="64"/>
          <bgColor auto="1"/>
        </patternFill>
      </fill>
      <alignment horizontal="general" vertical="bottom" textRotation="0" wrapText="0" indent="0" justifyLastLine="0" shrinkToFit="0" readingOrder="0"/>
    </dxf>
    <dxf>
      <fill>
        <patternFill patternType="none">
          <fgColor indexed="64"/>
          <bgColor indexed="65"/>
        </patternFill>
      </fill>
      <border diagonalUp="0" diagonalDown="0" outline="0">
        <left style="thin">
          <color indexed="64"/>
        </left>
        <right style="thin">
          <color indexed="64"/>
        </right>
        <top/>
        <bottom/>
      </border>
    </dxf>
    <dxf>
      <fill>
        <patternFill patternType="none">
          <fgColor indexed="64"/>
          <bgColor indexed="65"/>
        </patternFill>
      </fill>
      <border diagonalUp="0" diagonalDown="0" outline="0">
        <left style="thin">
          <color indexed="64"/>
        </left>
        <right style="thin">
          <color indexed="64"/>
        </right>
        <top/>
        <bottom/>
      </border>
    </dxf>
    <dxf>
      <fill>
        <patternFill patternType="solid">
          <fgColor indexed="64"/>
          <bgColor theme="9" tint="0.5999938962981048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solid">
          <fgColor indexed="64"/>
          <bgColor theme="9" tint="0.59999389629810485"/>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indexed="64"/>
        </left>
        <right style="thin">
          <color indexed="64"/>
        </right>
        <top/>
        <bottom/>
      </border>
    </dxf>
    <dxf>
      <numFmt numFmtId="0" formatCode="General"/>
      <fill>
        <patternFill patternType="none">
          <fgColor indexed="64"/>
          <bgColor auto="1"/>
        </patternFill>
      </fill>
      <alignment horizontal="left" vertical="bottom" textRotation="0" wrapText="0" indent="0" justifyLastLine="0" shrinkToFit="0" readingOrder="0"/>
      <border diagonalUp="0" diagonalDown="0">
        <left style="thin">
          <color indexed="64"/>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fill>
        <patternFill patternType="none">
          <fgColor indexed="64"/>
          <bgColor auto="1"/>
        </patternFill>
      </fill>
      <border diagonalUp="0" diagonalDown="0">
        <left/>
        <right style="thin">
          <color indexed="64"/>
        </right>
        <top/>
        <bottom/>
        <vertical/>
        <horizontal/>
      </border>
    </dxf>
    <dxf>
      <fill>
        <patternFill patternType="none">
          <fgColor indexed="64"/>
          <bgColor indexed="65"/>
        </patternFill>
      </fill>
      <border diagonalUp="0" diagonalDown="0" outline="0">
        <left/>
        <right style="thin">
          <color indexed="64"/>
        </right>
        <top/>
        <bottom/>
      </border>
    </dxf>
    <dxf>
      <numFmt numFmtId="0" formatCode="General"/>
      <fill>
        <patternFill patternType="none">
          <fgColor indexed="64"/>
          <bgColor auto="1"/>
        </patternFill>
      </fill>
      <border diagonalUp="0" diagonalDown="0">
        <left/>
        <right style="thin">
          <color indexed="64"/>
        </right>
        <top/>
        <bottom/>
        <vertical/>
        <horizontal/>
      </border>
    </dxf>
    <dxf>
      <numFmt numFmtId="0" formatCode="General"/>
      <fill>
        <patternFill patternType="none">
          <fgColor indexed="64"/>
          <bgColor indexed="65"/>
        </patternFill>
      </fill>
      <border diagonalUp="0" diagonalDown="0">
        <left/>
        <right style="thin">
          <color indexed="64"/>
        </right>
        <top/>
        <bottom/>
        <vertical/>
        <horizontal/>
      </border>
    </dxf>
    <dxf>
      <alignment vertical="bottom"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right" vertical="bottom" textRotation="0" wrapText="0" indent="0" justifyLastLine="0" shrinkToFit="0" readingOrder="0"/>
      <border diagonalUp="0" diagonalDown="0">
        <left style="thin">
          <color indexed="64"/>
        </left>
        <top/>
        <bottom/>
        <vertical/>
        <horizontal/>
      </border>
    </dxf>
    <dxf>
      <numFmt numFmtId="1" formatCode="0"/>
      <alignment horizontal="right" vertical="bottom" textRotation="0" wrapText="0" indent="0" justifyLastLine="0" shrinkToFit="0" readingOrder="0"/>
      <border diagonalUp="0" diagonalDown="0">
        <left style="thin">
          <color indexed="64"/>
        </left>
        <right/>
        <top/>
        <bottom/>
        <vertical/>
        <horizontal/>
      </border>
    </dxf>
    <dxf>
      <numFmt numFmtId="1" formatCode="0"/>
      <alignment horizontal="right" vertical="bottom" textRotation="0" indent="0" justifyLastLine="0" shrinkToFit="0" readingOrder="0"/>
      <border diagonalUp="0" diagonalDown="0">
        <left style="thin">
          <color indexed="64"/>
        </left>
        <right/>
        <top/>
        <bottom/>
        <vertical/>
        <horizontal/>
      </border>
    </dxf>
    <dxf>
      <alignment horizontal="general" vertical="bottom" textRotation="0" wrapText="0" indent="0" justifyLastLine="0" shrinkToFit="0" readingOrder="0"/>
    </dxf>
    <dxf>
      <numFmt numFmtId="0" formatCode="Genera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alignment horizontal="left" vertical="bottom" textRotation="0" wrapText="0" indent="0" justifyLastLine="0" shrinkToFit="0" readingOrder="0"/>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fill>
        <patternFill patternType="none">
          <fgColor indexed="64"/>
          <bgColor auto="1"/>
        </patternFill>
      </fil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alignment vertical="bottom" textRotation="0" wrapText="1" indent="0" justifyLastLine="0" shrinkToFit="0" readingOrder="0"/>
    </dxf>
    <dxf>
      <numFmt numFmtId="0" formatCode="General"/>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ivotCacheDefinition" Target="pivotCache/pivotCacheDefinition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microsoft.com/office/2007/relationships/slicerCache" Target="slicerCaches/slicerCache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pivotCacheDefinition" Target="pivotCache/pivotCacheDefinition4.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pivotCacheDefinition" Target="pivotCache/pivotCacheDefinition2.xml"/><Relationship Id="rId46" Type="http://schemas.openxmlformats.org/officeDocument/2006/relationships/calcChain" Target="calcChain.xml"/><Relationship Id="rId20" Type="http://schemas.openxmlformats.org/officeDocument/2006/relationships/worksheet" Target="worksheets/sheet20.xml"/><Relationship Id="rId41"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4</xdr:col>
      <xdr:colOff>579120</xdr:colOff>
      <xdr:row>0</xdr:row>
      <xdr:rowOff>99060</xdr:rowOff>
    </xdr:from>
    <xdr:to>
      <xdr:col>7</xdr:col>
      <xdr:colOff>579120</xdr:colOff>
      <xdr:row>14</xdr:row>
      <xdr:rowOff>5715</xdr:rowOff>
    </xdr:to>
    <mc:AlternateContent xmlns:mc="http://schemas.openxmlformats.org/markup-compatibility/2006" xmlns:a14="http://schemas.microsoft.com/office/drawing/2010/main">
      <mc:Choice Requires="a14">
        <xdr:graphicFrame macro="">
          <xdr:nvGraphicFramePr>
            <xdr:cNvPr id="2" name="Pheno 1">
              <a:extLst>
                <a:ext uri="{FF2B5EF4-FFF2-40B4-BE49-F238E27FC236}">
                  <a16:creationId xmlns:a16="http://schemas.microsoft.com/office/drawing/2014/main" id="{2511E029-095D-48BB-A152-F04011204296}"/>
                </a:ext>
              </a:extLst>
            </xdr:cNvPr>
            <xdr:cNvGraphicFramePr/>
          </xdr:nvGraphicFramePr>
          <xdr:xfrm>
            <a:off x="0" y="0"/>
            <a:ext cx="0" cy="0"/>
          </xdr:xfrm>
          <a:graphic>
            <a:graphicData uri="http://schemas.microsoft.com/office/drawing/2010/slicer">
              <sle:slicer xmlns:sle="http://schemas.microsoft.com/office/drawing/2010/slicer" name="Pheno 1"/>
            </a:graphicData>
          </a:graphic>
        </xdr:graphicFrame>
      </mc:Choice>
      <mc:Fallback xmlns="">
        <xdr:sp macro="" textlink="">
          <xdr:nvSpPr>
            <xdr:cNvPr id="0" name=""/>
            <xdr:cNvSpPr>
              <a:spLocks noTextEdit="1"/>
            </xdr:cNvSpPr>
          </xdr:nvSpPr>
          <xdr:spPr>
            <a:xfrm>
              <a:off x="4297680" y="990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165100</xdr:colOff>
      <xdr:row>5</xdr:row>
      <xdr:rowOff>19050</xdr:rowOff>
    </xdr:from>
    <xdr:to>
      <xdr:col>10</xdr:col>
      <xdr:colOff>165100</xdr:colOff>
      <xdr:row>18</xdr:row>
      <xdr:rowOff>149225</xdr:rowOff>
    </xdr:to>
    <mc:AlternateContent xmlns:mc="http://schemas.openxmlformats.org/markup-compatibility/2006">
      <mc:Choice xmlns:a14="http://schemas.microsoft.com/office/drawing/2010/main" Requires="a14">
        <xdr:graphicFrame macro="">
          <xdr:nvGraphicFramePr>
            <xdr:cNvPr id="2" name="Generation">
              <a:extLst>
                <a:ext uri="{FF2B5EF4-FFF2-40B4-BE49-F238E27FC236}">
                  <a16:creationId xmlns:a16="http://schemas.microsoft.com/office/drawing/2014/main" id="{2D2085BE-8A31-4F10-82A2-B7864D62BC55}"/>
                </a:ext>
              </a:extLst>
            </xdr:cNvPr>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dr:sp macro="" textlink="">
          <xdr:nvSpPr>
            <xdr:cNvPr id="0" name=""/>
            <xdr:cNvSpPr>
              <a:spLocks noTextEdit="1"/>
            </xdr:cNvSpPr>
          </xdr:nvSpPr>
          <xdr:spPr>
            <a:xfrm>
              <a:off x="5670550" y="939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lice" refreshedDate="43728.403317939817" createdVersion="6" refreshedVersion="6" minRefreshableVersion="3" recordCount="33" xr:uid="{0F34063B-18C5-493A-9B69-2A3F28C48725}">
  <cacheSource type="worksheet">
    <worksheetSource name="Table2"/>
  </cacheSource>
  <cacheFields count="5">
    <cacheField name="LOCATION" numFmtId="0">
      <sharedItems containsSemiMixedTypes="0" containsString="0" containsNumber="1" containsInteger="1" minValue="1" maxValue="12"/>
    </cacheField>
    <cacheField name="Tray" numFmtId="0">
      <sharedItems/>
    </cacheField>
    <cacheField name="Strain" numFmtId="0">
      <sharedItems containsBlank="1" count="36">
        <s v="RBOG"/>
        <s v="KNMK"/>
        <s v="DD22"/>
        <s v="HAMA"/>
        <s v="YZUP"/>
        <s v="KOKO"/>
        <s v="HTWV"/>
        <s v="STRC"/>
        <s v="KING"/>
        <s v="JK99"/>
        <s v="MAYR"/>
        <s v="MABK"/>
        <s v="BBGM"/>
        <s v="SECF"/>
        <s v="POLO"/>
        <s v="DSLD"/>
        <s v="OROB"/>
        <m u="1"/>
        <s v="SUNL" u="1"/>
        <s v="VLVT" u="1"/>
        <s v="ELBB" u="1"/>
        <s v="GFSD" u="1"/>
        <s v="KLFR" u="1"/>
        <s v="BHZD" u="1"/>
        <s v="KOIX" u="1"/>
        <s v="ONED" u="1"/>
        <s v="FLOG" u="1"/>
        <s v="CLSE" u="1"/>
        <s v="FLVR" u="1"/>
        <s v="PLAN" u="1"/>
        <s v="SWTS" u="1"/>
        <s v="92CK" u="1"/>
        <s v="POTN" u="1"/>
        <s v="BGCH" u="1"/>
        <s v="PLKO" u="1"/>
        <s v="NYFL" u="1"/>
      </sharedItems>
    </cacheField>
    <cacheField name="Pheno" numFmtId="0">
      <sharedItems/>
    </cacheField>
    <cacheField name="Count" numFmtId="0">
      <sharedItems containsSemiMixedTypes="0" containsString="0" containsNumber="1" containsInteger="1" minValue="4" maxValue="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lice" refreshedDate="43880.297649884262" createdVersion="6" refreshedVersion="6" minRefreshableVersion="3" recordCount="420" xr:uid="{37D1E1DE-54A6-416A-854E-2EF7CD530F3D}">
  <cacheSource type="worksheet">
    <worksheetSource name="Table11420"/>
  </cacheSource>
  <cacheFields count="7">
    <cacheField name="Tray" numFmtId="0">
      <sharedItems/>
    </cacheField>
    <cacheField name="Location" numFmtId="0">
      <sharedItems/>
    </cacheField>
    <cacheField name="Strain" numFmtId="0">
      <sharedItems/>
    </cacheField>
    <cacheField name="Pheno" numFmtId="0">
      <sharedItems/>
    </cacheField>
    <cacheField name="Barcode" numFmtId="0">
      <sharedItems count="125">
        <s v="."/>
        <s v="LDOS041.045524"/>
        <s v="DSLD015.050574"/>
        <s v="SKNK007.053227"/>
        <s v="STR8009.048041"/>
        <s v="SKNK009.053229"/>
        <s v="TAHL003.053165"/>
        <s v="moms"/>
        <s v="SECF009.045490"/>
        <s v="DRMC001.045498"/>
        <s v="STRC022.053202"/>
        <s v="DSLD010.050577"/>
        <s v="KLFR055.048039"/>
        <s v="MABK007.053395"/>
        <s v="JK99030"/>
        <s v="JACK021.053218"/>
        <s v="STR8017.048043"/>
        <s v="STR8009.048061"/>
        <s v="SECF017.053182"/>
        <s v="DSLD016.050571"/>
        <s v="DRMC004.053174"/>
        <s v="STR8009.048062"/>
        <s v="SUNL011.045570"/>
        <s v="LDOS025.045500"/>
        <s v="SUNL013.053252"/>
        <s v="STR8014.053178"/>
        <s v="SKNK005.053226"/>
        <s v="LDOS041.045525"/>
        <s v="SUNL011.045571"/>
        <s v="KOKO030.050606"/>
        <s v="LDOS040.053190"/>
        <s v="SECF009.050618"/>
        <s v="KLFR056.048033"/>
        <s v="STR8014.045537"/>
        <s v="STRC017.053188"/>
        <s v="YZUP003.053200"/>
        <s v="SECF017.050621"/>
        <s v="SKNK012.053232"/>
        <s v="STRC017.053187"/>
        <s v="STRC017.050626"/>
        <s v="KING008"/>
        <s v="SUNL006.053249"/>
        <s v="SUNL006.053247"/>
        <s v="YZUP003.048063"/>
        <s v="HAMA013.043839"/>
        <s v="RBOG002.048076"/>
        <s v="92CK119"/>
        <s v="MABK007.050656"/>
        <s v="MABK007.053451"/>
        <s v="SECF017.053181"/>
        <s v="KOIX034.048073"/>
        <s v="LDOS024.053242"/>
        <s v="SUNL013.053251"/>
        <s v="SECF017.048019"/>
        <s v="SECF017.048020"/>
        <s v="DRMC004.053172"/>
        <s v="STR8014.048046"/>
        <s v="SECF017.045529"/>
        <s v="SUNL013.053250"/>
        <s v="STR8014.045536"/>
        <s v="LDOS024.053243"/>
        <s v="KOIX007.048053"/>
        <s v="DRMC001.053171"/>
        <s v="MABK007.053439"/>
        <s v="DSLD010"/>
        <s v="DRMC001.053169"/>
        <s v="TAHL001.053160"/>
        <s v="PLAN004.054311"/>
        <s v="PLAN004.054318"/>
        <s v="JACK021.045576"/>
        <s v="KING002.045278"/>
        <s v="PLAN017"/>
        <s v="DSLD010.050578"/>
        <s v="LDOS040.053189"/>
        <s v="KLFR055"/>
        <s v="SUNL006.053248"/>
        <s v="PHGW023"/>
        <s v="KING002.045289"/>
        <s v="KNMK001"/>
        <s v="YZUP003.050641"/>
        <s v="PLAN004.054381"/>
        <s v="PLAN004.054367"/>
        <s v="JACK021.053220"/>
        <s v="KOIX007.048055"/>
        <s v="STRC022.053203"/>
        <s v="HAMA021"/>
        <s v="YZUP003.053201"/>
        <s v="KOIX007.048054"/>
        <s v="SUNL006.048051"/>
        <s v="YZUP003.050642"/>
        <s v="SKNK004.053225"/>
        <s v="RBOG002.048078"/>
        <s v="RBOG002.048077"/>
        <s v="STR8017.045488"/>
        <s v="RBOG002.053157"/>
        <s v="JACK021.053219"/>
        <s v="JACK021.053221"/>
        <s v="JACK021.053217"/>
        <s v="YZUP003.048064"/>
        <s v="MABK007.053401"/>
        <s v="SUNL006.048031"/>
        <s v="STR8017.048042"/>
        <s v="SECF009.045491"/>
        <s v="HAMA013.043831"/>
        <s v="KING002.050586"/>
        <s v="DSLD016"/>
        <s v="SOUR004"/>
        <s v="KING002.050588"/>
        <s v="TAHL001.053161"/>
        <s v="KING002.050587"/>
        <s v="HAMA013.050568"/>
        <s v="SUNL006.048030"/>
        <s v="STR8014.048047"/>
        <s v="STR8014.053180"/>
        <s v="STRC017.050627"/>
        <s v="DSLD016.050572"/>
        <s v="SECF017.050622"/>
        <s v="DRMC004.045561"/>
        <s v="STRC017.045557"/>
        <s v="STRC017.045556"/>
        <s v="KOIX034.053214"/>
        <s v="KOIX034.048072"/>
        <s v="SKNK004"/>
        <s v="TAHL003.053164"/>
        <s v="KOIX034.053212"/>
      </sharedItems>
    </cacheField>
    <cacheField name="Initial Clone Count" numFmtId="0">
      <sharedItems containsString="0" containsBlank="1" containsNumber="1" containsInteger="1" minValue="3" maxValue="45"/>
    </cacheField>
    <cacheField name="Tray Type (Check Key)" numFmtId="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h Blice" refreshedDate="44146.364272222221" createdVersion="6" refreshedVersion="6" minRefreshableVersion="3" recordCount="420" xr:uid="{FE1E5BF6-C34B-4634-B6EF-F7F4393E9CC3}">
  <cacheSource type="worksheet">
    <worksheetSource name="clonemapC353738"/>
  </cacheSource>
  <cacheFields count="11">
    <cacheField name="GEN" numFmtId="0">
      <sharedItems/>
    </cacheField>
    <cacheField name="Tray" numFmtId="0">
      <sharedItems/>
    </cacheField>
    <cacheField name="Location" numFmtId="0">
      <sharedItems/>
    </cacheField>
    <cacheField name="Strain" numFmtId="0">
      <sharedItems containsBlank="1" count="20">
        <s v="."/>
        <m/>
        <s v="JMAC"/>
        <s v="LCKE"/>
        <s v="DOSI"/>
        <s v="exp"/>
        <s v="STR8"/>
        <s v="DURP"/>
        <s v="SOUR"/>
        <s v="BLDS"/>
        <s v="RAIN"/>
        <s v="92CK"/>
        <s v="GFSD"/>
        <s v="KOKO"/>
        <s v="BERT"/>
        <s v="OROB"/>
        <s v="PLAN"/>
        <s v="FIRE"/>
        <s v="SUNL"/>
        <s v="PINE"/>
      </sharedItems>
    </cacheField>
    <cacheField name="Pheno" numFmtId="0">
      <sharedItems/>
    </cacheField>
    <cacheField name="Phenotype" numFmtId="0">
      <sharedItems/>
    </cacheField>
    <cacheField name="Barcode" numFmtId="0">
      <sharedItems/>
    </cacheField>
    <cacheField name="Initial Clone Count" numFmtId="0">
      <sharedItems containsString="0" containsBlank="1" containsNumber="1" containsInteger="1" minValue="3" maxValue="49"/>
    </cacheField>
    <cacheField name="Tray Type (Check Key)" numFmtId="1">
      <sharedItems/>
    </cacheField>
    <cacheField name="sum of flat" numFmtId="1">
      <sharedItems containsMixedTypes="1" containsNumber="1" containsInteger="1" minValue="0" maxValue="49"/>
    </cacheField>
    <cacheField name="LOC" numFmtId="1">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ultivation" refreshedDate="44188.403087152779" createdVersion="6" refreshedVersion="6" minRefreshableVersion="3" recordCount="420" xr:uid="{1347C31F-5AB9-43C3-8542-FB02CC09E955}">
  <cacheSource type="worksheet">
    <worksheetSource name="Table1"/>
  </cacheSource>
  <cacheFields count="11">
    <cacheField name="Generation" numFmtId="0">
      <sharedItems containsBlank="1" count="2">
        <s v="C39"/>
        <m/>
      </sharedItems>
    </cacheField>
    <cacheField name="Tray" numFmtId="0">
      <sharedItems/>
    </cacheField>
    <cacheField name="Location" numFmtId="0">
      <sharedItems/>
    </cacheField>
    <cacheField name="Strain" numFmtId="0">
      <sharedItems containsBlank="1" count="63">
        <s v="."/>
        <m/>
        <s v="LCKE"/>
        <s v="PINE"/>
        <s v="DOSI"/>
        <s v="DURP"/>
        <s v="BERT"/>
        <s v="GFSD"/>
        <s v="SUNL"/>
        <s v="NYFL"/>
        <s v="SODA"/>
        <s v="KING"/>
        <s v="STR8"/>
        <s v="OROB"/>
        <s v=""/>
        <s v="PLAN"/>
        <s v="KOKO"/>
        <s v="SOUR"/>
        <s v="HEAD"/>
        <s v="TNZN"/>
        <s v="YZUP" u="1"/>
        <s v="NL#5" u="1"/>
        <s v="LDOS" u="1"/>
        <s v="PHGW" u="1"/>
        <s v="RAIN" u="1"/>
        <s v="moms" u="1"/>
        <s v="STRC" u="1"/>
        <s v="92CK" u="1"/>
        <s v="BGCH" u="1"/>
        <s v="CHIP" u="1"/>
        <s v="HTWV" u="1"/>
        <s v="TAHL" u="1"/>
        <s v="DRMC" u="1"/>
        <s v="DSLD" u="1"/>
        <s v="DD22" u="1"/>
        <s v="BLDS" u="1"/>
        <s v="JMAC" u="1"/>
        <s v="MSTR" u="1"/>
        <s v="SCRM" u="1"/>
        <s v="HAMA" u="1"/>
        <s v="KNMK" u="1"/>
        <s v="FIRE" u="1"/>
        <s v="ISLA" u="1"/>
        <s v="KOIX" u="1"/>
        <s v="BHZD" u="1"/>
        <s v="seed" u="1"/>
        <s v="TITZ" u="1"/>
        <s v="POTN" u="1"/>
        <s v="JACK" u="1"/>
        <s v="SHRM" u="1"/>
        <s v="EMPT" u="1"/>
        <s v="DITO" u="1"/>
        <s v="HELL" u="1"/>
        <s v="DOMO" u="1"/>
        <s v=".LDO" u="1"/>
        <s v="RBOG" u="1"/>
        <s v="MABK" u="1"/>
        <s v="CHWY" u="1"/>
        <s v="SECF" u="1"/>
        <s v="BBGM" u="1"/>
        <s v="SKNK" u="1"/>
        <s v="KLFR" u="1"/>
        <s v="JK99" u="1"/>
      </sharedItems>
    </cacheField>
    <cacheField name="Pheno" numFmtId="0">
      <sharedItems containsBlank="1" count="175">
        <s v="."/>
        <s v="DOSI005"/>
        <s v="LCKE004"/>
        <s v="PINE001"/>
        <s v="LCKE001"/>
        <s v="DURP006"/>
        <s v="BERT016"/>
        <s v="GFSD189"/>
        <s v="SUNL006"/>
        <s v="NYFL014"/>
        <s v="SODA011"/>
        <s v="KING002"/>
        <s v="STR8017"/>
        <s v="OROB054"/>
        <s v=""/>
        <s v="PLAN008"/>
        <s v="KOKO011"/>
        <s v="SOUR007"/>
        <s v="HEAD007"/>
        <s v="TNZN017"/>
        <s v="TNZN006"/>
        <m/>
        <s v="TNZN012"/>
        <s v="TNZN009"/>
        <s v="TNZN011"/>
        <s v="HEAD003"/>
        <s v="TNZN001"/>
        <s v="TNZN015"/>
        <s v="TNZN007"/>
        <s v="TNZN018"/>
        <s v="HEAD004"/>
        <s v="TNZN003"/>
        <s v="HEAD010"/>
        <s v="TNZN016"/>
        <s v="GFSD193" u="1"/>
        <s v="PINE022" u="1"/>
        <s v="DD22005" u="1"/>
        <s v="POTN017" u="1"/>
        <s v="seed cu" u="1"/>
        <s v="STR8009" u="1"/>
        <s v="DITO011" u="1"/>
        <s v="BLDS207" u="1"/>
        <s v="SHRM014" u="1"/>
        <s v="JMAC002" u="1"/>
        <s v="SCRM002" u="1"/>
        <s v="SHRM017" u="1"/>
        <s v="JMAC004" u="1"/>
        <s v="KNMK001" u="1"/>
        <s v="MSTR003" u="1"/>
        <s v="KLFR055" u="1"/>
        <s v="SCRM003" u="1"/>
        <s v="92CK119" u="1"/>
        <s v="KLFR056" u="1"/>
        <s v="DOMO011" u="1"/>
        <s v="FIRE001" u="1"/>
        <s v="JMAC006" u="1"/>
        <s v="DOMO012" u="1"/>
        <s v="JMAC007" u="1"/>
        <s v="moms" u="1"/>
        <s v="FIRE003" u="1"/>
        <s v="DOMO014" u="1"/>
        <s v="FIRE004" u="1"/>
        <s v="JMAC009" u="1"/>
        <s v="LCKE011" u="1"/>
        <s v="LDOS024" u="1"/>
        <s v="FIRE005" u="1"/>
        <s v="SOUR002" u="1"/>
        <s v="TITZ001" u="1"/>
        <s v="LDOS025" u="1"/>
        <s v="PHGW023" u="1"/>
        <s v="FIRE007" u="1"/>
        <s v="SOUR004" u="1"/>
        <s v="KOIX004" u="1"/>
        <s v="TITZ003" u="1"/>
        <s v="GFSD207" u="1"/>
        <s v="TITZ004" u="1"/>
        <s v="KOIX007" u="1"/>
        <s v="STRC022" u="1"/>
        <s v="SKNK012" u="1"/>
        <s v="KING008" u="1"/>
        <s v="SECF017" u="1"/>
        <s v="KOIX034" u="1"/>
        <s v="PINE015" u="1"/>
        <s v="GFSD187" u="1"/>
        <s v="PINE018" u="1"/>
        <s v="NL#5011" u="1"/>
        <s v="PLAN017" u="1"/>
        <s v="DITO001" u="1"/>
        <s v="NL#5013" u="1"/>
        <s v="DITO002" u="1"/>
        <s v="DITO003" u="1"/>
        <s v="HELL001" u="1"/>
        <s v="DITO004" u="1"/>
        <s v="HELL002" u="1"/>
        <s v="DITO005" u="1"/>
        <s v="DITO006" u="1"/>
        <s v="HELL004" u="1"/>
        <s v="DITO007" u="1"/>
        <s v="DITO008" u="1"/>
        <s v="HELL006" u="1"/>
        <s v="DOMO003" u="1"/>
        <s v="92CK082" u="1"/>
        <s v="DITO009" u="1"/>
        <s v="DOMO004" u="1"/>
        <s v="RBOG002" u="1"/>
        <s v="DOMO006" u="1"/>
        <s v="LCKE003" u="1"/>
        <s v="DOMO007" u="1"/>
        <s v="EMPTY F" u="1"/>
        <s v="CHWY001" u="1"/>
        <s v="HAMA021" u="1"/>
        <s v="CHWY002" u="1"/>
        <s v="LDOS018" u="1"/>
        <s v="LDOS040" u="1"/>
        <s v="NYFL011" u="1"/>
        <s v="LCKE007" u="1"/>
        <s v="LDOS041" u="1"/>
        <s v="LCKE008" u="1"/>
        <s v="MABK007" u="1"/>
        <s v="SKNK004" u="1"/>
        <s v="SKNK005" u="1"/>
        <s v="PINE002" u="1"/>
        <s v="BBGM007" u="1"/>
        <s v="STRC017" u="1"/>
        <s v="SKNK007" u="1"/>
        <s v="PINE004" u="1"/>
        <s v="SECF009" u="1"/>
        <s v="SKNK009" u="1"/>
        <s v=".LDOS02" u="1"/>
        <s v="PLAN004" u="1"/>
        <s v="DSLD010" u="1"/>
        <s v=".LDOS04" u="1"/>
        <s v="NL#5001" u="1"/>
        <s v="NL#5002" u="1"/>
        <s v="JACK021" u="1"/>
        <s v="YZUP003" u="1"/>
        <s v="STR8014" u="1"/>
        <s v="DSLD015" u="1"/>
        <s v="YZUP005" u="1"/>
        <s v="DSLD016" u="1"/>
        <s v="JK99030" u="1"/>
        <s v="NL#5007" u="1"/>
        <s v="DD22016" u="1"/>
        <s v="KOKO030" u="1"/>
        <s v="DURP001" u="1"/>
        <s v="NL#5009" u="1"/>
        <s v="DURP003" u="1"/>
        <s v="DURP004" u="1"/>
        <s v="DURP005" u="1"/>
        <s v="RAIN001" u="1"/>
        <s v="JMAC011" u="1"/>
        <s v="RAIN002" u="1"/>
        <s v="RAIN003" u="1"/>
        <s v="JMAC013" u="1"/>
        <s v="RAIN004" u="1"/>
        <s v="JMAC014" u="1"/>
        <s v="RAIN005" u="1"/>
        <s v="FIRE010" u="1"/>
        <s v="RAIN006" u="1"/>
        <s v="FIRE011" u="1"/>
        <s v="HAMA013" u="1"/>
        <s v="JMAC016" u="1"/>
        <s v="FIRE012" u="1"/>
        <s v="NYFL004" u="1"/>
        <s v="SOUR011" u="1"/>
        <s v="CHIP001" u="1"/>
        <s v="GFSD014" u="1"/>
        <s v="SUNL011" u="1"/>
        <s v="TAHL001" u="1"/>
        <s v="DRMC001" u="1"/>
        <s v="SUNL013" u="1"/>
        <s v="TAHL003" u="1"/>
        <s v="BGCH007" u="1"/>
        <s v="DRMC004" u="1"/>
        <s v="SUNL016" u="1"/>
      </sharedItems>
    </cacheField>
    <cacheField name="Phenotype" numFmtId="0">
      <sharedItems containsBlank="1"/>
    </cacheField>
    <cacheField name="Barcode" numFmtId="0">
      <sharedItems containsBlank="1"/>
    </cacheField>
    <cacheField name="Initial Clone Count" numFmtId="0">
      <sharedItems containsString="0" containsBlank="1" containsNumber="1" containsInteger="1" minValue="2" maxValue="50"/>
    </cacheField>
    <cacheField name="Tray Type (Check Key)" numFmtId="1">
      <sharedItems/>
    </cacheField>
    <cacheField name="sum of flat" numFmtId="1">
      <sharedItems containsMixedTypes="1" containsNumber="1" containsInteger="1" minValue="0" maxValue="98"/>
    </cacheField>
    <cacheField name="LOC" numFmtId="1">
      <sharedItems/>
    </cacheField>
  </cacheFields>
  <extLst>
    <ext xmlns:x14="http://schemas.microsoft.com/office/spreadsheetml/2009/9/main" uri="{725AE2AE-9491-48be-B2B4-4EB974FC3084}">
      <x14:pivotCacheDefinition pivotCacheId="166462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
  <r>
    <n v="1"/>
    <s v="B1-1"/>
    <x v="0"/>
    <s v="RBOG002"/>
    <n v="4"/>
  </r>
  <r>
    <n v="2"/>
    <s v="B1-1"/>
    <x v="1"/>
    <s v="KNMK001"/>
    <n v="4"/>
  </r>
  <r>
    <n v="3"/>
    <s v="B1-1"/>
    <x v="2"/>
    <s v="DD22016"/>
    <n v="4"/>
  </r>
  <r>
    <n v="4"/>
    <s v="B1-1"/>
    <x v="3"/>
    <s v="HAMA013"/>
    <n v="4"/>
  </r>
  <r>
    <n v="5"/>
    <s v="B1-1"/>
    <x v="4"/>
    <s v="YZUP005"/>
    <n v="4"/>
  </r>
  <r>
    <n v="6"/>
    <s v="B1-1"/>
    <x v="5"/>
    <s v="KOKO030"/>
    <n v="4"/>
  </r>
  <r>
    <n v="7"/>
    <s v="B1-1"/>
    <x v="6"/>
    <s v="HTWV016"/>
    <n v="4"/>
  </r>
  <r>
    <n v="8"/>
    <s v="B1-1"/>
    <x v="7"/>
    <s v="STRC018"/>
    <n v="4"/>
  </r>
  <r>
    <n v="9"/>
    <s v="B1-1"/>
    <x v="8"/>
    <s v="KING008"/>
    <n v="4"/>
  </r>
  <r>
    <n v="10"/>
    <s v="B1-1"/>
    <x v="9"/>
    <s v="JK99042"/>
    <n v="4"/>
  </r>
  <r>
    <n v="11"/>
    <s v="B1-1"/>
    <x v="10"/>
    <s v="MAYR007"/>
    <n v="4"/>
  </r>
  <r>
    <n v="12"/>
    <s v="B1-1"/>
    <x v="11"/>
    <s v="MABK008"/>
    <n v="4"/>
  </r>
  <r>
    <n v="1"/>
    <s v="D1-1"/>
    <x v="12"/>
    <s v="BBGM004"/>
    <n v="4"/>
  </r>
  <r>
    <n v="2"/>
    <s v="D1-1"/>
    <x v="4"/>
    <s v="YZUP003"/>
    <n v="4"/>
  </r>
  <r>
    <n v="3"/>
    <s v="D1-1"/>
    <x v="5"/>
    <s v="KOKO011"/>
    <n v="4"/>
  </r>
  <r>
    <n v="4"/>
    <s v="D1-1"/>
    <x v="13"/>
    <s v="SECF009"/>
    <n v="4"/>
  </r>
  <r>
    <n v="5"/>
    <s v="D1-1"/>
    <x v="14"/>
    <s v="POLO046"/>
    <n v="4"/>
  </r>
  <r>
    <n v="6"/>
    <s v="D1-1"/>
    <x v="6"/>
    <s v="HTWV003"/>
    <n v="4"/>
  </r>
  <r>
    <n v="7"/>
    <s v="D1-1"/>
    <x v="13"/>
    <s v="SECF017"/>
    <n v="4"/>
  </r>
  <r>
    <n v="8"/>
    <s v="D1-1"/>
    <x v="7"/>
    <s v="STRC017"/>
    <n v="4"/>
  </r>
  <r>
    <n v="9"/>
    <s v="D1-1"/>
    <x v="9"/>
    <s v="JK99064"/>
    <n v="4"/>
  </r>
  <r>
    <n v="10"/>
    <s v="D1-1"/>
    <x v="15"/>
    <s v="DSLD010"/>
    <n v="4"/>
  </r>
  <r>
    <n v="11"/>
    <s v="D1-1"/>
    <x v="15"/>
    <s v="DSLD016"/>
    <n v="4"/>
  </r>
  <r>
    <n v="12"/>
    <s v="D1-1"/>
    <x v="8"/>
    <s v="KING002"/>
    <n v="4"/>
  </r>
  <r>
    <n v="1"/>
    <s v="E1-2"/>
    <x v="7"/>
    <s v="STRC022"/>
    <n v="4"/>
  </r>
  <r>
    <n v="2"/>
    <s v="E1-2"/>
    <x v="16"/>
    <s v="OROB047"/>
    <n v="4"/>
  </r>
  <r>
    <n v="3"/>
    <s v="E1-2"/>
    <x v="11"/>
    <s v="MABK007"/>
    <n v="4"/>
  </r>
  <r>
    <n v="4"/>
    <s v="E1-2"/>
    <x v="9"/>
    <s v="JK99007"/>
    <n v="4"/>
  </r>
  <r>
    <n v="5"/>
    <s v="E1-2"/>
    <x v="2"/>
    <s v="DD22009"/>
    <n v="4"/>
  </r>
  <r>
    <n v="6"/>
    <s v="E1-2"/>
    <x v="16"/>
    <s v="OROBO54"/>
    <n v="4"/>
  </r>
  <r>
    <n v="7"/>
    <s v="E1-2"/>
    <x v="3"/>
    <s v="HAMA021"/>
    <n v="4"/>
  </r>
  <r>
    <n v="8"/>
    <s v="E1-2"/>
    <x v="15"/>
    <s v="DSLD015"/>
    <n v="4"/>
  </r>
  <r>
    <n v="9"/>
    <s v="E1-2"/>
    <x v="5"/>
    <s v="KOKO012"/>
    <n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
  <r>
    <s v="A1-1"/>
    <s v="A1-1:1"/>
    <s v="."/>
    <s v="."/>
    <x v="0"/>
    <m/>
    <s v=""/>
  </r>
  <r>
    <s v="A1-1"/>
    <s v="A1-1:2"/>
    <s v="."/>
    <s v="."/>
    <x v="0"/>
    <m/>
    <s v=""/>
  </r>
  <r>
    <s v="A1-1"/>
    <s v="A1-1:3"/>
    <s v="."/>
    <s v="."/>
    <x v="0"/>
    <m/>
    <s v=""/>
  </r>
  <r>
    <s v="A1-1"/>
    <s v="A1-1:4"/>
    <s v="."/>
    <s v="."/>
    <x v="0"/>
    <m/>
    <s v=""/>
  </r>
  <r>
    <s v="A1-2"/>
    <s v="A1-2:1"/>
    <s v="."/>
    <s v="."/>
    <x v="0"/>
    <m/>
    <s v=""/>
  </r>
  <r>
    <s v="A1-2"/>
    <s v="A1-2:2"/>
    <s v="."/>
    <s v="."/>
    <x v="0"/>
    <m/>
    <s v=""/>
  </r>
  <r>
    <s v="A1-2"/>
    <s v="A1-2:3"/>
    <s v="."/>
    <s v="."/>
    <x v="0"/>
    <m/>
    <s v=""/>
  </r>
  <r>
    <s v="A1-2"/>
    <s v="A1-2:4"/>
    <s v="."/>
    <s v="."/>
    <x v="0"/>
    <m/>
    <s v=""/>
  </r>
  <r>
    <s v="A1-3"/>
    <s v="A1-3:1"/>
    <s v="."/>
    <s v="."/>
    <x v="0"/>
    <m/>
    <s v=""/>
  </r>
  <r>
    <s v="A1-3"/>
    <s v="A1-3:2"/>
    <s v="."/>
    <s v="."/>
    <x v="0"/>
    <m/>
    <s v=""/>
  </r>
  <r>
    <s v="A1-3"/>
    <s v="A1-3:3"/>
    <s v="."/>
    <s v="."/>
    <x v="0"/>
    <m/>
    <s v=""/>
  </r>
  <r>
    <s v="A1-3"/>
    <s v="A1-3:4"/>
    <s v="."/>
    <s v="."/>
    <x v="0"/>
    <m/>
    <s v=""/>
  </r>
  <r>
    <s v="A1-4"/>
    <s v="A1-4:1"/>
    <s v="."/>
    <s v="."/>
    <x v="0"/>
    <m/>
    <s v=""/>
  </r>
  <r>
    <s v="A1-4"/>
    <s v="A1-4:2"/>
    <s v="."/>
    <s v="."/>
    <x v="0"/>
    <m/>
    <s v=""/>
  </r>
  <r>
    <s v="A1-4"/>
    <s v="A1-4:3"/>
    <s v="."/>
    <s v="."/>
    <x v="0"/>
    <m/>
    <s v=""/>
  </r>
  <r>
    <s v="A1-4"/>
    <s v="A1-4:4"/>
    <s v="."/>
    <s v="."/>
    <x v="0"/>
    <m/>
    <s v=""/>
  </r>
  <r>
    <s v="A1-5"/>
    <s v="A1-5:1"/>
    <s v="."/>
    <s v="."/>
    <x v="0"/>
    <m/>
    <s v=""/>
  </r>
  <r>
    <s v="A1-5"/>
    <s v="A1-5:2"/>
    <s v="."/>
    <s v="."/>
    <x v="0"/>
    <m/>
    <s v=""/>
  </r>
  <r>
    <s v="A1-5"/>
    <s v="A1-5:3"/>
    <s v="."/>
    <s v="."/>
    <x v="0"/>
    <m/>
    <s v=""/>
  </r>
  <r>
    <s v="A1-5"/>
    <s v="A1-5:4"/>
    <s v="."/>
    <s v="."/>
    <x v="0"/>
    <m/>
    <s v=""/>
  </r>
  <r>
    <s v="A1-6"/>
    <s v="A1-6:1"/>
    <s v="."/>
    <s v="."/>
    <x v="0"/>
    <m/>
    <s v=""/>
  </r>
  <r>
    <s v="A1-6"/>
    <s v="A1-6:2"/>
    <s v="."/>
    <s v="."/>
    <x v="0"/>
    <m/>
    <s v=""/>
  </r>
  <r>
    <s v="A1-6"/>
    <s v="A1-6:3"/>
    <s v="."/>
    <s v="."/>
    <x v="0"/>
    <m/>
    <s v=""/>
  </r>
  <r>
    <s v="A1-6"/>
    <s v="A1-6:4"/>
    <s v="."/>
    <s v="."/>
    <x v="0"/>
    <m/>
    <s v=""/>
  </r>
  <r>
    <s v="A1-7"/>
    <s v="A1-7:1"/>
    <s v="."/>
    <s v="."/>
    <x v="0"/>
    <m/>
    <s v=""/>
  </r>
  <r>
    <s v="A1-7"/>
    <s v="A1-7:2"/>
    <s v="."/>
    <s v="."/>
    <x v="0"/>
    <m/>
    <s v=""/>
  </r>
  <r>
    <s v="A1-7"/>
    <s v="A1-7:3"/>
    <s v="."/>
    <s v="."/>
    <x v="0"/>
    <m/>
    <s v=""/>
  </r>
  <r>
    <s v="A1-7"/>
    <s v="A1-7:4"/>
    <s v="."/>
    <s v="."/>
    <x v="0"/>
    <m/>
    <s v=""/>
  </r>
  <r>
    <s v="A2-1"/>
    <s v="A2-1:1"/>
    <s v="."/>
    <s v="."/>
    <x v="0"/>
    <m/>
    <s v=""/>
  </r>
  <r>
    <s v="A2-1"/>
    <s v="A2-1:2"/>
    <s v="."/>
    <s v="."/>
    <x v="0"/>
    <m/>
    <s v=""/>
  </r>
  <r>
    <s v="A2-1"/>
    <s v="A2-1:3"/>
    <s v="."/>
    <s v="."/>
    <x v="0"/>
    <m/>
    <s v=""/>
  </r>
  <r>
    <s v="A2-1"/>
    <s v="A2-1:4"/>
    <s v="."/>
    <s v="."/>
    <x v="0"/>
    <m/>
    <s v=""/>
  </r>
  <r>
    <s v="A2-2"/>
    <s v="A2-2:1"/>
    <s v="."/>
    <s v="."/>
    <x v="0"/>
    <m/>
    <s v=""/>
  </r>
  <r>
    <s v="A2-2"/>
    <s v="A2-2:2"/>
    <s v="."/>
    <s v="."/>
    <x v="0"/>
    <m/>
    <s v=""/>
  </r>
  <r>
    <s v="A2-2"/>
    <s v="A2-2:3"/>
    <s v="."/>
    <s v="."/>
    <x v="0"/>
    <m/>
    <s v=""/>
  </r>
  <r>
    <s v="A2-2"/>
    <s v="A2-2:4"/>
    <s v="."/>
    <s v="."/>
    <x v="0"/>
    <m/>
    <s v=""/>
  </r>
  <r>
    <s v="A2-3"/>
    <s v="A2-3:1"/>
    <s v="."/>
    <s v="."/>
    <x v="0"/>
    <m/>
    <s v=""/>
  </r>
  <r>
    <s v="A2-3"/>
    <s v="A2-3:2"/>
    <s v="."/>
    <s v="."/>
    <x v="0"/>
    <m/>
    <s v=""/>
  </r>
  <r>
    <s v="A2-3"/>
    <s v="A2-3:3"/>
    <s v="."/>
    <s v="."/>
    <x v="0"/>
    <m/>
    <s v=""/>
  </r>
  <r>
    <s v="A2-3"/>
    <s v="A2-3:4"/>
    <s v="."/>
    <s v="."/>
    <x v="0"/>
    <m/>
    <s v=""/>
  </r>
  <r>
    <s v="A2-4"/>
    <s v="A2-4:1"/>
    <s v="."/>
    <s v="."/>
    <x v="0"/>
    <m/>
    <s v=""/>
  </r>
  <r>
    <s v="A2-4"/>
    <s v="A2-4:2"/>
    <s v="."/>
    <s v="."/>
    <x v="0"/>
    <m/>
    <s v=""/>
  </r>
  <r>
    <s v="A2-4"/>
    <s v="A2-4:3"/>
    <s v="."/>
    <s v="."/>
    <x v="0"/>
    <m/>
    <s v=""/>
  </r>
  <r>
    <s v="A2-4"/>
    <s v="A2-4:4"/>
    <s v="."/>
    <s v="."/>
    <x v="0"/>
    <m/>
    <s v=""/>
  </r>
  <r>
    <s v="A2-5"/>
    <s v="A2-5:1"/>
    <s v="."/>
    <s v="."/>
    <x v="0"/>
    <m/>
    <s v=""/>
  </r>
  <r>
    <s v="A2-5"/>
    <s v="A2-5:2"/>
    <s v="."/>
    <s v="."/>
    <x v="0"/>
    <m/>
    <s v=""/>
  </r>
  <r>
    <s v="A2-5"/>
    <s v="A2-5:3"/>
    <s v="."/>
    <s v="."/>
    <x v="0"/>
    <m/>
    <s v=""/>
  </r>
  <r>
    <s v="A2-5"/>
    <s v="A2-5:4"/>
    <s v="."/>
    <s v="."/>
    <x v="0"/>
    <m/>
    <s v=""/>
  </r>
  <r>
    <s v="A2-6"/>
    <s v="A2-6:1"/>
    <s v="."/>
    <s v="."/>
    <x v="0"/>
    <m/>
    <s v=""/>
  </r>
  <r>
    <s v="A2-6"/>
    <s v="A2-6:2"/>
    <s v="."/>
    <s v="."/>
    <x v="0"/>
    <m/>
    <s v=""/>
  </r>
  <r>
    <s v="A2-6"/>
    <s v="A2-6:3"/>
    <s v="."/>
    <s v="."/>
    <x v="0"/>
    <m/>
    <s v=""/>
  </r>
  <r>
    <s v="A2-6"/>
    <s v="A2-6:4"/>
    <s v="."/>
    <s v="."/>
    <x v="0"/>
    <m/>
    <s v=""/>
  </r>
  <r>
    <s v="A2-7"/>
    <s v="A2-7:1"/>
    <s v="."/>
    <s v="."/>
    <x v="0"/>
    <m/>
    <s v=""/>
  </r>
  <r>
    <s v="A2-7"/>
    <s v="A2-7:2"/>
    <s v="."/>
    <s v="."/>
    <x v="0"/>
    <m/>
    <s v=""/>
  </r>
  <r>
    <s v="A2-7"/>
    <s v="A2-7:3"/>
    <s v="."/>
    <s v="."/>
    <x v="0"/>
    <m/>
    <s v=""/>
  </r>
  <r>
    <s v="A2-7"/>
    <s v="A2-7:4"/>
    <s v="."/>
    <s v="."/>
    <x v="0"/>
    <m/>
    <s v=""/>
  </r>
  <r>
    <s v="A3-1"/>
    <s v="A3-1:1"/>
    <s v="."/>
    <s v="."/>
    <x v="0"/>
    <m/>
    <s v=""/>
  </r>
  <r>
    <s v="A3-1"/>
    <s v="A3-1:2"/>
    <s v="."/>
    <s v="."/>
    <x v="0"/>
    <m/>
    <s v=""/>
  </r>
  <r>
    <s v="A3-1"/>
    <s v="A3-1:3"/>
    <s v="."/>
    <s v="."/>
    <x v="0"/>
    <m/>
    <s v=""/>
  </r>
  <r>
    <s v="A3-1"/>
    <s v="A3-1:4"/>
    <s v="."/>
    <s v="."/>
    <x v="0"/>
    <m/>
    <s v=""/>
  </r>
  <r>
    <s v="A3-2"/>
    <s v="A3-2:1"/>
    <s v="."/>
    <s v="."/>
    <x v="0"/>
    <m/>
    <s v=""/>
  </r>
  <r>
    <s v="A3-2"/>
    <s v="A3-2:2"/>
    <s v="."/>
    <s v="."/>
    <x v="0"/>
    <m/>
    <s v=""/>
  </r>
  <r>
    <s v="A3-2"/>
    <s v="A3-2:3"/>
    <s v="."/>
    <s v="."/>
    <x v="0"/>
    <m/>
    <s v=""/>
  </r>
  <r>
    <s v="A3-2"/>
    <s v="A3-2:4"/>
    <s v="."/>
    <s v="."/>
    <x v="0"/>
    <m/>
    <s v=""/>
  </r>
  <r>
    <s v="A3-3"/>
    <s v="A3-3:1"/>
    <s v="."/>
    <s v="."/>
    <x v="0"/>
    <m/>
    <s v=""/>
  </r>
  <r>
    <s v="A3-3"/>
    <s v="A3-3:2"/>
    <s v="."/>
    <s v="."/>
    <x v="0"/>
    <m/>
    <s v=""/>
  </r>
  <r>
    <s v="A3-3"/>
    <s v="A3-3:3"/>
    <s v="."/>
    <s v="."/>
    <x v="0"/>
    <m/>
    <s v=""/>
  </r>
  <r>
    <s v="A3-3"/>
    <s v="A3-3:4"/>
    <s v="."/>
    <s v="."/>
    <x v="0"/>
    <m/>
    <s v=""/>
  </r>
  <r>
    <s v="A3-4"/>
    <s v="A3-4:1"/>
    <s v="."/>
    <s v="."/>
    <x v="0"/>
    <m/>
    <s v=""/>
  </r>
  <r>
    <s v="A3-4"/>
    <s v="A3-4:2"/>
    <s v="."/>
    <s v="."/>
    <x v="0"/>
    <m/>
    <s v=""/>
  </r>
  <r>
    <s v="A3-4"/>
    <s v="A3-4:3"/>
    <s v="."/>
    <s v="."/>
    <x v="0"/>
    <m/>
    <s v=""/>
  </r>
  <r>
    <s v="A3-4"/>
    <s v="A3-4:4"/>
    <s v="."/>
    <s v="."/>
    <x v="0"/>
    <m/>
    <s v=""/>
  </r>
  <r>
    <s v="A3-5"/>
    <s v="A3-5:1"/>
    <s v="."/>
    <s v="."/>
    <x v="0"/>
    <m/>
    <s v=""/>
  </r>
  <r>
    <s v="A3-5"/>
    <s v="A3-5:2"/>
    <s v="."/>
    <s v="."/>
    <x v="0"/>
    <m/>
    <s v=""/>
  </r>
  <r>
    <s v="A3-5"/>
    <s v="A3-5:3"/>
    <s v="."/>
    <s v="."/>
    <x v="0"/>
    <m/>
    <s v=""/>
  </r>
  <r>
    <s v="A3-5"/>
    <s v="A3-5:4"/>
    <s v="."/>
    <s v="."/>
    <x v="0"/>
    <m/>
    <s v=""/>
  </r>
  <r>
    <s v="A3-6"/>
    <s v="A3-6:1"/>
    <s v="."/>
    <s v="."/>
    <x v="0"/>
    <m/>
    <s v=""/>
  </r>
  <r>
    <s v="A3-6"/>
    <s v="A3-6:2"/>
    <s v="."/>
    <s v="."/>
    <x v="0"/>
    <m/>
    <s v=""/>
  </r>
  <r>
    <s v="A3-6"/>
    <s v="A3-6:3"/>
    <s v="."/>
    <s v="."/>
    <x v="0"/>
    <m/>
    <s v=""/>
  </r>
  <r>
    <s v="A3-6"/>
    <s v="A3-6:4"/>
    <s v="."/>
    <s v="."/>
    <x v="0"/>
    <m/>
    <s v=""/>
  </r>
  <r>
    <s v="A3-7"/>
    <s v="A3-7:1"/>
    <s v="."/>
    <s v="."/>
    <x v="0"/>
    <m/>
    <s v=""/>
  </r>
  <r>
    <s v="A3-7"/>
    <s v="A3-7:2"/>
    <s v="."/>
    <s v="."/>
    <x v="0"/>
    <m/>
    <s v=""/>
  </r>
  <r>
    <s v="A3-7"/>
    <s v="A3-7:3"/>
    <s v="."/>
    <s v="."/>
    <x v="0"/>
    <m/>
    <s v=""/>
  </r>
  <r>
    <s v="A3-7"/>
    <s v="A3-7:4"/>
    <s v="."/>
    <s v="."/>
    <x v="0"/>
    <m/>
    <s v=""/>
  </r>
  <r>
    <s v="B1-1"/>
    <s v="B1-1:1"/>
    <s v="LDOS"/>
    <s v="LDOS041"/>
    <x v="1"/>
    <n v="28"/>
    <s v="1"/>
  </r>
  <r>
    <s v="B1-1"/>
    <s v="B1-1:2"/>
    <s v="DSLD"/>
    <s v="DSLD015"/>
    <x v="2"/>
    <n v="4"/>
    <s v="1"/>
  </r>
  <r>
    <s v="B1-1"/>
    <s v="B1-1:3"/>
    <s v="SKNK"/>
    <s v="SKNK007"/>
    <x v="3"/>
    <n v="14"/>
    <s v="1"/>
  </r>
  <r>
    <s v="B1-1"/>
    <s v="B1-1:4"/>
    <s v="."/>
    <s v="."/>
    <x v="0"/>
    <m/>
    <s v=""/>
  </r>
  <r>
    <s v="B1-2"/>
    <s v="B1-2:1"/>
    <s v="STR8"/>
    <s v="STR8009"/>
    <x v="4"/>
    <n v="25"/>
    <s v="1"/>
  </r>
  <r>
    <s v="B1-2"/>
    <s v="B1-2:2"/>
    <s v="SKNK"/>
    <s v="SKNK009"/>
    <x v="5"/>
    <n v="24"/>
    <s v="1"/>
  </r>
  <r>
    <s v="B1-2"/>
    <s v="B1-2:3"/>
    <s v="."/>
    <s v="."/>
    <x v="0"/>
    <m/>
    <s v=""/>
  </r>
  <r>
    <s v="B1-2"/>
    <s v="B1-2:4"/>
    <s v="."/>
    <s v="."/>
    <x v="0"/>
    <m/>
    <s v=""/>
  </r>
  <r>
    <s v="B1-3"/>
    <s v="B1-3:1"/>
    <s v="TAHL"/>
    <s v="TAHL003"/>
    <x v="6"/>
    <n v="25"/>
    <s v="1"/>
  </r>
  <r>
    <s v="B1-3"/>
    <s v="B1-3:2"/>
    <s v="moms"/>
    <s v="moms"/>
    <x v="7"/>
    <n v="25"/>
    <s v="1"/>
  </r>
  <r>
    <s v="B1-3"/>
    <s v="B1-3:3"/>
    <s v="."/>
    <s v="."/>
    <x v="0"/>
    <m/>
    <s v=""/>
  </r>
  <r>
    <s v="B1-3"/>
    <s v="B1-3:4"/>
    <s v="."/>
    <s v="."/>
    <x v="0"/>
    <m/>
    <s v=""/>
  </r>
  <r>
    <s v="B1-4"/>
    <s v="B1-4:1"/>
    <s v="SECF"/>
    <s v="SECF009"/>
    <x v="8"/>
    <n v="21"/>
    <s v="1"/>
  </r>
  <r>
    <s v="B1-4"/>
    <s v="B1-4:2"/>
    <s v="DRMC"/>
    <s v="DRMC001"/>
    <x v="9"/>
    <n v="15"/>
    <s v="1"/>
  </r>
  <r>
    <s v="B1-4"/>
    <s v="B1-4:3"/>
    <s v="STRC"/>
    <s v="STRC022"/>
    <x v="10"/>
    <n v="8"/>
    <s v="1"/>
  </r>
  <r>
    <s v="B1-4"/>
    <s v="B1-4:4"/>
    <s v="."/>
    <s v="."/>
    <x v="0"/>
    <m/>
    <s v=""/>
  </r>
  <r>
    <s v="B1-5"/>
    <s v="B1-5:1"/>
    <s v="DSLD"/>
    <s v="DSLD010"/>
    <x v="11"/>
    <n v="15"/>
    <s v="1"/>
  </r>
  <r>
    <s v="B1-5"/>
    <s v="B1-5:2"/>
    <s v="KLFR"/>
    <s v="KLFR055"/>
    <x v="12"/>
    <n v="23"/>
    <s v="1"/>
  </r>
  <r>
    <s v="B1-5"/>
    <s v="B1-5:3"/>
    <s v="MABK"/>
    <s v="MABK007"/>
    <x v="13"/>
    <n v="11"/>
    <s v="1"/>
  </r>
  <r>
    <s v="B1-5"/>
    <s v="B1-5:4"/>
    <s v="."/>
    <s v="."/>
    <x v="0"/>
    <m/>
    <s v=""/>
  </r>
  <r>
    <s v="B1-6"/>
    <s v="B1-6:1"/>
    <s v="JK99"/>
    <s v="JK99030"/>
    <x v="14"/>
    <n v="4"/>
    <s v="1"/>
  </r>
  <r>
    <s v="B1-6"/>
    <s v="B1-6:2"/>
    <s v="JACK"/>
    <s v="JACK021"/>
    <x v="15"/>
    <n v="10"/>
    <s v="1"/>
  </r>
  <r>
    <s v="B1-6"/>
    <s v="B1-6:3"/>
    <s v="STR8"/>
    <s v="STR8017"/>
    <x v="16"/>
    <n v="30"/>
    <s v="1"/>
  </r>
  <r>
    <s v="B1-6"/>
    <s v="B1-6:4"/>
    <s v="."/>
    <s v="."/>
    <x v="0"/>
    <m/>
    <s v=""/>
  </r>
  <r>
    <s v="B1-7"/>
    <s v="B1-7:1"/>
    <s v="."/>
    <s v="."/>
    <x v="0"/>
    <m/>
    <s v=""/>
  </r>
  <r>
    <s v="B1-7"/>
    <s v="B1-7:2"/>
    <s v="."/>
    <s v="."/>
    <x v="0"/>
    <m/>
    <s v=""/>
  </r>
  <r>
    <s v="B1-7"/>
    <s v="B1-7:3"/>
    <s v="."/>
    <s v="."/>
    <x v="0"/>
    <m/>
    <s v=""/>
  </r>
  <r>
    <s v="B1-7"/>
    <s v="B1-7:4"/>
    <s v="."/>
    <s v="."/>
    <x v="0"/>
    <m/>
    <s v=""/>
  </r>
  <r>
    <s v="B2-1"/>
    <s v="B2-1:1"/>
    <s v="STR8"/>
    <s v="STR8009"/>
    <x v="17"/>
    <n v="17"/>
    <s v="1"/>
  </r>
  <r>
    <s v="B2-1"/>
    <s v="B2-1:2"/>
    <s v="SECF"/>
    <s v="SECF017"/>
    <x v="18"/>
    <n v="30"/>
    <s v="1"/>
  </r>
  <r>
    <s v="B2-1"/>
    <s v="B2-1:3"/>
    <s v="."/>
    <s v="."/>
    <x v="0"/>
    <m/>
    <s v=""/>
  </r>
  <r>
    <s v="B2-1"/>
    <s v="B2-1:4"/>
    <s v="."/>
    <s v="."/>
    <x v="0"/>
    <m/>
    <s v=""/>
  </r>
  <r>
    <s v="B2-2"/>
    <s v="B2-2:1"/>
    <s v="DSLD"/>
    <s v="DSLD016"/>
    <x v="19"/>
    <n v="12"/>
    <s v="1"/>
  </r>
  <r>
    <s v="B2-2"/>
    <s v="B2-2:2"/>
    <s v="DRMC"/>
    <s v="DRMC004"/>
    <x v="20"/>
    <n v="32"/>
    <s v="1"/>
  </r>
  <r>
    <s v="B2-2"/>
    <s v="B2-2:3"/>
    <s v="."/>
    <s v="."/>
    <x v="0"/>
    <m/>
    <s v=""/>
  </r>
  <r>
    <s v="B2-2"/>
    <s v="B2-2:4"/>
    <s v="."/>
    <s v="."/>
    <x v="0"/>
    <m/>
    <s v=""/>
  </r>
  <r>
    <s v="B2-3"/>
    <s v="B2-3:1"/>
    <s v="STR8"/>
    <s v="STR8009"/>
    <x v="21"/>
    <n v="10"/>
    <s v="1"/>
  </r>
  <r>
    <s v="B2-3"/>
    <s v="B2-3:2"/>
    <s v="SUNL"/>
    <s v="SUNL011"/>
    <x v="22"/>
    <n v="23"/>
    <s v="1"/>
  </r>
  <r>
    <s v="B2-3"/>
    <s v="B2-3:3"/>
    <s v="LDOS"/>
    <s v="LDOS025"/>
    <x v="23"/>
    <n v="17"/>
    <s v="1"/>
  </r>
  <r>
    <s v="B2-3"/>
    <s v="B2-3:4"/>
    <s v="."/>
    <s v="."/>
    <x v="0"/>
    <m/>
    <s v=""/>
  </r>
  <r>
    <s v="B2-4"/>
    <s v="B2-4:1"/>
    <s v="SUNL"/>
    <s v="SUNL013"/>
    <x v="24"/>
    <n v="8"/>
    <s v="1"/>
  </r>
  <r>
    <s v="B2-4"/>
    <s v="B2-4:2"/>
    <s v="STR8"/>
    <s v="STR8014"/>
    <x v="25"/>
    <n v="41"/>
    <s v="1"/>
  </r>
  <r>
    <s v="B2-4"/>
    <s v="B2-4:3"/>
    <s v="."/>
    <s v="."/>
    <x v="0"/>
    <m/>
    <s v=""/>
  </r>
  <r>
    <s v="B2-4"/>
    <s v="B2-4:4"/>
    <s v="."/>
    <s v="."/>
    <x v="0"/>
    <m/>
    <s v=""/>
  </r>
  <r>
    <s v="B2-5"/>
    <s v="B2-5:1"/>
    <s v="STR8"/>
    <s v="STR8009"/>
    <x v="21"/>
    <n v="4"/>
    <s v="1"/>
  </r>
  <r>
    <s v="B2-5"/>
    <s v="B2-5:2"/>
    <s v="SKNK"/>
    <s v="SKNK005"/>
    <x v="26"/>
    <n v="18"/>
    <s v="1"/>
  </r>
  <r>
    <s v="B2-5"/>
    <s v="B2-5:3"/>
    <s v="LDOS"/>
    <s v="LDOS041"/>
    <x v="27"/>
    <n v="22"/>
    <s v="1"/>
  </r>
  <r>
    <s v="B2-5"/>
    <s v="B2-5:4"/>
    <s v="LDOS"/>
    <s v="LDOS041"/>
    <x v="1"/>
    <n v="5"/>
    <s v="1"/>
  </r>
  <r>
    <s v="B2-6"/>
    <s v="B2-6:1"/>
    <s v="SUNL"/>
    <s v="SUNL013"/>
    <x v="24"/>
    <n v="11"/>
    <s v="1"/>
  </r>
  <r>
    <s v="B2-6"/>
    <s v="B2-6:2"/>
    <s v="SUNL"/>
    <s v="SUNL011"/>
    <x v="28"/>
    <n v="23"/>
    <s v="1"/>
  </r>
  <r>
    <s v="B2-6"/>
    <s v="B2-6:3"/>
    <s v="DSLD"/>
    <s v="DSLD015"/>
    <x v="2"/>
    <n v="15"/>
    <s v="1"/>
  </r>
  <r>
    <s v="B2-6"/>
    <s v="B2-6:4"/>
    <s v="."/>
    <s v="."/>
    <x v="0"/>
    <m/>
    <s v=""/>
  </r>
  <r>
    <s v="B2-7"/>
    <s v="B2-7:1"/>
    <s v="."/>
    <s v="."/>
    <x v="0"/>
    <m/>
    <s v=""/>
  </r>
  <r>
    <s v="B2-7"/>
    <s v="B2-7:2"/>
    <s v="."/>
    <s v="."/>
    <x v="0"/>
    <m/>
    <s v=""/>
  </r>
  <r>
    <s v="B2-7"/>
    <s v="B2-7:3"/>
    <s v="."/>
    <s v="."/>
    <x v="0"/>
    <m/>
    <s v=""/>
  </r>
  <r>
    <s v="B2-7"/>
    <s v="B2-7:4"/>
    <s v="."/>
    <s v="."/>
    <x v="0"/>
    <m/>
    <s v=""/>
  </r>
  <r>
    <s v="B3-1"/>
    <s v="B3-1:1"/>
    <s v="KOKO"/>
    <s v="KOKO030"/>
    <x v="29"/>
    <n v="9"/>
    <s v="1"/>
  </r>
  <r>
    <s v="B3-1"/>
    <s v="B3-1:2"/>
    <s v="moms"/>
    <s v="moms"/>
    <x v="7"/>
    <n v="10"/>
    <s v="1"/>
  </r>
  <r>
    <s v="B3-1"/>
    <s v="B3-1:3"/>
    <s v="LDOS"/>
    <s v="LDOS040"/>
    <x v="30"/>
    <n v="19"/>
    <s v="1"/>
  </r>
  <r>
    <s v="B3-1"/>
    <s v="B3-1:4"/>
    <s v="."/>
    <s v="."/>
    <x v="0"/>
    <m/>
    <s v=""/>
  </r>
  <r>
    <s v="B3-2"/>
    <s v="B3-2:1"/>
    <s v="SECF"/>
    <s v="SECF009"/>
    <x v="31"/>
    <n v="26"/>
    <s v="1"/>
  </r>
  <r>
    <s v="B3-2"/>
    <s v="B3-2:2"/>
    <s v="moms"/>
    <s v="moms"/>
    <x v="7"/>
    <n v="8"/>
    <s v="1"/>
  </r>
  <r>
    <s v="B3-2"/>
    <s v="B3-2:3"/>
    <s v="."/>
    <s v="."/>
    <x v="0"/>
    <m/>
    <s v=""/>
  </r>
  <r>
    <s v="B3-2"/>
    <s v="B3-2:4"/>
    <s v="."/>
    <s v="."/>
    <x v="0"/>
    <m/>
    <s v=""/>
  </r>
  <r>
    <s v="B3-3"/>
    <s v="B3-3:1"/>
    <s v="KLFR"/>
    <s v="KLFR056"/>
    <x v="32"/>
    <n v="21"/>
    <s v="1"/>
  </r>
  <r>
    <s v="B3-3"/>
    <s v="B3-3:2"/>
    <s v="STR8"/>
    <s v="STR8014"/>
    <x v="33"/>
    <n v="24"/>
    <s v="1"/>
  </r>
  <r>
    <s v="B3-3"/>
    <s v="B3-3:3"/>
    <s v="STRC"/>
    <s v="STRC017"/>
    <x v="34"/>
    <n v="4"/>
    <s v="1"/>
  </r>
  <r>
    <s v="B3-3"/>
    <s v="B3-3:4"/>
    <s v="."/>
    <s v="."/>
    <x v="0"/>
    <m/>
    <s v=""/>
  </r>
  <r>
    <s v="B3-4"/>
    <s v="B3-4:1"/>
    <s v="YZUP"/>
    <s v="YZUP003"/>
    <x v="35"/>
    <n v="18"/>
    <s v="1"/>
  </r>
  <r>
    <s v="B3-4"/>
    <s v="B3-4:2"/>
    <s v="SECF"/>
    <s v="SECF017"/>
    <x v="36"/>
    <n v="14"/>
    <s v="1"/>
  </r>
  <r>
    <s v="B3-4"/>
    <s v="B3-4:3"/>
    <s v="SKNK"/>
    <s v="SKNK012"/>
    <x v="37"/>
    <n v="14"/>
    <s v="1"/>
  </r>
  <r>
    <s v="B3-4"/>
    <s v="B3-4:4"/>
    <s v="."/>
    <s v="."/>
    <x v="0"/>
    <m/>
    <s v=""/>
  </r>
  <r>
    <s v="B3-5"/>
    <s v="B3-5:1"/>
    <s v="."/>
    <s v="."/>
    <x v="0"/>
    <m/>
    <s v=""/>
  </r>
  <r>
    <s v="B3-5"/>
    <s v="B3-5:2"/>
    <s v="."/>
    <s v="."/>
    <x v="0"/>
    <m/>
    <s v=""/>
  </r>
  <r>
    <s v="B3-5"/>
    <s v="B3-5:3"/>
    <s v="."/>
    <s v="."/>
    <x v="0"/>
    <m/>
    <s v=""/>
  </r>
  <r>
    <s v="B3-5"/>
    <s v="B3-5:4"/>
    <s v="."/>
    <s v="."/>
    <x v="0"/>
    <m/>
    <s v=""/>
  </r>
  <r>
    <s v="B3-6"/>
    <s v="B3-6:1"/>
    <s v="."/>
    <s v="."/>
    <x v="0"/>
    <m/>
    <s v=""/>
  </r>
  <r>
    <s v="B3-6"/>
    <s v="B3-6:2"/>
    <s v="."/>
    <s v="."/>
    <x v="0"/>
    <m/>
    <s v=""/>
  </r>
  <r>
    <s v="B3-6"/>
    <s v="B3-6:3"/>
    <s v="."/>
    <s v="."/>
    <x v="0"/>
    <m/>
    <s v=""/>
  </r>
  <r>
    <s v="B3-6"/>
    <s v="B3-6:4"/>
    <s v="."/>
    <s v="."/>
    <x v="0"/>
    <m/>
    <s v=""/>
  </r>
  <r>
    <s v="B3-7"/>
    <s v="B3-7:1"/>
    <s v="."/>
    <s v="."/>
    <x v="0"/>
    <m/>
    <s v=""/>
  </r>
  <r>
    <s v="B3-7"/>
    <s v="B3-7:2"/>
    <s v="."/>
    <s v="."/>
    <x v="0"/>
    <m/>
    <s v=""/>
  </r>
  <r>
    <s v="B3-7"/>
    <s v="B3-7:3"/>
    <s v="."/>
    <s v="."/>
    <x v="0"/>
    <m/>
    <s v=""/>
  </r>
  <r>
    <s v="B3-7"/>
    <s v="B3-7:4"/>
    <s v="."/>
    <s v="."/>
    <x v="0"/>
    <m/>
    <s v=""/>
  </r>
  <r>
    <s v="C1-1"/>
    <s v="C1-1:1"/>
    <s v="SKNK"/>
    <s v="SKNK012"/>
    <x v="37"/>
    <n v="9"/>
    <s v="1"/>
  </r>
  <r>
    <s v="C1-1"/>
    <s v="C1-1:2"/>
    <s v="STRC"/>
    <s v="STRC017"/>
    <x v="38"/>
    <n v="11"/>
    <s v="1"/>
  </r>
  <r>
    <s v="C1-1"/>
    <s v="C1-1:3"/>
    <s v="STRC"/>
    <s v="STRC017"/>
    <x v="39"/>
    <n v="14"/>
    <s v="1"/>
  </r>
  <r>
    <s v="C1-1"/>
    <s v="C1-1:4"/>
    <s v="KING"/>
    <s v="KING008"/>
    <x v="40"/>
    <n v="4"/>
    <s v="1"/>
  </r>
  <r>
    <s v="C1-2"/>
    <s v="C1-2:1"/>
    <s v="YZUP"/>
    <s v="YZUP003"/>
    <x v="35"/>
    <n v="24"/>
    <s v="1"/>
  </r>
  <r>
    <s v="C1-2"/>
    <s v="C1-2:2"/>
    <s v="SKNK"/>
    <s v="SKNK009"/>
    <x v="5"/>
    <n v="4"/>
    <s v="1"/>
  </r>
  <r>
    <s v="C1-2"/>
    <s v="C1-2:3"/>
    <s v="SKNK"/>
    <s v="SKNK005"/>
    <x v="26"/>
    <n v="4"/>
    <s v="1"/>
  </r>
  <r>
    <s v="C1-2"/>
    <s v="C1-2:4"/>
    <s v="SUNL"/>
    <s v="SUNL006"/>
    <x v="41"/>
    <n v="13"/>
    <s v="1"/>
  </r>
  <r>
    <s v="C1-3"/>
    <s v="C1-3:1"/>
    <s v="moms"/>
    <s v="moms"/>
    <x v="7"/>
    <n v="29"/>
    <s v="1"/>
  </r>
  <r>
    <s v="C1-3"/>
    <s v="C1-3:2"/>
    <s v="."/>
    <s v="."/>
    <x v="0"/>
    <m/>
    <s v=""/>
  </r>
  <r>
    <s v="C1-3"/>
    <s v="C1-3:3"/>
    <s v="."/>
    <s v="."/>
    <x v="0"/>
    <m/>
    <s v=""/>
  </r>
  <r>
    <s v="C1-3"/>
    <s v="C1-3:4"/>
    <s v="."/>
    <s v="."/>
    <x v="0"/>
    <m/>
    <s v=""/>
  </r>
  <r>
    <s v="C1-4"/>
    <s v="C1-4:1"/>
    <s v="SUNL"/>
    <s v="SUNL006"/>
    <x v="42"/>
    <n v="15"/>
    <s v="1"/>
  </r>
  <r>
    <s v="C1-4"/>
    <s v="C1-4:2"/>
    <s v="YZUP"/>
    <s v="YZUP003"/>
    <x v="43"/>
    <n v="21"/>
    <s v="1"/>
  </r>
  <r>
    <s v="C1-4"/>
    <s v="C1-4:3"/>
    <s v="HAMA"/>
    <s v="HAMA013"/>
    <x v="44"/>
    <n v="13"/>
    <s v="1"/>
  </r>
  <r>
    <s v="C1-4"/>
    <s v="C1-4:4"/>
    <s v="."/>
    <s v="."/>
    <x v="0"/>
    <m/>
    <s v=""/>
  </r>
  <r>
    <s v="C1-5"/>
    <s v="C1-5:1"/>
    <s v="RBOG"/>
    <s v="RBOG002"/>
    <x v="45"/>
    <n v="42"/>
    <s v="1"/>
  </r>
  <r>
    <s v="C1-5"/>
    <s v="C1-5:2"/>
    <s v="92CK"/>
    <s v="92CK119"/>
    <x v="46"/>
    <n v="6"/>
    <s v="1"/>
  </r>
  <r>
    <s v="C1-5"/>
    <s v="C1-5:3"/>
    <s v="."/>
    <s v="."/>
    <x v="0"/>
    <m/>
    <s v=""/>
  </r>
  <r>
    <s v="C1-5"/>
    <s v="C1-5:4"/>
    <s v="."/>
    <s v="."/>
    <x v="0"/>
    <m/>
    <s v=""/>
  </r>
  <r>
    <s v="C1-6"/>
    <s v="C1-6:1"/>
    <s v="MABK"/>
    <s v="MABK007"/>
    <x v="47"/>
    <n v="32"/>
    <s v="1"/>
  </r>
  <r>
    <s v="C1-6"/>
    <s v="C1-6:2"/>
    <s v="MABK"/>
    <s v="MABK007"/>
    <x v="48"/>
    <n v="17"/>
    <s v="1"/>
  </r>
  <r>
    <s v="C1-6"/>
    <s v="C1-6:3"/>
    <s v="."/>
    <s v="."/>
    <x v="0"/>
    <m/>
    <s v=""/>
  </r>
  <r>
    <s v="C1-6"/>
    <s v="C1-6:4"/>
    <s v="."/>
    <s v="."/>
    <x v="0"/>
    <m/>
    <s v=""/>
  </r>
  <r>
    <s v="C1-7"/>
    <s v="C1-7:1"/>
    <s v="."/>
    <s v="."/>
    <x v="0"/>
    <m/>
    <s v=""/>
  </r>
  <r>
    <s v="C1-7"/>
    <s v="C1-7:2"/>
    <s v="."/>
    <s v="."/>
    <x v="0"/>
    <m/>
    <s v=""/>
  </r>
  <r>
    <s v="C1-7"/>
    <s v="C1-7:3"/>
    <s v="."/>
    <s v="."/>
    <x v="0"/>
    <m/>
    <s v=""/>
  </r>
  <r>
    <s v="C1-7"/>
    <s v="C1-7:4"/>
    <s v="."/>
    <s v="."/>
    <x v="0"/>
    <m/>
    <s v=""/>
  </r>
  <r>
    <s v="C2-1"/>
    <s v="C2-1:1"/>
    <s v="."/>
    <s v="."/>
    <x v="0"/>
    <m/>
    <s v=""/>
  </r>
  <r>
    <s v="C2-1"/>
    <s v="C2-1:2"/>
    <s v="."/>
    <s v="."/>
    <x v="0"/>
    <m/>
    <s v=""/>
  </r>
  <r>
    <s v="C2-1"/>
    <s v="C2-1:3"/>
    <s v="."/>
    <s v="."/>
    <x v="0"/>
    <m/>
    <s v=""/>
  </r>
  <r>
    <s v="C2-2"/>
    <s v="C2-2:1"/>
    <s v="."/>
    <s v="."/>
    <x v="0"/>
    <m/>
    <s v=""/>
  </r>
  <r>
    <s v="C2-2"/>
    <s v="C2-2:2"/>
    <s v="."/>
    <s v="."/>
    <x v="0"/>
    <m/>
    <s v=""/>
  </r>
  <r>
    <s v="C2-2"/>
    <s v="C2-2:3"/>
    <s v="."/>
    <s v="."/>
    <x v="0"/>
    <m/>
    <s v=""/>
  </r>
  <r>
    <s v="C2-2"/>
    <s v="C2-2:4"/>
    <s v="."/>
    <s v="."/>
    <x v="0"/>
    <m/>
    <s v=""/>
  </r>
  <r>
    <s v="C2-2"/>
    <s v="C2-2-5"/>
    <s v="."/>
    <s v="."/>
    <x v="0"/>
    <m/>
    <s v=""/>
  </r>
  <r>
    <s v="C2-3"/>
    <s v="C2-3:1"/>
    <s v="."/>
    <s v="."/>
    <x v="0"/>
    <m/>
    <s v=""/>
  </r>
  <r>
    <s v="C2-3"/>
    <s v="C2-3:2"/>
    <s v="."/>
    <s v="."/>
    <x v="0"/>
    <m/>
    <s v=""/>
  </r>
  <r>
    <s v="C2-3"/>
    <s v="C2-3:3"/>
    <s v="."/>
    <s v="."/>
    <x v="0"/>
    <m/>
    <s v=""/>
  </r>
  <r>
    <s v="C2-3"/>
    <s v="C2-3:4"/>
    <s v="."/>
    <s v="."/>
    <x v="0"/>
    <m/>
    <s v=""/>
  </r>
  <r>
    <s v="C2-4"/>
    <s v="C2-4:1"/>
    <s v="."/>
    <s v="."/>
    <x v="0"/>
    <m/>
    <s v=""/>
  </r>
  <r>
    <s v="C2-4"/>
    <s v="C2-4:2"/>
    <s v="."/>
    <s v="."/>
    <x v="0"/>
    <m/>
    <s v=""/>
  </r>
  <r>
    <s v="C2-4"/>
    <s v="C2-4:3"/>
    <s v="."/>
    <s v="."/>
    <x v="0"/>
    <m/>
    <s v=""/>
  </r>
  <r>
    <s v="C2-4"/>
    <s v="C2-4:4"/>
    <s v="."/>
    <s v="."/>
    <x v="0"/>
    <m/>
    <s v=""/>
  </r>
  <r>
    <s v="C2-5"/>
    <s v="C2-5:1"/>
    <s v="."/>
    <s v="."/>
    <x v="0"/>
    <m/>
    <s v=""/>
  </r>
  <r>
    <s v="C2-5"/>
    <s v="C2-5:2"/>
    <s v="."/>
    <s v="."/>
    <x v="0"/>
    <m/>
    <s v=""/>
  </r>
  <r>
    <s v="C2-5"/>
    <s v="C2-5:3"/>
    <s v="."/>
    <s v="."/>
    <x v="0"/>
    <m/>
    <s v=""/>
  </r>
  <r>
    <s v="C2-5"/>
    <s v="C2-5:4"/>
    <s v="."/>
    <s v="."/>
    <x v="0"/>
    <m/>
    <s v=""/>
  </r>
  <r>
    <s v="C2-6"/>
    <s v="C2-6:1"/>
    <s v="."/>
    <s v="."/>
    <x v="0"/>
    <m/>
    <s v=""/>
  </r>
  <r>
    <s v="C2-6"/>
    <s v="C2-6:2"/>
    <s v="."/>
    <s v="."/>
    <x v="0"/>
    <m/>
    <s v=""/>
  </r>
  <r>
    <s v="C2-6"/>
    <s v="C2-6:3"/>
    <s v="."/>
    <s v="."/>
    <x v="0"/>
    <m/>
    <s v=""/>
  </r>
  <r>
    <s v="C2-6"/>
    <s v="C2-6:4"/>
    <s v="."/>
    <s v="."/>
    <x v="0"/>
    <m/>
    <s v=""/>
  </r>
  <r>
    <s v="C2-7"/>
    <s v="C2-7:1"/>
    <s v="."/>
    <s v="."/>
    <x v="0"/>
    <m/>
    <s v=""/>
  </r>
  <r>
    <s v="C2-7"/>
    <s v="C2-7:2"/>
    <s v="."/>
    <s v="."/>
    <x v="0"/>
    <m/>
    <s v=""/>
  </r>
  <r>
    <s v="C2-7"/>
    <s v="C2-7:3"/>
    <s v="."/>
    <s v="."/>
    <x v="0"/>
    <m/>
    <s v=""/>
  </r>
  <r>
    <s v="C2-7"/>
    <s v="C2-7:4"/>
    <s v="."/>
    <s v="."/>
    <x v="0"/>
    <m/>
    <s v=""/>
  </r>
  <r>
    <s v="C3-1"/>
    <s v="C3-1:1"/>
    <s v="SECF"/>
    <s v="SECF017"/>
    <x v="49"/>
    <n v="23"/>
    <s v="1"/>
  </r>
  <r>
    <s v="C3-1"/>
    <s v="C3-1:2"/>
    <s v="KOIX"/>
    <s v="KOIX034"/>
    <x v="50"/>
    <n v="26"/>
    <s v="1"/>
  </r>
  <r>
    <s v="C3-1"/>
    <s v="C3-1:3"/>
    <s v="."/>
    <s v="."/>
    <x v="0"/>
    <m/>
    <s v=""/>
  </r>
  <r>
    <s v="C3-1"/>
    <s v="C3-1:4"/>
    <s v="."/>
    <s v="."/>
    <x v="0"/>
    <m/>
    <s v=""/>
  </r>
  <r>
    <s v="C3-2"/>
    <s v="C3-2:1"/>
    <s v="DSLD"/>
    <s v="DSLD016"/>
    <x v="19"/>
    <n v="15"/>
    <s v="1"/>
  </r>
  <r>
    <s v="C3-2"/>
    <s v="C3-2:2"/>
    <s v="LDOS"/>
    <s v="LDOS024"/>
    <x v="51"/>
    <n v="19"/>
    <s v="1"/>
  </r>
  <r>
    <s v="C3-2"/>
    <s v="C3-2:3"/>
    <s v="SUNL"/>
    <s v="SUNL013"/>
    <x v="52"/>
    <n v="15"/>
    <s v="1"/>
  </r>
  <r>
    <s v="C3-2"/>
    <s v="C3-2:4"/>
    <s v="."/>
    <s v="."/>
    <x v="0"/>
    <m/>
    <s v=""/>
  </r>
  <r>
    <s v="C3-3"/>
    <s v="C3-3:1"/>
    <s v="SECF"/>
    <s v="SECF017"/>
    <x v="53"/>
    <n v="4"/>
    <s v="1"/>
  </r>
  <r>
    <s v="C3-3"/>
    <s v="C3-3:2"/>
    <s v="SECF"/>
    <s v="SECF017"/>
    <x v="54"/>
    <n v="22"/>
    <s v="1"/>
  </r>
  <r>
    <s v="C3-3"/>
    <s v="C3-3:3"/>
    <s v="DRMC"/>
    <s v="DRMC004"/>
    <x v="55"/>
    <n v="20"/>
    <s v="1"/>
  </r>
  <r>
    <s v="C3-3"/>
    <s v="C3-3:4"/>
    <s v="."/>
    <s v="."/>
    <x v="0"/>
    <m/>
    <s v=""/>
  </r>
  <r>
    <s v="C3-4"/>
    <s v="C3-4:1"/>
    <s v="KLFR"/>
    <s v="KLFR056"/>
    <x v="32"/>
    <n v="6"/>
    <s v="1"/>
  </r>
  <r>
    <s v="C3-4"/>
    <s v="C3-4:2"/>
    <s v="STR8"/>
    <s v="STR8014"/>
    <x v="56"/>
    <n v="31"/>
    <s v="1"/>
  </r>
  <r>
    <s v="C3-4"/>
    <s v="C3-4:3"/>
    <s v="SUNL"/>
    <s v="SUNL013"/>
    <x v="52"/>
    <n v="11"/>
    <s v="1"/>
  </r>
  <r>
    <s v="C3-4"/>
    <s v="C3-4:4"/>
    <s v="."/>
    <s v="."/>
    <x v="0"/>
    <m/>
    <s v=""/>
  </r>
  <r>
    <s v="C3-5"/>
    <s v="C3-5:1"/>
    <s v="SECF"/>
    <s v="SECF017"/>
    <x v="57"/>
    <n v="6"/>
    <s v="1"/>
  </r>
  <r>
    <s v="C3-5"/>
    <s v="C3-5:2"/>
    <s v="SUNL"/>
    <s v="SUNL013"/>
    <x v="58"/>
    <n v="23"/>
    <s v="1"/>
  </r>
  <r>
    <s v="C3-5"/>
    <s v="C3-5:3"/>
    <s v="SECF"/>
    <s v="SECF017"/>
    <x v="53"/>
    <n v="19"/>
    <s v="1"/>
  </r>
  <r>
    <s v="C3-5"/>
    <s v="C3-5:4"/>
    <s v="."/>
    <s v="."/>
    <x v="0"/>
    <m/>
    <s v=""/>
  </r>
  <r>
    <s v="C3-6"/>
    <s v="C3-6:1"/>
    <s v="STR8"/>
    <s v="STR8014"/>
    <x v="59"/>
    <n v="23"/>
    <s v="1"/>
  </r>
  <r>
    <s v="C3-6"/>
    <s v="C3-6:2"/>
    <s v="LDOS"/>
    <s v="LDOS024"/>
    <x v="60"/>
    <n v="17"/>
    <s v="1"/>
  </r>
  <r>
    <s v="C3-6"/>
    <s v="C3-6:3"/>
    <s v="SECF"/>
    <s v="SECF017"/>
    <x v="57"/>
    <n v="9"/>
    <s v="1"/>
  </r>
  <r>
    <s v="C3-6"/>
    <s v="C3-6:4"/>
    <s v="."/>
    <s v="."/>
    <x v="0"/>
    <m/>
    <s v=""/>
  </r>
  <r>
    <s v="C3-7"/>
    <s v="C3-7:1"/>
    <s v="."/>
    <s v="."/>
    <x v="0"/>
    <m/>
    <s v=""/>
  </r>
  <r>
    <s v="C3-7"/>
    <s v="C3-7:2"/>
    <s v="."/>
    <s v="."/>
    <x v="0"/>
    <m/>
    <s v=""/>
  </r>
  <r>
    <s v="C3-7"/>
    <s v="C3-7:3"/>
    <s v="."/>
    <s v="."/>
    <x v="0"/>
    <m/>
    <s v=""/>
  </r>
  <r>
    <s v="C3-7"/>
    <s v="C3-7:4"/>
    <s v="."/>
    <s v="."/>
    <x v="0"/>
    <m/>
    <s v=""/>
  </r>
  <r>
    <s v="D1-1"/>
    <s v="D1-1:1"/>
    <s v="KOIX"/>
    <s v="KOIX007"/>
    <x v="61"/>
    <n v="19"/>
    <s v="1"/>
  </r>
  <r>
    <s v="D1-1"/>
    <s v="D1-1:2"/>
    <s v="DRMC"/>
    <s v="DRMC001"/>
    <x v="62"/>
    <n v="13"/>
    <s v="1"/>
  </r>
  <r>
    <s v="D1-1"/>
    <s v="D1-1:3"/>
    <s v="MABK"/>
    <s v="MABK007"/>
    <x v="63"/>
    <n v="11"/>
    <s v="1"/>
  </r>
  <r>
    <s v="D1-1"/>
    <s v="D1-1:4"/>
    <s v="DSLD"/>
    <s v="DSLD010"/>
    <x v="64"/>
    <n v="4"/>
    <s v="1"/>
  </r>
  <r>
    <s v="D1-2"/>
    <s v="D1-2:1"/>
    <s v="DRMC"/>
    <s v="DRMC001"/>
    <x v="65"/>
    <n v="21"/>
    <s v="1"/>
  </r>
  <r>
    <s v="D1-2"/>
    <s v="D1-2:2"/>
    <s v="TAHL"/>
    <s v="TAHL001"/>
    <x v="66"/>
    <n v="12"/>
    <s v="1"/>
  </r>
  <r>
    <s v="D1-2"/>
    <s v="D1-2:3"/>
    <s v="PLAN"/>
    <s v="PLAN004"/>
    <x v="67"/>
    <n v="16"/>
    <s v="1"/>
  </r>
  <r>
    <s v="D1-2"/>
    <s v="D1-2:4"/>
    <s v="."/>
    <s v="."/>
    <x v="0"/>
    <m/>
    <s v=""/>
  </r>
  <r>
    <s v="D1-3"/>
    <s v="D1-3:1"/>
    <s v="PLAN"/>
    <s v="PLAN004"/>
    <x v="68"/>
    <n v="18"/>
    <s v="1"/>
  </r>
  <r>
    <s v="D1-3"/>
    <s v="D1-3:2"/>
    <s v="JACK"/>
    <s v="JACK021"/>
    <x v="69"/>
    <n v="8"/>
    <s v="1"/>
  </r>
  <r>
    <s v="D1-3"/>
    <s v="D1-3:3"/>
    <s v="KING"/>
    <s v="KING002"/>
    <x v="70"/>
    <n v="16"/>
    <s v="1"/>
  </r>
  <r>
    <s v="D1-3"/>
    <s v="D1-3:4"/>
    <s v="PLAN"/>
    <s v="PLAN017"/>
    <x v="71"/>
    <n v="4"/>
    <s v="1"/>
  </r>
  <r>
    <s v="D1-4"/>
    <s v="D1-4:1"/>
    <s v="DSLD"/>
    <s v="DSLD010"/>
    <x v="72"/>
    <n v="23"/>
    <s v="1"/>
  </r>
  <r>
    <s v="D1-4"/>
    <s v="D1-4:2"/>
    <s v="LDOS"/>
    <s v="LDOS040"/>
    <x v="73"/>
    <n v="5"/>
    <s v="1"/>
  </r>
  <r>
    <s v="D1-4"/>
    <s v="D1-4:3"/>
    <s v="KLFR"/>
    <s v="KLFR055"/>
    <x v="74"/>
    <n v="4"/>
    <s v="1"/>
  </r>
  <r>
    <s v="D1-4"/>
    <s v="D1-4:4"/>
    <s v="SUNL"/>
    <s v="SUNL006"/>
    <x v="75"/>
    <n v="16"/>
    <s v="1"/>
  </r>
  <r>
    <s v="D1-5"/>
    <s v="D1-5:1"/>
    <s v="PHGW"/>
    <s v="PHGW023"/>
    <x v="76"/>
    <n v="4"/>
    <s v="1"/>
  </r>
  <r>
    <s v="D1-5"/>
    <s v="D1-5:2"/>
    <s v="KING"/>
    <s v="KING002"/>
    <x v="77"/>
    <n v="15"/>
    <s v="1"/>
  </r>
  <r>
    <s v="D1-5"/>
    <s v="D1-5:3"/>
    <s v="KNMK"/>
    <s v="KNMK001"/>
    <x v="78"/>
    <n v="4"/>
    <s v="1"/>
  </r>
  <r>
    <s v="D1-5"/>
    <s v="D1-5:4"/>
    <s v="YZUP"/>
    <s v="YZUP003"/>
    <x v="79"/>
    <n v="22"/>
    <s v="1"/>
  </r>
  <r>
    <s v="D1-6"/>
    <s v="D1-6:1"/>
    <s v="PLAN"/>
    <s v="PLAN004"/>
    <x v="80"/>
    <n v="19"/>
    <s v="1"/>
  </r>
  <r>
    <s v="D1-6"/>
    <s v="D1-6:2"/>
    <s v="PLAN"/>
    <s v="PLAN004"/>
    <x v="81"/>
    <n v="21"/>
    <s v="1"/>
  </r>
  <r>
    <s v="D1-6"/>
    <s v="D1-6:3"/>
    <s v="JACK"/>
    <s v="JACK021"/>
    <x v="82"/>
    <n v="7"/>
    <s v="1"/>
  </r>
  <r>
    <s v="D1-6"/>
    <s v="D1-6:4"/>
    <s v="."/>
    <s v="."/>
    <x v="0"/>
    <m/>
    <s v=""/>
  </r>
  <r>
    <s v="D1-7"/>
    <s v="D1-7:1"/>
    <s v="."/>
    <s v="."/>
    <x v="0"/>
    <m/>
    <s v=""/>
  </r>
  <r>
    <s v="D1-7"/>
    <s v="D1-7:2"/>
    <s v="."/>
    <s v="."/>
    <x v="0"/>
    <m/>
    <s v=""/>
  </r>
  <r>
    <s v="D1-7"/>
    <s v="D1-7:3"/>
    <s v="."/>
    <s v="."/>
    <x v="0"/>
    <m/>
    <s v=""/>
  </r>
  <r>
    <s v="D1-7"/>
    <s v="D1-7:4"/>
    <s v="."/>
    <s v="."/>
    <x v="0"/>
    <m/>
    <s v=""/>
  </r>
  <r>
    <s v="D2-1"/>
    <s v="D2-1:1"/>
    <s v="KOIX"/>
    <s v="KOIX007"/>
    <x v="83"/>
    <n v="15"/>
    <s v="1"/>
  </r>
  <r>
    <s v="D2-1"/>
    <s v="D2-1:2"/>
    <s v="STRC"/>
    <s v="STRC022"/>
    <x v="84"/>
    <n v="28"/>
    <s v="1"/>
  </r>
  <r>
    <s v="D2-1"/>
    <s v="D2-1:3"/>
    <s v="HAMA"/>
    <s v="HAMA021"/>
    <x v="85"/>
    <n v="4"/>
    <s v="1"/>
  </r>
  <r>
    <s v="D2-1"/>
    <s v="D2-1:4"/>
    <s v="."/>
    <s v="."/>
    <x v="0"/>
    <m/>
    <s v=""/>
  </r>
  <r>
    <s v="D2-2"/>
    <s v="D2-2:1"/>
    <s v="YZUP"/>
    <s v="YZUP003"/>
    <x v="86"/>
    <n v="7"/>
    <s v="1"/>
  </r>
  <r>
    <s v="D2-2"/>
    <s v="D2-2:2"/>
    <s v="moms"/>
    <s v="moms"/>
    <x v="7"/>
    <n v="12"/>
    <s v="1"/>
  </r>
  <r>
    <s v="D2-2"/>
    <s v="D2-2:3"/>
    <s v="KOIX"/>
    <s v="KOIX007"/>
    <x v="87"/>
    <n v="20"/>
    <s v="1"/>
  </r>
  <r>
    <s v="D2-2"/>
    <s v="D2-2:4"/>
    <s v="."/>
    <s v="."/>
    <x v="0"/>
    <m/>
    <s v=""/>
  </r>
  <r>
    <s v="D2-3"/>
    <s v="D2-3:1"/>
    <s v="SUNL"/>
    <s v="SUNL006"/>
    <x v="88"/>
    <n v="11"/>
    <s v="1"/>
  </r>
  <r>
    <s v="D2-3"/>
    <s v="D2-3:2"/>
    <s v="YZUP"/>
    <s v="YZUP003"/>
    <x v="89"/>
    <n v="14"/>
    <s v="1"/>
  </r>
  <r>
    <s v="D2-3"/>
    <s v="D2-3:3"/>
    <s v="SKNK"/>
    <s v="SKNK004"/>
    <x v="90"/>
    <n v="17"/>
    <s v="1"/>
  </r>
  <r>
    <s v="D2-3"/>
    <s v="D2-3:4"/>
    <s v="RBOG"/>
    <s v="RBOG002"/>
    <x v="91"/>
    <n v="3"/>
    <s v="1"/>
  </r>
  <r>
    <s v="D2-3"/>
    <s v="D2-3:5"/>
    <s v="RBOG"/>
    <s v="RBOG002"/>
    <x v="92"/>
    <n v="3"/>
    <s v="1"/>
  </r>
  <r>
    <s v="D2-4"/>
    <s v="D2-4:1"/>
    <s v="STR8"/>
    <s v="STR8017"/>
    <x v="93"/>
    <n v="45"/>
    <s v="1"/>
  </r>
  <r>
    <s v="D2-4"/>
    <s v="D2-4:2"/>
    <s v="."/>
    <s v="."/>
    <x v="0"/>
    <m/>
    <s v=""/>
  </r>
  <r>
    <s v="D2-4"/>
    <s v="D2-4:3"/>
    <s v="."/>
    <s v="."/>
    <x v="0"/>
    <m/>
    <s v=""/>
  </r>
  <r>
    <s v="D2-5"/>
    <s v="D2-5:1"/>
    <s v="RBOG"/>
    <s v="RBOG002"/>
    <x v="94"/>
    <n v="20"/>
    <s v="1"/>
  </r>
  <r>
    <s v="D2-5"/>
    <s v="D2-5:2"/>
    <s v="JACK"/>
    <s v="JACK021"/>
    <x v="95"/>
    <n v="15"/>
    <s v="1"/>
  </r>
  <r>
    <s v="D2-5"/>
    <s v="D2-5:3"/>
    <s v="JACK"/>
    <s v="JACK021"/>
    <x v="96"/>
    <n v="6"/>
    <s v="1"/>
  </r>
  <r>
    <s v="D2-5"/>
    <s v="D2-5:4"/>
    <s v="MABK"/>
    <s v="MABK007"/>
    <x v="13"/>
    <n v="8"/>
    <s v="1"/>
  </r>
  <r>
    <s v="D2-6"/>
    <s v="D2-6:1"/>
    <s v="JACK"/>
    <s v="JACK021"/>
    <x v="97"/>
    <n v="6"/>
    <s v="1"/>
  </r>
  <r>
    <s v="D2-6"/>
    <s v="D2-6:2"/>
    <s v="YZUP"/>
    <s v="YZUP003"/>
    <x v="98"/>
    <n v="22"/>
    <s v="1"/>
  </r>
  <r>
    <s v="D2-6"/>
    <s v="D2-6:3"/>
    <s v="MABK"/>
    <s v="MABK007"/>
    <x v="99"/>
    <n v="21"/>
    <s v="1"/>
  </r>
  <r>
    <s v="D2-6"/>
    <s v="D2-6:4"/>
    <s v="."/>
    <s v="."/>
    <x v="0"/>
    <m/>
    <s v=""/>
  </r>
  <r>
    <s v="D2-7"/>
    <s v="D2-7:1"/>
    <s v="."/>
    <s v="."/>
    <x v="0"/>
    <m/>
    <s v=""/>
  </r>
  <r>
    <s v="D2-7"/>
    <s v="D2-7:2"/>
    <s v="."/>
    <s v="."/>
    <x v="0"/>
    <m/>
    <s v=""/>
  </r>
  <r>
    <s v="D2-7"/>
    <s v="D2-7:3"/>
    <s v="."/>
    <s v="."/>
    <x v="0"/>
    <m/>
    <s v=""/>
  </r>
  <r>
    <s v="D2-7"/>
    <s v="D2-7:4"/>
    <s v="."/>
    <s v="."/>
    <x v="0"/>
    <m/>
    <s v=""/>
  </r>
  <r>
    <s v="D3-1"/>
    <s v="D3-1:1"/>
    <s v="SUNL"/>
    <s v="SUNL006"/>
    <x v="100"/>
    <n v="15"/>
    <s v="1"/>
  </r>
  <r>
    <s v="D3-1"/>
    <s v="D3-1:2"/>
    <s v="SKNK"/>
    <s v="SKNK012"/>
    <x v="37"/>
    <n v="4"/>
    <s v="1"/>
  </r>
  <r>
    <s v="D3-1"/>
    <s v="D3-1:3"/>
    <s v="STR8"/>
    <s v="STR8017"/>
    <x v="101"/>
    <n v="28"/>
    <s v="1"/>
  </r>
  <r>
    <s v="D3-1"/>
    <s v="D3-1:4"/>
    <s v="."/>
    <s v="."/>
    <x v="0"/>
    <m/>
    <s v=""/>
  </r>
  <r>
    <s v="D3-2"/>
    <s v="D3-2:1"/>
    <s v="SECF"/>
    <s v="SECF009"/>
    <x v="102"/>
    <n v="20"/>
    <s v="1"/>
  </r>
  <r>
    <s v="D3-2"/>
    <s v="D3-2:2"/>
    <s v="HAMA"/>
    <s v="HAMA013"/>
    <x v="103"/>
    <n v="29"/>
    <s v="1"/>
  </r>
  <r>
    <s v="D3-2"/>
    <s v="D3-2:3"/>
    <s v="."/>
    <s v="."/>
    <x v="0"/>
    <m/>
    <s v=""/>
  </r>
  <r>
    <s v="D3-2"/>
    <s v="D3-2:4"/>
    <s v="."/>
    <s v="."/>
    <x v="0"/>
    <m/>
    <s v=""/>
  </r>
  <r>
    <s v="D3-3"/>
    <s v="D3-3:1"/>
    <s v="HAMA"/>
    <s v="HAMA013"/>
    <x v="44"/>
    <n v="18"/>
    <s v="1"/>
  </r>
  <r>
    <s v="D3-3"/>
    <s v="D3-3:2"/>
    <s v="KING"/>
    <s v="KING002"/>
    <x v="104"/>
    <n v="31"/>
    <s v="1"/>
  </r>
  <r>
    <s v="D3-3"/>
    <s v="D3-3:3"/>
    <s v="."/>
    <s v="."/>
    <x v="0"/>
    <m/>
    <s v=""/>
  </r>
  <r>
    <s v="D3-3"/>
    <s v="D3-3:4"/>
    <s v="."/>
    <s v="."/>
    <x v="0"/>
    <m/>
    <s v=""/>
  </r>
  <r>
    <s v="D3-4"/>
    <s v="D3-4:1"/>
    <s v="DSLD"/>
    <s v="DSLD016"/>
    <x v="105"/>
    <n v="5"/>
    <s v="1"/>
  </r>
  <r>
    <s v="D3-4"/>
    <s v="D3-4:2"/>
    <s v="SOUR"/>
    <s v="SOUR004"/>
    <x v="106"/>
    <n v="4"/>
    <s v="1"/>
  </r>
  <r>
    <s v="D3-4"/>
    <s v="D3-4:3"/>
    <s v="KING"/>
    <s v="KING002"/>
    <x v="107"/>
    <n v="17"/>
    <s v="1"/>
  </r>
  <r>
    <s v="D3-4"/>
    <s v="D3-4:4"/>
    <s v="STR8"/>
    <s v="STR8017"/>
    <x v="101"/>
    <n v="9"/>
    <s v="1"/>
  </r>
  <r>
    <s v="D3-5"/>
    <s v="D3-5:1"/>
    <s v="TAHL"/>
    <s v="TAHL001"/>
    <x v="108"/>
    <n v="27"/>
    <s v="1"/>
  </r>
  <r>
    <s v="D3-5"/>
    <s v="D3-5:2"/>
    <s v="KING"/>
    <s v="KING002"/>
    <x v="109"/>
    <n v="22"/>
    <s v="1"/>
  </r>
  <r>
    <s v="D3-5"/>
    <s v="D3-5:3"/>
    <s v="."/>
    <s v="."/>
    <x v="0"/>
    <m/>
    <s v=""/>
  </r>
  <r>
    <s v="D3-5"/>
    <s v="D3-5:4"/>
    <s v="."/>
    <s v="."/>
    <x v="0"/>
    <m/>
    <s v=""/>
  </r>
  <r>
    <s v="D3-6"/>
    <s v="D3-6:1"/>
    <s v="HAMA"/>
    <s v="HAMA013"/>
    <x v="103"/>
    <n v="6"/>
    <s v="1"/>
  </r>
  <r>
    <s v="D3-6"/>
    <s v="D3-6:2"/>
    <s v="HAMA"/>
    <s v="HAMA013"/>
    <x v="110"/>
    <n v="22"/>
    <s v="1"/>
  </r>
  <r>
    <s v="D3-6"/>
    <s v="D3-6:3"/>
    <s v="SUNL"/>
    <s v="SUNL006"/>
    <x v="111"/>
    <n v="18"/>
    <s v="1"/>
  </r>
  <r>
    <s v="D3-6"/>
    <s v="D3-6:4"/>
    <s v="."/>
    <s v="."/>
    <x v="0"/>
    <m/>
    <s v=""/>
  </r>
  <r>
    <s v="D3-7"/>
    <s v="D3-7:1"/>
    <s v="."/>
    <s v="."/>
    <x v="0"/>
    <m/>
    <s v=""/>
  </r>
  <r>
    <s v="D3-7"/>
    <s v="D3-7:2"/>
    <s v="."/>
    <s v="."/>
    <x v="0"/>
    <m/>
    <s v=""/>
  </r>
  <r>
    <s v="D3-7"/>
    <s v="D3-7:3"/>
    <s v="."/>
    <s v="."/>
    <x v="0"/>
    <m/>
    <s v=""/>
  </r>
  <r>
    <s v="D3-7"/>
    <s v="D3-7:4"/>
    <s v="."/>
    <s v="."/>
    <x v="0"/>
    <m/>
    <s v=""/>
  </r>
  <r>
    <s v="E1-1"/>
    <s v="E1-1:1"/>
    <s v="STR8"/>
    <s v="STR8014"/>
    <x v="112"/>
    <n v="8"/>
    <s v="1"/>
  </r>
  <r>
    <s v="E1-1"/>
    <s v="E1-1:2"/>
    <s v="STR8"/>
    <s v="STR8014"/>
    <x v="113"/>
    <n v="30"/>
    <s v="1"/>
  </r>
  <r>
    <s v="E1-1"/>
    <s v="E1-1:3"/>
    <s v="STR8"/>
    <s v="STR8014"/>
    <x v="59"/>
    <n v="11"/>
    <s v="1"/>
  </r>
  <r>
    <s v="E1-1"/>
    <s v="E1-1:4"/>
    <s v="."/>
    <s v="."/>
    <x v="0"/>
    <m/>
    <s v=""/>
  </r>
  <r>
    <s v="E1-2"/>
    <s v="E1-2:1"/>
    <s v="STRC"/>
    <s v="STRC017"/>
    <x v="34"/>
    <n v="14"/>
    <s v="1"/>
  </r>
  <r>
    <s v="E1-2"/>
    <s v="E1-2:2"/>
    <s v="STRC"/>
    <s v="STRC017"/>
    <x v="114"/>
    <n v="35"/>
    <s v="1"/>
  </r>
  <r>
    <s v="E1-2"/>
    <s v="E1-2:3"/>
    <s v="."/>
    <s v="."/>
    <x v="0"/>
    <m/>
    <s v=""/>
  </r>
  <r>
    <s v="E1-2"/>
    <s v="E1-2:4"/>
    <s v="."/>
    <s v="."/>
    <x v="0"/>
    <m/>
    <s v=""/>
  </r>
  <r>
    <s v="E1-3"/>
    <s v="E1-3:1"/>
    <s v="STR8"/>
    <s v="STR8014"/>
    <x v="112"/>
    <n v="18"/>
    <s v="1"/>
  </r>
  <r>
    <s v="E1-3"/>
    <s v="E1-3:2"/>
    <s v="DSLD"/>
    <s v="DSLD016"/>
    <x v="115"/>
    <n v="10"/>
    <s v="1"/>
  </r>
  <r>
    <s v="E1-3"/>
    <s v="E1-3:3"/>
    <s v="SECF"/>
    <s v="SECF017"/>
    <x v="116"/>
    <n v="21"/>
    <s v="1"/>
  </r>
  <r>
    <s v="E1-3"/>
    <s v="E1-3:4"/>
    <s v="."/>
    <s v="."/>
    <x v="0"/>
    <m/>
    <s v=""/>
  </r>
  <r>
    <s v="E1-4"/>
    <s v="E1-4:1"/>
    <s v="DRMC"/>
    <s v="DRMC004"/>
    <x v="117"/>
    <n v="16"/>
    <s v="1"/>
  </r>
  <r>
    <s v="E1-4"/>
    <s v="E1-4:2"/>
    <s v="STRC"/>
    <s v="STRC017"/>
    <x v="118"/>
    <n v="14"/>
    <s v="1"/>
  </r>
  <r>
    <s v="E1-4"/>
    <s v="E1-4:3"/>
    <s v="STRC"/>
    <s v="STRC017"/>
    <x v="119"/>
    <n v="14"/>
    <s v="1"/>
  </r>
  <r>
    <s v="E1-4"/>
    <s v="E1-4:4"/>
    <s v="."/>
    <s v="."/>
    <x v="0"/>
    <m/>
    <s v=""/>
  </r>
  <r>
    <s v="E1-5"/>
    <s v="E1-5:1"/>
    <s v="KOIX"/>
    <s v="KOIX034"/>
    <x v="120"/>
    <n v="30"/>
    <s v="1"/>
  </r>
  <r>
    <s v="E1-5"/>
    <s v="E1-5:2"/>
    <s v="KOIX"/>
    <s v="KOIX034"/>
    <x v="121"/>
    <n v="14"/>
    <s v="1"/>
  </r>
  <r>
    <s v="E1-5"/>
    <s v="E1-5:3"/>
    <s v="SKNK"/>
    <s v="SKNK004"/>
    <x v="122"/>
    <n v="4"/>
    <s v="1"/>
  </r>
  <r>
    <s v="E1-5"/>
    <s v="E1-5:4"/>
    <s v="."/>
    <s v="."/>
    <x v="0"/>
    <m/>
    <s v=""/>
  </r>
  <r>
    <s v="E1-6"/>
    <s v="E1-6:1"/>
    <s v="TAHL"/>
    <s v="TAHL003"/>
    <x v="123"/>
    <n v="29"/>
    <s v="1"/>
  </r>
  <r>
    <s v="E1-6"/>
    <s v="E1-6:2"/>
    <s v="KOIX"/>
    <s v="KOIX034"/>
    <x v="124"/>
    <n v="19"/>
    <s v="1"/>
  </r>
  <r>
    <s v="E1-6"/>
    <s v="E1-6:3"/>
    <s v="."/>
    <s v="."/>
    <x v="0"/>
    <m/>
    <s v=""/>
  </r>
  <r>
    <s v="E1-6"/>
    <s v="E1-6:4"/>
    <s v="."/>
    <s v="."/>
    <x v="0"/>
    <m/>
    <s v=""/>
  </r>
  <r>
    <s v="E1-7"/>
    <s v="E1-7:1"/>
    <s v="."/>
    <s v="."/>
    <x v="0"/>
    <m/>
    <s v=""/>
  </r>
  <r>
    <s v="E1-7"/>
    <s v="E1-7:2"/>
    <s v="."/>
    <s v="."/>
    <x v="0"/>
    <m/>
    <s v=""/>
  </r>
  <r>
    <s v="E1-7"/>
    <s v="E1-7:3"/>
    <s v="."/>
    <s v="."/>
    <x v="0"/>
    <m/>
    <s v=""/>
  </r>
  <r>
    <s v="E1-7"/>
    <s v="E1-7:4"/>
    <s v="."/>
    <s v="."/>
    <x v="0"/>
    <m/>
    <s v=""/>
  </r>
  <r>
    <s v="E2-1"/>
    <s v="E2-1:1"/>
    <s v="."/>
    <s v="."/>
    <x v="0"/>
    <m/>
    <s v=""/>
  </r>
  <r>
    <s v="E2-1"/>
    <s v="E2-1:2"/>
    <s v="."/>
    <s v="."/>
    <x v="0"/>
    <m/>
    <s v=""/>
  </r>
  <r>
    <s v="E2-1"/>
    <s v="E2-1:3"/>
    <s v="."/>
    <s v="."/>
    <x v="0"/>
    <m/>
    <s v=""/>
  </r>
  <r>
    <s v="E2-1"/>
    <s v="E2-1:4"/>
    <s v="."/>
    <s v="."/>
    <x v="0"/>
    <m/>
    <s v=""/>
  </r>
  <r>
    <s v="E2-2"/>
    <s v="E2-2:1"/>
    <s v="."/>
    <s v="."/>
    <x v="0"/>
    <m/>
    <s v=""/>
  </r>
  <r>
    <s v="E2-2"/>
    <s v="E2-2:2"/>
    <s v="."/>
    <s v="."/>
    <x v="0"/>
    <m/>
    <s v=""/>
  </r>
  <r>
    <s v="E2-2"/>
    <s v="E2-2:3"/>
    <s v="."/>
    <s v="."/>
    <x v="0"/>
    <m/>
    <s v=""/>
  </r>
  <r>
    <s v="E2-2"/>
    <s v="E2-2:4"/>
    <s v="."/>
    <s v="."/>
    <x v="0"/>
    <m/>
    <s v=""/>
  </r>
  <r>
    <s v="E2-3"/>
    <s v="E2-3:1"/>
    <s v="."/>
    <s v="."/>
    <x v="0"/>
    <m/>
    <s v=""/>
  </r>
  <r>
    <s v="E2-3"/>
    <s v="E2-3:2"/>
    <s v="."/>
    <s v="."/>
    <x v="0"/>
    <m/>
    <s v=""/>
  </r>
  <r>
    <s v="E2-3"/>
    <s v="E2-3:3"/>
    <s v="."/>
    <s v="."/>
    <x v="0"/>
    <m/>
    <s v=""/>
  </r>
  <r>
    <s v="E2-3"/>
    <s v="E2-3:4"/>
    <s v="."/>
    <s v="."/>
    <x v="0"/>
    <m/>
    <s v=""/>
  </r>
  <r>
    <s v="E2-4"/>
    <s v="E2-4:1"/>
    <s v="."/>
    <s v="."/>
    <x v="0"/>
    <m/>
    <s v=""/>
  </r>
  <r>
    <s v="E2-4"/>
    <s v="E2-4:2"/>
    <s v="."/>
    <s v="."/>
    <x v="0"/>
    <m/>
    <s v=""/>
  </r>
  <r>
    <s v="E2-4"/>
    <s v="E2-4:3"/>
    <s v="."/>
    <s v="."/>
    <x v="0"/>
    <m/>
    <s v=""/>
  </r>
  <r>
    <s v="E2-4"/>
    <s v="E2-4:4"/>
    <s v="."/>
    <s v="."/>
    <x v="0"/>
    <m/>
    <s v=""/>
  </r>
  <r>
    <s v="E2-5"/>
    <s v="E2-5:1"/>
    <s v="."/>
    <s v="."/>
    <x v="0"/>
    <m/>
    <s v=""/>
  </r>
  <r>
    <s v="E2-5"/>
    <s v="E2-5:2"/>
    <s v="."/>
    <s v="."/>
    <x v="0"/>
    <m/>
    <s v=""/>
  </r>
  <r>
    <s v="E2-5"/>
    <s v="E2-5:3"/>
    <s v="."/>
    <s v="."/>
    <x v="0"/>
    <m/>
    <s v=""/>
  </r>
  <r>
    <s v="E2-5"/>
    <s v="E2-5:4"/>
    <s v="."/>
    <s v="."/>
    <x v="0"/>
    <m/>
    <s v=""/>
  </r>
  <r>
    <s v="E2-6"/>
    <s v="E2-6:1"/>
    <s v="."/>
    <s v="."/>
    <x v="0"/>
    <m/>
    <s v=""/>
  </r>
  <r>
    <s v="E2-6"/>
    <s v="E2-6:2"/>
    <s v="."/>
    <s v="."/>
    <x v="0"/>
    <m/>
    <s v=""/>
  </r>
  <r>
    <s v="E2-6"/>
    <s v="E2-6:3"/>
    <s v="."/>
    <s v="."/>
    <x v="0"/>
    <m/>
    <s v=""/>
  </r>
  <r>
    <s v="E2-6"/>
    <s v="E2-6:4"/>
    <s v="."/>
    <s v="."/>
    <x v="0"/>
    <m/>
    <s v=""/>
  </r>
  <r>
    <s v="E2-7"/>
    <s v="E2-7:1"/>
    <s v="."/>
    <s v="."/>
    <x v="0"/>
    <m/>
    <s v=""/>
  </r>
  <r>
    <s v="E2-7"/>
    <s v="E2-7:2"/>
    <s v="."/>
    <s v="."/>
    <x v="0"/>
    <m/>
    <s v=""/>
  </r>
  <r>
    <s v="E2-7"/>
    <s v="E2-7:3"/>
    <s v="."/>
    <s v="."/>
    <x v="0"/>
    <m/>
    <s v=""/>
  </r>
  <r>
    <s v="E2-7"/>
    <s v="E2-7:4"/>
    <s v="."/>
    <s v="."/>
    <x v="0"/>
    <m/>
    <s v=""/>
  </r>
  <r>
    <s v="E3-1"/>
    <s v="E3-1:1"/>
    <s v="."/>
    <s v="."/>
    <x v="0"/>
    <m/>
    <s v=""/>
  </r>
  <r>
    <s v="E3-1"/>
    <s v="E3-1:2"/>
    <s v="."/>
    <s v="."/>
    <x v="0"/>
    <m/>
    <s v=""/>
  </r>
  <r>
    <s v="E3-1"/>
    <s v="E3-1:3"/>
    <s v="."/>
    <s v="."/>
    <x v="0"/>
    <m/>
    <s v=""/>
  </r>
  <r>
    <s v="E3-1"/>
    <s v="E3-1:4"/>
    <s v="."/>
    <s v="."/>
    <x v="0"/>
    <m/>
    <s v=""/>
  </r>
  <r>
    <s v="E3-2"/>
    <s v="E3-2:1"/>
    <s v="."/>
    <s v="."/>
    <x v="0"/>
    <m/>
    <s v=""/>
  </r>
  <r>
    <s v="E3-2"/>
    <s v="E3-2:2"/>
    <s v="."/>
    <s v="."/>
    <x v="0"/>
    <m/>
    <s v=""/>
  </r>
  <r>
    <s v="E3-2"/>
    <s v="E3-2:3"/>
    <s v="."/>
    <s v="."/>
    <x v="0"/>
    <m/>
    <s v=""/>
  </r>
  <r>
    <s v="E3-2"/>
    <s v="E3-2:4"/>
    <s v="."/>
    <s v="."/>
    <x v="0"/>
    <m/>
    <s v=""/>
  </r>
  <r>
    <s v="E3-3"/>
    <s v="E3-3:1"/>
    <s v="."/>
    <s v="."/>
    <x v="0"/>
    <m/>
    <s v=""/>
  </r>
  <r>
    <s v="E3-3"/>
    <s v="E3-3:2"/>
    <s v="."/>
    <s v="."/>
    <x v="0"/>
    <m/>
    <s v=""/>
  </r>
  <r>
    <s v="E3-3"/>
    <s v="E3-3:3"/>
    <s v="."/>
    <s v="."/>
    <x v="0"/>
    <m/>
    <s v=""/>
  </r>
  <r>
    <s v="E3-3"/>
    <s v="E3-3:4"/>
    <s v="."/>
    <s v="."/>
    <x v="0"/>
    <m/>
    <s v=""/>
  </r>
  <r>
    <s v="E3-4"/>
    <s v="E3-4:1"/>
    <s v="."/>
    <s v="."/>
    <x v="0"/>
    <m/>
    <s v=""/>
  </r>
  <r>
    <s v="E3-4"/>
    <s v="E3-4:2"/>
    <s v="."/>
    <s v="."/>
    <x v="0"/>
    <m/>
    <s v=""/>
  </r>
  <r>
    <s v="E3-4"/>
    <s v="E3-4:3"/>
    <s v="."/>
    <s v="."/>
    <x v="0"/>
    <m/>
    <s v=""/>
  </r>
  <r>
    <s v="E3-4"/>
    <s v="E3-4:4"/>
    <s v="."/>
    <s v="."/>
    <x v="0"/>
    <m/>
    <s v=""/>
  </r>
  <r>
    <s v="E3-5"/>
    <s v="E3-5:1"/>
    <s v="."/>
    <s v="."/>
    <x v="0"/>
    <m/>
    <s v=""/>
  </r>
  <r>
    <s v="E3-5"/>
    <s v="E3-5:2"/>
    <s v="."/>
    <s v="."/>
    <x v="0"/>
    <m/>
    <s v=""/>
  </r>
  <r>
    <s v="E3-5"/>
    <s v="E3-5:3"/>
    <s v="."/>
    <s v="."/>
    <x v="0"/>
    <m/>
    <s v=""/>
  </r>
  <r>
    <s v="E3-5"/>
    <s v="E3-5:4"/>
    <s v="."/>
    <s v="."/>
    <x v="0"/>
    <m/>
    <s v=""/>
  </r>
  <r>
    <s v="E3-6"/>
    <s v="E3-6:1"/>
    <s v="."/>
    <s v="."/>
    <x v="0"/>
    <m/>
    <s v=""/>
  </r>
  <r>
    <s v="E3-6"/>
    <s v="E3-6:2"/>
    <s v="."/>
    <s v="."/>
    <x v="0"/>
    <m/>
    <s v=""/>
  </r>
  <r>
    <s v="E3-6"/>
    <s v="E3-6:3"/>
    <s v="."/>
    <s v="."/>
    <x v="0"/>
    <m/>
    <s v=""/>
  </r>
  <r>
    <s v="E3-6"/>
    <s v="E3-6:4"/>
    <s v="."/>
    <s v="."/>
    <x v="0"/>
    <m/>
    <s v=""/>
  </r>
  <r>
    <s v="E3-7"/>
    <s v="E3-7:1"/>
    <s v="."/>
    <s v="."/>
    <x v="0"/>
    <m/>
    <s v=""/>
  </r>
  <r>
    <s v="E3-7"/>
    <s v="E3-7:2"/>
    <s v="."/>
    <s v="."/>
    <x v="0"/>
    <m/>
    <s v=""/>
  </r>
  <r>
    <s v="E3-7"/>
    <s v="E3-7:3"/>
    <s v="."/>
    <s v="."/>
    <x v="0"/>
    <m/>
    <s v=""/>
  </r>
  <r>
    <s v="E3-7"/>
    <s v="E3-7:4"/>
    <s v="."/>
    <s v="."/>
    <x v="0"/>
    <m/>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
  <r>
    <s v="C37"/>
    <s v="AA1-01"/>
    <s v="AA1-01:01"/>
    <x v="0"/>
    <s v="."/>
    <s v="."/>
    <s v="."/>
    <m/>
    <s v=""/>
    <n v="0"/>
    <s v="CL_AA1-01:01"/>
  </r>
  <r>
    <s v="C37"/>
    <s v="AA1-01"/>
    <s v="AA1-01:02"/>
    <x v="0"/>
    <s v="."/>
    <s v="."/>
    <s v="."/>
    <m/>
    <s v=""/>
    <s v=""/>
    <s v="CL_AA1-01:02"/>
  </r>
  <r>
    <s v="C37"/>
    <s v="AA1-01"/>
    <s v="AA1-01:03"/>
    <x v="0"/>
    <s v="."/>
    <s v="."/>
    <s v="."/>
    <m/>
    <s v=""/>
    <s v=""/>
    <s v="CL_AA1-01:03"/>
  </r>
  <r>
    <s v="C37"/>
    <s v="AA1-01"/>
    <s v="AA1-01:04"/>
    <x v="0"/>
    <s v="."/>
    <s v="."/>
    <s v="."/>
    <m/>
    <s v=""/>
    <s v=""/>
    <s v="CL_AA1-01:04"/>
  </r>
  <r>
    <s v="C37"/>
    <s v="AA1-02"/>
    <s v="AA1-02:01"/>
    <x v="0"/>
    <s v="."/>
    <s v="."/>
    <s v="."/>
    <m/>
    <s v=""/>
    <n v="0"/>
    <s v="CL_AA1-02:01"/>
  </r>
  <r>
    <s v="C37"/>
    <s v="AA1-02"/>
    <s v="AA1-02:02"/>
    <x v="0"/>
    <s v="."/>
    <s v="."/>
    <s v="."/>
    <m/>
    <s v=""/>
    <s v=""/>
    <s v="CL_AA1-02:02"/>
  </r>
  <r>
    <s v="C37"/>
    <s v="AA1-02"/>
    <s v="AA1-02:03"/>
    <x v="0"/>
    <s v="."/>
    <s v="."/>
    <s v="."/>
    <m/>
    <s v=""/>
    <s v=""/>
    <s v="CL_AA1-02:03"/>
  </r>
  <r>
    <s v="C37"/>
    <s v="AA1-02"/>
    <s v="AA1-02:04"/>
    <x v="0"/>
    <s v="."/>
    <s v="."/>
    <s v="."/>
    <m/>
    <s v=""/>
    <s v=""/>
    <s v="CL_AA1-02:04"/>
  </r>
  <r>
    <s v="C37"/>
    <s v="AA1-03"/>
    <s v="AA1-03:01"/>
    <x v="0"/>
    <s v="."/>
    <s v="."/>
    <s v="."/>
    <m/>
    <s v=""/>
    <n v="0"/>
    <s v="CL_AA1-03:01"/>
  </r>
  <r>
    <s v="C37"/>
    <s v="AA1-03"/>
    <s v="AA1-03:02"/>
    <x v="0"/>
    <s v="."/>
    <s v="."/>
    <s v="."/>
    <m/>
    <s v=""/>
    <s v=""/>
    <s v="CL_AA1-03:02"/>
  </r>
  <r>
    <s v="C37"/>
    <s v="AA1-03"/>
    <s v="AA1-03:03"/>
    <x v="0"/>
    <s v="."/>
    <s v="."/>
    <s v="."/>
    <m/>
    <s v=""/>
    <s v=""/>
    <s v="CL_AA1-03:03"/>
  </r>
  <r>
    <s v="C37"/>
    <s v="AA1-03"/>
    <s v="AA1-03:04"/>
    <x v="0"/>
    <s v="."/>
    <s v="."/>
    <s v="."/>
    <m/>
    <s v=""/>
    <s v=""/>
    <s v="CL_AA1-03:04"/>
  </r>
  <r>
    <s v="C37"/>
    <s v="AA1-04"/>
    <s v="AA1-04:01"/>
    <x v="0"/>
    <s v="."/>
    <s v="."/>
    <s v="."/>
    <m/>
    <s v=""/>
    <n v="0"/>
    <s v="CL_AA1-04:01"/>
  </r>
  <r>
    <s v="C37"/>
    <s v="AA1-04"/>
    <s v="AA1-04:02"/>
    <x v="0"/>
    <s v="."/>
    <s v="."/>
    <s v="."/>
    <m/>
    <s v=""/>
    <s v=""/>
    <s v="CL_AA1-04:02"/>
  </r>
  <r>
    <s v="C37"/>
    <s v="AA1-04"/>
    <s v="AA1-04:03"/>
    <x v="0"/>
    <s v="."/>
    <s v="."/>
    <s v="."/>
    <m/>
    <s v=""/>
    <s v=""/>
    <s v="CL_AA1-04:03"/>
  </r>
  <r>
    <s v="C37"/>
    <s v="AA1-04"/>
    <s v="AA1-04:04"/>
    <x v="0"/>
    <s v="."/>
    <s v="."/>
    <s v="."/>
    <m/>
    <s v=""/>
    <s v=""/>
    <s v="CL_AA1-04:04"/>
  </r>
  <r>
    <s v="C37"/>
    <s v="AA1-05"/>
    <s v="AA1-05:01"/>
    <x v="0"/>
    <s v="."/>
    <s v="."/>
    <s v="."/>
    <m/>
    <s v=""/>
    <n v="0"/>
    <s v="CL_AA1-05:01"/>
  </r>
  <r>
    <s v="C37"/>
    <s v="AA1-05"/>
    <s v="AA1-05:02"/>
    <x v="0"/>
    <s v="."/>
    <s v="."/>
    <s v="."/>
    <m/>
    <s v=""/>
    <s v=""/>
    <s v="CL_AA1-05:02"/>
  </r>
  <r>
    <s v="C37"/>
    <s v="AA1-05"/>
    <s v="AA1-05:03"/>
    <x v="0"/>
    <s v="."/>
    <s v="."/>
    <s v="."/>
    <m/>
    <s v=""/>
    <s v=""/>
    <s v="CL_AA1-05:03"/>
  </r>
  <r>
    <s v="C37"/>
    <s v="AA1-05"/>
    <s v="AA1-05:04"/>
    <x v="0"/>
    <s v="."/>
    <s v="."/>
    <s v="."/>
    <m/>
    <s v=""/>
    <s v=""/>
    <s v="CL_AA1-05:04"/>
  </r>
  <r>
    <s v="C37"/>
    <s v="AA1-06"/>
    <s v="AA1-06:01"/>
    <x v="0"/>
    <s v="."/>
    <s v="."/>
    <s v="."/>
    <m/>
    <s v=""/>
    <n v="0"/>
    <s v="CL_AA1-06:01"/>
  </r>
  <r>
    <s v="C37"/>
    <s v="AA1-06"/>
    <s v="AA1-06:02"/>
    <x v="0"/>
    <s v="."/>
    <s v="."/>
    <s v="."/>
    <m/>
    <s v=""/>
    <s v=""/>
    <s v="CL_AA1-06:02"/>
  </r>
  <r>
    <s v="C37"/>
    <s v="AA1-06"/>
    <s v="AA1-06:03"/>
    <x v="0"/>
    <s v="."/>
    <s v="."/>
    <s v="."/>
    <m/>
    <s v=""/>
    <s v=""/>
    <s v="CL_AA1-06:03"/>
  </r>
  <r>
    <s v="C37"/>
    <s v="AA1-06"/>
    <s v="AA1-06:04"/>
    <x v="0"/>
    <s v="."/>
    <s v="."/>
    <s v="."/>
    <m/>
    <s v=""/>
    <s v=""/>
    <s v="CL_AA1-06:04"/>
  </r>
  <r>
    <s v="C37"/>
    <s v="AA1-07"/>
    <s v="AA1-07:01"/>
    <x v="0"/>
    <s v="."/>
    <s v="."/>
    <s v="."/>
    <m/>
    <s v=""/>
    <n v="0"/>
    <s v="CL_AA1-07:01"/>
  </r>
  <r>
    <s v="C37"/>
    <s v="AA1-07"/>
    <s v="AA1-07:02"/>
    <x v="0"/>
    <s v="."/>
    <s v="."/>
    <s v="."/>
    <m/>
    <s v=""/>
    <s v=""/>
    <s v="CL_AA1-07:02"/>
  </r>
  <r>
    <s v="C37"/>
    <s v="AA1-07"/>
    <s v="AA1-07:03"/>
    <x v="0"/>
    <s v="."/>
    <s v="."/>
    <s v="."/>
    <m/>
    <s v=""/>
    <s v=""/>
    <s v="CL_AA1-07:03"/>
  </r>
  <r>
    <s v="C37"/>
    <s v="AA1-07"/>
    <s v="AA1-07:04"/>
    <x v="0"/>
    <s v="."/>
    <s v="."/>
    <s v="."/>
    <m/>
    <s v=""/>
    <s v=""/>
    <s v="CL_AA1-07:04"/>
  </r>
  <r>
    <s v="C37"/>
    <s v="AA2-01"/>
    <s v="AA2-01:01"/>
    <x v="0"/>
    <s v="."/>
    <s v="."/>
    <s v="."/>
    <m/>
    <s v=""/>
    <n v="0"/>
    <s v="CL_AA2-01:01"/>
  </r>
  <r>
    <s v="C37"/>
    <s v="AA2-01"/>
    <s v="AA2-01:02"/>
    <x v="0"/>
    <s v="."/>
    <s v="."/>
    <s v="."/>
    <m/>
    <s v=""/>
    <s v=""/>
    <s v="CL_AA2-01:02"/>
  </r>
  <r>
    <s v="C37"/>
    <s v="AA2-01"/>
    <s v="AA2-01:03"/>
    <x v="0"/>
    <s v="."/>
    <s v="."/>
    <s v="."/>
    <m/>
    <s v=""/>
    <s v=""/>
    <s v="CL_AA2-01:03"/>
  </r>
  <r>
    <s v="C37"/>
    <s v="AA2-01"/>
    <s v="AA2-01:04"/>
    <x v="0"/>
    <s v="."/>
    <s v="."/>
    <s v="."/>
    <m/>
    <s v=""/>
    <s v=""/>
    <s v="CL_AA2-01:04"/>
  </r>
  <r>
    <s v="C37"/>
    <s v="AA2-02"/>
    <s v="AA2-02:01"/>
    <x v="0"/>
    <s v="."/>
    <s v="."/>
    <s v="."/>
    <m/>
    <s v=""/>
    <n v="0"/>
    <s v="CL_AA2-02:01"/>
  </r>
  <r>
    <s v="C37"/>
    <s v="AA2-02"/>
    <s v="AA2-02:02"/>
    <x v="0"/>
    <s v="."/>
    <s v="."/>
    <s v="."/>
    <m/>
    <s v=""/>
    <s v=""/>
    <s v="CL_AA2-02:02"/>
  </r>
  <r>
    <s v="C37"/>
    <s v="AA2-02"/>
    <s v="AA2-02:03"/>
    <x v="0"/>
    <s v="."/>
    <s v="."/>
    <s v="."/>
    <m/>
    <s v=""/>
    <s v=""/>
    <s v="CL_AA2-02:03"/>
  </r>
  <r>
    <s v="C37"/>
    <s v="AA2-02"/>
    <s v="AA2-02:04"/>
    <x v="0"/>
    <s v="."/>
    <s v="."/>
    <s v="."/>
    <m/>
    <s v=""/>
    <s v=""/>
    <s v="CL_AA2-02:04"/>
  </r>
  <r>
    <s v="C37"/>
    <s v="AA2-03"/>
    <s v="AA2-03:01"/>
    <x v="0"/>
    <s v="."/>
    <s v="."/>
    <s v="."/>
    <m/>
    <s v=""/>
    <n v="0"/>
    <s v="CL_AA2-03:01"/>
  </r>
  <r>
    <s v="C37"/>
    <s v="AA2-03"/>
    <s v="AA2-03:02"/>
    <x v="0"/>
    <s v="."/>
    <s v="."/>
    <s v="."/>
    <m/>
    <s v=""/>
    <s v=""/>
    <s v="CL_AA2-03:02"/>
  </r>
  <r>
    <s v="C37"/>
    <s v="AA2-03"/>
    <s v="AA2-03:03"/>
    <x v="0"/>
    <s v="."/>
    <s v="."/>
    <s v="."/>
    <m/>
    <s v=""/>
    <s v=""/>
    <s v="CL_AA2-03:03"/>
  </r>
  <r>
    <s v="C37"/>
    <s v="AA2-03"/>
    <s v="AA2-03:04"/>
    <x v="0"/>
    <s v="."/>
    <s v="."/>
    <s v="."/>
    <m/>
    <s v=""/>
    <s v=""/>
    <s v="CL_AA2-03:04"/>
  </r>
  <r>
    <s v="C37"/>
    <s v="AA2-04"/>
    <s v="AA2-04:01"/>
    <x v="0"/>
    <s v="."/>
    <s v="."/>
    <s v="."/>
    <m/>
    <s v=""/>
    <n v="0"/>
    <s v="CL_AA2-04:01"/>
  </r>
  <r>
    <s v="C37"/>
    <s v="AA2-04"/>
    <s v="AA2-04:02"/>
    <x v="0"/>
    <s v="."/>
    <s v="."/>
    <s v="."/>
    <m/>
    <s v=""/>
    <s v=""/>
    <s v="CL_AA2-04:02"/>
  </r>
  <r>
    <s v="C37"/>
    <s v="AA2-04"/>
    <s v="AA2-04:03"/>
    <x v="0"/>
    <s v="."/>
    <s v="."/>
    <s v="."/>
    <m/>
    <s v=""/>
    <s v=""/>
    <s v="CL_AA2-04:03"/>
  </r>
  <r>
    <s v="C37"/>
    <s v="AA2-04"/>
    <s v="AA2-04:04"/>
    <x v="0"/>
    <s v="."/>
    <s v="."/>
    <s v="."/>
    <m/>
    <s v=""/>
    <s v=""/>
    <s v="CL_AA2-04:04"/>
  </r>
  <r>
    <s v="C37"/>
    <s v="AA2-05"/>
    <s v="AA2-05:01"/>
    <x v="0"/>
    <s v="."/>
    <s v="."/>
    <s v="."/>
    <m/>
    <s v=""/>
    <n v="0"/>
    <s v="CL_AA2-05:01"/>
  </r>
  <r>
    <s v="C37"/>
    <s v="AA2-05"/>
    <s v="AA2-05:02"/>
    <x v="0"/>
    <s v="."/>
    <s v="."/>
    <s v="."/>
    <m/>
    <s v=""/>
    <s v=""/>
    <s v="CL_AA2-05:02"/>
  </r>
  <r>
    <s v="C37"/>
    <s v="AA2-05"/>
    <s v="AA2-05:03"/>
    <x v="0"/>
    <s v="."/>
    <s v="."/>
    <s v="."/>
    <m/>
    <s v=""/>
    <s v=""/>
    <s v="CL_AA2-05:03"/>
  </r>
  <r>
    <s v="C37"/>
    <s v="AA2-05"/>
    <s v="AA2-05:04"/>
    <x v="0"/>
    <s v="."/>
    <s v="."/>
    <s v="."/>
    <m/>
    <s v=""/>
    <s v=""/>
    <s v="CL_AA2-05:04"/>
  </r>
  <r>
    <s v="C37"/>
    <s v="AA2-06"/>
    <s v="AA2-06:01"/>
    <x v="0"/>
    <s v="."/>
    <s v="."/>
    <s v="."/>
    <m/>
    <s v=""/>
    <n v="0"/>
    <s v="CL_AA2-06:01"/>
  </r>
  <r>
    <s v="C37"/>
    <s v="AA2-06"/>
    <s v="AA2-06:02"/>
    <x v="0"/>
    <s v="."/>
    <s v="."/>
    <s v="."/>
    <m/>
    <s v=""/>
    <s v=""/>
    <s v="CL_AA2-06:02"/>
  </r>
  <r>
    <s v="C37"/>
    <s v="AA2-06"/>
    <s v="AA2-06:03"/>
    <x v="0"/>
    <s v="."/>
    <s v="."/>
    <s v="."/>
    <m/>
    <s v=""/>
    <s v=""/>
    <s v="CL_AA2-06:03"/>
  </r>
  <r>
    <s v="C37"/>
    <s v="AA2-06"/>
    <s v="AA2-06:04"/>
    <x v="0"/>
    <s v="."/>
    <s v="."/>
    <s v="."/>
    <m/>
    <s v=""/>
    <s v=""/>
    <s v="CL_AA2-06:04"/>
  </r>
  <r>
    <s v="C37"/>
    <s v="AA2-07"/>
    <s v="AA2-07:01"/>
    <x v="0"/>
    <s v="."/>
    <s v="."/>
    <s v="."/>
    <m/>
    <s v=""/>
    <n v="0"/>
    <s v="CL_AA2-07:01"/>
  </r>
  <r>
    <s v="C37"/>
    <s v="AA2-07"/>
    <s v="AA2-07:02"/>
    <x v="0"/>
    <s v="."/>
    <s v="."/>
    <s v="."/>
    <m/>
    <s v=""/>
    <s v=""/>
    <s v="CL_AA2-07:02"/>
  </r>
  <r>
    <s v="C37"/>
    <s v="AA2-07"/>
    <s v="AA2-07:03"/>
    <x v="0"/>
    <s v="."/>
    <s v="."/>
    <s v="."/>
    <m/>
    <s v=""/>
    <s v=""/>
    <s v="CL_AA2-07:03"/>
  </r>
  <r>
    <s v="C37"/>
    <s v="AA2-07"/>
    <s v="AA2-07:04"/>
    <x v="0"/>
    <s v="."/>
    <s v="."/>
    <s v="."/>
    <m/>
    <s v=""/>
    <s v=""/>
    <s v="CL_AA2-07:04"/>
  </r>
  <r>
    <s v="C37"/>
    <s v="AA3-01"/>
    <s v="AA3-01:01"/>
    <x v="0"/>
    <s v="."/>
    <s v="."/>
    <s v="."/>
    <m/>
    <s v=""/>
    <n v="0"/>
    <s v="CL_AA3-01:01"/>
  </r>
  <r>
    <s v="C37"/>
    <s v="AA3-01"/>
    <s v="AA3-01:02"/>
    <x v="0"/>
    <s v="."/>
    <s v="."/>
    <s v="."/>
    <m/>
    <s v=""/>
    <s v=""/>
    <s v="CL_AA3-01:02"/>
  </r>
  <r>
    <s v="C37"/>
    <s v="AA3-01"/>
    <s v="AA3-01:03"/>
    <x v="0"/>
    <s v="."/>
    <s v="."/>
    <s v="."/>
    <m/>
    <s v=""/>
    <s v=""/>
    <s v="CL_AA3-01:03"/>
  </r>
  <r>
    <s v="C37"/>
    <s v="AA3-01"/>
    <s v="AA3-01:04"/>
    <x v="0"/>
    <s v="."/>
    <s v="."/>
    <s v="."/>
    <m/>
    <s v=""/>
    <s v=""/>
    <s v="CL_AA3-01:04"/>
  </r>
  <r>
    <s v="C37"/>
    <s v="AA3-02"/>
    <s v="AA3-02:01"/>
    <x v="0"/>
    <s v="."/>
    <s v="."/>
    <s v="."/>
    <m/>
    <s v=""/>
    <n v="0"/>
    <s v="CL_AA3-02:01"/>
  </r>
  <r>
    <s v="C37"/>
    <s v="AA3-02"/>
    <s v="AA3-02:02"/>
    <x v="0"/>
    <s v="."/>
    <s v="."/>
    <s v="."/>
    <m/>
    <s v=""/>
    <s v=""/>
    <s v="CL_AA3-02:02"/>
  </r>
  <r>
    <s v="C37"/>
    <s v="AA3-02"/>
    <s v="AA3-02:03"/>
    <x v="0"/>
    <s v="."/>
    <s v="."/>
    <s v="."/>
    <m/>
    <s v=""/>
    <s v=""/>
    <s v="CL_AA3-02:03"/>
  </r>
  <r>
    <s v="C37"/>
    <s v="AA3-02"/>
    <s v="AA3-02:04"/>
    <x v="0"/>
    <s v="."/>
    <s v="."/>
    <s v="."/>
    <m/>
    <s v=""/>
    <s v=""/>
    <s v="CL_AA3-02:04"/>
  </r>
  <r>
    <s v="C37"/>
    <s v="AA3-03"/>
    <s v="AA3-03:01"/>
    <x v="0"/>
    <s v="."/>
    <s v="."/>
    <s v="."/>
    <m/>
    <s v=""/>
    <n v="0"/>
    <s v="CL_AA3-03:01"/>
  </r>
  <r>
    <s v="C37"/>
    <s v="AA3-03"/>
    <s v="AA3-03:02"/>
    <x v="0"/>
    <s v="."/>
    <s v="."/>
    <s v="."/>
    <m/>
    <s v=""/>
    <s v=""/>
    <s v="CL_AA3-03:02"/>
  </r>
  <r>
    <s v="C37"/>
    <s v="AA3-03"/>
    <s v="AA3-03:03"/>
    <x v="0"/>
    <s v="."/>
    <s v="."/>
    <s v="."/>
    <m/>
    <s v=""/>
    <s v=""/>
    <s v="CL_AA3-03:03"/>
  </r>
  <r>
    <s v="C37"/>
    <s v="AA3-03"/>
    <s v="AA3-03:04"/>
    <x v="0"/>
    <s v="."/>
    <s v="."/>
    <s v="."/>
    <m/>
    <s v=""/>
    <s v=""/>
    <s v="CL_AA3-03:04"/>
  </r>
  <r>
    <s v="C37"/>
    <s v="AA3-04"/>
    <s v="AA3-04:01"/>
    <x v="0"/>
    <s v="."/>
    <s v="."/>
    <s v="."/>
    <m/>
    <s v=""/>
    <n v="0"/>
    <s v="CL_AA3-04:01"/>
  </r>
  <r>
    <s v="C37"/>
    <s v="AA3-04"/>
    <s v="AA3-04:02"/>
    <x v="0"/>
    <s v="."/>
    <s v="."/>
    <s v="."/>
    <m/>
    <s v=""/>
    <s v=""/>
    <s v="CL_AA3-04:02"/>
  </r>
  <r>
    <s v="C37"/>
    <s v="AA3-04"/>
    <s v="AA3-04:03"/>
    <x v="0"/>
    <s v="."/>
    <s v="."/>
    <s v="."/>
    <m/>
    <s v=""/>
    <s v=""/>
    <s v="CL_AA3-04:03"/>
  </r>
  <r>
    <s v="C37"/>
    <s v="AA3-04"/>
    <s v="AA3-04:04"/>
    <x v="0"/>
    <s v="."/>
    <s v="."/>
    <s v="."/>
    <m/>
    <s v=""/>
    <s v=""/>
    <s v="CL_AA3-04:04"/>
  </r>
  <r>
    <s v="C37"/>
    <s v="AA3-05"/>
    <s v="AA3-05:01"/>
    <x v="0"/>
    <s v="."/>
    <s v="."/>
    <s v="."/>
    <m/>
    <s v=""/>
    <n v="0"/>
    <s v="CL_AA3-05:01"/>
  </r>
  <r>
    <s v="C37"/>
    <s v="AA3-05"/>
    <s v="AA3-05:02"/>
    <x v="0"/>
    <s v="."/>
    <s v="."/>
    <s v="."/>
    <m/>
    <s v=""/>
    <s v=""/>
    <s v="CL_AA3-05:02"/>
  </r>
  <r>
    <s v="C37"/>
    <s v="AA3-05"/>
    <s v="AA3-05:03"/>
    <x v="0"/>
    <s v="."/>
    <s v="."/>
    <s v="."/>
    <m/>
    <s v=""/>
    <s v=""/>
    <s v="CL_AA3-05:03"/>
  </r>
  <r>
    <s v="C37"/>
    <s v="AA3-05"/>
    <s v="AA3-05:04"/>
    <x v="0"/>
    <s v="."/>
    <s v="."/>
    <s v="."/>
    <m/>
    <s v=""/>
    <s v=""/>
    <s v="CL_AA3-05:04"/>
  </r>
  <r>
    <s v="C37"/>
    <s v="AA3-06"/>
    <s v="AA3-06:01"/>
    <x v="0"/>
    <s v="."/>
    <s v="."/>
    <s v="."/>
    <m/>
    <s v=""/>
    <n v="0"/>
    <s v="CL_AA3-06:01"/>
  </r>
  <r>
    <s v="C37"/>
    <s v="AA3-06"/>
    <s v="AA3-06:02"/>
    <x v="0"/>
    <s v="."/>
    <s v="."/>
    <s v="."/>
    <m/>
    <s v=""/>
    <s v=""/>
    <s v="CL_AA3-06:02"/>
  </r>
  <r>
    <s v="C37"/>
    <s v="AA3-06"/>
    <s v="AA3-06:03"/>
    <x v="0"/>
    <s v="."/>
    <s v="."/>
    <s v="."/>
    <m/>
    <s v=""/>
    <s v=""/>
    <s v="CL_AA3-06:03"/>
  </r>
  <r>
    <s v="C37"/>
    <s v="AA3-06"/>
    <s v="AA3-06:04"/>
    <x v="0"/>
    <s v="."/>
    <s v="."/>
    <s v="."/>
    <m/>
    <s v=""/>
    <s v=""/>
    <s v="CL_AA3-06:04"/>
  </r>
  <r>
    <s v="C37"/>
    <s v="AA3-07"/>
    <s v="AA3-07:01"/>
    <x v="0"/>
    <s v="."/>
    <s v="."/>
    <s v="."/>
    <m/>
    <s v=""/>
    <n v="0"/>
    <s v="CL_AA3-07:01"/>
  </r>
  <r>
    <s v="C37"/>
    <s v="AA3-07"/>
    <s v="AA3-07:02"/>
    <x v="0"/>
    <s v="."/>
    <s v="."/>
    <s v="."/>
    <m/>
    <s v=""/>
    <s v=""/>
    <s v="CL_AA3-07:02"/>
  </r>
  <r>
    <s v="C37"/>
    <s v="AA3-07"/>
    <s v="AA3-07:03"/>
    <x v="0"/>
    <s v="."/>
    <s v="."/>
    <s v="."/>
    <m/>
    <s v=""/>
    <s v=""/>
    <s v="CL_AA3-07:03"/>
  </r>
  <r>
    <s v="C37"/>
    <s v="AA3-07"/>
    <s v="AA3-07:04"/>
    <x v="0"/>
    <s v="."/>
    <s v="."/>
    <s v="."/>
    <m/>
    <s v=""/>
    <s v=""/>
    <s v="CL_AA3-07:04"/>
  </r>
  <r>
    <s v="C37"/>
    <s v="BB1-01"/>
    <s v="BB1-01:01"/>
    <x v="1"/>
    <s v="JMAC009"/>
    <s v="JMAC009"/>
    <s v="JMAC009.079985"/>
    <n v="14"/>
    <s v="1"/>
    <n v="43"/>
    <s v="CL_BB1-01:01"/>
  </r>
  <r>
    <s v="C37"/>
    <s v="BB1-01"/>
    <s v="BB1-01:02"/>
    <x v="1"/>
    <s v="LCKE008"/>
    <s v="LCKE008"/>
    <s v="LCKE008.079979"/>
    <n v="15"/>
    <s v="1"/>
    <s v=""/>
    <s v="CL_BB1-01:02"/>
  </r>
  <r>
    <s v="C37"/>
    <s v="BB1-01"/>
    <s v="BB1-01:03"/>
    <x v="1"/>
    <s v="JMAC006"/>
    <s v="JMAC006"/>
    <s v="JMAC006.079994"/>
    <n v="14"/>
    <s v="1"/>
    <s v=""/>
    <s v="CL_BB1-01:03"/>
  </r>
  <r>
    <s v="C37"/>
    <s v="BB1-01"/>
    <s v="BB1-01:04"/>
    <x v="1"/>
    <s v="."/>
    <s v="."/>
    <s v="."/>
    <m/>
    <s v=""/>
    <s v=""/>
    <s v="CL_BB1-01:04"/>
  </r>
  <r>
    <s v="C37"/>
    <s v="BB1-02"/>
    <s v="BB1-02:01"/>
    <x v="2"/>
    <s v="JMAC013"/>
    <s v="JMAC013"/>
    <s v="JMAC013.079983"/>
    <n v="14"/>
    <s v="1"/>
    <n v="14"/>
    <s v="CL_BB1-02:01"/>
  </r>
  <r>
    <s v="C37"/>
    <s v="BB1-02"/>
    <s v="BB1-02:02"/>
    <x v="0"/>
    <s v="."/>
    <s v="."/>
    <s v="."/>
    <m/>
    <s v=""/>
    <s v=""/>
    <s v="CL_BB1-02:02"/>
  </r>
  <r>
    <s v="C37"/>
    <s v="BB1-02"/>
    <s v="BB1-02:03"/>
    <x v="0"/>
    <s v="."/>
    <s v="."/>
    <s v="."/>
    <m/>
    <s v=""/>
    <s v=""/>
    <s v="CL_BB1-02:03"/>
  </r>
  <r>
    <s v="C37"/>
    <s v="BB1-02"/>
    <s v="BB1-02:04"/>
    <x v="0"/>
    <s v="."/>
    <s v="."/>
    <s v="."/>
    <m/>
    <s v=""/>
    <s v=""/>
    <s v="CL_BB1-02:04"/>
  </r>
  <r>
    <s v="C37"/>
    <s v="BB1-03"/>
    <s v="BB1-03:01"/>
    <x v="3"/>
    <s v="LCKE003"/>
    <s v="LCKE003"/>
    <s v="LCKE003.079971"/>
    <n v="14"/>
    <s v="1"/>
    <n v="29"/>
    <s v="CL_BB1-03:01"/>
  </r>
  <r>
    <s v="C37"/>
    <s v="BB1-03"/>
    <s v="BB1-03:02"/>
    <x v="4"/>
    <s v="DOSI005"/>
    <s v="DOSI005"/>
    <s v="DOSI005.087403"/>
    <n v="15"/>
    <s v="1"/>
    <s v=""/>
    <s v="CL_BB1-03:02"/>
  </r>
  <r>
    <s v="C37"/>
    <s v="BB1-03"/>
    <s v="BB1-03:03"/>
    <x v="0"/>
    <s v="."/>
    <s v="."/>
    <s v="."/>
    <m/>
    <s v=""/>
    <s v=""/>
    <s v="CL_BB1-03:03"/>
  </r>
  <r>
    <s v="C37"/>
    <s v="BB1-03"/>
    <s v="BB1-03:04"/>
    <x v="0"/>
    <s v="."/>
    <s v="."/>
    <s v="."/>
    <m/>
    <s v=""/>
    <s v=""/>
    <s v="CL_BB1-03:04"/>
  </r>
  <r>
    <s v="C37"/>
    <s v="BB1-04"/>
    <s v="BB1-04:01"/>
    <x v="5"/>
    <s v="exp"/>
    <s v="exp"/>
    <s v="exp"/>
    <m/>
    <s v=""/>
    <n v="0"/>
    <s v="CL_BB1-04:01"/>
  </r>
  <r>
    <s v="C37"/>
    <s v="BB1-04"/>
    <s v="BB1-04:02"/>
    <x v="0"/>
    <s v="."/>
    <s v="."/>
    <s v="."/>
    <m/>
    <s v=""/>
    <s v=""/>
    <s v="CL_BB1-04:02"/>
  </r>
  <r>
    <s v="C37"/>
    <s v="BB1-04"/>
    <s v="BB1-04:03"/>
    <x v="0"/>
    <s v="."/>
    <s v="."/>
    <s v="."/>
    <m/>
    <s v=""/>
    <s v=""/>
    <s v="CL_BB1-04:03"/>
  </r>
  <r>
    <s v="C37"/>
    <s v="BB1-04"/>
    <s v="BB1-04:04"/>
    <x v="0"/>
    <s v="."/>
    <s v="."/>
    <s v="."/>
    <m/>
    <s v=""/>
    <s v=""/>
    <s v="CL_BB1-04:04"/>
  </r>
  <r>
    <s v="C37"/>
    <s v="BB1-05"/>
    <s v="BB1-05:01"/>
    <x v="2"/>
    <s v="JMAC004"/>
    <s v="JMAC004"/>
    <s v="JMAC004.079986"/>
    <n v="14"/>
    <s v="1"/>
    <n v="41"/>
    <s v="CL_BB1-05:01"/>
  </r>
  <r>
    <s v="C37"/>
    <s v="BB1-05"/>
    <s v="BB1-05:02"/>
    <x v="2"/>
    <s v="JMAC007"/>
    <s v="JMAC007"/>
    <s v="JMAC007.079984"/>
    <n v="13"/>
    <s v="1"/>
    <s v=""/>
    <s v="CL_BB1-05:02"/>
  </r>
  <r>
    <s v="C37"/>
    <s v="BB1-05"/>
    <s v="BB1-05:03"/>
    <x v="3"/>
    <s v="LCKE011"/>
    <s v="LCKE011"/>
    <s v="LCKE011.090071"/>
    <n v="14"/>
    <s v="1"/>
    <s v=""/>
    <s v="CL_BB1-05:03"/>
  </r>
  <r>
    <s v="C37"/>
    <s v="BB1-05"/>
    <s v="BB1-05:04"/>
    <x v="0"/>
    <s v="."/>
    <s v="."/>
    <s v="."/>
    <m/>
    <s v=""/>
    <s v=""/>
    <s v="CL_BB1-05:04"/>
  </r>
  <r>
    <s v="C37"/>
    <s v="BB1-06"/>
    <s v="BB1-06:01"/>
    <x v="0"/>
    <s v="."/>
    <s v="."/>
    <s v="."/>
    <m/>
    <s v=""/>
    <n v="0"/>
    <s v="CL_BB1-06:01"/>
  </r>
  <r>
    <s v="C37"/>
    <s v="BB1-06"/>
    <s v="BB1-06:02"/>
    <x v="0"/>
    <s v="."/>
    <s v="."/>
    <s v="."/>
    <m/>
    <s v=""/>
    <s v=""/>
    <s v="CL_BB1-06:02"/>
  </r>
  <r>
    <s v="C37"/>
    <s v="BB1-06"/>
    <s v="BB1-06:03"/>
    <x v="0"/>
    <s v="."/>
    <s v="."/>
    <s v="."/>
    <m/>
    <s v=""/>
    <s v=""/>
    <s v="CL_BB1-06:03"/>
  </r>
  <r>
    <s v="C37"/>
    <s v="BB1-06"/>
    <s v="BB1-06:04"/>
    <x v="0"/>
    <s v="."/>
    <s v="."/>
    <s v="."/>
    <m/>
    <s v=""/>
    <s v=""/>
    <s v="CL_BB1-06:04"/>
  </r>
  <r>
    <s v="C37"/>
    <s v="BB1-07"/>
    <s v="BB1-07:01"/>
    <x v="0"/>
    <s v="."/>
    <s v="."/>
    <s v="."/>
    <m/>
    <s v=""/>
    <n v="0"/>
    <s v="CL_BB1-07:01"/>
  </r>
  <r>
    <s v="C37"/>
    <s v="BB1-07"/>
    <s v="BB1-07:02"/>
    <x v="0"/>
    <s v="."/>
    <s v="."/>
    <s v="."/>
    <m/>
    <s v=""/>
    <s v=""/>
    <s v="CL_BB1-07:02"/>
  </r>
  <r>
    <s v="C37"/>
    <s v="BB1-07"/>
    <s v="BB1-07:03"/>
    <x v="0"/>
    <s v="."/>
    <s v="."/>
    <s v="."/>
    <m/>
    <s v=""/>
    <s v=""/>
    <s v="CL_BB1-07:03"/>
  </r>
  <r>
    <s v="C37"/>
    <s v="BB1-07"/>
    <s v="BB1-07:04"/>
    <x v="0"/>
    <s v="."/>
    <s v="."/>
    <s v="."/>
    <m/>
    <s v=""/>
    <s v=""/>
    <s v="CL_BB1-07:04"/>
  </r>
  <r>
    <s v="C37"/>
    <s v="BB2-01"/>
    <s v="BB2-01:01"/>
    <x v="6"/>
    <s v="STR8017"/>
    <s v="STR8017"/>
    <s v="STR8017.084021"/>
    <n v="28"/>
    <s v="1"/>
    <n v="49"/>
    <s v="CL_BB2-01:01"/>
  </r>
  <r>
    <s v="C37"/>
    <s v="BB2-01"/>
    <s v="BB2-01:02"/>
    <x v="4"/>
    <s v="DOSI005"/>
    <s v="DOSI005"/>
    <s v="DOSI005.087410"/>
    <n v="21"/>
    <s v="1"/>
    <s v=""/>
    <s v="CL_BB2-01:02"/>
  </r>
  <r>
    <s v="C37"/>
    <s v="BB2-01"/>
    <s v="BB2-01:03"/>
    <x v="0"/>
    <s v="."/>
    <s v="."/>
    <s v="."/>
    <m/>
    <s v=""/>
    <s v=""/>
    <s v="CL_BB2-01:03"/>
  </r>
  <r>
    <s v="C37"/>
    <s v="BB2-01"/>
    <s v="BB2-01:04"/>
    <x v="0"/>
    <s v="."/>
    <s v="."/>
    <s v="."/>
    <m/>
    <s v=""/>
    <s v=""/>
    <s v="CL_BB2-01:04"/>
  </r>
  <r>
    <s v="C37"/>
    <s v="BB2-02"/>
    <s v="BB2-02:01"/>
    <x v="2"/>
    <s v="JMAC016"/>
    <s v="JMAC016"/>
    <s v="JMAC016.079990"/>
    <n v="15"/>
    <s v="1"/>
    <n v="49"/>
    <s v="CL_BB2-02:01"/>
  </r>
  <r>
    <s v="C37"/>
    <s v="BB2-02"/>
    <s v="BB2-02:02"/>
    <x v="7"/>
    <s v="DURP006"/>
    <s v="DURP006"/>
    <s v="DURP006.089944"/>
    <n v="34"/>
    <s v="1"/>
    <s v=""/>
    <s v="CL_BB2-02:02"/>
  </r>
  <r>
    <s v="C37"/>
    <s v="BB2-02"/>
    <s v="BB2-02:03"/>
    <x v="0"/>
    <s v="."/>
    <s v="."/>
    <s v="."/>
    <m/>
    <s v=""/>
    <s v=""/>
    <s v="CL_BB2-02:03"/>
  </r>
  <r>
    <s v="C37"/>
    <s v="BB2-02"/>
    <s v="BB2-02:04"/>
    <x v="0"/>
    <s v="."/>
    <s v="."/>
    <s v="."/>
    <m/>
    <s v=""/>
    <s v=""/>
    <s v="CL_BB2-02:04"/>
  </r>
  <r>
    <s v="C37"/>
    <s v="BB2-03"/>
    <s v="BB2-03:01"/>
    <x v="4"/>
    <s v="DOSI005"/>
    <s v="DOSI005"/>
    <s v="DOSI005.087417"/>
    <n v="8"/>
    <s v="1"/>
    <n v="49"/>
    <s v="CL_BB2-03:01"/>
  </r>
  <r>
    <s v="C37"/>
    <s v="BB2-03"/>
    <s v="BB2-03:02"/>
    <x v="7"/>
    <s v="DURP006"/>
    <s v="DURP006"/>
    <s v="DURP006.084607"/>
    <n v="41"/>
    <s v="1"/>
    <s v=""/>
    <s v="CL_BB2-03:02"/>
  </r>
  <r>
    <s v="C37"/>
    <s v="BB2-03"/>
    <s v="BB2-03:03"/>
    <x v="0"/>
    <s v="."/>
    <s v="."/>
    <s v="."/>
    <m/>
    <s v=""/>
    <s v=""/>
    <s v="CL_BB2-03:03"/>
  </r>
  <r>
    <s v="C37"/>
    <s v="BB2-03"/>
    <s v="BB2-03:04"/>
    <x v="0"/>
    <s v="."/>
    <s v="."/>
    <s v="."/>
    <m/>
    <s v=""/>
    <s v=""/>
    <s v="CL_BB2-03:04"/>
  </r>
  <r>
    <s v="C37"/>
    <s v="BB2-04"/>
    <s v="BB2-04:01"/>
    <x v="4"/>
    <s v="DOSI005"/>
    <s v="DOSI005"/>
    <s v="DOSI005.087410"/>
    <n v="8"/>
    <s v="1"/>
    <n v="48"/>
    <s v="CL_BB2-04:01"/>
  </r>
  <r>
    <s v="C37"/>
    <s v="BB2-04"/>
    <s v="BB2-04:02"/>
    <x v="6"/>
    <s v="STR8017"/>
    <s v="STR8017"/>
    <s v="STR8017.083814"/>
    <n v="40"/>
    <s v="1"/>
    <s v=""/>
    <s v="CL_BB2-04:02"/>
  </r>
  <r>
    <s v="C37"/>
    <s v="BB2-04"/>
    <s v="BB2-04:03"/>
    <x v="0"/>
    <s v="."/>
    <s v="."/>
    <s v="."/>
    <m/>
    <s v=""/>
    <s v=""/>
    <s v="CL_BB2-04:03"/>
  </r>
  <r>
    <s v="C37"/>
    <s v="BB2-04"/>
    <s v="BB2-04:04"/>
    <x v="0"/>
    <s v="."/>
    <s v="."/>
    <s v="."/>
    <m/>
    <s v=""/>
    <s v=""/>
    <s v="CL_BB2-04:04"/>
  </r>
  <r>
    <s v="C37"/>
    <s v="BB2-05"/>
    <s v="BB2-05:01"/>
    <x v="4"/>
    <s v="DOSI005"/>
    <s v="DOSI005"/>
    <s v="DOSI005.087414"/>
    <n v="24"/>
    <s v="1"/>
    <n v="42"/>
    <s v="CL_BB2-05:01"/>
  </r>
  <r>
    <s v="C37"/>
    <s v="BB2-05"/>
    <s v="BB2-05:02"/>
    <x v="6"/>
    <s v="STR8017"/>
    <s v="STR8017"/>
    <s v="STR8017.088248"/>
    <n v="18"/>
    <s v="1"/>
    <s v=""/>
    <s v="CL_BB2-05:02"/>
  </r>
  <r>
    <s v="C37"/>
    <s v="BB2-05"/>
    <s v="BB2-05:03"/>
    <x v="0"/>
    <s v="."/>
    <s v="."/>
    <s v="."/>
    <m/>
    <s v=""/>
    <s v=""/>
    <s v="CL_BB2-05:03"/>
  </r>
  <r>
    <s v="C37"/>
    <s v="BB2-05"/>
    <s v="BB2-05:04"/>
    <x v="0"/>
    <s v="."/>
    <s v="."/>
    <s v="."/>
    <m/>
    <s v=""/>
    <s v=""/>
    <s v="CL_BB2-05:04"/>
  </r>
  <r>
    <s v="C37"/>
    <s v="BB2-06"/>
    <s v="BB2-06:01"/>
    <x v="6"/>
    <s v="STR8017"/>
    <s v="STR8017"/>
    <s v="STR8017.083814"/>
    <n v="19"/>
    <s v="1"/>
    <n v="49"/>
    <s v="CL_BB2-06:01"/>
  </r>
  <r>
    <s v="C37"/>
    <s v="BB2-06"/>
    <s v="BB2-06:02"/>
    <x v="8"/>
    <s v="SOUR011"/>
    <s v="SOUR011"/>
    <s v="SOUR011.080258"/>
    <n v="30"/>
    <s v="1"/>
    <s v=""/>
    <s v="CL_BB2-06:02"/>
  </r>
  <r>
    <s v="C37"/>
    <s v="BB2-06"/>
    <s v="BB2-06:03"/>
    <x v="0"/>
    <s v="."/>
    <s v="."/>
    <s v="."/>
    <m/>
    <s v=""/>
    <s v=""/>
    <s v="CL_BB2-06:03"/>
  </r>
  <r>
    <s v="C37"/>
    <s v="BB2-06"/>
    <s v="BB2-06:04"/>
    <x v="0"/>
    <s v="."/>
    <s v="."/>
    <s v="."/>
    <m/>
    <s v=""/>
    <s v=""/>
    <s v="CL_BB2-06:04"/>
  </r>
  <r>
    <s v="C37"/>
    <s v="BB2-07"/>
    <s v="BB2-07:01"/>
    <x v="7"/>
    <s v="DURP006"/>
    <s v="DURP006"/>
    <s v="DURP006.089943"/>
    <n v="14"/>
    <s v="1"/>
    <n v="49"/>
    <s v="CL_BB2-07:01"/>
  </r>
  <r>
    <s v="C37"/>
    <s v="BB2-07"/>
    <s v="BB2-07:02"/>
    <x v="8"/>
    <s v="SOUR011"/>
    <s v="SOUR011"/>
    <s v="SOUR011.080359"/>
    <n v="26"/>
    <s v="1"/>
    <s v=""/>
    <s v="CL_BB2-07:02"/>
  </r>
  <r>
    <s v="C37"/>
    <s v="BB2-07"/>
    <s v="BB2-07:03"/>
    <x v="9"/>
    <s v="BLDS207"/>
    <s v="BLDS207"/>
    <s v="BLDS207.090626"/>
    <n v="9"/>
    <s v="1"/>
    <s v=""/>
    <s v="CL_BB2-07:03"/>
  </r>
  <r>
    <s v="C37"/>
    <s v="BB2-07"/>
    <s v="BB2-07:04"/>
    <x v="0"/>
    <s v="."/>
    <s v="."/>
    <s v="."/>
    <m/>
    <s v=""/>
    <s v=""/>
    <s v="CL_BB2-07:04"/>
  </r>
  <r>
    <s v="C37"/>
    <s v="BB3-01"/>
    <s v="BB3-01:01"/>
    <x v="10"/>
    <s v="RAIN001"/>
    <s v="RAIN001"/>
    <s v="RAIN001.087302"/>
    <n v="49"/>
    <s v="1"/>
    <n v="49"/>
    <s v="CL_BB3-01:01"/>
  </r>
  <r>
    <s v="C37"/>
    <s v="BB3-01"/>
    <s v="BB3-01:02"/>
    <x v="0"/>
    <s v="."/>
    <s v="."/>
    <s v="."/>
    <m/>
    <s v=""/>
    <s v=""/>
    <s v="CL_BB3-01:02"/>
  </r>
  <r>
    <s v="C37"/>
    <s v="BB3-01"/>
    <s v="BB3-01:03"/>
    <x v="0"/>
    <s v="."/>
    <s v="."/>
    <s v="."/>
    <m/>
    <s v=""/>
    <s v=""/>
    <s v="CL_BB3-01:03"/>
  </r>
  <r>
    <s v="C37"/>
    <s v="BB3-01"/>
    <s v="BB3-01:04"/>
    <x v="0"/>
    <s v="."/>
    <s v="."/>
    <s v="."/>
    <m/>
    <s v=""/>
    <s v=""/>
    <s v="CL_BB3-01:04"/>
  </r>
  <r>
    <s v="C37"/>
    <s v="BB3-02"/>
    <s v="BB3-02:01"/>
    <x v="10"/>
    <s v="RAIN001"/>
    <s v="RAIN001"/>
    <s v="RAIN001.087302"/>
    <n v="15"/>
    <s v="1"/>
    <n v="46"/>
    <s v="CL_BB3-02:01"/>
  </r>
  <r>
    <s v="C37"/>
    <s v="BB3-02"/>
    <s v="BB3-02:02"/>
    <x v="11"/>
    <s v="92CK119"/>
    <s v="92CK119"/>
    <s v="92CK119.087571"/>
    <n v="31"/>
    <s v="1"/>
    <s v=""/>
    <s v="CL_BB3-02:02"/>
  </r>
  <r>
    <s v="C37"/>
    <s v="BB3-02"/>
    <s v="BB3-02:03"/>
    <x v="0"/>
    <s v="."/>
    <s v="."/>
    <s v="."/>
    <m/>
    <s v=""/>
    <s v=""/>
    <s v="CL_BB3-02:03"/>
  </r>
  <r>
    <s v="C37"/>
    <s v="BB3-02"/>
    <s v="BB3-02:04"/>
    <x v="0"/>
    <s v="."/>
    <s v="."/>
    <s v="."/>
    <m/>
    <s v=""/>
    <s v=""/>
    <s v="CL_BB3-02:04"/>
  </r>
  <r>
    <s v="C37"/>
    <s v="BB3-03"/>
    <s v="BB3-03:01"/>
    <x v="12"/>
    <s v="GFSD189"/>
    <s v="GFSD189"/>
    <s v="GFSD189.086035"/>
    <n v="23"/>
    <s v="1"/>
    <n v="45"/>
    <s v="CL_BB3-03:01"/>
  </r>
  <r>
    <s v="C37"/>
    <s v="BB3-03"/>
    <s v="BB3-03:02"/>
    <x v="10"/>
    <s v="RAIN001"/>
    <s v="RAIN001"/>
    <s v="RAIN001.090191"/>
    <n v="22"/>
    <s v="1"/>
    <s v=""/>
    <s v="CL_BB3-03:02"/>
  </r>
  <r>
    <s v="C37"/>
    <s v="BB3-03"/>
    <s v="BB3-03:03"/>
    <x v="0"/>
    <s v="."/>
    <s v="."/>
    <s v="."/>
    <m/>
    <s v=""/>
    <s v=""/>
    <s v="CL_BB3-03:03"/>
  </r>
  <r>
    <s v="C37"/>
    <s v="BB3-03"/>
    <s v="BB3-03:04"/>
    <x v="0"/>
    <s v="."/>
    <s v="."/>
    <s v="."/>
    <m/>
    <s v=""/>
    <s v=""/>
    <s v="CL_BB3-03:04"/>
  </r>
  <r>
    <s v="C37"/>
    <s v="BB3-04"/>
    <s v="BB3-04:01"/>
    <x v="13"/>
    <s v="KOKO011"/>
    <s v="KOKO011"/>
    <s v="KOKO011.079679"/>
    <n v="9"/>
    <s v="1"/>
    <n v="40"/>
    <s v="CL_BB3-04:01"/>
  </r>
  <r>
    <s v="C37"/>
    <s v="BB3-04"/>
    <s v="BB3-04:02"/>
    <x v="11"/>
    <s v="92CK119"/>
    <s v="92CK119"/>
    <s v="92CK119.091735"/>
    <n v="31"/>
    <s v="1"/>
    <s v=""/>
    <s v="CL_BB3-04:02"/>
  </r>
  <r>
    <s v="C37"/>
    <s v="BB3-04"/>
    <s v="BB3-04:03"/>
    <x v="0"/>
    <s v="."/>
    <s v="."/>
    <s v="."/>
    <m/>
    <s v=""/>
    <s v=""/>
    <s v="CL_BB3-04:03"/>
  </r>
  <r>
    <s v="C37"/>
    <s v="BB3-04"/>
    <s v="BB3-04:04"/>
    <x v="0"/>
    <s v="."/>
    <s v="."/>
    <s v="."/>
    <m/>
    <s v=""/>
    <s v=""/>
    <s v="CL_BB3-04:04"/>
  </r>
  <r>
    <s v="C37"/>
    <s v="BB3-05"/>
    <s v="BB3-05:01"/>
    <x v="14"/>
    <s v="BERT016"/>
    <s v="BERT016"/>
    <s v="BERT016.077901"/>
    <n v="9"/>
    <s v="1"/>
    <n v="47"/>
    <s v="CL_BB3-05:01"/>
  </r>
  <r>
    <s v="C37"/>
    <s v="BB3-05"/>
    <s v="BB3-05:02"/>
    <x v="11"/>
    <s v="92CK119"/>
    <s v="92CK119"/>
    <s v="92CK119.081241"/>
    <n v="38"/>
    <s v="1"/>
    <s v=""/>
    <s v="CL_BB3-05:02"/>
  </r>
  <r>
    <s v="C37"/>
    <s v="BB3-05"/>
    <s v="BB3-05:03"/>
    <x v="0"/>
    <s v="."/>
    <s v="."/>
    <s v="."/>
    <m/>
    <s v=""/>
    <s v=""/>
    <s v="CL_BB3-05:03"/>
  </r>
  <r>
    <s v="C37"/>
    <s v="BB3-05"/>
    <s v="BB3-05:04"/>
    <x v="0"/>
    <s v="."/>
    <s v="."/>
    <s v="."/>
    <m/>
    <s v=""/>
    <s v=""/>
    <s v="CL_BB3-05:04"/>
  </r>
  <r>
    <s v="C37"/>
    <s v="BB3-06"/>
    <s v="BB3-06:01"/>
    <x v="15"/>
    <s v="OROB054"/>
    <s v="OROB054"/>
    <s v="OROB054.092036"/>
    <n v="40"/>
    <s v="1"/>
    <n v="40"/>
    <s v="CL_BB3-06:01"/>
  </r>
  <r>
    <s v="C37"/>
    <s v="BB3-06"/>
    <s v="BB3-06:02"/>
    <x v="0"/>
    <s v="."/>
    <s v="."/>
    <s v="."/>
    <m/>
    <s v=""/>
    <s v=""/>
    <s v="CL_BB3-06:02"/>
  </r>
  <r>
    <s v="C37"/>
    <s v="BB3-06"/>
    <s v="BB3-06:03"/>
    <x v="0"/>
    <s v="."/>
    <s v="."/>
    <s v="."/>
    <m/>
    <s v=""/>
    <s v=""/>
    <s v="CL_BB3-06:03"/>
  </r>
  <r>
    <s v="C37"/>
    <s v="BB3-06"/>
    <s v="BB3-06:04"/>
    <x v="0"/>
    <s v="."/>
    <s v="."/>
    <s v="."/>
    <m/>
    <s v=""/>
    <s v=""/>
    <s v="CL_BB3-06:04"/>
  </r>
  <r>
    <s v="C37"/>
    <s v="BB3-07"/>
    <s v="BB3-07:01"/>
    <x v="11"/>
    <s v="92CK119"/>
    <s v="92CK119"/>
    <s v="92CK119.091726"/>
    <n v="13"/>
    <s v="1"/>
    <n v="48"/>
    <s v="CL_BB3-07:01"/>
  </r>
  <r>
    <s v="C37"/>
    <s v="BB3-07"/>
    <s v="BB3-07:02"/>
    <x v="12"/>
    <s v="GFSD189"/>
    <s v="GFSD189"/>
    <s v="GFSD189.082526"/>
    <n v="35"/>
    <s v="1"/>
    <s v=""/>
    <s v="CL_BB3-07:02"/>
  </r>
  <r>
    <s v="C37"/>
    <s v="BB3-07"/>
    <s v="BB3-07:03"/>
    <x v="0"/>
    <s v="."/>
    <s v="."/>
    <s v="."/>
    <m/>
    <s v=""/>
    <s v=""/>
    <s v="CL_BB3-07:03"/>
  </r>
  <r>
    <s v="C37"/>
    <s v="BB3-07"/>
    <s v="BB3-07:04"/>
    <x v="0"/>
    <s v="."/>
    <s v="."/>
    <s v="."/>
    <m/>
    <s v=""/>
    <s v=""/>
    <s v="CL_BB3-07:04"/>
  </r>
  <r>
    <s v="C37"/>
    <s v="CC1-01"/>
    <s v="CC1-01:01"/>
    <x v="8"/>
    <s v="SOUR011"/>
    <s v="SOUR011"/>
    <s v="sour011.085800"/>
    <n v="30"/>
    <s v="1"/>
    <n v="49"/>
    <s v="CL_CC1-01:01"/>
  </r>
  <r>
    <s v="C37"/>
    <s v="CC1-01"/>
    <s v="CC1-01:02"/>
    <x v="6"/>
    <s v="STR8017"/>
    <s v="STR8017"/>
    <s v="STR8017.088248"/>
    <n v="19"/>
    <s v="1"/>
    <s v=""/>
    <s v="CL_CC1-01:02"/>
  </r>
  <r>
    <s v="C37"/>
    <s v="CC1-01"/>
    <s v="CC1-01:03"/>
    <x v="0"/>
    <s v="."/>
    <s v="."/>
    <s v="."/>
    <m/>
    <s v=""/>
    <s v=""/>
    <s v="CL_CC1-01:03"/>
  </r>
  <r>
    <s v="C37"/>
    <s v="CC1-01"/>
    <s v="CC1-01:04"/>
    <x v="0"/>
    <s v="."/>
    <s v="."/>
    <s v="."/>
    <m/>
    <s v=""/>
    <s v=""/>
    <s v="CL_CC1-01:04"/>
  </r>
  <r>
    <s v="C37"/>
    <s v="CC1-02"/>
    <s v="CC1-02:01"/>
    <x v="16"/>
    <s v="PLAN008"/>
    <s v="PLAN008"/>
    <s v="PLAN008.086293"/>
    <n v="9"/>
    <s v="1"/>
    <n v="49"/>
    <s v="CL_CC1-02:01"/>
  </r>
  <r>
    <s v="C37"/>
    <s v="CC1-02"/>
    <s v="CC1-02:02"/>
    <x v="8"/>
    <s v="SOUR011"/>
    <s v="SOUR011"/>
    <s v="SOUR011.080382"/>
    <n v="24"/>
    <s v="1"/>
    <s v=""/>
    <s v="CL_CC1-02:02"/>
  </r>
  <r>
    <s v="C37"/>
    <s v="CC1-02"/>
    <s v="CC1-02:03"/>
    <x v="9"/>
    <s v="BLDS207"/>
    <s v="BLDS207"/>
    <s v="BLDS207.079108"/>
    <n v="16"/>
    <s v="1"/>
    <s v=""/>
    <s v="CL_CC1-02:03"/>
  </r>
  <r>
    <s v="C37"/>
    <s v="CC1-02"/>
    <s v="CC1-02:04"/>
    <x v="0"/>
    <s v="."/>
    <s v="."/>
    <s v="."/>
    <m/>
    <s v=""/>
    <s v=""/>
    <s v="CL_CC1-02:04"/>
  </r>
  <r>
    <s v="C37"/>
    <s v="CC1-03"/>
    <s v="CC1-03:01"/>
    <x v="8"/>
    <s v="SOUR011"/>
    <s v="SOUR011"/>
    <s v="SOUR011.084742"/>
    <n v="49"/>
    <s v="1"/>
    <n v="49"/>
    <s v="CL_CC1-03:01"/>
  </r>
  <r>
    <s v="C37"/>
    <s v="CC1-03"/>
    <s v="CC1-03:02"/>
    <x v="0"/>
    <s v="."/>
    <s v="."/>
    <s v="."/>
    <m/>
    <s v=""/>
    <s v=""/>
    <s v="CL_CC1-03:02"/>
  </r>
  <r>
    <s v="C37"/>
    <s v="CC1-03"/>
    <s v="CC1-03:03"/>
    <x v="0"/>
    <s v="."/>
    <s v="."/>
    <s v="."/>
    <m/>
    <s v=""/>
    <s v=""/>
    <s v="CL_CC1-03:03"/>
  </r>
  <r>
    <s v="C37"/>
    <s v="CC1-03"/>
    <s v="CC1-03:04"/>
    <x v="0"/>
    <s v="."/>
    <s v="."/>
    <s v="."/>
    <m/>
    <s v=""/>
    <s v=""/>
    <s v="CL_CC1-03:04"/>
  </r>
  <r>
    <s v="C37"/>
    <s v="CC1-04"/>
    <s v="CC1-04:01"/>
    <x v="8"/>
    <s v="SOUR011"/>
    <s v="SOUR011"/>
    <s v="SOUR011.091161"/>
    <n v="24"/>
    <s v="1"/>
    <n v="49"/>
    <s v="CL_CC1-04:01"/>
  </r>
  <r>
    <s v="C37"/>
    <s v="CC1-04"/>
    <s v="CC1-04:02"/>
    <x v="9"/>
    <s v="BLDS207"/>
    <s v="BLDS207"/>
    <s v="BLDS207.090694"/>
    <n v="9"/>
    <s v="1"/>
    <s v=""/>
    <s v="CL_CC1-04:02"/>
  </r>
  <r>
    <s v="C37"/>
    <s v="CC1-04"/>
    <s v="CC1-04:03"/>
    <x v="9"/>
    <s v="BLDS207"/>
    <s v="BLDS207"/>
    <s v="BLDS207.090583"/>
    <n v="8"/>
    <s v="1"/>
    <s v=""/>
    <s v="CL_CC1-04:03"/>
  </r>
  <r>
    <s v="C37"/>
    <s v="CC1-04"/>
    <s v="CC1-04:04"/>
    <x v="9"/>
    <s v="BLDS207"/>
    <s v="BLDS207"/>
    <s v="BLDS207.090564"/>
    <n v="8"/>
    <s v="1"/>
    <s v=""/>
    <s v="CL_CC1-04:04"/>
  </r>
  <r>
    <s v="C37"/>
    <s v="CC1-05"/>
    <s v="CC1-05:01"/>
    <x v="6"/>
    <s v="STR8017"/>
    <s v="STR8017"/>
    <s v="STR8017.088362"/>
    <n v="23"/>
    <s v="1"/>
    <n v="49"/>
    <s v="CL_CC1-05:01"/>
  </r>
  <r>
    <s v="C37"/>
    <s v="CC1-05"/>
    <s v="CC1-05:02"/>
    <x v="17"/>
    <s v="FIRE007"/>
    <s v="FIRE007"/>
    <s v="FIRE007.087295"/>
    <n v="26"/>
    <s v="1"/>
    <s v=""/>
    <s v="CL_CC1-05:02"/>
  </r>
  <r>
    <s v="C37"/>
    <s v="CC1-05"/>
    <s v="CC1-05:03"/>
    <x v="0"/>
    <s v="."/>
    <s v="."/>
    <s v="."/>
    <m/>
    <s v=""/>
    <s v=""/>
    <s v="CL_CC1-05:03"/>
  </r>
  <r>
    <s v="C37"/>
    <s v="CC1-05"/>
    <s v="CC1-05:04"/>
    <x v="0"/>
    <s v="."/>
    <s v="."/>
    <s v="."/>
    <m/>
    <s v=""/>
    <s v=""/>
    <s v="CL_CC1-05:04"/>
  </r>
  <r>
    <s v="C37"/>
    <s v="CC1-06"/>
    <s v="CC1-06:01"/>
    <x v="16"/>
    <s v="PLAN008"/>
    <s v="PLAN008"/>
    <s v="PLAN008.086331"/>
    <n v="24"/>
    <s v="1"/>
    <n v="49"/>
    <s v="CL_CC1-06:01"/>
  </r>
  <r>
    <s v="C37"/>
    <s v="CC1-06"/>
    <s v="CC1-06:02"/>
    <x v="17"/>
    <s v="FIRE007"/>
    <s v="FIRE007"/>
    <s v="FIRE007.090167"/>
    <n v="25"/>
    <s v="1"/>
    <s v=""/>
    <s v="CL_CC1-06:02"/>
  </r>
  <r>
    <s v="C37"/>
    <s v="CC1-06"/>
    <s v="CC1-06:03"/>
    <x v="0"/>
    <s v="."/>
    <s v="."/>
    <s v="."/>
    <m/>
    <s v=""/>
    <s v=""/>
    <s v="CL_CC1-06:03"/>
  </r>
  <r>
    <s v="C37"/>
    <s v="CC1-06"/>
    <s v="CC1-06:04"/>
    <x v="0"/>
    <s v="."/>
    <s v="."/>
    <s v="."/>
    <m/>
    <s v=""/>
    <s v=""/>
    <s v="CL_CC1-06:04"/>
  </r>
  <r>
    <s v="C37"/>
    <s v="CC1-07"/>
    <s v="CC1-07:01"/>
    <x v="14"/>
    <s v="BERT016"/>
    <s v="BERT016"/>
    <s v="BERT016.085869"/>
    <n v="16"/>
    <s v="1"/>
    <n v="49"/>
    <s v="CL_CC1-07:01"/>
  </r>
  <r>
    <s v="C37"/>
    <s v="CC1-07"/>
    <s v="CC1-07:02"/>
    <x v="8"/>
    <s v="SOUR011"/>
    <s v="SOUR011"/>
    <s v="SOUR011.083656"/>
    <n v="17"/>
    <s v="1"/>
    <s v=""/>
    <s v="CL_CC1-07:02"/>
  </r>
  <r>
    <s v="C37"/>
    <s v="CC1-07"/>
    <s v="CC1-07:03"/>
    <x v="6"/>
    <s v="STR8017"/>
    <s v="STR8017"/>
    <s v="STR8017.088362"/>
    <n v="16"/>
    <s v="1"/>
    <s v=""/>
    <s v="CL_CC1-07:03"/>
  </r>
  <r>
    <s v="C37"/>
    <s v="CC1-07"/>
    <s v="CC1-07:04"/>
    <x v="0"/>
    <s v="."/>
    <s v="."/>
    <s v="."/>
    <m/>
    <s v=""/>
    <s v=""/>
    <s v="CL_CC1-07:04"/>
  </r>
  <r>
    <s v="C37"/>
    <s v="CC2-01"/>
    <s v="CC2-01:01"/>
    <x v="0"/>
    <s v="."/>
    <s v="."/>
    <s v="."/>
    <m/>
    <s v=""/>
    <n v="0"/>
    <s v="CL_CC2-01:01"/>
  </r>
  <r>
    <s v="C37"/>
    <s v="CC2-01"/>
    <s v="CC2-01:02"/>
    <x v="0"/>
    <s v="."/>
    <s v="."/>
    <s v="."/>
    <m/>
    <s v=""/>
    <s v=""/>
    <s v="CL_CC2-01:02"/>
  </r>
  <r>
    <s v="C37"/>
    <s v="CC2-01"/>
    <s v="CC2-01:03"/>
    <x v="0"/>
    <s v="."/>
    <s v="."/>
    <s v="."/>
    <m/>
    <s v=""/>
    <s v=""/>
    <s v="CL_CC2-01:03"/>
  </r>
  <r>
    <s v="C37"/>
    <s v="CC2-01"/>
    <s v="CC2-01:04"/>
    <x v="0"/>
    <s v="."/>
    <s v="."/>
    <s v="."/>
    <m/>
    <s v=""/>
    <s v=""/>
    <s v="CL_CC2-01:04"/>
  </r>
  <r>
    <s v="C37"/>
    <s v="CC2-02"/>
    <s v="CC2-02:01"/>
    <x v="0"/>
    <s v="."/>
    <s v="."/>
    <s v="."/>
    <m/>
    <s v=""/>
    <n v="0"/>
    <s v="CL_CC2-02:01"/>
  </r>
  <r>
    <s v="C37"/>
    <s v="CC2-02"/>
    <s v="CC2-02:02"/>
    <x v="0"/>
    <s v="."/>
    <s v="."/>
    <s v="."/>
    <m/>
    <s v=""/>
    <s v=""/>
    <s v="CL_CC2-02:02"/>
  </r>
  <r>
    <s v="C37"/>
    <s v="CC2-02"/>
    <s v="CC2-02:03"/>
    <x v="0"/>
    <s v="."/>
    <s v="."/>
    <s v="."/>
    <m/>
    <s v=""/>
    <s v=""/>
    <s v="CL_CC2-02:03"/>
  </r>
  <r>
    <s v="C37"/>
    <s v="CC2-02"/>
    <s v="CC2-02:04"/>
    <x v="0"/>
    <s v="."/>
    <s v="."/>
    <s v="."/>
    <m/>
    <s v=""/>
    <s v=""/>
    <s v="CL_CC2-02:04"/>
  </r>
  <r>
    <s v="C37"/>
    <s v="CC2-03"/>
    <s v="CC2-03:01"/>
    <x v="0"/>
    <s v="."/>
    <s v="."/>
    <s v="."/>
    <m/>
    <s v=""/>
    <n v="0"/>
    <s v="CL_CC2-03:01"/>
  </r>
  <r>
    <s v="C37"/>
    <s v="CC2-03"/>
    <s v="CC2-03:02"/>
    <x v="0"/>
    <s v="."/>
    <s v="."/>
    <s v="."/>
    <m/>
    <s v=""/>
    <s v=""/>
    <s v="CL_CC2-03:02"/>
  </r>
  <r>
    <s v="C37"/>
    <s v="CC2-03"/>
    <s v="CC2-03:03"/>
    <x v="0"/>
    <s v="."/>
    <s v="."/>
    <s v="."/>
    <m/>
    <s v=""/>
    <s v=""/>
    <s v="CL_CC2-03:03"/>
  </r>
  <r>
    <s v="C37"/>
    <s v="CC2-03"/>
    <s v="CC2-03:04"/>
    <x v="0"/>
    <s v="."/>
    <s v="."/>
    <s v="."/>
    <m/>
    <s v=""/>
    <s v=""/>
    <s v="CL_CC2-03:04"/>
  </r>
  <r>
    <s v="C37"/>
    <s v="CC2-04"/>
    <s v="CC2-04:01"/>
    <x v="0"/>
    <s v="."/>
    <s v="."/>
    <s v="."/>
    <m/>
    <s v=""/>
    <n v="0"/>
    <s v="CL_CC2-04:01"/>
  </r>
  <r>
    <s v="C37"/>
    <s v="CC2-04"/>
    <s v="CC2-04:02"/>
    <x v="0"/>
    <s v="."/>
    <s v="."/>
    <s v="."/>
    <m/>
    <s v=""/>
    <s v=""/>
    <s v="CL_CC2-04:02"/>
  </r>
  <r>
    <s v="C37"/>
    <s v="CC2-04"/>
    <s v="CC2-04:03"/>
    <x v="0"/>
    <s v="."/>
    <s v="."/>
    <s v="."/>
    <m/>
    <s v=""/>
    <s v=""/>
    <s v="CL_CC2-04:03"/>
  </r>
  <r>
    <s v="C37"/>
    <s v="CC2-04"/>
    <s v="CC2-04:04"/>
    <x v="0"/>
    <s v="."/>
    <s v="."/>
    <s v="."/>
    <m/>
    <s v=""/>
    <s v=""/>
    <s v="CL_CC2-04:04"/>
  </r>
  <r>
    <s v="C37"/>
    <s v="CC2-05"/>
    <s v="CC2-05:01"/>
    <x v="0"/>
    <s v="."/>
    <s v="."/>
    <s v="."/>
    <m/>
    <s v=""/>
    <n v="0"/>
    <s v="CL_CC2-05:01"/>
  </r>
  <r>
    <s v="C37"/>
    <s v="CC2-05"/>
    <s v="CC2-05:02"/>
    <x v="0"/>
    <s v="."/>
    <s v="."/>
    <s v="."/>
    <m/>
    <s v=""/>
    <s v=""/>
    <s v="CL_CC2-05:02"/>
  </r>
  <r>
    <s v="C37"/>
    <s v="CC2-05"/>
    <s v="CC2-05:03"/>
    <x v="0"/>
    <s v="."/>
    <s v="."/>
    <s v="."/>
    <m/>
    <s v=""/>
    <s v=""/>
    <s v="CL_CC2-05:03"/>
  </r>
  <r>
    <s v="C37"/>
    <s v="CC2-05"/>
    <s v="CC2-05:04"/>
    <x v="0"/>
    <s v="."/>
    <s v="."/>
    <s v="."/>
    <m/>
    <s v=""/>
    <s v=""/>
    <s v="CL_CC2-05:04"/>
  </r>
  <r>
    <s v="C37"/>
    <s v="CC2-06"/>
    <s v="CC2-06:01"/>
    <x v="0"/>
    <s v="."/>
    <s v="."/>
    <s v="."/>
    <m/>
    <s v=""/>
    <n v="0"/>
    <s v="CL_CC2-06:01"/>
  </r>
  <r>
    <s v="C37"/>
    <s v="CC2-06"/>
    <s v="CC2-06:02"/>
    <x v="0"/>
    <s v="."/>
    <s v="."/>
    <s v="."/>
    <m/>
    <s v=""/>
    <s v=""/>
    <s v="CL_CC2-06:02"/>
  </r>
  <r>
    <s v="C37"/>
    <s v="CC2-06"/>
    <s v="CC2-06:03"/>
    <x v="0"/>
    <s v="."/>
    <s v="."/>
    <s v="."/>
    <m/>
    <s v=""/>
    <s v=""/>
    <s v="CL_CC2-06:03"/>
  </r>
  <r>
    <s v="C37"/>
    <s v="CC2-06"/>
    <s v="CC2-06:04"/>
    <x v="0"/>
    <s v="."/>
    <s v="."/>
    <s v="."/>
    <m/>
    <s v=""/>
    <s v=""/>
    <s v="CL_CC2-06:04"/>
  </r>
  <r>
    <s v="C37"/>
    <s v="CC2-07"/>
    <s v="CC2-07:01"/>
    <x v="0"/>
    <s v="."/>
    <s v="."/>
    <s v="."/>
    <m/>
    <s v=""/>
    <n v="0"/>
    <s v="CL_CC2-07:01"/>
  </r>
  <r>
    <s v="C37"/>
    <s v="CC2-07"/>
    <s v="CC2-07:02"/>
    <x v="0"/>
    <s v="."/>
    <s v="."/>
    <s v="."/>
    <m/>
    <s v=""/>
    <s v=""/>
    <s v="CL_CC2-07:02"/>
  </r>
  <r>
    <s v="C37"/>
    <s v="CC2-07"/>
    <s v="CC2-07:03"/>
    <x v="0"/>
    <s v="."/>
    <s v="."/>
    <s v="."/>
    <m/>
    <s v=""/>
    <s v=""/>
    <s v="CL_CC2-07:03"/>
  </r>
  <r>
    <s v="C37"/>
    <s v="CC2-07"/>
    <s v="CC2-07:04"/>
    <x v="0"/>
    <s v="."/>
    <s v="."/>
    <s v="."/>
    <m/>
    <s v=""/>
    <s v=""/>
    <s v="CL_CC2-07:04"/>
  </r>
  <r>
    <s v="C37"/>
    <s v="CC3-01"/>
    <s v="CC3-01:01"/>
    <x v="12"/>
    <s v="GFSD189"/>
    <s v="GFSD189"/>
    <s v="GFSD189.081420"/>
    <n v="13"/>
    <s v="1"/>
    <n v="49"/>
    <s v="CL_CC3-01:01"/>
  </r>
  <r>
    <s v="C37"/>
    <s v="CC3-01"/>
    <s v="CC3-01:02"/>
    <x v="2"/>
    <s v="JMAC002"/>
    <s v="JMAC002"/>
    <s v="JMAC002.079987"/>
    <n v="13"/>
    <s v="1"/>
    <s v=""/>
    <s v="CL_CC3-01:02"/>
  </r>
  <r>
    <s v="C37"/>
    <s v="CC3-01"/>
    <s v="CC3-01:03"/>
    <x v="3"/>
    <s v="LCKE001"/>
    <s v="LCKE001"/>
    <s v="LCKE001.090055"/>
    <n v="14"/>
    <s v="1"/>
    <s v=""/>
    <s v="CL_CC3-01:03"/>
  </r>
  <r>
    <s v="C37"/>
    <s v="CC3-01"/>
    <s v="CC3-01:04"/>
    <x v="18"/>
    <s v="SUNL006"/>
    <s v="SUNL006"/>
    <s v="SUNL006.087030"/>
    <n v="9"/>
    <s v="1"/>
    <s v=""/>
    <s v="CL_CC3-01:04"/>
  </r>
  <r>
    <s v="C37"/>
    <s v="CC3-02"/>
    <s v="CC3-02:01"/>
    <x v="4"/>
    <s v="DOSI005"/>
    <s v="DOSI005"/>
    <s v="DOSI005.082267"/>
    <n v="30"/>
    <s v="1"/>
    <n v="44"/>
    <s v="CL_CC3-02:01"/>
  </r>
  <r>
    <s v="C37"/>
    <s v="CC3-02"/>
    <s v="CC3-02:02"/>
    <x v="2"/>
    <s v="JMAC014"/>
    <s v="JMAC014"/>
    <s v="JMAC014.079982"/>
    <n v="14"/>
    <s v="1"/>
    <s v=""/>
    <s v="CL_CC3-02:02"/>
  </r>
  <r>
    <s v="C37"/>
    <s v="CC3-02"/>
    <s v="CC3-02:03"/>
    <x v="0"/>
    <s v="."/>
    <s v="."/>
    <s v="."/>
    <m/>
    <s v=""/>
    <s v=""/>
    <s v="CL_CC3-02:03"/>
  </r>
  <r>
    <s v="C37"/>
    <s v="CC3-02"/>
    <s v="CC3-02:04"/>
    <x v="0"/>
    <s v="."/>
    <s v="."/>
    <s v="."/>
    <m/>
    <s v=""/>
    <s v=""/>
    <s v="CL_CC3-02:04"/>
  </r>
  <r>
    <s v="C37"/>
    <s v="CC3-03"/>
    <s v="CC3-03:01"/>
    <x v="9"/>
    <s v="BLDS207"/>
    <s v="BLDS207"/>
    <s v="BLDS207.069902"/>
    <n v="8"/>
    <s v="1"/>
    <n v="49"/>
    <s v="CL_CC3-03:01"/>
  </r>
  <r>
    <s v="C37"/>
    <s v="CC3-03"/>
    <s v="CC3-03:02"/>
    <x v="2"/>
    <s v="JMAC011"/>
    <s v="JMAC011"/>
    <s v="JMAC011.079992"/>
    <n v="14"/>
    <s v="1"/>
    <s v=""/>
    <s v="CL_CC3-03:02"/>
  </r>
  <r>
    <s v="C37"/>
    <s v="CC3-03"/>
    <s v="CC3-03:03"/>
    <x v="3"/>
    <s v="LCKE007"/>
    <s v="LCKE007"/>
    <s v="LCKE007.079977"/>
    <n v="14"/>
    <s v="1"/>
    <s v=""/>
    <s v="CL_CC3-03:03"/>
  </r>
  <r>
    <s v="C37"/>
    <s v="CC3-03"/>
    <s v="CC3-03:04"/>
    <x v="3"/>
    <s v="LCKE004"/>
    <s v="LCKE004"/>
    <s v="LCKE004.079974"/>
    <n v="13"/>
    <s v="1"/>
    <s v=""/>
    <s v="CL_CC3-03:04"/>
  </r>
  <r>
    <s v="C37"/>
    <s v="CC3-04"/>
    <s v="CC3-04:01"/>
    <x v="9"/>
    <s v="BLDS207"/>
    <s v="BLDS207"/>
    <s v="BLDS207.079165"/>
    <n v="3"/>
    <s v="1"/>
    <n v="49"/>
    <s v="CL_CC3-04:01"/>
  </r>
  <r>
    <s v="C37"/>
    <s v="CC3-04"/>
    <s v="CC3-04:02"/>
    <x v="4"/>
    <s v="DOSI005"/>
    <s v="DOSI005"/>
    <s v="DOSI005.087420"/>
    <n v="30"/>
    <s v="1"/>
    <s v=""/>
    <s v="CL_CC3-04:02"/>
  </r>
  <r>
    <s v="C37"/>
    <s v="CC3-04"/>
    <s v="CC3-04:03"/>
    <x v="4"/>
    <s v="DOSI005"/>
    <s v="DOSI005"/>
    <s v="DOSI005.087403"/>
    <n v="16"/>
    <s v="1"/>
    <s v=""/>
    <s v="CL_CC3-04:03"/>
  </r>
  <r>
    <s v="C37"/>
    <s v="CC3-04"/>
    <s v="CC3-04:04"/>
    <x v="0"/>
    <s v="."/>
    <s v="."/>
    <s v="."/>
    <m/>
    <s v=""/>
    <s v=""/>
    <s v="CL_CC3-04:04"/>
  </r>
  <r>
    <s v="C37"/>
    <s v="CC3-05"/>
    <s v="CC3-05:01"/>
    <x v="6"/>
    <s v="STR8017"/>
    <s v="STR8017"/>
    <s v="STR8017.083955"/>
    <n v="38"/>
    <s v="1"/>
    <n v="49"/>
    <s v="CL_CC3-05:01"/>
  </r>
  <r>
    <s v="C37"/>
    <s v="CC3-05"/>
    <s v="CC3-05:02"/>
    <x v="4"/>
    <s v="DOSI005"/>
    <s v="DOSI005"/>
    <s v="DOSI005.082267"/>
    <n v="11"/>
    <s v="1"/>
    <s v=""/>
    <s v="CL_CC3-05:02"/>
  </r>
  <r>
    <s v="C37"/>
    <s v="CC3-05"/>
    <s v="CC3-05:03"/>
    <x v="0"/>
    <s v="."/>
    <s v="."/>
    <s v="."/>
    <m/>
    <s v=""/>
    <s v=""/>
    <s v="CL_CC3-05:03"/>
  </r>
  <r>
    <s v="C37"/>
    <s v="CC3-05"/>
    <s v="CC3-05:04"/>
    <x v="0"/>
    <s v="."/>
    <s v="."/>
    <s v="."/>
    <m/>
    <s v=""/>
    <s v=""/>
    <s v="CL_CC3-05:04"/>
  </r>
  <r>
    <s v="C37"/>
    <s v="CC3-06"/>
    <s v="CC3-06:01"/>
    <x v="9"/>
    <s v="BLDS207"/>
    <s v="BLDS207"/>
    <s v="BLDS207.069902"/>
    <n v="49"/>
    <s v="1"/>
    <n v="49"/>
    <s v="CL_CC3-06:01"/>
  </r>
  <r>
    <s v="C37"/>
    <s v="CC3-06"/>
    <s v="CC3-06:02"/>
    <x v="0"/>
    <s v="."/>
    <s v="."/>
    <s v="."/>
    <m/>
    <s v=""/>
    <s v=""/>
    <s v="CL_CC3-06:02"/>
  </r>
  <r>
    <s v="C37"/>
    <s v="CC3-06"/>
    <s v="CC3-06:03"/>
    <x v="0"/>
    <s v="."/>
    <s v="."/>
    <s v="."/>
    <m/>
    <s v=""/>
    <s v=""/>
    <s v="CL_CC3-06:03"/>
  </r>
  <r>
    <s v="C37"/>
    <s v="CC3-06"/>
    <s v="CC3-06:04"/>
    <x v="0"/>
    <s v="."/>
    <s v="."/>
    <s v="."/>
    <m/>
    <s v=""/>
    <s v=""/>
    <s v="CL_CC3-06:04"/>
  </r>
  <r>
    <s v="C37"/>
    <s v="CC3-07"/>
    <s v="CC3-07:01"/>
    <x v="4"/>
    <s v="DOSI005"/>
    <s v="DOSI005"/>
    <s v="DOSI005.087417"/>
    <n v="19"/>
    <s v="1"/>
    <n v="49"/>
    <s v="CL_CC3-07:01"/>
  </r>
  <r>
    <s v="C37"/>
    <s v="CC3-07"/>
    <s v="CC3-07:02"/>
    <x v="9"/>
    <s v="BLDS207"/>
    <s v="BLDS207"/>
    <s v="BLDS207.079165"/>
    <n v="30"/>
    <s v="1"/>
    <s v=""/>
    <s v="CL_CC3-07:02"/>
  </r>
  <r>
    <s v="C37"/>
    <s v="CC3-07"/>
    <s v="CC3-07:03"/>
    <x v="0"/>
    <s v="."/>
    <s v="."/>
    <s v="."/>
    <m/>
    <s v=""/>
    <s v=""/>
    <s v="CL_CC3-07:03"/>
  </r>
  <r>
    <s v="C37"/>
    <s v="CC3-07"/>
    <s v="CC3-07:04"/>
    <x v="0"/>
    <s v="."/>
    <s v="."/>
    <s v="."/>
    <m/>
    <s v=""/>
    <s v=""/>
    <s v="CL_CC3-07:04"/>
  </r>
  <r>
    <s v="C37"/>
    <s v="DD1-01"/>
    <s v="DD1-01:01"/>
    <x v="8"/>
    <s v="SOUR007"/>
    <s v="SOUR007"/>
    <s v="SOUR007.079429"/>
    <n v="19"/>
    <s v="1"/>
    <n v="49"/>
    <s v="CL_DD1-01:01"/>
  </r>
  <r>
    <s v="C37"/>
    <s v="DD1-01"/>
    <s v="DD1-01:02"/>
    <x v="19"/>
    <s v="PINE001"/>
    <s v="PINE001"/>
    <s v="PINE001.087102"/>
    <n v="30"/>
    <s v="1"/>
    <s v=""/>
    <s v="CL_DD1-01:02"/>
  </r>
  <r>
    <s v="C37"/>
    <s v="DD1-01"/>
    <s v="DD1-01:03"/>
    <x v="0"/>
    <s v="."/>
    <s v="."/>
    <s v="."/>
    <m/>
    <s v=""/>
    <s v=""/>
    <s v="CL_DD1-01:03"/>
  </r>
  <r>
    <s v="C37"/>
    <s v="DD1-01"/>
    <s v="DD1-01:04"/>
    <x v="0"/>
    <s v="."/>
    <s v="."/>
    <s v="."/>
    <m/>
    <s v=""/>
    <s v=""/>
    <s v="CL_DD1-01:04"/>
  </r>
  <r>
    <s v="C37"/>
    <s v="DD1-02"/>
    <s v="DD1-02:01"/>
    <x v="19"/>
    <s v="PINE001"/>
    <s v="PINE001"/>
    <s v="PINE001.087102"/>
    <n v="11"/>
    <s v="1"/>
    <n v="49"/>
    <s v="CL_DD1-02:01"/>
  </r>
  <r>
    <s v="C37"/>
    <s v="DD1-02"/>
    <s v="DD1-02:02"/>
    <x v="13"/>
    <s v="KOKO011"/>
    <s v="KOKO011"/>
    <s v="KOKO011.079681"/>
    <n v="28"/>
    <s v="1"/>
    <s v=""/>
    <s v="CL_DD1-02:02"/>
  </r>
  <r>
    <s v="C37"/>
    <s v="DD1-02"/>
    <s v="DD1-02:03"/>
    <x v="19"/>
    <s v="PINE001"/>
    <s v="PINE001"/>
    <s v="PINE001.089922"/>
    <n v="10"/>
    <s v="1"/>
    <s v=""/>
    <s v="CL_DD1-02:03"/>
  </r>
  <r>
    <s v="C37"/>
    <s v="DD1-02"/>
    <s v="DD1-02:04"/>
    <x v="0"/>
    <s v="."/>
    <s v="."/>
    <s v="."/>
    <m/>
    <s v=""/>
    <s v=""/>
    <s v="CL_DD1-02:04"/>
  </r>
  <r>
    <s v="C37"/>
    <s v="DD1-03"/>
    <s v="DD1-03:01"/>
    <x v="18"/>
    <s v="SUNL006"/>
    <s v="SUNL006"/>
    <s v="SUNL006.087046"/>
    <n v="42"/>
    <s v="1"/>
    <n v="42"/>
    <s v="CL_DD1-03:01"/>
  </r>
  <r>
    <s v="C37"/>
    <s v="DD1-03"/>
    <s v="DD1-03:02"/>
    <x v="0"/>
    <s v="."/>
    <s v="."/>
    <s v="."/>
    <m/>
    <s v=""/>
    <s v=""/>
    <s v="CL_DD1-03:02"/>
  </r>
  <r>
    <s v="C37"/>
    <s v="DD1-03"/>
    <s v="DD1-03:03"/>
    <x v="0"/>
    <s v="."/>
    <s v="."/>
    <s v="."/>
    <m/>
    <s v=""/>
    <s v=""/>
    <s v="CL_DD1-03:03"/>
  </r>
  <r>
    <s v="C37"/>
    <s v="DD1-03"/>
    <s v="DD1-03:04"/>
    <x v="0"/>
    <s v="."/>
    <s v="."/>
    <s v="."/>
    <m/>
    <s v=""/>
    <s v=""/>
    <s v="CL_DD1-03:04"/>
  </r>
  <r>
    <s v="C37"/>
    <s v="DD1-04"/>
    <s v="DD1-04:01"/>
    <x v="8"/>
    <s v="SOUR007"/>
    <s v="SOUR007"/>
    <s v="SOUR007.086622"/>
    <n v="41"/>
    <s v="1"/>
    <n v="41"/>
    <s v="CL_DD1-04:01"/>
  </r>
  <r>
    <s v="C37"/>
    <s v="DD1-04"/>
    <s v="DD1-04:02"/>
    <x v="0"/>
    <s v="."/>
    <s v="."/>
    <s v="."/>
    <m/>
    <s v=""/>
    <s v=""/>
    <s v="CL_DD1-04:02"/>
  </r>
  <r>
    <s v="C37"/>
    <s v="DD1-04"/>
    <s v="DD1-04:03"/>
    <x v="0"/>
    <s v="."/>
    <s v="."/>
    <s v="."/>
    <m/>
    <s v=""/>
    <s v=""/>
    <s v="CL_DD1-04:03"/>
  </r>
  <r>
    <s v="C37"/>
    <s v="DD1-04"/>
    <s v="DD1-04:04"/>
    <x v="0"/>
    <s v="."/>
    <s v="."/>
    <s v="."/>
    <m/>
    <s v=""/>
    <s v=""/>
    <s v="CL_DD1-04:04"/>
  </r>
  <r>
    <s v="C37"/>
    <s v="DD1-05"/>
    <s v="DD1-05:01"/>
    <x v="19"/>
    <s v="PINE001"/>
    <s v="PINE001"/>
    <s v="PINE001.089922"/>
    <n v="25"/>
    <s v="1"/>
    <n v="49"/>
    <s v="CL_DD1-05:01"/>
  </r>
  <r>
    <s v="C37"/>
    <s v="DD1-05"/>
    <s v="DD1-05:02"/>
    <x v="19"/>
    <s v="PINE001"/>
    <s v="PINE001"/>
    <s v="PINE001.089858"/>
    <n v="24"/>
    <s v="1"/>
    <s v=""/>
    <s v="CL_DD1-05:02"/>
  </r>
  <r>
    <s v="C37"/>
    <s v="DD1-05"/>
    <s v="DD1-05:03"/>
    <x v="0"/>
    <s v="."/>
    <s v="."/>
    <s v="."/>
    <m/>
    <s v=""/>
    <s v=""/>
    <s v="CL_DD1-05:03"/>
  </r>
  <r>
    <s v="C37"/>
    <s v="DD1-05"/>
    <s v="DD1-05:04"/>
    <x v="0"/>
    <s v="."/>
    <s v="."/>
    <s v="."/>
    <m/>
    <s v=""/>
    <s v=""/>
    <s v="CL_DD1-05:04"/>
  </r>
  <r>
    <s v="C37"/>
    <s v="DD1-06"/>
    <s v="DD1-06:01"/>
    <x v="8"/>
    <s v="SOUR007"/>
    <s v="SOUR007"/>
    <s v="SOUR007.079409"/>
    <n v="23"/>
    <s v="1"/>
    <n v="36"/>
    <s v="CL_DD1-06:01"/>
  </r>
  <r>
    <s v="C37"/>
    <s v="DD1-06"/>
    <s v="DD1-06:02"/>
    <x v="19"/>
    <s v="PINE001"/>
    <s v="PINE001"/>
    <s v="PINE001.087122"/>
    <n v="13"/>
    <s v="1"/>
    <s v=""/>
    <s v="CL_DD1-06:02"/>
  </r>
  <r>
    <s v="C37"/>
    <s v="DD1-06"/>
    <s v="DD1-06:03"/>
    <x v="0"/>
    <s v="."/>
    <s v="."/>
    <s v="."/>
    <m/>
    <s v=""/>
    <s v=""/>
    <s v="CL_DD1-06:03"/>
  </r>
  <r>
    <s v="C37"/>
    <s v="DD1-06"/>
    <s v="DD1-06:04"/>
    <x v="0"/>
    <s v="."/>
    <s v="."/>
    <s v="."/>
    <m/>
    <s v=""/>
    <s v=""/>
    <s v="CL_DD1-06:04"/>
  </r>
  <r>
    <s v="C37"/>
    <s v="DD1-07"/>
    <s v="DD1-07:01"/>
    <x v="19"/>
    <s v="PINE001"/>
    <s v="PINE001"/>
    <s v="PINE001.089858"/>
    <n v="6"/>
    <s v="1"/>
    <n v="49"/>
    <s v="CL_DD1-07:01"/>
  </r>
  <r>
    <s v="C37"/>
    <s v="DD1-07"/>
    <s v="DD1-07:02"/>
    <x v="19"/>
    <s v="PINE001"/>
    <s v="PINE001"/>
    <s v="PINE001.090276"/>
    <n v="23"/>
    <s v="1"/>
    <s v=""/>
    <s v="CL_DD1-07:02"/>
  </r>
  <r>
    <s v="C37"/>
    <s v="DD1-07"/>
    <s v="DD1-07:03"/>
    <x v="13"/>
    <s v="KOKO011"/>
    <s v="KOKO011"/>
    <s v="KOKO011.079686"/>
    <n v="20"/>
    <s v="1"/>
    <s v=""/>
    <s v="CL_DD1-07:03"/>
  </r>
  <r>
    <s v="C37"/>
    <s v="DD1-07"/>
    <s v="DD1-07:04"/>
    <x v="0"/>
    <s v="."/>
    <s v="."/>
    <s v="."/>
    <m/>
    <s v=""/>
    <s v=""/>
    <s v="CL_DD1-07:04"/>
  </r>
  <r>
    <s v="C37"/>
    <s v="DD2-01"/>
    <s v="DD2-01:01"/>
    <x v="14"/>
    <s v="BERT016"/>
    <s v="BERT016"/>
    <s v="BERT016.080485"/>
    <n v="49"/>
    <s v="1"/>
    <n v="49"/>
    <s v="CL_DD2-01:01"/>
  </r>
  <r>
    <s v="C37"/>
    <s v="DD2-01"/>
    <s v="DD2-01:02"/>
    <x v="0"/>
    <s v="."/>
    <s v="."/>
    <s v="."/>
    <m/>
    <s v=""/>
    <s v=""/>
    <s v="CL_DD2-01:02"/>
  </r>
  <r>
    <s v="C37"/>
    <s v="DD2-01"/>
    <s v="DD2-01:03"/>
    <x v="0"/>
    <s v="."/>
    <s v="."/>
    <s v="."/>
    <m/>
    <s v=""/>
    <s v=""/>
    <s v="CL_DD2-01:03"/>
  </r>
  <r>
    <s v="C37"/>
    <s v="DD2-01"/>
    <s v="DD2-01:04"/>
    <x v="0"/>
    <s v="."/>
    <s v="."/>
    <s v="."/>
    <m/>
    <s v=""/>
    <s v=""/>
    <s v="CL_DD2-01:04"/>
  </r>
  <r>
    <s v="C37"/>
    <s v="DD2-02"/>
    <s v="DD2-02:01"/>
    <x v="16"/>
    <s v="PLAN008"/>
    <s v="PLAN008"/>
    <s v="PLAN008.090309"/>
    <n v="23"/>
    <s v="1"/>
    <n v="49"/>
    <s v="CL_DD2-02:01"/>
  </r>
  <r>
    <s v="C37"/>
    <s v="DD2-02"/>
    <s v="DD2-02:02"/>
    <x v="14"/>
    <s v="BERT016"/>
    <s v="BERT016"/>
    <s v="BERT016.092159"/>
    <n v="26"/>
    <s v="1"/>
    <s v=""/>
    <s v="CL_DD2-02:02"/>
  </r>
  <r>
    <s v="C37"/>
    <s v="DD2-02"/>
    <s v="DD2-02:03"/>
    <x v="0"/>
    <s v="."/>
    <s v="."/>
    <s v="."/>
    <m/>
    <s v=""/>
    <s v=""/>
    <s v="CL_DD2-02:03"/>
  </r>
  <r>
    <s v="C37"/>
    <s v="DD2-02"/>
    <s v="DD2-02:04"/>
    <x v="0"/>
    <s v="."/>
    <s v="."/>
    <s v="."/>
    <m/>
    <s v=""/>
    <s v=""/>
    <s v="CL_DD2-02:04"/>
  </r>
  <r>
    <s v="C37"/>
    <s v="DD2-03"/>
    <s v="DD2-03:01"/>
    <x v="14"/>
    <s v="BERT016"/>
    <s v="BERT016"/>
    <s v="BERT016.085876"/>
    <n v="16"/>
    <s v="1"/>
    <n v="49"/>
    <s v="CL_DD2-03:01"/>
  </r>
  <r>
    <s v="C37"/>
    <s v="DD2-03"/>
    <s v="DD2-03:02"/>
    <x v="14"/>
    <s v="BERT016"/>
    <s v="BERT016"/>
    <s v="BERT016.088574"/>
    <n v="33"/>
    <s v="1"/>
    <s v=""/>
    <s v="CL_DD2-03:02"/>
  </r>
  <r>
    <s v="C37"/>
    <s v="DD2-03"/>
    <s v="DD2-03:03"/>
    <x v="0"/>
    <s v="."/>
    <s v="."/>
    <s v="."/>
    <m/>
    <s v=""/>
    <s v=""/>
    <s v="CL_DD2-03:03"/>
  </r>
  <r>
    <s v="C37"/>
    <s v="DD2-03"/>
    <s v="DD2-03:04"/>
    <x v="0"/>
    <s v="."/>
    <s v="."/>
    <s v="."/>
    <m/>
    <s v=""/>
    <s v=""/>
    <s v="CL_DD2-03:04"/>
  </r>
  <r>
    <s v="C37"/>
    <s v="DD2-04"/>
    <s v="DD2-04:01"/>
    <x v="14"/>
    <s v="BERT016"/>
    <s v="BERT016"/>
    <s v="BERT016.085876"/>
    <n v="15"/>
    <s v="1"/>
    <n v="49"/>
    <s v="CL_DD2-04:01"/>
  </r>
  <r>
    <s v="C37"/>
    <s v="DD2-04"/>
    <s v="DD2-04:02"/>
    <x v="15"/>
    <s v="OROB054"/>
    <s v="OROB054"/>
    <s v="OROB054.084169"/>
    <n v="16"/>
    <s v="1"/>
    <s v=""/>
    <s v="CL_DD2-04:02"/>
  </r>
  <r>
    <s v="C37"/>
    <s v="DD2-04"/>
    <s v="DD2-04:03"/>
    <x v="8"/>
    <s v="SOUR007"/>
    <s v="SOUR007"/>
    <s v="SOUR007.079429"/>
    <n v="18"/>
    <s v="1"/>
    <s v=""/>
    <s v="CL_DD2-04:03"/>
  </r>
  <r>
    <s v="C37"/>
    <s v="DD2-04"/>
    <s v="DD2-04:04"/>
    <x v="0"/>
    <s v="."/>
    <s v="."/>
    <s v="."/>
    <m/>
    <s v=""/>
    <s v=""/>
    <s v="CL_DD2-04:04"/>
  </r>
  <r>
    <s v="C37"/>
    <s v="DD2-05"/>
    <s v="DD2-05:01"/>
    <x v="14"/>
    <s v="BERT016"/>
    <s v="BERT016"/>
    <s v="BERT016.088473"/>
    <n v="40"/>
    <s v="1"/>
    <n v="40"/>
    <s v="CL_DD2-05:01"/>
  </r>
  <r>
    <s v="C37"/>
    <s v="DD2-05"/>
    <s v="DD2-05:02"/>
    <x v="0"/>
    <s v="."/>
    <s v="."/>
    <s v="."/>
    <m/>
    <s v=""/>
    <s v=""/>
    <s v="CL_DD2-05:02"/>
  </r>
  <r>
    <s v="C37"/>
    <s v="DD2-05"/>
    <s v="DD2-05:03"/>
    <x v="0"/>
    <s v="."/>
    <s v="."/>
    <s v="."/>
    <m/>
    <s v=""/>
    <s v=""/>
    <s v="CL_DD2-05:03"/>
  </r>
  <r>
    <s v="C37"/>
    <s v="DD2-05"/>
    <s v="DD2-05:04"/>
    <x v="0"/>
    <s v="."/>
    <s v="."/>
    <s v="."/>
    <m/>
    <s v=""/>
    <s v=""/>
    <s v="CL_DD2-05:04"/>
  </r>
  <r>
    <s v="C37"/>
    <s v="DD2-06"/>
    <s v="DD2-06:01"/>
    <x v="8"/>
    <s v="SOUR007"/>
    <s v="SOUR007"/>
    <s v="SOUR007.079429"/>
    <n v="5"/>
    <s v="1"/>
    <n v="49"/>
    <s v="CL_DD2-06:01"/>
  </r>
  <r>
    <s v="C37"/>
    <s v="DD2-06"/>
    <s v="DD2-06:02"/>
    <x v="13"/>
    <s v="KOKO011"/>
    <s v="KOKO011"/>
    <s v="KOKO011.084551"/>
    <n v="44"/>
    <s v="1"/>
    <s v=""/>
    <s v="CL_DD2-06:02"/>
  </r>
  <r>
    <s v="C37"/>
    <s v="DD2-06"/>
    <s v="DD2-06:03"/>
    <x v="0"/>
    <s v="."/>
    <s v="."/>
    <s v="."/>
    <m/>
    <s v=""/>
    <s v=""/>
    <s v="CL_DD2-06:03"/>
  </r>
  <r>
    <s v="C37"/>
    <s v="DD2-06"/>
    <s v="DD2-06:04"/>
    <x v="0"/>
    <s v="."/>
    <s v="."/>
    <s v="."/>
    <m/>
    <s v=""/>
    <s v=""/>
    <s v="CL_DD2-06:04"/>
  </r>
  <r>
    <s v="C37"/>
    <s v="DD2-07"/>
    <s v="DD2-07:01"/>
    <x v="13"/>
    <s v="KOKO011"/>
    <s v="KOKO011"/>
    <s v="KOKO011.079679"/>
    <n v="49"/>
    <s v="1"/>
    <n v="49"/>
    <s v="CL_DD2-07:01"/>
  </r>
  <r>
    <s v="C37"/>
    <s v="DD2-07"/>
    <s v="DD2-07:02"/>
    <x v="0"/>
    <s v="."/>
    <s v="."/>
    <s v="."/>
    <m/>
    <s v=""/>
    <s v=""/>
    <s v="CL_DD2-07:02"/>
  </r>
  <r>
    <s v="C37"/>
    <s v="DD2-07"/>
    <s v="DD2-07:03"/>
    <x v="0"/>
    <s v="."/>
    <s v="."/>
    <s v="."/>
    <m/>
    <s v=""/>
    <s v=""/>
    <s v="CL_DD2-07:03"/>
  </r>
  <r>
    <s v="C37"/>
    <s v="DD2-07"/>
    <s v="DD2-07:04"/>
    <x v="0"/>
    <s v="."/>
    <s v="."/>
    <s v="."/>
    <m/>
    <s v=""/>
    <s v=""/>
    <s v="CL_DD2-07:04"/>
  </r>
  <r>
    <s v="C37"/>
    <s v="DD3-01"/>
    <s v="DD3-01:01"/>
    <x v="16"/>
    <s v="PLAN008"/>
    <s v="PLAN008"/>
    <s v="PLAN008.086293"/>
    <n v="38"/>
    <s v="1"/>
    <n v="49"/>
    <s v="CL_DD3-01:01"/>
  </r>
  <r>
    <s v="C37"/>
    <s v="DD3-01"/>
    <s v="DD3-01:02"/>
    <x v="16"/>
    <s v="PLAN008"/>
    <s v="PLAN008"/>
    <s v="PLAN008.090307"/>
    <n v="11"/>
    <s v="1"/>
    <s v=""/>
    <s v="CL_DD3-01:02"/>
  </r>
  <r>
    <s v="C37"/>
    <s v="DD3-01"/>
    <s v="DD3-01:03"/>
    <x v="0"/>
    <s v="."/>
    <s v="."/>
    <s v="."/>
    <m/>
    <s v=""/>
    <s v=""/>
    <s v="CL_DD3-01:03"/>
  </r>
  <r>
    <s v="C37"/>
    <s v="DD3-01"/>
    <s v="DD3-01:04"/>
    <x v="0"/>
    <s v="."/>
    <s v="."/>
    <s v="."/>
    <m/>
    <s v=""/>
    <s v=""/>
    <s v="CL_DD3-01:04"/>
  </r>
  <r>
    <s v="C37"/>
    <s v="DD3-02"/>
    <s v="DD3-02:01"/>
    <x v="14"/>
    <s v="BERT016"/>
    <s v="BERT016"/>
    <s v="BERT016.085869"/>
    <n v="33"/>
    <s v="1"/>
    <n v="49"/>
    <s v="CL_DD3-02:01"/>
  </r>
  <r>
    <s v="C37"/>
    <s v="DD3-02"/>
    <s v="DD3-02:02"/>
    <x v="16"/>
    <s v="PLAN008"/>
    <s v="PLAN008"/>
    <s v="PLAN008.076506"/>
    <n v="16"/>
    <s v="1"/>
    <s v=""/>
    <s v="CL_DD3-02:02"/>
  </r>
  <r>
    <s v="C37"/>
    <s v="DD3-02"/>
    <s v="DD3-02:03"/>
    <x v="0"/>
    <s v="."/>
    <s v="."/>
    <s v="."/>
    <m/>
    <s v=""/>
    <s v=""/>
    <s v="CL_DD3-02:03"/>
  </r>
  <r>
    <s v="C37"/>
    <s v="DD3-02"/>
    <s v="DD3-02:04"/>
    <x v="0"/>
    <s v="."/>
    <s v="."/>
    <s v="."/>
    <m/>
    <s v=""/>
    <s v=""/>
    <s v="CL_DD3-02:04"/>
  </r>
  <r>
    <s v="C37"/>
    <s v="DD3-03"/>
    <s v="DD3-03:01"/>
    <x v="14"/>
    <s v="BERT016"/>
    <s v="BERT016"/>
    <s v="BERT016.077901"/>
    <n v="49"/>
    <s v="1"/>
    <n v="49"/>
    <s v="CL_DD3-03:01"/>
  </r>
  <r>
    <s v="C37"/>
    <s v="DD3-03"/>
    <s v="DD3-03:02"/>
    <x v="0"/>
    <s v="."/>
    <s v="."/>
    <s v="."/>
    <m/>
    <s v=""/>
    <s v=""/>
    <s v="CL_DD3-03:02"/>
  </r>
  <r>
    <s v="C37"/>
    <s v="DD3-03"/>
    <s v="DD3-03:03"/>
    <x v="0"/>
    <s v="."/>
    <s v="."/>
    <s v="."/>
    <m/>
    <s v=""/>
    <s v=""/>
    <s v="CL_DD3-03:03"/>
  </r>
  <r>
    <s v="C37"/>
    <s v="DD3-03"/>
    <s v="DD3-03:04"/>
    <x v="0"/>
    <s v="."/>
    <s v="."/>
    <s v="."/>
    <m/>
    <s v=""/>
    <s v=""/>
    <s v="CL_DD3-03:04"/>
  </r>
  <r>
    <s v="C37"/>
    <s v="DD3-04"/>
    <s v="DD3-04:01"/>
    <x v="16"/>
    <s v="PLAN008"/>
    <s v="PLAN008"/>
    <s v="PLAN008.076506"/>
    <n v="21"/>
    <s v="1"/>
    <n v="49"/>
    <s v="CL_DD3-04:01"/>
  </r>
  <r>
    <s v="C37"/>
    <s v="DD3-04"/>
    <s v="DD3-04:02"/>
    <x v="16"/>
    <s v="PLAN008"/>
    <s v="PLAN008"/>
    <s v="PLAN008.090310"/>
    <n v="28"/>
    <s v="1"/>
    <s v=""/>
    <s v="CL_DD3-04:02"/>
  </r>
  <r>
    <s v="C37"/>
    <s v="DD3-04"/>
    <s v="DD3-04:03"/>
    <x v="0"/>
    <s v="."/>
    <s v="."/>
    <s v="."/>
    <m/>
    <s v=""/>
    <s v=""/>
    <s v="CL_DD3-04:03"/>
  </r>
  <r>
    <s v="C37"/>
    <s v="DD3-04"/>
    <s v="DD3-04:04"/>
    <x v="0"/>
    <s v="."/>
    <s v="."/>
    <s v="."/>
    <m/>
    <s v=""/>
    <s v=""/>
    <s v="CL_DD3-04:04"/>
  </r>
  <r>
    <s v="C37"/>
    <s v="DD3-05"/>
    <s v="DD3-05:01"/>
    <x v="14"/>
    <s v="BERT016"/>
    <s v="BERT016"/>
    <s v="BERT016.077833"/>
    <n v="32"/>
    <s v="1"/>
    <n v="37"/>
    <s v="CL_DD3-05:01"/>
  </r>
  <r>
    <s v="C37"/>
    <s v="DD3-05"/>
    <s v="DD3-05:02"/>
    <x v="14"/>
    <s v="BERT016"/>
    <s v="BERT016"/>
    <s v="BERT016.080485"/>
    <n v="5"/>
    <s v="1"/>
    <s v=""/>
    <s v="CL_DD3-05:02"/>
  </r>
  <r>
    <s v="C37"/>
    <s v="DD3-05"/>
    <s v="DD3-05:03"/>
    <x v="0"/>
    <s v="."/>
    <s v="."/>
    <s v="."/>
    <m/>
    <s v=""/>
    <s v=""/>
    <s v="CL_DD3-05:03"/>
  </r>
  <r>
    <s v="C37"/>
    <s v="DD3-05"/>
    <s v="DD3-05:04"/>
    <x v="0"/>
    <s v="."/>
    <s v="."/>
    <s v="."/>
    <m/>
    <s v=""/>
    <s v=""/>
    <s v="CL_DD3-05:04"/>
  </r>
  <r>
    <s v="C37"/>
    <s v="DD3-06"/>
    <s v="DD3-06:01"/>
    <x v="13"/>
    <s v="KOKO011"/>
    <s v="KOKO011"/>
    <s v="KOKO011.079673"/>
    <n v="41"/>
    <s v="1"/>
    <n v="49"/>
    <s v="CL_DD3-06:01"/>
  </r>
  <r>
    <s v="C37"/>
    <s v="DD3-06"/>
    <s v="DD3-06:02"/>
    <x v="16"/>
    <s v="PLAN008"/>
    <s v="PLAN008"/>
    <s v="PLAN008.090309"/>
    <n v="8"/>
    <s v="1"/>
    <s v=""/>
    <s v="CL_DD3-06:02"/>
  </r>
  <r>
    <s v="C37"/>
    <s v="DD3-06"/>
    <s v="DD3-06:03"/>
    <x v="0"/>
    <s v="."/>
    <s v="."/>
    <s v="."/>
    <m/>
    <s v=""/>
    <s v=""/>
    <s v="CL_DD3-06:03"/>
  </r>
  <r>
    <s v="C37"/>
    <s v="DD3-06"/>
    <s v="DD3-06:04"/>
    <x v="0"/>
    <s v="."/>
    <s v="."/>
    <s v="."/>
    <m/>
    <s v=""/>
    <s v=""/>
    <s v="CL_DD3-06:04"/>
  </r>
  <r>
    <s v="C37"/>
    <s v="DD3-07"/>
    <s v="DD3-07:01"/>
    <x v="16"/>
    <s v="PLAN008"/>
    <s v="PLAN008"/>
    <s v="PLAN008.090307"/>
    <n v="13"/>
    <s v="1"/>
    <n v="49"/>
    <s v="CL_DD3-07:01"/>
  </r>
  <r>
    <s v="C37"/>
    <s v="DD3-07"/>
    <s v="DD3-07:02"/>
    <x v="8"/>
    <s v="SOUR007"/>
    <s v="SOUR007"/>
    <s v="SOUR007.086558"/>
    <n v="36"/>
    <s v="1"/>
    <s v=""/>
    <s v="CL_DD3-07:02"/>
  </r>
  <r>
    <s v="C37"/>
    <s v="DD3-07"/>
    <s v="DD3-07:03"/>
    <x v="0"/>
    <s v="."/>
    <s v="."/>
    <s v="."/>
    <m/>
    <s v=""/>
    <s v=""/>
    <s v="CL_DD3-07:03"/>
  </r>
  <r>
    <s v="C37"/>
    <s v="DD3-07"/>
    <s v="DD3-07:04"/>
    <x v="0"/>
    <s v="."/>
    <s v="."/>
    <s v="."/>
    <m/>
    <s v=""/>
    <s v=""/>
    <s v="CL_DD3-07:04"/>
  </r>
  <r>
    <s v="C37"/>
    <s v="EE1-01"/>
    <s v="EE1-01:01"/>
    <x v="18"/>
    <s v="SUNL006"/>
    <s v="SUNL006"/>
    <s v="SUNL006.087030"/>
    <n v="13"/>
    <s v="1"/>
    <n v="49"/>
    <s v="CL_EE1-01:01"/>
  </r>
  <r>
    <s v="C37"/>
    <s v="EE1-01"/>
    <s v="EE1-01:02"/>
    <x v="15"/>
    <s v="OROB054"/>
    <s v="OROB054"/>
    <s v="OROB054.080104"/>
    <n v="36"/>
    <s v="1"/>
    <s v=""/>
    <s v="CL_EE1-01:02"/>
  </r>
  <r>
    <s v="C37"/>
    <s v="EE1-01"/>
    <s v="EE1-01:03"/>
    <x v="0"/>
    <s v="."/>
    <s v="."/>
    <s v="."/>
    <m/>
    <s v=""/>
    <s v=""/>
    <s v="CL_EE1-01:03"/>
  </r>
  <r>
    <s v="C37"/>
    <s v="EE1-01"/>
    <s v="EE1-01:04"/>
    <x v="0"/>
    <s v="."/>
    <s v="."/>
    <s v="."/>
    <m/>
    <s v=""/>
    <s v=""/>
    <s v="CL_EE1-01:04"/>
  </r>
  <r>
    <s v="C37"/>
    <s v="EE1-02"/>
    <s v="EE1-02:01"/>
    <x v="12"/>
    <s v="GFSD189"/>
    <s v="GFSD189"/>
    <s v="GFSD189.089671"/>
    <n v="24"/>
    <s v="1"/>
    <n v="49"/>
    <s v="CL_EE1-02:01"/>
  </r>
  <r>
    <s v="C37"/>
    <s v="EE1-02"/>
    <s v="EE1-02:02"/>
    <x v="15"/>
    <s v="OROB054"/>
    <s v="OROB054"/>
    <s v="OROB054.087990"/>
    <n v="16"/>
    <s v="1"/>
    <s v=""/>
    <s v="CL_EE1-02:02"/>
  </r>
  <r>
    <s v="C37"/>
    <s v="EE1-02"/>
    <s v="EE1-02:03"/>
    <x v="18"/>
    <s v="SUNL006"/>
    <s v="SUNL006"/>
    <s v="SUNL006.079656"/>
    <n v="9"/>
    <s v="1"/>
    <s v=""/>
    <s v="CL_EE1-02:03"/>
  </r>
  <r>
    <s v="C37"/>
    <s v="EE1-02"/>
    <s v="EE1-02:04"/>
    <x v="0"/>
    <s v="."/>
    <s v="."/>
    <s v="."/>
    <m/>
    <s v=""/>
    <s v=""/>
    <s v="CL_EE1-02:04"/>
  </r>
  <r>
    <s v="C37"/>
    <s v="EE1-03"/>
    <s v="EE1-03:01"/>
    <x v="12"/>
    <s v="GFSD189"/>
    <s v="GFSD189"/>
    <s v="GFSD189.079058"/>
    <n v="22"/>
    <s v="1"/>
    <n v="49"/>
    <s v="CL_EE1-03:01"/>
  </r>
  <r>
    <s v="C37"/>
    <s v="EE1-03"/>
    <s v="EE1-03:02"/>
    <x v="12"/>
    <s v="GFSD189"/>
    <s v="GFSD189"/>
    <s v="GFSD189.085989"/>
    <n v="16"/>
    <s v="1"/>
    <s v=""/>
    <s v="CL_EE1-03:02"/>
  </r>
  <r>
    <s v="C37"/>
    <s v="EE1-03"/>
    <s v="EE1-03:03"/>
    <x v="12"/>
    <s v="GFSD189"/>
    <s v="GFSD189"/>
    <s v="GFSD189.081420"/>
    <n v="11"/>
    <s v="1"/>
    <s v=""/>
    <s v="CL_EE1-03:03"/>
  </r>
  <r>
    <s v="C37"/>
    <s v="EE1-03"/>
    <s v="EE1-03:04"/>
    <x v="0"/>
    <s v="."/>
    <s v="."/>
    <s v="."/>
    <m/>
    <s v=""/>
    <s v=""/>
    <s v="CL_EE1-03:04"/>
  </r>
  <r>
    <s v="C37"/>
    <s v="EE1-04"/>
    <s v="EE1-04:01"/>
    <x v="12"/>
    <s v="GFSD189"/>
    <s v="GFSD189"/>
    <s v="GFSD189.079090"/>
    <n v="16"/>
    <s v="1"/>
    <n v="49"/>
    <s v="CL_EE1-04:01"/>
  </r>
  <r>
    <s v="C37"/>
    <s v="EE1-04"/>
    <s v="EE1-04:02"/>
    <x v="12"/>
    <s v="GFSD189"/>
    <s v="GFSD189"/>
    <s v="GFSD189.085997"/>
    <n v="23"/>
    <s v="1"/>
    <s v=""/>
    <s v="CL_EE1-04:02"/>
  </r>
  <r>
    <s v="C37"/>
    <s v="EE1-04"/>
    <s v="EE1-04:03"/>
    <x v="12"/>
    <s v="GFSD189"/>
    <s v="GFSD189"/>
    <s v="GFSD189.079058"/>
    <n v="10"/>
    <s v="1"/>
    <s v=""/>
    <s v="CL_EE1-04:03"/>
  </r>
  <r>
    <s v="C37"/>
    <s v="EE1-04"/>
    <s v="EE1-04:04"/>
    <x v="0"/>
    <s v="."/>
    <s v="."/>
    <s v="."/>
    <m/>
    <s v=""/>
    <s v=""/>
    <s v="CL_EE1-04:04"/>
  </r>
  <r>
    <s v="C37"/>
    <s v="EE1-05"/>
    <s v="EE1-05:01"/>
    <x v="11"/>
    <s v="92CK119"/>
    <s v="92CK119"/>
    <s v="92CK119.087763"/>
    <n v="40"/>
    <s v="1"/>
    <n v="49"/>
    <s v="CL_EE1-05:01"/>
  </r>
  <r>
    <s v="C37"/>
    <s v="EE1-05"/>
    <s v="EE1-05:02"/>
    <x v="12"/>
    <s v="GFSD189"/>
    <s v="GFSD189"/>
    <s v="GFSD189.079090"/>
    <n v="9"/>
    <s v="1"/>
    <s v=""/>
    <s v="CL_EE1-05:02"/>
  </r>
  <r>
    <s v="C37"/>
    <s v="EE1-05"/>
    <s v="EE1-05:03"/>
    <x v="0"/>
    <s v="."/>
    <s v="."/>
    <s v="."/>
    <m/>
    <s v=""/>
    <s v=""/>
    <s v="CL_EE1-05:03"/>
  </r>
  <r>
    <s v="C37"/>
    <s v="EE1-05"/>
    <s v="EE1-05:04"/>
    <x v="0"/>
    <s v="."/>
    <s v="."/>
    <s v="."/>
    <m/>
    <s v=""/>
    <s v=""/>
    <s v="CL_EE1-05:04"/>
  </r>
  <r>
    <s v="C37"/>
    <s v="EE1-06"/>
    <s v="EE1-06:01"/>
    <x v="11"/>
    <s v="92CK119"/>
    <s v="92CK119"/>
    <s v="92CK119.091726"/>
    <n v="12"/>
    <s v="1"/>
    <n v="49"/>
    <s v="CL_EE1-06:01"/>
  </r>
  <r>
    <s v="C37"/>
    <s v="EE1-06"/>
    <s v="EE1-06:02"/>
    <x v="12"/>
    <s v="GFSD189"/>
    <s v="GFSD189"/>
    <s v="GFSD189.082552"/>
    <n v="24"/>
    <s v="1"/>
    <s v=""/>
    <s v="CL_EE1-06:02"/>
  </r>
  <r>
    <s v="C37"/>
    <s v="EE1-06"/>
    <s v="EE1-06:03"/>
    <x v="12"/>
    <s v="GFSD189"/>
    <s v="GFSD189"/>
    <s v="GFSD189.079090"/>
    <n v="13"/>
    <s v="1"/>
    <s v=""/>
    <s v="CL_EE1-06:03"/>
  </r>
  <r>
    <s v="C37"/>
    <s v="EE1-06"/>
    <s v="EE1-06:04"/>
    <x v="0"/>
    <s v="."/>
    <s v="."/>
    <s v="."/>
    <m/>
    <s v=""/>
    <s v=""/>
    <s v="CL_EE1-06:04"/>
  </r>
  <r>
    <s v="C37"/>
    <s v="EE1-07"/>
    <s v="EE1-07:01"/>
    <x v="0"/>
    <s v="."/>
    <s v="."/>
    <s v="."/>
    <m/>
    <s v=""/>
    <n v="0"/>
    <s v="CL_EE1-07:01"/>
  </r>
  <r>
    <s v="C37"/>
    <s v="EE1-07"/>
    <s v="EE1-07:02"/>
    <x v="0"/>
    <s v="."/>
    <s v="."/>
    <s v="."/>
    <m/>
    <s v=""/>
    <s v=""/>
    <s v="CL_EE1-07:02"/>
  </r>
  <r>
    <s v="C37"/>
    <s v="EE1-07"/>
    <s v="EE1-07:03"/>
    <x v="0"/>
    <s v="."/>
    <s v="."/>
    <s v="."/>
    <m/>
    <s v=""/>
    <s v=""/>
    <s v="CL_EE1-07:03"/>
  </r>
  <r>
    <s v="C37"/>
    <s v="EE1-07"/>
    <s v="EE1-07:04"/>
    <x v="0"/>
    <s v="."/>
    <s v="."/>
    <s v="."/>
    <m/>
    <s v=""/>
    <s v=""/>
    <s v="CL_EE1-07:04"/>
  </r>
  <r>
    <s v="C37"/>
    <s v="EE2-01"/>
    <s v="EE2-01:01"/>
    <x v="0"/>
    <s v="."/>
    <s v="."/>
    <s v="."/>
    <m/>
    <s v=""/>
    <n v="0"/>
    <s v="CL_EE2-01:01"/>
  </r>
  <r>
    <s v="C37"/>
    <s v="EE2-01"/>
    <s v="EE2-01:02"/>
    <x v="0"/>
    <s v="."/>
    <s v="."/>
    <s v="."/>
    <m/>
    <s v=""/>
    <s v=""/>
    <s v="CL_EE2-01:02"/>
  </r>
  <r>
    <s v="C37"/>
    <s v="EE2-01"/>
    <s v="EE2-01:03"/>
    <x v="0"/>
    <s v="."/>
    <s v="."/>
    <s v="."/>
    <m/>
    <s v=""/>
    <s v=""/>
    <s v="CL_EE2-01:03"/>
  </r>
  <r>
    <s v="C37"/>
    <s v="EE2-01"/>
    <s v="EE2-01:04"/>
    <x v="0"/>
    <s v="."/>
    <s v="."/>
    <s v="."/>
    <m/>
    <s v=""/>
    <s v=""/>
    <s v="CL_EE2-01:04"/>
  </r>
  <r>
    <s v="C37"/>
    <s v="EE2-02"/>
    <s v="EE2-02:01"/>
    <x v="0"/>
    <s v="."/>
    <s v="."/>
    <s v="."/>
    <m/>
    <s v=""/>
    <n v="0"/>
    <s v="CL_EE2-02:01"/>
  </r>
  <r>
    <s v="C37"/>
    <s v="EE2-02"/>
    <s v="EE2-02:02"/>
    <x v="0"/>
    <s v="."/>
    <s v="."/>
    <s v="."/>
    <m/>
    <s v=""/>
    <s v=""/>
    <s v="CL_EE2-02:02"/>
  </r>
  <r>
    <s v="C37"/>
    <s v="EE2-02"/>
    <s v="EE2-02:03"/>
    <x v="0"/>
    <s v="."/>
    <s v="."/>
    <s v="."/>
    <m/>
    <s v=""/>
    <s v=""/>
    <s v="CL_EE2-02:03"/>
  </r>
  <r>
    <s v="C37"/>
    <s v="EE2-02"/>
    <s v="EE2-02:04"/>
    <x v="0"/>
    <s v="."/>
    <s v="."/>
    <s v="."/>
    <m/>
    <s v=""/>
    <s v=""/>
    <s v="CL_EE2-02:04"/>
  </r>
  <r>
    <s v="C37"/>
    <s v="EE2-03"/>
    <s v="EE2-03:01"/>
    <x v="0"/>
    <s v="."/>
    <s v="."/>
    <s v="."/>
    <m/>
    <s v=""/>
    <n v="0"/>
    <s v="CL_EE2-03:01"/>
  </r>
  <r>
    <s v="C37"/>
    <s v="EE2-03"/>
    <s v="EE2-03:02"/>
    <x v="0"/>
    <s v="."/>
    <s v="."/>
    <s v="."/>
    <m/>
    <s v=""/>
    <s v=""/>
    <s v="CL_EE2-03:02"/>
  </r>
  <r>
    <s v="C37"/>
    <s v="EE2-03"/>
    <s v="EE2-03:03"/>
    <x v="0"/>
    <s v="."/>
    <s v="."/>
    <s v="."/>
    <m/>
    <s v=""/>
    <s v=""/>
    <s v="CL_EE2-03:03"/>
  </r>
  <r>
    <s v="C37"/>
    <s v="EE2-03"/>
    <s v="EE2-03:04"/>
    <x v="0"/>
    <s v="."/>
    <s v="."/>
    <s v="."/>
    <m/>
    <s v=""/>
    <s v=""/>
    <s v="CL_EE2-03:04"/>
  </r>
  <r>
    <s v="C37"/>
    <s v="EE2-04"/>
    <s v="EE2-04:01"/>
    <x v="0"/>
    <s v="."/>
    <s v="."/>
    <s v="."/>
    <m/>
    <s v=""/>
    <n v="0"/>
    <s v="CL_EE2-04:01"/>
  </r>
  <r>
    <s v="C37"/>
    <s v="EE2-04"/>
    <s v="EE2-04:02"/>
    <x v="0"/>
    <s v="."/>
    <s v="."/>
    <s v="."/>
    <m/>
    <s v=""/>
    <s v=""/>
    <s v="CL_EE2-04:02"/>
  </r>
  <r>
    <s v="C37"/>
    <s v="EE2-04"/>
    <s v="EE2-04:03"/>
    <x v="0"/>
    <s v="."/>
    <s v="."/>
    <s v="."/>
    <m/>
    <s v=""/>
    <s v=""/>
    <s v="CL_EE2-04:03"/>
  </r>
  <r>
    <s v="C37"/>
    <s v="EE2-04"/>
    <s v="EE2-04:04"/>
    <x v="0"/>
    <s v="."/>
    <s v="."/>
    <s v="."/>
    <m/>
    <s v=""/>
    <s v=""/>
    <s v="CL_EE2-04:04"/>
  </r>
  <r>
    <s v="C37"/>
    <s v="EE2-05"/>
    <s v="EE2-05:01"/>
    <x v="0"/>
    <s v="."/>
    <s v="."/>
    <s v="."/>
    <m/>
    <s v=""/>
    <n v="0"/>
    <s v="CL_EE2-05:01"/>
  </r>
  <r>
    <s v="C37"/>
    <s v="EE2-05"/>
    <s v="EE2-05:02"/>
    <x v="0"/>
    <s v="."/>
    <s v="."/>
    <s v="."/>
    <m/>
    <s v=""/>
    <s v=""/>
    <s v="CL_EE2-05:02"/>
  </r>
  <r>
    <s v="C37"/>
    <s v="EE2-05"/>
    <s v="EE2-05:03"/>
    <x v="0"/>
    <s v="."/>
    <s v="."/>
    <s v="."/>
    <m/>
    <s v=""/>
    <s v=""/>
    <s v="CL_EE2-05:03"/>
  </r>
  <r>
    <s v="C37"/>
    <s v="EE2-05"/>
    <s v="EE2-05:04"/>
    <x v="0"/>
    <s v="."/>
    <s v="."/>
    <s v="."/>
    <m/>
    <s v=""/>
    <s v=""/>
    <s v="CL_EE2-05:04"/>
  </r>
  <r>
    <s v="C37"/>
    <s v="EE2-06"/>
    <s v="EE2-06:01"/>
    <x v="0"/>
    <s v="."/>
    <s v="."/>
    <s v="."/>
    <m/>
    <s v=""/>
    <n v="0"/>
    <s v="CL_EE2-06:01"/>
  </r>
  <r>
    <s v="C37"/>
    <s v="EE2-06"/>
    <s v="EE2-06:02"/>
    <x v="0"/>
    <s v="."/>
    <s v="."/>
    <s v="."/>
    <m/>
    <s v=""/>
    <s v=""/>
    <s v="CL_EE2-06:02"/>
  </r>
  <r>
    <s v="C37"/>
    <s v="EE2-06"/>
    <s v="EE2-06:03"/>
    <x v="0"/>
    <s v="."/>
    <s v="."/>
    <s v="."/>
    <m/>
    <s v=""/>
    <s v=""/>
    <s v="CL_EE2-06:03"/>
  </r>
  <r>
    <s v="C37"/>
    <s v="EE2-06"/>
    <s v="EE2-06:04"/>
    <x v="0"/>
    <s v="."/>
    <s v="."/>
    <s v="."/>
    <m/>
    <s v=""/>
    <s v=""/>
    <s v="CL_EE2-06:04"/>
  </r>
  <r>
    <s v="C37"/>
    <s v="EE2-07"/>
    <s v="EE2-07:01"/>
    <x v="0"/>
    <s v="."/>
    <s v="."/>
    <s v="."/>
    <m/>
    <s v=""/>
    <n v="0"/>
    <s v="CL_EE2-07:01"/>
  </r>
  <r>
    <s v="C37"/>
    <s v="EE2-07"/>
    <s v="EE2-07:02"/>
    <x v="0"/>
    <s v="."/>
    <s v="."/>
    <s v="."/>
    <m/>
    <s v=""/>
    <s v=""/>
    <s v="CL_EE2-07:02"/>
  </r>
  <r>
    <s v="C37"/>
    <s v="EE2-07"/>
    <s v="EE2-07:03"/>
    <x v="0"/>
    <s v="."/>
    <s v="."/>
    <s v="."/>
    <m/>
    <s v=""/>
    <s v=""/>
    <s v="CL_EE2-07:03"/>
  </r>
  <r>
    <s v="C37"/>
    <s v="EE2-07"/>
    <s v="EE2-07:04"/>
    <x v="0"/>
    <s v="."/>
    <s v="."/>
    <s v="."/>
    <m/>
    <s v=""/>
    <s v=""/>
    <s v="CL_EE2-07:04"/>
  </r>
  <r>
    <s v="C37"/>
    <s v="EE3-01"/>
    <s v="EE3-01:01"/>
    <x v="19"/>
    <s v="PINE001"/>
    <s v="PINE001"/>
    <s v="PINE001.087122"/>
    <n v="49"/>
    <s v="1"/>
    <n v="49"/>
    <s v="CL_EE3-01:01"/>
  </r>
  <r>
    <s v="C37"/>
    <s v="EE3-01"/>
    <s v="EE3-01:02"/>
    <x v="0"/>
    <s v="."/>
    <s v="."/>
    <s v="."/>
    <m/>
    <s v=""/>
    <s v=""/>
    <s v="CL_EE3-01:02"/>
  </r>
  <r>
    <s v="C37"/>
    <s v="EE3-01"/>
    <s v="EE3-01:03"/>
    <x v="0"/>
    <s v="."/>
    <s v="."/>
    <s v="."/>
    <m/>
    <s v=""/>
    <s v=""/>
    <s v="CL_EE3-01:03"/>
  </r>
  <r>
    <s v="C37"/>
    <s v="EE3-01"/>
    <s v="EE3-01:04"/>
    <x v="0"/>
    <s v="."/>
    <s v="."/>
    <s v="."/>
    <m/>
    <s v=""/>
    <s v=""/>
    <s v="CL_EE3-01:04"/>
  </r>
  <r>
    <s v="C37"/>
    <s v="EE3-02"/>
    <s v="EE3-02:01"/>
    <x v="10"/>
    <s v="RAIN005"/>
    <s v="RAIN005"/>
    <s v="RAIN005.087322"/>
    <n v="25"/>
    <s v="1"/>
    <n v="49"/>
    <s v="CL_EE3-02:01"/>
  </r>
  <r>
    <s v="C37"/>
    <s v="EE3-02"/>
    <s v="EE3-02:02"/>
    <x v="18"/>
    <s v="SUNL006"/>
    <s v="SUNL006"/>
    <s v="SUNL006.087012"/>
    <n v="15"/>
    <s v="1"/>
    <s v=""/>
    <s v="CL_EE3-02:02"/>
  </r>
  <r>
    <s v="C37"/>
    <s v="EE3-02"/>
    <s v="EE3-02:03"/>
    <x v="18"/>
    <s v="SUNL006"/>
    <s v="SUNL006"/>
    <s v="SUNL006.083129"/>
    <n v="9"/>
    <s v="1"/>
    <s v=""/>
    <s v="CL_EE3-02:03"/>
  </r>
  <r>
    <s v="C37"/>
    <s v="EE3-02"/>
    <s v="EE3-02:04"/>
    <x v="0"/>
    <s v="."/>
    <s v="."/>
    <s v="."/>
    <m/>
    <s v=""/>
    <s v=""/>
    <s v="CL_EE3-02:04"/>
  </r>
  <r>
    <s v="C37"/>
    <s v="EE3-03"/>
    <s v="EE3-03:01"/>
    <x v="18"/>
    <s v="SUNL006"/>
    <s v="SUNL006"/>
    <s v="SUNL006.079577"/>
    <n v="49"/>
    <s v="1"/>
    <n v="49"/>
    <s v="CL_EE3-03:01"/>
  </r>
  <r>
    <s v="C37"/>
    <s v="EE3-03"/>
    <s v="EE3-03:02"/>
    <x v="0"/>
    <s v="."/>
    <s v="."/>
    <s v="."/>
    <m/>
    <s v=""/>
    <s v=""/>
    <s v="CL_EE3-03:02"/>
  </r>
  <r>
    <s v="C37"/>
    <s v="EE3-03"/>
    <s v="EE3-03:03"/>
    <x v="0"/>
    <s v="."/>
    <s v="."/>
    <s v="."/>
    <m/>
    <s v=""/>
    <s v=""/>
    <s v="CL_EE3-03:03"/>
  </r>
  <r>
    <s v="C37"/>
    <s v="EE3-03"/>
    <s v="EE3-03:04"/>
    <x v="0"/>
    <s v="."/>
    <s v="."/>
    <s v="."/>
    <m/>
    <s v=""/>
    <s v=""/>
    <s v="CL_EE3-03:04"/>
  </r>
  <r>
    <s v="C37"/>
    <s v="EE3-04"/>
    <s v="EE3-04:01"/>
    <x v="10"/>
    <s v="RAIN005"/>
    <s v="RAIN005"/>
    <s v="RAIN005.090220"/>
    <n v="6"/>
    <s v="1"/>
    <n v="49"/>
    <s v="CL_EE3-04:01"/>
  </r>
  <r>
    <s v="C37"/>
    <s v="EE3-04"/>
    <s v="EE3-04:02"/>
    <x v="18"/>
    <s v="SUNL006"/>
    <s v="SUNL006"/>
    <s v="SUNL006.083129"/>
    <n v="43"/>
    <s v="1"/>
    <s v=""/>
    <s v="CL_EE3-04:02"/>
  </r>
  <r>
    <s v="C37"/>
    <s v="EE3-04"/>
    <s v="EE3-04:03"/>
    <x v="0"/>
    <s v="."/>
    <s v="."/>
    <s v="."/>
    <m/>
    <s v=""/>
    <s v=""/>
    <s v="CL_EE3-04:03"/>
  </r>
  <r>
    <s v="C37"/>
    <s v="EE3-04"/>
    <s v="EE3-04:04"/>
    <x v="0"/>
    <s v="."/>
    <s v="."/>
    <s v="."/>
    <m/>
    <s v=""/>
    <s v=""/>
    <s v="CL_EE3-04:04"/>
  </r>
  <r>
    <s v="C37"/>
    <s v="EE3-05"/>
    <s v="EE3-05:01"/>
    <x v="15"/>
    <s v="OROB054"/>
    <s v="OROB054"/>
    <s v="OROB054.077717"/>
    <n v="36"/>
    <s v="1"/>
    <n v="36"/>
    <s v="CL_EE3-05:01"/>
  </r>
  <r>
    <s v="C37"/>
    <s v="EE3-05"/>
    <s v="EE3-05:02"/>
    <x v="0"/>
    <s v="."/>
    <s v="."/>
    <s v="."/>
    <m/>
    <s v=""/>
    <s v=""/>
    <s v="CL_EE3-05:02"/>
  </r>
  <r>
    <s v="C37"/>
    <s v="EE3-05"/>
    <s v="EE3-05:03"/>
    <x v="0"/>
    <s v="."/>
    <s v="."/>
    <s v="."/>
    <m/>
    <s v=""/>
    <s v=""/>
    <s v="CL_EE3-05:03"/>
  </r>
  <r>
    <s v="C37"/>
    <s v="EE3-05"/>
    <s v="EE3-05:04"/>
    <x v="0"/>
    <s v="."/>
    <s v="."/>
    <s v="."/>
    <m/>
    <s v=""/>
    <s v=""/>
    <s v="CL_EE3-05:04"/>
  </r>
  <r>
    <s v="C37"/>
    <s v="EE3-06"/>
    <s v="EE3-06:01"/>
    <x v="15"/>
    <s v="OROB054"/>
    <s v="OROB054"/>
    <s v="OROB054.080104"/>
    <n v="7"/>
    <s v="1"/>
    <n v="49"/>
    <s v="CL_EE3-06:01"/>
  </r>
  <r>
    <s v="C37"/>
    <s v="EE3-06"/>
    <s v="EE3-06:02"/>
    <x v="18"/>
    <s v="SUNL006"/>
    <s v="SUNL006"/>
    <s v="SUNL006.083206"/>
    <n v="30"/>
    <s v="1"/>
    <s v=""/>
    <s v="CL_EE3-06:02"/>
  </r>
  <r>
    <s v="C37"/>
    <s v="EE3-06"/>
    <s v="EE3-06:03"/>
    <x v="10"/>
    <s v="RAIN005"/>
    <s v="RAIN005"/>
    <s v="RAIN005.090220"/>
    <n v="12"/>
    <s v="1"/>
    <s v=""/>
    <s v="CL_EE3-06:03"/>
  </r>
  <r>
    <s v="C37"/>
    <s v="EE3-06"/>
    <s v="EE3-06:04"/>
    <x v="0"/>
    <s v="."/>
    <s v="."/>
    <s v="."/>
    <m/>
    <s v=""/>
    <s v=""/>
    <s v="CL_EE3-06:04"/>
  </r>
  <r>
    <s v="C37"/>
    <s v="EE3-07"/>
    <s v="EE3-07:01"/>
    <x v="15"/>
    <s v="OROB054"/>
    <s v="OROB054"/>
    <s v="OROB054.077717"/>
    <n v="49"/>
    <s v="1"/>
    <n v="49"/>
    <s v="CL_EE3-07:01"/>
  </r>
  <r>
    <s v="C37"/>
    <s v="EE3-07"/>
    <s v="EE3-07:02"/>
    <x v="0"/>
    <s v="."/>
    <s v="."/>
    <s v="."/>
    <m/>
    <s v=""/>
    <s v=""/>
    <s v="CL_EE3-07:02"/>
  </r>
  <r>
    <s v="C37"/>
    <s v="EE3-07"/>
    <s v="EE3-07:03"/>
    <x v="0"/>
    <s v="."/>
    <s v="."/>
    <s v="."/>
    <m/>
    <s v=""/>
    <s v=""/>
    <s v="CL_EE3-07:03"/>
  </r>
  <r>
    <s v="C37"/>
    <s v="EE3-07"/>
    <s v="EE3-07:04"/>
    <x v="0"/>
    <s v="."/>
    <s v="."/>
    <s v="."/>
    <m/>
    <s v=""/>
    <s v=""/>
    <s v="CL_EE3-07:0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
  <r>
    <x v="0"/>
    <s v="AA1-01"/>
    <s v="AA1-01:01"/>
    <x v="0"/>
    <x v="0"/>
    <s v="."/>
    <s v="."/>
    <m/>
    <s v=""/>
    <n v="0"/>
    <s v="CL_AA1-01:01"/>
  </r>
  <r>
    <x v="0"/>
    <s v="AA1-01"/>
    <s v="AA1-01:02"/>
    <x v="0"/>
    <x v="0"/>
    <s v="."/>
    <s v="."/>
    <m/>
    <s v=""/>
    <s v=""/>
    <s v="CL_AA1-01:02"/>
  </r>
  <r>
    <x v="0"/>
    <s v="AA1-01"/>
    <s v="AA1-01:03"/>
    <x v="0"/>
    <x v="0"/>
    <s v="."/>
    <s v="."/>
    <m/>
    <s v=""/>
    <s v=""/>
    <s v="CL_AA1-01:03"/>
  </r>
  <r>
    <x v="0"/>
    <s v="AA1-01"/>
    <s v="AA1-01:04"/>
    <x v="0"/>
    <x v="0"/>
    <s v="."/>
    <s v="."/>
    <m/>
    <s v=""/>
    <s v=""/>
    <s v="CL_AA1-01:04"/>
  </r>
  <r>
    <x v="0"/>
    <s v="AA1-02"/>
    <s v="AA1-02:01"/>
    <x v="0"/>
    <x v="0"/>
    <s v="."/>
    <s v="."/>
    <m/>
    <s v=""/>
    <n v="0"/>
    <s v="CL_AA1-02:01"/>
  </r>
  <r>
    <x v="0"/>
    <s v="AA1-02"/>
    <s v="AA1-02:02"/>
    <x v="0"/>
    <x v="0"/>
    <s v="."/>
    <s v="."/>
    <m/>
    <s v=""/>
    <s v=""/>
    <s v="CL_AA1-02:02"/>
  </r>
  <r>
    <x v="0"/>
    <s v="AA1-02"/>
    <s v="AA1-02:03"/>
    <x v="0"/>
    <x v="0"/>
    <s v="."/>
    <s v="."/>
    <m/>
    <s v=""/>
    <s v=""/>
    <s v="CL_AA1-02:03"/>
  </r>
  <r>
    <x v="0"/>
    <s v="AA1-02"/>
    <s v="AA1-02:04"/>
    <x v="0"/>
    <x v="0"/>
    <s v="."/>
    <s v="."/>
    <m/>
    <s v=""/>
    <s v=""/>
    <s v="CL_AA1-02:04"/>
  </r>
  <r>
    <x v="0"/>
    <s v="AA1-03"/>
    <s v="AA1-03:01"/>
    <x v="0"/>
    <x v="0"/>
    <s v="."/>
    <s v="."/>
    <m/>
    <s v=""/>
    <n v="0"/>
    <s v="CL_AA1-03:01"/>
  </r>
  <r>
    <x v="0"/>
    <s v="AA1-03"/>
    <s v="AA1-03:02"/>
    <x v="0"/>
    <x v="0"/>
    <s v="."/>
    <s v="."/>
    <m/>
    <s v=""/>
    <s v=""/>
    <s v="CL_AA1-03:02"/>
  </r>
  <r>
    <x v="0"/>
    <s v="AA1-03"/>
    <s v="AA1-03:03"/>
    <x v="0"/>
    <x v="0"/>
    <s v="."/>
    <s v="."/>
    <m/>
    <s v=""/>
    <s v=""/>
    <s v="CL_AA1-03:03"/>
  </r>
  <r>
    <x v="0"/>
    <s v="AA1-03"/>
    <s v="AA1-03:04"/>
    <x v="0"/>
    <x v="0"/>
    <s v="."/>
    <s v="."/>
    <m/>
    <s v=""/>
    <s v=""/>
    <s v="CL_AA1-03:04"/>
  </r>
  <r>
    <x v="0"/>
    <s v="AA1-04"/>
    <s v="AA1-04:01"/>
    <x v="0"/>
    <x v="0"/>
    <s v="."/>
    <s v="."/>
    <m/>
    <s v=""/>
    <n v="0"/>
    <s v="CL_AA1-04:01"/>
  </r>
  <r>
    <x v="0"/>
    <s v="AA1-04"/>
    <s v="AA1-04:02"/>
    <x v="0"/>
    <x v="0"/>
    <s v="."/>
    <s v="."/>
    <m/>
    <s v=""/>
    <s v=""/>
    <s v="CL_AA1-04:02"/>
  </r>
  <r>
    <x v="0"/>
    <s v="AA1-04"/>
    <s v="AA1-04:03"/>
    <x v="0"/>
    <x v="0"/>
    <s v="."/>
    <s v="."/>
    <m/>
    <s v=""/>
    <s v=""/>
    <s v="CL_AA1-04:03"/>
  </r>
  <r>
    <x v="0"/>
    <s v="AA1-04"/>
    <s v="AA1-04:04"/>
    <x v="0"/>
    <x v="0"/>
    <s v="."/>
    <s v="."/>
    <m/>
    <s v=""/>
    <s v=""/>
    <s v="CL_AA1-04:04"/>
  </r>
  <r>
    <x v="0"/>
    <s v="AA1-05"/>
    <s v="AA1-05:01"/>
    <x v="0"/>
    <x v="0"/>
    <s v="."/>
    <s v="."/>
    <m/>
    <s v=""/>
    <n v="0"/>
    <s v="CL_AA1-05:01"/>
  </r>
  <r>
    <x v="0"/>
    <s v="AA1-05"/>
    <s v="AA1-05:02"/>
    <x v="0"/>
    <x v="0"/>
    <s v="."/>
    <s v="."/>
    <m/>
    <s v=""/>
    <s v=""/>
    <s v="CL_AA1-05:02"/>
  </r>
  <r>
    <x v="0"/>
    <s v="AA1-05"/>
    <s v="AA1-05:03"/>
    <x v="0"/>
    <x v="0"/>
    <s v="."/>
    <s v="."/>
    <m/>
    <s v=""/>
    <s v=""/>
    <s v="CL_AA1-05:03"/>
  </r>
  <r>
    <x v="0"/>
    <s v="AA1-05"/>
    <s v="AA1-05:04"/>
    <x v="0"/>
    <x v="0"/>
    <s v="."/>
    <s v="."/>
    <m/>
    <s v=""/>
    <s v=""/>
    <s v="CL_AA1-05:04"/>
  </r>
  <r>
    <x v="0"/>
    <s v="AA1-06"/>
    <s v="AA1-06:01"/>
    <x v="0"/>
    <x v="0"/>
    <s v="."/>
    <s v="."/>
    <m/>
    <s v=""/>
    <n v="0"/>
    <s v="CL_AA1-06:01"/>
  </r>
  <r>
    <x v="0"/>
    <s v="AA1-06"/>
    <s v="AA1-06:02"/>
    <x v="0"/>
    <x v="0"/>
    <s v="."/>
    <s v="."/>
    <m/>
    <s v=""/>
    <s v=""/>
    <s v="CL_AA1-06:02"/>
  </r>
  <r>
    <x v="0"/>
    <s v="AA1-06"/>
    <s v="AA1-06:03"/>
    <x v="0"/>
    <x v="0"/>
    <s v="."/>
    <s v="."/>
    <m/>
    <s v=""/>
    <s v=""/>
    <s v="CL_AA1-06:03"/>
  </r>
  <r>
    <x v="0"/>
    <s v="AA1-06"/>
    <s v="AA1-06:04"/>
    <x v="0"/>
    <x v="0"/>
    <s v="."/>
    <s v="."/>
    <m/>
    <s v=""/>
    <s v=""/>
    <s v="CL_AA1-06:04"/>
  </r>
  <r>
    <x v="0"/>
    <s v="AA1-07"/>
    <s v="AA1-07:01"/>
    <x v="0"/>
    <x v="0"/>
    <s v="."/>
    <s v="."/>
    <m/>
    <s v=""/>
    <n v="0"/>
    <s v="CL_AA1-07:01"/>
  </r>
  <r>
    <x v="0"/>
    <s v="AA1-07"/>
    <s v="AA1-07:02"/>
    <x v="0"/>
    <x v="0"/>
    <s v="."/>
    <s v="."/>
    <m/>
    <s v=""/>
    <s v=""/>
    <s v="CL_AA1-07:02"/>
  </r>
  <r>
    <x v="0"/>
    <s v="AA1-07"/>
    <s v="AA1-07:03"/>
    <x v="0"/>
    <x v="0"/>
    <s v="."/>
    <s v="."/>
    <m/>
    <s v=""/>
    <s v=""/>
    <s v="CL_AA1-07:03"/>
  </r>
  <r>
    <x v="0"/>
    <s v="AA1-07"/>
    <s v="AA1-07:04"/>
    <x v="0"/>
    <x v="0"/>
    <s v="."/>
    <s v="."/>
    <m/>
    <s v=""/>
    <s v=""/>
    <s v="CL_AA1-07:04"/>
  </r>
  <r>
    <x v="0"/>
    <s v="AA2-01"/>
    <s v="AA2-01:01"/>
    <x v="0"/>
    <x v="0"/>
    <s v="."/>
    <s v="."/>
    <m/>
    <s v=""/>
    <n v="0"/>
    <s v="CL_AA2-01:01"/>
  </r>
  <r>
    <x v="0"/>
    <s v="AA2-01"/>
    <s v="AA2-01:02"/>
    <x v="0"/>
    <x v="0"/>
    <s v="."/>
    <s v="."/>
    <m/>
    <s v=""/>
    <s v=""/>
    <s v="CL_AA2-01:02"/>
  </r>
  <r>
    <x v="0"/>
    <s v="AA2-01"/>
    <s v="AA2-01:03"/>
    <x v="0"/>
    <x v="0"/>
    <s v="."/>
    <s v="."/>
    <m/>
    <s v=""/>
    <s v=""/>
    <s v="CL_AA2-01:03"/>
  </r>
  <r>
    <x v="0"/>
    <s v="AA2-01"/>
    <s v="AA2-01:04"/>
    <x v="0"/>
    <x v="0"/>
    <s v="."/>
    <s v="."/>
    <m/>
    <s v=""/>
    <s v=""/>
    <s v="CL_AA2-01:04"/>
  </r>
  <r>
    <x v="0"/>
    <s v="AA2-02"/>
    <s v="AA2-02:01"/>
    <x v="0"/>
    <x v="0"/>
    <s v="."/>
    <s v="."/>
    <m/>
    <s v=""/>
    <n v="0"/>
    <s v="CL_AA2-02:01"/>
  </r>
  <r>
    <x v="0"/>
    <s v="AA2-02"/>
    <s v="AA2-02:02"/>
    <x v="0"/>
    <x v="0"/>
    <s v="."/>
    <s v="."/>
    <m/>
    <s v=""/>
    <s v=""/>
    <s v="CL_AA2-02:02"/>
  </r>
  <r>
    <x v="0"/>
    <s v="AA2-02"/>
    <s v="AA2-02:03"/>
    <x v="0"/>
    <x v="0"/>
    <s v="."/>
    <s v="."/>
    <m/>
    <s v=""/>
    <s v=""/>
    <s v="CL_AA2-02:03"/>
  </r>
  <r>
    <x v="0"/>
    <s v="AA2-02"/>
    <s v="AA2-02:04"/>
    <x v="0"/>
    <x v="0"/>
    <s v="."/>
    <s v="."/>
    <m/>
    <s v=""/>
    <s v=""/>
    <s v="CL_AA2-02:04"/>
  </r>
  <r>
    <x v="0"/>
    <s v="AA2-03"/>
    <s v="AA2-03:01"/>
    <x v="0"/>
    <x v="0"/>
    <s v="."/>
    <s v="."/>
    <m/>
    <s v=""/>
    <n v="0"/>
    <s v="CL_AA2-03:01"/>
  </r>
  <r>
    <x v="0"/>
    <s v="AA2-03"/>
    <s v="AA2-03:02"/>
    <x v="0"/>
    <x v="0"/>
    <s v="."/>
    <s v="."/>
    <m/>
    <s v=""/>
    <s v=""/>
    <s v="CL_AA2-03:02"/>
  </r>
  <r>
    <x v="0"/>
    <s v="AA2-03"/>
    <s v="AA2-03:03"/>
    <x v="0"/>
    <x v="0"/>
    <s v="."/>
    <s v="."/>
    <m/>
    <s v=""/>
    <s v=""/>
    <s v="CL_AA2-03:03"/>
  </r>
  <r>
    <x v="0"/>
    <s v="AA2-03"/>
    <s v="AA2-03:04"/>
    <x v="0"/>
    <x v="0"/>
    <s v="."/>
    <s v="."/>
    <m/>
    <s v=""/>
    <s v=""/>
    <s v="CL_AA2-03:04"/>
  </r>
  <r>
    <x v="0"/>
    <s v="AA2-04"/>
    <s v="AA2-04:01"/>
    <x v="0"/>
    <x v="0"/>
    <s v="."/>
    <s v="."/>
    <m/>
    <s v=""/>
    <n v="0"/>
    <s v="CL_AA2-04:01"/>
  </r>
  <r>
    <x v="0"/>
    <s v="AA2-04"/>
    <s v="AA2-04:02"/>
    <x v="0"/>
    <x v="0"/>
    <s v="."/>
    <s v="."/>
    <m/>
    <s v=""/>
    <s v=""/>
    <s v="CL_AA2-04:02"/>
  </r>
  <r>
    <x v="0"/>
    <s v="AA2-04"/>
    <s v="AA2-04:03"/>
    <x v="0"/>
    <x v="0"/>
    <s v="."/>
    <s v="."/>
    <m/>
    <s v=""/>
    <s v=""/>
    <s v="CL_AA2-04:03"/>
  </r>
  <r>
    <x v="0"/>
    <s v="AA2-04"/>
    <s v="AA2-04:04"/>
    <x v="0"/>
    <x v="0"/>
    <s v="."/>
    <s v="."/>
    <m/>
    <s v=""/>
    <s v=""/>
    <s v="CL_AA2-04:04"/>
  </r>
  <r>
    <x v="0"/>
    <s v="AA2-05"/>
    <s v="AA2-05:01"/>
    <x v="0"/>
    <x v="0"/>
    <s v="."/>
    <s v="."/>
    <m/>
    <s v=""/>
    <n v="0"/>
    <s v="CL_AA2-05:01"/>
  </r>
  <r>
    <x v="0"/>
    <s v="AA2-05"/>
    <s v="AA2-05:02"/>
    <x v="0"/>
    <x v="0"/>
    <s v="."/>
    <s v="."/>
    <m/>
    <s v=""/>
    <s v=""/>
    <s v="CL_AA2-05:02"/>
  </r>
  <r>
    <x v="0"/>
    <s v="AA2-05"/>
    <s v="AA2-05:03"/>
    <x v="0"/>
    <x v="0"/>
    <s v="."/>
    <s v="."/>
    <m/>
    <s v=""/>
    <s v=""/>
    <s v="CL_AA2-05:03"/>
  </r>
  <r>
    <x v="0"/>
    <s v="AA2-05"/>
    <s v="AA2-05:04"/>
    <x v="0"/>
    <x v="0"/>
    <s v="."/>
    <s v="."/>
    <m/>
    <s v=""/>
    <s v=""/>
    <s v="CL_AA2-05:04"/>
  </r>
  <r>
    <x v="0"/>
    <s v="AA2-06"/>
    <s v="AA2-06:01"/>
    <x v="0"/>
    <x v="0"/>
    <s v="."/>
    <s v="."/>
    <m/>
    <s v=""/>
    <n v="0"/>
    <s v="CL_AA2-06:01"/>
  </r>
  <r>
    <x v="0"/>
    <s v="AA2-06"/>
    <s v="AA2-06:02"/>
    <x v="0"/>
    <x v="0"/>
    <s v="."/>
    <s v="."/>
    <m/>
    <s v=""/>
    <s v=""/>
    <s v="CL_AA2-06:02"/>
  </r>
  <r>
    <x v="0"/>
    <s v="AA2-06"/>
    <s v="AA2-06:03"/>
    <x v="0"/>
    <x v="0"/>
    <s v="."/>
    <s v="."/>
    <m/>
    <s v=""/>
    <s v=""/>
    <s v="CL_AA2-06:03"/>
  </r>
  <r>
    <x v="0"/>
    <s v="AA2-06"/>
    <s v="AA2-06:04"/>
    <x v="0"/>
    <x v="0"/>
    <s v="."/>
    <s v="."/>
    <m/>
    <s v=""/>
    <s v=""/>
    <s v="CL_AA2-06:04"/>
  </r>
  <r>
    <x v="0"/>
    <s v="AA2-07"/>
    <s v="AA2-07:01"/>
    <x v="0"/>
    <x v="0"/>
    <s v="."/>
    <s v="."/>
    <m/>
    <s v=""/>
    <n v="0"/>
    <s v="CL_AA2-07:01"/>
  </r>
  <r>
    <x v="0"/>
    <s v="AA2-07"/>
    <s v="AA2-07:02"/>
    <x v="0"/>
    <x v="0"/>
    <s v="."/>
    <s v="."/>
    <m/>
    <s v=""/>
    <s v=""/>
    <s v="CL_AA2-07:02"/>
  </r>
  <r>
    <x v="0"/>
    <s v="AA2-07"/>
    <s v="AA2-07:03"/>
    <x v="0"/>
    <x v="0"/>
    <s v="."/>
    <s v="."/>
    <m/>
    <s v=""/>
    <s v=""/>
    <s v="CL_AA2-07:03"/>
  </r>
  <r>
    <x v="0"/>
    <s v="AA2-07"/>
    <s v="AA2-07:04"/>
    <x v="0"/>
    <x v="0"/>
    <s v="."/>
    <s v="."/>
    <m/>
    <s v=""/>
    <s v=""/>
    <s v="CL_AA2-07:04"/>
  </r>
  <r>
    <x v="0"/>
    <s v="AA3-01"/>
    <s v="AA3-01:01"/>
    <x v="0"/>
    <x v="0"/>
    <s v="."/>
    <s v="."/>
    <m/>
    <s v=""/>
    <n v="0"/>
    <s v="CL_AA3-01:01"/>
  </r>
  <r>
    <x v="0"/>
    <s v="AA3-01"/>
    <s v="AA3-01:02"/>
    <x v="0"/>
    <x v="0"/>
    <s v="."/>
    <s v="."/>
    <m/>
    <s v=""/>
    <s v=""/>
    <s v="CL_AA3-01:02"/>
  </r>
  <r>
    <x v="0"/>
    <s v="AA3-01"/>
    <s v="AA3-01:03"/>
    <x v="0"/>
    <x v="0"/>
    <s v="."/>
    <s v="."/>
    <m/>
    <s v=""/>
    <s v=""/>
    <s v="CL_AA3-01:03"/>
  </r>
  <r>
    <x v="0"/>
    <s v="AA3-01"/>
    <s v="AA3-01:04"/>
    <x v="0"/>
    <x v="0"/>
    <s v="."/>
    <s v="."/>
    <m/>
    <s v=""/>
    <s v=""/>
    <s v="CL_AA3-01:04"/>
  </r>
  <r>
    <x v="0"/>
    <s v="AA3-02"/>
    <s v="AA3-02:01"/>
    <x v="0"/>
    <x v="0"/>
    <s v="."/>
    <s v="."/>
    <m/>
    <s v=""/>
    <n v="0"/>
    <s v="CL_AA3-02:01"/>
  </r>
  <r>
    <x v="0"/>
    <s v="AA3-02"/>
    <s v="AA3-02:02"/>
    <x v="0"/>
    <x v="0"/>
    <s v="."/>
    <s v="."/>
    <m/>
    <s v=""/>
    <s v=""/>
    <s v="CL_AA3-02:02"/>
  </r>
  <r>
    <x v="0"/>
    <s v="AA3-02"/>
    <s v="AA3-02:03"/>
    <x v="0"/>
    <x v="0"/>
    <s v="."/>
    <s v="."/>
    <m/>
    <s v=""/>
    <s v=""/>
    <s v="CL_AA3-02:03"/>
  </r>
  <r>
    <x v="0"/>
    <s v="AA3-02"/>
    <s v="AA3-02:04"/>
    <x v="0"/>
    <x v="0"/>
    <s v="."/>
    <s v="."/>
    <m/>
    <s v=""/>
    <s v=""/>
    <s v="CL_AA3-02:04"/>
  </r>
  <r>
    <x v="0"/>
    <s v="AA3-03"/>
    <s v="AA3-03:01"/>
    <x v="0"/>
    <x v="0"/>
    <s v="."/>
    <s v="."/>
    <m/>
    <s v=""/>
    <n v="0"/>
    <s v="CL_AA3-03:01"/>
  </r>
  <r>
    <x v="0"/>
    <s v="AA3-03"/>
    <s v="AA3-03:02"/>
    <x v="0"/>
    <x v="0"/>
    <s v="."/>
    <s v="."/>
    <m/>
    <s v=""/>
    <s v=""/>
    <s v="CL_AA3-03:02"/>
  </r>
  <r>
    <x v="0"/>
    <s v="AA3-03"/>
    <s v="AA3-03:03"/>
    <x v="0"/>
    <x v="0"/>
    <s v="."/>
    <s v="."/>
    <m/>
    <s v=""/>
    <s v=""/>
    <s v="CL_AA3-03:03"/>
  </r>
  <r>
    <x v="0"/>
    <s v="AA3-03"/>
    <s v="AA3-03:04"/>
    <x v="0"/>
    <x v="0"/>
    <s v="."/>
    <s v="."/>
    <m/>
    <s v=""/>
    <s v=""/>
    <s v="CL_AA3-03:04"/>
  </r>
  <r>
    <x v="0"/>
    <s v="AA3-04"/>
    <s v="AA3-04:01"/>
    <x v="0"/>
    <x v="0"/>
    <s v="."/>
    <s v="."/>
    <m/>
    <s v=""/>
    <n v="0"/>
    <s v="CL_AA3-04:01"/>
  </r>
  <r>
    <x v="0"/>
    <s v="AA3-04"/>
    <s v="AA3-04:02"/>
    <x v="0"/>
    <x v="0"/>
    <s v="."/>
    <s v="."/>
    <m/>
    <s v=""/>
    <s v=""/>
    <s v="CL_AA3-04:02"/>
  </r>
  <r>
    <x v="0"/>
    <s v="AA3-04"/>
    <s v="AA3-04:03"/>
    <x v="0"/>
    <x v="0"/>
    <s v="."/>
    <s v="."/>
    <m/>
    <s v=""/>
    <s v=""/>
    <s v="CL_AA3-04:03"/>
  </r>
  <r>
    <x v="0"/>
    <s v="AA3-04"/>
    <s v="AA3-04:04"/>
    <x v="0"/>
    <x v="0"/>
    <s v="."/>
    <s v="."/>
    <m/>
    <s v=""/>
    <s v=""/>
    <s v="CL_AA3-04:04"/>
  </r>
  <r>
    <x v="0"/>
    <s v="AA3-05"/>
    <s v="AA3-05:01"/>
    <x v="0"/>
    <x v="0"/>
    <s v="."/>
    <s v="."/>
    <m/>
    <s v=""/>
    <n v="0"/>
    <s v="CL_AA3-05:01"/>
  </r>
  <r>
    <x v="0"/>
    <s v="AA3-05"/>
    <s v="AA3-05:02"/>
    <x v="0"/>
    <x v="0"/>
    <s v="."/>
    <s v="."/>
    <m/>
    <s v=""/>
    <s v=""/>
    <s v="CL_AA3-05:02"/>
  </r>
  <r>
    <x v="0"/>
    <s v="AA3-05"/>
    <s v="AA3-05:03"/>
    <x v="0"/>
    <x v="0"/>
    <s v="."/>
    <s v="."/>
    <m/>
    <s v=""/>
    <s v=""/>
    <s v="CL_AA3-05:03"/>
  </r>
  <r>
    <x v="0"/>
    <s v="AA3-05"/>
    <s v="AA3-05:04"/>
    <x v="0"/>
    <x v="0"/>
    <s v="."/>
    <s v="."/>
    <m/>
    <s v=""/>
    <s v=""/>
    <s v="CL_AA3-05:04"/>
  </r>
  <r>
    <x v="0"/>
    <s v="AA3-06"/>
    <s v="AA3-06:01"/>
    <x v="0"/>
    <x v="0"/>
    <s v="."/>
    <s v="."/>
    <m/>
    <s v=""/>
    <n v="0"/>
    <s v="CL_AA3-06:01"/>
  </r>
  <r>
    <x v="0"/>
    <s v="AA3-06"/>
    <s v="AA3-06:02"/>
    <x v="0"/>
    <x v="0"/>
    <s v="."/>
    <s v="."/>
    <m/>
    <s v=""/>
    <s v=""/>
    <s v="CL_AA3-06:02"/>
  </r>
  <r>
    <x v="0"/>
    <s v="AA3-06"/>
    <s v="AA3-06:03"/>
    <x v="0"/>
    <x v="0"/>
    <s v="."/>
    <s v="."/>
    <m/>
    <s v=""/>
    <s v=""/>
    <s v="CL_AA3-06:03"/>
  </r>
  <r>
    <x v="0"/>
    <s v="AA3-06"/>
    <s v="AA3-06:04"/>
    <x v="0"/>
    <x v="0"/>
    <s v="."/>
    <s v="."/>
    <m/>
    <s v=""/>
    <s v=""/>
    <s v="CL_AA3-06:04"/>
  </r>
  <r>
    <x v="0"/>
    <s v="AA3-07"/>
    <s v="AA3-07:01"/>
    <x v="0"/>
    <x v="0"/>
    <s v="."/>
    <s v="."/>
    <m/>
    <s v=""/>
    <n v="0"/>
    <s v="CL_AA3-07:01"/>
  </r>
  <r>
    <x v="0"/>
    <s v="AA3-07"/>
    <s v="AA3-07:02"/>
    <x v="0"/>
    <x v="0"/>
    <s v="."/>
    <s v="."/>
    <m/>
    <s v=""/>
    <s v=""/>
    <s v="CL_AA3-07:02"/>
  </r>
  <r>
    <x v="0"/>
    <s v="AA3-07"/>
    <s v="AA3-07:03"/>
    <x v="0"/>
    <x v="0"/>
    <s v="."/>
    <s v="."/>
    <m/>
    <s v=""/>
    <s v=""/>
    <s v="CL_AA3-07:03"/>
  </r>
  <r>
    <x v="0"/>
    <s v="AA3-07"/>
    <s v="AA3-07:04"/>
    <x v="0"/>
    <x v="0"/>
    <s v="."/>
    <s v="."/>
    <m/>
    <s v=""/>
    <s v=""/>
    <s v="CL_AA3-07:04"/>
  </r>
  <r>
    <x v="0"/>
    <s v="BB1-01"/>
    <s v="BB1-01:01"/>
    <x v="1"/>
    <x v="1"/>
    <s v="DOSI005"/>
    <s v="DOSI005.087403"/>
    <n v="49"/>
    <s v="1"/>
    <n v="49"/>
    <s v="CL_BB1-01:01"/>
  </r>
  <r>
    <x v="0"/>
    <s v="BB1-01"/>
    <s v="BB1-01:02"/>
    <x v="1"/>
    <x v="0"/>
    <s v="."/>
    <s v="."/>
    <m/>
    <s v=""/>
    <s v=""/>
    <s v="CL_BB1-01:02"/>
  </r>
  <r>
    <x v="0"/>
    <s v="BB1-01"/>
    <s v="BB1-01:03"/>
    <x v="1"/>
    <x v="0"/>
    <s v="."/>
    <s v="."/>
    <m/>
    <s v=""/>
    <s v=""/>
    <s v="CL_BB1-01:03"/>
  </r>
  <r>
    <x v="0"/>
    <s v="BB1-01"/>
    <s v="BB1-01:04"/>
    <x v="1"/>
    <x v="0"/>
    <s v="."/>
    <s v="."/>
    <m/>
    <s v=""/>
    <s v=""/>
    <s v="CL_BB1-01:04"/>
  </r>
  <r>
    <x v="0"/>
    <s v="BB1-02"/>
    <s v="BB1-02:01"/>
    <x v="2"/>
    <x v="2"/>
    <s v="LCKE004"/>
    <s v="LCKE004.090079"/>
    <n v="14"/>
    <s v="1"/>
    <n v="49"/>
    <s v="CL_BB1-02:01"/>
  </r>
  <r>
    <x v="0"/>
    <s v="BB1-02"/>
    <s v="BB1-02:02"/>
    <x v="3"/>
    <x v="3"/>
    <s v="PINE001"/>
    <s v="PINE001.094717"/>
    <n v="35"/>
    <s v="1"/>
    <s v=""/>
    <s v="CL_BB1-02:02"/>
  </r>
  <r>
    <x v="0"/>
    <s v="BB1-02"/>
    <s v="BB1-02:03"/>
    <x v="0"/>
    <x v="0"/>
    <s v="."/>
    <s v="."/>
    <m/>
    <s v=""/>
    <s v=""/>
    <s v="CL_BB1-02:03"/>
  </r>
  <r>
    <x v="0"/>
    <s v="BB1-02"/>
    <s v="BB1-02:04"/>
    <x v="0"/>
    <x v="0"/>
    <s v="."/>
    <s v="."/>
    <m/>
    <s v=""/>
    <s v=""/>
    <s v="CL_BB1-02:04"/>
  </r>
  <r>
    <x v="0"/>
    <s v="BB1-03"/>
    <s v="BB1-03:01"/>
    <x v="2"/>
    <x v="2"/>
    <s v="LCKE004"/>
    <s v="LCKE004.090079"/>
    <n v="21"/>
    <s v="1"/>
    <n v="49"/>
    <s v="CL_BB1-03:01"/>
  </r>
  <r>
    <x v="0"/>
    <s v="BB1-03"/>
    <s v="BB1-03:02"/>
    <x v="4"/>
    <x v="1"/>
    <s v="DOSI005"/>
    <s v="DOSI005.087417"/>
    <n v="28"/>
    <s v="1"/>
    <s v=""/>
    <s v="CL_BB1-03:02"/>
  </r>
  <r>
    <x v="0"/>
    <s v="BB1-03"/>
    <s v="BB1-03:03"/>
    <x v="0"/>
    <x v="0"/>
    <s v="."/>
    <s v="."/>
    <m/>
    <s v=""/>
    <s v=""/>
    <s v="CL_BB1-03:03"/>
  </r>
  <r>
    <x v="0"/>
    <s v="BB1-03"/>
    <s v="BB1-03:04"/>
    <x v="0"/>
    <x v="0"/>
    <s v="."/>
    <s v="."/>
    <m/>
    <s v=""/>
    <s v=""/>
    <s v="CL_BB1-03:04"/>
  </r>
  <r>
    <x v="0"/>
    <s v="BB1-04"/>
    <s v="BB1-04:01"/>
    <x v="4"/>
    <x v="1"/>
    <s v="DOSI005"/>
    <s v="DOSI005.087414"/>
    <n v="25"/>
    <s v="1"/>
    <n v="49"/>
    <s v="CL_BB1-04:01"/>
  </r>
  <r>
    <x v="0"/>
    <s v="BB1-04"/>
    <s v="BB1-04:02"/>
    <x v="2"/>
    <x v="4"/>
    <s v="LCKE001"/>
    <s v="LCKE001.090055"/>
    <n v="24"/>
    <s v="1"/>
    <s v=""/>
    <s v="CL_BB1-04:02"/>
  </r>
  <r>
    <x v="0"/>
    <s v="BB1-04"/>
    <s v="BB1-04:03"/>
    <x v="0"/>
    <x v="0"/>
    <s v="."/>
    <s v="."/>
    <m/>
    <s v=""/>
    <s v=""/>
    <s v="CL_BB1-04:03"/>
  </r>
  <r>
    <x v="0"/>
    <s v="BB1-04"/>
    <s v="BB1-04:04"/>
    <x v="0"/>
    <x v="0"/>
    <s v="."/>
    <s v="."/>
    <m/>
    <s v=""/>
    <s v=""/>
    <s v="CL_BB1-04:04"/>
  </r>
  <r>
    <x v="0"/>
    <s v="BB1-05"/>
    <s v="BB1-05:01"/>
    <x v="4"/>
    <x v="1"/>
    <s v="DOSI005"/>
    <s v="DOSI005.095921"/>
    <n v="17"/>
    <s v="1"/>
    <n v="49"/>
    <s v="CL_BB1-05:01"/>
  </r>
  <r>
    <x v="0"/>
    <s v="BB1-05"/>
    <s v="BB1-05:02"/>
    <x v="5"/>
    <x v="5"/>
    <s v="DURP006"/>
    <s v="DURP006.089943"/>
    <n v="32"/>
    <s v="1"/>
    <s v=""/>
    <s v="CL_BB1-05:02"/>
  </r>
  <r>
    <x v="0"/>
    <s v="BB1-05"/>
    <s v="BB1-05:03"/>
    <x v="0"/>
    <x v="0"/>
    <s v="."/>
    <s v="."/>
    <m/>
    <s v=""/>
    <s v=""/>
    <s v="CL_BB1-05:03"/>
  </r>
  <r>
    <x v="0"/>
    <s v="BB1-05"/>
    <s v="BB1-05:04"/>
    <x v="0"/>
    <x v="0"/>
    <s v="."/>
    <s v="."/>
    <m/>
    <s v=""/>
    <s v=""/>
    <s v="CL_BB1-05:04"/>
  </r>
  <r>
    <x v="0"/>
    <s v="BB1-06"/>
    <s v="BB1-06:01"/>
    <x v="5"/>
    <x v="5"/>
    <s v="DURP006"/>
    <s v="DURP006.089944"/>
    <n v="25"/>
    <s v="1"/>
    <n v="49"/>
    <s v="CL_BB1-06:01"/>
  </r>
  <r>
    <x v="0"/>
    <s v="BB1-06"/>
    <s v="BB1-06:02"/>
    <x v="5"/>
    <x v="5"/>
    <s v="DURP006"/>
    <s v="DURP006.084607"/>
    <n v="24"/>
    <s v="1"/>
    <s v=""/>
    <s v="CL_BB1-06:02"/>
  </r>
  <r>
    <x v="0"/>
    <s v="BB1-06"/>
    <s v="BB1-06:03"/>
    <x v="0"/>
    <x v="0"/>
    <s v="."/>
    <s v="."/>
    <m/>
    <s v=""/>
    <s v=""/>
    <s v="CL_BB1-06:03"/>
  </r>
  <r>
    <x v="0"/>
    <s v="BB1-06"/>
    <s v="BB1-06:04"/>
    <x v="0"/>
    <x v="0"/>
    <s v="."/>
    <s v="."/>
    <m/>
    <s v=""/>
    <s v=""/>
    <s v="CL_BB1-06:04"/>
  </r>
  <r>
    <x v="0"/>
    <s v="BB1-07"/>
    <s v="BB1-07:01"/>
    <x v="4"/>
    <x v="1"/>
    <s v="DOSI005"/>
    <s v="DOSI005.096002"/>
    <n v="10"/>
    <s v="1"/>
    <n v="50"/>
    <s v="CL_BB1-07:01"/>
  </r>
  <r>
    <x v="0"/>
    <s v="BB1-07"/>
    <s v="BB1-07:02"/>
    <x v="5"/>
    <x v="5"/>
    <s v="DURP006"/>
    <s v="DURP006.090244"/>
    <n v="40"/>
    <s v="1"/>
    <s v=""/>
    <s v="CL_BB1-07:02"/>
  </r>
  <r>
    <x v="0"/>
    <s v="BB1-07"/>
    <s v="BB1-07:03"/>
    <x v="0"/>
    <x v="0"/>
    <s v="."/>
    <s v="."/>
    <m/>
    <s v=""/>
    <s v=""/>
    <s v="CL_BB1-07:03"/>
  </r>
  <r>
    <x v="0"/>
    <s v="BB1-07"/>
    <s v="BB1-07:04"/>
    <x v="0"/>
    <x v="0"/>
    <s v="."/>
    <s v="."/>
    <m/>
    <s v=""/>
    <s v=""/>
    <s v="CL_BB1-07:04"/>
  </r>
  <r>
    <x v="0"/>
    <s v="BB2-01"/>
    <s v="BB2-01:01"/>
    <x v="6"/>
    <x v="6"/>
    <s v="BERT016"/>
    <s v="BERT016.092159"/>
    <n v="3"/>
    <s v="1"/>
    <n v="42"/>
    <s v="CL_BB2-01:01"/>
  </r>
  <r>
    <x v="0"/>
    <s v="BB2-01"/>
    <s v="BB2-01:02"/>
    <x v="4"/>
    <x v="1"/>
    <s v="DOSI005"/>
    <s v="DOSI005.095921"/>
    <n v="39"/>
    <s v="1"/>
    <s v=""/>
    <s v="CL_BB2-01:02"/>
  </r>
  <r>
    <x v="0"/>
    <s v="BB2-01"/>
    <s v="BB2-01:03"/>
    <x v="0"/>
    <x v="0"/>
    <s v="."/>
    <s v="."/>
    <m/>
    <s v=""/>
    <s v=""/>
    <s v="CL_BB2-01:03"/>
  </r>
  <r>
    <x v="0"/>
    <s v="BB2-01"/>
    <s v="BB2-01:04"/>
    <x v="0"/>
    <x v="0"/>
    <s v="."/>
    <s v="."/>
    <m/>
    <s v=""/>
    <s v=""/>
    <s v="CL_BB2-01:04"/>
  </r>
  <r>
    <x v="0"/>
    <s v="BB2-02"/>
    <s v="BB2-02:01"/>
    <x v="5"/>
    <x v="5"/>
    <s v="DURP006"/>
    <s v="DURP006.084607"/>
    <n v="23"/>
    <s v="1"/>
    <n v="51"/>
    <s v="CL_BB2-02:01"/>
  </r>
  <r>
    <x v="0"/>
    <s v="BB2-02"/>
    <s v="BB2-02:02"/>
    <x v="7"/>
    <x v="7"/>
    <s v="GFSD189"/>
    <s v="GFSD189.081484"/>
    <n v="28"/>
    <s v="1"/>
    <s v=""/>
    <s v="CL_BB2-02:02"/>
  </r>
  <r>
    <x v="0"/>
    <s v="BB2-02"/>
    <s v="BB2-02:03"/>
    <x v="0"/>
    <x v="0"/>
    <s v="."/>
    <s v="."/>
    <m/>
    <s v=""/>
    <s v=""/>
    <s v="CL_BB2-02:03"/>
  </r>
  <r>
    <x v="0"/>
    <s v="BB2-02"/>
    <s v="BB2-02:04"/>
    <x v="0"/>
    <x v="0"/>
    <s v="."/>
    <s v="."/>
    <m/>
    <s v=""/>
    <s v=""/>
    <s v="CL_BB2-02:04"/>
  </r>
  <r>
    <x v="0"/>
    <s v="BB2-03"/>
    <s v="BB2-03:01"/>
    <x v="4"/>
    <x v="1"/>
    <s v="DOSI005"/>
    <s v="DOSI005.096009"/>
    <n v="13"/>
    <s v="1"/>
    <n v="49"/>
    <s v="CL_BB2-03:01"/>
  </r>
  <r>
    <x v="0"/>
    <s v="BB2-03"/>
    <s v="BB2-03:02"/>
    <x v="7"/>
    <x v="7"/>
    <s v="GFSD189"/>
    <s v="GFSD189.085997"/>
    <n v="9"/>
    <s v="1"/>
    <s v=""/>
    <s v="CL_BB2-03:02"/>
  </r>
  <r>
    <x v="0"/>
    <s v="BB2-03"/>
    <s v="BB2-03:03"/>
    <x v="7"/>
    <x v="7"/>
    <s v="GFSD189"/>
    <s v="GFSD189.081417"/>
    <n v="27"/>
    <s v="1"/>
    <s v=""/>
    <s v="CL_BB2-03:03"/>
  </r>
  <r>
    <x v="0"/>
    <s v="BB2-03"/>
    <s v="BB2-03:04"/>
    <x v="0"/>
    <x v="0"/>
    <s v="."/>
    <s v="."/>
    <m/>
    <s v=""/>
    <s v=""/>
    <s v="CL_BB2-03:04"/>
  </r>
  <r>
    <x v="0"/>
    <s v="BB2-04"/>
    <s v="BB2-04:01"/>
    <x v="4"/>
    <x v="1"/>
    <s v="DOSI005"/>
    <s v="DOSI005.095965"/>
    <n v="17"/>
    <s v="1"/>
    <n v="43"/>
    <s v="CL_BB2-04:01"/>
  </r>
  <r>
    <x v="0"/>
    <s v="BB2-04"/>
    <s v="BB2-04:02"/>
    <x v="7"/>
    <x v="7"/>
    <s v="GFSD189"/>
    <s v="GFSD189.089671"/>
    <n v="26"/>
    <s v="1"/>
    <s v=""/>
    <s v="CL_BB2-04:02"/>
  </r>
  <r>
    <x v="0"/>
    <s v="BB2-04"/>
    <s v="BB2-04:03"/>
    <x v="0"/>
    <x v="0"/>
    <s v="."/>
    <s v="."/>
    <m/>
    <s v=""/>
    <s v=""/>
    <s v="CL_BB2-04:03"/>
  </r>
  <r>
    <x v="0"/>
    <s v="BB2-04"/>
    <s v="BB2-04:04"/>
    <x v="0"/>
    <x v="0"/>
    <s v="."/>
    <s v="."/>
    <m/>
    <s v=""/>
    <s v=""/>
    <s v="CL_BB2-04:04"/>
  </r>
  <r>
    <x v="0"/>
    <s v="BB2-05"/>
    <s v="BB2-05:01"/>
    <x v="7"/>
    <x v="7"/>
    <s v="GFSD189"/>
    <s v="GFSD189.096615"/>
    <n v="13"/>
    <s v="1"/>
    <n v="49"/>
    <s v="CL_BB2-05:01"/>
  </r>
  <r>
    <x v="0"/>
    <s v="BB2-05"/>
    <s v="BB2-05:02"/>
    <x v="8"/>
    <x v="8"/>
    <s v="SUNL006"/>
    <s v="SUNL006.086965"/>
    <n v="36"/>
    <s v="1"/>
    <s v=""/>
    <s v="CL_BB2-05:02"/>
  </r>
  <r>
    <x v="0"/>
    <s v="BB2-05"/>
    <s v="BB2-05:03"/>
    <x v="0"/>
    <x v="0"/>
    <s v="."/>
    <s v="."/>
    <m/>
    <s v=""/>
    <s v=""/>
    <s v="CL_BB2-05:03"/>
  </r>
  <r>
    <x v="0"/>
    <s v="BB2-05"/>
    <s v="BB2-05:04"/>
    <x v="0"/>
    <x v="0"/>
    <s v="."/>
    <s v="."/>
    <m/>
    <s v=""/>
    <s v=""/>
    <s v="CL_BB2-05:04"/>
  </r>
  <r>
    <x v="0"/>
    <s v="BB2-06"/>
    <s v="BB2-06:01"/>
    <x v="9"/>
    <x v="9"/>
    <s v="NYFL014"/>
    <s v="NYFL014.093627"/>
    <n v="42"/>
    <s v="1"/>
    <n v="42"/>
    <s v="CL_BB2-06:01"/>
  </r>
  <r>
    <x v="0"/>
    <s v="BB2-06"/>
    <s v="BB2-06:02"/>
    <x v="0"/>
    <x v="0"/>
    <s v="."/>
    <s v="."/>
    <m/>
    <s v=""/>
    <s v=""/>
    <s v="CL_BB2-06:02"/>
  </r>
  <r>
    <x v="0"/>
    <s v="BB2-06"/>
    <s v="BB2-06:03"/>
    <x v="0"/>
    <x v="0"/>
    <s v="."/>
    <s v="."/>
    <m/>
    <s v=""/>
    <s v=""/>
    <s v="CL_BB2-06:03"/>
  </r>
  <r>
    <x v="0"/>
    <s v="BB2-06"/>
    <s v="BB2-06:04"/>
    <x v="0"/>
    <x v="0"/>
    <s v="."/>
    <s v="."/>
    <m/>
    <s v=""/>
    <s v=""/>
    <s v="CL_BB2-06:04"/>
  </r>
  <r>
    <x v="0"/>
    <s v="BB2-07"/>
    <s v="BB2-07:01"/>
    <x v="9"/>
    <x v="9"/>
    <s v="NYFL014"/>
    <s v="NYFL014.091342"/>
    <n v="44"/>
    <s v="1"/>
    <n v="44"/>
    <s v="CL_BB2-07:01"/>
  </r>
  <r>
    <x v="0"/>
    <s v="BB2-07"/>
    <s v="BB2-07:02"/>
    <x v="0"/>
    <x v="0"/>
    <s v="."/>
    <s v="."/>
    <m/>
    <s v=""/>
    <s v=""/>
    <s v="CL_BB2-07:02"/>
  </r>
  <r>
    <x v="0"/>
    <s v="BB2-07"/>
    <s v="BB2-07:03"/>
    <x v="0"/>
    <x v="0"/>
    <s v="."/>
    <s v="."/>
    <m/>
    <s v=""/>
    <s v=""/>
    <s v="CL_BB2-07:03"/>
  </r>
  <r>
    <x v="0"/>
    <s v="BB2-07"/>
    <s v="BB2-07:04"/>
    <x v="0"/>
    <x v="0"/>
    <s v="."/>
    <s v="."/>
    <m/>
    <s v=""/>
    <s v=""/>
    <s v="CL_BB2-07:04"/>
  </r>
  <r>
    <x v="0"/>
    <s v="BB3-01"/>
    <s v="BB3-01:01"/>
    <x v="4"/>
    <x v="1"/>
    <s v="DOSI005"/>
    <s v="DOSI005.087420"/>
    <n v="2"/>
    <s v="1"/>
    <n v="48"/>
    <s v="CL_BB3-01:01"/>
  </r>
  <r>
    <x v="0"/>
    <s v="BB3-01"/>
    <s v="BB3-01:02"/>
    <x v="7"/>
    <x v="7"/>
    <s v="GFSD189"/>
    <s v="GFSD189.082552"/>
    <n v="46"/>
    <s v="1"/>
    <s v=""/>
    <s v="CL_BB3-01:02"/>
  </r>
  <r>
    <x v="0"/>
    <s v="BB3-01"/>
    <s v="BB3-01:03"/>
    <x v="0"/>
    <x v="0"/>
    <s v="."/>
    <s v="."/>
    <m/>
    <s v=""/>
    <s v=""/>
    <s v="CL_BB3-01:03"/>
  </r>
  <r>
    <x v="0"/>
    <s v="BB3-01"/>
    <s v="BB3-01:04"/>
    <x v="0"/>
    <x v="0"/>
    <s v="."/>
    <s v="."/>
    <m/>
    <s v=""/>
    <s v=""/>
    <s v="CL_BB3-01:04"/>
  </r>
  <r>
    <x v="0"/>
    <s v="BB3-02"/>
    <s v="BB3-02:01"/>
    <x v="10"/>
    <x v="10"/>
    <s v="SODA011"/>
    <s v="SODA011.084742"/>
    <n v="49"/>
    <s v="1"/>
    <n v="49"/>
    <s v="CL_BB3-02:01"/>
  </r>
  <r>
    <x v="0"/>
    <s v="BB3-02"/>
    <s v="BB3-02:02"/>
    <x v="0"/>
    <x v="0"/>
    <s v="."/>
    <s v="."/>
    <m/>
    <s v=""/>
    <s v=""/>
    <s v="CL_BB3-02:02"/>
  </r>
  <r>
    <x v="0"/>
    <s v="BB3-02"/>
    <s v="BB3-02:03"/>
    <x v="0"/>
    <x v="0"/>
    <s v="."/>
    <s v="."/>
    <m/>
    <s v=""/>
    <s v=""/>
    <s v="CL_BB3-02:03"/>
  </r>
  <r>
    <x v="0"/>
    <s v="BB3-02"/>
    <s v="BB3-02:04"/>
    <x v="0"/>
    <x v="0"/>
    <s v="."/>
    <s v="."/>
    <m/>
    <s v=""/>
    <s v=""/>
    <s v="CL_BB3-02:04"/>
  </r>
  <r>
    <x v="0"/>
    <s v="BB3-03"/>
    <s v="BB3-03:01"/>
    <x v="11"/>
    <x v="11"/>
    <s v="KING002"/>
    <s v="KING002.086114"/>
    <n v="10"/>
    <s v="1"/>
    <n v="47"/>
    <s v="CL_BB3-03:01"/>
  </r>
  <r>
    <x v="0"/>
    <s v="BB3-03"/>
    <s v="BB3-03:02"/>
    <x v="11"/>
    <x v="11"/>
    <s v="KING002"/>
    <s v="KING002.089810"/>
    <n v="22"/>
    <s v="1"/>
    <s v=""/>
    <s v="CL_BB3-03:02"/>
  </r>
  <r>
    <x v="0"/>
    <s v="BB3-03"/>
    <s v="BB3-03:03"/>
    <x v="11"/>
    <x v="11"/>
    <s v="KING002"/>
    <s v="KING002.095866"/>
    <n v="15"/>
    <s v="1"/>
    <s v=""/>
    <s v="CL_BB3-03:03"/>
  </r>
  <r>
    <x v="0"/>
    <s v="BB3-03"/>
    <s v="BB3-03:04"/>
    <x v="0"/>
    <x v="0"/>
    <s v="."/>
    <s v="."/>
    <m/>
    <s v=""/>
    <s v=""/>
    <s v="CL_BB3-03:04"/>
  </r>
  <r>
    <x v="0"/>
    <s v="BB3-04"/>
    <s v="BB3-04:01"/>
    <x v="5"/>
    <x v="5"/>
    <s v="DURP006"/>
    <s v="DURP006.089941"/>
    <n v="17"/>
    <s v="1"/>
    <n v="49"/>
    <s v="CL_BB3-04:01"/>
  </r>
  <r>
    <x v="0"/>
    <s v="BB3-04"/>
    <s v="BB3-04:02"/>
    <x v="12"/>
    <x v="12"/>
    <s v="STR8017"/>
    <s v="STR8017.088132"/>
    <n v="20"/>
    <s v="1"/>
    <s v=""/>
    <s v="CL_BB3-04:02"/>
  </r>
  <r>
    <x v="0"/>
    <s v="BB3-04"/>
    <s v="BB3-04:03"/>
    <x v="12"/>
    <x v="12"/>
    <s v="STR8017"/>
    <s v="STR8017.084021"/>
    <n v="12"/>
    <s v="1"/>
    <s v=""/>
    <s v="CL_BB3-04:03"/>
  </r>
  <r>
    <x v="0"/>
    <s v="BB3-04"/>
    <s v="BB3-04:04"/>
    <x v="0"/>
    <x v="0"/>
    <s v="."/>
    <s v="."/>
    <m/>
    <s v=""/>
    <s v=""/>
    <s v="CL_BB3-04:04"/>
  </r>
  <r>
    <x v="0"/>
    <s v="BB3-05"/>
    <s v="BB3-05:01"/>
    <x v="6"/>
    <x v="6"/>
    <s v="BERT016"/>
    <s v="BERT016.097703"/>
    <n v="14"/>
    <s v="1"/>
    <n v="49"/>
    <s v="CL_BB3-05:01"/>
  </r>
  <r>
    <x v="0"/>
    <s v="BB3-05"/>
    <s v="BB3-05:02"/>
    <x v="11"/>
    <x v="11"/>
    <s v="KING002"/>
    <s v="KING002.082659"/>
    <n v="35"/>
    <s v="1"/>
    <s v=""/>
    <s v="CL_BB3-05:02"/>
  </r>
  <r>
    <x v="0"/>
    <s v="BB3-05"/>
    <s v="BB3-05:03"/>
    <x v="0"/>
    <x v="0"/>
    <s v="."/>
    <s v="."/>
    <m/>
    <s v=""/>
    <s v=""/>
    <s v="CL_BB3-05:03"/>
  </r>
  <r>
    <x v="0"/>
    <s v="BB3-05"/>
    <s v="BB3-05:04"/>
    <x v="0"/>
    <x v="0"/>
    <s v="."/>
    <s v="."/>
    <m/>
    <s v=""/>
    <s v=""/>
    <s v="CL_BB3-05:04"/>
  </r>
  <r>
    <x v="0"/>
    <s v="BB3-06"/>
    <s v="BB3-06:01"/>
    <x v="6"/>
    <x v="6"/>
    <s v="BERT016"/>
    <s v="BERT016.088574"/>
    <n v="7"/>
    <s v="1"/>
    <n v="49"/>
    <s v="CL_BB3-06:01"/>
  </r>
  <r>
    <x v="0"/>
    <s v="BB3-06"/>
    <s v="BB3-06:02"/>
    <x v="6"/>
    <x v="6"/>
    <s v="BERT016"/>
    <s v="BERT016.093114"/>
    <n v="42"/>
    <s v="1"/>
    <s v=""/>
    <s v="CL_BB3-06:02"/>
  </r>
  <r>
    <x v="0"/>
    <s v="BB3-06"/>
    <s v="BB3-06:03"/>
    <x v="0"/>
    <x v="0"/>
    <s v="."/>
    <s v="."/>
    <m/>
    <s v=""/>
    <s v=""/>
    <s v="CL_BB3-06:03"/>
  </r>
  <r>
    <x v="0"/>
    <s v="BB3-06"/>
    <s v="BB3-06:04"/>
    <x v="0"/>
    <x v="0"/>
    <s v="."/>
    <s v="."/>
    <m/>
    <s v=""/>
    <s v=""/>
    <s v="CL_BB3-06:04"/>
  </r>
  <r>
    <x v="0"/>
    <s v="BB3-07"/>
    <s v="BB3-07:01"/>
    <x v="9"/>
    <x v="9"/>
    <s v="NYFL014"/>
    <s v="NYFL014.093577"/>
    <n v="47"/>
    <s v="1"/>
    <n v="47"/>
    <s v="CL_BB3-07:01"/>
  </r>
  <r>
    <x v="0"/>
    <s v="BB3-07"/>
    <s v="BB3-07:02"/>
    <x v="0"/>
    <x v="0"/>
    <s v="."/>
    <s v="."/>
    <m/>
    <s v=""/>
    <s v=""/>
    <s v="CL_BB3-07:02"/>
  </r>
  <r>
    <x v="0"/>
    <s v="BB3-07"/>
    <s v="BB3-07:03"/>
    <x v="0"/>
    <x v="0"/>
    <s v="."/>
    <s v="."/>
    <m/>
    <s v=""/>
    <s v=""/>
    <s v="CL_BB3-07:03"/>
  </r>
  <r>
    <x v="0"/>
    <s v="BB3-07"/>
    <s v="BB3-07:04"/>
    <x v="0"/>
    <x v="0"/>
    <s v="."/>
    <s v="."/>
    <m/>
    <s v=""/>
    <s v=""/>
    <s v="CL_BB3-07:04"/>
  </r>
  <r>
    <x v="0"/>
    <s v="CC1-01"/>
    <s v="CC1-01:01"/>
    <x v="8"/>
    <x v="8"/>
    <s v="SUNL006"/>
    <s v="SUNL006.083206"/>
    <n v="36"/>
    <s v="1"/>
    <n v="49"/>
    <s v="CL_CC1-01:01"/>
  </r>
  <r>
    <x v="0"/>
    <s v="CC1-01"/>
    <s v="CC1-01:02"/>
    <x v="7"/>
    <x v="7"/>
    <s v="GFSD189"/>
    <s v="GFSD189.096615"/>
    <n v="13"/>
    <s v="1"/>
    <s v=""/>
    <s v="CL_CC1-01:02"/>
  </r>
  <r>
    <x v="0"/>
    <s v="CC1-01"/>
    <s v="CC1-01:03"/>
    <x v="0"/>
    <x v="0"/>
    <s v="."/>
    <s v="."/>
    <m/>
    <s v=""/>
    <s v=""/>
    <s v="CL_CC1-01:03"/>
  </r>
  <r>
    <x v="0"/>
    <s v="CC1-01"/>
    <s v="CC1-01:04"/>
    <x v="0"/>
    <x v="0"/>
    <s v="."/>
    <s v="."/>
    <m/>
    <s v=""/>
    <s v=""/>
    <s v="CL_CC1-01:04"/>
  </r>
  <r>
    <x v="0"/>
    <s v="CC1-02"/>
    <s v="CC1-02:01"/>
    <x v="9"/>
    <x v="9"/>
    <s v="NYFL014"/>
    <s v="NYFL014.083587"/>
    <n v="39"/>
    <s v="1"/>
    <n v="39"/>
    <s v="CL_CC1-02:01"/>
  </r>
  <r>
    <x v="0"/>
    <s v="CC1-02"/>
    <s v="CC1-02:02"/>
    <x v="0"/>
    <x v="0"/>
    <s v="."/>
    <s v="."/>
    <m/>
    <s v=""/>
    <s v=""/>
    <s v="CL_CC1-02:02"/>
  </r>
  <r>
    <x v="0"/>
    <s v="CC1-02"/>
    <s v="CC1-02:03"/>
    <x v="0"/>
    <x v="0"/>
    <s v="."/>
    <s v="."/>
    <m/>
    <s v=""/>
    <s v=""/>
    <s v="CL_CC1-02:03"/>
  </r>
  <r>
    <x v="0"/>
    <s v="CC1-02"/>
    <s v="CC1-02:04"/>
    <x v="0"/>
    <x v="0"/>
    <s v="."/>
    <s v="."/>
    <m/>
    <s v=""/>
    <s v=""/>
    <s v="CL_CC1-02:04"/>
  </r>
  <r>
    <x v="0"/>
    <s v="CC1-03"/>
    <s v="CC1-03:01"/>
    <x v="9"/>
    <x v="9"/>
    <s v="NYFL014"/>
    <s v="NYFL014.088753"/>
    <n v="27"/>
    <s v="1"/>
    <n v="49"/>
    <s v="CL_CC1-03:01"/>
  </r>
  <r>
    <x v="0"/>
    <s v="CC1-03"/>
    <s v="CC1-03:02"/>
    <x v="4"/>
    <x v="1"/>
    <s v="DOSI005"/>
    <s v="DOSI005.087420"/>
    <n v="22"/>
    <s v="1"/>
    <s v=""/>
    <s v="CL_CC1-03:02"/>
  </r>
  <r>
    <x v="0"/>
    <s v="CC1-03"/>
    <s v="CC1-03:03"/>
    <x v="0"/>
    <x v="0"/>
    <s v="."/>
    <s v="."/>
    <m/>
    <s v=""/>
    <s v=""/>
    <s v="CL_CC1-03:03"/>
  </r>
  <r>
    <x v="0"/>
    <s v="CC1-03"/>
    <s v="CC1-03:04"/>
    <x v="0"/>
    <x v="0"/>
    <s v="."/>
    <s v="."/>
    <m/>
    <s v=""/>
    <s v=""/>
    <s v="CL_CC1-03:04"/>
  </r>
  <r>
    <x v="0"/>
    <s v="CC1-04"/>
    <s v="CC1-04:01"/>
    <x v="8"/>
    <x v="8"/>
    <s v="SUNL006"/>
    <s v="SUNL006.094932"/>
    <n v="21"/>
    <s v="1"/>
    <n v="49"/>
    <s v="CL_CC1-04:01"/>
  </r>
  <r>
    <x v="0"/>
    <s v="CC1-04"/>
    <s v="CC1-04:02"/>
    <x v="8"/>
    <x v="8"/>
    <s v="SUNL006"/>
    <s v="SUNL006.094837"/>
    <n v="17"/>
    <s v="1"/>
    <s v=""/>
    <s v="CL_CC1-04:02"/>
  </r>
  <r>
    <x v="0"/>
    <s v="CC1-04"/>
    <s v="CC1-04:03"/>
    <x v="8"/>
    <x v="8"/>
    <s v="SUNL006"/>
    <s v="SUNL006.087030"/>
    <n v="11"/>
    <s v="1"/>
    <s v=""/>
    <s v="CL_CC1-04:03"/>
  </r>
  <r>
    <x v="0"/>
    <s v="CC1-04"/>
    <s v="CC1-04:04"/>
    <x v="0"/>
    <x v="0"/>
    <s v="."/>
    <s v="."/>
    <m/>
    <s v=""/>
    <s v=""/>
    <s v="CL_CC1-04:04"/>
  </r>
  <r>
    <x v="0"/>
    <s v="CC1-05"/>
    <s v="CC1-05:01"/>
    <x v="13"/>
    <x v="13"/>
    <s v="OROB054"/>
    <s v="OROB054.084169"/>
    <n v="46"/>
    <s v="1"/>
    <n v="46"/>
    <s v="CL_CC1-05:01"/>
  </r>
  <r>
    <x v="0"/>
    <s v="CC1-05"/>
    <s v="CC1-05:02"/>
    <x v="0"/>
    <x v="0"/>
    <s v="."/>
    <s v="."/>
    <m/>
    <s v=""/>
    <s v=""/>
    <s v="CL_CC1-05:02"/>
  </r>
  <r>
    <x v="0"/>
    <s v="CC1-05"/>
    <s v="CC1-05:03"/>
    <x v="0"/>
    <x v="0"/>
    <s v="."/>
    <s v="."/>
    <m/>
    <s v=""/>
    <s v=""/>
    <s v="CL_CC1-05:03"/>
  </r>
  <r>
    <x v="0"/>
    <s v="CC1-05"/>
    <s v="CC1-05:04"/>
    <x v="0"/>
    <x v="0"/>
    <s v="."/>
    <s v="."/>
    <m/>
    <s v=""/>
    <s v=""/>
    <s v="CL_CC1-05:04"/>
  </r>
  <r>
    <x v="0"/>
    <s v="CC1-06"/>
    <s v="CC1-06:01"/>
    <x v="0"/>
    <x v="0"/>
    <s v="."/>
    <s v="."/>
    <m/>
    <s v=""/>
    <n v="0"/>
    <s v="CL_CC1-06:01"/>
  </r>
  <r>
    <x v="0"/>
    <s v="CC1-06"/>
    <s v="CC1-06:02"/>
    <x v="0"/>
    <x v="0"/>
    <s v="."/>
    <s v="."/>
    <m/>
    <s v=""/>
    <s v=""/>
    <s v="CL_CC1-06:02"/>
  </r>
  <r>
    <x v="0"/>
    <s v="CC1-06"/>
    <s v="CC1-06:03"/>
    <x v="0"/>
    <x v="0"/>
    <s v="."/>
    <s v="."/>
    <m/>
    <s v=""/>
    <s v=""/>
    <s v="CL_CC1-06:03"/>
  </r>
  <r>
    <x v="0"/>
    <s v="CC1-06"/>
    <s v="CC1-06:04"/>
    <x v="0"/>
    <x v="0"/>
    <s v="."/>
    <s v="."/>
    <m/>
    <s v=""/>
    <s v=""/>
    <s v="CL_CC1-06:04"/>
  </r>
  <r>
    <x v="0"/>
    <s v="CC1-07"/>
    <s v="CC1-07:01"/>
    <x v="0"/>
    <x v="0"/>
    <s v="."/>
    <s v="."/>
    <m/>
    <s v=""/>
    <n v="0"/>
    <s v="CL_CC1-07:01"/>
  </r>
  <r>
    <x v="0"/>
    <s v="CC1-07"/>
    <s v="CC1-07:02"/>
    <x v="0"/>
    <x v="0"/>
    <s v="."/>
    <s v="."/>
    <m/>
    <s v=""/>
    <s v=""/>
    <s v="CL_CC1-07:02"/>
  </r>
  <r>
    <x v="0"/>
    <s v="CC1-07"/>
    <s v="CC1-07:03"/>
    <x v="0"/>
    <x v="0"/>
    <s v="."/>
    <s v="."/>
    <m/>
    <s v=""/>
    <s v=""/>
    <s v="CL_CC1-07:03"/>
  </r>
  <r>
    <x v="0"/>
    <s v="CC1-07"/>
    <s v="CC1-07:04"/>
    <x v="0"/>
    <x v="0"/>
    <s v="."/>
    <s v="."/>
    <m/>
    <s v=""/>
    <s v=""/>
    <s v="CL_CC1-07:04"/>
  </r>
  <r>
    <x v="0"/>
    <s v="CC2-01"/>
    <s v="CC2-01:01"/>
    <x v="0"/>
    <x v="0"/>
    <s v="."/>
    <s v="."/>
    <m/>
    <s v=""/>
    <n v="0"/>
    <s v="CL_CC2-01:01"/>
  </r>
  <r>
    <x v="0"/>
    <s v="CC2-01"/>
    <s v="CC2-01:02"/>
    <x v="0"/>
    <x v="0"/>
    <s v="."/>
    <s v="."/>
    <m/>
    <s v=""/>
    <s v=""/>
    <s v="CL_CC2-01:02"/>
  </r>
  <r>
    <x v="0"/>
    <s v="CC2-01"/>
    <s v="CC2-01:03"/>
    <x v="0"/>
    <x v="0"/>
    <s v="."/>
    <s v="."/>
    <m/>
    <s v=""/>
    <s v=""/>
    <s v="CL_CC2-01:03"/>
  </r>
  <r>
    <x v="0"/>
    <s v="CC2-01"/>
    <s v="CC2-01:04"/>
    <x v="0"/>
    <x v="0"/>
    <s v="."/>
    <s v="."/>
    <m/>
    <s v=""/>
    <s v=""/>
    <s v="CL_CC2-01:04"/>
  </r>
  <r>
    <x v="0"/>
    <s v="CC2-02"/>
    <s v="CC2-02:01"/>
    <x v="0"/>
    <x v="0"/>
    <s v="."/>
    <s v="."/>
    <m/>
    <s v=""/>
    <n v="0"/>
    <s v="CL_CC2-02:01"/>
  </r>
  <r>
    <x v="0"/>
    <s v="CC2-02"/>
    <s v="CC2-02:02"/>
    <x v="0"/>
    <x v="0"/>
    <s v="."/>
    <s v="."/>
    <m/>
    <s v=""/>
    <s v=""/>
    <s v="CL_CC2-02:02"/>
  </r>
  <r>
    <x v="0"/>
    <s v="CC2-02"/>
    <s v="CC2-02:03"/>
    <x v="0"/>
    <x v="0"/>
    <s v="."/>
    <s v="."/>
    <m/>
    <s v=""/>
    <s v=""/>
    <s v="CL_CC2-02:03"/>
  </r>
  <r>
    <x v="0"/>
    <s v="CC2-02"/>
    <s v="CC2-02:04"/>
    <x v="0"/>
    <x v="0"/>
    <s v="."/>
    <s v="."/>
    <m/>
    <s v=""/>
    <s v=""/>
    <s v="CL_CC2-02:04"/>
  </r>
  <r>
    <x v="0"/>
    <s v="CC2-03"/>
    <s v="CC2-03:01"/>
    <x v="0"/>
    <x v="0"/>
    <s v="."/>
    <s v="."/>
    <m/>
    <s v=""/>
    <n v="0"/>
    <s v="CL_CC2-03:01"/>
  </r>
  <r>
    <x v="0"/>
    <s v="CC2-03"/>
    <s v="CC2-03:02"/>
    <x v="0"/>
    <x v="0"/>
    <s v="."/>
    <s v="."/>
    <m/>
    <s v=""/>
    <s v=""/>
    <s v="CL_CC2-03:02"/>
  </r>
  <r>
    <x v="0"/>
    <s v="CC2-03"/>
    <s v="CC2-03:03"/>
    <x v="0"/>
    <x v="0"/>
    <s v="."/>
    <s v="."/>
    <m/>
    <s v=""/>
    <s v=""/>
    <s v="CL_CC2-03:03"/>
  </r>
  <r>
    <x v="0"/>
    <s v="CC2-03"/>
    <s v="CC2-03:04"/>
    <x v="0"/>
    <x v="0"/>
    <s v="."/>
    <s v="."/>
    <m/>
    <s v=""/>
    <s v=""/>
    <s v="CL_CC2-03:04"/>
  </r>
  <r>
    <x v="0"/>
    <s v="CC2-04"/>
    <s v="CC2-04:01"/>
    <x v="0"/>
    <x v="0"/>
    <s v="."/>
    <s v="."/>
    <m/>
    <s v=""/>
    <n v="0"/>
    <s v="CL_CC2-04:01"/>
  </r>
  <r>
    <x v="0"/>
    <s v="CC2-04"/>
    <s v="CC2-04:02"/>
    <x v="0"/>
    <x v="0"/>
    <s v="."/>
    <s v="."/>
    <m/>
    <s v=""/>
    <s v=""/>
    <s v="CL_CC2-04:02"/>
  </r>
  <r>
    <x v="0"/>
    <s v="CC2-04"/>
    <s v="CC2-04:03"/>
    <x v="0"/>
    <x v="0"/>
    <s v="."/>
    <s v="."/>
    <m/>
    <s v=""/>
    <s v=""/>
    <s v="CL_CC2-04:03"/>
  </r>
  <r>
    <x v="0"/>
    <s v="CC2-04"/>
    <s v="CC2-04:04"/>
    <x v="0"/>
    <x v="0"/>
    <s v="."/>
    <s v="."/>
    <m/>
    <s v=""/>
    <s v=""/>
    <s v="CL_CC2-04:04"/>
  </r>
  <r>
    <x v="0"/>
    <s v="CC2-05"/>
    <s v="CC2-05:01"/>
    <x v="0"/>
    <x v="0"/>
    <s v="."/>
    <s v="."/>
    <m/>
    <s v=""/>
    <n v="0"/>
    <s v="CL_CC2-05:01"/>
  </r>
  <r>
    <x v="0"/>
    <s v="CC2-05"/>
    <s v="CC2-05:02"/>
    <x v="0"/>
    <x v="0"/>
    <s v="."/>
    <s v="."/>
    <m/>
    <s v=""/>
    <s v=""/>
    <s v="CL_CC2-05:02"/>
  </r>
  <r>
    <x v="0"/>
    <s v="CC2-05"/>
    <s v="CC2-05:03"/>
    <x v="0"/>
    <x v="0"/>
    <s v="."/>
    <s v="."/>
    <m/>
    <s v=""/>
    <s v=""/>
    <s v="CL_CC2-05:03"/>
  </r>
  <r>
    <x v="0"/>
    <s v="CC2-05"/>
    <s v="CC2-05:04"/>
    <x v="0"/>
    <x v="0"/>
    <s v="."/>
    <s v="."/>
    <m/>
    <s v=""/>
    <s v=""/>
    <s v="CL_CC2-05:04"/>
  </r>
  <r>
    <x v="0"/>
    <s v="CC2-06"/>
    <s v="CC2-06:01"/>
    <x v="0"/>
    <x v="0"/>
    <s v="."/>
    <s v="."/>
    <m/>
    <s v=""/>
    <n v="0"/>
    <s v="CL_CC2-06:01"/>
  </r>
  <r>
    <x v="0"/>
    <s v="CC2-06"/>
    <s v="CC2-06:02"/>
    <x v="0"/>
    <x v="0"/>
    <s v="."/>
    <s v="."/>
    <m/>
    <s v=""/>
    <s v=""/>
    <s v="CL_CC2-06:02"/>
  </r>
  <r>
    <x v="0"/>
    <s v="CC2-06"/>
    <s v="CC2-06:03"/>
    <x v="0"/>
    <x v="0"/>
    <s v="."/>
    <s v="."/>
    <m/>
    <s v=""/>
    <s v=""/>
    <s v="CL_CC2-06:03"/>
  </r>
  <r>
    <x v="0"/>
    <s v="CC2-06"/>
    <s v="CC2-06:04"/>
    <x v="0"/>
    <x v="0"/>
    <s v="."/>
    <s v="."/>
    <m/>
    <s v=""/>
    <s v=""/>
    <s v="CL_CC2-06:04"/>
  </r>
  <r>
    <x v="0"/>
    <s v="CC2-07"/>
    <s v="CC2-07:01"/>
    <x v="0"/>
    <x v="0"/>
    <s v="."/>
    <s v="."/>
    <m/>
    <s v=""/>
    <n v="0"/>
    <s v="CL_CC2-07:01"/>
  </r>
  <r>
    <x v="0"/>
    <s v="CC2-07"/>
    <s v="CC2-07:02"/>
    <x v="0"/>
    <x v="0"/>
    <s v="."/>
    <s v="."/>
    <m/>
    <s v=""/>
    <s v=""/>
    <s v="CL_CC2-07:02"/>
  </r>
  <r>
    <x v="0"/>
    <s v="CC2-07"/>
    <s v="CC2-07:03"/>
    <x v="0"/>
    <x v="0"/>
    <s v="."/>
    <s v="."/>
    <m/>
    <s v=""/>
    <s v=""/>
    <s v="CL_CC2-07:03"/>
  </r>
  <r>
    <x v="0"/>
    <s v="CC2-07"/>
    <s v="CC2-07:04"/>
    <x v="0"/>
    <x v="0"/>
    <s v="."/>
    <s v="."/>
    <m/>
    <s v=""/>
    <s v=""/>
    <s v="CL_CC2-07:04"/>
  </r>
  <r>
    <x v="0"/>
    <s v="CC3-01"/>
    <s v="CC3-01:01"/>
    <x v="6"/>
    <x v="6"/>
    <s v="BERT016"/>
    <s v="BERT016.097703"/>
    <n v="11"/>
    <s v="1"/>
    <n v="49"/>
    <s v="CL_CC3-01:01"/>
  </r>
  <r>
    <x v="0"/>
    <s v="CC3-01"/>
    <s v="CC3-01:02"/>
    <x v="10"/>
    <x v="10"/>
    <s v="SODA011"/>
    <s v="SODA011.094117"/>
    <n v="27"/>
    <s v="1"/>
    <s v=""/>
    <s v="CL_CC3-01:02"/>
  </r>
  <r>
    <x v="0"/>
    <s v="CC3-01"/>
    <s v="CC3-01:03"/>
    <x v="5"/>
    <x v="5"/>
    <s v="DURP006"/>
    <s v="DURP006.089941"/>
    <n v="11"/>
    <s v="1"/>
    <s v=""/>
    <s v="CL_CC3-01:03"/>
  </r>
  <r>
    <x v="0"/>
    <s v="CC3-01"/>
    <s v="CC3-01:04"/>
    <x v="0"/>
    <x v="0"/>
    <s v="."/>
    <s v="."/>
    <m/>
    <s v=""/>
    <s v=""/>
    <s v="CL_CC3-01:04"/>
  </r>
  <r>
    <x v="0"/>
    <s v="CC3-02"/>
    <s v="CC3-02:01"/>
    <x v="5"/>
    <x v="5"/>
    <s v="DURP006"/>
    <s v="DURP006.084611"/>
    <n v="45"/>
    <s v="1"/>
    <n v="45"/>
    <s v="CL_CC3-02:01"/>
  </r>
  <r>
    <x v="0"/>
    <s v="CC3-02"/>
    <s v="CC3-02:02"/>
    <x v="0"/>
    <x v="0"/>
    <s v="."/>
    <s v="."/>
    <m/>
    <s v=""/>
    <s v=""/>
    <s v="CL_CC3-02:02"/>
  </r>
  <r>
    <x v="0"/>
    <s v="CC3-02"/>
    <s v="CC3-02:03"/>
    <x v="0"/>
    <x v="0"/>
    <s v="."/>
    <s v="."/>
    <m/>
    <s v=""/>
    <s v=""/>
    <s v="CL_CC3-02:03"/>
  </r>
  <r>
    <x v="0"/>
    <s v="CC3-02"/>
    <s v="CC3-02:04"/>
    <x v="0"/>
    <x v="0"/>
    <s v="."/>
    <s v="."/>
    <m/>
    <s v=""/>
    <s v=""/>
    <s v="CL_CC3-02:04"/>
  </r>
  <r>
    <x v="0"/>
    <s v="CC3-03"/>
    <s v="CC3-03:01"/>
    <x v="5"/>
    <x v="5"/>
    <s v="DURP006"/>
    <s v="DURP006.090232"/>
    <n v="26"/>
    <s v="1"/>
    <n v="46"/>
    <s v="CL_CC3-03:01"/>
  </r>
  <r>
    <x v="0"/>
    <s v="CC3-03"/>
    <s v="CC3-03:02"/>
    <x v="4"/>
    <x v="1"/>
    <s v="DOSI005"/>
    <s v="DOSI005.095951"/>
    <n v="14"/>
    <s v="1"/>
    <s v=""/>
    <s v="CL_CC3-03:02"/>
  </r>
  <r>
    <x v="0"/>
    <s v="CC3-03"/>
    <s v="CC3-03:03"/>
    <x v="2"/>
    <x v="4"/>
    <s v="LCKE001"/>
    <s v="LCKE001.090055"/>
    <n v="6"/>
    <s v="1"/>
    <s v=""/>
    <s v="CL_CC3-03:03"/>
  </r>
  <r>
    <x v="0"/>
    <s v="CC3-03"/>
    <s v="CC3-03:04"/>
    <x v="14"/>
    <x v="14"/>
    <s v=""/>
    <m/>
    <m/>
    <s v=""/>
    <s v=""/>
    <s v="CL_CC3-03:04"/>
  </r>
  <r>
    <x v="0"/>
    <s v="CC3-04"/>
    <s v="CC3-04:01"/>
    <x v="7"/>
    <x v="7"/>
    <s v="GFSD189"/>
    <s v="GFSD189.082526"/>
    <n v="30"/>
    <s v="1"/>
    <n v="46"/>
    <s v="CL_CC3-04:01"/>
  </r>
  <r>
    <x v="0"/>
    <s v="CC3-04"/>
    <s v="CC3-04:02"/>
    <x v="15"/>
    <x v="15"/>
    <s v="PLAN008"/>
    <s v="PLAN008.086293"/>
    <n v="12"/>
    <s v="1"/>
    <s v=""/>
    <s v="CL_CC3-04:02"/>
  </r>
  <r>
    <x v="0"/>
    <s v="CC3-04"/>
    <s v="CC3-04:03"/>
    <x v="15"/>
    <x v="15"/>
    <s v="PLAN008"/>
    <s v="PLAN008.090310"/>
    <n v="4"/>
    <s v="1"/>
    <s v=""/>
    <s v="CL_CC3-04:03"/>
  </r>
  <r>
    <x v="0"/>
    <s v="CC3-04"/>
    <s v="CC3-04:04"/>
    <x v="0"/>
    <x v="0"/>
    <s v="."/>
    <s v="."/>
    <m/>
    <s v=""/>
    <s v=""/>
    <s v="CL_CC3-04:04"/>
  </r>
  <r>
    <x v="0"/>
    <s v="CC3-05"/>
    <s v="CC3-05:01"/>
    <x v="15"/>
    <x v="15"/>
    <s v="PLAN008"/>
    <s v="PLAN008.090309"/>
    <n v="37"/>
    <s v="1"/>
    <n v="37"/>
    <s v="CL_CC3-05:01"/>
  </r>
  <r>
    <x v="0"/>
    <s v="CC3-05"/>
    <s v="CC3-05:02"/>
    <x v="0"/>
    <x v="0"/>
    <s v="."/>
    <s v="."/>
    <m/>
    <s v=""/>
    <s v=""/>
    <s v="CL_CC3-05:02"/>
  </r>
  <r>
    <x v="0"/>
    <s v="CC3-05"/>
    <s v="CC3-05:03"/>
    <x v="0"/>
    <x v="0"/>
    <s v="."/>
    <s v="."/>
    <m/>
    <s v=""/>
    <s v=""/>
    <s v="CL_CC3-05:03"/>
  </r>
  <r>
    <x v="0"/>
    <s v="CC3-05"/>
    <s v="CC3-05:04"/>
    <x v="0"/>
    <x v="0"/>
    <s v="."/>
    <s v="."/>
    <m/>
    <s v=""/>
    <s v=""/>
    <s v="CL_CC3-05:04"/>
  </r>
  <r>
    <x v="0"/>
    <s v="CC3-06"/>
    <s v="CC3-06:01"/>
    <x v="9"/>
    <x v="9"/>
    <s v="NYFL014"/>
    <s v="NYFL014.091335"/>
    <n v="29"/>
    <s v="1"/>
    <n v="49"/>
    <s v="CL_CC3-06:01"/>
  </r>
  <r>
    <x v="0"/>
    <s v="CC3-06"/>
    <s v="CC3-06:02"/>
    <x v="15"/>
    <x v="15"/>
    <s v="PLAN008"/>
    <s v="PLAN008.090310"/>
    <n v="20"/>
    <s v="1"/>
    <s v=""/>
    <s v="CL_CC3-06:02"/>
  </r>
  <r>
    <x v="0"/>
    <s v="CC3-06"/>
    <s v="CC3-06:03"/>
    <x v="0"/>
    <x v="0"/>
    <s v="."/>
    <s v="."/>
    <m/>
    <s v=""/>
    <s v=""/>
    <s v="CL_CC3-06:03"/>
  </r>
  <r>
    <x v="0"/>
    <s v="CC3-06"/>
    <s v="CC3-06:04"/>
    <x v="0"/>
    <x v="0"/>
    <s v="."/>
    <s v="."/>
    <m/>
    <s v=""/>
    <s v=""/>
    <s v="CL_CC3-06:04"/>
  </r>
  <r>
    <x v="0"/>
    <s v="CC3-07"/>
    <s v="CC3-07:01"/>
    <x v="7"/>
    <x v="7"/>
    <s v="GFSD189"/>
    <s v="GFSD189.094426"/>
    <n v="22"/>
    <s v="1"/>
    <n v="49"/>
    <s v="CL_CC3-07:01"/>
  </r>
  <r>
    <x v="0"/>
    <s v="CC3-07"/>
    <s v="CC3-07:02"/>
    <x v="15"/>
    <x v="15"/>
    <s v="PLAN008"/>
    <s v="PLAN008.090310"/>
    <n v="27"/>
    <s v="1"/>
    <s v=""/>
    <s v="CL_CC3-07:02"/>
  </r>
  <r>
    <x v="0"/>
    <s v="CC3-07"/>
    <s v="CC3-07:03"/>
    <x v="0"/>
    <x v="0"/>
    <s v="."/>
    <s v="."/>
    <m/>
    <s v=""/>
    <s v=""/>
    <s v="CL_CC3-07:03"/>
  </r>
  <r>
    <x v="0"/>
    <s v="CC3-07"/>
    <s v="CC3-07:04"/>
    <x v="0"/>
    <x v="0"/>
    <s v="."/>
    <s v="."/>
    <m/>
    <s v=""/>
    <s v=""/>
    <s v="CL_CC3-07:04"/>
  </r>
  <r>
    <x v="0"/>
    <s v="DD1-01"/>
    <s v="DD1-01:01"/>
    <x v="16"/>
    <x v="16"/>
    <s v="KOKO011"/>
    <s v="KOKO011.092343"/>
    <n v="44"/>
    <s v="1"/>
    <n v="44"/>
    <s v="CL_DD1-01:01"/>
  </r>
  <r>
    <x v="0"/>
    <s v="DD1-01"/>
    <s v="DD1-01:02"/>
    <x v="0"/>
    <x v="0"/>
    <s v="."/>
    <s v="."/>
    <m/>
    <s v=""/>
    <s v=""/>
    <s v="CL_DD1-01:02"/>
  </r>
  <r>
    <x v="0"/>
    <s v="DD1-01"/>
    <s v="DD1-01:03"/>
    <x v="0"/>
    <x v="0"/>
    <s v="."/>
    <s v="."/>
    <m/>
    <s v=""/>
    <s v=""/>
    <s v="CL_DD1-01:03"/>
  </r>
  <r>
    <x v="0"/>
    <s v="DD1-01"/>
    <s v="DD1-01:04"/>
    <x v="0"/>
    <x v="0"/>
    <s v="."/>
    <s v="."/>
    <m/>
    <s v=""/>
    <s v=""/>
    <s v="CL_DD1-01:04"/>
  </r>
  <r>
    <x v="0"/>
    <s v="DD1-02"/>
    <s v="DD1-02:01"/>
    <x v="3"/>
    <x v="3"/>
    <s v="PINE001"/>
    <s v="PINE001.087122"/>
    <n v="10"/>
    <s v="1"/>
    <n v="49"/>
    <s v="CL_DD1-02:01"/>
  </r>
  <r>
    <x v="0"/>
    <s v="DD1-02"/>
    <s v="DD1-02:02"/>
    <x v="3"/>
    <x v="3"/>
    <s v="PINE001"/>
    <s v="PINE001.089922"/>
    <n v="39"/>
    <s v="1"/>
    <s v=""/>
    <s v="CL_DD1-02:02"/>
  </r>
  <r>
    <x v="0"/>
    <s v="DD1-02"/>
    <s v="DD1-02:03"/>
    <x v="0"/>
    <x v="0"/>
    <s v="."/>
    <s v="."/>
    <m/>
    <s v=""/>
    <s v=""/>
    <s v="CL_DD1-02:03"/>
  </r>
  <r>
    <x v="0"/>
    <s v="DD1-02"/>
    <s v="DD1-02:04"/>
    <x v="0"/>
    <x v="0"/>
    <s v="."/>
    <s v="."/>
    <m/>
    <s v=""/>
    <s v=""/>
    <s v="CL_DD1-02:04"/>
  </r>
  <r>
    <x v="0"/>
    <s v="DD1-03"/>
    <s v="DD1-03:01"/>
    <x v="4"/>
    <x v="1"/>
    <s v="DOSI005"/>
    <s v="DOSI005.087410"/>
    <n v="16"/>
    <s v="1"/>
    <n v="49"/>
    <s v="CL_DD1-03:01"/>
  </r>
  <r>
    <x v="0"/>
    <s v="DD1-03"/>
    <s v="DD1-03:02"/>
    <x v="3"/>
    <x v="3"/>
    <s v="PINE001"/>
    <s v="PINE001.094733"/>
    <n v="21"/>
    <s v="1"/>
    <s v=""/>
    <s v="CL_DD1-03:02"/>
  </r>
  <r>
    <x v="0"/>
    <s v="DD1-03"/>
    <s v="DD1-03:03"/>
    <x v="17"/>
    <x v="17"/>
    <s v="SOUR007"/>
    <s v="SOUR007.086622"/>
    <n v="12"/>
    <s v="1"/>
    <s v=""/>
    <s v="CL_DD1-03:03"/>
  </r>
  <r>
    <x v="0"/>
    <s v="DD1-03"/>
    <s v="DD1-03:04"/>
    <x v="0"/>
    <x v="0"/>
    <s v="."/>
    <s v="."/>
    <m/>
    <s v=""/>
    <s v=""/>
    <s v="CL_DD1-03:04"/>
  </r>
  <r>
    <x v="0"/>
    <s v="DD1-04"/>
    <s v="DD1-04:01"/>
    <x v="8"/>
    <x v="8"/>
    <s v="SUNL006"/>
    <s v="SUNL006.094833"/>
    <n v="23"/>
    <s v="1"/>
    <n v="43"/>
    <s v="CL_DD1-04:01"/>
  </r>
  <r>
    <x v="0"/>
    <s v="DD1-04"/>
    <s v="DD1-04:02"/>
    <x v="8"/>
    <x v="8"/>
    <s v="SUNL006"/>
    <s v="SUNL006.094878"/>
    <n v="20"/>
    <s v="1"/>
    <s v=""/>
    <s v="CL_DD1-04:02"/>
  </r>
  <r>
    <x v="0"/>
    <s v="DD1-04"/>
    <s v="DD1-04:03"/>
    <x v="0"/>
    <x v="0"/>
    <s v="."/>
    <s v="."/>
    <m/>
    <s v=""/>
    <s v=""/>
    <s v="CL_DD1-04:03"/>
  </r>
  <r>
    <x v="0"/>
    <s v="DD1-04"/>
    <s v="DD1-04:04"/>
    <x v="0"/>
    <x v="0"/>
    <s v="."/>
    <s v="."/>
    <m/>
    <s v=""/>
    <s v=""/>
    <s v="CL_DD1-04:04"/>
  </r>
  <r>
    <x v="0"/>
    <s v="DD1-05"/>
    <s v="DD1-05:01"/>
    <x v="16"/>
    <x v="16"/>
    <s v="KOKO011"/>
    <s v="KOKO011.084343"/>
    <n v="35"/>
    <s v="1"/>
    <n v="49"/>
    <s v="CL_DD1-05:01"/>
  </r>
  <r>
    <x v="0"/>
    <s v="DD1-05"/>
    <s v="DD1-05:02"/>
    <x v="11"/>
    <x v="11"/>
    <s v="KING002"/>
    <s v="KING002.086114"/>
    <n v="14"/>
    <s v="1"/>
    <s v=""/>
    <s v="CL_DD1-05:02"/>
  </r>
  <r>
    <x v="0"/>
    <s v="DD1-05"/>
    <s v="DD1-05:03"/>
    <x v="0"/>
    <x v="0"/>
    <s v="."/>
    <s v="."/>
    <m/>
    <s v=""/>
    <s v=""/>
    <s v="CL_DD1-05:03"/>
  </r>
  <r>
    <x v="0"/>
    <s v="DD1-05"/>
    <s v="DD1-05:04"/>
    <x v="0"/>
    <x v="0"/>
    <s v="."/>
    <s v="."/>
    <m/>
    <s v=""/>
    <s v=""/>
    <s v="CL_DD1-05:04"/>
  </r>
  <r>
    <x v="0"/>
    <s v="DD1-06"/>
    <s v="DD1-06:01"/>
    <x v="17"/>
    <x v="17"/>
    <s v="SOUR007"/>
    <s v="SOUR007.086622"/>
    <n v="29"/>
    <s v="1"/>
    <n v="49"/>
    <s v="CL_DD1-06:01"/>
  </r>
  <r>
    <x v="0"/>
    <s v="DD1-06"/>
    <s v="DD1-06:02"/>
    <x v="17"/>
    <x v="17"/>
    <s v="SOUR007"/>
    <s v="SOUR007.096691"/>
    <n v="20"/>
    <s v="1"/>
    <s v=""/>
    <s v="CL_DD1-06:02"/>
  </r>
  <r>
    <x v="0"/>
    <s v="DD1-06"/>
    <s v="DD1-06:03"/>
    <x v="0"/>
    <x v="0"/>
    <s v="."/>
    <s v="."/>
    <m/>
    <s v=""/>
    <s v=""/>
    <s v="CL_DD1-06:03"/>
  </r>
  <r>
    <x v="0"/>
    <s v="DD1-06"/>
    <s v="DD1-06:04"/>
    <x v="0"/>
    <x v="0"/>
    <s v="."/>
    <s v="."/>
    <m/>
    <s v=""/>
    <s v=""/>
    <s v="CL_DD1-06:04"/>
  </r>
  <r>
    <x v="0"/>
    <s v="DD1-07"/>
    <s v="DD1-07:01"/>
    <x v="17"/>
    <x v="17"/>
    <s v="SOUR007"/>
    <s v="SOUR007.096714"/>
    <n v="18"/>
    <s v="1"/>
    <n v="50"/>
    <s v="CL_DD1-07:01"/>
  </r>
  <r>
    <x v="0"/>
    <s v="DD1-07"/>
    <s v="DD1-07:02"/>
    <x v="11"/>
    <x v="11"/>
    <s v="KING002"/>
    <s v="KING002.082645"/>
    <n v="15"/>
    <s v="1"/>
    <s v=""/>
    <s v="CL_DD1-07:02"/>
  </r>
  <r>
    <x v="0"/>
    <s v="DD1-07"/>
    <s v="DD1-07:03"/>
    <x v="11"/>
    <x v="11"/>
    <s v="KING002"/>
    <s v="KING002.086152"/>
    <n v="17"/>
    <s v="1"/>
    <s v=""/>
    <s v="CL_DD1-07:03"/>
  </r>
  <r>
    <x v="0"/>
    <s v="DD1-07"/>
    <s v="DD1-07:04"/>
    <x v="0"/>
    <x v="0"/>
    <s v="."/>
    <s v="."/>
    <m/>
    <s v=""/>
    <s v=""/>
    <s v="CL_DD1-07:04"/>
  </r>
  <r>
    <x v="0"/>
    <s v="DD2-01"/>
    <s v="DD2-01:01"/>
    <x v="16"/>
    <x v="16"/>
    <s v="KOKO011"/>
    <s v="KOKO011.084551"/>
    <n v="11"/>
    <s v="1"/>
    <n v="49"/>
    <s v="CL_DD2-01:01"/>
  </r>
  <r>
    <x v="0"/>
    <s v="DD2-01"/>
    <s v="DD2-01:02"/>
    <x v="3"/>
    <x v="3"/>
    <s v="PINE001"/>
    <s v="PINE001.089858"/>
    <n v="13"/>
    <s v="1"/>
    <s v=""/>
    <s v="CL_DD2-01:02"/>
  </r>
  <r>
    <x v="0"/>
    <s v="DD2-01"/>
    <s v="DD2-01:03"/>
    <x v="13"/>
    <x v="13"/>
    <s v="OROB054"/>
    <s v="OROB054.092036"/>
    <n v="25"/>
    <s v="1"/>
    <s v=""/>
    <s v="CL_DD2-01:03"/>
  </r>
  <r>
    <x v="0"/>
    <s v="DD2-01"/>
    <s v="DD2-01:04"/>
    <x v="0"/>
    <x v="0"/>
    <s v="."/>
    <s v="."/>
    <m/>
    <s v=""/>
    <s v=""/>
    <s v="CL_DD2-01:04"/>
  </r>
  <r>
    <x v="0"/>
    <s v="DD2-02"/>
    <s v="DD2-02:01"/>
    <x v="3"/>
    <x v="3"/>
    <s v="PINE001"/>
    <s v="PINE001.089838"/>
    <n v="16"/>
    <s v="1"/>
    <n v="49"/>
    <s v="CL_DD2-02:01"/>
  </r>
  <r>
    <x v="0"/>
    <s v="DD2-02"/>
    <s v="DD2-02:02"/>
    <x v="16"/>
    <x v="16"/>
    <s v="KOKO011"/>
    <s v="KOKO011.093306"/>
    <n v="33"/>
    <s v="1"/>
    <s v=""/>
    <s v="CL_DD2-02:02"/>
  </r>
  <r>
    <x v="0"/>
    <s v="DD2-02"/>
    <s v="DD2-02:03"/>
    <x v="0"/>
    <x v="0"/>
    <s v="."/>
    <s v="."/>
    <m/>
    <s v=""/>
    <s v=""/>
    <s v="CL_DD2-02:03"/>
  </r>
  <r>
    <x v="0"/>
    <s v="DD2-02"/>
    <s v="DD2-02:04"/>
    <x v="0"/>
    <x v="0"/>
    <s v="."/>
    <s v="."/>
    <m/>
    <s v=""/>
    <s v=""/>
    <s v="CL_DD2-02:04"/>
  </r>
  <r>
    <x v="0"/>
    <s v="DD2-03"/>
    <s v="DD2-03:01"/>
    <x v="13"/>
    <x v="13"/>
    <s v="OROB054"/>
    <s v="OROB054.093811"/>
    <n v="11"/>
    <s v="1"/>
    <n v="42"/>
    <s v="CL_DD2-03:01"/>
  </r>
  <r>
    <x v="0"/>
    <s v="DD2-03"/>
    <s v="DD2-03:02"/>
    <x v="8"/>
    <x v="8"/>
    <s v="SUNL006"/>
    <s v="SUNL006.095617"/>
    <n v="17"/>
    <s v="1"/>
    <s v=""/>
    <s v="CL_DD2-03:02"/>
  </r>
  <r>
    <x v="0"/>
    <s v="DD2-03"/>
    <s v="DD2-03:03"/>
    <x v="18"/>
    <x v="18"/>
    <s v="HEAD007"/>
    <s v="HEAD007.098760"/>
    <n v="7"/>
    <s v="1"/>
    <s v=""/>
    <s v="CL_DD2-03:03"/>
  </r>
  <r>
    <x v="0"/>
    <s v="DD2-03"/>
    <s v="DD2-03:04"/>
    <x v="19"/>
    <x v="19"/>
    <s v="TNZN017"/>
    <s v="TNZN017.098746"/>
    <n v="7"/>
    <s v="1"/>
    <s v=""/>
    <s v="CL_DD2-03:04"/>
  </r>
  <r>
    <x v="0"/>
    <s v="DD2-03"/>
    <s v="DD2-03:05"/>
    <x v="19"/>
    <x v="20"/>
    <s v="TNZN006"/>
    <s v="TNZN006.098735"/>
    <n v="7"/>
    <s v="1"/>
    <s v=""/>
    <s v="CL_DD2-03:05"/>
  </r>
  <r>
    <x v="0"/>
    <s v="DD2-04"/>
    <s v="DD2-04:01"/>
    <x v="16"/>
    <x v="16"/>
    <s v="KOKO011"/>
    <s v="KOKO011.084551"/>
    <n v="39"/>
    <s v="1"/>
    <n v="98"/>
    <s v="CL_DD2-04:01"/>
  </r>
  <r>
    <x v="0"/>
    <s v="DD2-04"/>
    <s v="DD2-04:02"/>
    <x v="17"/>
    <x v="17"/>
    <s v="SOUR007"/>
    <s v="SOUR007.086558"/>
    <n v="10"/>
    <s v="1"/>
    <s v=""/>
    <s v="CL_DD2-04:02"/>
  </r>
  <r>
    <x v="0"/>
    <s v="DD2-04"/>
    <s v="DD2-04:03"/>
    <x v="1"/>
    <x v="21"/>
    <m/>
    <s v="."/>
    <m/>
    <s v=""/>
    <s v=""/>
    <s v="CL_DD2-04:03"/>
  </r>
  <r>
    <x v="0"/>
    <s v="DD2-05"/>
    <s v="DD2-05:01"/>
    <x v="3"/>
    <x v="3"/>
    <s v="PINE001"/>
    <s v="PINE001.089858"/>
    <n v="35"/>
    <s v="1"/>
    <n v="64"/>
    <s v="CL_DD2-05:01"/>
  </r>
  <r>
    <x v="0"/>
    <s v="DD2-05"/>
    <s v="DD2-05:02"/>
    <x v="16"/>
    <x v="16"/>
    <s v="KOKO011"/>
    <s v="KOKO011.084343"/>
    <n v="14"/>
    <s v="1"/>
    <s v=""/>
    <s v="CL_DD2-05:02"/>
  </r>
  <r>
    <x v="0"/>
    <s v="DD2-05"/>
    <s v="DD2-05:03"/>
    <x v="0"/>
    <x v="0"/>
    <s v="."/>
    <s v="."/>
    <m/>
    <s v=""/>
    <s v=""/>
    <s v="CL_DD2-05:03"/>
  </r>
  <r>
    <x v="0"/>
    <s v="DD2-05"/>
    <s v="DD2-05:04"/>
    <x v="0"/>
    <x v="0"/>
    <s v="."/>
    <s v="."/>
    <m/>
    <s v=""/>
    <s v=""/>
    <s v="CL_DD2-05:04"/>
  </r>
  <r>
    <x v="0"/>
    <s v="DD2-06"/>
    <s v="DD2-06:01"/>
    <x v="17"/>
    <x v="17"/>
    <s v="SOUR007"/>
    <s v="SOUR007.079409"/>
    <n v="50"/>
    <s v="1"/>
    <n v="10"/>
    <s v="CL_DD2-06:01"/>
  </r>
  <r>
    <x v="0"/>
    <s v="DD2-06"/>
    <s v="DD2-06:02"/>
    <x v="0"/>
    <x v="0"/>
    <s v="."/>
    <s v="."/>
    <m/>
    <s v=""/>
    <s v=""/>
    <s v="CL_DD2-06:02"/>
  </r>
  <r>
    <x v="0"/>
    <s v="DD2-06"/>
    <s v="DD2-06:03"/>
    <x v="0"/>
    <x v="0"/>
    <s v="."/>
    <s v="."/>
    <m/>
    <s v=""/>
    <s v=""/>
    <s v="CL_DD2-06:03"/>
  </r>
  <r>
    <x v="0"/>
    <s v="DD2-06"/>
    <s v="DD2-06:04"/>
    <x v="0"/>
    <x v="0"/>
    <s v="."/>
    <s v="."/>
    <m/>
    <s v=""/>
    <s v=""/>
    <s v="CL_DD2-06:04"/>
  </r>
  <r>
    <x v="0"/>
    <s v="DD2-07"/>
    <s v="DD2-07:01"/>
    <x v="3"/>
    <x v="3"/>
    <s v="PINE001"/>
    <s v="PINE001.089838"/>
    <n v="10"/>
    <s v="1"/>
    <n v="45"/>
    <s v="CL_DD2-07:01"/>
  </r>
  <r>
    <x v="0"/>
    <s v="DD2-07"/>
    <s v="DD2-07:02"/>
    <x v="3"/>
    <x v="3"/>
    <s v="PINE001"/>
    <s v="PINE001.087122"/>
    <n v="39"/>
    <s v="1"/>
    <s v=""/>
    <s v="CL_DD2-07:02"/>
  </r>
  <r>
    <x v="0"/>
    <s v="DD2-07"/>
    <s v="DD2-07:03"/>
    <x v="0"/>
    <x v="0"/>
    <s v="."/>
    <s v="."/>
    <m/>
    <s v=""/>
    <s v=""/>
    <s v="CL_DD2-07:03"/>
  </r>
  <r>
    <x v="0"/>
    <s v="DD2-07"/>
    <s v="DD2-07:04"/>
    <x v="0"/>
    <x v="0"/>
    <s v="."/>
    <s v="."/>
    <m/>
    <s v=""/>
    <s v=""/>
    <s v="CL_DD2-07:04"/>
  </r>
  <r>
    <x v="0"/>
    <s v="DD3-01"/>
    <s v="DD3-01:01"/>
    <x v="3"/>
    <x v="3"/>
    <s v="PINE001"/>
    <s v="PINE001.090276"/>
    <n v="6"/>
    <s v="1"/>
    <n v="62"/>
    <s v="CL_DD3-01:01"/>
  </r>
  <r>
    <x v="0"/>
    <s v="DD3-01"/>
    <s v="DD3-01:02"/>
    <x v="13"/>
    <x v="13"/>
    <s v="OROB054"/>
    <s v="OROB054.084291"/>
    <n v="31"/>
    <s v="1"/>
    <s v=""/>
    <s v="CL_DD3-01:02"/>
  </r>
  <r>
    <x v="0"/>
    <s v="DD3-01"/>
    <s v="DD3-01:03"/>
    <x v="8"/>
    <x v="8"/>
    <s v="SUNL006"/>
    <s v="SUNL006.087046"/>
    <n v="12"/>
    <s v="1"/>
    <s v=""/>
    <s v="CL_DD3-01:03"/>
  </r>
  <r>
    <x v="0"/>
    <s v="DD3-01"/>
    <s v="DD3-01:04"/>
    <x v="0"/>
    <x v="0"/>
    <s v="."/>
    <s v="."/>
    <m/>
    <s v=""/>
    <s v=""/>
    <s v="CL_DD3-01:04"/>
  </r>
  <r>
    <x v="0"/>
    <s v="DD3-02"/>
    <s v="DD3-02:01"/>
    <x v="3"/>
    <x v="3"/>
    <s v="PINE001"/>
    <s v="PINE001.087102"/>
    <n v="19"/>
    <s v="1"/>
    <n v="78"/>
    <s v="CL_DD3-02:01"/>
  </r>
  <r>
    <x v="0"/>
    <s v="DD3-02"/>
    <s v="DD3-02:02"/>
    <x v="8"/>
    <x v="8"/>
    <s v="SUNL006"/>
    <s v="SUNL006.087030"/>
    <n v="18"/>
    <s v="1"/>
    <s v=""/>
    <s v="CL_DD3-02:02"/>
  </r>
  <r>
    <x v="0"/>
    <s v="DD3-02"/>
    <s v="DD3-02:03"/>
    <x v="8"/>
    <x v="8"/>
    <s v="SUNL006"/>
    <s v="SUNL006.086965"/>
    <n v="11"/>
    <s v="1"/>
    <s v=""/>
    <s v="CL_DD3-02:03"/>
  </r>
  <r>
    <x v="0"/>
    <s v="DD3-02"/>
    <s v="DD3-02:04"/>
    <x v="0"/>
    <x v="0"/>
    <s v="."/>
    <s v="."/>
    <m/>
    <s v=""/>
    <s v=""/>
    <s v="CL_DD3-02:04"/>
  </r>
  <r>
    <x v="0"/>
    <s v="DD3-03"/>
    <s v="DD3-03:01"/>
    <x v="3"/>
    <x v="3"/>
    <s v="PINE001"/>
    <s v="PINE001.087095"/>
    <n v="49"/>
    <s v="1"/>
    <n v="9"/>
    <s v="CL_DD3-03:01"/>
  </r>
  <r>
    <x v="0"/>
    <s v="DD3-03"/>
    <s v="DD3-03:02"/>
    <x v="0"/>
    <x v="0"/>
    <s v="."/>
    <s v="."/>
    <m/>
    <s v=""/>
    <s v=""/>
    <s v="CL_DD3-03:02"/>
  </r>
  <r>
    <x v="0"/>
    <s v="DD3-03"/>
    <s v="DD3-03:03"/>
    <x v="0"/>
    <x v="0"/>
    <s v="."/>
    <s v="."/>
    <m/>
    <s v=""/>
    <s v=""/>
    <s v="CL_DD3-03:03"/>
  </r>
  <r>
    <x v="0"/>
    <s v="DD3-03"/>
    <s v="DD3-03:04"/>
    <x v="0"/>
    <x v="0"/>
    <s v="."/>
    <s v="."/>
    <m/>
    <s v=""/>
    <s v=""/>
    <s v="CL_DD3-03:04"/>
  </r>
  <r>
    <x v="0"/>
    <s v="DD3-04"/>
    <s v="DD3-04:01"/>
    <x v="16"/>
    <x v="16"/>
    <s v="KOKO011"/>
    <s v="KOKO011.093306"/>
    <n v="9"/>
    <s v="1"/>
    <n v="69"/>
    <s v="CL_DD3-04:01"/>
  </r>
  <r>
    <x v="0"/>
    <s v="DD3-04"/>
    <s v="DD3-04:02"/>
    <x v="8"/>
    <x v="8"/>
    <s v="SUNL006"/>
    <s v="SUNL006.095579"/>
    <n v="17"/>
    <s v="1"/>
    <s v=""/>
    <s v="CL_DD3-04:02"/>
  </r>
  <r>
    <x v="0"/>
    <s v="DD3-04"/>
    <s v="DD3-04:03"/>
    <x v="3"/>
    <x v="3"/>
    <s v="PINE001"/>
    <s v="PINE001.087102"/>
    <n v="22"/>
    <s v="1"/>
    <s v=""/>
    <s v="CL_DD3-04:03"/>
  </r>
  <r>
    <x v="0"/>
    <s v="DD3-04"/>
    <s v="DD3-04:04"/>
    <x v="0"/>
    <x v="0"/>
    <s v="."/>
    <s v="."/>
    <m/>
    <s v=""/>
    <s v=""/>
    <s v="CL_DD3-04:04"/>
  </r>
  <r>
    <x v="0"/>
    <s v="DD3-05"/>
    <s v="DD3-05:01"/>
    <x v="17"/>
    <x v="17"/>
    <s v="SOUR007"/>
    <s v="SOUR007.079429"/>
    <n v="30"/>
    <s v="1"/>
    <n v="63"/>
    <s v="CL_DD3-05:01"/>
  </r>
  <r>
    <x v="0"/>
    <s v="DD3-05"/>
    <s v="DD3-05:02"/>
    <x v="13"/>
    <x v="13"/>
    <s v="OROB054"/>
    <s v="OROB054.092036"/>
    <n v="19"/>
    <s v="1"/>
    <s v=""/>
    <s v="CL_DD3-05:02"/>
  </r>
  <r>
    <x v="0"/>
    <s v="DD3-05"/>
    <s v="DD3-05:03"/>
    <x v="0"/>
    <x v="0"/>
    <s v="."/>
    <s v="."/>
    <m/>
    <s v=""/>
    <s v=""/>
    <s v="CL_DD3-05:03"/>
  </r>
  <r>
    <x v="0"/>
    <s v="DD3-05"/>
    <s v="DD3-05:04"/>
    <x v="0"/>
    <x v="0"/>
    <s v="."/>
    <s v="."/>
    <m/>
    <s v=""/>
    <s v=""/>
    <s v="CL_DD3-05:04"/>
  </r>
  <r>
    <x v="0"/>
    <s v="DD3-06"/>
    <s v="DD3-06:01"/>
    <x v="13"/>
    <x v="13"/>
    <s v="OROB054"/>
    <s v="OROB054.093811"/>
    <n v="44"/>
    <s v="1"/>
    <n v="40"/>
    <s v="CL_DD3-06:01"/>
  </r>
  <r>
    <x v="0"/>
    <s v="DD3-06"/>
    <s v="DD3-06:02"/>
    <x v="0"/>
    <x v="0"/>
    <s v="."/>
    <s v="."/>
    <m/>
    <s v=""/>
    <s v=""/>
    <s v="CL_DD3-06:02"/>
  </r>
  <r>
    <x v="0"/>
    <s v="DD3-06"/>
    <s v="DD3-06:03"/>
    <x v="0"/>
    <x v="0"/>
    <s v="."/>
    <s v="."/>
    <m/>
    <s v=""/>
    <s v=""/>
    <s v="CL_DD3-06:03"/>
  </r>
  <r>
    <x v="0"/>
    <s v="DD3-06"/>
    <s v="DD3-06:04"/>
    <x v="0"/>
    <x v="0"/>
    <s v="."/>
    <s v="."/>
    <m/>
    <s v=""/>
    <s v=""/>
    <s v="CL_DD3-06:04"/>
  </r>
  <r>
    <x v="0"/>
    <s v="DD3-07"/>
    <s v="DD3-07:01"/>
    <x v="9"/>
    <x v="9"/>
    <s v="NYFL014"/>
    <s v="NYFL014.088808"/>
    <n v="40"/>
    <s v="1"/>
    <n v="58"/>
    <s v="CL_DD3-07:01"/>
  </r>
  <r>
    <x v="0"/>
    <s v="DD3-07"/>
    <s v="DD3-07:02"/>
    <x v="7"/>
    <x v="7"/>
    <s v="GFSD189"/>
    <s v="GFSD189.096662"/>
    <n v="9"/>
    <s v="1"/>
    <s v=""/>
    <s v="CL_DD3-07:02"/>
  </r>
  <r>
    <x v="0"/>
    <s v="DD3-07"/>
    <s v="DD3-07:03"/>
    <x v="0"/>
    <x v="0"/>
    <s v="."/>
    <s v="."/>
    <m/>
    <s v=""/>
    <s v=""/>
    <s v="CL_DD3-07:03"/>
  </r>
  <r>
    <x v="0"/>
    <s v="DD3-07"/>
    <s v="DD3-07:04"/>
    <x v="0"/>
    <x v="0"/>
    <s v="."/>
    <s v="."/>
    <m/>
    <s v=""/>
    <s v=""/>
    <s v="CL_DD3-07:04"/>
  </r>
  <r>
    <x v="0"/>
    <s v="EE1-01"/>
    <s v="EE1-01:01"/>
    <x v="12"/>
    <x v="12"/>
    <s v="STR8017"/>
    <s v="STR8017.084021"/>
    <n v="49"/>
    <s v="1"/>
    <n v="37"/>
    <s v="CL_EE1-01:01"/>
  </r>
  <r>
    <x v="0"/>
    <s v="EE1-01"/>
    <s v="EE1-01:02"/>
    <x v="0"/>
    <x v="0"/>
    <s v="."/>
    <s v="."/>
    <m/>
    <s v=""/>
    <s v=""/>
    <s v="CL_EE1-01:02"/>
  </r>
  <r>
    <x v="0"/>
    <s v="EE1-01"/>
    <s v="EE1-01:03"/>
    <x v="0"/>
    <x v="0"/>
    <s v="."/>
    <s v="."/>
    <m/>
    <s v=""/>
    <s v=""/>
    <s v="CL_EE1-01:03"/>
  </r>
  <r>
    <x v="0"/>
    <s v="EE1-01"/>
    <s v="EE1-01:04"/>
    <x v="0"/>
    <x v="0"/>
    <s v="."/>
    <s v="."/>
    <m/>
    <s v=""/>
    <s v=""/>
    <s v="CL_EE1-01:04"/>
  </r>
  <r>
    <x v="0"/>
    <s v="EE1-02"/>
    <s v="EE1-02:01"/>
    <x v="12"/>
    <x v="12"/>
    <s v="STR8017"/>
    <s v="STR8017.083955"/>
    <n v="37"/>
    <s v="1"/>
    <n v="25"/>
    <s v="CL_EE1-02:01"/>
  </r>
  <r>
    <x v="0"/>
    <s v="EE1-02"/>
    <s v="EE1-02:02"/>
    <x v="11"/>
    <x v="11"/>
    <s v="KING002"/>
    <s v="KING002.095811"/>
    <n v="12"/>
    <s v="1"/>
    <s v=""/>
    <s v="CL_EE1-02:02"/>
  </r>
  <r>
    <x v="0"/>
    <s v="EE1-02"/>
    <s v="EE1-02:03"/>
    <x v="0"/>
    <x v="0"/>
    <s v="."/>
    <s v="."/>
    <m/>
    <s v=""/>
    <s v=""/>
    <s v="CL_EE1-02:03"/>
  </r>
  <r>
    <x v="0"/>
    <s v="EE1-02"/>
    <s v="EE1-02:04"/>
    <x v="0"/>
    <x v="0"/>
    <s v="."/>
    <s v="."/>
    <m/>
    <s v=""/>
    <s v=""/>
    <s v="CL_EE1-02:04"/>
  </r>
  <r>
    <x v="0"/>
    <s v="EE1-03"/>
    <s v="EE1-03:01"/>
    <x v="12"/>
    <x v="12"/>
    <s v="STR8017"/>
    <s v="STR8017.083814"/>
    <n v="13"/>
    <s v="1"/>
    <n v="78"/>
    <s v="CL_EE1-03:01"/>
  </r>
  <r>
    <x v="0"/>
    <s v="EE1-03"/>
    <s v="EE1-03:02"/>
    <x v="12"/>
    <x v="12"/>
    <s v="STR8017"/>
    <s v="STR8017.093996"/>
    <n v="38"/>
    <s v="1"/>
    <s v=""/>
    <s v="CL_EE1-03:02"/>
  </r>
  <r>
    <x v="0"/>
    <s v="EE1-03"/>
    <s v="EE1-03:03"/>
    <x v="0"/>
    <x v="0"/>
    <s v="."/>
    <s v="."/>
    <m/>
    <s v=""/>
    <s v=""/>
    <s v="CL_EE1-03:03"/>
  </r>
  <r>
    <x v="0"/>
    <s v="EE1-03"/>
    <s v="EE1-03:04"/>
    <x v="0"/>
    <x v="0"/>
    <s v="."/>
    <s v="."/>
    <m/>
    <s v=""/>
    <s v=""/>
    <s v="CL_EE1-03:04"/>
  </r>
  <r>
    <x v="0"/>
    <s v="EE1-04"/>
    <s v="EE1-04:01"/>
    <x v="12"/>
    <x v="12"/>
    <s v="STR8017"/>
    <s v="STR8017.088248"/>
    <n v="40"/>
    <s v="1"/>
    <n v="49"/>
    <s v="CL_EE1-04:01"/>
  </r>
  <r>
    <x v="0"/>
    <s v="EE1-04"/>
    <s v="EE1-04:02"/>
    <x v="0"/>
    <x v="0"/>
    <s v="."/>
    <s v="."/>
    <m/>
    <s v=""/>
    <s v=""/>
    <s v="CL_EE1-04:02"/>
  </r>
  <r>
    <x v="0"/>
    <s v="EE1-04"/>
    <s v="EE1-04:03"/>
    <x v="0"/>
    <x v="0"/>
    <s v="."/>
    <s v="."/>
    <m/>
    <s v=""/>
    <s v=""/>
    <s v="CL_EE1-04:03"/>
  </r>
  <r>
    <x v="0"/>
    <s v="EE1-04"/>
    <s v="EE1-04:04"/>
    <x v="0"/>
    <x v="0"/>
    <s v="."/>
    <s v="."/>
    <m/>
    <s v=""/>
    <s v=""/>
    <s v="CL_EE1-04:04"/>
  </r>
  <r>
    <x v="0"/>
    <s v="EE1-05"/>
    <s v="EE1-05:01"/>
    <x v="12"/>
    <x v="12"/>
    <s v="STR8017"/>
    <s v="STR8017.083814"/>
    <n v="49"/>
    <s v="1"/>
    <n v="7"/>
    <s v="CL_EE1-05:01"/>
  </r>
  <r>
    <x v="0"/>
    <s v="EE1-05"/>
    <s v="EE1-05:02"/>
    <x v="0"/>
    <x v="0"/>
    <s v="."/>
    <s v="."/>
    <m/>
    <s v=""/>
    <s v=""/>
    <s v="CL_EE1-05:02"/>
  </r>
  <r>
    <x v="0"/>
    <s v="EE1-05"/>
    <s v="EE1-05:03"/>
    <x v="0"/>
    <x v="0"/>
    <s v="."/>
    <s v="."/>
    <m/>
    <s v=""/>
    <s v=""/>
    <s v="CL_EE1-05:03"/>
  </r>
  <r>
    <x v="0"/>
    <s v="EE1-05"/>
    <s v="EE1-05:04"/>
    <x v="0"/>
    <x v="0"/>
    <s v="."/>
    <s v="."/>
    <m/>
    <s v=""/>
    <s v=""/>
    <s v="CL_EE1-05:04"/>
  </r>
  <r>
    <x v="0"/>
    <s v="EE1-06"/>
    <s v="EE1-06:01"/>
    <x v="19"/>
    <x v="22"/>
    <s v="TNZN012"/>
    <s v="TNZN012.098741"/>
    <n v="7"/>
    <s v="1"/>
    <n v="28"/>
    <s v="CL_EE1-06:01"/>
  </r>
  <r>
    <x v="0"/>
    <s v="EE1-06"/>
    <s v="EE1-06:02"/>
    <x v="19"/>
    <x v="23"/>
    <s v="TNZN009"/>
    <s v="TNZN009.098738"/>
    <n v="7"/>
    <s v="1"/>
    <s v=""/>
    <s v="CL_EE1-06:02"/>
  </r>
  <r>
    <x v="0"/>
    <s v="EE1-06"/>
    <s v="EE1-06:03"/>
    <x v="19"/>
    <x v="24"/>
    <s v="TNZN011"/>
    <s v="TNZN011.098740"/>
    <n v="7"/>
    <s v="1"/>
    <s v=""/>
    <s v="CL_EE1-06:03"/>
  </r>
  <r>
    <x v="0"/>
    <s v="EE1-06"/>
    <s v="EE1-06:04"/>
    <x v="18"/>
    <x v="25"/>
    <s v="HEAD003"/>
    <s v="HEAD003.098753"/>
    <n v="7"/>
    <s v="1"/>
    <s v=""/>
    <s v="CL_EE1-06:04"/>
  </r>
  <r>
    <x v="0"/>
    <s v="EE1-06"/>
    <s v="EE1-06:05"/>
    <x v="19"/>
    <x v="26"/>
    <s v="TNZN001"/>
    <s v="TNZN001.098730"/>
    <n v="7"/>
    <s v="1"/>
    <s v=""/>
    <s v="CL_EE1-06:05"/>
  </r>
  <r>
    <x v="0"/>
    <s v="EE1-06"/>
    <s v="EE1-06:06"/>
    <x v="19"/>
    <x v="27"/>
    <s v="TNZN015"/>
    <s v="TNZN015.098744"/>
    <n v="6"/>
    <s v="1"/>
    <s v=""/>
    <s v="CL_EE1-06:06"/>
  </r>
  <r>
    <x v="0"/>
    <s v="EE1-07"/>
    <s v="EE1-07:01"/>
    <x v="19"/>
    <x v="28"/>
    <s v="TNZN007"/>
    <s v="TNZN007.098736"/>
    <n v="5"/>
    <s v="1"/>
    <n v="25"/>
    <s v="CL_EE1-07:01"/>
  </r>
  <r>
    <x v="0"/>
    <s v="EE1-07"/>
    <s v="EE1-07:02"/>
    <x v="19"/>
    <x v="29"/>
    <s v="TNZN018"/>
    <s v="TNZN018.098747"/>
    <n v="7"/>
    <s v="1"/>
    <s v=""/>
    <s v="CL_EE1-07:02"/>
  </r>
  <r>
    <x v="0"/>
    <s v="EE1-07"/>
    <s v="EE1-07:03"/>
    <x v="18"/>
    <x v="30"/>
    <s v="HEAD004"/>
    <s v="HEAD004.098754"/>
    <n v="6"/>
    <s v="1"/>
    <s v=""/>
    <s v="CL_EE1-07:03"/>
  </r>
  <r>
    <x v="0"/>
    <s v="EE1-07"/>
    <s v="EE1-07:04"/>
    <x v="19"/>
    <x v="31"/>
    <s v="TNZN003"/>
    <s v="TNZN003.098732"/>
    <n v="7"/>
    <s v="1"/>
    <s v=""/>
    <s v="CL_EE1-07:04"/>
  </r>
  <r>
    <x v="0"/>
    <s v="EE1-07"/>
    <s v="EE1-07:05"/>
    <x v="18"/>
    <x v="32"/>
    <s v="HEAD010"/>
    <s v="HEAD010.098757"/>
    <n v="5"/>
    <s v="1"/>
    <s v=""/>
    <s v="CL_EE1-07:05"/>
  </r>
  <r>
    <x v="0"/>
    <s v="EE1-07"/>
    <s v="EE1-07:06"/>
    <x v="19"/>
    <x v="33"/>
    <s v="TNZN016"/>
    <s v="TNZN016.098745"/>
    <n v="7"/>
    <s v="1"/>
    <s v=""/>
    <s v="CL_EE1-07:06"/>
  </r>
  <r>
    <x v="0"/>
    <s v="EE2-02"/>
    <s v="EE2-02:01"/>
    <x v="0"/>
    <x v="0"/>
    <s v="."/>
    <s v="."/>
    <m/>
    <s v=""/>
    <n v="0"/>
    <s v="CL_EE2-02:01"/>
  </r>
  <r>
    <x v="0"/>
    <s v="EE2-02"/>
    <s v="EE2-02:02"/>
    <x v="0"/>
    <x v="0"/>
    <s v="."/>
    <s v="."/>
    <m/>
    <s v=""/>
    <s v=""/>
    <s v="CL_EE2-02:02"/>
  </r>
  <r>
    <x v="0"/>
    <s v="EE2-02"/>
    <s v="EE2-02:03"/>
    <x v="0"/>
    <x v="0"/>
    <s v="."/>
    <s v="."/>
    <m/>
    <s v=""/>
    <s v=""/>
    <s v="CL_EE2-02:03"/>
  </r>
  <r>
    <x v="0"/>
    <s v="EE2-02"/>
    <s v="EE2-02:04"/>
    <x v="0"/>
    <x v="0"/>
    <s v="."/>
    <s v="."/>
    <m/>
    <s v=""/>
    <s v=""/>
    <s v="CL_EE2-02:04"/>
  </r>
  <r>
    <x v="0"/>
    <s v="EE2-03"/>
    <s v="EE2-03:01"/>
    <x v="0"/>
    <x v="0"/>
    <s v="."/>
    <s v="."/>
    <m/>
    <s v=""/>
    <n v="0"/>
    <s v="CL_EE2-03:01"/>
  </r>
  <r>
    <x v="0"/>
    <s v="EE2-03"/>
    <s v="EE2-03:02"/>
    <x v="0"/>
    <x v="0"/>
    <s v="."/>
    <s v="."/>
    <m/>
    <s v=""/>
    <s v=""/>
    <s v="CL_EE2-03:02"/>
  </r>
  <r>
    <x v="0"/>
    <s v="EE2-03"/>
    <s v="EE2-03:03"/>
    <x v="0"/>
    <x v="0"/>
    <s v="."/>
    <s v="."/>
    <m/>
    <s v=""/>
    <s v=""/>
    <s v="CL_EE2-03:03"/>
  </r>
  <r>
    <x v="0"/>
    <s v="EE2-03"/>
    <s v="EE2-03:04"/>
    <x v="0"/>
    <x v="0"/>
    <s v="."/>
    <s v="."/>
    <m/>
    <s v=""/>
    <s v=""/>
    <s v="CL_EE2-03:04"/>
  </r>
  <r>
    <x v="0"/>
    <s v="EE2-04"/>
    <s v="EE2-04:01"/>
    <x v="0"/>
    <x v="0"/>
    <s v="."/>
    <s v="."/>
    <m/>
    <s v=""/>
    <n v="0"/>
    <s v="CL_EE2-04:01"/>
  </r>
  <r>
    <x v="0"/>
    <s v="EE2-04"/>
    <s v="EE2-04:02"/>
    <x v="0"/>
    <x v="0"/>
    <s v="."/>
    <s v="."/>
    <m/>
    <s v=""/>
    <s v=""/>
    <s v="CL_EE2-04:02"/>
  </r>
  <r>
    <x v="0"/>
    <s v="EE2-04"/>
    <s v="EE2-04:03"/>
    <x v="0"/>
    <x v="0"/>
    <s v="."/>
    <s v="."/>
    <m/>
    <s v=""/>
    <s v=""/>
    <s v="CL_EE2-04:03"/>
  </r>
  <r>
    <x v="0"/>
    <s v="EE2-04"/>
    <s v="EE2-04:04"/>
    <x v="0"/>
    <x v="0"/>
    <s v="."/>
    <s v="."/>
    <m/>
    <s v=""/>
    <s v=""/>
    <s v="CL_EE2-04:04"/>
  </r>
  <r>
    <x v="0"/>
    <s v="EE2-05"/>
    <s v="EE2-05:01"/>
    <x v="0"/>
    <x v="0"/>
    <s v="."/>
    <s v="."/>
    <m/>
    <s v=""/>
    <n v="0"/>
    <s v="CL_EE2-05:01"/>
  </r>
  <r>
    <x v="0"/>
    <s v="EE2-05"/>
    <s v="EE2-05:02"/>
    <x v="0"/>
    <x v="0"/>
    <s v="."/>
    <s v="."/>
    <m/>
    <s v=""/>
    <s v=""/>
    <s v="CL_EE2-05:02"/>
  </r>
  <r>
    <x v="0"/>
    <s v="EE2-05"/>
    <s v="EE2-05:03"/>
    <x v="0"/>
    <x v="0"/>
    <s v="."/>
    <s v="."/>
    <m/>
    <s v=""/>
    <s v=""/>
    <s v="CL_EE2-05:03"/>
  </r>
  <r>
    <x v="0"/>
    <s v="EE2-05"/>
    <s v="EE2-05:04"/>
    <x v="0"/>
    <x v="0"/>
    <s v="."/>
    <s v="."/>
    <m/>
    <s v=""/>
    <s v=""/>
    <s v="CL_EE2-05:04"/>
  </r>
  <r>
    <x v="0"/>
    <s v="EE2-06"/>
    <s v="EE2-06:01"/>
    <x v="0"/>
    <x v="0"/>
    <s v="."/>
    <s v="."/>
    <m/>
    <s v=""/>
    <n v="0"/>
    <s v="CL_EE2-06:01"/>
  </r>
  <r>
    <x v="0"/>
    <s v="EE2-06"/>
    <s v="EE2-06:02"/>
    <x v="0"/>
    <x v="0"/>
    <s v="."/>
    <s v="."/>
    <m/>
    <s v=""/>
    <s v=""/>
    <s v="CL_EE2-06:02"/>
  </r>
  <r>
    <x v="0"/>
    <s v="EE2-06"/>
    <s v="EE2-06:03"/>
    <x v="0"/>
    <x v="0"/>
    <s v="."/>
    <s v="."/>
    <m/>
    <s v=""/>
    <s v=""/>
    <s v="CL_EE2-06:03"/>
  </r>
  <r>
    <x v="0"/>
    <s v="EE2-06"/>
    <s v="EE2-06:04"/>
    <x v="0"/>
    <x v="0"/>
    <s v="."/>
    <s v="."/>
    <m/>
    <s v=""/>
    <s v=""/>
    <s v="CL_EE2-06:04"/>
  </r>
  <r>
    <x v="0"/>
    <s v="EE2-07"/>
    <s v="EE2-07:01"/>
    <x v="0"/>
    <x v="0"/>
    <s v="."/>
    <s v="."/>
    <m/>
    <s v=""/>
    <n v="11"/>
    <s v="CL_EE2-07:01"/>
  </r>
  <r>
    <x v="0"/>
    <s v="EE2-07"/>
    <s v="EE2-07:02"/>
    <x v="0"/>
    <x v="0"/>
    <s v="."/>
    <s v="."/>
    <m/>
    <s v=""/>
    <s v=""/>
    <s v="CL_EE2-07:02"/>
  </r>
  <r>
    <x v="0"/>
    <s v="EE2-07"/>
    <s v="EE2-07:03"/>
    <x v="0"/>
    <x v="0"/>
    <s v="."/>
    <s v="."/>
    <m/>
    <s v=""/>
    <s v=""/>
    <s v="CL_EE2-07:03"/>
  </r>
  <r>
    <x v="0"/>
    <s v="EE2-07"/>
    <s v="EE2-07:04"/>
    <x v="0"/>
    <x v="0"/>
    <s v="."/>
    <s v="."/>
    <m/>
    <s v=""/>
    <s v=""/>
    <s v="CL_EE2-07:04"/>
  </r>
  <r>
    <x v="0"/>
    <s v="EE3-01"/>
    <s v="EE3-01:01"/>
    <x v="11"/>
    <x v="11"/>
    <s v="KING002"/>
    <s v="KING002.086127"/>
    <n v="11"/>
    <s v="1"/>
    <n v="57"/>
    <s v="CL_EE3-01:01"/>
  </r>
  <r>
    <x v="0"/>
    <s v="EE3-01"/>
    <s v="EE3-01:02"/>
    <x v="6"/>
    <x v="6"/>
    <s v="BERT016"/>
    <s v="BERT016.085876"/>
    <n v="34"/>
    <s v="1"/>
    <s v=""/>
    <s v="CL_EE3-01:02"/>
  </r>
  <r>
    <x v="0"/>
    <s v="EE3-01"/>
    <s v="EE3-01:03"/>
    <x v="0"/>
    <x v="0"/>
    <s v="."/>
    <s v="."/>
    <m/>
    <s v=""/>
    <s v=""/>
    <s v="CL_EE3-01:03"/>
  </r>
  <r>
    <x v="0"/>
    <s v="EE3-01"/>
    <s v="EE3-01:04"/>
    <x v="0"/>
    <x v="0"/>
    <s v="."/>
    <s v="."/>
    <m/>
    <s v=""/>
    <s v=""/>
    <s v="CL_EE3-01:04"/>
  </r>
  <r>
    <x v="0"/>
    <s v="EE3-02"/>
    <s v="EE3-02:01"/>
    <x v="11"/>
    <x v="11"/>
    <s v="KING002"/>
    <s v="KING002.086079"/>
    <n v="23"/>
    <s v="1"/>
    <n v="76"/>
    <s v="CL_EE3-02:01"/>
  </r>
  <r>
    <x v="0"/>
    <s v="EE3-02"/>
    <s v="EE3-02:02"/>
    <x v="3"/>
    <x v="3"/>
    <s v="PINE001"/>
    <s v="PINE001.087095"/>
    <n v="11"/>
    <s v="1"/>
    <s v=""/>
    <s v="CL_EE3-02:02"/>
  </r>
  <r>
    <x v="0"/>
    <s v="EE3-02"/>
    <s v="EE3-02:03"/>
    <x v="4"/>
    <x v="1"/>
    <s v="DOSI005"/>
    <s v="DOSI005.087410"/>
    <n v="15"/>
    <s v="1"/>
    <s v=""/>
    <s v="CL_EE3-02:03"/>
  </r>
  <r>
    <x v="0"/>
    <s v="EE3-02"/>
    <s v="EE3-02:04"/>
    <x v="0"/>
    <x v="0"/>
    <s v="."/>
    <s v="."/>
    <m/>
    <s v=""/>
    <s v=""/>
    <s v="CL_EE3-02:04"/>
  </r>
  <r>
    <x v="0"/>
    <s v="EE3-03"/>
    <s v="EE3-03:01"/>
    <x v="10"/>
    <x v="10"/>
    <s v="SODA011"/>
    <s v="SODA011.091161"/>
    <n v="50"/>
    <s v="1"/>
    <n v="46"/>
    <s v="CL_EE3-03:01"/>
  </r>
  <r>
    <x v="0"/>
    <s v="EE3-03"/>
    <s v="EE3-03:02"/>
    <x v="0"/>
    <x v="0"/>
    <s v="."/>
    <s v="."/>
    <m/>
    <s v=""/>
    <s v=""/>
    <s v="CL_EE3-03:02"/>
  </r>
  <r>
    <x v="0"/>
    <s v="EE3-03"/>
    <s v="EE3-03:03"/>
    <x v="0"/>
    <x v="0"/>
    <s v="."/>
    <s v="."/>
    <m/>
    <s v=""/>
    <s v=""/>
    <s v="CL_EE3-03:03"/>
  </r>
  <r>
    <x v="0"/>
    <s v="EE3-03"/>
    <s v="EE3-03:04"/>
    <x v="0"/>
    <x v="0"/>
    <s v="."/>
    <s v="."/>
    <m/>
    <s v=""/>
    <s v=""/>
    <s v="CL_EE3-03:04"/>
  </r>
  <r>
    <x v="0"/>
    <s v="EE3-04"/>
    <s v="EE3-04:01"/>
    <x v="6"/>
    <x v="6"/>
    <s v="BERT016"/>
    <s v="BERT016.085869"/>
    <n v="46"/>
    <s v="1"/>
    <n v="38"/>
    <s v="CL_EE3-04:01"/>
  </r>
  <r>
    <x v="0"/>
    <s v="EE3-04"/>
    <s v="EE3-04:02"/>
    <x v="0"/>
    <x v="0"/>
    <s v="."/>
    <s v="."/>
    <m/>
    <s v=""/>
    <s v=""/>
    <s v="CL_EE3-04:02"/>
  </r>
  <r>
    <x v="0"/>
    <s v="EE3-04"/>
    <s v="EE3-04:03"/>
    <x v="0"/>
    <x v="0"/>
    <s v="."/>
    <s v="."/>
    <m/>
    <s v=""/>
    <s v=""/>
    <s v="CL_EE3-04:03"/>
  </r>
  <r>
    <x v="0"/>
    <s v="EE3-04"/>
    <s v="EE3-04:04"/>
    <x v="0"/>
    <x v="0"/>
    <s v="."/>
    <s v="."/>
    <m/>
    <s v=""/>
    <s v=""/>
    <s v="CL_EE3-04:04"/>
  </r>
  <r>
    <x v="0"/>
    <s v="EE3-05"/>
    <s v="EE3-05:01"/>
    <x v="6"/>
    <x v="6"/>
    <s v="BERT016"/>
    <s v="BERT016.088473"/>
    <n v="38"/>
    <s v="1"/>
    <n v="5"/>
    <s v="CL_EE3-05:01"/>
  </r>
  <r>
    <x v="0"/>
    <s v="EE3-05"/>
    <s v="EE3-05:02"/>
    <x v="0"/>
    <x v="0"/>
    <s v="."/>
    <s v="."/>
    <m/>
    <s v=""/>
    <s v=""/>
    <s v="CL_EE3-05:02"/>
  </r>
  <r>
    <x v="0"/>
    <s v="EE3-05"/>
    <s v="EE3-05:03"/>
    <x v="0"/>
    <x v="0"/>
    <s v="."/>
    <s v="."/>
    <m/>
    <s v=""/>
    <s v=""/>
    <s v="CL_EE3-05:03"/>
  </r>
  <r>
    <x v="0"/>
    <s v="EE3-05"/>
    <s v="EE3-05:04"/>
    <x v="0"/>
    <x v="0"/>
    <s v="."/>
    <s v="."/>
    <m/>
    <s v=""/>
    <s v=""/>
    <s v="CL_EE3-05:04"/>
  </r>
  <r>
    <x v="0"/>
    <s v="EE3-06"/>
    <s v="EE3-06:01"/>
    <x v="11"/>
    <x v="11"/>
    <s v="KING002"/>
    <s v="KING002.086114"/>
    <n v="5"/>
    <s v="1"/>
    <n v="59"/>
    <s v="CL_EE3-06:01"/>
  </r>
  <r>
    <x v="0"/>
    <s v="EE3-06"/>
    <s v="EE3-06:02"/>
    <x v="11"/>
    <x v="11"/>
    <s v="KING002"/>
    <s v="KING002.089787"/>
    <n v="24"/>
    <s v="1"/>
    <s v=""/>
    <s v="CL_EE3-06:02"/>
  </r>
  <r>
    <x v="0"/>
    <s v="EE3-06"/>
    <s v="EE3-06:03"/>
    <x v="11"/>
    <x v="11"/>
    <s v="KING002"/>
    <s v="KING002.086127"/>
    <n v="17"/>
    <s v="1"/>
    <s v=""/>
    <s v="CL_EE3-06:03"/>
  </r>
  <r>
    <x v="0"/>
    <s v="EE3-06"/>
    <s v="EE3-06:04"/>
    <x v="0"/>
    <x v="0"/>
    <s v="."/>
    <s v="."/>
    <m/>
    <s v=""/>
    <s v=""/>
    <s v="CL_EE3-06:04"/>
  </r>
  <r>
    <x v="0"/>
    <s v="EE3-07"/>
    <s v="EE3-07:01"/>
    <x v="6"/>
    <x v="6"/>
    <s v="BERT016"/>
    <s v="BERT016.088574"/>
    <n v="18"/>
    <s v="1"/>
    <n v="29"/>
    <s v="CL_EE3-07:01"/>
  </r>
  <r>
    <x v="0"/>
    <s v="EE3-07"/>
    <s v="EE3-07:02"/>
    <x v="10"/>
    <x v="10"/>
    <s v="SODA011"/>
    <s v="SODA011.084742"/>
    <n v="23"/>
    <s v="1"/>
    <s v=""/>
    <s v="CL_EE3-07:02"/>
  </r>
  <r>
    <x v="0"/>
    <s v="EE3-07"/>
    <s v="EE3-07:03"/>
    <x v="10"/>
    <x v="10"/>
    <s v="SODA011"/>
    <s v="SODA011.091161"/>
    <n v="6"/>
    <s v="1"/>
    <s v=""/>
    <s v="CL_EE3-07:03"/>
  </r>
  <r>
    <x v="1"/>
    <s v="EE3-07"/>
    <s v="EE3-07:04"/>
    <x v="0"/>
    <x v="0"/>
    <s v="."/>
    <s v="."/>
    <m/>
    <s v=""/>
    <s v=""/>
    <s v="CL_EE3-07: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FB29A9-2912-4920-A766-6B2D72FB48DC}"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60" firstHeaderRow="1" firstDataRow="1" firstDataCol="1"/>
  <pivotFields count="11">
    <pivotField showAll="0"/>
    <pivotField showAll="0"/>
    <pivotField showAll="0"/>
    <pivotField axis="axisRow" showAll="0" sortType="descending">
      <items count="64">
        <item x="14"/>
        <item x="0"/>
        <item m="1" x="27"/>
        <item m="1" x="59"/>
        <item m="1" x="44"/>
        <item m="1" x="34"/>
        <item m="1" x="33"/>
        <item x="7"/>
        <item m="1" x="39"/>
        <item m="1" x="30"/>
        <item m="1" x="42"/>
        <item m="1" x="48"/>
        <item m="1" x="43"/>
        <item x="16"/>
        <item m="1" x="22"/>
        <item x="13"/>
        <item m="1" x="60"/>
        <item x="17"/>
        <item m="1" x="26"/>
        <item x="8"/>
        <item m="1" x="31"/>
        <item m="1" x="20"/>
        <item x="12"/>
        <item m="1" x="25"/>
        <item m="1" x="58"/>
        <item m="1" x="32"/>
        <item m="1" x="61"/>
        <item m="1" x="56"/>
        <item m="1" x="62"/>
        <item x="11"/>
        <item m="1" x="55"/>
        <item x="15"/>
        <item m="1" x="23"/>
        <item m="1" x="40"/>
        <item m="1" x="50"/>
        <item m="1" x="47"/>
        <item x="9"/>
        <item m="1" x="28"/>
        <item m="1" x="54"/>
        <item x="5"/>
        <item x="3"/>
        <item m="1" x="21"/>
        <item m="1" x="51"/>
        <item m="1" x="41"/>
        <item m="1" x="24"/>
        <item m="1" x="57"/>
        <item m="1" x="45"/>
        <item m="1" x="37"/>
        <item m="1" x="46"/>
        <item m="1" x="36"/>
        <item x="2"/>
        <item m="1" x="49"/>
        <item x="6"/>
        <item m="1" x="35"/>
        <item x="1"/>
        <item x="4"/>
        <item m="1" x="53"/>
        <item m="1" x="38"/>
        <item m="1" x="52"/>
        <item m="1" x="29"/>
        <item x="10"/>
        <item x="18"/>
        <item x="19"/>
        <item t="default"/>
      </items>
      <autoSortScope>
        <pivotArea dataOnly="0" outline="0" fieldPosition="0">
          <references count="1">
            <reference field="4294967294" count="1" selected="0">
              <x v="0"/>
            </reference>
          </references>
        </pivotArea>
      </autoSortScope>
    </pivotField>
    <pivotField axis="axisRow" multipleItemSelectionAllowed="1" showAll="0">
      <items count="176">
        <item x="0"/>
        <item m="1" x="51"/>
        <item m="1" x="169"/>
        <item m="1" x="173"/>
        <item m="1" x="130"/>
        <item m="1" x="137"/>
        <item m="1" x="139"/>
        <item m="1" x="160"/>
        <item m="1" x="110"/>
        <item m="1" x="134"/>
        <item m="1" x="140"/>
        <item x="11"/>
        <item m="1" x="79"/>
        <item m="1" x="49"/>
        <item m="1" x="52"/>
        <item m="1" x="47"/>
        <item m="1" x="76"/>
        <item m="1" x="81"/>
        <item m="1" x="143"/>
        <item m="1" x="64"/>
        <item m="1" x="68"/>
        <item m="1" x="113"/>
        <item m="1" x="116"/>
        <item m="1" x="118"/>
        <item m="1" x="58"/>
        <item m="1" x="69"/>
        <item m="1" x="129"/>
        <item m="1" x="86"/>
        <item m="1" x="104"/>
        <item m="1" x="126"/>
        <item m="1" x="80"/>
        <item m="1" x="119"/>
        <item m="1" x="120"/>
        <item m="1" x="124"/>
        <item m="1" x="127"/>
        <item m="1" x="78"/>
        <item m="1" x="71"/>
        <item m="1" x="39"/>
        <item m="1" x="136"/>
        <item x="12"/>
        <item m="1" x="123"/>
        <item m="1" x="77"/>
        <item x="8"/>
        <item m="1" x="167"/>
        <item m="1" x="170"/>
        <item m="1" x="168"/>
        <item m="1" x="171"/>
        <item m="1" x="135"/>
        <item x="13"/>
        <item m="1" x="83"/>
        <item m="1" x="108"/>
        <item m="1" x="37"/>
        <item m="1" x="114"/>
        <item m="1" x="72"/>
        <item x="9"/>
        <item x="17"/>
        <item m="1" x="34"/>
        <item m="1" x="164"/>
        <item m="1" x="66"/>
        <item x="7"/>
        <item m="1" x="163"/>
        <item m="1" x="166"/>
        <item m="1" x="174"/>
        <item m="1" x="138"/>
        <item m="1" x="122"/>
        <item x="15"/>
        <item m="1" x="36"/>
        <item m="1" x="112"/>
        <item m="1" x="74"/>
        <item x="14"/>
        <item m="1" x="142"/>
        <item m="1" x="172"/>
        <item m="1" x="131"/>
        <item x="16"/>
        <item m="1" x="128"/>
        <item m="1" x="147"/>
        <item x="3"/>
        <item m="1" x="144"/>
        <item m="1" x="121"/>
        <item m="1" x="133"/>
        <item m="1" x="146"/>
        <item m="1" x="84"/>
        <item m="1" x="35"/>
        <item m="1" x="145"/>
        <item m="1" x="85"/>
        <item m="1" x="141"/>
        <item m="1" x="148"/>
        <item m="1" x="82"/>
        <item m="1" x="88"/>
        <item m="1" x="125"/>
        <item m="1" x="132"/>
        <item x="5"/>
        <item m="1" x="97"/>
        <item m="1" x="162"/>
        <item m="1" x="158"/>
        <item m="1" x="101"/>
        <item m="1" x="109"/>
        <item m="1" x="65"/>
        <item m="1" x="157"/>
        <item m="1" x="40"/>
        <item m="1" x="38"/>
        <item m="1" x="94"/>
        <item m="1" x="95"/>
        <item m="1" x="156"/>
        <item m="1" x="98"/>
        <item m="1" x="59"/>
        <item m="1" x="149"/>
        <item m="1" x="87"/>
        <item m="1" x="54"/>
        <item m="1" x="90"/>
        <item m="1" x="152"/>
        <item m="1" x="159"/>
        <item m="1" x="154"/>
        <item m="1" x="70"/>
        <item m="1" x="111"/>
        <item m="1" x="61"/>
        <item m="1" x="89"/>
        <item m="1" x="151"/>
        <item m="1" x="92"/>
        <item m="1" x="48"/>
        <item m="1" x="102"/>
        <item m="1" x="73"/>
        <item m="1" x="67"/>
        <item m="1" x="75"/>
        <item m="1" x="62"/>
        <item m="1" x="117"/>
        <item m="1" x="63"/>
        <item m="1" x="153"/>
        <item m="1" x="46"/>
        <item x="2"/>
        <item m="1" x="106"/>
        <item m="1" x="55"/>
        <item m="1" x="150"/>
        <item m="1" x="161"/>
        <item m="1" x="57"/>
        <item m="1" x="155"/>
        <item m="1" x="43"/>
        <item m="1" x="115"/>
        <item x="4"/>
        <item m="1" x="45"/>
        <item x="6"/>
        <item m="1" x="41"/>
        <item m="1" x="42"/>
        <item x="1"/>
        <item m="1" x="103"/>
        <item m="1" x="56"/>
        <item m="1" x="50"/>
        <item m="1" x="100"/>
        <item m="1" x="44"/>
        <item m="1" x="91"/>
        <item m="1" x="60"/>
        <item m="1" x="96"/>
        <item m="1" x="105"/>
        <item m="1" x="99"/>
        <item m="1" x="107"/>
        <item m="1" x="93"/>
        <item m="1" x="165"/>
        <item m="1" x="53"/>
        <item x="10"/>
        <item x="18"/>
        <item x="19"/>
        <item x="20"/>
        <item x="21"/>
        <item x="22"/>
        <item x="23"/>
        <item x="24"/>
        <item x="25"/>
        <item x="26"/>
        <item x="27"/>
        <item x="28"/>
        <item x="29"/>
        <item x="30"/>
        <item x="31"/>
        <item x="32"/>
        <item x="33"/>
        <item t="default"/>
      </items>
    </pivotField>
    <pivotField showAll="0"/>
    <pivotField showAll="0"/>
    <pivotField dataField="1" showAll="0"/>
    <pivotField showAll="0"/>
    <pivotField showAll="0"/>
    <pivotField showAll="0"/>
  </pivotFields>
  <rowFields count="2">
    <field x="3"/>
    <field x="4"/>
  </rowFields>
  <rowItems count="57">
    <i>
      <x v="40"/>
    </i>
    <i r="1">
      <x v="76"/>
    </i>
    <i>
      <x v="36"/>
    </i>
    <i r="1">
      <x v="54"/>
    </i>
    <i>
      <x v="22"/>
    </i>
    <i r="1">
      <x v="39"/>
    </i>
    <i>
      <x v="39"/>
    </i>
    <i r="1">
      <x v="91"/>
    </i>
    <i>
      <x v="19"/>
    </i>
    <i r="1">
      <x v="42"/>
    </i>
    <i>
      <x v="7"/>
    </i>
    <i r="1">
      <x v="59"/>
    </i>
    <i>
      <x v="29"/>
    </i>
    <i r="1">
      <x v="11"/>
    </i>
    <i>
      <x v="55"/>
    </i>
    <i r="1">
      <x v="143"/>
    </i>
    <i>
      <x v="52"/>
    </i>
    <i r="1">
      <x v="140"/>
    </i>
    <i>
      <x v="13"/>
    </i>
    <i r="1">
      <x v="73"/>
    </i>
    <i>
      <x v="15"/>
    </i>
    <i r="1">
      <x v="48"/>
    </i>
    <i>
      <x v="17"/>
    </i>
    <i r="1">
      <x v="55"/>
    </i>
    <i>
      <x v="60"/>
    </i>
    <i r="1">
      <x v="158"/>
    </i>
    <i>
      <x v="31"/>
    </i>
    <i r="1">
      <x v="65"/>
    </i>
    <i>
      <x v="62"/>
    </i>
    <i r="1">
      <x v="160"/>
    </i>
    <i r="1">
      <x v="161"/>
    </i>
    <i r="1">
      <x v="163"/>
    </i>
    <i r="1">
      <x v="164"/>
    </i>
    <i r="1">
      <x v="165"/>
    </i>
    <i r="1">
      <x v="167"/>
    </i>
    <i r="1">
      <x v="168"/>
    </i>
    <i r="1">
      <x v="169"/>
    </i>
    <i r="1">
      <x v="170"/>
    </i>
    <i r="1">
      <x v="172"/>
    </i>
    <i r="1">
      <x v="174"/>
    </i>
    <i>
      <x v="50"/>
    </i>
    <i r="1">
      <x v="129"/>
    </i>
    <i r="1">
      <x v="138"/>
    </i>
    <i>
      <x v="54"/>
    </i>
    <i r="1">
      <x/>
    </i>
    <i r="1">
      <x v="143"/>
    </i>
    <i r="1">
      <x v="162"/>
    </i>
    <i>
      <x v="61"/>
    </i>
    <i r="1">
      <x v="159"/>
    </i>
    <i r="1">
      <x v="166"/>
    </i>
    <i r="1">
      <x v="171"/>
    </i>
    <i r="1">
      <x v="173"/>
    </i>
    <i>
      <x/>
    </i>
    <i r="1">
      <x v="69"/>
    </i>
    <i>
      <x v="1"/>
    </i>
    <i r="1">
      <x/>
    </i>
    <i t="grand">
      <x/>
    </i>
  </rowItems>
  <colItems count="1">
    <i/>
  </colItems>
  <dataFields count="1">
    <dataField name="Sum of Initial Clone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AF42A-F321-4CA7-AA2C-D1D0FF382655}" name="PivotTable1"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showAll="0">
      <items count="3">
        <item x="0"/>
        <item h="1" x="1"/>
        <item t="default"/>
      </items>
    </pivotField>
    <pivotField showAll="0"/>
    <pivotField showAll="0"/>
    <pivotField axis="axisRow" multipleItemSelectionAllowed="1" showAll="0">
      <items count="64">
        <item h="1" x="14"/>
        <item h="1" x="0"/>
        <item m="1" x="54"/>
        <item m="1" x="27"/>
        <item m="1" x="59"/>
        <item x="6"/>
        <item m="1" x="28"/>
        <item m="1" x="44"/>
        <item m="1" x="35"/>
        <item m="1" x="57"/>
        <item m="1" x="34"/>
        <item m="1" x="51"/>
        <item m="1" x="32"/>
        <item m="1" x="33"/>
        <item x="5"/>
        <item m="1" x="50"/>
        <item m="1" x="41"/>
        <item x="7"/>
        <item m="1" x="39"/>
        <item m="1" x="30"/>
        <item m="1" x="42"/>
        <item m="1" x="48"/>
        <item m="1" x="62"/>
        <item m="1" x="36"/>
        <item x="11"/>
        <item m="1" x="61"/>
        <item m="1" x="40"/>
        <item m="1" x="43"/>
        <item x="16"/>
        <item x="2"/>
        <item m="1" x="22"/>
        <item m="1" x="56"/>
        <item m="1" x="25"/>
        <item m="1" x="37"/>
        <item m="1" x="21"/>
        <item x="9"/>
        <item x="13"/>
        <item m="1" x="23"/>
        <item x="3"/>
        <item x="15"/>
        <item m="1" x="47"/>
        <item m="1" x="24"/>
        <item m="1" x="55"/>
        <item m="1" x="58"/>
        <item m="1" x="45"/>
        <item m="1" x="49"/>
        <item m="1" x="60"/>
        <item x="17"/>
        <item x="12"/>
        <item m="1" x="26"/>
        <item x="8"/>
        <item m="1" x="31"/>
        <item m="1" x="46"/>
        <item m="1" x="20"/>
        <item h="1" x="1"/>
        <item x="4"/>
        <item m="1" x="53"/>
        <item m="1" x="38"/>
        <item m="1" x="52"/>
        <item m="1" x="29"/>
        <item x="10"/>
        <item x="18"/>
        <item x="19"/>
        <item t="default"/>
      </items>
    </pivotField>
    <pivotField showAll="0"/>
    <pivotField showAll="0"/>
    <pivotField showAll="0"/>
    <pivotField dataField="1" showAll="0"/>
    <pivotField showAll="0"/>
    <pivotField showAll="0"/>
    <pivotField showAll="0"/>
  </pivotFields>
  <rowFields count="1">
    <field x="3"/>
  </rowFields>
  <rowItems count="18">
    <i>
      <x v="5"/>
    </i>
    <i>
      <x v="14"/>
    </i>
    <i>
      <x v="17"/>
    </i>
    <i>
      <x v="24"/>
    </i>
    <i>
      <x v="28"/>
    </i>
    <i>
      <x v="29"/>
    </i>
    <i>
      <x v="35"/>
    </i>
    <i>
      <x v="36"/>
    </i>
    <i>
      <x v="38"/>
    </i>
    <i>
      <x v="39"/>
    </i>
    <i>
      <x v="47"/>
    </i>
    <i>
      <x v="48"/>
    </i>
    <i>
      <x v="50"/>
    </i>
    <i>
      <x v="55"/>
    </i>
    <i>
      <x v="60"/>
    </i>
    <i>
      <x v="61"/>
    </i>
    <i>
      <x v="62"/>
    </i>
    <i t="grand">
      <x/>
    </i>
  </rowItems>
  <colItems count="1">
    <i/>
  </colItems>
  <dataFields count="1">
    <dataField name="Sum of Initial Clone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B09A28-66EE-4839-8565-88AF496BE409}"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M31:AN49" firstHeaderRow="1" firstDataRow="1" firstDataCol="1"/>
  <pivotFields count="11">
    <pivotField showAll="0"/>
    <pivotField showAll="0"/>
    <pivotField showAll="0"/>
    <pivotField axis="axisRow" showAll="0">
      <items count="21">
        <item h="1" x="0"/>
        <item x="11"/>
        <item x="14"/>
        <item x="9"/>
        <item x="4"/>
        <item x="7"/>
        <item h="1" x="5"/>
        <item x="17"/>
        <item x="12"/>
        <item x="2"/>
        <item x="13"/>
        <item x="3"/>
        <item x="15"/>
        <item x="19"/>
        <item x="16"/>
        <item x="10"/>
        <item x="8"/>
        <item x="6"/>
        <item x="18"/>
        <item h="1" x="1"/>
        <item t="default"/>
      </items>
    </pivotField>
    <pivotField showAll="0"/>
    <pivotField showAll="0"/>
    <pivotField showAll="0"/>
    <pivotField dataField="1" showAll="0"/>
    <pivotField showAll="0"/>
    <pivotField showAll="0"/>
    <pivotField showAll="0"/>
  </pivotFields>
  <rowFields count="1">
    <field x="3"/>
  </rowFields>
  <rowItems count="18">
    <i>
      <x v="1"/>
    </i>
    <i>
      <x v="2"/>
    </i>
    <i>
      <x v="3"/>
    </i>
    <i>
      <x v="4"/>
    </i>
    <i>
      <x v="5"/>
    </i>
    <i>
      <x v="7"/>
    </i>
    <i>
      <x v="8"/>
    </i>
    <i>
      <x v="9"/>
    </i>
    <i>
      <x v="10"/>
    </i>
    <i>
      <x v="11"/>
    </i>
    <i>
      <x v="12"/>
    </i>
    <i>
      <x v="13"/>
    </i>
    <i>
      <x v="14"/>
    </i>
    <i>
      <x v="15"/>
    </i>
    <i>
      <x v="16"/>
    </i>
    <i>
      <x v="17"/>
    </i>
    <i>
      <x v="18"/>
    </i>
    <i t="grand">
      <x/>
    </i>
  </rowItems>
  <colItems count="1">
    <i/>
  </colItems>
  <dataFields count="1">
    <dataField name="Sum of Initial Clone Coun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8620F4-8CEC-4BE2-A427-65274F48187C}"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K26:AL152" firstHeaderRow="1" firstDataRow="1" firstDataCol="1"/>
  <pivotFields count="7">
    <pivotField showAll="0"/>
    <pivotField showAll="0"/>
    <pivotField showAll="0"/>
    <pivotField showAll="0"/>
    <pivotField axis="axisRow" showAll="0">
      <items count="126">
        <item x="0"/>
        <item x="46"/>
        <item x="9"/>
        <item x="65"/>
        <item x="62"/>
        <item x="117"/>
        <item x="55"/>
        <item x="20"/>
        <item x="64"/>
        <item x="11"/>
        <item x="72"/>
        <item x="2"/>
        <item x="105"/>
        <item x="19"/>
        <item x="115"/>
        <item x="103"/>
        <item x="44"/>
        <item x="110"/>
        <item x="85"/>
        <item x="69"/>
        <item x="97"/>
        <item x="15"/>
        <item x="95"/>
        <item x="82"/>
        <item x="96"/>
        <item x="14"/>
        <item x="70"/>
        <item x="77"/>
        <item x="104"/>
        <item x="109"/>
        <item x="107"/>
        <item x="40"/>
        <item x="74"/>
        <item x="12"/>
        <item x="32"/>
        <item x="78"/>
        <item x="61"/>
        <item x="87"/>
        <item x="83"/>
        <item x="121"/>
        <item x="50"/>
        <item x="124"/>
        <item x="120"/>
        <item x="29"/>
        <item x="51"/>
        <item x="60"/>
        <item x="23"/>
        <item x="73"/>
        <item x="30"/>
        <item x="1"/>
        <item x="27"/>
        <item x="47"/>
        <item x="13"/>
        <item x="99"/>
        <item x="63"/>
        <item x="48"/>
        <item x="7"/>
        <item x="76"/>
        <item x="67"/>
        <item x="68"/>
        <item x="81"/>
        <item x="80"/>
        <item x="71"/>
        <item x="45"/>
        <item x="92"/>
        <item x="91"/>
        <item x="94"/>
        <item x="8"/>
        <item x="102"/>
        <item x="31"/>
        <item x="57"/>
        <item x="53"/>
        <item x="54"/>
        <item x="36"/>
        <item x="116"/>
        <item x="49"/>
        <item x="18"/>
        <item x="122"/>
        <item x="90"/>
        <item x="26"/>
        <item x="3"/>
        <item x="5"/>
        <item x="37"/>
        <item x="106"/>
        <item x="4"/>
        <item x="17"/>
        <item x="21"/>
        <item x="59"/>
        <item x="33"/>
        <item x="56"/>
        <item x="112"/>
        <item x="25"/>
        <item x="113"/>
        <item x="93"/>
        <item x="101"/>
        <item x="16"/>
        <item x="119"/>
        <item x="118"/>
        <item x="39"/>
        <item x="114"/>
        <item x="38"/>
        <item x="34"/>
        <item x="10"/>
        <item x="84"/>
        <item x="111"/>
        <item x="100"/>
        <item x="88"/>
        <item x="42"/>
        <item x="75"/>
        <item x="41"/>
        <item x="22"/>
        <item x="28"/>
        <item x="58"/>
        <item x="52"/>
        <item x="24"/>
        <item x="66"/>
        <item x="108"/>
        <item x="123"/>
        <item x="6"/>
        <item x="43"/>
        <item x="98"/>
        <item x="79"/>
        <item x="89"/>
        <item x="35"/>
        <item x="86"/>
        <item t="default"/>
      </items>
    </pivotField>
    <pivotField dataField="1" showAll="0"/>
    <pivotField showAll="0"/>
  </pivotFields>
  <rowFields count="1">
    <field x="4"/>
  </rowFields>
  <rowItems count="1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t="grand">
      <x/>
    </i>
  </rowItems>
  <colItems count="1">
    <i/>
  </colItems>
  <dataFields count="1">
    <dataField name="Sum of Initial Clone C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6A411D-E6F0-4150-AE8B-C12DAFDB5CF1}"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X295:X313" firstHeaderRow="1" firstDataRow="1" firstDataCol="1"/>
  <pivotFields count="5">
    <pivotField showAll="0"/>
    <pivotField showAll="0"/>
    <pivotField axis="axisRow" showAll="0">
      <items count="37">
        <item m="1" x="31"/>
        <item m="1" x="33"/>
        <item m="1" x="23"/>
        <item m="1" x="27"/>
        <item m="1" x="20"/>
        <item m="1" x="26"/>
        <item m="1" x="28"/>
        <item m="1" x="21"/>
        <item m="1" x="24"/>
        <item m="1" x="35"/>
        <item m="1" x="25"/>
        <item x="16"/>
        <item m="1" x="29"/>
        <item m="1" x="34"/>
        <item m="1" x="32"/>
        <item m="1" x="18"/>
        <item m="1" x="30"/>
        <item m="1" x="19"/>
        <item m="1" x="17"/>
        <item m="1" x="22"/>
        <item x="9"/>
        <item x="4"/>
        <item x="13"/>
        <item x="14"/>
        <item x="5"/>
        <item x="6"/>
        <item x="0"/>
        <item x="1"/>
        <item x="2"/>
        <item x="3"/>
        <item x="7"/>
        <item x="8"/>
        <item x="10"/>
        <item x="11"/>
        <item x="12"/>
        <item x="15"/>
        <item t="default"/>
      </items>
    </pivotField>
    <pivotField showAll="0"/>
    <pivotField showAll="0"/>
  </pivotFields>
  <rowFields count="1">
    <field x="2"/>
  </rowFields>
  <rowItems count="18">
    <i>
      <x v="11"/>
    </i>
    <i>
      <x v="20"/>
    </i>
    <i>
      <x v="21"/>
    </i>
    <i>
      <x v="22"/>
    </i>
    <i>
      <x v="23"/>
    </i>
    <i>
      <x v="24"/>
    </i>
    <i>
      <x v="25"/>
    </i>
    <i>
      <x v="26"/>
    </i>
    <i>
      <x v="27"/>
    </i>
    <i>
      <x v="28"/>
    </i>
    <i>
      <x v="29"/>
    </i>
    <i>
      <x v="30"/>
    </i>
    <i>
      <x v="31"/>
    </i>
    <i>
      <x v="32"/>
    </i>
    <i>
      <x v="33"/>
    </i>
    <i>
      <x v="34"/>
    </i>
    <i>
      <x v="3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heno1" xr10:uid="{100231B6-21BF-4FF8-9BDC-72852DBE0582}" sourceName="Pheno">
  <pivotTables>
    <pivotTable tabId="29" name="PivotTable1"/>
  </pivotTables>
  <data>
    <tabular pivotCacheId="166462677">
      <items count="175">
        <i x="6" s="1"/>
        <i x="1" s="1"/>
        <i x="5" s="1"/>
        <i x="7" s="1"/>
        <i x="25" s="1"/>
        <i x="30" s="1"/>
        <i x="18" s="1"/>
        <i x="32" s="1"/>
        <i x="11" s="1"/>
        <i x="16" s="1"/>
        <i x="4" s="1"/>
        <i x="2" s="1"/>
        <i x="9" s="1"/>
        <i x="13" s="1"/>
        <i x="3" s="1"/>
        <i x="15" s="1"/>
        <i x="10" s="1"/>
        <i x="17" s="1"/>
        <i x="12" s="1"/>
        <i x="8" s="1"/>
        <i x="26" s="1"/>
        <i x="31" s="1"/>
        <i x="20" s="1"/>
        <i x="28" s="1"/>
        <i x="23" s="1"/>
        <i x="24" s="1"/>
        <i x="22" s="1"/>
        <i x="27" s="1"/>
        <i x="33" s="1"/>
        <i x="19" s="1"/>
        <i x="29" s="1"/>
        <i x="14" s="1" nd="1"/>
        <i x="0" s="1" nd="1"/>
        <i x="128" s="1" nd="1"/>
        <i x="131" s="1" nd="1"/>
        <i x="101" s="1" nd="1"/>
        <i x="51" s="1" nd="1"/>
        <i x="122" s="1" nd="1"/>
        <i x="172" s="1" nd="1"/>
        <i x="41" s="1" nd="1"/>
        <i x="165" s="1" nd="1"/>
        <i x="109" s="1" nd="1"/>
        <i x="111" s="1" nd="1"/>
        <i x="36" s="1" nd="1"/>
        <i x="142" s="1" nd="1"/>
        <i x="87" s="1" nd="1"/>
        <i x="89" s="1" nd="1"/>
        <i x="90" s="1" nd="1"/>
        <i x="92" s="1" nd="1"/>
        <i x="94" s="1" nd="1"/>
        <i x="95" s="1" nd="1"/>
        <i x="97" s="1" nd="1"/>
        <i x="98" s="1" nd="1"/>
        <i x="102" s="1" nd="1"/>
        <i x="40" s="1" nd="1"/>
        <i x="100" s="1" nd="1"/>
        <i x="103" s="1" nd="1"/>
        <i x="105" s="1" nd="1"/>
        <i x="107" s="1" nd="1"/>
        <i x="53" s="1" nd="1"/>
        <i x="56" s="1" nd="1"/>
        <i x="60" s="1" nd="1"/>
        <i x="169" s="1" nd="1"/>
        <i x="173" s="1" nd="1"/>
        <i x="130" s="1" nd="1"/>
        <i x="137" s="1" nd="1"/>
        <i x="139" s="1" nd="1"/>
        <i x="144" s="1" nd="1"/>
        <i x="146" s="1" nd="1"/>
        <i x="147" s="1" nd="1"/>
        <i x="148" s="1" nd="1"/>
        <i x="108" s="1" nd="1"/>
        <i x="54" s="1" nd="1"/>
        <i x="59" s="1" nd="1"/>
        <i x="61" s="1" nd="1"/>
        <i x="65" s="1" nd="1"/>
        <i x="70" s="1" nd="1"/>
        <i x="157" s="1" nd="1"/>
        <i x="159" s="1" nd="1"/>
        <i x="162" s="1" nd="1"/>
        <i x="166" s="1" nd="1"/>
        <i x="83" s="1" nd="1"/>
        <i x="34" s="1" nd="1"/>
        <i x="74" s="1" nd="1"/>
        <i x="160" s="1" nd="1"/>
        <i x="110" s="1" nd="1"/>
        <i x="91" s="1" nd="1"/>
        <i x="93" s="1" nd="1"/>
        <i x="96" s="1" nd="1"/>
        <i x="99" s="1" nd="1"/>
        <i x="134" s="1" nd="1"/>
        <i x="140" s="1" nd="1"/>
        <i x="43" s="1" nd="1"/>
        <i x="46" s="1" nd="1"/>
        <i x="55" s="1" nd="1"/>
        <i x="57" s="1" nd="1"/>
        <i x="62" s="1" nd="1"/>
        <i x="150" s="1" nd="1"/>
        <i x="153" s="1" nd="1"/>
        <i x="155" s="1" nd="1"/>
        <i x="161" s="1" nd="1"/>
        <i x="79" s="1" nd="1"/>
        <i x="49" s="1" nd="1"/>
        <i x="52" s="1" nd="1"/>
        <i x="47" s="1" nd="1"/>
        <i x="72" s="1" nd="1"/>
        <i x="76" s="1" nd="1"/>
        <i x="81" s="1" nd="1"/>
        <i x="143" s="1" nd="1"/>
        <i x="106" s="1" nd="1"/>
        <i x="115" s="1" nd="1"/>
        <i x="117" s="1" nd="1"/>
        <i x="63" s="1" nd="1"/>
        <i x="112" s="1" nd="1"/>
        <i x="64" s="1" nd="1"/>
        <i x="68" s="1" nd="1"/>
        <i x="113" s="1" nd="1"/>
        <i x="116" s="1" nd="1"/>
        <i x="118" s="1" nd="1"/>
        <i x="58" s="1" nd="1"/>
        <i x="48" s="1" nd="1"/>
        <i x="132" s="1" nd="1"/>
        <i x="133" s="1" nd="1"/>
        <i x="141" s="1" nd="1"/>
        <i x="145" s="1" nd="1"/>
        <i x="85" s="1" nd="1"/>
        <i x="88" s="1" nd="1"/>
        <i x="163" s="1" nd="1"/>
        <i x="114" s="1" nd="1"/>
        <i x="69" s="1" nd="1"/>
        <i x="121" s="1" nd="1"/>
        <i x="125" s="1" nd="1"/>
        <i x="82" s="1" nd="1"/>
        <i x="84" s="1" nd="1"/>
        <i x="35" s="1" nd="1"/>
        <i x="129" s="1" nd="1"/>
        <i x="86" s="1" nd="1"/>
        <i x="37" s="1" nd="1"/>
        <i x="149" s="1" nd="1"/>
        <i x="151" s="1" nd="1"/>
        <i x="152" s="1" nd="1"/>
        <i x="154" s="1" nd="1"/>
        <i x="156" s="1" nd="1"/>
        <i x="158" s="1" nd="1"/>
        <i x="104" s="1" nd="1"/>
        <i x="44" s="1" nd="1"/>
        <i x="50" s="1" nd="1"/>
        <i x="126" s="1" nd="1"/>
        <i x="80" s="1" nd="1"/>
        <i x="38" s="1" nd="1"/>
        <i x="42" s="1" nd="1"/>
        <i x="45" s="1" nd="1"/>
        <i x="119" s="1" nd="1"/>
        <i x="120" s="1" nd="1"/>
        <i x="124" s="1" nd="1"/>
        <i x="127" s="1" nd="1"/>
        <i x="78" s="1" nd="1"/>
        <i x="66" s="1" nd="1"/>
        <i x="71" s="1" nd="1"/>
        <i x="164" s="1" nd="1"/>
        <i x="39" s="1" nd="1"/>
        <i x="136" s="1" nd="1"/>
        <i x="123" s="1" nd="1"/>
        <i x="77" s="1" nd="1"/>
        <i x="167" s="1" nd="1"/>
        <i x="170" s="1" nd="1"/>
        <i x="174" s="1" nd="1"/>
        <i x="168" s="1" nd="1"/>
        <i x="171" s="1" nd="1"/>
        <i x="67" s="1" nd="1"/>
        <i x="73" s="1" nd="1"/>
        <i x="75" s="1" nd="1"/>
        <i x="135" s="1" nd="1"/>
        <i x="138" s="1" nd="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eration" xr10:uid="{1797B3F8-CD68-4F84-BE81-BAFB9290640D}" sourceName="Generation">
  <pivotTables>
    <pivotTable tabId="43" name="PivotTable1"/>
  </pivotTables>
  <data>
    <tabular pivotCacheId="166462677">
      <items count="2">
        <i x="0" s="1"/>
        <i x="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heno 1" xr10:uid="{8C31F61C-9675-4467-823F-B98733AFA6C9}" cache="Slicer_Pheno1" caption="Pheno" startItem="39"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eration" xr10:uid="{B12C47C1-6D0E-430B-B924-D3874010DAA5}" cache="Slicer_Generation" caption="Generat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2AA0A21C-45B6-4624-91A7-8A014396D977}" name="Table23" displayName="Table23" ref="B1:F106" totalsRowShown="0">
  <autoFilter ref="B1:F106" xr:uid="{5EB70E52-CCB8-4A33-9E1E-BFEFDB48D79F}"/>
  <tableColumns count="5">
    <tableColumn id="4" xr3:uid="{F839C6AE-3DF1-443F-AFDC-10E967F4944A}" name="Clone Date" dataDxfId="1030"/>
    <tableColumn id="3" xr3:uid="{7B30F9ED-69E0-4B15-A492-13247113E469}" name="Generation"/>
    <tableColumn id="1" xr3:uid="{D7E8F85C-56B4-49BE-8542-CEFCBE3259FE}" name="Location #"/>
    <tableColumn id="5" xr3:uid="{455CE075-8C08-454E-9B8C-E09C2C12D1D2}" name="Barcode" dataDxfId="1029">
      <calculatedColumnFormula>CONCATENATE(Table23[[#This Row],[Generation]],".",Table23[[#This Row],[Location '#]])</calculatedColumnFormula>
    </tableColumn>
    <tableColumn id="2" xr3:uid="{BADB6D7F-9202-4DF4-B504-6F030ABF5AF5}" name="Pri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FFF206-80C9-48E2-9EB2-ED2270B1DE6F}" name="Table1" displayName="Table1" ref="A1:K422" totalsRowCount="1" headerRowDxfId="1028">
  <autoFilter ref="A1:K421" xr:uid="{5D5D7189-8F38-40CD-B938-957C8A70C3BF}"/>
  <sortState xmlns:xlrd2="http://schemas.microsoft.com/office/spreadsheetml/2017/richdata2" ref="B2:I382">
    <sortCondition ref="C1:C382"/>
  </sortState>
  <tableColumns count="11">
    <tableColumn id="10" xr3:uid="{EF9C7B2B-0451-48FD-BB85-7E7F3710F547}" name="Generation" dataDxfId="1027"/>
    <tableColumn id="8" xr3:uid="{0671CBA4-8E28-4A46-A9A6-C0629703AC35}" name="Tray" dataDxfId="1026">
      <calculatedColumnFormula>LEFT(Table1[[#This Row],[Location]],6)</calculatedColumnFormula>
    </tableColumn>
    <tableColumn id="1" xr3:uid="{65220516-ED88-4B63-B17C-4B8AD2B8A8DA}" name="Location" dataDxfId="1025" totalsRowDxfId="13"/>
    <tableColumn id="6" xr3:uid="{39CE1A37-BBDA-4D61-A730-6A282A93605E}" name="Strain" dataDxfId="1024">
      <calculatedColumnFormula>LEFT(Table1[[#This Row],[Pheno]],4)</calculatedColumnFormula>
    </tableColumn>
    <tableColumn id="2" xr3:uid="{A8DEC214-D912-4E65-90C1-6883A1A1E083}" name="Pheno" dataDxfId="1023" totalsRowDxfId="12">
      <calculatedColumnFormula>LEFT(Table1[[#This Row],[Barcode]],7)</calculatedColumnFormula>
    </tableColumn>
    <tableColumn id="7" xr3:uid="{3C7E507C-D32D-4531-881F-2772B6FA260A}" name="Phenotype" dataDxfId="1022" totalsRowDxfId="11">
      <calculatedColumnFormula>LEFT(Table1[[#This Row],[Barcode]],7)</calculatedColumnFormula>
    </tableColumn>
    <tableColumn id="3" xr3:uid="{93DA9121-D9EB-4CCC-847D-32C4E80A9355}" name="Barcode" dataDxfId="709" totalsRowDxfId="10"/>
    <tableColumn id="4" xr3:uid="{D605F412-2AC7-4FB3-A46B-2E72F9D85062}" name="Initial Clone Count" dataDxfId="1021"/>
    <tableColumn id="5" xr3:uid="{D542A4B8-4012-4E6E-AB0D-6D99DCD95C8D}" name="Tray Type (Check Key)" dataDxfId="1020" totalsRowDxfId="9">
      <calculatedColumnFormula>IF(Table1[[#This Row],[Initial Clone Count]]="","","1")</calculatedColumnFormula>
    </tableColumn>
    <tableColumn id="9" xr3:uid="{809B3ED9-E6F5-4010-8647-157449739B6D}" name="sum of flat" dataDxfId="1019">
      <calculatedColumnFormula>IF(RIGHT(Table1[[#This Row],[Location]],1)="1",SUM(H2:H5),"")</calculatedColumnFormula>
    </tableColumn>
    <tableColumn id="11" xr3:uid="{3A5E94CF-B341-429E-9357-FE5A30F3DBB0}" name="LOC" dataDxfId="1018">
      <calculatedColumnFormula>_xlfn.CONCAT("CL_",Table1[[#This Row],[Location]])</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4E17E7A7-DF53-4CF8-A992-B5526E101F06}" name="Table31" displayName="Table31" ref="C495:C949" totalsRowShown="0" headerRowDxfId="1017" dataDxfId="1016">
  <autoFilter ref="C495:C949" xr:uid="{C23E5E4C-E555-4A80-ADD4-A9E568B82D90}"/>
  <sortState xmlns:xlrd2="http://schemas.microsoft.com/office/spreadsheetml/2017/richdata2" ref="C496:C949">
    <sortCondition ref="C495:C949"/>
  </sortState>
  <tableColumns count="1">
    <tableColumn id="1" xr3:uid="{A39216DA-0EE6-4B44-9E12-BDA1E9E7F1E3}" name="Column1" dataDxfId="10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2D43709F-C3DB-471B-98B0-AFF72624A8B9}" name="Table35" displayName="Table35" ref="A1:K3789" totalsRowShown="0">
  <autoFilter ref="A1:K3789" xr:uid="{1B471107-438A-41AC-BF2D-5C5E6C8D8563}"/>
  <tableColumns count="11">
    <tableColumn id="1" xr3:uid="{74B97428-9719-4DE1-A8B7-84FF38B1BCD3}" name="GEN"/>
    <tableColumn id="2" xr3:uid="{1F528B30-0800-4ECD-B9A6-9607709DE4D9}" name="Tray"/>
    <tableColumn id="3" xr3:uid="{46BFE78B-72D3-4252-81A8-34E26D4BC04A}" name="Location"/>
    <tableColumn id="4" xr3:uid="{77FEE9B4-9BCA-41BD-824A-4FB508A1DFEE}" name="Strain"/>
    <tableColumn id="5" xr3:uid="{9A755423-F52A-4879-9318-AF693CAAF694}" name="Pheno"/>
    <tableColumn id="6" xr3:uid="{BF9066A9-0C90-4DDE-B4BA-4D5AA4EA697E}" name="Phenotype"/>
    <tableColumn id="7" xr3:uid="{EB1C636E-35E2-4F17-BD90-3EC57AFEC955}" name="Barcode"/>
    <tableColumn id="8" xr3:uid="{2723800F-3674-4583-8959-4A300AAFE2EB}" name="Initial Clone Count"/>
    <tableColumn id="9" xr3:uid="{AC089621-E14B-487F-9CCF-788DEB9CE085}" name="Tray Type (Check Key)"/>
    <tableColumn id="11" xr3:uid="{CFBF2D23-B1E1-49D7-A6AE-D10108BFF9B7}" name="Column1"/>
    <tableColumn id="10" xr3:uid="{0DFF2427-E324-4E27-80C6-7527F650D2D1}" name="LOC"/>
  </tableColumns>
  <tableStyleInfo name="TableStyleMedium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6C87FDA-DC09-4458-A49E-B0570E34071B}" name="clonemapC3537383940" displayName="clonemapC3537383940" ref="AA29:AK450" totalsRowCount="1" headerRowDxfId="708">
  <autoFilter ref="AA29:AK449" xr:uid="{A7733200-9862-4311-8FD1-180854E19FC0}"/>
  <sortState xmlns:xlrd2="http://schemas.microsoft.com/office/spreadsheetml/2017/richdata2" ref="AA30:AH405">
    <sortCondition ref="AB4:AB380"/>
  </sortState>
  <tableColumns count="11">
    <tableColumn id="11" xr3:uid="{258DE7E4-31F0-46B6-8F0F-3E983CBBBAAA}" name="Generation" dataDxfId="707"/>
    <tableColumn id="8" xr3:uid="{1F0443EA-DA3D-44BD-A5E7-5283B95CDA9D}" name="Tray" totalsRowLabel="Total" dataDxfId="706" totalsRowDxfId="8"/>
    <tableColumn id="1" xr3:uid="{B1B52536-0CDC-493B-A090-B9E8FC365850}" name="Location" dataDxfId="705" totalsRowDxfId="7"/>
    <tableColumn id="6" xr3:uid="{417CBBF9-4F49-45C2-B9FE-83E20D6BC0A7}" name="Strain" dataDxfId="704" totalsRowDxfId="6"/>
    <tableColumn id="2" xr3:uid="{76177258-A87C-46C6-9E79-6D78FC3836F3}" name="Pheno" dataDxfId="703" totalsRowDxfId="5"/>
    <tableColumn id="7" xr3:uid="{294CCAF0-661C-4AF9-AD92-19D14E603AFE}" name="Phenotype" dataDxfId="702" totalsRowDxfId="4"/>
    <tableColumn id="3" xr3:uid="{EDADBAD4-E1A8-4FE9-815D-9EED541680E0}" name="Barcode" dataDxfId="701" totalsRowDxfId="3"/>
    <tableColumn id="4" xr3:uid="{2349F0C1-FEF5-4CAE-9A97-0DA033348D1A}" name="Initial Clone Count" totalsRowFunction="sum" dataDxfId="700" totalsRowDxfId="2"/>
    <tableColumn id="5" xr3:uid="{2346EF9D-33C9-4737-B7FB-5EDEE6C091B4}" name="Tray Type (Check Key)" dataDxfId="699" totalsRowDxfId="1"/>
    <tableColumn id="9" xr3:uid="{804DB059-0204-4519-AA8D-0AE54D2ED4BF}" name="sum of flat" totalsRowDxfId="0"/>
    <tableColumn id="10" xr3:uid="{E32DA6E0-4FDA-4BE6-BF5E-B42A8863219B}" name="LOC" dataDxfId="69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32BD9AB-A98A-41D2-A662-CB0E8C096E9A}" name="clonemapC35373839" displayName="clonemapC35373839" ref="AA29:AK450" totalsRowCount="1" headerRowDxfId="1014">
  <autoFilter ref="AA29:AK449" xr:uid="{A7733200-9862-4311-8FD1-180854E19FC0}"/>
  <sortState xmlns:xlrd2="http://schemas.microsoft.com/office/spreadsheetml/2017/richdata2" ref="AA30:AH405">
    <sortCondition ref="AB4:AB380"/>
  </sortState>
  <tableColumns count="11">
    <tableColumn id="11" xr3:uid="{BB8EAEF5-8297-4695-9933-68AB84D17EF1}" name="GEN" dataDxfId="1013"/>
    <tableColumn id="8" xr3:uid="{96B65FB7-75AF-4C67-90DF-90A9EC3E5618}" name="Tray" totalsRowLabel="Total" dataDxfId="1012" totalsRowDxfId="1011"/>
    <tableColumn id="1" xr3:uid="{1B015BA8-63D6-4075-95F0-2D43A727EFCC}" name="Location" dataDxfId="1010" totalsRowDxfId="1009"/>
    <tableColumn id="6" xr3:uid="{E49F43DF-031B-4B45-9D27-95B52F45B8A2}" name="Strain" dataDxfId="1008" totalsRowDxfId="1007"/>
    <tableColumn id="2" xr3:uid="{CC0B83EC-38B8-48C5-B82C-E7B5E5BDFC42}" name="Pheno" dataDxfId="1006" totalsRowDxfId="1005"/>
    <tableColumn id="7" xr3:uid="{D5474294-6625-4E91-88D3-47AED6E8ECDB}" name="Phenotype" dataDxfId="1004" totalsRowDxfId="1003"/>
    <tableColumn id="3" xr3:uid="{F35C8566-49D9-4E67-AB5A-47FCA1B26C09}" name="Barcode" dataDxfId="1002" totalsRowDxfId="1001"/>
    <tableColumn id="4" xr3:uid="{01732DBC-A8BA-4CC2-B60D-6D8959B2FAFC}" name="Initial Clone Count" totalsRowFunction="sum" dataDxfId="1000" totalsRowDxfId="999"/>
    <tableColumn id="5" xr3:uid="{165B5698-04A6-41A8-B4CB-C044948D8BF3}" name="Tray Type (Check Key)" dataDxfId="998" totalsRowDxfId="997"/>
    <tableColumn id="9" xr3:uid="{B2F7482C-E4B9-4495-B87C-CABA20C3BCC7}" name="sum of flat" totalsRowFunction="sum" totalsRowDxfId="996"/>
    <tableColumn id="10" xr3:uid="{9EAECF10-16EB-40AF-A554-1F968082B58E}" name="LOC" dataDxfId="9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8B3C545-7E88-4783-B4D8-2B012DAA6EC2}" name="clonemapC353738" displayName="clonemapC353738" ref="AA29:AK450" totalsRowCount="1" headerRowDxfId="994">
  <autoFilter ref="AA29:AK449" xr:uid="{A7733200-9862-4311-8FD1-180854E19FC0}"/>
  <sortState xmlns:xlrd2="http://schemas.microsoft.com/office/spreadsheetml/2017/richdata2" ref="AA30:AH405">
    <sortCondition ref="AB4:AB380"/>
  </sortState>
  <tableColumns count="11">
    <tableColumn id="11" xr3:uid="{F08E16D5-EE26-47F2-8391-DE905F601935}" name="GEN" dataDxfId="993"/>
    <tableColumn id="8" xr3:uid="{1D8C2C96-5D46-4D9D-99EC-19188E57C49E}" name="Tray" totalsRowLabel="Total" dataDxfId="992" totalsRowDxfId="991"/>
    <tableColumn id="1" xr3:uid="{A48309F7-D86A-45AB-9410-BA8650BC6C5E}" name="Location" dataDxfId="990" totalsRowDxfId="989"/>
    <tableColumn id="6" xr3:uid="{77BFF164-DA00-4FAA-864B-7843D34A4574}" name="Strain" dataDxfId="988" totalsRowDxfId="987"/>
    <tableColumn id="2" xr3:uid="{A797CA7A-F65E-43D9-B373-70E5323CFF8E}" name="Pheno" dataDxfId="986" totalsRowDxfId="985"/>
    <tableColumn id="7" xr3:uid="{71001629-E5C8-4DFA-A72D-09B988428BC7}" name="Phenotype" dataDxfId="984" totalsRowDxfId="983"/>
    <tableColumn id="3" xr3:uid="{5F9C7A3B-6152-4495-AFB5-F544DCF90B71}" name="Barcode" dataDxfId="982" totalsRowDxfId="981"/>
    <tableColumn id="4" xr3:uid="{BFBC2B5C-0C7F-4669-9472-2C2FBE73C632}" name="Initial Clone Count" totalsRowFunction="sum" dataDxfId="980" totalsRowDxfId="979"/>
    <tableColumn id="5" xr3:uid="{AFBFDCFD-FB53-49DA-A861-649577464811}" name="Tray Type (Check Key)" dataDxfId="978" totalsRowDxfId="977"/>
    <tableColumn id="9" xr3:uid="{C4511435-200F-4055-927E-61F8BD961378}" name="sum of flat" totalsRowFunction="sum" totalsRowDxfId="976"/>
    <tableColumn id="10" xr3:uid="{B106380B-B02C-48B7-97E7-5C65B326B465}" name="LOC" dataDxfId="97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856EBFB5-AC2F-4BD1-93C4-A19C7B00CDC8}" name="clonemapC3537" displayName="clonemapC3537" ref="AA29:AK450" totalsRowCount="1" headerRowDxfId="974">
  <autoFilter ref="AA29:AK449" xr:uid="{A7733200-9862-4311-8FD1-180854E19FC0}"/>
  <sortState xmlns:xlrd2="http://schemas.microsoft.com/office/spreadsheetml/2017/richdata2" ref="AA30:AH405">
    <sortCondition ref="AB4:AB380"/>
  </sortState>
  <tableColumns count="11">
    <tableColumn id="11" xr3:uid="{7268006A-3522-4601-92F2-F016B0995FE6}" name="GEN" dataDxfId="973"/>
    <tableColumn id="8" xr3:uid="{A46AF800-DA26-448B-A22B-A0E85ECF2069}" name="Tray" totalsRowLabel="Total" dataDxfId="972" totalsRowDxfId="971"/>
    <tableColumn id="1" xr3:uid="{3241AC3B-E8CB-4421-87C8-3C10C43BBC5C}" name="Location" dataDxfId="970" totalsRowDxfId="969"/>
    <tableColumn id="6" xr3:uid="{9BA630BA-C827-4388-96CF-798741BC9F7D}" name="Strain" dataDxfId="968" totalsRowDxfId="967"/>
    <tableColumn id="2" xr3:uid="{1F4D9764-BB5C-41D5-978C-9FD449247575}" name="Pheno" dataDxfId="966" totalsRowDxfId="965"/>
    <tableColumn id="7" xr3:uid="{10E0490A-DAFB-4717-902A-B13A55E81DF6}" name="Phenotype" dataDxfId="964" totalsRowDxfId="963"/>
    <tableColumn id="3" xr3:uid="{C59BF3C4-2DEC-44B1-92EE-0CF2E1FA68AD}" name="Barcode" dataDxfId="962" totalsRowDxfId="961"/>
    <tableColumn id="4" xr3:uid="{E7C9E89E-0AD5-4A83-9D4A-AB3872FD2AFF}" name="Initial Clone Count" totalsRowFunction="sum" dataDxfId="960" totalsRowDxfId="959"/>
    <tableColumn id="5" xr3:uid="{24A21E86-9888-4C58-833E-77270C47AAC4}" name="Tray Type (Check Key)" dataDxfId="958" totalsRowDxfId="957"/>
    <tableColumn id="9" xr3:uid="{0290A341-17F6-4D4D-9C88-FEC37DA0AA9D}" name="sum of flat" totalsRowFunction="sum" totalsRowDxfId="956"/>
    <tableColumn id="10" xr3:uid="{6AD06996-BA2A-4014-BEB3-C5A7E146C944}" name="LOC" dataDxfId="95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69ACDE5-5441-4286-B541-56CFECA215E8}" name="clonemapC35" displayName="clonemapC35" ref="AA29:AK450" totalsRowCount="1" headerRowDxfId="954">
  <autoFilter ref="AA29:AK449" xr:uid="{A7733200-9862-4311-8FD1-180854E19FC0}"/>
  <sortState xmlns:xlrd2="http://schemas.microsoft.com/office/spreadsheetml/2017/richdata2" ref="AB30:AI405">
    <sortCondition ref="AC4:AC380"/>
  </sortState>
  <tableColumns count="11">
    <tableColumn id="11" xr3:uid="{D19069CE-0A26-4A39-98E9-35E2DCBB164E}" name="GEN" dataDxfId="953"/>
    <tableColumn id="8" xr3:uid="{8D9E76F0-2C27-4F82-9175-A62141E3E285}" name="Tray" totalsRowLabel="Total" dataDxfId="952" totalsRowDxfId="951"/>
    <tableColumn id="1" xr3:uid="{AA9A2415-D289-473C-920D-755FBD0935A9}" name="Location" dataDxfId="950" totalsRowDxfId="949"/>
    <tableColumn id="6" xr3:uid="{AC64FF32-CC25-44AB-99DD-72182FDB6877}" name="Strain" dataDxfId="948" totalsRowDxfId="947"/>
    <tableColumn id="2" xr3:uid="{F6E95BFE-BA4D-4DEA-8A25-0F88302CBD82}" name="Pheno" dataDxfId="946" totalsRowDxfId="945"/>
    <tableColumn id="7" xr3:uid="{1E1055B0-7868-43A7-AE72-9B612C2854BF}" name="Phenotype" dataDxfId="944" totalsRowDxfId="943"/>
    <tableColumn id="3" xr3:uid="{4388E68B-CE23-4C21-B839-6E3F64E58A2A}" name="Barcode" dataDxfId="942" totalsRowDxfId="941"/>
    <tableColumn id="4" xr3:uid="{36103C0C-A05D-4DD4-8446-C3E5C145B74A}" name="Initial Clone Count" totalsRowFunction="sum" dataDxfId="940" totalsRowDxfId="939"/>
    <tableColumn id="5" xr3:uid="{AC7B2434-DDD7-453D-95B3-0B429696CD98}" name="Tray Type (Check Key)" dataDxfId="938" totalsRowDxfId="937"/>
    <tableColumn id="9" xr3:uid="{00AA2676-7F78-459E-804D-672F570C065A}" name="sum of flat" totalsRowFunction="sum" totalsRowDxfId="936"/>
    <tableColumn id="10" xr3:uid="{717416D0-EE9A-49C8-A22B-FB4CE83B68A4}" name="LOC" dataDxfId="935">
      <calculatedColumnFormula>_xlfn.CONCAT("CL_",clonemapC35[[#This Row],[Location]])</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C709D6B3-8EC6-4BB0-B273-0472743D3FA8}" name="clonemapC34" displayName="clonemapC34" ref="AA29:AK450" totalsRowCount="1" headerRowDxfId="934">
  <autoFilter ref="AA29:AK449" xr:uid="{A7733200-9862-4311-8FD1-180854E19FC0}"/>
  <sortState xmlns:xlrd2="http://schemas.microsoft.com/office/spreadsheetml/2017/richdata2" ref="AB30:AI405">
    <sortCondition ref="AC4:AC380"/>
  </sortState>
  <tableColumns count="11">
    <tableColumn id="11" xr3:uid="{7DEB3CCA-5834-4A14-9782-0D1AB59B767F}" name="GEN" dataDxfId="933"/>
    <tableColumn id="8" xr3:uid="{D8575AE4-147F-4BE5-B411-9C26119CB673}" name="Tray" totalsRowLabel="Total" dataDxfId="932" totalsRowDxfId="931"/>
    <tableColumn id="1" xr3:uid="{78064257-126C-499B-AF9F-67E0822C33BB}" name="Location" dataDxfId="930" totalsRowDxfId="929"/>
    <tableColumn id="6" xr3:uid="{8CCE89BB-5FDC-4A69-81FC-42B305A19A8E}" name="Strain" dataDxfId="928" totalsRowDxfId="927"/>
    <tableColumn id="2" xr3:uid="{5D09EBDC-59F7-49D6-871B-AABB136E4C80}" name="Pheno" dataDxfId="926" totalsRowDxfId="925"/>
    <tableColumn id="7" xr3:uid="{D4EF4D16-13CA-4304-9E4A-C636059CF892}" name="Phenotype" dataDxfId="924" totalsRowDxfId="923"/>
    <tableColumn id="3" xr3:uid="{8468DB12-4E4E-46A7-90E1-0D5C3C4DB6B8}" name="Barcode" dataDxfId="922" totalsRowDxfId="921"/>
    <tableColumn id="4" xr3:uid="{D08A06AD-0ED4-406C-A332-1667EA8C1C35}" name="Initial Clone Count" totalsRowFunction="sum" dataDxfId="920" totalsRowDxfId="919"/>
    <tableColumn id="5" xr3:uid="{C6DCC924-1FAA-460D-B1CB-140FD94E4050}" name="Tray Type (Check Key)" dataDxfId="918" totalsRowDxfId="917"/>
    <tableColumn id="9" xr3:uid="{6BC55408-0147-4890-AAB2-73C1DBE023D5}" name="sum of flat" totalsRowFunction="sum" totalsRowDxfId="916"/>
    <tableColumn id="10" xr3:uid="{8D58AB61-9531-4C43-83C6-69CE08E2971A}" name="LOC" dataDxfId="915">
      <calculatedColumnFormula>_xlfn.CONCAT("CL_",clonemapC34[[#This Row],[Location]])</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5551555-AF89-474B-B9A5-94A45389C1CF}" name="clonemapC33" displayName="clonemapC33" ref="AA29:AK458" totalsRowCount="1" headerRowDxfId="914">
  <autoFilter ref="AA29:AK457" xr:uid="{A7733200-9862-4311-8FD1-180854E19FC0}"/>
  <sortState xmlns:xlrd2="http://schemas.microsoft.com/office/spreadsheetml/2017/richdata2" ref="AB30:AI405">
    <sortCondition ref="AC4:AC380"/>
  </sortState>
  <tableColumns count="11">
    <tableColumn id="11" xr3:uid="{449AC8A3-5233-4F39-B7C1-A633C7D4BAE5}" name="GEN" dataDxfId="913"/>
    <tableColumn id="8" xr3:uid="{4B5488E0-2688-45C5-84FC-AE59B131718A}" name="Tray" dataDxfId="912"/>
    <tableColumn id="1" xr3:uid="{D23C26C7-C416-4ABC-B799-602E4ADFF926}" name="Location" dataDxfId="911"/>
    <tableColumn id="6" xr3:uid="{95C96452-A19B-4E75-BBCE-8C632B2CC470}" name="Strain" dataDxfId="910"/>
    <tableColumn id="2" xr3:uid="{B47F7A4C-BACC-4B1B-A3F3-23F4C55A6458}" name="Pheno" dataDxfId="909"/>
    <tableColumn id="7" xr3:uid="{05056668-D905-4089-AC5A-A1E67C7D77C2}" name="Phenotype" dataDxfId="908"/>
    <tableColumn id="3" xr3:uid="{4EE38F82-2391-48FA-87F1-2611C3C918EE}" name="Barcode" dataDxfId="907"/>
    <tableColumn id="4" xr3:uid="{DDBAB763-8051-410F-82C6-E2254AB856B7}" name="Initial Clone Count" totalsRowFunction="custom" dataDxfId="906">
      <totalsRowFormula>SUM(clonemapC33[Initial Clone Count])</totalsRowFormula>
    </tableColumn>
    <tableColumn id="5" xr3:uid="{BF98211D-A0EE-40EA-BEF9-49CB1BC719A1}" name="Tray Type (Check Key)" dataDxfId="905" totalsRowDxfId="904"/>
    <tableColumn id="9" xr3:uid="{9487DC45-FFBD-4DD2-8A7A-A034C7AC5094}" name="sum" dataDxfId="903"/>
    <tableColumn id="10" xr3:uid="{27017B6D-5768-40F5-8E68-2B1EC556A4DB}" name="LOC" dataDxfId="902">
      <calculatedColumnFormula>_xlfn.CONCAT("CL_",clonemapC33[[#This Row],[Location]])</calculatedColumn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BA023BD1-105C-40D9-8B9C-8C023B1CE532}" name="clonemapC32" displayName="clonemapC32" ref="AA26:AJ455" totalsRowCount="1" headerRowDxfId="901">
  <autoFilter ref="AA26:AJ454" xr:uid="{A7733200-9862-4311-8FD1-180854E19FC0}"/>
  <sortState xmlns:xlrd2="http://schemas.microsoft.com/office/spreadsheetml/2017/richdata2" ref="AB27:AI402">
    <sortCondition ref="AC1:AC377"/>
  </sortState>
  <tableColumns count="10">
    <tableColumn id="10" xr3:uid="{DCFC5883-1BE6-4749-B5F3-EF81405F1232}" name="GEN" dataDxfId="900"/>
    <tableColumn id="8" xr3:uid="{A8F637FD-8B8B-49CC-9F4C-B12E6DE2F3E8}" name="Tray" dataDxfId="899"/>
    <tableColumn id="1" xr3:uid="{A36FC54C-F8D9-4920-940C-32F5B51BD664}" name="Location" dataDxfId="898"/>
    <tableColumn id="6" xr3:uid="{05A05310-3A6D-4D70-A1F5-1E45B374BE17}" name="Strain" dataDxfId="897"/>
    <tableColumn id="2" xr3:uid="{D293B9E4-D02A-4E6C-B0FC-6D8915FDABC5}" name="Pheno" dataDxfId="896"/>
    <tableColumn id="7" xr3:uid="{ED489216-8CD8-4563-848F-1AA39A4CF95C}" name="Phenotype" dataDxfId="895"/>
    <tableColumn id="3" xr3:uid="{BD1ACCF2-E15A-4241-B1F4-00AEC9AC0000}" name="Barcode" dataDxfId="894"/>
    <tableColumn id="4" xr3:uid="{961DB87A-1285-4FAE-90DE-E80C2DED86B6}" name="Initial Clone Count" totalsRowFunction="custom" dataDxfId="893">
      <totalsRowFormula>SUM(clonemapC32[Initial Clone Count])</totalsRowFormula>
    </tableColumn>
    <tableColumn id="5" xr3:uid="{81C7A91A-31D8-4561-9CB4-F26DCC1602A5}" name="Tray Type (Check Key)" dataDxfId="892" totalsRowDxfId="891"/>
    <tableColumn id="9" xr3:uid="{3FC1C8C5-3116-4211-86D8-067B438231FC}" name="LOC" dataDxfId="890">
      <calculatedColumnFormula>_xlfn.CONCAT("CL_",clonemapC32[[#This Row],[Location]])</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3620F7CD-792F-45BB-9371-3B6AC0AA15B9}" name="Table114202123172726292830" displayName="Table114202123172726292830" ref="AA26:AJ455" totalsRowCount="1" headerRowDxfId="889">
  <autoFilter ref="AA26:AJ454" xr:uid="{A7733200-9862-4311-8FD1-180854E19FC0}"/>
  <sortState xmlns:xlrd2="http://schemas.microsoft.com/office/spreadsheetml/2017/richdata2" ref="AB27:AI402">
    <sortCondition ref="AC1:AC377"/>
  </sortState>
  <tableColumns count="10">
    <tableColumn id="10" xr3:uid="{345906FD-9789-4131-8388-488B56BA14AE}" name="GEN" dataDxfId="888"/>
    <tableColumn id="8" xr3:uid="{79737529-EE80-4C2F-8987-9CF1B2DE0F80}" name="Tray" dataDxfId="887"/>
    <tableColumn id="1" xr3:uid="{0BB266C2-3DFF-4AC7-B2E9-8C65CB2C8EE9}" name="Location" dataDxfId="886"/>
    <tableColumn id="6" xr3:uid="{473A6DDA-ADCF-4436-84AF-7824AFD7665E}" name="Strain" dataDxfId="885"/>
    <tableColumn id="2" xr3:uid="{2CB5708F-36F0-4A9E-82A6-2B237700A179}" name="Pheno" dataDxfId="884"/>
    <tableColumn id="7" xr3:uid="{3BBCC2FD-77B1-4992-ABD9-B48A9B26C6B7}" name="Phenotype" dataDxfId="883">
      <calculatedColumnFormula>LEFT(Table114202123172726292830[[#This Row],[Barcode]],7)</calculatedColumnFormula>
    </tableColumn>
    <tableColumn id="3" xr3:uid="{4BD509B8-1223-4021-A1AD-4AAFF8AF1FF7}" name="Barcode" dataDxfId="882"/>
    <tableColumn id="4" xr3:uid="{1D6522B7-A2CB-4190-BD3F-1BB02444AD28}" name="Initial Clone Count" totalsRowFunction="custom" dataDxfId="881">
      <totalsRowFormula>SUM(Table114202123172726292830[Initial Clone Count])</totalsRowFormula>
    </tableColumn>
    <tableColumn id="5" xr3:uid="{9EECFC47-8FDE-408E-9586-B4E478A0D46F}" name="Tray Type (Check Key)" dataDxfId="880" totalsRowDxfId="879"/>
    <tableColumn id="9" xr3:uid="{D04C239C-B312-4191-9A4C-380EE085A0A0}" name="LOC" dataDxfId="878">
      <calculatedColumnFormula>_xlfn.CONCAT("CL_",LEFT(Table114202123172726292830[[#This Row],[Location]],1),LEFT(Table114202123172726292830[[#This Row],[Location]],2),"-0",MID(Table114202123172726292830[[#This Row],[Location]],4,1),":0",RIGHT(Table114202123172726292830[[#This Row],[Location]],1))</calculatedColumn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F4A34664-6740-4003-8B58-03A7A1DD512A}" name="Table1142021231727262928" displayName="Table1142021231727262928" ref="AA26:AH455" totalsRowCount="1" headerRowDxfId="877">
  <autoFilter ref="AA26:AH454" xr:uid="{A7733200-9862-4311-8FD1-180854E19FC0}"/>
  <sortState xmlns:xlrd2="http://schemas.microsoft.com/office/spreadsheetml/2017/richdata2" ref="AA27:AG402">
    <sortCondition ref="AB1:AB377"/>
  </sortState>
  <tableColumns count="8">
    <tableColumn id="8" xr3:uid="{3E79F4FD-536A-459D-9B64-1162EBA0C2B2}" name="Tray" dataDxfId="876"/>
    <tableColumn id="1" xr3:uid="{A2ECE869-DDC2-4AAA-AC6B-5113A9CDAD3A}" name="Location" dataDxfId="875"/>
    <tableColumn id="6" xr3:uid="{33FFCD7D-95B4-4405-8153-AA8FE10963E7}" name="Strain" dataDxfId="874"/>
    <tableColumn id="2" xr3:uid="{481F1267-C194-49DD-AF77-DB8DE1D59D95}" name="Pheno" dataDxfId="873"/>
    <tableColumn id="3" xr3:uid="{4E40FA5D-31F6-414E-9145-4D360CD30D33}" name="Barcode" dataDxfId="872"/>
    <tableColumn id="4" xr3:uid="{BA74737D-3463-4F3C-A039-52814063A55B}" name="Initial Clone Count" totalsRowFunction="custom" dataDxfId="871">
      <totalsRowFormula>SUM(Table1142021231727262928[Initial Clone Count])</totalsRowFormula>
    </tableColumn>
    <tableColumn id="5" xr3:uid="{0094D2DD-F7F7-448B-8B94-8FB6AA380517}" name="Tray Type (Check Key)" dataDxfId="870" totalsRowDxfId="869"/>
    <tableColumn id="7" xr3:uid="{C3A8CACE-ECB7-48BB-82AD-FA3712374B8D}" name="LOC" dataDxfId="868">
      <calculatedColumnFormula>_xlfn.CONCAT(LEFT(Table1142021231727262928[[#This Row],[Location]],1),LEFT(Table1142021231727262928[[#This Row],[Location]],2),"-0",MID(Table1142021231727262928[[#This Row],[Location]],4,1),":0",RIGHT(Table1142021231727262928[[#This Row],[Location]],1))</calculatedColumn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BA6B42A3-A852-45ED-A5C1-6CF8D8E18C90}" name="Table11420212317272629" displayName="Table11420212317272629" ref="AA26:AG447" totalsRowCount="1" headerRowDxfId="867">
  <autoFilter ref="AA26:AG446" xr:uid="{A7733200-9862-4311-8FD1-180854E19FC0}"/>
  <sortState xmlns:xlrd2="http://schemas.microsoft.com/office/spreadsheetml/2017/richdata2" ref="AA27:AG402">
    <sortCondition ref="AB1:AB377"/>
  </sortState>
  <tableColumns count="7">
    <tableColumn id="8" xr3:uid="{7E451F1C-35DB-451A-975B-0408D4EDF4D0}" name="Tray" dataDxfId="866">
      <calculatedColumnFormula>LEFT(Table1[[#This Row],[Location]],4)</calculatedColumnFormula>
    </tableColumn>
    <tableColumn id="1" xr3:uid="{4DF792DA-32F0-4EDE-9059-BE1F9EF8D1FE}" name="Location" dataDxfId="865"/>
    <tableColumn id="6" xr3:uid="{7121F13F-68C4-4465-9411-C18B009B048D}" name="Strain" dataDxfId="864"/>
    <tableColumn id="2" xr3:uid="{6F94B64D-AECC-49C0-B690-3DF8FD49931F}" name="Pheno" dataDxfId="863"/>
    <tableColumn id="3" xr3:uid="{F922191C-B9C7-4F07-94D8-81DDC7EB7068}" name="Barcode" dataDxfId="862"/>
    <tableColumn id="4" xr3:uid="{C5AC7FAC-6722-4907-B6EE-5715E592D40E}" name="Initial Clone Count" totalsRowFunction="custom" dataDxfId="861">
      <totalsRowFormula>SUM(Table11420212317272629[Initial Clone Count])</totalsRowFormula>
    </tableColumn>
    <tableColumn id="5" xr3:uid="{EDCB4F7F-8EDB-4540-921E-9A59E4900CC6}" name="Tray Type (Check Key)" dataDxfId="860" totalsRowDxfId="859"/>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5462551D-B576-4B75-B4A9-D6D796780F98}" name="Table114202123172726" displayName="Table114202123172726" ref="AA26:AH447" totalsRowCount="1" headerRowDxfId="858" dataDxfId="857">
  <autoFilter ref="AA26:AH446" xr:uid="{A7733200-9862-4311-8FD1-180854E19FC0}"/>
  <sortState xmlns:xlrd2="http://schemas.microsoft.com/office/spreadsheetml/2017/richdata2" ref="AA27:AG402">
    <sortCondition ref="AB1:AB377"/>
  </sortState>
  <tableColumns count="8">
    <tableColumn id="8" xr3:uid="{8A675A5A-0310-49BE-89E0-09410327AEFE}" name="Tray" dataDxfId="856"/>
    <tableColumn id="1" xr3:uid="{BFE58C24-A785-4FFE-BFF3-86696E6D7961}" name="Location" dataDxfId="855"/>
    <tableColumn id="6" xr3:uid="{371CA93D-5826-4D09-AEBD-FBFE6F420694}" name="Strain" dataDxfId="854"/>
    <tableColumn id="2" xr3:uid="{3DFAC0CA-CBAF-453A-8F61-B60A65254B3F}" name="Pheno" dataDxfId="853"/>
    <tableColumn id="3" xr3:uid="{1D8FA1CE-C497-4720-A0E3-8096C5A064F6}" name="Barcode" dataDxfId="852"/>
    <tableColumn id="4" xr3:uid="{5C94F300-E7EC-47A9-88B1-4843BC654A37}" name="Initial Clone Count" totalsRowFunction="custom" dataDxfId="851">
      <totalsRowFormula>SUM(Table114202123172726[Initial Clone Count])</totalsRowFormula>
    </tableColumn>
    <tableColumn id="5" xr3:uid="{C6127A28-1DB3-404A-A3E6-47D22A411030}" name="Tray Type (Check Key)" dataDxfId="850" totalsRowDxfId="849"/>
    <tableColumn id="7" xr3:uid="{A1D28E0F-AE4F-4B3A-AF3D-EFE8117A1180}" name="Replace Tags" dataDxfId="848"/>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9EBF997-90D6-440F-83D8-6B437F10AEEE}" name="clonemapC27" displayName="clonemapC27" ref="AA26:AH447" totalsRowCount="1" headerRowDxfId="847" dataDxfId="846">
  <autoFilter ref="AA26:AH446" xr:uid="{A7733200-9862-4311-8FD1-180854E19FC0}"/>
  <sortState xmlns:xlrd2="http://schemas.microsoft.com/office/spreadsheetml/2017/richdata2" ref="AA27:AG402">
    <sortCondition ref="AB1:AB377"/>
  </sortState>
  <tableColumns count="8">
    <tableColumn id="8" xr3:uid="{06E505E6-C062-4144-BE27-D446EFB6DAC2}" name="Tray" dataDxfId="845"/>
    <tableColumn id="1" xr3:uid="{AB02D945-2A47-4703-84EE-C78B2B5DC6CE}" name="Location" dataDxfId="844"/>
    <tableColumn id="6" xr3:uid="{00B36845-F8B0-43C5-B8A7-94E393DDE165}" name="Strain" dataDxfId="843"/>
    <tableColumn id="2" xr3:uid="{95D1A634-3730-4AA4-9FED-80B5227ADC8B}" name="Pheno" dataDxfId="842"/>
    <tableColumn id="3" xr3:uid="{ACEDC6FB-5EE1-482C-AD50-1959431AEC32}" name="Barcode" dataDxfId="841"/>
    <tableColumn id="4" xr3:uid="{F3B59279-2672-4820-B888-16D1E0DC945C}" name="Initial Clone Count" totalsRowFunction="custom" dataDxfId="840">
      <totalsRowFormula>SUM(clonemapC27[Initial Clone Count])</totalsRowFormula>
    </tableColumn>
    <tableColumn id="5" xr3:uid="{4F6CA7E3-A9D2-40FE-BB8B-5E2254D442A1}" name="Tray Type (Check Key)" dataDxfId="839" totalsRowDxfId="838"/>
    <tableColumn id="7" xr3:uid="{2052E68D-E48E-4426-AB4A-74FBEEFF1BF1}" name="Replace Tags" dataDxfId="83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05C5541-9441-4E33-9C04-AF9F20983E86}" name="Table11420212317" displayName="Table11420212317" ref="AA26:AG447" totalsRowCount="1" headerRowDxfId="836" dataDxfId="835">
  <autoFilter ref="AA26:AG446" xr:uid="{A7733200-9862-4311-8FD1-180854E19FC0}"/>
  <sortState xmlns:xlrd2="http://schemas.microsoft.com/office/spreadsheetml/2017/richdata2" ref="AA27:AG402">
    <sortCondition ref="AB1:AB377"/>
  </sortState>
  <tableColumns count="7">
    <tableColumn id="8" xr3:uid="{0F2E1C42-F393-4E4F-9351-1778FC920130}" name="Tray" dataDxfId="834"/>
    <tableColumn id="1" xr3:uid="{C031AE83-6BA9-4308-9E6C-2866E5D99D2F}" name="Location" dataDxfId="833"/>
    <tableColumn id="6" xr3:uid="{2C1AEEFF-5443-4A9E-8C4A-5F89081B88D6}" name="Strain" dataDxfId="832"/>
    <tableColumn id="2" xr3:uid="{F2C46575-84F9-4337-99C4-4011B1855068}" name="Pheno" dataDxfId="831"/>
    <tableColumn id="3" xr3:uid="{4AE21E1F-D920-40FF-B0A1-29B5981BC4A1}" name="Barcode" dataDxfId="830"/>
    <tableColumn id="4" xr3:uid="{B024AB8C-50A9-4359-A6E5-34C5A9AE9556}" name="Initial Clone Count" totalsRowFunction="custom" dataDxfId="829">
      <totalsRowFormula>SUM(Table11420212317[Initial Clone Count])</totalsRowFormula>
    </tableColumn>
    <tableColumn id="5" xr3:uid="{06B73747-3EF2-4948-8E95-80F0B1094D13}" name="Tray Type (Check Key)" dataDxfId="828" totalsRowDxfId="82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FAC9480-F298-4C4E-9775-ADEE089BF1B6}" name="Table114202123" displayName="Table114202123" ref="AA26:AG447" totalsRowCount="1" headerRowDxfId="826" dataDxfId="825">
  <autoFilter ref="AA26:AG446" xr:uid="{A7733200-9862-4311-8FD1-180854E19FC0}"/>
  <sortState xmlns:xlrd2="http://schemas.microsoft.com/office/spreadsheetml/2017/richdata2" ref="AA27:AG402">
    <sortCondition ref="AB1:AB377"/>
  </sortState>
  <tableColumns count="7">
    <tableColumn id="8" xr3:uid="{B14F4A82-71A6-43D6-A42D-2C97B2FD4126}" name="Tray" dataDxfId="824"/>
    <tableColumn id="1" xr3:uid="{7283B2BC-986C-4C49-8351-9837FB476AC8}" name="Location" dataDxfId="823"/>
    <tableColumn id="6" xr3:uid="{B927AF06-BD71-479A-ACBA-8BC4EEB0826C}" name="Strain" dataDxfId="822"/>
    <tableColumn id="2" xr3:uid="{681F739D-560E-4101-9D53-CD91BCC9CD5E}" name="Pheno" dataDxfId="821"/>
    <tableColumn id="3" xr3:uid="{3C84546B-78DB-4F00-A234-738A76C9C7AD}" name="Barcode" dataDxfId="820"/>
    <tableColumn id="4" xr3:uid="{22AC7CC6-E22F-41E5-8691-E456AF890469}" name="Initial Clone Count" totalsRowFunction="custom" dataDxfId="819">
      <totalsRowFormula>SUM(Table114202123[Initial Clone Count])</totalsRowFormula>
    </tableColumn>
    <tableColumn id="5" xr3:uid="{8F38D918-9AB2-49C9-90C6-46C22311C8C5}" name="Tray Type (Check Key)" dataDxfId="818" totalsRowDxfId="817"/>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EF30A68F-417D-4035-8433-E6333670E053}" name="Table2125" displayName="Table2125" ref="AA449:AE455" totalsRowShown="0" headerRowDxfId="816" headerRowBorderDxfId="815" tableBorderDxfId="814" totalsRowBorderDxfId="813">
  <autoFilter ref="AA449:AE455" xr:uid="{A5E9CC07-8E45-4DFB-BD5B-438E65E1C76A}"/>
  <tableColumns count="5">
    <tableColumn id="1" xr3:uid="{390136E1-B89C-4186-9BA4-4BE2DDEFF76A}" name="MOMS LOCATION" dataDxfId="812"/>
    <tableColumn id="2" xr3:uid="{F4047E15-D739-4055-B9E4-B46308D50A79}" name="Tray" dataDxfId="811">
      <calculatedColumnFormula>LEFT(AA450,4)</calculatedColumnFormula>
    </tableColumn>
    <tableColumn id="3" xr3:uid="{5E8AD3DD-11E1-46C7-BAC2-CB8D75DB33E0}" name="Strain" dataDxfId="810">
      <calculatedColumnFormula>LEFT(AD450,4)</calculatedColumnFormula>
    </tableColumn>
    <tableColumn id="4" xr3:uid="{A3F4ED7C-A3F0-4474-814B-E270C87BDAC1}" name="Pheno" dataDxfId="809"/>
    <tableColumn id="5" xr3:uid="{34584A0F-A170-4BBC-B4FE-E2459C9DA729}" name="Count" dataDxfId="808"/>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C844CAE-0F98-4A94-8344-ED69E48AA333}" name="Table1142021" displayName="Table1142021" ref="AA26:AG447" totalsRowCount="1" headerRowDxfId="807" dataDxfId="806">
  <autoFilter ref="AA26:AG446" xr:uid="{A7733200-9862-4311-8FD1-180854E19FC0}"/>
  <sortState xmlns:xlrd2="http://schemas.microsoft.com/office/spreadsheetml/2017/richdata2" ref="AA27:AG402">
    <sortCondition ref="AB1:AB377"/>
  </sortState>
  <tableColumns count="7">
    <tableColumn id="8" xr3:uid="{3EAEBA50-503F-4978-ABE3-AECDE7C6D96F}" name="Tray" dataDxfId="805"/>
    <tableColumn id="1" xr3:uid="{F82ED6FA-6558-43F8-8D31-FBF2189C997A}" name="Location" dataDxfId="804"/>
    <tableColumn id="6" xr3:uid="{378F116B-5CDA-4F2A-B7F8-265202349737}" name="Strain" dataDxfId="803"/>
    <tableColumn id="2" xr3:uid="{E4F9576C-5DFA-46A3-BD5E-0ECA4CC9085E}" name="Pheno" dataDxfId="802"/>
    <tableColumn id="3" xr3:uid="{B230DAFE-3E80-4C13-A3E9-483312B9BE95}" name="Barcode" dataDxfId="801"/>
    <tableColumn id="4" xr3:uid="{4A528657-EE8E-47A1-9D3F-5D18FF9022A2}" name="Initial Clone Count" totalsRowFunction="custom" dataDxfId="800">
      <totalsRowFormula>SUM(Table1142021[Initial Clone Count])</totalsRowFormula>
    </tableColumn>
    <tableColumn id="5" xr3:uid="{49DD3C8C-814B-402B-A964-09903B565ABA}" name="Tray Type (Check Key)" dataDxfId="799" totalsRowDxfId="798"/>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6F5D9F0-F5E6-4EB0-A75A-4FC4E5AD2709}" name="Table21" displayName="Table21" ref="AA449:AE455" totalsRowShown="0" headerRowDxfId="797" headerRowBorderDxfId="796" tableBorderDxfId="795" totalsRowBorderDxfId="794">
  <autoFilter ref="AA449:AE455" xr:uid="{A5E9CC07-8E45-4DFB-BD5B-438E65E1C76A}"/>
  <tableColumns count="5">
    <tableColumn id="1" xr3:uid="{E54F49A5-4809-4351-8510-2F919BAC88F9}" name="MOMS LOCATION" dataDxfId="793"/>
    <tableColumn id="2" xr3:uid="{75ACA14E-32A1-457C-93AA-55A866B23CC7}" name="Tray" dataDxfId="792">
      <calculatedColumnFormula>LEFT(AA450,4)</calculatedColumnFormula>
    </tableColumn>
    <tableColumn id="3" xr3:uid="{69D120DC-F270-4860-8BB9-604BF31CE447}" name="Strain" dataDxfId="791">
      <calculatedColumnFormula>LEFT(AD450,4)</calculatedColumnFormula>
    </tableColumn>
    <tableColumn id="4" xr3:uid="{6FC1E448-5463-4D50-AA78-A02730E9BB29}" name="Pheno" dataDxfId="790"/>
    <tableColumn id="5" xr3:uid="{D8B7393E-CCBB-4C32-A698-15DCB3C46999}" name="Count" dataDxfId="789"/>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BF25B69-4844-4B46-BA6A-E23E7E2DD94F}" name="Table11420" displayName="Table11420" ref="AA26:AG447" totalsRowCount="1" headerRowDxfId="788">
  <autoFilter ref="AA26:AG446" xr:uid="{A7733200-9862-4311-8FD1-180854E19FC0}"/>
  <sortState xmlns:xlrd2="http://schemas.microsoft.com/office/spreadsheetml/2017/richdata2" ref="AA27:AG402">
    <sortCondition ref="AB1:AB377"/>
  </sortState>
  <tableColumns count="7">
    <tableColumn id="8" xr3:uid="{7C7C8D2D-CA8A-4763-8810-ECFCFBB58E50}" name="Tray" dataDxfId="787"/>
    <tableColumn id="1" xr3:uid="{5BACB031-AF65-4EDC-A391-E1560646B29C}" name="Location" dataDxfId="786"/>
    <tableColumn id="6" xr3:uid="{577B2805-3039-4524-861B-41E461452F5A}" name="Strain" dataDxfId="785"/>
    <tableColumn id="2" xr3:uid="{2814069D-CADE-41A5-A4F4-6448BA895FD0}" name="Pheno" dataDxfId="784"/>
    <tableColumn id="3" xr3:uid="{9B0668E2-8448-4CA3-A2A8-116A17FD1283}" name="Barcode" dataDxfId="783"/>
    <tableColumn id="4" xr3:uid="{5D9C0633-0A4C-4184-82B3-94FDE3C0E88E}" name="Initial Clone Count" totalsRowFunction="custom" dataDxfId="782">
      <totalsRowFormula>SUM(Table11420[Initial Clone Count])</totalsRowFormula>
    </tableColumn>
    <tableColumn id="5" xr3:uid="{852B773F-4767-470B-AD3F-421099404CFB}" name="Tray Type (Check Key)" dataDxfId="781" totalsRowDxfId="780"/>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587E414-1177-4BD9-84F1-0A63FFBDC5FB}" name="Table114" displayName="Table114" ref="AA26:AG447" totalsRowCount="1" headerRowDxfId="779">
  <autoFilter ref="AA26:AG446" xr:uid="{A7733200-9862-4311-8FD1-180854E19FC0}"/>
  <sortState xmlns:xlrd2="http://schemas.microsoft.com/office/spreadsheetml/2017/richdata2" ref="AA27:AG402">
    <sortCondition ref="AB1:AB377"/>
  </sortState>
  <tableColumns count="7">
    <tableColumn id="8" xr3:uid="{CF2C8410-8856-4143-B70C-3AA9A3A767E2}" name="Tray" dataDxfId="778">
      <calculatedColumnFormula>LEFT(Table114[[#This Row],[Location]],4)</calculatedColumnFormula>
    </tableColumn>
    <tableColumn id="1" xr3:uid="{547B7995-FCA0-4DD8-A251-EE8710278528}" name="Location" dataDxfId="777"/>
    <tableColumn id="6" xr3:uid="{3B17258C-E33D-4CAF-AB6F-4EEDADD08176}" name="Strain" dataDxfId="776">
      <calculatedColumnFormula>LEFT(Table114[[#This Row],[Pheno]],4)</calculatedColumnFormula>
    </tableColumn>
    <tableColumn id="2" xr3:uid="{63D2A367-5190-4AE7-8C91-23908834FE9C}" name="Pheno" dataDxfId="775">
      <calculatedColumnFormula>LEFT(Table114[[#This Row],[Barcode]],7)</calculatedColumnFormula>
    </tableColumn>
    <tableColumn id="3" xr3:uid="{88568B92-B760-419D-8DD0-9B59FA3F204C}" name="Barcode" dataDxfId="774"/>
    <tableColumn id="4" xr3:uid="{E8FEE3B9-E57F-4113-88D6-AB6EA2ECB84A}" name="Initial Clone Count" totalsRowFunction="custom" dataDxfId="773">
      <totalsRowFormula>SUM(Table114[Initial Clone Count])</totalsRowFormula>
    </tableColumn>
    <tableColumn id="5" xr3:uid="{EC1C7B7A-F76A-4042-9656-A087C12A1870}" name="Tray Type (Check Key)" dataDxfId="772" totalsRowDxfId="771">
      <calculatedColumnFormula>IF(Table114[[#This Row],[Barcode]]=".","","1")</calculatedColumnFormula>
    </tableColumn>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C095DA0E-B2F2-459C-A3BB-239C98FAFCAC}" name="Table11519" displayName="Table11519" ref="AA27:AH448" totalsRowCount="1" headerRowDxfId="770">
  <autoFilter ref="AA27:AH447" xr:uid="{1C8F1761-B188-4E20-9F75-5E440F72A6A8}"/>
  <sortState xmlns:xlrd2="http://schemas.microsoft.com/office/spreadsheetml/2017/richdata2" ref="AA28:AH403">
    <sortCondition ref="AB1:AB377"/>
  </sortState>
  <tableColumns count="8">
    <tableColumn id="8" xr3:uid="{A733BF8A-75BF-4824-8610-CACC1525E1FC}" name="Tray" dataDxfId="769"/>
    <tableColumn id="1" xr3:uid="{7BBCAD98-BEDF-4D2A-9877-FC665DF5443E}" name="Location" dataDxfId="768"/>
    <tableColumn id="6" xr3:uid="{6D91D751-5784-41F3-A558-7278C3823FB3}" name="Strain" dataDxfId="767"/>
    <tableColumn id="2" xr3:uid="{165FFE47-C32F-461A-8AAE-48B75DABA2A9}" name="Pheno" dataDxfId="766"/>
    <tableColumn id="3" xr3:uid="{05D1F963-F76E-4B9C-811C-4688F0478836}" name="Barcode" dataDxfId="765"/>
    <tableColumn id="4" xr3:uid="{DD434115-4D3D-49D7-B581-F6BA853BAEED}" name="Initial Clone Count" dataDxfId="764"/>
    <tableColumn id="5" xr3:uid="{5F7157C5-4578-4317-B0B0-8CE052138C10}" name="Tray Type (Check Key)" dataDxfId="763"/>
    <tableColumn id="7" xr3:uid="{8E12D213-B4F4-4821-9BDD-16CE07569268}" name="Initial Flat Weight" dataDxfId="762" totalsRowDxfId="761"/>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5BC62E-30F6-4A12-B054-61F383755276}" name="Table212171873" displayName="Table212171873" ref="AA449:AI505" totalsRowShown="0">
  <autoFilter ref="AA449:AI505" xr:uid="{0CB470AC-EB1E-4139-A48B-C46EDDA97F4F}"/>
  <tableColumns count="9">
    <tableColumn id="4" xr3:uid="{4E279341-D675-48D2-BD56-AD2420D1CBF9}" name="MOMS LOCATION"/>
    <tableColumn id="1" xr3:uid="{9A24A17D-E617-4CB4-A203-193DE0D614CC}" name="Tray"/>
    <tableColumn id="5" xr3:uid="{4EFC8ED0-C0B5-4278-9074-0C433536088D}" name="Strain" dataDxfId="760"/>
    <tableColumn id="2" xr3:uid="{BA304FD1-35D5-4B8F-8471-272B7625C265}" name="Pheno"/>
    <tableColumn id="3" xr3:uid="{7FA7541A-25B7-4868-AA7E-51B02C8E8C2D}" name="Count"/>
    <tableColumn id="6" xr3:uid="{14394E3B-B831-4CC7-AB67-AE1C763450B5}" name="Count 10/11"/>
    <tableColumn id="7" xr3:uid="{52EEFAAA-A73F-4522-9094-0B528E73C2BB}" name="Flat Type" dataDxfId="759"/>
    <tableColumn id="8" xr3:uid="{8367E65F-7D56-42A1-87E1-2787262CEF34}" name="Initial Flat Weight"/>
    <tableColumn id="9" xr3:uid="{CAB24A53-2973-46D8-B77D-25C38D047482}" name="New Mom Flat Location"/>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57A9316-FCFB-471C-A0A2-AC07C6454A11}" name="Table115" displayName="Table115" ref="AA27:AH448" totalsRowCount="1" headerRowDxfId="758">
  <autoFilter ref="AA27:AH447" xr:uid="{1C8F1761-B188-4E20-9F75-5E440F72A6A8}"/>
  <sortState xmlns:xlrd2="http://schemas.microsoft.com/office/spreadsheetml/2017/richdata2" ref="AA28:AH403">
    <sortCondition ref="AB1:AB377"/>
  </sortState>
  <tableColumns count="8">
    <tableColumn id="8" xr3:uid="{816D3B44-5CE0-46A2-9EFE-AD59A98A2480}" name="Tray" dataDxfId="757">
      <calculatedColumnFormula>LEFT(Table115[[#This Row],[Location]],4)</calculatedColumnFormula>
    </tableColumn>
    <tableColumn id="1" xr3:uid="{8B8B242B-4C6C-4C57-950D-0F4CF2375535}" name="Location" dataDxfId="756"/>
    <tableColumn id="6" xr3:uid="{054973B9-A8C9-43AE-9635-E79964C7324A}" name="Strain" dataDxfId="755">
      <calculatedColumnFormula>LEFT(Table115[[#This Row],[Pheno]],4)</calculatedColumnFormula>
    </tableColumn>
    <tableColumn id="2" xr3:uid="{B3C84FB0-B84E-4F85-8C54-B7A51FB6EAEA}" name="Pheno" dataDxfId="754">
      <calculatedColumnFormula>LEFT(Table115[[#This Row],[Barcode]],7)</calculatedColumnFormula>
    </tableColumn>
    <tableColumn id="3" xr3:uid="{7C42D79B-CF19-4B04-ABE5-AC2A7FB6233B}" name="Barcode" dataDxfId="753"/>
    <tableColumn id="4" xr3:uid="{34E275DF-60FC-4732-8752-C7E3700152B9}" name="Initial Clone Count" dataDxfId="752"/>
    <tableColumn id="5" xr3:uid="{CF12C4C8-1A71-40F1-A2E7-C2DEAE10F3D3}" name="Tray Type (Check Key)" dataDxfId="751"/>
    <tableColumn id="7" xr3:uid="{5EB7CB6B-7EE0-4274-8288-60F85B206959}" name="Initial Flat Weight" dataDxfId="750" totalsRowDxfId="749"/>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BB0EB5A-D699-4E64-B879-DD0C0535D772}" name="Table21217187" displayName="Table21217187" ref="AA449:AI473" totalsRowShown="0">
  <autoFilter ref="AA449:AI473" xr:uid="{0CB470AC-EB1E-4139-A48B-C46EDDA97F4F}"/>
  <tableColumns count="9">
    <tableColumn id="4" xr3:uid="{5145D74C-9CF7-4509-A448-1573B6C6D187}" name="MOMS LOCATION"/>
    <tableColumn id="1" xr3:uid="{0C60118D-5633-4219-A573-A373C533C3B6}" name="Tray"/>
    <tableColumn id="5" xr3:uid="{87D2C08D-801F-4D0C-AFF7-71CC50A18180}" name="Strain" dataDxfId="748"/>
    <tableColumn id="2" xr3:uid="{E51FA0C8-01AD-4B86-A8D5-BB402DEDEC1D}" name="Pheno"/>
    <tableColumn id="3" xr3:uid="{BCB97828-3A9B-421F-AB32-049CBF14BF59}" name="Count"/>
    <tableColumn id="6" xr3:uid="{C02AEB95-B4B6-4095-A672-C708B7F05E5B}" name="Count 10/11"/>
    <tableColumn id="7" xr3:uid="{75B1CA72-2262-478C-B025-9DAC63F31D11}" name="Rating" dataDxfId="747"/>
    <tableColumn id="8" xr3:uid="{48722AD8-0574-4C90-998E-EC400291C467}" name="New Mom"/>
    <tableColumn id="9" xr3:uid="{550AE436-CDB6-4E0D-90AD-87D62683AE91}" name="New Mom Flat Location"/>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A181C8A-CF77-475A-AAE3-B3C0FDEF1571}" name="Table12" displayName="Table12" ref="AA27:AH447" totalsRowShown="0">
  <autoFilter ref="AA27:AH447" xr:uid="{ABE50DC5-6DE9-4F58-9F38-24CF0DBCC0DA}"/>
  <tableColumns count="8">
    <tableColumn id="1" xr3:uid="{BCFE6704-726A-433F-9BD3-11B1FDA05DA4}" name="Tray"/>
    <tableColumn id="2" xr3:uid="{FB8D0F7E-1A89-4128-AE80-86730D032CE7}" name="Location"/>
    <tableColumn id="3" xr3:uid="{2F7C9103-07A4-49F6-AC3B-8A0B142D0B7A}" name="Strain"/>
    <tableColumn id="4" xr3:uid="{4315C11A-EE73-4352-8620-08F6E350A44A}" name="Pheno"/>
    <tableColumn id="5" xr3:uid="{3B2E6238-5EBF-4C97-BCE3-F33A7315AEE8}" name="Barcode"/>
    <tableColumn id="6" xr3:uid="{753116E3-54B0-41AC-AEDB-697FC2A919CE}" name="Initial Clone Count"/>
    <tableColumn id="7" xr3:uid="{8B0F4865-984B-4048-B357-6CF8AAD848C2}" name="Tray Type (Check Key)"/>
    <tableColumn id="8" xr3:uid="{873585CD-3C6D-45CE-84D3-0E1E410181B5}" name="Initial Flat Weight"/>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7D67249-FA26-42A6-82E0-4B9D47AA8B86}" name="Table116" displayName="Table116" ref="AA26:AH447" totalsRowCount="1" headerRowDxfId="746">
  <autoFilter ref="AA26:AH446" xr:uid="{A63A8389-26AE-4A5B-9291-B2D6BECD650D}"/>
  <sortState xmlns:xlrd2="http://schemas.microsoft.com/office/spreadsheetml/2017/richdata2" ref="AA27:AH402">
    <sortCondition ref="AB1:AB377"/>
  </sortState>
  <tableColumns count="8">
    <tableColumn id="8" xr3:uid="{54247FEA-4C72-403A-9BB4-1D7C34842D52}" name="Tray" dataDxfId="745">
      <calculatedColumnFormula>LEFT(Table116[[#This Row],[Location]],4)</calculatedColumnFormula>
    </tableColumn>
    <tableColumn id="1" xr3:uid="{CBEA6D0A-F974-4DD3-9085-02E0ABEE7214}" name="Location" dataDxfId="744"/>
    <tableColumn id="6" xr3:uid="{167D4DE7-80B1-4039-BA28-8DDE7FDA27C0}" name="Strain" dataDxfId="743">
      <calculatedColumnFormula>LEFT(Table116[[#This Row],[Pheno]],4)</calculatedColumnFormula>
    </tableColumn>
    <tableColumn id="2" xr3:uid="{9E37890C-D83F-40A6-8DEF-B652C655450A}" name="Pheno" dataDxfId="742">
      <calculatedColumnFormula>LEFT(Table116[[#This Row],[Barcode]],7)</calculatedColumnFormula>
    </tableColumn>
    <tableColumn id="3" xr3:uid="{97999C8C-D898-4061-B82E-906C0C996A27}" name="Barcode" dataDxfId="741"/>
    <tableColumn id="4" xr3:uid="{13393955-1685-496C-84CA-20BCB58E12DF}" name="Initial Clone Count" dataDxfId="740"/>
    <tableColumn id="5" xr3:uid="{43F41EFE-DF25-4543-A985-AF201F252BDB}" name="Tray Type (Check Key)"/>
    <tableColumn id="7" xr3:uid="{493637E0-E330-411F-81CC-272EFF89C4F6}" name="Initial Flat Weight" dataDxfId="739" totalsRowDxfId="738"/>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C8B29F85-B850-48EA-80CD-559602FFD156}" name="Table2121718" displayName="Table2121718" ref="AA449:AI473" totalsRowShown="0">
  <autoFilter ref="AA449:AI473" xr:uid="{0CB470AC-EB1E-4139-A48B-C46EDDA97F4F}"/>
  <tableColumns count="9">
    <tableColumn id="4" xr3:uid="{F4B526A1-6FEB-48E1-96E0-479694F27078}" name="MOMS LOCATION"/>
    <tableColumn id="1" xr3:uid="{61D071FB-672E-499E-9501-32554FD379FD}" name="Tray"/>
    <tableColumn id="5" xr3:uid="{8307BAC1-5DC8-47A7-B8A6-83CB89479496}" name="Strain" dataDxfId="737">
      <calculatedColumnFormula>LEFT(Table2121718[[#This Row],[Pheno]],4)</calculatedColumnFormula>
    </tableColumn>
    <tableColumn id="2" xr3:uid="{2435DE26-6ED6-45AF-AD9E-45AF61A387AB}" name="Pheno"/>
    <tableColumn id="3" xr3:uid="{E55F5FF4-0901-473F-9AD3-06156D10B98E}" name="Count"/>
    <tableColumn id="6" xr3:uid="{ADBA8B7E-4BE7-4172-AB04-26005C39BDC4}" name="Count 10/11"/>
    <tableColumn id="7" xr3:uid="{E477B724-B09F-40A6-8F3F-83257166BC7E}" name="Rating" dataDxfId="736"/>
    <tableColumn id="8" xr3:uid="{C6EA4154-5E1F-44B4-9540-4AC98EFFFAD0}" name="New Mom"/>
    <tableColumn id="9" xr3:uid="{D9E841D1-66F3-46CF-AF0A-A973F8DE841A}" name="New Mom Flat Location"/>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68D0B0C-1894-443D-BF51-008740F20F1D}" name="Table18" displayName="Table18" ref="AA27:AH448" totalsRowCount="1" headerRowDxfId="735">
  <autoFilter ref="AA27:AH447" xr:uid="{2B4D18C8-DF9C-423B-BA2C-3EDEAE66F3A9}">
    <filterColumn colId="3">
      <filters>
        <filter val="92CK116"/>
      </filters>
    </filterColumn>
  </autoFilter>
  <sortState xmlns:xlrd2="http://schemas.microsoft.com/office/spreadsheetml/2017/richdata2" ref="AA28:AH403">
    <sortCondition ref="AB1:AB377"/>
  </sortState>
  <tableColumns count="8">
    <tableColumn id="8" xr3:uid="{01648D94-FB26-4FDA-AC0B-4FF7067CFBD4}" name="Tray" dataDxfId="734">
      <calculatedColumnFormula>LEFT(Table18[[#This Row],[Location]],4)</calculatedColumnFormula>
    </tableColumn>
    <tableColumn id="1" xr3:uid="{A128E38B-6340-48F2-A4CC-8D0863C9CA4C}" name="Location" dataDxfId="733"/>
    <tableColumn id="6" xr3:uid="{DC33AC28-9141-452D-9D04-9845493A99F6}" name="Strain" dataDxfId="732">
      <calculatedColumnFormula>LEFT(Table18[[#This Row],[Pheno]],4)</calculatedColumnFormula>
    </tableColumn>
    <tableColumn id="2" xr3:uid="{839298FB-CBE1-4845-9E57-0A29D7F3541E}" name="Pheno" dataDxfId="731">
      <calculatedColumnFormula>LEFT(Table18[[#This Row],[Barcode]],7)</calculatedColumnFormula>
    </tableColumn>
    <tableColumn id="3" xr3:uid="{2C85A803-D167-4472-9F13-90889C108E81}" name="Barcode" dataDxfId="730"/>
    <tableColumn id="4" xr3:uid="{C2705869-3282-4C13-AEF8-16279C4186B2}" name="Initial Clone Count" dataDxfId="729"/>
    <tableColumn id="5" xr3:uid="{F1C970B9-4660-422F-82F5-2E046E4C462A}" name="Tray Type (Check Key)"/>
    <tableColumn id="7" xr3:uid="{91A924D4-1DC6-44C6-8892-F62D108ECBC5}" name="Initial Flat Weight" dataDxfId="728" totalsRowDxfId="727"/>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727AACD-9FBE-40AE-9ABC-1D72D1309454}" name="Table69" displayName="Table69" ref="AA451:AF456" totalsRowShown="0">
  <autoFilter ref="AA451:AF456" xr:uid="{1E44FECB-41B7-46C7-8D4E-77B1E4A38AAF}"/>
  <tableColumns count="6">
    <tableColumn id="1" xr3:uid="{0A707166-FE19-4A6E-9257-CE0744863497}" name="Loc" dataDxfId="726">
      <calculatedColumnFormula>LEFT(Table69[[#This Row],[Location]],4)</calculatedColumnFormula>
    </tableColumn>
    <tableColumn id="2" xr3:uid="{D8E45F55-4258-4EB3-A4D8-24B201D3EE00}" name="Location"/>
    <tableColumn id="3" xr3:uid="{CB596D33-1F1A-4C67-BD2F-4060D3491AF5}" name="Strain" dataDxfId="725">
      <calculatedColumnFormula>LEFT(Table69[[#This Row],[Barcode]],4)</calculatedColumnFormula>
    </tableColumn>
    <tableColumn id="4" xr3:uid="{5AE32DAB-6197-4F96-88F8-5CAB25E8EA0F}" name="Pheno" dataDxfId="724">
      <calculatedColumnFormula>LEFT(Table69[[#This Row],[Barcode]],7)</calculatedColumnFormula>
    </tableColumn>
    <tableColumn id="5" xr3:uid="{E98F6D8F-2851-467A-85C2-D882F8CC2F37}" name="Barcode"/>
    <tableColumn id="6" xr3:uid="{501CB5CF-6364-48D8-B946-1060FAD9CA6B}" name="Count" dataDxfId="723"/>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AA9BC55-A168-44C3-8AF4-FB61B982EE29}" name="Table212" displayName="Table212" ref="AA459:AE492" totalsRowShown="0">
  <autoFilter ref="AA459:AE492" xr:uid="{DAE12B62-697F-42FD-9EB2-B4924D7F8D79}"/>
  <tableColumns count="5">
    <tableColumn id="4" xr3:uid="{5FD05927-2926-463A-A3AC-368ED2CF024A}" name="MOMS LOCATION"/>
    <tableColumn id="1" xr3:uid="{62C16C27-A86E-404F-83A1-33F6C9FDFC63}" name="Tray"/>
    <tableColumn id="5" xr3:uid="{DCFEB844-4410-472C-B028-DBD5F4927CD4}" name="Strain" dataDxfId="722">
      <calculatedColumnFormula>LEFT(Table212[[#This Row],[Pheno]],4)</calculatedColumnFormula>
    </tableColumn>
    <tableColumn id="2" xr3:uid="{4842498A-7632-4A3F-8A9A-0C7C47044197}" name="Pheno"/>
    <tableColumn id="3" xr3:uid="{F083BD3D-F030-4077-B44E-F2CE16B845A9}" name="Count"/>
  </tableColumns>
  <tableStyleInfo name="TableStyleMedium2"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BA6FCD3-28C0-41AD-910E-0B928B8E2DBB}" name="Table210" displayName="Table210" ref="W350:AA374" totalsRowShown="0">
  <autoFilter ref="W350:AA374" xr:uid="{1CB35902-5168-476B-AAB2-CA658FEC28DA}"/>
  <tableColumns count="5">
    <tableColumn id="4" xr3:uid="{7A09DE88-339F-4A4F-9C26-16E47E66B24F}" name="LOCATION"/>
    <tableColumn id="1" xr3:uid="{344666A6-5173-46C7-B336-B008CFF0050D}" name="Tray"/>
    <tableColumn id="5" xr3:uid="{53BBD688-B100-4885-9ECE-D8F78E0EA462}" name="Strain" dataDxfId="721">
      <calculatedColumnFormula>LEFT(Table210[[#This Row],[Pheno]],4)</calculatedColumnFormula>
    </tableColumn>
    <tableColumn id="2" xr3:uid="{74514F4F-ECA2-4572-8F8A-F4AF5D52B5DE}" name="Pheno"/>
    <tableColumn id="3" xr3:uid="{1D1B6222-3A73-483D-BD47-F8BAF348A9D0}" name="Count"/>
  </tableColumns>
  <tableStyleInfo name="TableStyleMedium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AC51F508-2C89-442F-A7CA-4F7624AC29EC}" name="Table611" displayName="Table611" ref="W340:AB346" totalsRowShown="0">
  <autoFilter ref="W340:AB346" xr:uid="{49A39770-89C7-4526-B865-41D684FD7475}"/>
  <tableColumns count="6">
    <tableColumn id="1" xr3:uid="{F6934119-51E7-4B8F-B6A0-E1AE4C1FC77D}" name="Loc" dataDxfId="720">
      <calculatedColumnFormula>LEFT(Table611[[#This Row],[Location]],4)</calculatedColumnFormula>
    </tableColumn>
    <tableColumn id="2" xr3:uid="{115E514E-DA00-41DE-AD82-8E8C157E0E69}" name="Location"/>
    <tableColumn id="3" xr3:uid="{833C0D37-2C98-44FE-9DAF-87A74905F7FE}" name="Strain" dataDxfId="719">
      <calculatedColumnFormula>LEFT(Table611[[#This Row],[Pheno]],4)</calculatedColumnFormula>
    </tableColumn>
    <tableColumn id="4" xr3:uid="{DFC3DF1F-DEE6-4325-ADA3-17A6229671F8}" name="Pheno" dataDxfId="718">
      <calculatedColumnFormula>LEFT(Table611[[#This Row],[Barcode]],7)</calculatedColumnFormula>
    </tableColumn>
    <tableColumn id="5" xr3:uid="{B3CBE01F-166C-47BE-AB4B-B75372A75B70}" name="Barcode"/>
    <tableColumn id="6" xr3:uid="{0FD34BBD-E4BA-4521-A839-EDA8563A86BC}" name="Count" dataDxfId="717"/>
  </tableColumns>
  <tableStyleInfo name="TableStyleMedium2"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8EA80F-659B-419A-9F61-C01C3D2C899A}" name="Table4" displayName="Table4" ref="S3:Z295" totalsRowShown="0">
  <autoFilter ref="S3:Z295" xr:uid="{C4EA3A21-FD95-4767-B1B8-98BD5E519D18}"/>
  <tableColumns count="8">
    <tableColumn id="1" xr3:uid="{F983F3DE-75B9-4988-BD1A-98D6788E2BCD}" name="Column1"/>
    <tableColumn id="2" xr3:uid="{33E0BF41-1EA8-4D60-BAD6-735BC28D7858}" name="Location"/>
    <tableColumn id="3" xr3:uid="{2618AAA9-4489-4052-80E8-F8F21C439640}" name="Strain"/>
    <tableColumn id="4" xr3:uid="{3CCEF8C8-7C0C-4526-9F33-6FA8F627BA74}" name="Pheno"/>
    <tableColumn id="5" xr3:uid="{2CF4DB9B-B9E9-4424-8E01-CB8A6C2B9FEF}" name="Barcode"/>
    <tableColumn id="6" xr3:uid="{89D84FFA-4DC9-4A68-8594-90F00D6F7C8F}" name="Initial Clone Count"/>
    <tableColumn id="7" xr3:uid="{87FC4A0A-D686-4170-B19D-0B6B3F940650}" name="Tray Type (Check Key)"/>
    <tableColumn id="8" xr3:uid="{32D0BC30-7E24-4C6F-895C-6E647009EC6E}" name="Initial Flat Weight"/>
  </tableColumns>
  <tableStyleInfo name="TableStyleMedium2"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EAB492-A61C-43E2-8DCC-3B512FDAE06F}" name="Table24" displayName="Table24" ref="R295:V371" totalsRowShown="0">
  <autoFilter ref="R295:V371" xr:uid="{8D290A2A-6D70-42AF-87C2-40AB3D8700E8}"/>
  <tableColumns count="5">
    <tableColumn id="1" xr3:uid="{7958ABBC-4A88-49FA-90E9-B9E859C79ED7}" name="Location"/>
    <tableColumn id="5" xr3:uid="{4B869D0E-F1B5-424E-AB95-A1492F8316B4}" name="Strain" dataDxfId="716">
      <calculatedColumnFormula>LEFT(Table24[[#This Row],[Pheno]],4)</calculatedColumnFormula>
    </tableColumn>
    <tableColumn id="2" xr3:uid="{9517D7AC-CF84-4987-A861-3F9E7003D04E}" name="Pheno">
      <calculatedColumnFormula>LEFT(U296,7)</calculatedColumnFormula>
    </tableColumn>
    <tableColumn id="3" xr3:uid="{8E7C176A-81E1-44C1-AC89-C2A603A05646}" name="Barcode"/>
    <tableColumn id="4" xr3:uid="{884E0811-8BCB-42EA-BB1F-64ADF2106734}" name="Initial Count"/>
  </tableColumns>
  <tableStyleInfo name="TableStyleMedium2"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FDDD797-F9BC-4626-8F74-0A93A3521442}" name="Table5" displayName="Table5" ref="R1:X293" totalsRowShown="0">
  <autoFilter ref="R1:X293" xr:uid="{EC8BF735-FC9E-488D-900D-2C96C8D818EF}"/>
  <tableColumns count="7">
    <tableColumn id="1" xr3:uid="{922F2454-DFA4-4388-8558-CF95AAD2E574}" name="Column1" dataDxfId="715"/>
    <tableColumn id="2" xr3:uid="{6195E71B-F350-4062-9DDE-C615D6E25A5F}" name="Column2" dataDxfId="714">
      <calculatedColumnFormula>LEFT(Table1[[#This Row],[Pheno]],4)</calculatedColumnFormula>
    </tableColumn>
    <tableColumn id="3" xr3:uid="{0BB6493B-586C-4AD8-B6C1-F24680F5A78F}" name="Column3" dataDxfId="713">
      <calculatedColumnFormula>LEFT(Table1[[#This Row],[Barcode]],7)</calculatedColumnFormula>
    </tableColumn>
    <tableColumn id="4" xr3:uid="{E7BD099E-DF3D-42BE-9FBE-32151BADD978}" name="Column4" dataDxfId="712">
      <calculatedColumnFormula>_xlfn.CONCAT("NoahArk",LEFT(Table1[[#This Row],[Location]],4))</calculatedColumnFormula>
    </tableColumn>
    <tableColumn id="5" xr3:uid="{3C5D13C1-C574-407B-A7F9-3F7E80126265}" name="Column5" dataDxfId="711"/>
    <tableColumn id="6" xr3:uid="{2540B581-E9C1-489E-BADB-EC9F3EB912CF}" name="Column6"/>
    <tableColumn id="7" xr3:uid="{FA18C628-6E4A-4793-8B29-FE8D89E72B80}" name="Column7" dataDxfId="7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table" Target="../tables/table19.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23.xml"/><Relationship Id="rId2" Type="http://schemas.openxmlformats.org/officeDocument/2006/relationships/printerSettings" Target="../printerSettings/printerSettings22.bin"/><Relationship Id="rId1" Type="http://schemas.openxmlformats.org/officeDocument/2006/relationships/pivotTable" Target="../pivotTables/pivotTable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table" Target="../tables/table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34.xml"/><Relationship Id="rId2" Type="http://schemas.openxmlformats.org/officeDocument/2006/relationships/table" Target="../tables/table33.xml"/><Relationship Id="rId1" Type="http://schemas.openxmlformats.org/officeDocument/2006/relationships/table" Target="../tables/table32.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table" Target="../tables/table35.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3" Type="http://schemas.openxmlformats.org/officeDocument/2006/relationships/table" Target="../tables/table38.xml"/><Relationship Id="rId2" Type="http://schemas.openxmlformats.org/officeDocument/2006/relationships/printerSettings" Target="../printerSettings/printerSettings25.bin"/><Relationship Id="rId1" Type="http://schemas.openxmlformats.org/officeDocument/2006/relationships/pivotTable" Target="../pivotTables/pivotTable5.xml"/><Relationship Id="rId4" Type="http://schemas.openxmlformats.org/officeDocument/2006/relationships/table" Target="../tables/table3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834E3-B344-43F8-8937-E26A57C800A8}">
  <dimension ref="B1:F106"/>
  <sheetViews>
    <sheetView topLeftCell="B1" workbookViewId="0">
      <selection activeCell="E3" sqref="E3"/>
    </sheetView>
  </sheetViews>
  <sheetFormatPr defaultRowHeight="14.5" x14ac:dyDescent="0.35"/>
  <cols>
    <col min="2" max="2" width="10.81640625" customWidth="1"/>
  </cols>
  <sheetData>
    <row r="1" spans="2:6" x14ac:dyDescent="0.35">
      <c r="B1" t="s">
        <v>3324</v>
      </c>
      <c r="C1" t="s">
        <v>3322</v>
      </c>
      <c r="D1" t="s">
        <v>3320</v>
      </c>
      <c r="E1" t="s">
        <v>195</v>
      </c>
      <c r="F1" t="s">
        <v>3321</v>
      </c>
    </row>
    <row r="2" spans="2:6" x14ac:dyDescent="0.35">
      <c r="B2" s="144">
        <v>43893</v>
      </c>
      <c r="C2" t="s">
        <v>3323</v>
      </c>
      <c r="D2" t="s">
        <v>1606</v>
      </c>
      <c r="E2" t="str">
        <f>CONCATENATE(Table23[[#This Row],[Generation]],".",Table23[[#This Row],[Location '#]])</f>
        <v>C25.A1-1</v>
      </c>
      <c r="F2">
        <v>1</v>
      </c>
    </row>
    <row r="3" spans="2:6" x14ac:dyDescent="0.35">
      <c r="B3" s="144">
        <v>43893</v>
      </c>
      <c r="C3" t="s">
        <v>3323</v>
      </c>
      <c r="D3" t="s">
        <v>1607</v>
      </c>
      <c r="E3" t="str">
        <f>CONCATENATE(Table23[[#This Row],[Generation]],".",Table23[[#This Row],[Location '#]])</f>
        <v>C25.A1-2</v>
      </c>
      <c r="F3">
        <v>1</v>
      </c>
    </row>
    <row r="4" spans="2:6" x14ac:dyDescent="0.35">
      <c r="B4" s="144">
        <v>43893</v>
      </c>
      <c r="C4" t="s">
        <v>3323</v>
      </c>
      <c r="D4" t="s">
        <v>1608</v>
      </c>
      <c r="E4" t="str">
        <f>CONCATENATE(Table23[[#This Row],[Generation]],".",Table23[[#This Row],[Location '#]])</f>
        <v>C25.A1-3</v>
      </c>
      <c r="F4">
        <v>1</v>
      </c>
    </row>
    <row r="5" spans="2:6" x14ac:dyDescent="0.35">
      <c r="B5" s="144">
        <v>43893</v>
      </c>
      <c r="C5" t="s">
        <v>3323</v>
      </c>
      <c r="D5" t="s">
        <v>1609</v>
      </c>
      <c r="E5" t="str">
        <f>CONCATENATE(Table23[[#This Row],[Generation]],".",Table23[[#This Row],[Location '#]])</f>
        <v>C25.A1-4</v>
      </c>
      <c r="F5">
        <v>1</v>
      </c>
    </row>
    <row r="6" spans="2:6" x14ac:dyDescent="0.35">
      <c r="B6" s="144">
        <v>43893</v>
      </c>
      <c r="C6" t="s">
        <v>3323</v>
      </c>
      <c r="D6" t="s">
        <v>1610</v>
      </c>
      <c r="E6" t="str">
        <f>CONCATENATE(Table23[[#This Row],[Generation]],".",Table23[[#This Row],[Location '#]])</f>
        <v>C25.A1-5</v>
      </c>
      <c r="F6">
        <v>1</v>
      </c>
    </row>
    <row r="7" spans="2:6" x14ac:dyDescent="0.35">
      <c r="B7" s="144">
        <v>43893</v>
      </c>
      <c r="C7" t="s">
        <v>3323</v>
      </c>
      <c r="D7" t="s">
        <v>1611</v>
      </c>
      <c r="E7" t="str">
        <f>CONCATENATE(Table23[[#This Row],[Generation]],".",Table23[[#This Row],[Location '#]])</f>
        <v>C25.A1-6</v>
      </c>
      <c r="F7">
        <v>1</v>
      </c>
    </row>
    <row r="8" spans="2:6" x14ac:dyDescent="0.35">
      <c r="B8" s="144">
        <v>43893</v>
      </c>
      <c r="C8" t="s">
        <v>3323</v>
      </c>
      <c r="D8" t="s">
        <v>1612</v>
      </c>
      <c r="E8" t="str">
        <f>CONCATENATE(Table23[[#This Row],[Generation]],".",Table23[[#This Row],[Location '#]])</f>
        <v>C25.A1-7</v>
      </c>
      <c r="F8">
        <v>1</v>
      </c>
    </row>
    <row r="9" spans="2:6" x14ac:dyDescent="0.35">
      <c r="B9" s="144">
        <v>43893</v>
      </c>
      <c r="C9" t="s">
        <v>3323</v>
      </c>
      <c r="D9" t="s">
        <v>1613</v>
      </c>
      <c r="E9" t="str">
        <f>CONCATENATE(Table23[[#This Row],[Generation]],".",Table23[[#This Row],[Location '#]])</f>
        <v>C25.A2-1</v>
      </c>
      <c r="F9">
        <v>1</v>
      </c>
    </row>
    <row r="10" spans="2:6" x14ac:dyDescent="0.35">
      <c r="B10" s="144">
        <v>43893</v>
      </c>
      <c r="C10" t="s">
        <v>3323</v>
      </c>
      <c r="D10" t="s">
        <v>1614</v>
      </c>
      <c r="E10" t="str">
        <f>CONCATENATE(Table23[[#This Row],[Generation]],".",Table23[[#This Row],[Location '#]])</f>
        <v>C25.A2-2</v>
      </c>
      <c r="F10">
        <v>1</v>
      </c>
    </row>
    <row r="11" spans="2:6" x14ac:dyDescent="0.35">
      <c r="B11" s="144">
        <v>43893</v>
      </c>
      <c r="C11" t="s">
        <v>3323</v>
      </c>
      <c r="D11" t="s">
        <v>1615</v>
      </c>
      <c r="E11" t="str">
        <f>CONCATENATE(Table23[[#This Row],[Generation]],".",Table23[[#This Row],[Location '#]])</f>
        <v>C25.A2-3</v>
      </c>
      <c r="F11">
        <v>1</v>
      </c>
    </row>
    <row r="12" spans="2:6" x14ac:dyDescent="0.35">
      <c r="B12" s="144">
        <v>43893</v>
      </c>
      <c r="C12" t="s">
        <v>3323</v>
      </c>
      <c r="D12" t="s">
        <v>1616</v>
      </c>
      <c r="E12" t="str">
        <f>CONCATENATE(Table23[[#This Row],[Generation]],".",Table23[[#This Row],[Location '#]])</f>
        <v>C25.A2-4</v>
      </c>
      <c r="F12">
        <v>1</v>
      </c>
    </row>
    <row r="13" spans="2:6" x14ac:dyDescent="0.35">
      <c r="B13" s="144">
        <v>43893</v>
      </c>
      <c r="C13" t="s">
        <v>3323</v>
      </c>
      <c r="D13" t="s">
        <v>1617</v>
      </c>
      <c r="E13" t="str">
        <f>CONCATENATE(Table23[[#This Row],[Generation]],".",Table23[[#This Row],[Location '#]])</f>
        <v>C25.A2-5</v>
      </c>
      <c r="F13">
        <v>1</v>
      </c>
    </row>
    <row r="14" spans="2:6" x14ac:dyDescent="0.35">
      <c r="B14" s="144">
        <v>43893</v>
      </c>
      <c r="C14" t="s">
        <v>3323</v>
      </c>
      <c r="D14" t="s">
        <v>1618</v>
      </c>
      <c r="E14" t="str">
        <f>CONCATENATE(Table23[[#This Row],[Generation]],".",Table23[[#This Row],[Location '#]])</f>
        <v>C25.A2-6</v>
      </c>
      <c r="F14">
        <v>1</v>
      </c>
    </row>
    <row r="15" spans="2:6" x14ac:dyDescent="0.35">
      <c r="B15" s="144">
        <v>43893</v>
      </c>
      <c r="C15" t="s">
        <v>3323</v>
      </c>
      <c r="D15" t="s">
        <v>1619</v>
      </c>
      <c r="E15" t="str">
        <f>CONCATENATE(Table23[[#This Row],[Generation]],".",Table23[[#This Row],[Location '#]])</f>
        <v>C25.A2-7</v>
      </c>
      <c r="F15">
        <v>1</v>
      </c>
    </row>
    <row r="16" spans="2:6" x14ac:dyDescent="0.35">
      <c r="B16" s="144">
        <v>43893</v>
      </c>
      <c r="C16" t="s">
        <v>3323</v>
      </c>
      <c r="D16" t="s">
        <v>1620</v>
      </c>
      <c r="E16" t="str">
        <f>CONCATENATE(Table23[[#This Row],[Generation]],".",Table23[[#This Row],[Location '#]])</f>
        <v>C25.A3-1</v>
      </c>
      <c r="F16">
        <v>1</v>
      </c>
    </row>
    <row r="17" spans="2:6" x14ac:dyDescent="0.35">
      <c r="B17" s="144">
        <v>43893</v>
      </c>
      <c r="C17" t="s">
        <v>3323</v>
      </c>
      <c r="D17" t="s">
        <v>1621</v>
      </c>
      <c r="E17" t="str">
        <f>CONCATENATE(Table23[[#This Row],[Generation]],".",Table23[[#This Row],[Location '#]])</f>
        <v>C25.A3-2</v>
      </c>
      <c r="F17">
        <v>1</v>
      </c>
    </row>
    <row r="18" spans="2:6" x14ac:dyDescent="0.35">
      <c r="B18" s="144">
        <v>43893</v>
      </c>
      <c r="C18" t="s">
        <v>3323</v>
      </c>
      <c r="D18" t="s">
        <v>1622</v>
      </c>
      <c r="E18" t="str">
        <f>CONCATENATE(Table23[[#This Row],[Generation]],".",Table23[[#This Row],[Location '#]])</f>
        <v>C25.A3-3</v>
      </c>
      <c r="F18">
        <v>1</v>
      </c>
    </row>
    <row r="19" spans="2:6" x14ac:dyDescent="0.35">
      <c r="B19" s="144">
        <v>43893</v>
      </c>
      <c r="C19" t="s">
        <v>3323</v>
      </c>
      <c r="D19" t="s">
        <v>1623</v>
      </c>
      <c r="E19" t="str">
        <f>CONCATENATE(Table23[[#This Row],[Generation]],".",Table23[[#This Row],[Location '#]])</f>
        <v>C25.A3-4</v>
      </c>
      <c r="F19">
        <v>1</v>
      </c>
    </row>
    <row r="20" spans="2:6" x14ac:dyDescent="0.35">
      <c r="B20" s="144">
        <v>43893</v>
      </c>
      <c r="C20" t="s">
        <v>3323</v>
      </c>
      <c r="D20" t="s">
        <v>1624</v>
      </c>
      <c r="E20" t="str">
        <f>CONCATENATE(Table23[[#This Row],[Generation]],".",Table23[[#This Row],[Location '#]])</f>
        <v>C25.A3-5</v>
      </c>
      <c r="F20">
        <v>1</v>
      </c>
    </row>
    <row r="21" spans="2:6" x14ac:dyDescent="0.35">
      <c r="B21" s="144">
        <v>43893</v>
      </c>
      <c r="C21" t="s">
        <v>3323</v>
      </c>
      <c r="D21" t="s">
        <v>1625</v>
      </c>
      <c r="E21" t="str">
        <f>CONCATENATE(Table23[[#This Row],[Generation]],".",Table23[[#This Row],[Location '#]])</f>
        <v>C25.A3-6</v>
      </c>
      <c r="F21">
        <v>1</v>
      </c>
    </row>
    <row r="22" spans="2:6" x14ac:dyDescent="0.35">
      <c r="B22" s="144">
        <v>43893</v>
      </c>
      <c r="C22" t="s">
        <v>3323</v>
      </c>
      <c r="D22" t="s">
        <v>1626</v>
      </c>
      <c r="E22" t="str">
        <f>CONCATENATE(Table23[[#This Row],[Generation]],".",Table23[[#This Row],[Location '#]])</f>
        <v>C25.A3-7</v>
      </c>
      <c r="F22">
        <v>1</v>
      </c>
    </row>
    <row r="23" spans="2:6" x14ac:dyDescent="0.35">
      <c r="B23" s="144">
        <v>43893</v>
      </c>
      <c r="C23" t="s">
        <v>3323</v>
      </c>
      <c r="D23" t="s">
        <v>1049</v>
      </c>
      <c r="E23" t="str">
        <f>CONCATENATE(Table23[[#This Row],[Generation]],".",Table23[[#This Row],[Location '#]])</f>
        <v>C25.B1-1</v>
      </c>
      <c r="F23">
        <v>1</v>
      </c>
    </row>
    <row r="24" spans="2:6" x14ac:dyDescent="0.35">
      <c r="B24" s="144">
        <v>43893</v>
      </c>
      <c r="C24" t="s">
        <v>3323</v>
      </c>
      <c r="D24" t="s">
        <v>1053</v>
      </c>
      <c r="E24" t="str">
        <f>CONCATENATE(Table23[[#This Row],[Generation]],".",Table23[[#This Row],[Location '#]])</f>
        <v>C25.B1-2</v>
      </c>
      <c r="F24">
        <v>1</v>
      </c>
    </row>
    <row r="25" spans="2:6" x14ac:dyDescent="0.35">
      <c r="B25" s="144">
        <v>43893</v>
      </c>
      <c r="C25" t="s">
        <v>3323</v>
      </c>
      <c r="D25" t="s">
        <v>1056</v>
      </c>
      <c r="E25" t="str">
        <f>CONCATENATE(Table23[[#This Row],[Generation]],".",Table23[[#This Row],[Location '#]])</f>
        <v>C25.B1-3</v>
      </c>
      <c r="F25">
        <v>1</v>
      </c>
    </row>
    <row r="26" spans="2:6" x14ac:dyDescent="0.35">
      <c r="B26" s="144">
        <v>43893</v>
      </c>
      <c r="C26" t="s">
        <v>3323</v>
      </c>
      <c r="D26" t="s">
        <v>1059</v>
      </c>
      <c r="E26" t="str">
        <f>CONCATENATE(Table23[[#This Row],[Generation]],".",Table23[[#This Row],[Location '#]])</f>
        <v>C25.B1-4</v>
      </c>
      <c r="F26">
        <v>1</v>
      </c>
    </row>
    <row r="27" spans="2:6" x14ac:dyDescent="0.35">
      <c r="B27" s="144">
        <v>43893</v>
      </c>
      <c r="C27" t="s">
        <v>3323</v>
      </c>
      <c r="D27" t="s">
        <v>1062</v>
      </c>
      <c r="E27" t="str">
        <f>CONCATENATE(Table23[[#This Row],[Generation]],".",Table23[[#This Row],[Location '#]])</f>
        <v>C25.B1-5</v>
      </c>
      <c r="F27">
        <v>1</v>
      </c>
    </row>
    <row r="28" spans="2:6" x14ac:dyDescent="0.35">
      <c r="B28" s="144">
        <v>43893</v>
      </c>
      <c r="C28" t="s">
        <v>3323</v>
      </c>
      <c r="D28" t="s">
        <v>1065</v>
      </c>
      <c r="E28" t="str">
        <f>CONCATENATE(Table23[[#This Row],[Generation]],".",Table23[[#This Row],[Location '#]])</f>
        <v>C25.B1-6</v>
      </c>
      <c r="F28">
        <v>1</v>
      </c>
    </row>
    <row r="29" spans="2:6" x14ac:dyDescent="0.35">
      <c r="B29" s="144">
        <v>43893</v>
      </c>
      <c r="C29" t="s">
        <v>3323</v>
      </c>
      <c r="D29" t="s">
        <v>1067</v>
      </c>
      <c r="E29" t="str">
        <f>CONCATENATE(Table23[[#This Row],[Generation]],".",Table23[[#This Row],[Location '#]])</f>
        <v>C25.B1-7</v>
      </c>
      <c r="F29">
        <v>1</v>
      </c>
    </row>
    <row r="30" spans="2:6" x14ac:dyDescent="0.35">
      <c r="B30" s="144">
        <v>43893</v>
      </c>
      <c r="C30" t="s">
        <v>3323</v>
      </c>
      <c r="D30" t="s">
        <v>1068</v>
      </c>
      <c r="E30" t="str">
        <f>CONCATENATE(Table23[[#This Row],[Generation]],".",Table23[[#This Row],[Location '#]])</f>
        <v>C25.B2-1</v>
      </c>
      <c r="F30">
        <v>1</v>
      </c>
    </row>
    <row r="31" spans="2:6" x14ac:dyDescent="0.35">
      <c r="B31" s="144">
        <v>43893</v>
      </c>
      <c r="C31" t="s">
        <v>3323</v>
      </c>
      <c r="D31" t="s">
        <v>1071</v>
      </c>
      <c r="E31" t="str">
        <f>CONCATENATE(Table23[[#This Row],[Generation]],".",Table23[[#This Row],[Location '#]])</f>
        <v>C25.B2-2</v>
      </c>
      <c r="F31">
        <v>1</v>
      </c>
    </row>
    <row r="32" spans="2:6" x14ac:dyDescent="0.35">
      <c r="B32" s="144">
        <v>43893</v>
      </c>
      <c r="C32" t="s">
        <v>3323</v>
      </c>
      <c r="D32" t="s">
        <v>1072</v>
      </c>
      <c r="E32" t="str">
        <f>CONCATENATE(Table23[[#This Row],[Generation]],".",Table23[[#This Row],[Location '#]])</f>
        <v>C25.B2-3</v>
      </c>
      <c r="F32">
        <v>1</v>
      </c>
    </row>
    <row r="33" spans="2:6" x14ac:dyDescent="0.35">
      <c r="B33" s="144">
        <v>43893</v>
      </c>
      <c r="C33" t="s">
        <v>3323</v>
      </c>
      <c r="D33" t="s">
        <v>1075</v>
      </c>
      <c r="E33" t="str">
        <f>CONCATENATE(Table23[[#This Row],[Generation]],".",Table23[[#This Row],[Location '#]])</f>
        <v>C25.B2-4</v>
      </c>
      <c r="F33">
        <v>1</v>
      </c>
    </row>
    <row r="34" spans="2:6" x14ac:dyDescent="0.35">
      <c r="B34" s="144">
        <v>43893</v>
      </c>
      <c r="C34" t="s">
        <v>3323</v>
      </c>
      <c r="D34" t="s">
        <v>1077</v>
      </c>
      <c r="E34" t="str">
        <f>CONCATENATE(Table23[[#This Row],[Generation]],".",Table23[[#This Row],[Location '#]])</f>
        <v>C25.B2-5</v>
      </c>
      <c r="F34">
        <v>1</v>
      </c>
    </row>
    <row r="35" spans="2:6" x14ac:dyDescent="0.35">
      <c r="B35" s="144">
        <v>43893</v>
      </c>
      <c r="C35" t="s">
        <v>3323</v>
      </c>
      <c r="D35" t="s">
        <v>1078</v>
      </c>
      <c r="E35" t="str">
        <f>CONCATENATE(Table23[[#This Row],[Generation]],".",Table23[[#This Row],[Location '#]])</f>
        <v>C25.B2-6</v>
      </c>
      <c r="F35">
        <v>1</v>
      </c>
    </row>
    <row r="36" spans="2:6" x14ac:dyDescent="0.35">
      <c r="B36" s="144">
        <v>43893</v>
      </c>
      <c r="C36" t="s">
        <v>3323</v>
      </c>
      <c r="D36" t="s">
        <v>1079</v>
      </c>
      <c r="E36" t="str">
        <f>CONCATENATE(Table23[[#This Row],[Generation]],".",Table23[[#This Row],[Location '#]])</f>
        <v>C25.B2-7</v>
      </c>
      <c r="F36">
        <v>1</v>
      </c>
    </row>
    <row r="37" spans="2:6" x14ac:dyDescent="0.35">
      <c r="B37" s="144">
        <v>43893</v>
      </c>
      <c r="C37" t="s">
        <v>3323</v>
      </c>
      <c r="D37" t="s">
        <v>1080</v>
      </c>
      <c r="E37" t="str">
        <f>CONCATENATE(Table23[[#This Row],[Generation]],".",Table23[[#This Row],[Location '#]])</f>
        <v>C25.B3-1</v>
      </c>
      <c r="F37">
        <v>1</v>
      </c>
    </row>
    <row r="38" spans="2:6" x14ac:dyDescent="0.35">
      <c r="B38" s="144">
        <v>43893</v>
      </c>
      <c r="C38" t="s">
        <v>3323</v>
      </c>
      <c r="D38" t="s">
        <v>1082</v>
      </c>
      <c r="E38" t="str">
        <f>CONCATENATE(Table23[[#This Row],[Generation]],".",Table23[[#This Row],[Location '#]])</f>
        <v>C25.B3-2</v>
      </c>
      <c r="F38">
        <v>1</v>
      </c>
    </row>
    <row r="39" spans="2:6" x14ac:dyDescent="0.35">
      <c r="B39" s="144">
        <v>43893</v>
      </c>
      <c r="C39" t="s">
        <v>3323</v>
      </c>
      <c r="D39" t="s">
        <v>1085</v>
      </c>
      <c r="E39" t="str">
        <f>CONCATENATE(Table23[[#This Row],[Generation]],".",Table23[[#This Row],[Location '#]])</f>
        <v>C25.B3-3</v>
      </c>
      <c r="F39">
        <v>1</v>
      </c>
    </row>
    <row r="40" spans="2:6" x14ac:dyDescent="0.35">
      <c r="B40" s="144">
        <v>43893</v>
      </c>
      <c r="C40" t="s">
        <v>3323</v>
      </c>
      <c r="D40" t="s">
        <v>1086</v>
      </c>
      <c r="E40" t="str">
        <f>CONCATENATE(Table23[[#This Row],[Generation]],".",Table23[[#This Row],[Location '#]])</f>
        <v>C25.B3-4</v>
      </c>
      <c r="F40">
        <v>1</v>
      </c>
    </row>
    <row r="41" spans="2:6" x14ac:dyDescent="0.35">
      <c r="B41" s="144">
        <v>43893</v>
      </c>
      <c r="C41" t="s">
        <v>3323</v>
      </c>
      <c r="D41" t="s">
        <v>1089</v>
      </c>
      <c r="E41" t="str">
        <f>CONCATENATE(Table23[[#This Row],[Generation]],".",Table23[[#This Row],[Location '#]])</f>
        <v>C25.B3-5</v>
      </c>
      <c r="F41">
        <v>1</v>
      </c>
    </row>
    <row r="42" spans="2:6" x14ac:dyDescent="0.35">
      <c r="B42" s="144">
        <v>43893</v>
      </c>
      <c r="C42" t="s">
        <v>3323</v>
      </c>
      <c r="D42" t="s">
        <v>1091</v>
      </c>
      <c r="E42" t="str">
        <f>CONCATENATE(Table23[[#This Row],[Generation]],".",Table23[[#This Row],[Location '#]])</f>
        <v>C25.B3-6</v>
      </c>
      <c r="F42">
        <v>1</v>
      </c>
    </row>
    <row r="43" spans="2:6" x14ac:dyDescent="0.35">
      <c r="B43" s="144">
        <v>43893</v>
      </c>
      <c r="C43" t="s">
        <v>3323</v>
      </c>
      <c r="D43" t="s">
        <v>1092</v>
      </c>
      <c r="E43" t="str">
        <f>CONCATENATE(Table23[[#This Row],[Generation]],".",Table23[[#This Row],[Location '#]])</f>
        <v>C25.B3-7</v>
      </c>
      <c r="F43">
        <v>1</v>
      </c>
    </row>
    <row r="44" spans="2:6" x14ac:dyDescent="0.35">
      <c r="B44" s="144">
        <v>43893</v>
      </c>
      <c r="C44" t="s">
        <v>3323</v>
      </c>
      <c r="D44" t="s">
        <v>1093</v>
      </c>
      <c r="E44" t="str">
        <f>CONCATENATE(Table23[[#This Row],[Generation]],".",Table23[[#This Row],[Location '#]])</f>
        <v>C25.C1-1</v>
      </c>
      <c r="F44">
        <v>1</v>
      </c>
    </row>
    <row r="45" spans="2:6" x14ac:dyDescent="0.35">
      <c r="B45" s="144">
        <v>43893</v>
      </c>
      <c r="C45" t="s">
        <v>3323</v>
      </c>
      <c r="D45" t="s">
        <v>1096</v>
      </c>
      <c r="E45" t="str">
        <f>CONCATENATE(Table23[[#This Row],[Generation]],".",Table23[[#This Row],[Location '#]])</f>
        <v>C25.C1-2</v>
      </c>
      <c r="F45">
        <v>1</v>
      </c>
    </row>
    <row r="46" spans="2:6" x14ac:dyDescent="0.35">
      <c r="B46" s="144">
        <v>43893</v>
      </c>
      <c r="C46" t="s">
        <v>3323</v>
      </c>
      <c r="D46" t="s">
        <v>1098</v>
      </c>
      <c r="E46" t="str">
        <f>CONCATENATE(Table23[[#This Row],[Generation]],".",Table23[[#This Row],[Location '#]])</f>
        <v>C25.C1-3</v>
      </c>
      <c r="F46">
        <v>1</v>
      </c>
    </row>
    <row r="47" spans="2:6" x14ac:dyDescent="0.35">
      <c r="B47" s="144">
        <v>43893</v>
      </c>
      <c r="C47" t="s">
        <v>3323</v>
      </c>
      <c r="D47" t="s">
        <v>1102</v>
      </c>
      <c r="E47" t="str">
        <f>CONCATENATE(Table23[[#This Row],[Generation]],".",Table23[[#This Row],[Location '#]])</f>
        <v>C25.C1-4</v>
      </c>
      <c r="F47">
        <v>1</v>
      </c>
    </row>
    <row r="48" spans="2:6" x14ac:dyDescent="0.35">
      <c r="B48" s="144">
        <v>43893</v>
      </c>
      <c r="C48" t="s">
        <v>3323</v>
      </c>
      <c r="D48" t="s">
        <v>1103</v>
      </c>
      <c r="E48" t="str">
        <f>CONCATENATE(Table23[[#This Row],[Generation]],".",Table23[[#This Row],[Location '#]])</f>
        <v>C25.C1-5</v>
      </c>
      <c r="F48">
        <v>1</v>
      </c>
    </row>
    <row r="49" spans="2:6" x14ac:dyDescent="0.35">
      <c r="B49" s="144">
        <v>43893</v>
      </c>
      <c r="C49" t="s">
        <v>3323</v>
      </c>
      <c r="D49" t="s">
        <v>1105</v>
      </c>
      <c r="E49" t="str">
        <f>CONCATENATE(Table23[[#This Row],[Generation]],".",Table23[[#This Row],[Location '#]])</f>
        <v>C25.C1-6</v>
      </c>
      <c r="F49">
        <v>1</v>
      </c>
    </row>
    <row r="50" spans="2:6" x14ac:dyDescent="0.35">
      <c r="B50" s="144">
        <v>43893</v>
      </c>
      <c r="C50" t="s">
        <v>3323</v>
      </c>
      <c r="D50" t="s">
        <v>1107</v>
      </c>
      <c r="E50" t="str">
        <f>CONCATENATE(Table23[[#This Row],[Generation]],".",Table23[[#This Row],[Location '#]])</f>
        <v>C25.C1-7</v>
      </c>
      <c r="F50">
        <v>1</v>
      </c>
    </row>
    <row r="51" spans="2:6" x14ac:dyDescent="0.35">
      <c r="B51" s="144">
        <v>43893</v>
      </c>
      <c r="C51" t="s">
        <v>3323</v>
      </c>
      <c r="D51" t="s">
        <v>1109</v>
      </c>
      <c r="E51" t="str">
        <f>CONCATENATE(Table23[[#This Row],[Generation]],".",Table23[[#This Row],[Location '#]])</f>
        <v>C25.C2-1</v>
      </c>
      <c r="F51">
        <v>1</v>
      </c>
    </row>
    <row r="52" spans="2:6" x14ac:dyDescent="0.35">
      <c r="B52" s="144">
        <v>43893</v>
      </c>
      <c r="C52" t="s">
        <v>3323</v>
      </c>
      <c r="D52" t="s">
        <v>1112</v>
      </c>
      <c r="E52" t="str">
        <f>CONCATENATE(Table23[[#This Row],[Generation]],".",Table23[[#This Row],[Location '#]])</f>
        <v>C25.C2-2</v>
      </c>
      <c r="F52">
        <v>1</v>
      </c>
    </row>
    <row r="53" spans="2:6" x14ac:dyDescent="0.35">
      <c r="B53" s="144">
        <v>43893</v>
      </c>
      <c r="C53" t="s">
        <v>3323</v>
      </c>
      <c r="D53" t="s">
        <v>1115</v>
      </c>
      <c r="E53" t="str">
        <f>CONCATENATE(Table23[[#This Row],[Generation]],".",Table23[[#This Row],[Location '#]])</f>
        <v>C25.C2-3</v>
      </c>
      <c r="F53">
        <v>1</v>
      </c>
    </row>
    <row r="54" spans="2:6" x14ac:dyDescent="0.35">
      <c r="B54" s="144">
        <v>43893</v>
      </c>
      <c r="C54" t="s">
        <v>3323</v>
      </c>
      <c r="D54" t="s">
        <v>1116</v>
      </c>
      <c r="E54" t="str">
        <f>CONCATENATE(Table23[[#This Row],[Generation]],".",Table23[[#This Row],[Location '#]])</f>
        <v>C25.C2-4</v>
      </c>
      <c r="F54">
        <v>1</v>
      </c>
    </row>
    <row r="55" spans="2:6" x14ac:dyDescent="0.35">
      <c r="B55" s="144">
        <v>43893</v>
      </c>
      <c r="C55" t="s">
        <v>3323</v>
      </c>
      <c r="D55" t="s">
        <v>1118</v>
      </c>
      <c r="E55" t="str">
        <f>CONCATENATE(Table23[[#This Row],[Generation]],".",Table23[[#This Row],[Location '#]])</f>
        <v>C25.C2-5</v>
      </c>
      <c r="F55">
        <v>1</v>
      </c>
    </row>
    <row r="56" spans="2:6" x14ac:dyDescent="0.35">
      <c r="B56" s="144">
        <v>43893</v>
      </c>
      <c r="C56" t="s">
        <v>3323</v>
      </c>
      <c r="D56" t="s">
        <v>1120</v>
      </c>
      <c r="E56" t="str">
        <f>CONCATENATE(Table23[[#This Row],[Generation]],".",Table23[[#This Row],[Location '#]])</f>
        <v>C25.C2-6</v>
      </c>
      <c r="F56">
        <v>1</v>
      </c>
    </row>
    <row r="57" spans="2:6" x14ac:dyDescent="0.35">
      <c r="B57" s="144">
        <v>43893</v>
      </c>
      <c r="C57" t="s">
        <v>3323</v>
      </c>
      <c r="D57" t="s">
        <v>1121</v>
      </c>
      <c r="E57" t="str">
        <f>CONCATENATE(Table23[[#This Row],[Generation]],".",Table23[[#This Row],[Location '#]])</f>
        <v>C25.C2-7</v>
      </c>
      <c r="F57">
        <v>1</v>
      </c>
    </row>
    <row r="58" spans="2:6" x14ac:dyDescent="0.35">
      <c r="B58" s="144">
        <v>43893</v>
      </c>
      <c r="C58" t="s">
        <v>3323</v>
      </c>
      <c r="D58" t="s">
        <v>1123</v>
      </c>
      <c r="E58" t="str">
        <f>CONCATENATE(Table23[[#This Row],[Generation]],".",Table23[[#This Row],[Location '#]])</f>
        <v>C25.C3-1</v>
      </c>
      <c r="F58">
        <v>1</v>
      </c>
    </row>
    <row r="59" spans="2:6" x14ac:dyDescent="0.35">
      <c r="B59" s="144">
        <v>43893</v>
      </c>
      <c r="C59" t="s">
        <v>3323</v>
      </c>
      <c r="D59" t="s">
        <v>1125</v>
      </c>
      <c r="E59" t="str">
        <f>CONCATENATE(Table23[[#This Row],[Generation]],".",Table23[[#This Row],[Location '#]])</f>
        <v>C25.C3-2</v>
      </c>
      <c r="F59">
        <v>1</v>
      </c>
    </row>
    <row r="60" spans="2:6" x14ac:dyDescent="0.35">
      <c r="B60" s="144">
        <v>43893</v>
      </c>
      <c r="C60" t="s">
        <v>3323</v>
      </c>
      <c r="D60" t="s">
        <v>1126</v>
      </c>
      <c r="E60" t="str">
        <f>CONCATENATE(Table23[[#This Row],[Generation]],".",Table23[[#This Row],[Location '#]])</f>
        <v>C25.C3-3</v>
      </c>
      <c r="F60">
        <v>1</v>
      </c>
    </row>
    <row r="61" spans="2:6" x14ac:dyDescent="0.35">
      <c r="B61" s="144">
        <v>43893</v>
      </c>
      <c r="C61" t="s">
        <v>3323</v>
      </c>
      <c r="D61" t="s">
        <v>1129</v>
      </c>
      <c r="E61" t="str">
        <f>CONCATENATE(Table23[[#This Row],[Generation]],".",Table23[[#This Row],[Location '#]])</f>
        <v>C25.C3-4</v>
      </c>
      <c r="F61">
        <v>1</v>
      </c>
    </row>
    <row r="62" spans="2:6" x14ac:dyDescent="0.35">
      <c r="B62" s="144">
        <v>43893</v>
      </c>
      <c r="C62" t="s">
        <v>3323</v>
      </c>
      <c r="D62" t="s">
        <v>1131</v>
      </c>
      <c r="E62" t="str">
        <f>CONCATENATE(Table23[[#This Row],[Generation]],".",Table23[[#This Row],[Location '#]])</f>
        <v>C25.C3-5</v>
      </c>
      <c r="F62">
        <v>1</v>
      </c>
    </row>
    <row r="63" spans="2:6" x14ac:dyDescent="0.35">
      <c r="B63" s="144">
        <v>43893</v>
      </c>
      <c r="C63" t="s">
        <v>3323</v>
      </c>
      <c r="D63" t="s">
        <v>1134</v>
      </c>
      <c r="E63" t="str">
        <f>CONCATENATE(Table23[[#This Row],[Generation]],".",Table23[[#This Row],[Location '#]])</f>
        <v>C25.C3-6</v>
      </c>
      <c r="F63">
        <v>1</v>
      </c>
    </row>
    <row r="64" spans="2:6" x14ac:dyDescent="0.35">
      <c r="B64" s="144">
        <v>43893</v>
      </c>
      <c r="C64" t="s">
        <v>3323</v>
      </c>
      <c r="D64" t="s">
        <v>1135</v>
      </c>
      <c r="E64" t="str">
        <f>CONCATENATE(Table23[[#This Row],[Generation]],".",Table23[[#This Row],[Location '#]])</f>
        <v>C25.C3-7</v>
      </c>
      <c r="F64">
        <v>1</v>
      </c>
    </row>
    <row r="65" spans="2:6" x14ac:dyDescent="0.35">
      <c r="B65" s="144">
        <v>43893</v>
      </c>
      <c r="C65" t="s">
        <v>3323</v>
      </c>
      <c r="D65" t="s">
        <v>1136</v>
      </c>
      <c r="E65" t="str">
        <f>CONCATENATE(Table23[[#This Row],[Generation]],".",Table23[[#This Row],[Location '#]])</f>
        <v>C25.D1-1</v>
      </c>
      <c r="F65">
        <v>1</v>
      </c>
    </row>
    <row r="66" spans="2:6" x14ac:dyDescent="0.35">
      <c r="B66" s="144">
        <v>43893</v>
      </c>
      <c r="C66" t="s">
        <v>3323</v>
      </c>
      <c r="D66" t="s">
        <v>1139</v>
      </c>
      <c r="E66" t="str">
        <f>CONCATENATE(Table23[[#This Row],[Generation]],".",Table23[[#This Row],[Location '#]])</f>
        <v>C25.D1-2</v>
      </c>
      <c r="F66">
        <v>1</v>
      </c>
    </row>
    <row r="67" spans="2:6" x14ac:dyDescent="0.35">
      <c r="B67" s="144">
        <v>43893</v>
      </c>
      <c r="C67" t="s">
        <v>3323</v>
      </c>
      <c r="D67" t="s">
        <v>1140</v>
      </c>
      <c r="E67" t="str">
        <f>CONCATENATE(Table23[[#This Row],[Generation]],".",Table23[[#This Row],[Location '#]])</f>
        <v>C25.D1-3</v>
      </c>
      <c r="F67">
        <v>1</v>
      </c>
    </row>
    <row r="68" spans="2:6" x14ac:dyDescent="0.35">
      <c r="B68" s="144">
        <v>43893</v>
      </c>
      <c r="C68" t="s">
        <v>3323</v>
      </c>
      <c r="D68" t="s">
        <v>1141</v>
      </c>
      <c r="E68" t="str">
        <f>CONCATENATE(Table23[[#This Row],[Generation]],".",Table23[[#This Row],[Location '#]])</f>
        <v>C25.D1-4</v>
      </c>
      <c r="F68">
        <v>1</v>
      </c>
    </row>
    <row r="69" spans="2:6" x14ac:dyDescent="0.35">
      <c r="B69" s="144">
        <v>43893</v>
      </c>
      <c r="C69" t="s">
        <v>3323</v>
      </c>
      <c r="D69" t="s">
        <v>1142</v>
      </c>
      <c r="E69" t="str">
        <f>CONCATENATE(Table23[[#This Row],[Generation]],".",Table23[[#This Row],[Location '#]])</f>
        <v>C25.D1-5</v>
      </c>
      <c r="F69">
        <v>1</v>
      </c>
    </row>
    <row r="70" spans="2:6" x14ac:dyDescent="0.35">
      <c r="B70" s="144">
        <v>43893</v>
      </c>
      <c r="C70" t="s">
        <v>3323</v>
      </c>
      <c r="D70" t="s">
        <v>1144</v>
      </c>
      <c r="E70" t="str">
        <f>CONCATENATE(Table23[[#This Row],[Generation]],".",Table23[[#This Row],[Location '#]])</f>
        <v>C25.D1-6</v>
      </c>
      <c r="F70">
        <v>1</v>
      </c>
    </row>
    <row r="71" spans="2:6" x14ac:dyDescent="0.35">
      <c r="B71" s="144">
        <v>43893</v>
      </c>
      <c r="C71" t="s">
        <v>3323</v>
      </c>
      <c r="D71" t="s">
        <v>1145</v>
      </c>
      <c r="E71" t="str">
        <f>CONCATENATE(Table23[[#This Row],[Generation]],".",Table23[[#This Row],[Location '#]])</f>
        <v>C25.D1-7</v>
      </c>
      <c r="F71">
        <v>1</v>
      </c>
    </row>
    <row r="72" spans="2:6" x14ac:dyDescent="0.35">
      <c r="B72" s="144">
        <v>43893</v>
      </c>
      <c r="C72" t="s">
        <v>3323</v>
      </c>
      <c r="D72" t="s">
        <v>1147</v>
      </c>
      <c r="E72" t="str">
        <f>CONCATENATE(Table23[[#This Row],[Generation]],".",Table23[[#This Row],[Location '#]])</f>
        <v>C25.D2-1</v>
      </c>
      <c r="F72">
        <v>1</v>
      </c>
    </row>
    <row r="73" spans="2:6" x14ac:dyDescent="0.35">
      <c r="B73" s="144">
        <v>43893</v>
      </c>
      <c r="C73" t="s">
        <v>3323</v>
      </c>
      <c r="D73" t="s">
        <v>1148</v>
      </c>
      <c r="E73" t="str">
        <f>CONCATENATE(Table23[[#This Row],[Generation]],".",Table23[[#This Row],[Location '#]])</f>
        <v>C25.D2-2</v>
      </c>
      <c r="F73">
        <v>1</v>
      </c>
    </row>
    <row r="74" spans="2:6" x14ac:dyDescent="0.35">
      <c r="B74" s="144">
        <v>43893</v>
      </c>
      <c r="C74" t="s">
        <v>3323</v>
      </c>
      <c r="D74" t="s">
        <v>1149</v>
      </c>
      <c r="E74" t="str">
        <f>CONCATENATE(Table23[[#This Row],[Generation]],".",Table23[[#This Row],[Location '#]])</f>
        <v>C25.D2-3</v>
      </c>
      <c r="F74">
        <v>1</v>
      </c>
    </row>
    <row r="75" spans="2:6" x14ac:dyDescent="0.35">
      <c r="B75" s="144">
        <v>43893</v>
      </c>
      <c r="C75" t="s">
        <v>3323</v>
      </c>
      <c r="D75" t="s">
        <v>1151</v>
      </c>
      <c r="E75" t="str">
        <f>CONCATENATE(Table23[[#This Row],[Generation]],".",Table23[[#This Row],[Location '#]])</f>
        <v>C25.D2-4</v>
      </c>
      <c r="F75">
        <v>1</v>
      </c>
    </row>
    <row r="76" spans="2:6" x14ac:dyDescent="0.35">
      <c r="B76" s="144">
        <v>43893</v>
      </c>
      <c r="C76" t="s">
        <v>3323</v>
      </c>
      <c r="D76" t="s">
        <v>1152</v>
      </c>
      <c r="E76" t="str">
        <f>CONCATENATE(Table23[[#This Row],[Generation]],".",Table23[[#This Row],[Location '#]])</f>
        <v>C25.D2-5</v>
      </c>
      <c r="F76">
        <v>1</v>
      </c>
    </row>
    <row r="77" spans="2:6" x14ac:dyDescent="0.35">
      <c r="B77" s="144">
        <v>43893</v>
      </c>
      <c r="C77" t="s">
        <v>3323</v>
      </c>
      <c r="D77" t="s">
        <v>1154</v>
      </c>
      <c r="E77" t="str">
        <f>CONCATENATE(Table23[[#This Row],[Generation]],".",Table23[[#This Row],[Location '#]])</f>
        <v>C25.D2-6</v>
      </c>
      <c r="F77">
        <v>1</v>
      </c>
    </row>
    <row r="78" spans="2:6" x14ac:dyDescent="0.35">
      <c r="B78" s="144">
        <v>43893</v>
      </c>
      <c r="C78" t="s">
        <v>3323</v>
      </c>
      <c r="D78" t="s">
        <v>1155</v>
      </c>
      <c r="E78" t="str">
        <f>CONCATENATE(Table23[[#This Row],[Generation]],".",Table23[[#This Row],[Location '#]])</f>
        <v>C25.D2-7</v>
      </c>
      <c r="F78">
        <v>1</v>
      </c>
    </row>
    <row r="79" spans="2:6" x14ac:dyDescent="0.35">
      <c r="B79" s="144">
        <v>43893</v>
      </c>
      <c r="C79" t="s">
        <v>3323</v>
      </c>
      <c r="D79" t="s">
        <v>1157</v>
      </c>
      <c r="E79" t="str">
        <f>CONCATENATE(Table23[[#This Row],[Generation]],".",Table23[[#This Row],[Location '#]])</f>
        <v>C25.D3-1</v>
      </c>
      <c r="F79">
        <v>1</v>
      </c>
    </row>
    <row r="80" spans="2:6" x14ac:dyDescent="0.35">
      <c r="B80" s="144">
        <v>43893</v>
      </c>
      <c r="C80" t="s">
        <v>3323</v>
      </c>
      <c r="D80" t="s">
        <v>1159</v>
      </c>
      <c r="E80" t="str">
        <f>CONCATENATE(Table23[[#This Row],[Generation]],".",Table23[[#This Row],[Location '#]])</f>
        <v>C25.D3-2</v>
      </c>
      <c r="F80">
        <v>1</v>
      </c>
    </row>
    <row r="81" spans="2:6" x14ac:dyDescent="0.35">
      <c r="B81" s="144">
        <v>43893</v>
      </c>
      <c r="C81" t="s">
        <v>3323</v>
      </c>
      <c r="D81" t="s">
        <v>1160</v>
      </c>
      <c r="E81" t="str">
        <f>CONCATENATE(Table23[[#This Row],[Generation]],".",Table23[[#This Row],[Location '#]])</f>
        <v>C25.D3-3</v>
      </c>
      <c r="F81">
        <v>1</v>
      </c>
    </row>
    <row r="82" spans="2:6" x14ac:dyDescent="0.35">
      <c r="B82" s="144">
        <v>43893</v>
      </c>
      <c r="C82" t="s">
        <v>3323</v>
      </c>
      <c r="D82" t="s">
        <v>1161</v>
      </c>
      <c r="E82" t="str">
        <f>CONCATENATE(Table23[[#This Row],[Generation]],".",Table23[[#This Row],[Location '#]])</f>
        <v>C25.D3-4</v>
      </c>
      <c r="F82">
        <v>1</v>
      </c>
    </row>
    <row r="83" spans="2:6" x14ac:dyDescent="0.35">
      <c r="B83" s="144">
        <v>43893</v>
      </c>
      <c r="C83" t="s">
        <v>3323</v>
      </c>
      <c r="D83" t="s">
        <v>1162</v>
      </c>
      <c r="E83" t="str">
        <f>CONCATENATE(Table23[[#This Row],[Generation]],".",Table23[[#This Row],[Location '#]])</f>
        <v>C25.D3-5</v>
      </c>
      <c r="F83">
        <v>1</v>
      </c>
    </row>
    <row r="84" spans="2:6" x14ac:dyDescent="0.35">
      <c r="B84" s="144">
        <v>43893</v>
      </c>
      <c r="C84" t="s">
        <v>3323</v>
      </c>
      <c r="D84" t="s">
        <v>1163</v>
      </c>
      <c r="E84" t="str">
        <f>CONCATENATE(Table23[[#This Row],[Generation]],".",Table23[[#This Row],[Location '#]])</f>
        <v>C25.D3-6</v>
      </c>
      <c r="F84">
        <v>1</v>
      </c>
    </row>
    <row r="85" spans="2:6" x14ac:dyDescent="0.35">
      <c r="B85" s="144">
        <v>43893</v>
      </c>
      <c r="C85" t="s">
        <v>3323</v>
      </c>
      <c r="D85" t="s">
        <v>1164</v>
      </c>
      <c r="E85" t="str">
        <f>CONCATENATE(Table23[[#This Row],[Generation]],".",Table23[[#This Row],[Location '#]])</f>
        <v>C25.D3-7</v>
      </c>
      <c r="F85">
        <v>1</v>
      </c>
    </row>
    <row r="86" spans="2:6" x14ac:dyDescent="0.35">
      <c r="B86" s="144">
        <v>43893</v>
      </c>
      <c r="C86" t="s">
        <v>3323</v>
      </c>
      <c r="D86" t="s">
        <v>585</v>
      </c>
      <c r="E86" t="str">
        <f>CONCATENATE(Table23[[#This Row],[Generation]],".",Table23[[#This Row],[Location '#]])</f>
        <v>C25.E1-1</v>
      </c>
      <c r="F86">
        <v>1</v>
      </c>
    </row>
    <row r="87" spans="2:6" x14ac:dyDescent="0.35">
      <c r="B87" s="144">
        <v>43893</v>
      </c>
      <c r="C87" t="s">
        <v>3323</v>
      </c>
      <c r="D87" t="s">
        <v>1165</v>
      </c>
      <c r="E87" t="str">
        <f>CONCATENATE(Table23[[#This Row],[Generation]],".",Table23[[#This Row],[Location '#]])</f>
        <v>C25.E1-2</v>
      </c>
      <c r="F87">
        <v>1</v>
      </c>
    </row>
    <row r="88" spans="2:6" x14ac:dyDescent="0.35">
      <c r="B88" s="144">
        <v>43893</v>
      </c>
      <c r="C88" t="s">
        <v>3323</v>
      </c>
      <c r="D88" t="s">
        <v>1166</v>
      </c>
      <c r="E88" t="str">
        <f>CONCATENATE(Table23[[#This Row],[Generation]],".",Table23[[#This Row],[Location '#]])</f>
        <v>C25.E1-3</v>
      </c>
      <c r="F88">
        <v>1</v>
      </c>
    </row>
    <row r="89" spans="2:6" x14ac:dyDescent="0.35">
      <c r="B89" s="144">
        <v>43893</v>
      </c>
      <c r="C89" t="s">
        <v>3323</v>
      </c>
      <c r="D89" t="s">
        <v>1167</v>
      </c>
      <c r="E89" t="str">
        <f>CONCATENATE(Table23[[#This Row],[Generation]],".",Table23[[#This Row],[Location '#]])</f>
        <v>C25.E1-4</v>
      </c>
      <c r="F89">
        <v>1</v>
      </c>
    </row>
    <row r="90" spans="2:6" x14ac:dyDescent="0.35">
      <c r="B90" s="144">
        <v>43893</v>
      </c>
      <c r="C90" t="s">
        <v>3323</v>
      </c>
      <c r="D90" t="s">
        <v>601</v>
      </c>
      <c r="E90" t="str">
        <f>CONCATENATE(Table23[[#This Row],[Generation]],".",Table23[[#This Row],[Location '#]])</f>
        <v>C25.E1-5</v>
      </c>
      <c r="F90">
        <v>1</v>
      </c>
    </row>
    <row r="91" spans="2:6" x14ac:dyDescent="0.35">
      <c r="B91" s="144">
        <v>43893</v>
      </c>
      <c r="C91" t="s">
        <v>3323</v>
      </c>
      <c r="D91" t="s">
        <v>611</v>
      </c>
      <c r="E91" t="str">
        <f>CONCATENATE(Table23[[#This Row],[Generation]],".",Table23[[#This Row],[Location '#]])</f>
        <v>C25.E1-6</v>
      </c>
      <c r="F91">
        <v>1</v>
      </c>
    </row>
    <row r="92" spans="2:6" x14ac:dyDescent="0.35">
      <c r="B92" s="144">
        <v>43893</v>
      </c>
      <c r="C92" t="s">
        <v>3323</v>
      </c>
      <c r="D92" t="s">
        <v>623</v>
      </c>
      <c r="E92" t="str">
        <f>CONCATENATE(Table23[[#This Row],[Generation]],".",Table23[[#This Row],[Location '#]])</f>
        <v>C25.E1-7</v>
      </c>
      <c r="F92">
        <v>1</v>
      </c>
    </row>
    <row r="93" spans="2:6" x14ac:dyDescent="0.35">
      <c r="B93" s="144">
        <v>43893</v>
      </c>
      <c r="C93" t="s">
        <v>3323</v>
      </c>
      <c r="D93" t="s">
        <v>634</v>
      </c>
      <c r="E93" t="str">
        <f>CONCATENATE(Table23[[#This Row],[Generation]],".",Table23[[#This Row],[Location '#]])</f>
        <v>C25.E2-1</v>
      </c>
      <c r="F93">
        <v>1</v>
      </c>
    </row>
    <row r="94" spans="2:6" x14ac:dyDescent="0.35">
      <c r="B94" s="144">
        <v>43893</v>
      </c>
      <c r="C94" t="s">
        <v>3323</v>
      </c>
      <c r="D94" t="s">
        <v>640</v>
      </c>
      <c r="E94" t="str">
        <f>CONCATENATE(Table23[[#This Row],[Generation]],".",Table23[[#This Row],[Location '#]])</f>
        <v>C25.E2-2</v>
      </c>
      <c r="F94">
        <v>1</v>
      </c>
    </row>
    <row r="95" spans="2:6" x14ac:dyDescent="0.35">
      <c r="B95" s="144">
        <v>43893</v>
      </c>
      <c r="C95" t="s">
        <v>3323</v>
      </c>
      <c r="D95" t="s">
        <v>652</v>
      </c>
      <c r="E95" t="str">
        <f>CONCATENATE(Table23[[#This Row],[Generation]],".",Table23[[#This Row],[Location '#]])</f>
        <v>C25.E2-3</v>
      </c>
      <c r="F95">
        <v>1</v>
      </c>
    </row>
    <row r="96" spans="2:6" x14ac:dyDescent="0.35">
      <c r="B96" s="144">
        <v>43893</v>
      </c>
      <c r="C96" t="s">
        <v>3323</v>
      </c>
      <c r="D96" t="s">
        <v>2113</v>
      </c>
      <c r="E96" t="str">
        <f>CONCATENATE(Table23[[#This Row],[Generation]],".",Table23[[#This Row],[Location '#]])</f>
        <v>C25.E2-4</v>
      </c>
      <c r="F96">
        <v>1</v>
      </c>
    </row>
    <row r="97" spans="2:6" x14ac:dyDescent="0.35">
      <c r="B97" s="144">
        <v>43893</v>
      </c>
      <c r="C97" t="s">
        <v>3323</v>
      </c>
      <c r="D97" t="s">
        <v>2114</v>
      </c>
      <c r="E97" t="str">
        <f>CONCATENATE(Table23[[#This Row],[Generation]],".",Table23[[#This Row],[Location '#]])</f>
        <v>C25.E2-5</v>
      </c>
      <c r="F97">
        <v>1</v>
      </c>
    </row>
    <row r="98" spans="2:6" x14ac:dyDescent="0.35">
      <c r="B98" s="144">
        <v>43893</v>
      </c>
      <c r="C98" t="s">
        <v>3323</v>
      </c>
      <c r="D98" t="s">
        <v>2115</v>
      </c>
      <c r="E98" t="str">
        <f>CONCATENATE(Table23[[#This Row],[Generation]],".",Table23[[#This Row],[Location '#]])</f>
        <v>C25.E2-6</v>
      </c>
      <c r="F98">
        <v>1</v>
      </c>
    </row>
    <row r="99" spans="2:6" x14ac:dyDescent="0.35">
      <c r="B99" s="144">
        <v>43893</v>
      </c>
      <c r="C99" t="s">
        <v>3323</v>
      </c>
      <c r="D99" t="s">
        <v>2116</v>
      </c>
      <c r="E99" t="str">
        <f>CONCATENATE(Table23[[#This Row],[Generation]],".",Table23[[#This Row],[Location '#]])</f>
        <v>C25.E2-7</v>
      </c>
      <c r="F99">
        <v>1</v>
      </c>
    </row>
    <row r="100" spans="2:6" x14ac:dyDescent="0.35">
      <c r="B100" s="144">
        <v>43893</v>
      </c>
      <c r="C100" t="s">
        <v>3323</v>
      </c>
      <c r="D100" t="s">
        <v>2117</v>
      </c>
      <c r="E100" t="str">
        <f>CONCATENATE(Table23[[#This Row],[Generation]],".",Table23[[#This Row],[Location '#]])</f>
        <v>C25.E3-1</v>
      </c>
      <c r="F100">
        <v>1</v>
      </c>
    </row>
    <row r="101" spans="2:6" x14ac:dyDescent="0.35">
      <c r="B101" s="144">
        <v>43893</v>
      </c>
      <c r="C101" t="s">
        <v>3323</v>
      </c>
      <c r="D101" t="s">
        <v>2118</v>
      </c>
      <c r="E101" t="str">
        <f>CONCATENATE(Table23[[#This Row],[Generation]],".",Table23[[#This Row],[Location '#]])</f>
        <v>C25.E3-2</v>
      </c>
      <c r="F101">
        <v>1</v>
      </c>
    </row>
    <row r="102" spans="2:6" x14ac:dyDescent="0.35">
      <c r="B102" s="144">
        <v>43893</v>
      </c>
      <c r="C102" t="s">
        <v>3323</v>
      </c>
      <c r="D102" t="s">
        <v>2119</v>
      </c>
      <c r="E102" t="str">
        <f>CONCATENATE(Table23[[#This Row],[Generation]],".",Table23[[#This Row],[Location '#]])</f>
        <v>C25.E3-3</v>
      </c>
      <c r="F102">
        <v>1</v>
      </c>
    </row>
    <row r="103" spans="2:6" x14ac:dyDescent="0.35">
      <c r="B103" s="144">
        <v>43893</v>
      </c>
      <c r="C103" t="s">
        <v>3323</v>
      </c>
      <c r="D103" t="s">
        <v>2120</v>
      </c>
      <c r="E103" t="str">
        <f>CONCATENATE(Table23[[#This Row],[Generation]],".",Table23[[#This Row],[Location '#]])</f>
        <v>C25.E3-4</v>
      </c>
      <c r="F103">
        <v>1</v>
      </c>
    </row>
    <row r="104" spans="2:6" x14ac:dyDescent="0.35">
      <c r="B104" s="144">
        <v>43893</v>
      </c>
      <c r="C104" t="s">
        <v>3323</v>
      </c>
      <c r="D104" t="s">
        <v>2121</v>
      </c>
      <c r="E104" t="str">
        <f>CONCATENATE(Table23[[#This Row],[Generation]],".",Table23[[#This Row],[Location '#]])</f>
        <v>C25.E3-5</v>
      </c>
      <c r="F104">
        <v>1</v>
      </c>
    </row>
    <row r="105" spans="2:6" x14ac:dyDescent="0.35">
      <c r="B105" s="144">
        <v>43893</v>
      </c>
      <c r="C105" t="s">
        <v>3323</v>
      </c>
      <c r="D105" t="s">
        <v>2122</v>
      </c>
      <c r="E105" t="str">
        <f>CONCATENATE(Table23[[#This Row],[Generation]],".",Table23[[#This Row],[Location '#]])</f>
        <v>C25.E3-6</v>
      </c>
      <c r="F105">
        <v>1</v>
      </c>
    </row>
    <row r="106" spans="2:6" x14ac:dyDescent="0.35">
      <c r="B106" s="144">
        <v>43893</v>
      </c>
      <c r="C106" t="s">
        <v>3323</v>
      </c>
      <c r="D106" t="s">
        <v>2094</v>
      </c>
      <c r="E106" t="str">
        <f>CONCATENATE(Table23[[#This Row],[Generation]],".",Table23[[#This Row],[Location '#]])</f>
        <v>C25.E3-7</v>
      </c>
      <c r="F106">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6F26C-40F4-4327-A6CA-E6B20FD39962}">
  <dimension ref="A3:B60"/>
  <sheetViews>
    <sheetView workbookViewId="0">
      <selection activeCell="E24" sqref="E24"/>
    </sheetView>
  </sheetViews>
  <sheetFormatPr defaultRowHeight="14.5" x14ac:dyDescent="0.35"/>
  <cols>
    <col min="1" max="1" width="12.54296875" bestFit="1" customWidth="1"/>
    <col min="2" max="2" width="22.81640625" bestFit="1" customWidth="1"/>
  </cols>
  <sheetData>
    <row r="3" spans="1:2" x14ac:dyDescent="0.35">
      <c r="A3" s="26" t="s">
        <v>409</v>
      </c>
      <c r="B3" t="s">
        <v>1423</v>
      </c>
    </row>
    <row r="4" spans="1:2" x14ac:dyDescent="0.35">
      <c r="A4" s="15" t="s">
        <v>3794</v>
      </c>
      <c r="B4" s="28">
        <v>325</v>
      </c>
    </row>
    <row r="5" spans="1:2" x14ac:dyDescent="0.35">
      <c r="A5" s="127" t="s">
        <v>3795</v>
      </c>
      <c r="B5" s="28">
        <v>325</v>
      </c>
    </row>
    <row r="6" spans="1:2" x14ac:dyDescent="0.35">
      <c r="A6" s="15" t="s">
        <v>832</v>
      </c>
      <c r="B6" s="28">
        <v>268</v>
      </c>
    </row>
    <row r="7" spans="1:2" x14ac:dyDescent="0.35">
      <c r="A7" s="127" t="s">
        <v>1111</v>
      </c>
      <c r="B7" s="28">
        <v>268</v>
      </c>
    </row>
    <row r="8" spans="1:2" x14ac:dyDescent="0.35">
      <c r="A8" s="15" t="s">
        <v>1477</v>
      </c>
      <c r="B8" s="28">
        <v>258</v>
      </c>
    </row>
    <row r="9" spans="1:2" x14ac:dyDescent="0.35">
      <c r="A9" s="127" t="s">
        <v>3144</v>
      </c>
      <c r="B9" s="28">
        <v>258</v>
      </c>
    </row>
    <row r="10" spans="1:2" x14ac:dyDescent="0.35">
      <c r="A10" s="15" t="s">
        <v>3801</v>
      </c>
      <c r="B10" s="28">
        <v>243</v>
      </c>
    </row>
    <row r="11" spans="1:2" x14ac:dyDescent="0.35">
      <c r="A11" s="127" t="s">
        <v>3806</v>
      </c>
      <c r="B11" s="28">
        <v>243</v>
      </c>
    </row>
    <row r="12" spans="1:2" x14ac:dyDescent="0.35">
      <c r="A12" s="15" t="s">
        <v>837</v>
      </c>
      <c r="B12" s="28">
        <v>239</v>
      </c>
    </row>
    <row r="13" spans="1:2" x14ac:dyDescent="0.35">
      <c r="A13" s="127" t="s">
        <v>1117</v>
      </c>
      <c r="B13" s="28">
        <v>239</v>
      </c>
    </row>
    <row r="14" spans="1:2" x14ac:dyDescent="0.35">
      <c r="A14" s="15" t="s">
        <v>824</v>
      </c>
      <c r="B14" s="28">
        <v>223</v>
      </c>
    </row>
    <row r="15" spans="1:2" x14ac:dyDescent="0.35">
      <c r="A15" s="127" t="s">
        <v>2107</v>
      </c>
      <c r="B15" s="28">
        <v>223</v>
      </c>
    </row>
    <row r="16" spans="1:2" x14ac:dyDescent="0.35">
      <c r="A16" s="15" t="s">
        <v>915</v>
      </c>
      <c r="B16" s="28">
        <v>220</v>
      </c>
    </row>
    <row r="17" spans="1:2" x14ac:dyDescent="0.35">
      <c r="A17" s="127" t="s">
        <v>1100</v>
      </c>
      <c r="B17" s="28">
        <v>220</v>
      </c>
    </row>
    <row r="18" spans="1:2" x14ac:dyDescent="0.35">
      <c r="A18" s="15" t="s">
        <v>6036</v>
      </c>
      <c r="B18" s="28">
        <v>218</v>
      </c>
    </row>
    <row r="19" spans="1:2" x14ac:dyDescent="0.35">
      <c r="A19" s="127" t="s">
        <v>6037</v>
      </c>
      <c r="B19" s="28">
        <v>218</v>
      </c>
    </row>
    <row r="20" spans="1:2" x14ac:dyDescent="0.35">
      <c r="A20" s="15" t="s">
        <v>5390</v>
      </c>
      <c r="B20" s="28">
        <v>213</v>
      </c>
    </row>
    <row r="21" spans="1:2" x14ac:dyDescent="0.35">
      <c r="A21" s="127" t="s">
        <v>5391</v>
      </c>
      <c r="B21" s="28">
        <v>213</v>
      </c>
    </row>
    <row r="22" spans="1:2" x14ac:dyDescent="0.35">
      <c r="A22" s="15" t="s">
        <v>1475</v>
      </c>
      <c r="B22" s="28">
        <v>185</v>
      </c>
    </row>
    <row r="23" spans="1:2" x14ac:dyDescent="0.35">
      <c r="A23" s="127" t="s">
        <v>1634</v>
      </c>
      <c r="B23" s="28">
        <v>185</v>
      </c>
    </row>
    <row r="24" spans="1:2" x14ac:dyDescent="0.35">
      <c r="A24" s="15" t="s">
        <v>834</v>
      </c>
      <c r="B24" s="28">
        <v>176</v>
      </c>
    </row>
    <row r="25" spans="1:2" x14ac:dyDescent="0.35">
      <c r="A25" s="127" t="s">
        <v>1150</v>
      </c>
      <c r="B25" s="28">
        <v>176</v>
      </c>
    </row>
    <row r="26" spans="1:2" x14ac:dyDescent="0.35">
      <c r="A26" s="15" t="s">
        <v>2092</v>
      </c>
      <c r="B26" s="28">
        <v>169</v>
      </c>
    </row>
    <row r="27" spans="1:2" x14ac:dyDescent="0.35">
      <c r="A27" s="127" t="s">
        <v>2110</v>
      </c>
      <c r="B27" s="28">
        <v>169</v>
      </c>
    </row>
    <row r="28" spans="1:2" x14ac:dyDescent="0.35">
      <c r="A28" s="15" t="s">
        <v>6577</v>
      </c>
      <c r="B28" s="28">
        <v>155</v>
      </c>
    </row>
    <row r="29" spans="1:2" x14ac:dyDescent="0.35">
      <c r="A29" s="127" t="s">
        <v>6578</v>
      </c>
      <c r="B29" s="28">
        <v>155</v>
      </c>
    </row>
    <row r="30" spans="1:2" x14ac:dyDescent="0.35">
      <c r="A30" s="15" t="s">
        <v>1721</v>
      </c>
      <c r="B30" s="28">
        <v>100</v>
      </c>
    </row>
    <row r="31" spans="1:2" x14ac:dyDescent="0.35">
      <c r="A31" s="127" t="s">
        <v>2109</v>
      </c>
      <c r="B31" s="28">
        <v>100</v>
      </c>
    </row>
    <row r="32" spans="1:2" x14ac:dyDescent="0.35">
      <c r="A32" s="15" t="s">
        <v>6581</v>
      </c>
      <c r="B32" s="28">
        <v>74</v>
      </c>
    </row>
    <row r="33" spans="1:2" x14ac:dyDescent="0.35">
      <c r="A33" s="127" t="s">
        <v>6582</v>
      </c>
      <c r="B33" s="28">
        <v>7</v>
      </c>
    </row>
    <row r="34" spans="1:2" x14ac:dyDescent="0.35">
      <c r="A34" s="127" t="s">
        <v>6583</v>
      </c>
      <c r="B34" s="28">
        <v>7</v>
      </c>
    </row>
    <row r="35" spans="1:2" x14ac:dyDescent="0.35">
      <c r="A35" s="127" t="s">
        <v>6585</v>
      </c>
      <c r="B35" s="28">
        <v>7</v>
      </c>
    </row>
    <row r="36" spans="1:2" x14ac:dyDescent="0.35">
      <c r="A36" s="127" t="s">
        <v>6586</v>
      </c>
      <c r="B36" s="28">
        <v>7</v>
      </c>
    </row>
    <row r="37" spans="1:2" x14ac:dyDescent="0.35">
      <c r="A37" s="127" t="s">
        <v>6587</v>
      </c>
      <c r="B37" s="28">
        <v>7</v>
      </c>
    </row>
    <row r="38" spans="1:2" x14ac:dyDescent="0.35">
      <c r="A38" s="127" t="s">
        <v>6589</v>
      </c>
      <c r="B38" s="28">
        <v>7</v>
      </c>
    </row>
    <row r="39" spans="1:2" x14ac:dyDescent="0.35">
      <c r="A39" s="127" t="s">
        <v>6591</v>
      </c>
      <c r="B39" s="28">
        <v>6</v>
      </c>
    </row>
    <row r="40" spans="1:2" x14ac:dyDescent="0.35">
      <c r="A40" s="127" t="s">
        <v>6593</v>
      </c>
      <c r="B40" s="28">
        <v>5</v>
      </c>
    </row>
    <row r="41" spans="1:2" x14ac:dyDescent="0.35">
      <c r="A41" s="127" t="s">
        <v>6594</v>
      </c>
      <c r="B41" s="28">
        <v>7</v>
      </c>
    </row>
    <row r="42" spans="1:2" x14ac:dyDescent="0.35">
      <c r="A42" s="127" t="s">
        <v>6596</v>
      </c>
      <c r="B42" s="28">
        <v>7</v>
      </c>
    </row>
    <row r="43" spans="1:2" x14ac:dyDescent="0.35">
      <c r="A43" s="127" t="s">
        <v>6599</v>
      </c>
      <c r="B43" s="28">
        <v>7</v>
      </c>
    </row>
    <row r="44" spans="1:2" x14ac:dyDescent="0.35">
      <c r="A44" s="15" t="s">
        <v>5116</v>
      </c>
      <c r="B44" s="28">
        <v>65</v>
      </c>
    </row>
    <row r="45" spans="1:2" x14ac:dyDescent="0.35">
      <c r="A45" s="127" t="s">
        <v>5136</v>
      </c>
      <c r="B45" s="28">
        <v>35</v>
      </c>
    </row>
    <row r="46" spans="1:2" x14ac:dyDescent="0.35">
      <c r="A46" s="127" t="s">
        <v>5191</v>
      </c>
      <c r="B46" s="28">
        <v>30</v>
      </c>
    </row>
    <row r="47" spans="1:2" x14ac:dyDescent="0.35">
      <c r="A47" s="15" t="s">
        <v>6389</v>
      </c>
      <c r="B47" s="28">
        <v>49</v>
      </c>
    </row>
    <row r="48" spans="1:2" x14ac:dyDescent="0.35">
      <c r="A48" s="127" t="s">
        <v>413</v>
      </c>
      <c r="B48" s="28"/>
    </row>
    <row r="49" spans="1:2" x14ac:dyDescent="0.35">
      <c r="A49" s="127" t="s">
        <v>6037</v>
      </c>
      <c r="B49" s="28">
        <v>49</v>
      </c>
    </row>
    <row r="50" spans="1:2" x14ac:dyDescent="0.35">
      <c r="A50" s="127" t="s">
        <v>6389</v>
      </c>
      <c r="B50" s="28"/>
    </row>
    <row r="51" spans="1:2" x14ac:dyDescent="0.35">
      <c r="A51" s="15" t="s">
        <v>6579</v>
      </c>
      <c r="B51" s="28">
        <v>25</v>
      </c>
    </row>
    <row r="52" spans="1:2" x14ac:dyDescent="0.35">
      <c r="A52" s="127" t="s">
        <v>6580</v>
      </c>
      <c r="B52" s="28">
        <v>7</v>
      </c>
    </row>
    <row r="53" spans="1:2" x14ac:dyDescent="0.35">
      <c r="A53" s="127" t="s">
        <v>6588</v>
      </c>
      <c r="B53" s="28">
        <v>7</v>
      </c>
    </row>
    <row r="54" spans="1:2" x14ac:dyDescent="0.35">
      <c r="A54" s="127" t="s">
        <v>6595</v>
      </c>
      <c r="B54" s="28">
        <v>6</v>
      </c>
    </row>
    <row r="55" spans="1:2" x14ac:dyDescent="0.35">
      <c r="A55" s="127" t="s">
        <v>6597</v>
      </c>
      <c r="B55" s="28">
        <v>5</v>
      </c>
    </row>
    <row r="56" spans="1:2" x14ac:dyDescent="0.35">
      <c r="A56" s="15" t="s">
        <v>1636</v>
      </c>
      <c r="B56" s="28"/>
    </row>
    <row r="57" spans="1:2" x14ac:dyDescent="0.35">
      <c r="A57" s="127"/>
      <c r="B57" s="28"/>
    </row>
    <row r="58" spans="1:2" x14ac:dyDescent="0.35">
      <c r="A58" s="15" t="s">
        <v>413</v>
      </c>
      <c r="B58" s="28"/>
    </row>
    <row r="59" spans="1:2" x14ac:dyDescent="0.35">
      <c r="A59" s="127" t="s">
        <v>413</v>
      </c>
      <c r="B59" s="28"/>
    </row>
    <row r="60" spans="1:2" x14ac:dyDescent="0.35">
      <c r="A60" s="15" t="s">
        <v>410</v>
      </c>
      <c r="B60" s="28">
        <v>3205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7B31C-B8CE-4854-92CB-F23E90F07EFE}">
  <dimension ref="A1:T17"/>
  <sheetViews>
    <sheetView showGridLines="0" workbookViewId="0">
      <selection sqref="A1:T2"/>
    </sheetView>
  </sheetViews>
  <sheetFormatPr defaultRowHeight="14.5" x14ac:dyDescent="0.35"/>
  <cols>
    <col min="1" max="1" width="9.1796875" style="164"/>
  </cols>
  <sheetData>
    <row r="1" spans="1:20" ht="15.5" thickTop="1" thickBot="1" x14ac:dyDescent="0.4">
      <c r="A1" s="169" t="s">
        <v>5976</v>
      </c>
      <c r="B1" s="169"/>
      <c r="C1" s="169"/>
      <c r="D1" s="169"/>
      <c r="E1" s="169"/>
      <c r="F1" s="169"/>
      <c r="G1" s="169"/>
      <c r="H1" s="169"/>
      <c r="I1" s="169"/>
      <c r="J1" s="169"/>
      <c r="K1" s="169"/>
      <c r="L1" s="169"/>
      <c r="M1" s="169"/>
      <c r="N1" s="169"/>
      <c r="O1" s="169"/>
      <c r="P1" s="169"/>
      <c r="Q1" s="169"/>
      <c r="R1" s="169"/>
      <c r="S1" s="169"/>
      <c r="T1" s="169"/>
    </row>
    <row r="2" spans="1:20" ht="15.5" thickTop="1" thickBot="1" x14ac:dyDescent="0.4">
      <c r="A2" s="169"/>
      <c r="B2" s="169"/>
      <c r="C2" s="169"/>
      <c r="D2" s="169"/>
      <c r="E2" s="169"/>
      <c r="F2" s="169"/>
      <c r="G2" s="169"/>
      <c r="H2" s="169"/>
      <c r="I2" s="169"/>
      <c r="J2" s="169"/>
      <c r="K2" s="169"/>
      <c r="L2" s="169"/>
      <c r="M2" s="169"/>
      <c r="N2" s="169"/>
      <c r="O2" s="169"/>
      <c r="P2" s="169"/>
      <c r="Q2" s="169"/>
      <c r="R2" s="169"/>
      <c r="S2" s="169"/>
      <c r="T2" s="169"/>
    </row>
    <row r="3" spans="1:20" ht="18" customHeight="1" thickTop="1" thickBot="1" x14ac:dyDescent="0.4">
      <c r="A3" s="170" t="s">
        <v>5964</v>
      </c>
      <c r="B3" s="171" t="s">
        <v>5968</v>
      </c>
      <c r="C3" s="171"/>
      <c r="D3" s="171"/>
      <c r="E3" s="171"/>
      <c r="F3" s="171"/>
      <c r="G3" s="171"/>
      <c r="H3" s="171"/>
      <c r="I3" s="171"/>
      <c r="J3" s="171"/>
      <c r="K3" s="171"/>
      <c r="L3" s="171"/>
      <c r="M3" s="171"/>
      <c r="N3" s="171"/>
      <c r="O3" s="171"/>
      <c r="P3" s="171"/>
      <c r="Q3" s="171"/>
      <c r="R3" s="171"/>
      <c r="S3" s="171"/>
      <c r="T3" s="171"/>
    </row>
    <row r="4" spans="1:20" ht="18" customHeight="1" thickTop="1" thickBot="1" x14ac:dyDescent="0.4">
      <c r="A4" s="170"/>
      <c r="B4" s="171"/>
      <c r="C4" s="171"/>
      <c r="D4" s="171"/>
      <c r="E4" s="171"/>
      <c r="F4" s="171"/>
      <c r="G4" s="171"/>
      <c r="H4" s="171"/>
      <c r="I4" s="171"/>
      <c r="J4" s="171"/>
      <c r="K4" s="171"/>
      <c r="L4" s="171"/>
      <c r="M4" s="171"/>
      <c r="N4" s="171"/>
      <c r="O4" s="171"/>
      <c r="P4" s="171"/>
      <c r="Q4" s="171"/>
      <c r="R4" s="171"/>
      <c r="S4" s="171"/>
      <c r="T4" s="171"/>
    </row>
    <row r="5" spans="1:20" ht="18" customHeight="1" thickTop="1" thickBot="1" x14ac:dyDescent="0.4">
      <c r="A5" s="170" t="s">
        <v>5965</v>
      </c>
      <c r="B5" s="171" t="s">
        <v>5969</v>
      </c>
      <c r="C5" s="171"/>
      <c r="D5" s="171"/>
      <c r="E5" s="171"/>
      <c r="F5" s="171"/>
      <c r="G5" s="171"/>
      <c r="H5" s="171"/>
      <c r="I5" s="171"/>
      <c r="J5" s="171"/>
      <c r="K5" s="171"/>
      <c r="L5" s="171"/>
      <c r="M5" s="171"/>
      <c r="N5" s="171"/>
      <c r="O5" s="171"/>
      <c r="P5" s="171"/>
      <c r="Q5" s="171"/>
      <c r="R5" s="171"/>
      <c r="S5" s="171"/>
      <c r="T5" s="171"/>
    </row>
    <row r="6" spans="1:20" ht="18" customHeight="1" thickTop="1" thickBot="1" x14ac:dyDescent="0.4">
      <c r="A6" s="170"/>
      <c r="B6" s="171"/>
      <c r="C6" s="171"/>
      <c r="D6" s="171"/>
      <c r="E6" s="171"/>
      <c r="F6" s="171"/>
      <c r="G6" s="171"/>
      <c r="H6" s="171"/>
      <c r="I6" s="171"/>
      <c r="J6" s="171"/>
      <c r="K6" s="171"/>
      <c r="L6" s="171"/>
      <c r="M6" s="171"/>
      <c r="N6" s="171"/>
      <c r="O6" s="171"/>
      <c r="P6" s="171"/>
      <c r="Q6" s="171"/>
      <c r="R6" s="171"/>
      <c r="S6" s="171"/>
      <c r="T6" s="171"/>
    </row>
    <row r="7" spans="1:20" ht="18" customHeight="1" thickTop="1" thickBot="1" x14ac:dyDescent="0.4">
      <c r="A7" s="170" t="s">
        <v>5966</v>
      </c>
      <c r="B7" s="171" t="s">
        <v>5970</v>
      </c>
      <c r="C7" s="171"/>
      <c r="D7" s="171"/>
      <c r="E7" s="171"/>
      <c r="F7" s="171"/>
      <c r="G7" s="171"/>
      <c r="H7" s="171"/>
      <c r="I7" s="171"/>
      <c r="J7" s="171"/>
      <c r="K7" s="171"/>
      <c r="L7" s="171"/>
      <c r="M7" s="171"/>
      <c r="N7" s="171"/>
      <c r="O7" s="171"/>
      <c r="P7" s="171"/>
      <c r="Q7" s="171"/>
      <c r="R7" s="171"/>
      <c r="S7" s="171"/>
      <c r="T7" s="171"/>
    </row>
    <row r="8" spans="1:20" ht="18" customHeight="1" thickTop="1" thickBot="1" x14ac:dyDescent="0.4">
      <c r="A8" s="170"/>
      <c r="B8" s="171"/>
      <c r="C8" s="171"/>
      <c r="D8" s="171"/>
      <c r="E8" s="171"/>
      <c r="F8" s="171"/>
      <c r="G8" s="171"/>
      <c r="H8" s="171"/>
      <c r="I8" s="171"/>
      <c r="J8" s="171"/>
      <c r="K8" s="171"/>
      <c r="L8" s="171"/>
      <c r="M8" s="171"/>
      <c r="N8" s="171"/>
      <c r="O8" s="171"/>
      <c r="P8" s="171"/>
      <c r="Q8" s="171"/>
      <c r="R8" s="171"/>
      <c r="S8" s="171"/>
      <c r="T8" s="171"/>
    </row>
    <row r="9" spans="1:20" ht="18" customHeight="1" thickTop="1" thickBot="1" x14ac:dyDescent="0.4">
      <c r="A9" s="170" t="s">
        <v>5967</v>
      </c>
      <c r="B9" s="171" t="s">
        <v>5971</v>
      </c>
      <c r="C9" s="171"/>
      <c r="D9" s="171"/>
      <c r="E9" s="171"/>
      <c r="F9" s="171"/>
      <c r="G9" s="171"/>
      <c r="H9" s="171"/>
      <c r="I9" s="171"/>
      <c r="J9" s="171"/>
      <c r="K9" s="171"/>
      <c r="L9" s="171"/>
      <c r="M9" s="171"/>
      <c r="N9" s="171"/>
      <c r="O9" s="171"/>
      <c r="P9" s="171"/>
      <c r="Q9" s="171"/>
      <c r="R9" s="171"/>
      <c r="S9" s="171"/>
      <c r="T9" s="171"/>
    </row>
    <row r="10" spans="1:20" ht="18" customHeight="1" thickTop="1" thickBot="1" x14ac:dyDescent="0.4">
      <c r="A10" s="170"/>
      <c r="B10" s="171"/>
      <c r="C10" s="171"/>
      <c r="D10" s="171"/>
      <c r="E10" s="171"/>
      <c r="F10" s="171"/>
      <c r="G10" s="171"/>
      <c r="H10" s="171"/>
      <c r="I10" s="171"/>
      <c r="J10" s="171"/>
      <c r="K10" s="171"/>
      <c r="L10" s="171"/>
      <c r="M10" s="171"/>
      <c r="N10" s="171"/>
      <c r="O10" s="171"/>
      <c r="P10" s="171"/>
      <c r="Q10" s="171"/>
      <c r="R10" s="171"/>
      <c r="S10" s="171"/>
      <c r="T10" s="171"/>
    </row>
    <row r="11" spans="1:20" ht="18" customHeight="1" thickTop="1" thickBot="1" x14ac:dyDescent="0.4">
      <c r="A11" s="170" t="s">
        <v>5972</v>
      </c>
      <c r="B11" s="171" t="s">
        <v>5973</v>
      </c>
      <c r="C11" s="171"/>
      <c r="D11" s="171"/>
      <c r="E11" s="171"/>
      <c r="F11" s="171"/>
      <c r="G11" s="171"/>
      <c r="H11" s="171"/>
      <c r="I11" s="171"/>
      <c r="J11" s="171"/>
      <c r="K11" s="171"/>
      <c r="L11" s="171"/>
      <c r="M11" s="171"/>
      <c r="N11" s="171"/>
      <c r="O11" s="171"/>
      <c r="P11" s="171"/>
      <c r="Q11" s="171"/>
      <c r="R11" s="171"/>
      <c r="S11" s="171"/>
      <c r="T11" s="171"/>
    </row>
    <row r="12" spans="1:20" ht="18" customHeight="1" thickTop="1" thickBot="1" x14ac:dyDescent="0.4">
      <c r="A12" s="170"/>
      <c r="B12" s="171"/>
      <c r="C12" s="171"/>
      <c r="D12" s="171"/>
      <c r="E12" s="171"/>
      <c r="F12" s="171"/>
      <c r="G12" s="171"/>
      <c r="H12" s="171"/>
      <c r="I12" s="171"/>
      <c r="J12" s="171"/>
      <c r="K12" s="171"/>
      <c r="L12" s="171"/>
      <c r="M12" s="171"/>
      <c r="N12" s="171"/>
      <c r="O12" s="171"/>
      <c r="P12" s="171"/>
      <c r="Q12" s="171"/>
      <c r="R12" s="171"/>
      <c r="S12" s="171"/>
      <c r="T12" s="171"/>
    </row>
    <row r="13" spans="1:20" ht="18" customHeight="1" thickTop="1" thickBot="1" x14ac:dyDescent="0.4">
      <c r="A13" s="170" t="s">
        <v>5974</v>
      </c>
      <c r="B13" s="171" t="s">
        <v>5975</v>
      </c>
      <c r="C13" s="171"/>
      <c r="D13" s="171"/>
      <c r="E13" s="171"/>
      <c r="F13" s="171"/>
      <c r="G13" s="171"/>
      <c r="H13" s="171"/>
      <c r="I13" s="171"/>
      <c r="J13" s="171"/>
      <c r="K13" s="171"/>
      <c r="L13" s="171"/>
      <c r="M13" s="171"/>
      <c r="N13" s="171"/>
      <c r="O13" s="171"/>
      <c r="P13" s="171"/>
      <c r="Q13" s="171"/>
      <c r="R13" s="171"/>
      <c r="S13" s="171"/>
      <c r="T13" s="171"/>
    </row>
    <row r="14" spans="1:20" ht="18" customHeight="1" thickTop="1" thickBot="1" x14ac:dyDescent="0.4">
      <c r="A14" s="170"/>
      <c r="B14" s="171"/>
      <c r="C14" s="171"/>
      <c r="D14" s="171"/>
      <c r="E14" s="171"/>
      <c r="F14" s="171"/>
      <c r="G14" s="171"/>
      <c r="H14" s="171"/>
      <c r="I14" s="171"/>
      <c r="J14" s="171"/>
      <c r="K14" s="171"/>
      <c r="L14" s="171"/>
      <c r="M14" s="171"/>
      <c r="N14" s="171"/>
      <c r="O14" s="171"/>
      <c r="P14" s="171"/>
      <c r="Q14" s="171"/>
      <c r="R14" s="171"/>
      <c r="S14" s="171"/>
      <c r="T14" s="171"/>
    </row>
    <row r="15" spans="1:20" ht="18" customHeight="1" thickTop="1" thickBot="1" x14ac:dyDescent="0.4">
      <c r="A15" s="170" t="s">
        <v>5977</v>
      </c>
      <c r="B15" s="171" t="s">
        <v>5978</v>
      </c>
      <c r="C15" s="171"/>
      <c r="D15" s="171"/>
      <c r="E15" s="171"/>
      <c r="F15" s="171"/>
      <c r="G15" s="171"/>
      <c r="H15" s="171"/>
      <c r="I15" s="171"/>
      <c r="J15" s="171"/>
      <c r="K15" s="171"/>
      <c r="L15" s="171"/>
      <c r="M15" s="171"/>
      <c r="N15" s="171"/>
      <c r="O15" s="171"/>
      <c r="P15" s="171"/>
      <c r="Q15" s="171"/>
      <c r="R15" s="171"/>
      <c r="S15" s="171"/>
      <c r="T15" s="171"/>
    </row>
    <row r="16" spans="1:20" ht="18" customHeight="1" thickTop="1" thickBot="1" x14ac:dyDescent="0.4">
      <c r="A16" s="170"/>
      <c r="B16" s="171"/>
      <c r="C16" s="171"/>
      <c r="D16" s="171"/>
      <c r="E16" s="171"/>
      <c r="F16" s="171"/>
      <c r="G16" s="171"/>
      <c r="H16" s="171"/>
      <c r="I16" s="171"/>
      <c r="J16" s="171"/>
      <c r="K16" s="171"/>
      <c r="L16" s="171"/>
      <c r="M16" s="171"/>
      <c r="N16" s="171"/>
      <c r="O16" s="171"/>
      <c r="P16" s="171"/>
      <c r="Q16" s="171"/>
      <c r="R16" s="171"/>
      <c r="S16" s="171"/>
      <c r="T16" s="171"/>
    </row>
    <row r="17" ht="15" thickTop="1" x14ac:dyDescent="0.35"/>
  </sheetData>
  <mergeCells count="15">
    <mergeCell ref="A1:T2"/>
    <mergeCell ref="A15:A16"/>
    <mergeCell ref="B15:T16"/>
    <mergeCell ref="B11:T12"/>
    <mergeCell ref="B13:T14"/>
    <mergeCell ref="A3:A4"/>
    <mergeCell ref="A5:A6"/>
    <mergeCell ref="A7:A8"/>
    <mergeCell ref="A9:A10"/>
    <mergeCell ref="A11:A12"/>
    <mergeCell ref="A13:A14"/>
    <mergeCell ref="B3:T4"/>
    <mergeCell ref="B5:T6"/>
    <mergeCell ref="B7:T8"/>
    <mergeCell ref="B9:T10"/>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CA19-60A1-4941-BD89-C3F74352531F}">
  <dimension ref="A3:E21"/>
  <sheetViews>
    <sheetView topLeftCell="A3" workbookViewId="0">
      <selection activeCell="A3" sqref="A3"/>
    </sheetView>
  </sheetViews>
  <sheetFormatPr defaultRowHeight="14.5" x14ac:dyDescent="0.35"/>
  <cols>
    <col min="1" max="1" width="12.36328125" bestFit="1" customWidth="1"/>
    <col min="2" max="2" width="22.81640625" bestFit="1" customWidth="1"/>
  </cols>
  <sheetData>
    <row r="3" spans="1:5" x14ac:dyDescent="0.35">
      <c r="A3" s="26" t="s">
        <v>409</v>
      </c>
      <c r="B3" t="s">
        <v>1423</v>
      </c>
      <c r="D3" s="2"/>
      <c r="E3" s="2"/>
    </row>
    <row r="4" spans="1:5" x14ac:dyDescent="0.35">
      <c r="A4" s="15" t="s">
        <v>5390</v>
      </c>
      <c r="B4" s="28">
        <v>213</v>
      </c>
    </row>
    <row r="5" spans="1:5" x14ac:dyDescent="0.35">
      <c r="A5" s="15" t="s">
        <v>3801</v>
      </c>
      <c r="B5" s="28">
        <v>243</v>
      </c>
    </row>
    <row r="6" spans="1:5" x14ac:dyDescent="0.35">
      <c r="A6" s="15" t="s">
        <v>824</v>
      </c>
      <c r="B6" s="28">
        <v>223</v>
      </c>
    </row>
    <row r="7" spans="1:5" x14ac:dyDescent="0.35">
      <c r="A7" s="15" t="s">
        <v>915</v>
      </c>
      <c r="B7" s="28">
        <v>220</v>
      </c>
    </row>
    <row r="8" spans="1:5" x14ac:dyDescent="0.35">
      <c r="A8" s="15" t="s">
        <v>1475</v>
      </c>
      <c r="B8" s="28">
        <v>185</v>
      </c>
    </row>
    <row r="9" spans="1:5" x14ac:dyDescent="0.35">
      <c r="A9" s="15" t="s">
        <v>5116</v>
      </c>
      <c r="B9" s="28">
        <v>65</v>
      </c>
    </row>
    <row r="10" spans="1:5" x14ac:dyDescent="0.35">
      <c r="A10" s="15" t="s">
        <v>832</v>
      </c>
      <c r="B10" s="28">
        <v>268</v>
      </c>
    </row>
    <row r="11" spans="1:5" x14ac:dyDescent="0.35">
      <c r="A11" s="15" t="s">
        <v>834</v>
      </c>
      <c r="B11" s="28">
        <v>176</v>
      </c>
    </row>
    <row r="12" spans="1:5" x14ac:dyDescent="0.35">
      <c r="A12" s="15" t="s">
        <v>3794</v>
      </c>
      <c r="B12" s="28">
        <v>325</v>
      </c>
    </row>
    <row r="13" spans="1:5" x14ac:dyDescent="0.35">
      <c r="A13" s="15" t="s">
        <v>1721</v>
      </c>
      <c r="B13" s="28">
        <v>100</v>
      </c>
    </row>
    <row r="14" spans="1:5" x14ac:dyDescent="0.35">
      <c r="A14" s="15" t="s">
        <v>2092</v>
      </c>
      <c r="B14" s="28">
        <v>169</v>
      </c>
    </row>
    <row r="15" spans="1:5" x14ac:dyDescent="0.35">
      <c r="A15" s="15" t="s">
        <v>1477</v>
      </c>
      <c r="B15" s="28">
        <v>258</v>
      </c>
    </row>
    <row r="16" spans="1:5" x14ac:dyDescent="0.35">
      <c r="A16" s="15" t="s">
        <v>837</v>
      </c>
      <c r="B16" s="28">
        <v>239</v>
      </c>
    </row>
    <row r="17" spans="1:2" x14ac:dyDescent="0.35">
      <c r="A17" s="15" t="s">
        <v>6036</v>
      </c>
      <c r="B17" s="28">
        <v>218</v>
      </c>
    </row>
    <row r="18" spans="1:2" x14ac:dyDescent="0.35">
      <c r="A18" s="15" t="s">
        <v>6577</v>
      </c>
      <c r="B18" s="28">
        <v>155</v>
      </c>
    </row>
    <row r="19" spans="1:2" x14ac:dyDescent="0.35">
      <c r="A19" s="15" t="s">
        <v>6579</v>
      </c>
      <c r="B19" s="28">
        <v>25</v>
      </c>
    </row>
    <row r="20" spans="1:2" x14ac:dyDescent="0.35">
      <c r="A20" s="15" t="s">
        <v>6581</v>
      </c>
      <c r="B20" s="28">
        <v>74</v>
      </c>
    </row>
    <row r="21" spans="1:2" x14ac:dyDescent="0.35">
      <c r="A21" s="15" t="s">
        <v>410</v>
      </c>
      <c r="B21" s="28">
        <v>3156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472D34-C030-4D65-AE59-13A4798E0652}">
  <sheetPr>
    <pageSetUpPr fitToPage="1"/>
  </sheetPr>
  <dimension ref="A1:W422"/>
  <sheetViews>
    <sheetView zoomScaleNormal="120" workbookViewId="0">
      <pane ySplit="1" topLeftCell="A2" activePane="bottomLeft" state="frozen"/>
      <selection pane="bottomLeft" activeCell="A2" sqref="A2:K421"/>
    </sheetView>
  </sheetViews>
  <sheetFormatPr defaultRowHeight="14.5" x14ac:dyDescent="0.35"/>
  <cols>
    <col min="1" max="1" width="13.54296875" customWidth="1"/>
    <col min="2" max="2" width="9" customWidth="1"/>
    <col min="3" max="3" width="14.1796875" customWidth="1"/>
    <col min="4" max="4" width="9.7265625" style="4" customWidth="1"/>
    <col min="5" max="5" width="15.26953125" customWidth="1"/>
    <col min="6" max="6" width="18.54296875" style="18" customWidth="1"/>
    <col min="7" max="7" width="38.453125" style="181" customWidth="1"/>
    <col min="8" max="8" width="12.81640625" bestFit="1" customWidth="1"/>
    <col min="9" max="9" width="14.81640625" customWidth="1"/>
    <col min="10" max="10" width="12.81640625" bestFit="1" customWidth="1"/>
    <col min="11" max="12" width="12.81640625" customWidth="1"/>
  </cols>
  <sheetData>
    <row r="1" spans="1:14" ht="29" x14ac:dyDescent="0.35">
      <c r="A1" s="18" t="s">
        <v>3322</v>
      </c>
      <c r="B1" s="18" t="s">
        <v>1284</v>
      </c>
      <c r="C1" s="18" t="s">
        <v>194</v>
      </c>
      <c r="D1" s="18" t="s">
        <v>818</v>
      </c>
      <c r="E1" s="113" t="s">
        <v>197</v>
      </c>
      <c r="F1" s="55" t="s">
        <v>4442</v>
      </c>
      <c r="G1" s="178" t="s">
        <v>195</v>
      </c>
      <c r="H1" s="36" t="s">
        <v>196</v>
      </c>
      <c r="I1" s="121" t="s">
        <v>863</v>
      </c>
      <c r="J1" s="18" t="s">
        <v>5222</v>
      </c>
      <c r="K1" s="18" t="s">
        <v>4899</v>
      </c>
    </row>
    <row r="2" spans="1:14" x14ac:dyDescent="0.35">
      <c r="A2" s="3" t="s">
        <v>6524</v>
      </c>
      <c r="B2" s="3" t="str">
        <f>LEFT(Table1[[#This Row],[Location]],6)</f>
        <v>AA1-01</v>
      </c>
      <c r="C2" s="3" t="s">
        <v>4821</v>
      </c>
      <c r="D2" s="3" t="str">
        <f>LEFT(Table1[[#This Row],[Pheno]],4)</f>
        <v>.</v>
      </c>
      <c r="E2" s="3" t="str">
        <f>LEFT(Table1[[#This Row],[Barcode]],7)</f>
        <v>.</v>
      </c>
      <c r="F2" s="3" t="str">
        <f>LEFT(Table1[[#This Row],[Barcode]],7)</f>
        <v>.</v>
      </c>
      <c r="G2" s="50" t="s">
        <v>413</v>
      </c>
      <c r="H2" s="124"/>
      <c r="I2" s="145" t="str">
        <f>IF(Table1[[#This Row],[Initial Clone Count]]="","","1")</f>
        <v/>
      </c>
      <c r="J2" s="145">
        <f>IF(RIGHT(Table1[[#This Row],[Location]],1)="1",SUM(H2:H5),"")</f>
        <v>0</v>
      </c>
      <c r="K2" s="145" t="str">
        <f>_xlfn.CONCAT("CL_",Table1[[#This Row],[Location]])</f>
        <v>CL_AA1-01:01</v>
      </c>
      <c r="N2" s="4"/>
    </row>
    <row r="3" spans="1:14" x14ac:dyDescent="0.35">
      <c r="A3" s="3" t="s">
        <v>6524</v>
      </c>
      <c r="B3" s="3" t="str">
        <f>LEFT(Table1[[#This Row],[Location]],6)</f>
        <v>AA1-01</v>
      </c>
      <c r="C3" s="3" t="s">
        <v>4842</v>
      </c>
      <c r="D3" s="3" t="str">
        <f>LEFT(Table1[[#This Row],[Pheno]],4)</f>
        <v>.</v>
      </c>
      <c r="E3" s="3" t="str">
        <f>LEFT(Table1[[#This Row],[Barcode]],7)</f>
        <v>.</v>
      </c>
      <c r="F3" s="3" t="str">
        <f>LEFT(Table1[[#This Row],[Barcode]],7)</f>
        <v>.</v>
      </c>
      <c r="G3" s="50" t="s">
        <v>413</v>
      </c>
      <c r="H3" s="124"/>
      <c r="I3" s="145" t="str">
        <f>IF(Table1[[#This Row],[Initial Clone Count]]="","","1")</f>
        <v/>
      </c>
      <c r="J3" s="145" t="str">
        <f>IF(RIGHT(Table1[[#This Row],[Location]],1)="1",SUM(H3:H6),"")</f>
        <v/>
      </c>
      <c r="K3" s="145" t="str">
        <f>_xlfn.CONCAT("CL_",Table1[[#This Row],[Location]])</f>
        <v>CL_AA1-01:02</v>
      </c>
      <c r="M3" s="14" t="s">
        <v>205</v>
      </c>
      <c r="N3" s="14"/>
    </row>
    <row r="4" spans="1:14" x14ac:dyDescent="0.35">
      <c r="A4" s="3" t="s">
        <v>6524</v>
      </c>
      <c r="B4" s="3" t="str">
        <f>LEFT(Table1[[#This Row],[Location]],6)</f>
        <v>AA1-01</v>
      </c>
      <c r="C4" s="3" t="s">
        <v>4863</v>
      </c>
      <c r="D4" s="3" t="str">
        <f>LEFT(Table1[[#This Row],[Pheno]],4)</f>
        <v>.</v>
      </c>
      <c r="E4" s="3" t="str">
        <f>LEFT(Table1[[#This Row],[Barcode]],7)</f>
        <v>.</v>
      </c>
      <c r="F4" s="3" t="str">
        <f>LEFT(Table1[[#This Row],[Barcode]],7)</f>
        <v>.</v>
      </c>
      <c r="G4" s="50" t="s">
        <v>413</v>
      </c>
      <c r="H4" s="124"/>
      <c r="I4" s="145" t="str">
        <f>IF(Table1[[#This Row],[Initial Clone Count]]="","","1")</f>
        <v/>
      </c>
      <c r="J4" s="145" t="str">
        <f>IF(RIGHT(Table1[[#This Row],[Location]],1)="1",SUM(H4:H7),"")</f>
        <v/>
      </c>
      <c r="K4" s="145" t="str">
        <f>_xlfn.CONCAT("CL_",Table1[[#This Row],[Location]])</f>
        <v>CL_AA1-01:03</v>
      </c>
      <c r="M4" s="3">
        <v>1</v>
      </c>
      <c r="N4" s="3" t="s">
        <v>198</v>
      </c>
    </row>
    <row r="5" spans="1:14" x14ac:dyDescent="0.35">
      <c r="A5" s="3" t="s">
        <v>6524</v>
      </c>
      <c r="B5" s="3" t="str">
        <f>LEFT(Table1[[#This Row],[Location]],6)</f>
        <v>AA1-01</v>
      </c>
      <c r="C5" s="3" t="s">
        <v>4884</v>
      </c>
      <c r="D5" s="3" t="str">
        <f>LEFT(Table1[[#This Row],[Pheno]],4)</f>
        <v>.</v>
      </c>
      <c r="E5" s="3" t="str">
        <f>LEFT(Table1[[#This Row],[Barcode]],7)</f>
        <v>.</v>
      </c>
      <c r="F5" s="3" t="str">
        <f>LEFT(Table1[[#This Row],[Barcode]],7)</f>
        <v>.</v>
      </c>
      <c r="G5" s="50" t="s">
        <v>413</v>
      </c>
      <c r="H5" s="124"/>
      <c r="I5" s="145" t="str">
        <f>IF(Table1[[#This Row],[Initial Clone Count]]="","","1")</f>
        <v/>
      </c>
      <c r="J5" s="145" t="str">
        <f>IF(RIGHT(Table1[[#This Row],[Location]],1)="1",SUM(H5:H8),"")</f>
        <v/>
      </c>
      <c r="K5" s="145" t="str">
        <f>_xlfn.CONCAT("CL_",Table1[[#This Row],[Location]])</f>
        <v>CL_AA1-01:04</v>
      </c>
      <c r="M5" s="3">
        <v>2</v>
      </c>
      <c r="N5" s="3" t="s">
        <v>199</v>
      </c>
    </row>
    <row r="6" spans="1:14" x14ac:dyDescent="0.35">
      <c r="A6" s="3" t="s">
        <v>6524</v>
      </c>
      <c r="B6" s="3" t="str">
        <f>LEFT(Table1[[#This Row],[Location]],6)</f>
        <v>AA1-02</v>
      </c>
      <c r="C6" s="3" t="s">
        <v>4820</v>
      </c>
      <c r="D6" s="3" t="str">
        <f>LEFT(Table1[[#This Row],[Pheno]],4)</f>
        <v>.</v>
      </c>
      <c r="E6" s="3" t="str">
        <f>LEFT(Table1[[#This Row],[Barcode]],7)</f>
        <v>.</v>
      </c>
      <c r="F6" s="3" t="str">
        <f>LEFT(Table1[[#This Row],[Barcode]],7)</f>
        <v>.</v>
      </c>
      <c r="G6" s="50" t="s">
        <v>413</v>
      </c>
      <c r="H6" s="124"/>
      <c r="I6" s="145" t="str">
        <f>IF(Table1[[#This Row],[Initial Clone Count]]="","","1")</f>
        <v/>
      </c>
      <c r="J6" s="145">
        <f>IF(RIGHT(Table1[[#This Row],[Location]],1)="1",SUM(H6:H9),"")</f>
        <v>0</v>
      </c>
      <c r="K6" s="145" t="str">
        <f>_xlfn.CONCAT("CL_",Table1[[#This Row],[Location]])</f>
        <v>CL_AA1-02:01</v>
      </c>
      <c r="M6" s="3">
        <v>3</v>
      </c>
      <c r="N6" s="3" t="s">
        <v>200</v>
      </c>
    </row>
    <row r="7" spans="1:14" x14ac:dyDescent="0.35">
      <c r="A7" s="3" t="s">
        <v>6524</v>
      </c>
      <c r="B7" s="3" t="str">
        <f>LEFT(Table1[[#This Row],[Location]],6)</f>
        <v>AA1-02</v>
      </c>
      <c r="C7" s="3" t="s">
        <v>4841</v>
      </c>
      <c r="D7" s="3" t="str">
        <f>LEFT(Table1[[#This Row],[Pheno]],4)</f>
        <v>.</v>
      </c>
      <c r="E7" s="3" t="str">
        <f>LEFT(Table1[[#This Row],[Barcode]],7)</f>
        <v>.</v>
      </c>
      <c r="F7" s="3" t="str">
        <f>LEFT(Table1[[#This Row],[Barcode]],7)</f>
        <v>.</v>
      </c>
      <c r="G7" s="50" t="s">
        <v>413</v>
      </c>
      <c r="H7" s="124"/>
      <c r="I7" s="145" t="str">
        <f>IF(Table1[[#This Row],[Initial Clone Count]]="","","1")</f>
        <v/>
      </c>
      <c r="J7" s="145" t="str">
        <f>IF(RIGHT(Table1[[#This Row],[Location]],1)="1",SUM(H7:H10),"")</f>
        <v/>
      </c>
      <c r="K7" s="145" t="str">
        <f>_xlfn.CONCAT("CL_",Table1[[#This Row],[Location]])</f>
        <v>CL_AA1-02:02</v>
      </c>
      <c r="M7" s="3">
        <v>4</v>
      </c>
      <c r="N7" s="3" t="s">
        <v>201</v>
      </c>
    </row>
    <row r="8" spans="1:14" x14ac:dyDescent="0.35">
      <c r="A8" s="3" t="s">
        <v>6524</v>
      </c>
      <c r="B8" s="3" t="str">
        <f>LEFT(Table1[[#This Row],[Location]],6)</f>
        <v>AA1-02</v>
      </c>
      <c r="C8" s="3" t="s">
        <v>4862</v>
      </c>
      <c r="D8" s="3" t="str">
        <f>LEFT(Table1[[#This Row],[Pheno]],4)</f>
        <v>.</v>
      </c>
      <c r="E8" s="3" t="str">
        <f>LEFT(Table1[[#This Row],[Barcode]],7)</f>
        <v>.</v>
      </c>
      <c r="F8" s="3" t="str">
        <f>LEFT(Table1[[#This Row],[Barcode]],7)</f>
        <v>.</v>
      </c>
      <c r="G8" s="50" t="s">
        <v>413</v>
      </c>
      <c r="H8" s="124"/>
      <c r="I8" s="145" t="str">
        <f>IF(Table1[[#This Row],[Initial Clone Count]]="","","1")</f>
        <v/>
      </c>
      <c r="J8" s="145" t="str">
        <f>IF(RIGHT(Table1[[#This Row],[Location]],1)="1",SUM(H8:H11),"")</f>
        <v/>
      </c>
      <c r="K8" s="145" t="str">
        <f>_xlfn.CONCAT("CL_",Table1[[#This Row],[Location]])</f>
        <v>CL_AA1-02:03</v>
      </c>
      <c r="M8" s="3">
        <v>5</v>
      </c>
      <c r="N8" s="3" t="s">
        <v>862</v>
      </c>
    </row>
    <row r="9" spans="1:14" x14ac:dyDescent="0.35">
      <c r="A9" s="3" t="s">
        <v>6524</v>
      </c>
      <c r="B9" s="3" t="str">
        <f>LEFT(Table1[[#This Row],[Location]],6)</f>
        <v>AA1-02</v>
      </c>
      <c r="C9" s="3" t="s">
        <v>4883</v>
      </c>
      <c r="D9" s="3" t="str">
        <f>LEFT(Table1[[#This Row],[Pheno]],4)</f>
        <v>.</v>
      </c>
      <c r="E9" s="3" t="str">
        <f>LEFT(Table1[[#This Row],[Barcode]],7)</f>
        <v>.</v>
      </c>
      <c r="F9" s="3" t="str">
        <f>LEFT(Table1[[#This Row],[Barcode]],7)</f>
        <v>.</v>
      </c>
      <c r="G9" s="50" t="s">
        <v>413</v>
      </c>
      <c r="H9" s="124"/>
      <c r="I9" s="145" t="str">
        <f>IF(Table1[[#This Row],[Initial Clone Count]]="","","1")</f>
        <v/>
      </c>
      <c r="J9" s="145" t="str">
        <f>IF(RIGHT(Table1[[#This Row],[Location]],1)="1",SUM(H9:H12),"")</f>
        <v/>
      </c>
      <c r="K9" s="145" t="str">
        <f>_xlfn.CONCAT("CL_",Table1[[#This Row],[Location]])</f>
        <v>CL_AA1-02:04</v>
      </c>
      <c r="M9" s="3">
        <v>6</v>
      </c>
      <c r="N9" s="3" t="s">
        <v>544</v>
      </c>
    </row>
    <row r="10" spans="1:14" x14ac:dyDescent="0.35">
      <c r="A10" s="3" t="s">
        <v>6524</v>
      </c>
      <c r="B10" s="3" t="str">
        <f>LEFT(Table1[[#This Row],[Location]],6)</f>
        <v>AA1-03</v>
      </c>
      <c r="C10" s="3" t="s">
        <v>4819</v>
      </c>
      <c r="D10" s="3" t="str">
        <f>LEFT(Table1[[#This Row],[Pheno]],4)</f>
        <v>.</v>
      </c>
      <c r="E10" s="3" t="str">
        <f>LEFT(Table1[[#This Row],[Barcode]],7)</f>
        <v>.</v>
      </c>
      <c r="F10" s="3" t="str">
        <f>LEFT(Table1[[#This Row],[Barcode]],7)</f>
        <v>.</v>
      </c>
      <c r="G10" s="50" t="s">
        <v>413</v>
      </c>
      <c r="H10" s="124"/>
      <c r="I10" s="145" t="str">
        <f>IF(Table1[[#This Row],[Initial Clone Count]]="","","1")</f>
        <v/>
      </c>
      <c r="J10" s="145">
        <f>IF(RIGHT(Table1[[#This Row],[Location]],1)="1",SUM(H10:H13),"")</f>
        <v>0</v>
      </c>
      <c r="K10" s="145" t="str">
        <f>_xlfn.CONCAT("CL_",Table1[[#This Row],[Location]])</f>
        <v>CL_AA1-03:01</v>
      </c>
      <c r="M10" s="50">
        <v>7</v>
      </c>
      <c r="N10" s="51" t="s">
        <v>1174</v>
      </c>
    </row>
    <row r="11" spans="1:14" x14ac:dyDescent="0.35">
      <c r="A11" s="3" t="s">
        <v>6524</v>
      </c>
      <c r="B11" s="3" t="str">
        <f>LEFT(Table1[[#This Row],[Location]],6)</f>
        <v>AA1-03</v>
      </c>
      <c r="C11" s="3" t="s">
        <v>4840</v>
      </c>
      <c r="D11" s="3" t="str">
        <f>LEFT(Table1[[#This Row],[Pheno]],4)</f>
        <v>.</v>
      </c>
      <c r="E11" s="3" t="str">
        <f>LEFT(Table1[[#This Row],[Barcode]],7)</f>
        <v>.</v>
      </c>
      <c r="F11" s="3" t="str">
        <f>LEFT(Table1[[#This Row],[Barcode]],7)</f>
        <v>.</v>
      </c>
      <c r="G11" s="50" t="s">
        <v>413</v>
      </c>
      <c r="H11" s="124"/>
      <c r="I11" s="145" t="str">
        <f>IF(Table1[[#This Row],[Initial Clone Count]]="","","1")</f>
        <v/>
      </c>
      <c r="J11" s="145" t="str">
        <f>IF(RIGHT(Table1[[#This Row],[Location]],1)="1",SUM(H11:H14),"")</f>
        <v/>
      </c>
      <c r="K11" s="145" t="str">
        <f>_xlfn.CONCAT("CL_",Table1[[#This Row],[Location]])</f>
        <v>CL_AA1-03:02</v>
      </c>
      <c r="M11" s="46">
        <v>8</v>
      </c>
      <c r="N11" s="52" t="s">
        <v>1273</v>
      </c>
    </row>
    <row r="12" spans="1:14" x14ac:dyDescent="0.35">
      <c r="A12" s="3" t="s">
        <v>6524</v>
      </c>
      <c r="B12" s="3" t="str">
        <f>LEFT(Table1[[#This Row],[Location]],6)</f>
        <v>AA1-03</v>
      </c>
      <c r="C12" s="3" t="s">
        <v>4861</v>
      </c>
      <c r="D12" s="3" t="str">
        <f>LEFT(Table1[[#This Row],[Pheno]],4)</f>
        <v>.</v>
      </c>
      <c r="E12" s="3" t="str">
        <f>LEFT(Table1[[#This Row],[Barcode]],7)</f>
        <v>.</v>
      </c>
      <c r="F12" s="3" t="str">
        <f>LEFT(Table1[[#This Row],[Barcode]],7)</f>
        <v>.</v>
      </c>
      <c r="G12" s="50" t="s">
        <v>413</v>
      </c>
      <c r="H12" s="124"/>
      <c r="I12" s="145" t="str">
        <f>IF(Table1[[#This Row],[Initial Clone Count]]="","","1")</f>
        <v/>
      </c>
      <c r="J12" s="145" t="str">
        <f>IF(RIGHT(Table1[[#This Row],[Location]],1)="1",SUM(H12:H15),"")</f>
        <v/>
      </c>
      <c r="K12" s="145" t="str">
        <f>_xlfn.CONCAT("CL_",Table1[[#This Row],[Location]])</f>
        <v>CL_AA1-03:03</v>
      </c>
    </row>
    <row r="13" spans="1:14" x14ac:dyDescent="0.35">
      <c r="A13" s="3" t="s">
        <v>6524</v>
      </c>
      <c r="B13" s="3" t="str">
        <f>LEFT(Table1[[#This Row],[Location]],6)</f>
        <v>AA1-03</v>
      </c>
      <c r="C13" s="3" t="s">
        <v>4882</v>
      </c>
      <c r="D13" s="3" t="str">
        <f>LEFT(Table1[[#This Row],[Pheno]],4)</f>
        <v>.</v>
      </c>
      <c r="E13" s="3" t="str">
        <f>LEFT(Table1[[#This Row],[Barcode]],7)</f>
        <v>.</v>
      </c>
      <c r="F13" s="3" t="str">
        <f>LEFT(Table1[[#This Row],[Barcode]],7)</f>
        <v>.</v>
      </c>
      <c r="G13" s="50" t="s">
        <v>413</v>
      </c>
      <c r="H13" s="124"/>
      <c r="I13" s="145" t="str">
        <f>IF(Table1[[#This Row],[Initial Clone Count]]="","","1")</f>
        <v/>
      </c>
      <c r="J13" s="145" t="str">
        <f>IF(RIGHT(Table1[[#This Row],[Location]],1)="1",SUM(H13:H16),"")</f>
        <v/>
      </c>
      <c r="K13" s="145" t="str">
        <f>_xlfn.CONCAT("CL_",Table1[[#This Row],[Location]])</f>
        <v>CL_AA1-03:04</v>
      </c>
    </row>
    <row r="14" spans="1:14" x14ac:dyDescent="0.35">
      <c r="A14" s="3" t="s">
        <v>6524</v>
      </c>
      <c r="B14" s="3" t="str">
        <f>LEFT(Table1[[#This Row],[Location]],6)</f>
        <v>AA1-04</v>
      </c>
      <c r="C14" s="3" t="s">
        <v>4818</v>
      </c>
      <c r="D14" s="3" t="str">
        <f>LEFT(Table1[[#This Row],[Pheno]],4)</f>
        <v>.</v>
      </c>
      <c r="E14" s="3" t="str">
        <f>LEFT(Table1[[#This Row],[Barcode]],7)</f>
        <v>.</v>
      </c>
      <c r="F14" s="3" t="str">
        <f>LEFT(Table1[[#This Row],[Barcode]],7)</f>
        <v>.</v>
      </c>
      <c r="G14" s="50" t="s">
        <v>413</v>
      </c>
      <c r="H14" s="124"/>
      <c r="I14" s="145" t="str">
        <f>IF(Table1[[#This Row],[Initial Clone Count]]="","","1")</f>
        <v/>
      </c>
      <c r="J14" s="145">
        <f>IF(RIGHT(Table1[[#This Row],[Location]],1)="1",SUM(H14:H17),"")</f>
        <v>0</v>
      </c>
      <c r="K14" s="145" t="str">
        <f>_xlfn.CONCAT("CL_",Table1[[#This Row],[Location]])</f>
        <v>CL_AA1-04:01</v>
      </c>
    </row>
    <row r="15" spans="1:14" x14ac:dyDescent="0.35">
      <c r="A15" s="3" t="s">
        <v>6524</v>
      </c>
      <c r="B15" s="3" t="str">
        <f>LEFT(Table1[[#This Row],[Location]],6)</f>
        <v>AA1-04</v>
      </c>
      <c r="C15" s="3" t="s">
        <v>4839</v>
      </c>
      <c r="D15" s="3" t="str">
        <f>LEFT(Table1[[#This Row],[Pheno]],4)</f>
        <v>.</v>
      </c>
      <c r="E15" s="3" t="str">
        <f>LEFT(Table1[[#This Row],[Barcode]],7)</f>
        <v>.</v>
      </c>
      <c r="F15" s="3" t="str">
        <f>LEFT(Table1[[#This Row],[Barcode]],7)</f>
        <v>.</v>
      </c>
      <c r="G15" s="50" t="s">
        <v>413</v>
      </c>
      <c r="H15" s="124"/>
      <c r="I15" s="145" t="str">
        <f>IF(Table1[[#This Row],[Initial Clone Count]]="","","1")</f>
        <v/>
      </c>
      <c r="J15" s="145" t="str">
        <f>IF(RIGHT(Table1[[#This Row],[Location]],1)="1",SUM(H15:H18),"")</f>
        <v/>
      </c>
      <c r="K15" s="145" t="str">
        <f>_xlfn.CONCAT("CL_",Table1[[#This Row],[Location]])</f>
        <v>CL_AA1-04:02</v>
      </c>
    </row>
    <row r="16" spans="1:14" x14ac:dyDescent="0.35">
      <c r="A16" s="3" t="s">
        <v>6524</v>
      </c>
      <c r="B16" s="3" t="str">
        <f>LEFT(Table1[[#This Row],[Location]],6)</f>
        <v>AA1-04</v>
      </c>
      <c r="C16" s="3" t="s">
        <v>4860</v>
      </c>
      <c r="D16" s="3" t="str">
        <f>LEFT(Table1[[#This Row],[Pheno]],4)</f>
        <v>.</v>
      </c>
      <c r="E16" s="3" t="str">
        <f>LEFT(Table1[[#This Row],[Barcode]],7)</f>
        <v>.</v>
      </c>
      <c r="F16" s="3" t="str">
        <f>LEFT(Table1[[#This Row],[Barcode]],7)</f>
        <v>.</v>
      </c>
      <c r="G16" s="50" t="s">
        <v>413</v>
      </c>
      <c r="H16" s="124"/>
      <c r="I16" s="145" t="str">
        <f>IF(Table1[[#This Row],[Initial Clone Count]]="","","1")</f>
        <v/>
      </c>
      <c r="J16" s="145" t="str">
        <f>IF(RIGHT(Table1[[#This Row],[Location]],1)="1",SUM(H16:H19),"")</f>
        <v/>
      </c>
      <c r="K16" s="145" t="str">
        <f>_xlfn.CONCAT("CL_",Table1[[#This Row],[Location]])</f>
        <v>CL_AA1-04:03</v>
      </c>
    </row>
    <row r="17" spans="1:11" x14ac:dyDescent="0.35">
      <c r="A17" s="3" t="s">
        <v>6524</v>
      </c>
      <c r="B17" s="3" t="str">
        <f>LEFT(Table1[[#This Row],[Location]],6)</f>
        <v>AA1-04</v>
      </c>
      <c r="C17" s="3" t="s">
        <v>4881</v>
      </c>
      <c r="D17" s="3" t="str">
        <f>LEFT(Table1[[#This Row],[Pheno]],4)</f>
        <v>.</v>
      </c>
      <c r="E17" s="3" t="str">
        <f>LEFT(Table1[[#This Row],[Barcode]],7)</f>
        <v>.</v>
      </c>
      <c r="F17" s="3" t="str">
        <f>LEFT(Table1[[#This Row],[Barcode]],7)</f>
        <v>.</v>
      </c>
      <c r="G17" s="50" t="s">
        <v>413</v>
      </c>
      <c r="H17" s="124"/>
      <c r="I17" s="145" t="str">
        <f>IF(Table1[[#This Row],[Initial Clone Count]]="","","1")</f>
        <v/>
      </c>
      <c r="J17" s="145" t="str">
        <f>IF(RIGHT(Table1[[#This Row],[Location]],1)="1",SUM(H17:H20),"")</f>
        <v/>
      </c>
      <c r="K17" s="145" t="str">
        <f>_xlfn.CONCAT("CL_",Table1[[#This Row],[Location]])</f>
        <v>CL_AA1-04:04</v>
      </c>
    </row>
    <row r="18" spans="1:11" x14ac:dyDescent="0.35">
      <c r="A18" s="3" t="s">
        <v>6524</v>
      </c>
      <c r="B18" s="3" t="str">
        <f>LEFT(Table1[[#This Row],[Location]],6)</f>
        <v>AA1-05</v>
      </c>
      <c r="C18" s="3" t="s">
        <v>4817</v>
      </c>
      <c r="D18" s="3" t="str">
        <f>LEFT(Table1[[#This Row],[Pheno]],4)</f>
        <v>.</v>
      </c>
      <c r="E18" s="3" t="str">
        <f>LEFT(Table1[[#This Row],[Barcode]],7)</f>
        <v>.</v>
      </c>
      <c r="F18" s="3" t="str">
        <f>LEFT(Table1[[#This Row],[Barcode]],7)</f>
        <v>.</v>
      </c>
      <c r="G18" s="50" t="s">
        <v>413</v>
      </c>
      <c r="H18" s="124"/>
      <c r="I18" s="145" t="str">
        <f>IF(Table1[[#This Row],[Initial Clone Count]]="","","1")</f>
        <v/>
      </c>
      <c r="J18" s="145">
        <f>IF(RIGHT(Table1[[#This Row],[Location]],1)="1",SUM(H18:H21),"")</f>
        <v>0</v>
      </c>
      <c r="K18" s="145" t="str">
        <f>_xlfn.CONCAT("CL_",Table1[[#This Row],[Location]])</f>
        <v>CL_AA1-05:01</v>
      </c>
    </row>
    <row r="19" spans="1:11" x14ac:dyDescent="0.35">
      <c r="A19" s="3" t="s">
        <v>6524</v>
      </c>
      <c r="B19" s="3" t="str">
        <f>LEFT(Table1[[#This Row],[Location]],6)</f>
        <v>AA1-05</v>
      </c>
      <c r="C19" s="3" t="s">
        <v>4838</v>
      </c>
      <c r="D19" s="3" t="str">
        <f>LEFT(Table1[[#This Row],[Pheno]],4)</f>
        <v>.</v>
      </c>
      <c r="E19" s="3" t="str">
        <f>LEFT(Table1[[#This Row],[Barcode]],7)</f>
        <v>.</v>
      </c>
      <c r="F19" s="3" t="str">
        <f>LEFT(Table1[[#This Row],[Barcode]],7)</f>
        <v>.</v>
      </c>
      <c r="G19" s="50" t="s">
        <v>413</v>
      </c>
      <c r="H19" s="124"/>
      <c r="I19" s="145" t="str">
        <f>IF(Table1[[#This Row],[Initial Clone Count]]="","","1")</f>
        <v/>
      </c>
      <c r="J19" s="145" t="str">
        <f>IF(RIGHT(Table1[[#This Row],[Location]],1)="1",SUM(H19:H22),"")</f>
        <v/>
      </c>
      <c r="K19" s="145" t="str">
        <f>_xlfn.CONCAT("CL_",Table1[[#This Row],[Location]])</f>
        <v>CL_AA1-05:02</v>
      </c>
    </row>
    <row r="20" spans="1:11" x14ac:dyDescent="0.35">
      <c r="A20" s="3" t="s">
        <v>6524</v>
      </c>
      <c r="B20" s="3" t="str">
        <f>LEFT(Table1[[#This Row],[Location]],6)</f>
        <v>AA1-05</v>
      </c>
      <c r="C20" s="3" t="s">
        <v>4859</v>
      </c>
      <c r="D20" s="3" t="str">
        <f>LEFT(Table1[[#This Row],[Pheno]],4)</f>
        <v>.</v>
      </c>
      <c r="E20" s="3" t="str">
        <f>LEFT(Table1[[#This Row],[Barcode]],7)</f>
        <v>.</v>
      </c>
      <c r="F20" s="3" t="str">
        <f>LEFT(Table1[[#This Row],[Barcode]],7)</f>
        <v>.</v>
      </c>
      <c r="G20" s="50" t="s">
        <v>413</v>
      </c>
      <c r="H20" s="124"/>
      <c r="I20" s="145" t="str">
        <f>IF(Table1[[#This Row],[Initial Clone Count]]="","","1")</f>
        <v/>
      </c>
      <c r="J20" s="145" t="str">
        <f>IF(RIGHT(Table1[[#This Row],[Location]],1)="1",SUM(H20:H23),"")</f>
        <v/>
      </c>
      <c r="K20" s="145" t="str">
        <f>_xlfn.CONCAT("CL_",Table1[[#This Row],[Location]])</f>
        <v>CL_AA1-05:03</v>
      </c>
    </row>
    <row r="21" spans="1:11" x14ac:dyDescent="0.35">
      <c r="A21" s="3" t="s">
        <v>6524</v>
      </c>
      <c r="B21" s="3" t="str">
        <f>LEFT(Table1[[#This Row],[Location]],6)</f>
        <v>AA1-05</v>
      </c>
      <c r="C21" s="3" t="s">
        <v>4880</v>
      </c>
      <c r="D21" s="3" t="str">
        <f>LEFT(Table1[[#This Row],[Pheno]],4)</f>
        <v>.</v>
      </c>
      <c r="E21" s="3" t="str">
        <f>LEFT(Table1[[#This Row],[Barcode]],7)</f>
        <v>.</v>
      </c>
      <c r="F21" s="3" t="str">
        <f>LEFT(Table1[[#This Row],[Barcode]],7)</f>
        <v>.</v>
      </c>
      <c r="G21" s="50" t="s">
        <v>413</v>
      </c>
      <c r="H21" s="124"/>
      <c r="I21" s="145" t="str">
        <f>IF(Table1[[#This Row],[Initial Clone Count]]="","","1")</f>
        <v/>
      </c>
      <c r="J21" s="145" t="str">
        <f>IF(RIGHT(Table1[[#This Row],[Location]],1)="1",SUM(H21:H24),"")</f>
        <v/>
      </c>
      <c r="K21" s="145" t="str">
        <f>_xlfn.CONCAT("CL_",Table1[[#This Row],[Location]])</f>
        <v>CL_AA1-05:04</v>
      </c>
    </row>
    <row r="22" spans="1:11" x14ac:dyDescent="0.35">
      <c r="A22" s="3" t="s">
        <v>6524</v>
      </c>
      <c r="B22" s="3" t="str">
        <f>LEFT(Table1[[#This Row],[Location]],6)</f>
        <v>AA1-06</v>
      </c>
      <c r="C22" s="3" t="s">
        <v>4816</v>
      </c>
      <c r="D22" s="3" t="str">
        <f>LEFT(Table1[[#This Row],[Pheno]],4)</f>
        <v>.</v>
      </c>
      <c r="E22" s="3" t="str">
        <f>LEFT(Table1[[#This Row],[Barcode]],7)</f>
        <v>.</v>
      </c>
      <c r="F22" s="3" t="str">
        <f>LEFT(Table1[[#This Row],[Barcode]],7)</f>
        <v>.</v>
      </c>
      <c r="G22" s="50" t="s">
        <v>413</v>
      </c>
      <c r="H22" s="124"/>
      <c r="I22" s="145" t="str">
        <f>IF(Table1[[#This Row],[Initial Clone Count]]="","","1")</f>
        <v/>
      </c>
      <c r="J22" s="145">
        <f>IF(RIGHT(Table1[[#This Row],[Location]],1)="1",SUM(H22:H25),"")</f>
        <v>0</v>
      </c>
      <c r="K22" s="145" t="str">
        <f>_xlfn.CONCAT("CL_",Table1[[#This Row],[Location]])</f>
        <v>CL_AA1-06:01</v>
      </c>
    </row>
    <row r="23" spans="1:11" x14ac:dyDescent="0.35">
      <c r="A23" s="3" t="s">
        <v>6524</v>
      </c>
      <c r="B23" s="3" t="str">
        <f>LEFT(Table1[[#This Row],[Location]],6)</f>
        <v>AA1-06</v>
      </c>
      <c r="C23" s="3" t="s">
        <v>4837</v>
      </c>
      <c r="D23" s="3" t="str">
        <f>LEFT(Table1[[#This Row],[Pheno]],4)</f>
        <v>.</v>
      </c>
      <c r="E23" s="3" t="str">
        <f>LEFT(Table1[[#This Row],[Barcode]],7)</f>
        <v>.</v>
      </c>
      <c r="F23" s="3" t="str">
        <f>LEFT(Table1[[#This Row],[Barcode]],7)</f>
        <v>.</v>
      </c>
      <c r="G23" s="50" t="s">
        <v>413</v>
      </c>
      <c r="H23" s="124"/>
      <c r="I23" s="145" t="str">
        <f>IF(Table1[[#This Row],[Initial Clone Count]]="","","1")</f>
        <v/>
      </c>
      <c r="J23" s="145" t="str">
        <f>IF(RIGHT(Table1[[#This Row],[Location]],1)="1",SUM(H23:H26),"")</f>
        <v/>
      </c>
      <c r="K23" s="145" t="str">
        <f>_xlfn.CONCAT("CL_",Table1[[#This Row],[Location]])</f>
        <v>CL_AA1-06:02</v>
      </c>
    </row>
    <row r="24" spans="1:11" x14ac:dyDescent="0.35">
      <c r="A24" s="3" t="s">
        <v>6524</v>
      </c>
      <c r="B24" s="3" t="str">
        <f>LEFT(Table1[[#This Row],[Location]],6)</f>
        <v>AA1-06</v>
      </c>
      <c r="C24" s="3" t="s">
        <v>4858</v>
      </c>
      <c r="D24" s="3" t="str">
        <f>LEFT(Table1[[#This Row],[Pheno]],4)</f>
        <v>.</v>
      </c>
      <c r="E24" s="3" t="str">
        <f>LEFT(Table1[[#This Row],[Barcode]],7)</f>
        <v>.</v>
      </c>
      <c r="F24" s="3" t="str">
        <f>LEFT(Table1[[#This Row],[Barcode]],7)</f>
        <v>.</v>
      </c>
      <c r="G24" s="50" t="s">
        <v>413</v>
      </c>
      <c r="H24" s="124"/>
      <c r="I24" s="145" t="str">
        <f>IF(Table1[[#This Row],[Initial Clone Count]]="","","1")</f>
        <v/>
      </c>
      <c r="J24" s="145" t="str">
        <f>IF(RIGHT(Table1[[#This Row],[Location]],1)="1",SUM(H24:H27),"")</f>
        <v/>
      </c>
      <c r="K24" s="145" t="str">
        <f>_xlfn.CONCAT("CL_",Table1[[#This Row],[Location]])</f>
        <v>CL_AA1-06:03</v>
      </c>
    </row>
    <row r="25" spans="1:11" x14ac:dyDescent="0.35">
      <c r="A25" s="3" t="s">
        <v>6524</v>
      </c>
      <c r="B25" s="3" t="str">
        <f>LEFT(Table1[[#This Row],[Location]],6)</f>
        <v>AA1-06</v>
      </c>
      <c r="C25" s="3" t="s">
        <v>4879</v>
      </c>
      <c r="D25" s="3" t="str">
        <f>LEFT(Table1[[#This Row],[Pheno]],4)</f>
        <v>.</v>
      </c>
      <c r="E25" s="3" t="str">
        <f>LEFT(Table1[[#This Row],[Barcode]],7)</f>
        <v>.</v>
      </c>
      <c r="F25" s="3" t="str">
        <f>LEFT(Table1[[#This Row],[Barcode]],7)</f>
        <v>.</v>
      </c>
      <c r="G25" s="50" t="s">
        <v>413</v>
      </c>
      <c r="H25" s="124"/>
      <c r="I25" s="145" t="str">
        <f>IF(Table1[[#This Row],[Initial Clone Count]]="","","1")</f>
        <v/>
      </c>
      <c r="J25" s="145" t="str">
        <f>IF(RIGHT(Table1[[#This Row],[Location]],1)="1",SUM(H25:H28),"")</f>
        <v/>
      </c>
      <c r="K25" s="145" t="str">
        <f>_xlfn.CONCAT("CL_",Table1[[#This Row],[Location]])</f>
        <v>CL_AA1-06:04</v>
      </c>
    </row>
    <row r="26" spans="1:11" x14ac:dyDescent="0.35">
      <c r="A26" s="3" t="s">
        <v>6524</v>
      </c>
      <c r="B26" s="3" t="str">
        <f>LEFT(Table1[[#This Row],[Location]],6)</f>
        <v>AA1-07</v>
      </c>
      <c r="C26" s="3" t="s">
        <v>4815</v>
      </c>
      <c r="D26" s="3" t="str">
        <f>LEFT(Table1[[#This Row],[Pheno]],4)</f>
        <v>.</v>
      </c>
      <c r="E26" s="3" t="str">
        <f>LEFT(Table1[[#This Row],[Barcode]],7)</f>
        <v>.</v>
      </c>
      <c r="F26" s="3" t="str">
        <f>LEFT(Table1[[#This Row],[Barcode]],7)</f>
        <v>.</v>
      </c>
      <c r="G26" s="50" t="s">
        <v>413</v>
      </c>
      <c r="H26" s="124"/>
      <c r="I26" s="145" t="str">
        <f>IF(Table1[[#This Row],[Initial Clone Count]]="","","1")</f>
        <v/>
      </c>
      <c r="J26" s="145">
        <f>IF(RIGHT(Table1[[#This Row],[Location]],1)="1",SUM(H26:H29),"")</f>
        <v>0</v>
      </c>
      <c r="K26" s="145" t="str">
        <f>_xlfn.CONCAT("CL_",Table1[[#This Row],[Location]])</f>
        <v>CL_AA1-07:01</v>
      </c>
    </row>
    <row r="27" spans="1:11" x14ac:dyDescent="0.35">
      <c r="A27" s="3" t="s">
        <v>6524</v>
      </c>
      <c r="B27" s="3" t="str">
        <f>LEFT(Table1[[#This Row],[Location]],6)</f>
        <v>AA1-07</v>
      </c>
      <c r="C27" s="3" t="s">
        <v>4836</v>
      </c>
      <c r="D27" s="3" t="str">
        <f>LEFT(Table1[[#This Row],[Pheno]],4)</f>
        <v>.</v>
      </c>
      <c r="E27" s="3" t="str">
        <f>LEFT(Table1[[#This Row],[Barcode]],7)</f>
        <v>.</v>
      </c>
      <c r="F27" s="3" t="str">
        <f>LEFT(Table1[[#This Row],[Barcode]],7)</f>
        <v>.</v>
      </c>
      <c r="G27" s="50" t="s">
        <v>413</v>
      </c>
      <c r="H27" s="124"/>
      <c r="I27" s="145" t="str">
        <f>IF(Table1[[#This Row],[Initial Clone Count]]="","","1")</f>
        <v/>
      </c>
      <c r="J27" s="145" t="str">
        <f>IF(RIGHT(Table1[[#This Row],[Location]],1)="1",SUM(H27:H30),"")</f>
        <v/>
      </c>
      <c r="K27" s="145" t="str">
        <f>_xlfn.CONCAT("CL_",Table1[[#This Row],[Location]])</f>
        <v>CL_AA1-07:02</v>
      </c>
    </row>
    <row r="28" spans="1:11" x14ac:dyDescent="0.35">
      <c r="A28" s="3" t="s">
        <v>6524</v>
      </c>
      <c r="B28" s="3" t="str">
        <f>LEFT(Table1[[#This Row],[Location]],6)</f>
        <v>AA1-07</v>
      </c>
      <c r="C28" s="3" t="s">
        <v>4857</v>
      </c>
      <c r="D28" s="3" t="str">
        <f>LEFT(Table1[[#This Row],[Pheno]],4)</f>
        <v>.</v>
      </c>
      <c r="E28" s="3" t="str">
        <f>LEFT(Table1[[#This Row],[Barcode]],7)</f>
        <v>.</v>
      </c>
      <c r="F28" s="3" t="str">
        <f>LEFT(Table1[[#This Row],[Barcode]],7)</f>
        <v>.</v>
      </c>
      <c r="G28" s="50" t="s">
        <v>413</v>
      </c>
      <c r="H28" s="124"/>
      <c r="I28" s="145" t="str">
        <f>IF(Table1[[#This Row],[Initial Clone Count]]="","","1")</f>
        <v/>
      </c>
      <c r="J28" s="145" t="str">
        <f>IF(RIGHT(Table1[[#This Row],[Location]],1)="1",SUM(H28:H31),"")</f>
        <v/>
      </c>
      <c r="K28" s="145" t="str">
        <f>_xlfn.CONCAT("CL_",Table1[[#This Row],[Location]])</f>
        <v>CL_AA1-07:03</v>
      </c>
    </row>
    <row r="29" spans="1:11" x14ac:dyDescent="0.35">
      <c r="A29" s="3" t="s">
        <v>6524</v>
      </c>
      <c r="B29" s="3" t="str">
        <f>LEFT(Table1[[#This Row],[Location]],6)</f>
        <v>AA1-07</v>
      </c>
      <c r="C29" s="3" t="s">
        <v>4878</v>
      </c>
      <c r="D29" s="3" t="str">
        <f>LEFT(Table1[[#This Row],[Pheno]],4)</f>
        <v>.</v>
      </c>
      <c r="E29" s="3" t="str">
        <f>LEFT(Table1[[#This Row],[Barcode]],7)</f>
        <v>.</v>
      </c>
      <c r="F29" s="3" t="str">
        <f>LEFT(Table1[[#This Row],[Barcode]],7)</f>
        <v>.</v>
      </c>
      <c r="G29" s="50" t="s">
        <v>413</v>
      </c>
      <c r="H29" s="124"/>
      <c r="I29" s="145" t="str">
        <f>IF(Table1[[#This Row],[Initial Clone Count]]="","","1")</f>
        <v/>
      </c>
      <c r="J29" s="145" t="str">
        <f>IF(RIGHT(Table1[[#This Row],[Location]],1)="1",SUM(H29:H32),"")</f>
        <v/>
      </c>
      <c r="K29" s="145" t="str">
        <f>_xlfn.CONCAT("CL_",Table1[[#This Row],[Location]])</f>
        <v>CL_AA1-07:04</v>
      </c>
    </row>
    <row r="30" spans="1:11" x14ac:dyDescent="0.35">
      <c r="A30" s="3" t="s">
        <v>6524</v>
      </c>
      <c r="B30" s="3" t="str">
        <f>LEFT(Table1[[#This Row],[Location]],6)</f>
        <v>AA2-01</v>
      </c>
      <c r="C30" s="3" t="s">
        <v>4828</v>
      </c>
      <c r="D30" s="3" t="str">
        <f>LEFT(Table1[[#This Row],[Pheno]],4)</f>
        <v>.</v>
      </c>
      <c r="E30" s="3" t="str">
        <f>LEFT(Table1[[#This Row],[Barcode]],7)</f>
        <v>.</v>
      </c>
      <c r="F30" s="3" t="str">
        <f>LEFT(Table1[[#This Row],[Barcode]],7)</f>
        <v>.</v>
      </c>
      <c r="G30" s="50" t="s">
        <v>413</v>
      </c>
      <c r="H30" s="124"/>
      <c r="I30" s="145" t="str">
        <f>IF(Table1[[#This Row],[Initial Clone Count]]="","","1")</f>
        <v/>
      </c>
      <c r="J30" s="145">
        <f>IF(RIGHT(Table1[[#This Row],[Location]],1)="1",SUM(H30:H33),"")</f>
        <v>0</v>
      </c>
      <c r="K30" s="145" t="str">
        <f>_xlfn.CONCAT("CL_",Table1[[#This Row],[Location]])</f>
        <v>CL_AA2-01:01</v>
      </c>
    </row>
    <row r="31" spans="1:11" x14ac:dyDescent="0.35">
      <c r="A31" s="3" t="s">
        <v>6524</v>
      </c>
      <c r="B31" s="3" t="str">
        <f>LEFT(Table1[[#This Row],[Location]],6)</f>
        <v>AA2-01</v>
      </c>
      <c r="C31" s="3" t="s">
        <v>4849</v>
      </c>
      <c r="D31" s="3" t="str">
        <f>LEFT(Table1[[#This Row],[Pheno]],4)</f>
        <v>.</v>
      </c>
      <c r="E31" s="3" t="str">
        <f>LEFT(Table1[[#This Row],[Barcode]],7)</f>
        <v>.</v>
      </c>
      <c r="F31" s="3" t="str">
        <f>LEFT(Table1[[#This Row],[Barcode]],7)</f>
        <v>.</v>
      </c>
      <c r="G31" s="50" t="s">
        <v>413</v>
      </c>
      <c r="H31" s="124"/>
      <c r="I31" s="145" t="str">
        <f>IF(Table1[[#This Row],[Initial Clone Count]]="","","1")</f>
        <v/>
      </c>
      <c r="J31" s="145" t="str">
        <f>IF(RIGHT(Table1[[#This Row],[Location]],1)="1",SUM(H31:H34),"")</f>
        <v/>
      </c>
      <c r="K31" s="145" t="str">
        <f>_xlfn.CONCAT("CL_",Table1[[#This Row],[Location]])</f>
        <v>CL_AA2-01:02</v>
      </c>
    </row>
    <row r="32" spans="1:11" x14ac:dyDescent="0.35">
      <c r="A32" s="3" t="s">
        <v>6524</v>
      </c>
      <c r="B32" s="3" t="str">
        <f>LEFT(Table1[[#This Row],[Location]],6)</f>
        <v>AA2-01</v>
      </c>
      <c r="C32" s="3" t="s">
        <v>4870</v>
      </c>
      <c r="D32" s="3" t="str">
        <f>LEFT(Table1[[#This Row],[Pheno]],4)</f>
        <v>.</v>
      </c>
      <c r="E32" s="3" t="str">
        <f>LEFT(Table1[[#This Row],[Barcode]],7)</f>
        <v>.</v>
      </c>
      <c r="F32" s="3" t="str">
        <f>LEFT(Table1[[#This Row],[Barcode]],7)</f>
        <v>.</v>
      </c>
      <c r="G32" s="50" t="s">
        <v>413</v>
      </c>
      <c r="H32" s="124"/>
      <c r="I32" s="145" t="str">
        <f>IF(Table1[[#This Row],[Initial Clone Count]]="","","1")</f>
        <v/>
      </c>
      <c r="J32" s="145" t="str">
        <f>IF(RIGHT(Table1[[#This Row],[Location]],1)="1",SUM(H32:H35),"")</f>
        <v/>
      </c>
      <c r="K32" s="145" t="str">
        <f>_xlfn.CONCAT("CL_",Table1[[#This Row],[Location]])</f>
        <v>CL_AA2-01:03</v>
      </c>
    </row>
    <row r="33" spans="1:11" x14ac:dyDescent="0.35">
      <c r="A33" s="3" t="s">
        <v>6524</v>
      </c>
      <c r="B33" s="3" t="str">
        <f>LEFT(Table1[[#This Row],[Location]],6)</f>
        <v>AA2-01</v>
      </c>
      <c r="C33" s="3" t="s">
        <v>4891</v>
      </c>
      <c r="D33" s="3" t="str">
        <f>LEFT(Table1[[#This Row],[Pheno]],4)</f>
        <v>.</v>
      </c>
      <c r="E33" s="3" t="str">
        <f>LEFT(Table1[[#This Row],[Barcode]],7)</f>
        <v>.</v>
      </c>
      <c r="F33" s="3" t="str">
        <f>LEFT(Table1[[#This Row],[Barcode]],7)</f>
        <v>.</v>
      </c>
      <c r="G33" s="50" t="s">
        <v>413</v>
      </c>
      <c r="H33" s="124"/>
      <c r="I33" s="145" t="str">
        <f>IF(Table1[[#This Row],[Initial Clone Count]]="","","1")</f>
        <v/>
      </c>
      <c r="J33" s="145" t="str">
        <f>IF(RIGHT(Table1[[#This Row],[Location]],1)="1",SUM(H33:H36),"")</f>
        <v/>
      </c>
      <c r="K33" s="145" t="str">
        <f>_xlfn.CONCAT("CL_",Table1[[#This Row],[Location]])</f>
        <v>CL_AA2-01:04</v>
      </c>
    </row>
    <row r="34" spans="1:11" x14ac:dyDescent="0.35">
      <c r="A34" s="3" t="s">
        <v>6524</v>
      </c>
      <c r="B34" s="3" t="str">
        <f>LEFT(Table1[[#This Row],[Location]],6)</f>
        <v>AA2-02</v>
      </c>
      <c r="C34" s="3" t="s">
        <v>4827</v>
      </c>
      <c r="D34" s="3" t="str">
        <f>LEFT(Table1[[#This Row],[Pheno]],4)</f>
        <v>.</v>
      </c>
      <c r="E34" s="3" t="str">
        <f>LEFT(Table1[[#This Row],[Barcode]],7)</f>
        <v>.</v>
      </c>
      <c r="F34" s="3" t="str">
        <f>LEFT(Table1[[#This Row],[Barcode]],7)</f>
        <v>.</v>
      </c>
      <c r="G34" s="50" t="s">
        <v>413</v>
      </c>
      <c r="H34" s="124"/>
      <c r="I34" s="145" t="str">
        <f>IF(Table1[[#This Row],[Initial Clone Count]]="","","1")</f>
        <v/>
      </c>
      <c r="J34" s="145">
        <f>IF(RIGHT(Table1[[#This Row],[Location]],1)="1",SUM(H34:H37),"")</f>
        <v>0</v>
      </c>
      <c r="K34" s="145" t="str">
        <f>_xlfn.CONCAT("CL_",Table1[[#This Row],[Location]])</f>
        <v>CL_AA2-02:01</v>
      </c>
    </row>
    <row r="35" spans="1:11" x14ac:dyDescent="0.35">
      <c r="A35" s="3" t="s">
        <v>6524</v>
      </c>
      <c r="B35" s="3" t="str">
        <f>LEFT(Table1[[#This Row],[Location]],6)</f>
        <v>AA2-02</v>
      </c>
      <c r="C35" s="3" t="s">
        <v>4848</v>
      </c>
      <c r="D35" s="3" t="str">
        <f>LEFT(Table1[[#This Row],[Pheno]],4)</f>
        <v>.</v>
      </c>
      <c r="E35" s="3" t="str">
        <f>LEFT(Table1[[#This Row],[Barcode]],7)</f>
        <v>.</v>
      </c>
      <c r="F35" s="3" t="str">
        <f>LEFT(Table1[[#This Row],[Barcode]],7)</f>
        <v>.</v>
      </c>
      <c r="G35" s="50" t="s">
        <v>413</v>
      </c>
      <c r="H35" s="124"/>
      <c r="I35" s="145" t="str">
        <f>IF(Table1[[#This Row],[Initial Clone Count]]="","","1")</f>
        <v/>
      </c>
      <c r="J35" s="145" t="str">
        <f>IF(RIGHT(Table1[[#This Row],[Location]],1)="1",SUM(H35:H38),"")</f>
        <v/>
      </c>
      <c r="K35" s="145" t="str">
        <f>_xlfn.CONCAT("CL_",Table1[[#This Row],[Location]])</f>
        <v>CL_AA2-02:02</v>
      </c>
    </row>
    <row r="36" spans="1:11" x14ac:dyDescent="0.35">
      <c r="A36" s="3" t="s">
        <v>6524</v>
      </c>
      <c r="B36" s="3" t="str">
        <f>LEFT(Table1[[#This Row],[Location]],6)</f>
        <v>AA2-02</v>
      </c>
      <c r="C36" s="3" t="s">
        <v>4869</v>
      </c>
      <c r="D36" s="3" t="str">
        <f>LEFT(Table1[[#This Row],[Pheno]],4)</f>
        <v>.</v>
      </c>
      <c r="E36" s="3" t="str">
        <f>LEFT(Table1[[#This Row],[Barcode]],7)</f>
        <v>.</v>
      </c>
      <c r="F36" s="3" t="str">
        <f>LEFT(Table1[[#This Row],[Barcode]],7)</f>
        <v>.</v>
      </c>
      <c r="G36" s="50" t="s">
        <v>413</v>
      </c>
      <c r="H36" s="124"/>
      <c r="I36" s="145" t="str">
        <f>IF(Table1[[#This Row],[Initial Clone Count]]="","","1")</f>
        <v/>
      </c>
      <c r="J36" s="145" t="str">
        <f>IF(RIGHT(Table1[[#This Row],[Location]],1)="1",SUM(H36:H39),"")</f>
        <v/>
      </c>
      <c r="K36" s="145" t="str">
        <f>_xlfn.CONCAT("CL_",Table1[[#This Row],[Location]])</f>
        <v>CL_AA2-02:03</v>
      </c>
    </row>
    <row r="37" spans="1:11" x14ac:dyDescent="0.35">
      <c r="A37" s="3" t="s">
        <v>6524</v>
      </c>
      <c r="B37" s="3" t="str">
        <f>LEFT(Table1[[#This Row],[Location]],6)</f>
        <v>AA2-02</v>
      </c>
      <c r="C37" s="3" t="s">
        <v>4890</v>
      </c>
      <c r="D37" s="3" t="str">
        <f>LEFT(Table1[[#This Row],[Pheno]],4)</f>
        <v>.</v>
      </c>
      <c r="E37" s="3" t="str">
        <f>LEFT(Table1[[#This Row],[Barcode]],7)</f>
        <v>.</v>
      </c>
      <c r="F37" s="3" t="str">
        <f>LEFT(Table1[[#This Row],[Barcode]],7)</f>
        <v>.</v>
      </c>
      <c r="G37" s="50" t="s">
        <v>413</v>
      </c>
      <c r="H37" s="124"/>
      <c r="I37" s="145" t="str">
        <f>IF(Table1[[#This Row],[Initial Clone Count]]="","","1")</f>
        <v/>
      </c>
      <c r="J37" s="145" t="str">
        <f>IF(RIGHT(Table1[[#This Row],[Location]],1)="1",SUM(H37:H40),"")</f>
        <v/>
      </c>
      <c r="K37" s="145" t="str">
        <f>_xlfn.CONCAT("CL_",Table1[[#This Row],[Location]])</f>
        <v>CL_AA2-02:04</v>
      </c>
    </row>
    <row r="38" spans="1:11" x14ac:dyDescent="0.35">
      <c r="A38" s="3" t="s">
        <v>6524</v>
      </c>
      <c r="B38" s="3" t="str">
        <f>LEFT(Table1[[#This Row],[Location]],6)</f>
        <v>AA2-03</v>
      </c>
      <c r="C38" s="3" t="s">
        <v>4826</v>
      </c>
      <c r="D38" s="3" t="str">
        <f>LEFT(Table1[[#This Row],[Pheno]],4)</f>
        <v>.</v>
      </c>
      <c r="E38" s="3" t="str">
        <f>LEFT(Table1[[#This Row],[Barcode]],7)</f>
        <v>.</v>
      </c>
      <c r="F38" s="3" t="str">
        <f>LEFT(Table1[[#This Row],[Barcode]],7)</f>
        <v>.</v>
      </c>
      <c r="G38" s="50" t="s">
        <v>413</v>
      </c>
      <c r="H38" s="124"/>
      <c r="I38" s="145" t="str">
        <f>IF(Table1[[#This Row],[Initial Clone Count]]="","","1")</f>
        <v/>
      </c>
      <c r="J38" s="145">
        <f>IF(RIGHT(Table1[[#This Row],[Location]],1)="1",SUM(H38:H41),"")</f>
        <v>0</v>
      </c>
      <c r="K38" s="145" t="str">
        <f>_xlfn.CONCAT("CL_",Table1[[#This Row],[Location]])</f>
        <v>CL_AA2-03:01</v>
      </c>
    </row>
    <row r="39" spans="1:11" x14ac:dyDescent="0.35">
      <c r="A39" s="3" t="s">
        <v>6524</v>
      </c>
      <c r="B39" s="3" t="str">
        <f>LEFT(Table1[[#This Row],[Location]],6)</f>
        <v>AA2-03</v>
      </c>
      <c r="C39" s="3" t="s">
        <v>4847</v>
      </c>
      <c r="D39" s="3" t="str">
        <f>LEFT(Table1[[#This Row],[Pheno]],4)</f>
        <v>.</v>
      </c>
      <c r="E39" s="3" t="str">
        <f>LEFT(Table1[[#This Row],[Barcode]],7)</f>
        <v>.</v>
      </c>
      <c r="F39" s="3" t="str">
        <f>LEFT(Table1[[#This Row],[Barcode]],7)</f>
        <v>.</v>
      </c>
      <c r="G39" s="50" t="s">
        <v>413</v>
      </c>
      <c r="H39" s="124"/>
      <c r="I39" s="145" t="str">
        <f>IF(Table1[[#This Row],[Initial Clone Count]]="","","1")</f>
        <v/>
      </c>
      <c r="J39" s="145" t="str">
        <f>IF(RIGHT(Table1[[#This Row],[Location]],1)="1",SUM(H39:H42),"")</f>
        <v/>
      </c>
      <c r="K39" s="145" t="str">
        <f>_xlfn.CONCAT("CL_",Table1[[#This Row],[Location]])</f>
        <v>CL_AA2-03:02</v>
      </c>
    </row>
    <row r="40" spans="1:11" x14ac:dyDescent="0.35">
      <c r="A40" s="3" t="s">
        <v>6524</v>
      </c>
      <c r="B40" s="3" t="str">
        <f>LEFT(Table1[[#This Row],[Location]],6)</f>
        <v>AA2-03</v>
      </c>
      <c r="C40" s="3" t="s">
        <v>4868</v>
      </c>
      <c r="D40" s="3" t="str">
        <f>LEFT(Table1[[#This Row],[Pheno]],4)</f>
        <v>.</v>
      </c>
      <c r="E40" s="3" t="str">
        <f>LEFT(Table1[[#This Row],[Barcode]],7)</f>
        <v>.</v>
      </c>
      <c r="F40" s="3" t="str">
        <f>LEFT(Table1[[#This Row],[Barcode]],7)</f>
        <v>.</v>
      </c>
      <c r="G40" s="50" t="s">
        <v>413</v>
      </c>
      <c r="H40" s="124"/>
      <c r="I40" s="145" t="str">
        <f>IF(Table1[[#This Row],[Initial Clone Count]]="","","1")</f>
        <v/>
      </c>
      <c r="J40" s="145" t="str">
        <f>IF(RIGHT(Table1[[#This Row],[Location]],1)="1",SUM(H40:H43),"")</f>
        <v/>
      </c>
      <c r="K40" s="145" t="str">
        <f>_xlfn.CONCAT("CL_",Table1[[#This Row],[Location]])</f>
        <v>CL_AA2-03:03</v>
      </c>
    </row>
    <row r="41" spans="1:11" x14ac:dyDescent="0.35">
      <c r="A41" s="3" t="s">
        <v>6524</v>
      </c>
      <c r="B41" s="3" t="str">
        <f>LEFT(Table1[[#This Row],[Location]],6)</f>
        <v>AA2-03</v>
      </c>
      <c r="C41" s="3" t="s">
        <v>4889</v>
      </c>
      <c r="D41" s="3" t="str">
        <f>LEFT(Table1[[#This Row],[Pheno]],4)</f>
        <v>.</v>
      </c>
      <c r="E41" s="3" t="str">
        <f>LEFT(Table1[[#This Row],[Barcode]],7)</f>
        <v>.</v>
      </c>
      <c r="F41" s="3" t="str">
        <f>LEFT(Table1[[#This Row],[Barcode]],7)</f>
        <v>.</v>
      </c>
      <c r="G41" s="50" t="s">
        <v>413</v>
      </c>
      <c r="H41" s="124"/>
      <c r="I41" s="145" t="str">
        <f>IF(Table1[[#This Row],[Initial Clone Count]]="","","1")</f>
        <v/>
      </c>
      <c r="J41" s="145" t="str">
        <f>IF(RIGHT(Table1[[#This Row],[Location]],1)="1",SUM(H41:H44),"")</f>
        <v/>
      </c>
      <c r="K41" s="145" t="str">
        <f>_xlfn.CONCAT("CL_",Table1[[#This Row],[Location]])</f>
        <v>CL_AA2-03:04</v>
      </c>
    </row>
    <row r="42" spans="1:11" x14ac:dyDescent="0.35">
      <c r="A42" s="3" t="s">
        <v>6524</v>
      </c>
      <c r="B42" s="3" t="str">
        <f>LEFT(Table1[[#This Row],[Location]],6)</f>
        <v>AA2-04</v>
      </c>
      <c r="C42" s="3" t="s">
        <v>4825</v>
      </c>
      <c r="D42" s="3" t="str">
        <f>LEFT(Table1[[#This Row],[Pheno]],4)</f>
        <v>.</v>
      </c>
      <c r="E42" s="3" t="str">
        <f>LEFT(Table1[[#This Row],[Barcode]],7)</f>
        <v>.</v>
      </c>
      <c r="F42" s="3" t="str">
        <f>LEFT(Table1[[#This Row],[Barcode]],7)</f>
        <v>.</v>
      </c>
      <c r="G42" s="50" t="s">
        <v>413</v>
      </c>
      <c r="H42" s="124"/>
      <c r="I42" s="145" t="str">
        <f>IF(Table1[[#This Row],[Initial Clone Count]]="","","1")</f>
        <v/>
      </c>
      <c r="J42" s="145">
        <f>IF(RIGHT(Table1[[#This Row],[Location]],1)="1",SUM(H42:H45),"")</f>
        <v>0</v>
      </c>
      <c r="K42" s="145" t="str">
        <f>_xlfn.CONCAT("CL_",Table1[[#This Row],[Location]])</f>
        <v>CL_AA2-04:01</v>
      </c>
    </row>
    <row r="43" spans="1:11" x14ac:dyDescent="0.35">
      <c r="A43" s="3" t="s">
        <v>6524</v>
      </c>
      <c r="B43" s="3" t="str">
        <f>LEFT(Table1[[#This Row],[Location]],6)</f>
        <v>AA2-04</v>
      </c>
      <c r="C43" s="3" t="s">
        <v>4846</v>
      </c>
      <c r="D43" s="3" t="str">
        <f>LEFT(Table1[[#This Row],[Pheno]],4)</f>
        <v>.</v>
      </c>
      <c r="E43" s="3" t="str">
        <f>LEFT(Table1[[#This Row],[Barcode]],7)</f>
        <v>.</v>
      </c>
      <c r="F43" s="3" t="str">
        <f>LEFT(Table1[[#This Row],[Barcode]],7)</f>
        <v>.</v>
      </c>
      <c r="G43" s="50" t="s">
        <v>413</v>
      </c>
      <c r="H43" s="124"/>
      <c r="I43" s="145" t="str">
        <f>IF(Table1[[#This Row],[Initial Clone Count]]="","","1")</f>
        <v/>
      </c>
      <c r="J43" s="145" t="str">
        <f>IF(RIGHT(Table1[[#This Row],[Location]],1)="1",SUM(H43:H46),"")</f>
        <v/>
      </c>
      <c r="K43" s="145" t="str">
        <f>_xlfn.CONCAT("CL_",Table1[[#This Row],[Location]])</f>
        <v>CL_AA2-04:02</v>
      </c>
    </row>
    <row r="44" spans="1:11" x14ac:dyDescent="0.35">
      <c r="A44" s="3" t="s">
        <v>6524</v>
      </c>
      <c r="B44" s="3" t="str">
        <f>LEFT(Table1[[#This Row],[Location]],6)</f>
        <v>AA2-04</v>
      </c>
      <c r="C44" s="3" t="s">
        <v>4867</v>
      </c>
      <c r="D44" s="3" t="str">
        <f>LEFT(Table1[[#This Row],[Pheno]],4)</f>
        <v>.</v>
      </c>
      <c r="E44" s="3" t="str">
        <f>LEFT(Table1[[#This Row],[Barcode]],7)</f>
        <v>.</v>
      </c>
      <c r="F44" s="3" t="str">
        <f>LEFT(Table1[[#This Row],[Barcode]],7)</f>
        <v>.</v>
      </c>
      <c r="G44" s="50" t="s">
        <v>413</v>
      </c>
      <c r="H44" s="124"/>
      <c r="I44" s="145" t="str">
        <f>IF(Table1[[#This Row],[Initial Clone Count]]="","","1")</f>
        <v/>
      </c>
      <c r="J44" s="145" t="str">
        <f>IF(RIGHT(Table1[[#This Row],[Location]],1)="1",SUM(H44:H47),"")</f>
        <v/>
      </c>
      <c r="K44" s="145" t="str">
        <f>_xlfn.CONCAT("CL_",Table1[[#This Row],[Location]])</f>
        <v>CL_AA2-04:03</v>
      </c>
    </row>
    <row r="45" spans="1:11" x14ac:dyDescent="0.35">
      <c r="A45" s="3" t="s">
        <v>6524</v>
      </c>
      <c r="B45" s="3" t="str">
        <f>LEFT(Table1[[#This Row],[Location]],6)</f>
        <v>AA2-04</v>
      </c>
      <c r="C45" s="3" t="s">
        <v>4888</v>
      </c>
      <c r="D45" s="3" t="str">
        <f>LEFT(Table1[[#This Row],[Pheno]],4)</f>
        <v>.</v>
      </c>
      <c r="E45" s="3" t="str">
        <f>LEFT(Table1[[#This Row],[Barcode]],7)</f>
        <v>.</v>
      </c>
      <c r="F45" s="3" t="str">
        <f>LEFT(Table1[[#This Row],[Barcode]],7)</f>
        <v>.</v>
      </c>
      <c r="G45" s="50" t="s">
        <v>413</v>
      </c>
      <c r="H45" s="124"/>
      <c r="I45" s="145" t="str">
        <f>IF(Table1[[#This Row],[Initial Clone Count]]="","","1")</f>
        <v/>
      </c>
      <c r="J45" s="145" t="str">
        <f>IF(RIGHT(Table1[[#This Row],[Location]],1)="1",SUM(H45:H48),"")</f>
        <v/>
      </c>
      <c r="K45" s="145" t="str">
        <f>_xlfn.CONCAT("CL_",Table1[[#This Row],[Location]])</f>
        <v>CL_AA2-04:04</v>
      </c>
    </row>
    <row r="46" spans="1:11" x14ac:dyDescent="0.35">
      <c r="A46" s="3" t="s">
        <v>6524</v>
      </c>
      <c r="B46" s="3" t="str">
        <f>LEFT(Table1[[#This Row],[Location]],6)</f>
        <v>AA2-05</v>
      </c>
      <c r="C46" s="3" t="s">
        <v>4824</v>
      </c>
      <c r="D46" s="3" t="str">
        <f>LEFT(Table1[[#This Row],[Pheno]],4)</f>
        <v>.</v>
      </c>
      <c r="E46" s="3" t="str">
        <f>LEFT(Table1[[#This Row],[Barcode]],7)</f>
        <v>.</v>
      </c>
      <c r="F46" s="3" t="str">
        <f>LEFT(Table1[[#This Row],[Barcode]],7)</f>
        <v>.</v>
      </c>
      <c r="G46" s="50" t="s">
        <v>413</v>
      </c>
      <c r="H46" s="124"/>
      <c r="I46" s="145" t="str">
        <f>IF(Table1[[#This Row],[Initial Clone Count]]="","","1")</f>
        <v/>
      </c>
      <c r="J46" s="145">
        <f>IF(RIGHT(Table1[[#This Row],[Location]],1)="1",SUM(H46:H49),"")</f>
        <v>0</v>
      </c>
      <c r="K46" s="145" t="str">
        <f>_xlfn.CONCAT("CL_",Table1[[#This Row],[Location]])</f>
        <v>CL_AA2-05:01</v>
      </c>
    </row>
    <row r="47" spans="1:11" x14ac:dyDescent="0.35">
      <c r="A47" s="3" t="s">
        <v>6524</v>
      </c>
      <c r="B47" s="3" t="str">
        <f>LEFT(Table1[[#This Row],[Location]],6)</f>
        <v>AA2-05</v>
      </c>
      <c r="C47" s="3" t="s">
        <v>4845</v>
      </c>
      <c r="D47" s="3" t="str">
        <f>LEFT(Table1[[#This Row],[Pheno]],4)</f>
        <v>.</v>
      </c>
      <c r="E47" s="3" t="str">
        <f>LEFT(Table1[[#This Row],[Barcode]],7)</f>
        <v>.</v>
      </c>
      <c r="F47" s="3" t="str">
        <f>LEFT(Table1[[#This Row],[Barcode]],7)</f>
        <v>.</v>
      </c>
      <c r="G47" s="50" t="s">
        <v>413</v>
      </c>
      <c r="H47" s="124"/>
      <c r="I47" s="145" t="str">
        <f>IF(Table1[[#This Row],[Initial Clone Count]]="","","1")</f>
        <v/>
      </c>
      <c r="J47" s="145" t="str">
        <f>IF(RIGHT(Table1[[#This Row],[Location]],1)="1",SUM(H47:H50),"")</f>
        <v/>
      </c>
      <c r="K47" s="145" t="str">
        <f>_xlfn.CONCAT("CL_",Table1[[#This Row],[Location]])</f>
        <v>CL_AA2-05:02</v>
      </c>
    </row>
    <row r="48" spans="1:11" x14ac:dyDescent="0.35">
      <c r="A48" s="3" t="s">
        <v>6524</v>
      </c>
      <c r="B48" s="3" t="str">
        <f>LEFT(Table1[[#This Row],[Location]],6)</f>
        <v>AA2-05</v>
      </c>
      <c r="C48" s="3" t="s">
        <v>4866</v>
      </c>
      <c r="D48" s="3" t="str">
        <f>LEFT(Table1[[#This Row],[Pheno]],4)</f>
        <v>.</v>
      </c>
      <c r="E48" s="3" t="str">
        <f>LEFT(Table1[[#This Row],[Barcode]],7)</f>
        <v>.</v>
      </c>
      <c r="F48" s="3" t="str">
        <f>LEFT(Table1[[#This Row],[Barcode]],7)</f>
        <v>.</v>
      </c>
      <c r="G48" s="50" t="s">
        <v>413</v>
      </c>
      <c r="H48" s="124"/>
      <c r="I48" s="145" t="str">
        <f>IF(Table1[[#This Row],[Initial Clone Count]]="","","1")</f>
        <v/>
      </c>
      <c r="J48" s="145" t="str">
        <f>IF(RIGHT(Table1[[#This Row],[Location]],1)="1",SUM(H48:H51),"")</f>
        <v/>
      </c>
      <c r="K48" s="145" t="str">
        <f>_xlfn.CONCAT("CL_",Table1[[#This Row],[Location]])</f>
        <v>CL_AA2-05:03</v>
      </c>
    </row>
    <row r="49" spans="1:11" x14ac:dyDescent="0.35">
      <c r="A49" s="3" t="s">
        <v>6524</v>
      </c>
      <c r="B49" s="3" t="str">
        <f>LEFT(Table1[[#This Row],[Location]],6)</f>
        <v>AA2-05</v>
      </c>
      <c r="C49" s="3" t="s">
        <v>4887</v>
      </c>
      <c r="D49" s="3" t="str">
        <f>LEFT(Table1[[#This Row],[Pheno]],4)</f>
        <v>.</v>
      </c>
      <c r="E49" s="3" t="str">
        <f>LEFT(Table1[[#This Row],[Barcode]],7)</f>
        <v>.</v>
      </c>
      <c r="F49" s="3" t="str">
        <f>LEFT(Table1[[#This Row],[Barcode]],7)</f>
        <v>.</v>
      </c>
      <c r="G49" s="50" t="s">
        <v>413</v>
      </c>
      <c r="H49" s="124"/>
      <c r="I49" s="145" t="str">
        <f>IF(Table1[[#This Row],[Initial Clone Count]]="","","1")</f>
        <v/>
      </c>
      <c r="J49" s="145" t="str">
        <f>IF(RIGHT(Table1[[#This Row],[Location]],1)="1",SUM(H49:H52),"")</f>
        <v/>
      </c>
      <c r="K49" s="145" t="str">
        <f>_xlfn.CONCAT("CL_",Table1[[#This Row],[Location]])</f>
        <v>CL_AA2-05:04</v>
      </c>
    </row>
    <row r="50" spans="1:11" x14ac:dyDescent="0.35">
      <c r="A50" s="3" t="s">
        <v>6524</v>
      </c>
      <c r="B50" s="3" t="str">
        <f>LEFT(Table1[[#This Row],[Location]],6)</f>
        <v>AA2-06</v>
      </c>
      <c r="C50" s="3" t="s">
        <v>4823</v>
      </c>
      <c r="D50" s="3" t="str">
        <f>LEFT(Table1[[#This Row],[Pheno]],4)</f>
        <v>.</v>
      </c>
      <c r="E50" s="3" t="str">
        <f>LEFT(Table1[[#This Row],[Barcode]],7)</f>
        <v>.</v>
      </c>
      <c r="F50" s="3" t="str">
        <f>LEFT(Table1[[#This Row],[Barcode]],7)</f>
        <v>.</v>
      </c>
      <c r="G50" s="50" t="s">
        <v>413</v>
      </c>
      <c r="H50" s="124"/>
      <c r="I50" s="145" t="str">
        <f>IF(Table1[[#This Row],[Initial Clone Count]]="","","1")</f>
        <v/>
      </c>
      <c r="J50" s="145">
        <f>IF(RIGHT(Table1[[#This Row],[Location]],1)="1",SUM(H50:H53),"")</f>
        <v>0</v>
      </c>
      <c r="K50" s="145" t="str">
        <f>_xlfn.CONCAT("CL_",Table1[[#This Row],[Location]])</f>
        <v>CL_AA2-06:01</v>
      </c>
    </row>
    <row r="51" spans="1:11" x14ac:dyDescent="0.35">
      <c r="A51" s="3" t="s">
        <v>6524</v>
      </c>
      <c r="B51" s="3" t="str">
        <f>LEFT(Table1[[#This Row],[Location]],6)</f>
        <v>AA2-06</v>
      </c>
      <c r="C51" s="3" t="s">
        <v>4844</v>
      </c>
      <c r="D51" s="3" t="str">
        <f>LEFT(Table1[[#This Row],[Pheno]],4)</f>
        <v>.</v>
      </c>
      <c r="E51" s="3" t="str">
        <f>LEFT(Table1[[#This Row],[Barcode]],7)</f>
        <v>.</v>
      </c>
      <c r="F51" s="3" t="str">
        <f>LEFT(Table1[[#This Row],[Barcode]],7)</f>
        <v>.</v>
      </c>
      <c r="G51" s="50" t="s">
        <v>413</v>
      </c>
      <c r="H51" s="124"/>
      <c r="I51" s="145" t="str">
        <f>IF(Table1[[#This Row],[Initial Clone Count]]="","","1")</f>
        <v/>
      </c>
      <c r="J51" s="145" t="str">
        <f>IF(RIGHT(Table1[[#This Row],[Location]],1)="1",SUM(H51:H54),"")</f>
        <v/>
      </c>
      <c r="K51" s="145" t="str">
        <f>_xlfn.CONCAT("CL_",Table1[[#This Row],[Location]])</f>
        <v>CL_AA2-06:02</v>
      </c>
    </row>
    <row r="52" spans="1:11" x14ac:dyDescent="0.35">
      <c r="A52" s="3" t="s">
        <v>6524</v>
      </c>
      <c r="B52" s="3" t="str">
        <f>LEFT(Table1[[#This Row],[Location]],6)</f>
        <v>AA2-06</v>
      </c>
      <c r="C52" s="3" t="s">
        <v>4865</v>
      </c>
      <c r="D52" s="3" t="str">
        <f>LEFT(Table1[[#This Row],[Pheno]],4)</f>
        <v>.</v>
      </c>
      <c r="E52" s="3" t="str">
        <f>LEFT(Table1[[#This Row],[Barcode]],7)</f>
        <v>.</v>
      </c>
      <c r="F52" s="3" t="str">
        <f>LEFT(Table1[[#This Row],[Barcode]],7)</f>
        <v>.</v>
      </c>
      <c r="G52" s="50" t="s">
        <v>413</v>
      </c>
      <c r="H52" s="124"/>
      <c r="I52" s="145" t="str">
        <f>IF(Table1[[#This Row],[Initial Clone Count]]="","","1")</f>
        <v/>
      </c>
      <c r="J52" s="145" t="str">
        <f>IF(RIGHT(Table1[[#This Row],[Location]],1)="1",SUM(H52:H55),"")</f>
        <v/>
      </c>
      <c r="K52" s="145" t="str">
        <f>_xlfn.CONCAT("CL_",Table1[[#This Row],[Location]])</f>
        <v>CL_AA2-06:03</v>
      </c>
    </row>
    <row r="53" spans="1:11" x14ac:dyDescent="0.35">
      <c r="A53" s="3" t="s">
        <v>6524</v>
      </c>
      <c r="B53" s="3" t="str">
        <f>LEFT(Table1[[#This Row],[Location]],6)</f>
        <v>AA2-06</v>
      </c>
      <c r="C53" s="3" t="s">
        <v>4886</v>
      </c>
      <c r="D53" s="3" t="str">
        <f>LEFT(Table1[[#This Row],[Pheno]],4)</f>
        <v>.</v>
      </c>
      <c r="E53" s="3" t="str">
        <f>LEFT(Table1[[#This Row],[Barcode]],7)</f>
        <v>.</v>
      </c>
      <c r="F53" s="3" t="str">
        <f>LEFT(Table1[[#This Row],[Barcode]],7)</f>
        <v>.</v>
      </c>
      <c r="G53" s="50" t="s">
        <v>413</v>
      </c>
      <c r="H53" s="124"/>
      <c r="I53" s="145" t="str">
        <f>IF(Table1[[#This Row],[Initial Clone Count]]="","","1")</f>
        <v/>
      </c>
      <c r="J53" s="145" t="str">
        <f>IF(RIGHT(Table1[[#This Row],[Location]],1)="1",SUM(H53:H56),"")</f>
        <v/>
      </c>
      <c r="K53" s="145" t="str">
        <f>_xlfn.CONCAT("CL_",Table1[[#This Row],[Location]])</f>
        <v>CL_AA2-06:04</v>
      </c>
    </row>
    <row r="54" spans="1:11" x14ac:dyDescent="0.35">
      <c r="A54" s="3" t="s">
        <v>6524</v>
      </c>
      <c r="B54" s="3" t="str">
        <f>LEFT(Table1[[#This Row],[Location]],6)</f>
        <v>AA2-07</v>
      </c>
      <c r="C54" s="3" t="s">
        <v>4822</v>
      </c>
      <c r="D54" s="3" t="str">
        <f>LEFT(Table1[[#This Row],[Pheno]],4)</f>
        <v>.</v>
      </c>
      <c r="E54" s="3" t="str">
        <f>LEFT(Table1[[#This Row],[Barcode]],7)</f>
        <v>.</v>
      </c>
      <c r="F54" s="3" t="str">
        <f>LEFT(Table1[[#This Row],[Barcode]],7)</f>
        <v>.</v>
      </c>
      <c r="G54" s="50" t="s">
        <v>413</v>
      </c>
      <c r="H54" s="124"/>
      <c r="I54" s="145" t="str">
        <f>IF(Table1[[#This Row],[Initial Clone Count]]="","","1")</f>
        <v/>
      </c>
      <c r="J54" s="145">
        <f>IF(RIGHT(Table1[[#This Row],[Location]],1)="1",SUM(H54:H57),"")</f>
        <v>0</v>
      </c>
      <c r="K54" s="145" t="str">
        <f>_xlfn.CONCAT("CL_",Table1[[#This Row],[Location]])</f>
        <v>CL_AA2-07:01</v>
      </c>
    </row>
    <row r="55" spans="1:11" x14ac:dyDescent="0.35">
      <c r="A55" s="3" t="s">
        <v>6524</v>
      </c>
      <c r="B55" s="3" t="str">
        <f>LEFT(Table1[[#This Row],[Location]],6)</f>
        <v>AA2-07</v>
      </c>
      <c r="C55" s="3" t="s">
        <v>4843</v>
      </c>
      <c r="D55" s="3" t="str">
        <f>LEFT(Table1[[#This Row],[Pheno]],4)</f>
        <v>.</v>
      </c>
      <c r="E55" s="3" t="str">
        <f>LEFT(Table1[[#This Row],[Barcode]],7)</f>
        <v>.</v>
      </c>
      <c r="F55" s="3" t="str">
        <f>LEFT(Table1[[#This Row],[Barcode]],7)</f>
        <v>.</v>
      </c>
      <c r="G55" s="50" t="s">
        <v>413</v>
      </c>
      <c r="H55" s="124"/>
      <c r="I55" s="145" t="str">
        <f>IF(Table1[[#This Row],[Initial Clone Count]]="","","1")</f>
        <v/>
      </c>
      <c r="J55" s="145" t="str">
        <f>IF(RIGHT(Table1[[#This Row],[Location]],1)="1",SUM(H55:H58),"")</f>
        <v/>
      </c>
      <c r="K55" s="145" t="str">
        <f>_xlfn.CONCAT("CL_",Table1[[#This Row],[Location]])</f>
        <v>CL_AA2-07:02</v>
      </c>
    </row>
    <row r="56" spans="1:11" x14ac:dyDescent="0.35">
      <c r="A56" s="3" t="s">
        <v>6524</v>
      </c>
      <c r="B56" s="3" t="str">
        <f>LEFT(Table1[[#This Row],[Location]],6)</f>
        <v>AA2-07</v>
      </c>
      <c r="C56" s="3" t="s">
        <v>4864</v>
      </c>
      <c r="D56" s="3" t="str">
        <f>LEFT(Table1[[#This Row],[Pheno]],4)</f>
        <v>.</v>
      </c>
      <c r="E56" s="3" t="str">
        <f>LEFT(Table1[[#This Row],[Barcode]],7)</f>
        <v>.</v>
      </c>
      <c r="F56" s="3" t="str">
        <f>LEFT(Table1[[#This Row],[Barcode]],7)</f>
        <v>.</v>
      </c>
      <c r="G56" s="50" t="s">
        <v>413</v>
      </c>
      <c r="H56" s="124"/>
      <c r="I56" s="145" t="str">
        <f>IF(Table1[[#This Row],[Initial Clone Count]]="","","1")</f>
        <v/>
      </c>
      <c r="J56" s="145" t="str">
        <f>IF(RIGHT(Table1[[#This Row],[Location]],1)="1",SUM(H56:H59),"")</f>
        <v/>
      </c>
      <c r="K56" s="145" t="str">
        <f>_xlfn.CONCAT("CL_",Table1[[#This Row],[Location]])</f>
        <v>CL_AA2-07:03</v>
      </c>
    </row>
    <row r="57" spans="1:11" x14ac:dyDescent="0.35">
      <c r="A57" s="3" t="s">
        <v>6524</v>
      </c>
      <c r="B57" s="3" t="str">
        <f>LEFT(Table1[[#This Row],[Location]],6)</f>
        <v>AA2-07</v>
      </c>
      <c r="C57" s="3" t="s">
        <v>4885</v>
      </c>
      <c r="D57" s="3" t="str">
        <f>LEFT(Table1[[#This Row],[Pheno]],4)</f>
        <v>.</v>
      </c>
      <c r="E57" s="3" t="str">
        <f>LEFT(Table1[[#This Row],[Barcode]],7)</f>
        <v>.</v>
      </c>
      <c r="F57" s="3" t="str">
        <f>LEFT(Table1[[#This Row],[Barcode]],7)</f>
        <v>.</v>
      </c>
      <c r="G57" s="50" t="s">
        <v>413</v>
      </c>
      <c r="H57" s="124"/>
      <c r="I57" s="145" t="str">
        <f>IF(Table1[[#This Row],[Initial Clone Count]]="","","1")</f>
        <v/>
      </c>
      <c r="J57" s="145" t="str">
        <f>IF(RIGHT(Table1[[#This Row],[Location]],1)="1",SUM(H57:H60),"")</f>
        <v/>
      </c>
      <c r="K57" s="145" t="str">
        <f>_xlfn.CONCAT("CL_",Table1[[#This Row],[Location]])</f>
        <v>CL_AA2-07:04</v>
      </c>
    </row>
    <row r="58" spans="1:11" x14ac:dyDescent="0.35">
      <c r="A58" s="3" t="s">
        <v>6524</v>
      </c>
      <c r="B58" s="3" t="str">
        <f>LEFT(Table1[[#This Row],[Location]],6)</f>
        <v>AA3-01</v>
      </c>
      <c r="C58" s="3" t="s">
        <v>4835</v>
      </c>
      <c r="D58" s="3" t="str">
        <f>LEFT(Table1[[#This Row],[Pheno]],4)</f>
        <v>.</v>
      </c>
      <c r="E58" s="3" t="str">
        <f>LEFT(Table1[[#This Row],[Barcode]],7)</f>
        <v>.</v>
      </c>
      <c r="F58" s="3" t="str">
        <f>LEFT(Table1[[#This Row],[Barcode]],7)</f>
        <v>.</v>
      </c>
      <c r="G58" s="50" t="s">
        <v>413</v>
      </c>
      <c r="H58" s="124"/>
      <c r="I58" s="145" t="str">
        <f>IF(Table1[[#This Row],[Initial Clone Count]]="","","1")</f>
        <v/>
      </c>
      <c r="J58" s="145">
        <f>IF(RIGHT(Table1[[#This Row],[Location]],1)="1",SUM(H58:H61),"")</f>
        <v>0</v>
      </c>
      <c r="K58" s="145" t="str">
        <f>_xlfn.CONCAT("CL_",Table1[[#This Row],[Location]])</f>
        <v>CL_AA3-01:01</v>
      </c>
    </row>
    <row r="59" spans="1:11" x14ac:dyDescent="0.35">
      <c r="A59" s="3" t="s">
        <v>6524</v>
      </c>
      <c r="B59" s="3" t="str">
        <f>LEFT(Table1[[#This Row],[Location]],6)</f>
        <v>AA3-01</v>
      </c>
      <c r="C59" s="3" t="s">
        <v>4856</v>
      </c>
      <c r="D59" s="3" t="str">
        <f>LEFT(Table1[[#This Row],[Pheno]],4)</f>
        <v>.</v>
      </c>
      <c r="E59" s="3" t="str">
        <f>LEFT(Table1[[#This Row],[Barcode]],7)</f>
        <v>.</v>
      </c>
      <c r="F59" s="3" t="str">
        <f>LEFT(Table1[[#This Row],[Barcode]],7)</f>
        <v>.</v>
      </c>
      <c r="G59" s="50" t="s">
        <v>413</v>
      </c>
      <c r="H59" s="124"/>
      <c r="I59" s="145" t="str">
        <f>IF(Table1[[#This Row],[Initial Clone Count]]="","","1")</f>
        <v/>
      </c>
      <c r="J59" s="145" t="str">
        <f>IF(RIGHT(Table1[[#This Row],[Location]],1)="1",SUM(H59:H62),"")</f>
        <v/>
      </c>
      <c r="K59" s="145" t="str">
        <f>_xlfn.CONCAT("CL_",Table1[[#This Row],[Location]])</f>
        <v>CL_AA3-01:02</v>
      </c>
    </row>
    <row r="60" spans="1:11" x14ac:dyDescent="0.35">
      <c r="A60" s="3" t="s">
        <v>6524</v>
      </c>
      <c r="B60" s="3" t="str">
        <f>LEFT(Table1[[#This Row],[Location]],6)</f>
        <v>AA3-01</v>
      </c>
      <c r="C60" s="3" t="s">
        <v>4877</v>
      </c>
      <c r="D60" s="3" t="str">
        <f>LEFT(Table1[[#This Row],[Pheno]],4)</f>
        <v>.</v>
      </c>
      <c r="E60" s="3" t="str">
        <f>LEFT(Table1[[#This Row],[Barcode]],7)</f>
        <v>.</v>
      </c>
      <c r="F60" s="3" t="str">
        <f>LEFT(Table1[[#This Row],[Barcode]],7)</f>
        <v>.</v>
      </c>
      <c r="G60" s="50" t="s">
        <v>413</v>
      </c>
      <c r="H60" s="124"/>
      <c r="I60" s="145" t="str">
        <f>IF(Table1[[#This Row],[Initial Clone Count]]="","","1")</f>
        <v/>
      </c>
      <c r="J60" s="145" t="str">
        <f>IF(RIGHT(Table1[[#This Row],[Location]],1)="1",SUM(H60:H63),"")</f>
        <v/>
      </c>
      <c r="K60" s="145" t="str">
        <f>_xlfn.CONCAT("CL_",Table1[[#This Row],[Location]])</f>
        <v>CL_AA3-01:03</v>
      </c>
    </row>
    <row r="61" spans="1:11" x14ac:dyDescent="0.35">
      <c r="A61" s="3" t="s">
        <v>6524</v>
      </c>
      <c r="B61" s="3" t="str">
        <f>LEFT(Table1[[#This Row],[Location]],6)</f>
        <v>AA3-01</v>
      </c>
      <c r="C61" s="3" t="s">
        <v>4898</v>
      </c>
      <c r="D61" s="3" t="str">
        <f>LEFT(Table1[[#This Row],[Pheno]],4)</f>
        <v>.</v>
      </c>
      <c r="E61" s="3" t="str">
        <f>LEFT(Table1[[#This Row],[Barcode]],7)</f>
        <v>.</v>
      </c>
      <c r="F61" s="3" t="str">
        <f>LEFT(Table1[[#This Row],[Barcode]],7)</f>
        <v>.</v>
      </c>
      <c r="G61" s="50" t="s">
        <v>413</v>
      </c>
      <c r="H61" s="124"/>
      <c r="I61" s="145" t="str">
        <f>IF(Table1[[#This Row],[Initial Clone Count]]="","","1")</f>
        <v/>
      </c>
      <c r="J61" s="145" t="str">
        <f>IF(RIGHT(Table1[[#This Row],[Location]],1)="1",SUM(H61:H64),"")</f>
        <v/>
      </c>
      <c r="K61" s="145" t="str">
        <f>_xlfn.CONCAT("CL_",Table1[[#This Row],[Location]])</f>
        <v>CL_AA3-01:04</v>
      </c>
    </row>
    <row r="62" spans="1:11" x14ac:dyDescent="0.35">
      <c r="A62" s="3" t="s">
        <v>6524</v>
      </c>
      <c r="B62" s="3" t="str">
        <f>LEFT(Table1[[#This Row],[Location]],6)</f>
        <v>AA3-02</v>
      </c>
      <c r="C62" s="3" t="s">
        <v>4834</v>
      </c>
      <c r="D62" s="3" t="str">
        <f>LEFT(Table1[[#This Row],[Pheno]],4)</f>
        <v>.</v>
      </c>
      <c r="E62" s="3" t="str">
        <f>LEFT(Table1[[#This Row],[Barcode]],7)</f>
        <v>.</v>
      </c>
      <c r="F62" s="3" t="str">
        <f>LEFT(Table1[[#This Row],[Barcode]],7)</f>
        <v>.</v>
      </c>
      <c r="G62" s="50" t="s">
        <v>413</v>
      </c>
      <c r="H62" s="124"/>
      <c r="I62" s="145" t="str">
        <f>IF(Table1[[#This Row],[Initial Clone Count]]="","","1")</f>
        <v/>
      </c>
      <c r="J62" s="145">
        <f>IF(RIGHT(Table1[[#This Row],[Location]],1)="1",SUM(H62:H65),"")</f>
        <v>0</v>
      </c>
      <c r="K62" s="145" t="str">
        <f>_xlfn.CONCAT("CL_",Table1[[#This Row],[Location]])</f>
        <v>CL_AA3-02:01</v>
      </c>
    </row>
    <row r="63" spans="1:11" x14ac:dyDescent="0.35">
      <c r="A63" s="3" t="s">
        <v>6524</v>
      </c>
      <c r="B63" s="3" t="str">
        <f>LEFT(Table1[[#This Row],[Location]],6)</f>
        <v>AA3-02</v>
      </c>
      <c r="C63" s="3" t="s">
        <v>4855</v>
      </c>
      <c r="D63" s="3" t="str">
        <f>LEFT(Table1[[#This Row],[Pheno]],4)</f>
        <v>.</v>
      </c>
      <c r="E63" s="3" t="str">
        <f>LEFT(Table1[[#This Row],[Barcode]],7)</f>
        <v>.</v>
      </c>
      <c r="F63" s="3" t="str">
        <f>LEFT(Table1[[#This Row],[Barcode]],7)</f>
        <v>.</v>
      </c>
      <c r="G63" s="50" t="s">
        <v>413</v>
      </c>
      <c r="H63" s="124"/>
      <c r="I63" s="145" t="str">
        <f>IF(Table1[[#This Row],[Initial Clone Count]]="","","1")</f>
        <v/>
      </c>
      <c r="J63" s="145" t="str">
        <f>IF(RIGHT(Table1[[#This Row],[Location]],1)="1",SUM(H63:H66),"")</f>
        <v/>
      </c>
      <c r="K63" s="145" t="str">
        <f>_xlfn.CONCAT("CL_",Table1[[#This Row],[Location]])</f>
        <v>CL_AA3-02:02</v>
      </c>
    </row>
    <row r="64" spans="1:11" x14ac:dyDescent="0.35">
      <c r="A64" s="3" t="s">
        <v>6524</v>
      </c>
      <c r="B64" s="3" t="str">
        <f>LEFT(Table1[[#This Row],[Location]],6)</f>
        <v>AA3-02</v>
      </c>
      <c r="C64" s="3" t="s">
        <v>4876</v>
      </c>
      <c r="D64" s="3" t="str">
        <f>LEFT(Table1[[#This Row],[Pheno]],4)</f>
        <v>.</v>
      </c>
      <c r="E64" s="3" t="str">
        <f>LEFT(Table1[[#This Row],[Barcode]],7)</f>
        <v>.</v>
      </c>
      <c r="F64" s="3" t="str">
        <f>LEFT(Table1[[#This Row],[Barcode]],7)</f>
        <v>.</v>
      </c>
      <c r="G64" s="50" t="s">
        <v>413</v>
      </c>
      <c r="H64" s="124"/>
      <c r="I64" s="145" t="str">
        <f>IF(Table1[[#This Row],[Initial Clone Count]]="","","1")</f>
        <v/>
      </c>
      <c r="J64" s="145" t="str">
        <f>IF(RIGHT(Table1[[#This Row],[Location]],1)="1",SUM(H64:H67),"")</f>
        <v/>
      </c>
      <c r="K64" s="145" t="str">
        <f>_xlfn.CONCAT("CL_",Table1[[#This Row],[Location]])</f>
        <v>CL_AA3-02:03</v>
      </c>
    </row>
    <row r="65" spans="1:11" x14ac:dyDescent="0.35">
      <c r="A65" s="3" t="s">
        <v>6524</v>
      </c>
      <c r="B65" s="3" t="str">
        <f>LEFT(Table1[[#This Row],[Location]],6)</f>
        <v>AA3-02</v>
      </c>
      <c r="C65" s="3" t="s">
        <v>4897</v>
      </c>
      <c r="D65" s="3" t="str">
        <f>LEFT(Table1[[#This Row],[Pheno]],4)</f>
        <v>.</v>
      </c>
      <c r="E65" s="3" t="str">
        <f>LEFT(Table1[[#This Row],[Barcode]],7)</f>
        <v>.</v>
      </c>
      <c r="F65" s="3" t="str">
        <f>LEFT(Table1[[#This Row],[Barcode]],7)</f>
        <v>.</v>
      </c>
      <c r="G65" s="50" t="s">
        <v>413</v>
      </c>
      <c r="H65" s="124"/>
      <c r="I65" s="145" t="str">
        <f>IF(Table1[[#This Row],[Initial Clone Count]]="","","1")</f>
        <v/>
      </c>
      <c r="J65" s="145" t="str">
        <f>IF(RIGHT(Table1[[#This Row],[Location]],1)="1",SUM(H65:H68),"")</f>
        <v/>
      </c>
      <c r="K65" s="145" t="str">
        <f>_xlfn.CONCAT("CL_",Table1[[#This Row],[Location]])</f>
        <v>CL_AA3-02:04</v>
      </c>
    </row>
    <row r="66" spans="1:11" x14ac:dyDescent="0.35">
      <c r="A66" s="3" t="s">
        <v>6524</v>
      </c>
      <c r="B66" s="3" t="str">
        <f>LEFT(Table1[[#This Row],[Location]],6)</f>
        <v>AA3-03</v>
      </c>
      <c r="C66" s="3" t="s">
        <v>4833</v>
      </c>
      <c r="D66" s="3" t="str">
        <f>LEFT(Table1[[#This Row],[Pheno]],4)</f>
        <v>.</v>
      </c>
      <c r="E66" s="3" t="str">
        <f>LEFT(Table1[[#This Row],[Barcode]],7)</f>
        <v>.</v>
      </c>
      <c r="F66" s="3" t="str">
        <f>LEFT(Table1[[#This Row],[Barcode]],7)</f>
        <v>.</v>
      </c>
      <c r="G66" s="50" t="s">
        <v>413</v>
      </c>
      <c r="H66" s="124"/>
      <c r="I66" s="145" t="str">
        <f>IF(Table1[[#This Row],[Initial Clone Count]]="","","1")</f>
        <v/>
      </c>
      <c r="J66" s="145">
        <f>IF(RIGHT(Table1[[#This Row],[Location]],1)="1",SUM(H66:H69),"")</f>
        <v>0</v>
      </c>
      <c r="K66" s="145" t="str">
        <f>_xlfn.CONCAT("CL_",Table1[[#This Row],[Location]])</f>
        <v>CL_AA3-03:01</v>
      </c>
    </row>
    <row r="67" spans="1:11" x14ac:dyDescent="0.35">
      <c r="A67" s="3" t="s">
        <v>6524</v>
      </c>
      <c r="B67" s="3" t="str">
        <f>LEFT(Table1[[#This Row],[Location]],6)</f>
        <v>AA3-03</v>
      </c>
      <c r="C67" s="3" t="s">
        <v>4854</v>
      </c>
      <c r="D67" s="3" t="str">
        <f>LEFT(Table1[[#This Row],[Pheno]],4)</f>
        <v>.</v>
      </c>
      <c r="E67" s="3" t="str">
        <f>LEFT(Table1[[#This Row],[Barcode]],7)</f>
        <v>.</v>
      </c>
      <c r="F67" s="3" t="str">
        <f>LEFT(Table1[[#This Row],[Barcode]],7)</f>
        <v>.</v>
      </c>
      <c r="G67" s="50" t="s">
        <v>413</v>
      </c>
      <c r="H67" s="124"/>
      <c r="I67" s="145" t="str">
        <f>IF(Table1[[#This Row],[Initial Clone Count]]="","","1")</f>
        <v/>
      </c>
      <c r="J67" s="145" t="str">
        <f>IF(RIGHT(Table1[[#This Row],[Location]],1)="1",SUM(H67:H70),"")</f>
        <v/>
      </c>
      <c r="K67" s="145" t="str">
        <f>_xlfn.CONCAT("CL_",Table1[[#This Row],[Location]])</f>
        <v>CL_AA3-03:02</v>
      </c>
    </row>
    <row r="68" spans="1:11" x14ac:dyDescent="0.35">
      <c r="A68" s="3" t="s">
        <v>6524</v>
      </c>
      <c r="B68" s="3" t="str">
        <f>LEFT(Table1[[#This Row],[Location]],6)</f>
        <v>AA3-03</v>
      </c>
      <c r="C68" s="3" t="s">
        <v>4875</v>
      </c>
      <c r="D68" s="3" t="str">
        <f>LEFT(Table1[[#This Row],[Pheno]],4)</f>
        <v>.</v>
      </c>
      <c r="E68" s="3" t="str">
        <f>LEFT(Table1[[#This Row],[Barcode]],7)</f>
        <v>.</v>
      </c>
      <c r="F68" s="3" t="str">
        <f>LEFT(Table1[[#This Row],[Barcode]],7)</f>
        <v>.</v>
      </c>
      <c r="G68" s="50" t="s">
        <v>413</v>
      </c>
      <c r="H68" s="124"/>
      <c r="I68" s="145" t="str">
        <f>IF(Table1[[#This Row],[Initial Clone Count]]="","","1")</f>
        <v/>
      </c>
      <c r="J68" s="145" t="str">
        <f>IF(RIGHT(Table1[[#This Row],[Location]],1)="1",SUM(H68:H71),"")</f>
        <v/>
      </c>
      <c r="K68" s="145" t="str">
        <f>_xlfn.CONCAT("CL_",Table1[[#This Row],[Location]])</f>
        <v>CL_AA3-03:03</v>
      </c>
    </row>
    <row r="69" spans="1:11" x14ac:dyDescent="0.35">
      <c r="A69" s="3" t="s">
        <v>6524</v>
      </c>
      <c r="B69" s="3" t="str">
        <f>LEFT(Table1[[#This Row],[Location]],6)</f>
        <v>AA3-03</v>
      </c>
      <c r="C69" s="3" t="s">
        <v>4896</v>
      </c>
      <c r="D69" s="3" t="str">
        <f>LEFT(Table1[[#This Row],[Pheno]],4)</f>
        <v>.</v>
      </c>
      <c r="E69" s="3" t="str">
        <f>LEFT(Table1[[#This Row],[Barcode]],7)</f>
        <v>.</v>
      </c>
      <c r="F69" s="3" t="str">
        <f>LEFT(Table1[[#This Row],[Barcode]],7)</f>
        <v>.</v>
      </c>
      <c r="G69" s="50" t="s">
        <v>413</v>
      </c>
      <c r="H69" s="124"/>
      <c r="I69" s="145" t="str">
        <f>IF(Table1[[#This Row],[Initial Clone Count]]="","","1")</f>
        <v/>
      </c>
      <c r="J69" s="145" t="str">
        <f>IF(RIGHT(Table1[[#This Row],[Location]],1)="1",SUM(H69:H72),"")</f>
        <v/>
      </c>
      <c r="K69" s="145" t="str">
        <f>_xlfn.CONCAT("CL_",Table1[[#This Row],[Location]])</f>
        <v>CL_AA3-03:04</v>
      </c>
    </row>
    <row r="70" spans="1:11" x14ac:dyDescent="0.35">
      <c r="A70" s="3" t="s">
        <v>6524</v>
      </c>
      <c r="B70" s="3" t="str">
        <f>LEFT(Table1[[#This Row],[Location]],6)</f>
        <v>AA3-04</v>
      </c>
      <c r="C70" s="3" t="s">
        <v>4832</v>
      </c>
      <c r="D70" s="3" t="str">
        <f>LEFT(Table1[[#This Row],[Pheno]],4)</f>
        <v>.</v>
      </c>
      <c r="E70" s="3" t="str">
        <f>LEFT(Table1[[#This Row],[Barcode]],7)</f>
        <v>.</v>
      </c>
      <c r="F70" s="3" t="str">
        <f>LEFT(Table1[[#This Row],[Barcode]],7)</f>
        <v>.</v>
      </c>
      <c r="G70" s="50" t="s">
        <v>413</v>
      </c>
      <c r="H70" s="124"/>
      <c r="I70" s="145" t="str">
        <f>IF(Table1[[#This Row],[Initial Clone Count]]="","","1")</f>
        <v/>
      </c>
      <c r="J70" s="145">
        <f>IF(RIGHT(Table1[[#This Row],[Location]],1)="1",SUM(H70:H73),"")</f>
        <v>0</v>
      </c>
      <c r="K70" s="145" t="str">
        <f>_xlfn.CONCAT("CL_",Table1[[#This Row],[Location]])</f>
        <v>CL_AA3-04:01</v>
      </c>
    </row>
    <row r="71" spans="1:11" x14ac:dyDescent="0.35">
      <c r="A71" s="3" t="s">
        <v>6524</v>
      </c>
      <c r="B71" s="3" t="str">
        <f>LEFT(Table1[[#This Row],[Location]],6)</f>
        <v>AA3-04</v>
      </c>
      <c r="C71" s="3" t="s">
        <v>4853</v>
      </c>
      <c r="D71" s="3" t="str">
        <f>LEFT(Table1[[#This Row],[Pheno]],4)</f>
        <v>.</v>
      </c>
      <c r="E71" s="3" t="str">
        <f>LEFT(Table1[[#This Row],[Barcode]],7)</f>
        <v>.</v>
      </c>
      <c r="F71" s="3" t="str">
        <f>LEFT(Table1[[#This Row],[Barcode]],7)</f>
        <v>.</v>
      </c>
      <c r="G71" s="50" t="s">
        <v>413</v>
      </c>
      <c r="H71" s="124"/>
      <c r="I71" s="145" t="str">
        <f>IF(Table1[[#This Row],[Initial Clone Count]]="","","1")</f>
        <v/>
      </c>
      <c r="J71" s="145" t="str">
        <f>IF(RIGHT(Table1[[#This Row],[Location]],1)="1",SUM(H71:H74),"")</f>
        <v/>
      </c>
      <c r="K71" s="145" t="str">
        <f>_xlfn.CONCAT("CL_",Table1[[#This Row],[Location]])</f>
        <v>CL_AA3-04:02</v>
      </c>
    </row>
    <row r="72" spans="1:11" x14ac:dyDescent="0.35">
      <c r="A72" s="3" t="s">
        <v>6524</v>
      </c>
      <c r="B72" s="3" t="str">
        <f>LEFT(Table1[[#This Row],[Location]],6)</f>
        <v>AA3-04</v>
      </c>
      <c r="C72" s="3" t="s">
        <v>4874</v>
      </c>
      <c r="D72" s="3" t="str">
        <f>LEFT(Table1[[#This Row],[Pheno]],4)</f>
        <v>.</v>
      </c>
      <c r="E72" s="3" t="str">
        <f>LEFT(Table1[[#This Row],[Barcode]],7)</f>
        <v>.</v>
      </c>
      <c r="F72" s="3" t="str">
        <f>LEFT(Table1[[#This Row],[Barcode]],7)</f>
        <v>.</v>
      </c>
      <c r="G72" s="50" t="s">
        <v>413</v>
      </c>
      <c r="H72" s="124"/>
      <c r="I72" s="145" t="str">
        <f>IF(Table1[[#This Row],[Initial Clone Count]]="","","1")</f>
        <v/>
      </c>
      <c r="J72" s="145" t="str">
        <f>IF(RIGHT(Table1[[#This Row],[Location]],1)="1",SUM(H72:H75),"")</f>
        <v/>
      </c>
      <c r="K72" s="145" t="str">
        <f>_xlfn.CONCAT("CL_",Table1[[#This Row],[Location]])</f>
        <v>CL_AA3-04:03</v>
      </c>
    </row>
    <row r="73" spans="1:11" x14ac:dyDescent="0.35">
      <c r="A73" s="3" t="s">
        <v>6524</v>
      </c>
      <c r="B73" s="3" t="str">
        <f>LEFT(Table1[[#This Row],[Location]],6)</f>
        <v>AA3-04</v>
      </c>
      <c r="C73" s="3" t="s">
        <v>4895</v>
      </c>
      <c r="D73" s="3" t="str">
        <f>LEFT(Table1[[#This Row],[Pheno]],4)</f>
        <v>.</v>
      </c>
      <c r="E73" s="3" t="str">
        <f>LEFT(Table1[[#This Row],[Barcode]],7)</f>
        <v>.</v>
      </c>
      <c r="F73" s="3" t="str">
        <f>LEFT(Table1[[#This Row],[Barcode]],7)</f>
        <v>.</v>
      </c>
      <c r="G73" s="50" t="s">
        <v>413</v>
      </c>
      <c r="H73" s="124"/>
      <c r="I73" s="145" t="str">
        <f>IF(Table1[[#This Row],[Initial Clone Count]]="","","1")</f>
        <v/>
      </c>
      <c r="J73" s="145" t="str">
        <f>IF(RIGHT(Table1[[#This Row],[Location]],1)="1",SUM(H73:H76),"")</f>
        <v/>
      </c>
      <c r="K73" s="145" t="str">
        <f>_xlfn.CONCAT("CL_",Table1[[#This Row],[Location]])</f>
        <v>CL_AA3-04:04</v>
      </c>
    </row>
    <row r="74" spans="1:11" x14ac:dyDescent="0.35">
      <c r="A74" s="3" t="s">
        <v>6524</v>
      </c>
      <c r="B74" s="3" t="str">
        <f>LEFT(Table1[[#This Row],[Location]],6)</f>
        <v>AA3-05</v>
      </c>
      <c r="C74" s="3" t="s">
        <v>4831</v>
      </c>
      <c r="D74" s="3" t="str">
        <f>LEFT(Table1[[#This Row],[Pheno]],4)</f>
        <v>.</v>
      </c>
      <c r="E74" s="3" t="str">
        <f>LEFT(Table1[[#This Row],[Barcode]],7)</f>
        <v>.</v>
      </c>
      <c r="F74" s="3" t="str">
        <f>LEFT(Table1[[#This Row],[Barcode]],7)</f>
        <v>.</v>
      </c>
      <c r="G74" s="50" t="s">
        <v>413</v>
      </c>
      <c r="H74" s="124"/>
      <c r="I74" s="145" t="str">
        <f>IF(Table1[[#This Row],[Initial Clone Count]]="","","1")</f>
        <v/>
      </c>
      <c r="J74" s="145">
        <f>IF(RIGHT(Table1[[#This Row],[Location]],1)="1",SUM(H74:H77),"")</f>
        <v>0</v>
      </c>
      <c r="K74" s="145" t="str">
        <f>_xlfn.CONCAT("CL_",Table1[[#This Row],[Location]])</f>
        <v>CL_AA3-05:01</v>
      </c>
    </row>
    <row r="75" spans="1:11" x14ac:dyDescent="0.35">
      <c r="A75" s="3" t="s">
        <v>6524</v>
      </c>
      <c r="B75" s="3" t="str">
        <f>LEFT(Table1[[#This Row],[Location]],6)</f>
        <v>AA3-05</v>
      </c>
      <c r="C75" s="3" t="s">
        <v>4852</v>
      </c>
      <c r="D75" s="3" t="str">
        <f>LEFT(Table1[[#This Row],[Pheno]],4)</f>
        <v>.</v>
      </c>
      <c r="E75" s="3" t="str">
        <f>LEFT(Table1[[#This Row],[Barcode]],7)</f>
        <v>.</v>
      </c>
      <c r="F75" s="3" t="str">
        <f>LEFT(Table1[[#This Row],[Barcode]],7)</f>
        <v>.</v>
      </c>
      <c r="G75" s="50" t="s">
        <v>413</v>
      </c>
      <c r="H75" s="124"/>
      <c r="I75" s="145" t="str">
        <f>IF(Table1[[#This Row],[Initial Clone Count]]="","","1")</f>
        <v/>
      </c>
      <c r="J75" s="145" t="str">
        <f>IF(RIGHT(Table1[[#This Row],[Location]],1)="1",SUM(H75:H78),"")</f>
        <v/>
      </c>
      <c r="K75" s="145" t="str">
        <f>_xlfn.CONCAT("CL_",Table1[[#This Row],[Location]])</f>
        <v>CL_AA3-05:02</v>
      </c>
    </row>
    <row r="76" spans="1:11" x14ac:dyDescent="0.35">
      <c r="A76" s="3" t="s">
        <v>6524</v>
      </c>
      <c r="B76" s="3" t="str">
        <f>LEFT(Table1[[#This Row],[Location]],6)</f>
        <v>AA3-05</v>
      </c>
      <c r="C76" s="3" t="s">
        <v>4873</v>
      </c>
      <c r="D76" s="3" t="str">
        <f>LEFT(Table1[[#This Row],[Pheno]],4)</f>
        <v>.</v>
      </c>
      <c r="E76" s="3" t="str">
        <f>LEFT(Table1[[#This Row],[Barcode]],7)</f>
        <v>.</v>
      </c>
      <c r="F76" s="3" t="str">
        <f>LEFT(Table1[[#This Row],[Barcode]],7)</f>
        <v>.</v>
      </c>
      <c r="G76" s="50" t="s">
        <v>413</v>
      </c>
      <c r="H76" s="124"/>
      <c r="I76" s="145" t="str">
        <f>IF(Table1[[#This Row],[Initial Clone Count]]="","","1")</f>
        <v/>
      </c>
      <c r="J76" s="145" t="str">
        <f>IF(RIGHT(Table1[[#This Row],[Location]],1)="1",SUM(H76:H79),"")</f>
        <v/>
      </c>
      <c r="K76" s="145" t="str">
        <f>_xlfn.CONCAT("CL_",Table1[[#This Row],[Location]])</f>
        <v>CL_AA3-05:03</v>
      </c>
    </row>
    <row r="77" spans="1:11" x14ac:dyDescent="0.35">
      <c r="A77" s="3" t="s">
        <v>6524</v>
      </c>
      <c r="B77" s="3" t="str">
        <f>LEFT(Table1[[#This Row],[Location]],6)</f>
        <v>AA3-05</v>
      </c>
      <c r="C77" s="3" t="s">
        <v>4894</v>
      </c>
      <c r="D77" s="3" t="str">
        <f>LEFT(Table1[[#This Row],[Pheno]],4)</f>
        <v>.</v>
      </c>
      <c r="E77" s="3" t="str">
        <f>LEFT(Table1[[#This Row],[Barcode]],7)</f>
        <v>.</v>
      </c>
      <c r="F77" s="3" t="str">
        <f>LEFT(Table1[[#This Row],[Barcode]],7)</f>
        <v>.</v>
      </c>
      <c r="G77" s="50" t="s">
        <v>413</v>
      </c>
      <c r="H77" s="124"/>
      <c r="I77" s="145" t="str">
        <f>IF(Table1[[#This Row],[Initial Clone Count]]="","","1")</f>
        <v/>
      </c>
      <c r="J77" s="145" t="str">
        <f>IF(RIGHT(Table1[[#This Row],[Location]],1)="1",SUM(H77:H80),"")</f>
        <v/>
      </c>
      <c r="K77" s="145" t="str">
        <f>_xlfn.CONCAT("CL_",Table1[[#This Row],[Location]])</f>
        <v>CL_AA3-05:04</v>
      </c>
    </row>
    <row r="78" spans="1:11" x14ac:dyDescent="0.35">
      <c r="A78" s="3" t="s">
        <v>6524</v>
      </c>
      <c r="B78" s="3" t="str">
        <f>LEFT(Table1[[#This Row],[Location]],6)</f>
        <v>AA3-06</v>
      </c>
      <c r="C78" s="3" t="s">
        <v>4830</v>
      </c>
      <c r="D78" s="3" t="str">
        <f>LEFT(Table1[[#This Row],[Pheno]],4)</f>
        <v>.</v>
      </c>
      <c r="E78" s="3" t="str">
        <f>LEFT(Table1[[#This Row],[Barcode]],7)</f>
        <v>.</v>
      </c>
      <c r="F78" s="3" t="str">
        <f>LEFT(Table1[[#This Row],[Barcode]],7)</f>
        <v>.</v>
      </c>
      <c r="G78" s="50" t="s">
        <v>413</v>
      </c>
      <c r="H78" s="124"/>
      <c r="I78" s="145" t="str">
        <f>IF(Table1[[#This Row],[Initial Clone Count]]="","","1")</f>
        <v/>
      </c>
      <c r="J78" s="145">
        <f>IF(RIGHT(Table1[[#This Row],[Location]],1)="1",SUM(H78:H81),"")</f>
        <v>0</v>
      </c>
      <c r="K78" s="145" t="str">
        <f>_xlfn.CONCAT("CL_",Table1[[#This Row],[Location]])</f>
        <v>CL_AA3-06:01</v>
      </c>
    </row>
    <row r="79" spans="1:11" x14ac:dyDescent="0.35">
      <c r="A79" s="3" t="s">
        <v>6524</v>
      </c>
      <c r="B79" s="3" t="str">
        <f>LEFT(Table1[[#This Row],[Location]],6)</f>
        <v>AA3-06</v>
      </c>
      <c r="C79" s="3" t="s">
        <v>4851</v>
      </c>
      <c r="D79" s="3" t="str">
        <f>LEFT(Table1[[#This Row],[Pheno]],4)</f>
        <v>.</v>
      </c>
      <c r="E79" s="3" t="str">
        <f>LEFT(Table1[[#This Row],[Barcode]],7)</f>
        <v>.</v>
      </c>
      <c r="F79" s="3" t="str">
        <f>LEFT(Table1[[#This Row],[Barcode]],7)</f>
        <v>.</v>
      </c>
      <c r="G79" s="50" t="s">
        <v>413</v>
      </c>
      <c r="H79" s="124"/>
      <c r="I79" s="145" t="str">
        <f>IF(Table1[[#This Row],[Initial Clone Count]]="","","1")</f>
        <v/>
      </c>
      <c r="J79" s="145" t="str">
        <f>IF(RIGHT(Table1[[#This Row],[Location]],1)="1",SUM(H79:H82),"")</f>
        <v/>
      </c>
      <c r="K79" s="145" t="str">
        <f>_xlfn.CONCAT("CL_",Table1[[#This Row],[Location]])</f>
        <v>CL_AA3-06:02</v>
      </c>
    </row>
    <row r="80" spans="1:11" x14ac:dyDescent="0.35">
      <c r="A80" s="3" t="s">
        <v>6524</v>
      </c>
      <c r="B80" s="3" t="str">
        <f>LEFT(Table1[[#This Row],[Location]],6)</f>
        <v>AA3-06</v>
      </c>
      <c r="C80" s="3" t="s">
        <v>4872</v>
      </c>
      <c r="D80" s="3" t="str">
        <f>LEFT(Table1[[#This Row],[Pheno]],4)</f>
        <v>.</v>
      </c>
      <c r="E80" s="3" t="str">
        <f>LEFT(Table1[[#This Row],[Barcode]],7)</f>
        <v>.</v>
      </c>
      <c r="F80" s="3" t="str">
        <f>LEFT(Table1[[#This Row],[Barcode]],7)</f>
        <v>.</v>
      </c>
      <c r="G80" s="50" t="s">
        <v>413</v>
      </c>
      <c r="H80" s="124"/>
      <c r="I80" s="145" t="str">
        <f>IF(Table1[[#This Row],[Initial Clone Count]]="","","1")</f>
        <v/>
      </c>
      <c r="J80" s="145" t="str">
        <f>IF(RIGHT(Table1[[#This Row],[Location]],1)="1",SUM(H80:H83),"")</f>
        <v/>
      </c>
      <c r="K80" s="145" t="str">
        <f>_xlfn.CONCAT("CL_",Table1[[#This Row],[Location]])</f>
        <v>CL_AA3-06:03</v>
      </c>
    </row>
    <row r="81" spans="1:11" x14ac:dyDescent="0.35">
      <c r="A81" s="3" t="s">
        <v>6524</v>
      </c>
      <c r="B81" s="3" t="str">
        <f>LEFT(Table1[[#This Row],[Location]],6)</f>
        <v>AA3-06</v>
      </c>
      <c r="C81" s="3" t="s">
        <v>4893</v>
      </c>
      <c r="D81" s="3" t="str">
        <f>LEFT(Table1[[#This Row],[Pheno]],4)</f>
        <v>.</v>
      </c>
      <c r="E81" s="3" t="str">
        <f>LEFT(Table1[[#This Row],[Barcode]],7)</f>
        <v>.</v>
      </c>
      <c r="F81" s="3" t="str">
        <f>LEFT(Table1[[#This Row],[Barcode]],7)</f>
        <v>.</v>
      </c>
      <c r="G81" s="50" t="s">
        <v>413</v>
      </c>
      <c r="H81" s="124"/>
      <c r="I81" s="145" t="str">
        <f>IF(Table1[[#This Row],[Initial Clone Count]]="","","1")</f>
        <v/>
      </c>
      <c r="J81" s="145" t="str">
        <f>IF(RIGHT(Table1[[#This Row],[Location]],1)="1",SUM(H81:H84),"")</f>
        <v/>
      </c>
      <c r="K81" s="145" t="str">
        <f>_xlfn.CONCAT("CL_",Table1[[#This Row],[Location]])</f>
        <v>CL_AA3-06:04</v>
      </c>
    </row>
    <row r="82" spans="1:11" x14ac:dyDescent="0.35">
      <c r="A82" s="3" t="s">
        <v>6524</v>
      </c>
      <c r="B82" s="3" t="str">
        <f>LEFT(Table1[[#This Row],[Location]],6)</f>
        <v>AA3-07</v>
      </c>
      <c r="C82" s="3" t="s">
        <v>4829</v>
      </c>
      <c r="D82" s="3" t="str">
        <f>LEFT(Table1[[#This Row],[Pheno]],4)</f>
        <v>.</v>
      </c>
      <c r="E82" s="3" t="str">
        <f>LEFT(Table1[[#This Row],[Barcode]],7)</f>
        <v>.</v>
      </c>
      <c r="F82" s="3" t="str">
        <f>LEFT(Table1[[#This Row],[Barcode]],7)</f>
        <v>.</v>
      </c>
      <c r="G82" s="50" t="s">
        <v>413</v>
      </c>
      <c r="H82" s="124"/>
      <c r="I82" s="145" t="str">
        <f>IF(Table1[[#This Row],[Initial Clone Count]]="","","1")</f>
        <v/>
      </c>
      <c r="J82" s="145">
        <f>IF(RIGHT(Table1[[#This Row],[Location]],1)="1",SUM(H82:H85),"")</f>
        <v>0</v>
      </c>
      <c r="K82" s="145" t="str">
        <f>_xlfn.CONCAT("CL_",Table1[[#This Row],[Location]])</f>
        <v>CL_AA3-07:01</v>
      </c>
    </row>
    <row r="83" spans="1:11" x14ac:dyDescent="0.35">
      <c r="A83" s="3" t="s">
        <v>6524</v>
      </c>
      <c r="B83" s="3" t="str">
        <f>LEFT(Table1[[#This Row],[Location]],6)</f>
        <v>AA3-07</v>
      </c>
      <c r="C83" s="3" t="s">
        <v>4850</v>
      </c>
      <c r="D83" s="3" t="str">
        <f>LEFT(Table1[[#This Row],[Pheno]],4)</f>
        <v>.</v>
      </c>
      <c r="E83" s="3" t="str">
        <f>LEFT(Table1[[#This Row],[Barcode]],7)</f>
        <v>.</v>
      </c>
      <c r="F83" s="3" t="str">
        <f>LEFT(Table1[[#This Row],[Barcode]],7)</f>
        <v>.</v>
      </c>
      <c r="G83" s="50" t="s">
        <v>413</v>
      </c>
      <c r="H83" s="124"/>
      <c r="I83" s="145" t="str">
        <f>IF(Table1[[#This Row],[Initial Clone Count]]="","","1")</f>
        <v/>
      </c>
      <c r="J83" s="145" t="str">
        <f>IF(RIGHT(Table1[[#This Row],[Location]],1)="1",SUM(H83:H86),"")</f>
        <v/>
      </c>
      <c r="K83" s="145" t="str">
        <f>_xlfn.CONCAT("CL_",Table1[[#This Row],[Location]])</f>
        <v>CL_AA3-07:02</v>
      </c>
    </row>
    <row r="84" spans="1:11" x14ac:dyDescent="0.35">
      <c r="A84" s="3" t="s">
        <v>6524</v>
      </c>
      <c r="B84" s="3" t="str">
        <f>LEFT(Table1[[#This Row],[Location]],6)</f>
        <v>AA3-07</v>
      </c>
      <c r="C84" s="3" t="s">
        <v>4871</v>
      </c>
      <c r="D84" s="3" t="str">
        <f>LEFT(Table1[[#This Row],[Pheno]],4)</f>
        <v>.</v>
      </c>
      <c r="E84" s="3" t="str">
        <f>LEFT(Table1[[#This Row],[Barcode]],7)</f>
        <v>.</v>
      </c>
      <c r="F84" s="3" t="str">
        <f>LEFT(Table1[[#This Row],[Barcode]],7)</f>
        <v>.</v>
      </c>
      <c r="G84" s="50" t="s">
        <v>413</v>
      </c>
      <c r="H84" s="124"/>
      <c r="I84" s="145" t="str">
        <f>IF(Table1[[#This Row],[Initial Clone Count]]="","","1")</f>
        <v/>
      </c>
      <c r="J84" s="145" t="str">
        <f>IF(RIGHT(Table1[[#This Row],[Location]],1)="1",SUM(H84:H87),"")</f>
        <v/>
      </c>
      <c r="K84" s="145" t="str">
        <f>_xlfn.CONCAT("CL_",Table1[[#This Row],[Location]])</f>
        <v>CL_AA3-07:03</v>
      </c>
    </row>
    <row r="85" spans="1:11" x14ac:dyDescent="0.35">
      <c r="A85" s="3" t="s">
        <v>6524</v>
      </c>
      <c r="B85" s="3" t="str">
        <f>LEFT(Table1[[#This Row],[Location]],6)</f>
        <v>AA3-07</v>
      </c>
      <c r="C85" s="3" t="s">
        <v>4892</v>
      </c>
      <c r="D85" s="3" t="str">
        <f>LEFT(Table1[[#This Row],[Pheno]],4)</f>
        <v>.</v>
      </c>
      <c r="E85" s="3" t="str">
        <f>LEFT(Table1[[#This Row],[Barcode]],7)</f>
        <v>.</v>
      </c>
      <c r="F85" s="3" t="str">
        <f>LEFT(Table1[[#This Row],[Barcode]],7)</f>
        <v>.</v>
      </c>
      <c r="G85" s="50" t="s">
        <v>413</v>
      </c>
      <c r="H85" s="124"/>
      <c r="I85" s="145" t="str">
        <f>IF(Table1[[#This Row],[Initial Clone Count]]="","","1")</f>
        <v/>
      </c>
      <c r="J85" s="145" t="str">
        <f>IF(RIGHT(Table1[[#This Row],[Location]],1)="1",SUM(H85:H88),"")</f>
        <v/>
      </c>
      <c r="K85" s="145" t="str">
        <f>_xlfn.CONCAT("CL_",Table1[[#This Row],[Location]])</f>
        <v>CL_AA3-07:04</v>
      </c>
    </row>
    <row r="86" spans="1:11" x14ac:dyDescent="0.35">
      <c r="A86" s="3" t="s">
        <v>6524</v>
      </c>
      <c r="B86" s="3" t="str">
        <f>LEFT(Table1[[#This Row],[Location]],6)</f>
        <v>BB1-01</v>
      </c>
      <c r="C86" s="3" t="s">
        <v>4737</v>
      </c>
      <c r="D86" s="3"/>
      <c r="E86" s="3" t="str">
        <f>LEFT(Table1[[#This Row],[Barcode]],7)</f>
        <v>DOSI005</v>
      </c>
      <c r="F86" s="3" t="str">
        <f>LEFT(Table1[[#This Row],[Barcode]],7)</f>
        <v>DOSI005</v>
      </c>
      <c r="G86" s="50" t="s">
        <v>6193</v>
      </c>
      <c r="H86" s="124">
        <v>49</v>
      </c>
      <c r="I86" s="145" t="str">
        <f>IF(Table1[[#This Row],[Initial Clone Count]]="","","1")</f>
        <v>1</v>
      </c>
      <c r="J86" s="145">
        <f>IF(RIGHT(Table1[[#This Row],[Location]],1)="1",SUM(H86:H89),"")</f>
        <v>49</v>
      </c>
      <c r="K86" s="145" t="str">
        <f>_xlfn.CONCAT("CL_",Table1[[#This Row],[Location]])</f>
        <v>CL_BB1-01:01</v>
      </c>
    </row>
    <row r="87" spans="1:11" x14ac:dyDescent="0.35">
      <c r="A87" s="3" t="s">
        <v>6524</v>
      </c>
      <c r="B87" s="3" t="str">
        <f>LEFT(Table1[[#This Row],[Location]],6)</f>
        <v>BB1-01</v>
      </c>
      <c r="C87" s="3" t="s">
        <v>4758</v>
      </c>
      <c r="D87" s="3"/>
      <c r="E87" s="3" t="str">
        <f>LEFT(Table1[[#This Row],[Barcode]],7)</f>
        <v>.</v>
      </c>
      <c r="F87" s="3" t="str">
        <f>LEFT(Table1[[#This Row],[Barcode]],7)</f>
        <v>.</v>
      </c>
      <c r="G87" s="50" t="s">
        <v>413</v>
      </c>
      <c r="H87" s="124"/>
      <c r="I87" s="145" t="str">
        <f>IF(Table1[[#This Row],[Initial Clone Count]]="","","1")</f>
        <v/>
      </c>
      <c r="J87" s="145" t="str">
        <f>IF(RIGHT(Table1[[#This Row],[Location]],1)="1",SUM(H87:H90),"")</f>
        <v/>
      </c>
      <c r="K87" s="145" t="str">
        <f>_xlfn.CONCAT("CL_",Table1[[#This Row],[Location]])</f>
        <v>CL_BB1-01:02</v>
      </c>
    </row>
    <row r="88" spans="1:11" x14ac:dyDescent="0.35">
      <c r="A88" s="3" t="s">
        <v>6524</v>
      </c>
      <c r="B88" s="3" t="str">
        <f>LEFT(Table1[[#This Row],[Location]],6)</f>
        <v>BB1-01</v>
      </c>
      <c r="C88" s="3" t="s">
        <v>4779</v>
      </c>
      <c r="D88" s="3"/>
      <c r="E88" s="3" t="str">
        <f>LEFT(Table1[[#This Row],[Barcode]],7)</f>
        <v>.</v>
      </c>
      <c r="F88" s="3" t="str">
        <f>LEFT(Table1[[#This Row],[Barcode]],7)</f>
        <v>.</v>
      </c>
      <c r="G88" s="50" t="s">
        <v>413</v>
      </c>
      <c r="H88" s="124"/>
      <c r="I88" s="145" t="str">
        <f>IF(Table1[[#This Row],[Initial Clone Count]]="","","1")</f>
        <v/>
      </c>
      <c r="J88" s="145" t="str">
        <f>IF(RIGHT(Table1[[#This Row],[Location]],1)="1",SUM(H88:H91),"")</f>
        <v/>
      </c>
      <c r="K88" s="145" t="str">
        <f>_xlfn.CONCAT("CL_",Table1[[#This Row],[Location]])</f>
        <v>CL_BB1-01:03</v>
      </c>
    </row>
    <row r="89" spans="1:11" x14ac:dyDescent="0.35">
      <c r="A89" s="3" t="s">
        <v>6524</v>
      </c>
      <c r="B89" s="3" t="str">
        <f>LEFT(Table1[[#This Row],[Location]],6)</f>
        <v>BB1-01</v>
      </c>
      <c r="C89" s="3" t="s">
        <v>4800</v>
      </c>
      <c r="D89" s="3"/>
      <c r="E89" s="3" t="str">
        <f>LEFT(Table1[[#This Row],[Barcode]],7)</f>
        <v>.</v>
      </c>
      <c r="F89" s="3" t="str">
        <f>LEFT(Table1[[#This Row],[Barcode]],7)</f>
        <v>.</v>
      </c>
      <c r="G89" s="50" t="s">
        <v>413</v>
      </c>
      <c r="H89" s="124"/>
      <c r="I89" s="145" t="str">
        <f>IF(Table1[[#This Row],[Initial Clone Count]]="","","1")</f>
        <v/>
      </c>
      <c r="J89" s="145" t="str">
        <f>IF(RIGHT(Table1[[#This Row],[Location]],1)="1",SUM(H89:H92),"")</f>
        <v/>
      </c>
      <c r="K89" s="145" t="str">
        <f>_xlfn.CONCAT("CL_",Table1[[#This Row],[Location]])</f>
        <v>CL_BB1-01:04</v>
      </c>
    </row>
    <row r="90" spans="1:11" x14ac:dyDescent="0.35">
      <c r="A90" s="3" t="s">
        <v>6524</v>
      </c>
      <c r="B90" s="3" t="str">
        <f>LEFT(Table1[[#This Row],[Location]],6)</f>
        <v>BB1-02</v>
      </c>
      <c r="C90" s="3" t="s">
        <v>4736</v>
      </c>
      <c r="D90" s="3" t="str">
        <f>LEFT(Table1[[#This Row],[Pheno]],4)</f>
        <v>LCKE</v>
      </c>
      <c r="E90" s="3" t="str">
        <f>LEFT(Table1[[#This Row],[Barcode]],7)</f>
        <v>LCKE004</v>
      </c>
      <c r="F90" s="3" t="str">
        <f>LEFT(Table1[[#This Row],[Barcode]],7)</f>
        <v>LCKE004</v>
      </c>
      <c r="G90" s="50" t="s">
        <v>6525</v>
      </c>
      <c r="H90" s="124">
        <v>14</v>
      </c>
      <c r="I90" s="145" t="str">
        <f>IF(Table1[[#This Row],[Initial Clone Count]]="","","1")</f>
        <v>1</v>
      </c>
      <c r="J90" s="145">
        <f>IF(RIGHT(Table1[[#This Row],[Location]],1)="1",SUM(H90:H93),"")</f>
        <v>49</v>
      </c>
      <c r="K90" s="145" t="str">
        <f>_xlfn.CONCAT("CL_",Table1[[#This Row],[Location]])</f>
        <v>CL_BB1-02:01</v>
      </c>
    </row>
    <row r="91" spans="1:11" x14ac:dyDescent="0.35">
      <c r="A91" s="3" t="s">
        <v>6524</v>
      </c>
      <c r="B91" s="3" t="str">
        <f>LEFT(Table1[[#This Row],[Location]],6)</f>
        <v>BB1-02</v>
      </c>
      <c r="C91" s="3" t="s">
        <v>4757</v>
      </c>
      <c r="D91" s="3" t="str">
        <f>LEFT(Table1[[#This Row],[Pheno]],4)</f>
        <v>PINE</v>
      </c>
      <c r="E91" s="3" t="str">
        <f>LEFT(Table1[[#This Row],[Barcode]],7)</f>
        <v>PINE001</v>
      </c>
      <c r="F91" s="3" t="str">
        <f>LEFT(Table1[[#This Row],[Barcode]],7)</f>
        <v>PINE001</v>
      </c>
      <c r="G91" s="50" t="s">
        <v>6546</v>
      </c>
      <c r="H91" s="124">
        <v>35</v>
      </c>
      <c r="I91" s="145" t="str">
        <f>IF(Table1[[#This Row],[Initial Clone Count]]="","","1")</f>
        <v>1</v>
      </c>
      <c r="J91" s="145" t="str">
        <f>IF(RIGHT(Table1[[#This Row],[Location]],1)="1",SUM(H91:H94),"")</f>
        <v/>
      </c>
      <c r="K91" s="145" t="str">
        <f>_xlfn.CONCAT("CL_",Table1[[#This Row],[Location]])</f>
        <v>CL_BB1-02:02</v>
      </c>
    </row>
    <row r="92" spans="1:11" x14ac:dyDescent="0.35">
      <c r="A92" s="3" t="s">
        <v>6524</v>
      </c>
      <c r="B92" s="3" t="str">
        <f>LEFT(Table1[[#This Row],[Location]],6)</f>
        <v>BB1-02</v>
      </c>
      <c r="C92" s="3" t="s">
        <v>4778</v>
      </c>
      <c r="D92" s="3" t="str">
        <f>LEFT(Table1[[#This Row],[Pheno]],4)</f>
        <v>.</v>
      </c>
      <c r="E92" s="3" t="str">
        <f>LEFT(Table1[[#This Row],[Barcode]],7)</f>
        <v>.</v>
      </c>
      <c r="F92" s="3" t="str">
        <f>LEFT(Table1[[#This Row],[Barcode]],7)</f>
        <v>.</v>
      </c>
      <c r="G92" s="50" t="s">
        <v>413</v>
      </c>
      <c r="H92" s="124"/>
      <c r="I92" s="145" t="str">
        <f>IF(Table1[[#This Row],[Initial Clone Count]]="","","1")</f>
        <v/>
      </c>
      <c r="J92" s="145" t="str">
        <f>IF(RIGHT(Table1[[#This Row],[Location]],1)="1",SUM(H92:H95),"")</f>
        <v/>
      </c>
      <c r="K92" s="145" t="str">
        <f>_xlfn.CONCAT("CL_",Table1[[#This Row],[Location]])</f>
        <v>CL_BB1-02:03</v>
      </c>
    </row>
    <row r="93" spans="1:11" x14ac:dyDescent="0.35">
      <c r="A93" s="3" t="s">
        <v>6524</v>
      </c>
      <c r="B93" s="3" t="str">
        <f>LEFT(Table1[[#This Row],[Location]],6)</f>
        <v>BB1-02</v>
      </c>
      <c r="C93" s="3" t="s">
        <v>4799</v>
      </c>
      <c r="D93" s="3" t="str">
        <f>LEFT(Table1[[#This Row],[Pheno]],4)</f>
        <v>.</v>
      </c>
      <c r="E93" s="3" t="str">
        <f>LEFT(Table1[[#This Row],[Barcode]],7)</f>
        <v>.</v>
      </c>
      <c r="F93" s="3" t="str">
        <f>LEFT(Table1[[#This Row],[Barcode]],7)</f>
        <v>.</v>
      </c>
      <c r="G93" s="50" t="s">
        <v>413</v>
      </c>
      <c r="H93" s="124"/>
      <c r="I93" s="145" t="str">
        <f>IF(Table1[[#This Row],[Initial Clone Count]]="","","1")</f>
        <v/>
      </c>
      <c r="J93" s="145" t="str">
        <f>IF(RIGHT(Table1[[#This Row],[Location]],1)="1",SUM(H93:H96),"")</f>
        <v/>
      </c>
      <c r="K93" s="145" t="str">
        <f>_xlfn.CONCAT("CL_",Table1[[#This Row],[Location]])</f>
        <v>CL_BB1-02:04</v>
      </c>
    </row>
    <row r="94" spans="1:11" x14ac:dyDescent="0.35">
      <c r="A94" s="3" t="s">
        <v>6524</v>
      </c>
      <c r="B94" s="3" t="str">
        <f>LEFT(Table1[[#This Row],[Location]],6)</f>
        <v>BB1-03</v>
      </c>
      <c r="C94" s="3" t="s">
        <v>4735</v>
      </c>
      <c r="D94" s="3" t="str">
        <f>LEFT(Table1[[#This Row],[Pheno]],4)</f>
        <v>LCKE</v>
      </c>
      <c r="E94" s="3" t="str">
        <f>LEFT(Table1[[#This Row],[Barcode]],7)</f>
        <v>LCKE004</v>
      </c>
      <c r="F94" s="3" t="str">
        <f>LEFT(Table1[[#This Row],[Barcode]],7)</f>
        <v>LCKE004</v>
      </c>
      <c r="G94" s="50" t="s">
        <v>6525</v>
      </c>
      <c r="H94" s="124">
        <v>21</v>
      </c>
      <c r="I94" s="145" t="str">
        <f>IF(Table1[[#This Row],[Initial Clone Count]]="","","1")</f>
        <v>1</v>
      </c>
      <c r="J94" s="145">
        <f>IF(RIGHT(Table1[[#This Row],[Location]],1)="1",SUM(H94:H97),"")</f>
        <v>49</v>
      </c>
      <c r="K94" s="145" t="str">
        <f>_xlfn.CONCAT("CL_",Table1[[#This Row],[Location]])</f>
        <v>CL_BB1-03:01</v>
      </c>
    </row>
    <row r="95" spans="1:11" x14ac:dyDescent="0.35">
      <c r="A95" s="3" t="s">
        <v>6524</v>
      </c>
      <c r="B95" s="3" t="str">
        <f>LEFT(Table1[[#This Row],[Location]],6)</f>
        <v>BB1-03</v>
      </c>
      <c r="C95" s="3" t="s">
        <v>4756</v>
      </c>
      <c r="D95" s="3" t="str">
        <f>LEFT(Table1[[#This Row],[Pheno]],4)</f>
        <v>DOSI</v>
      </c>
      <c r="E95" s="3" t="str">
        <f>LEFT(Table1[[#This Row],[Barcode]],7)</f>
        <v>DOSI005</v>
      </c>
      <c r="F95" s="3" t="str">
        <f>LEFT(Table1[[#This Row],[Barcode]],7)</f>
        <v>DOSI005</v>
      </c>
      <c r="G95" s="50" t="s">
        <v>6016</v>
      </c>
      <c r="H95" s="124">
        <v>28</v>
      </c>
      <c r="I95" s="145" t="str">
        <f>IF(Table1[[#This Row],[Initial Clone Count]]="","","1")</f>
        <v>1</v>
      </c>
      <c r="J95" s="145" t="str">
        <f>IF(RIGHT(Table1[[#This Row],[Location]],1)="1",SUM(H95:H98),"")</f>
        <v/>
      </c>
      <c r="K95" s="145" t="str">
        <f>_xlfn.CONCAT("CL_",Table1[[#This Row],[Location]])</f>
        <v>CL_BB1-03:02</v>
      </c>
    </row>
    <row r="96" spans="1:11" x14ac:dyDescent="0.35">
      <c r="A96" s="3" t="s">
        <v>6524</v>
      </c>
      <c r="B96" s="3" t="str">
        <f>LEFT(Table1[[#This Row],[Location]],6)</f>
        <v>BB1-03</v>
      </c>
      <c r="C96" s="3" t="s">
        <v>4777</v>
      </c>
      <c r="D96" s="3" t="str">
        <f>LEFT(Table1[[#This Row],[Pheno]],4)</f>
        <v>.</v>
      </c>
      <c r="E96" s="3" t="str">
        <f>LEFT(Table1[[#This Row],[Barcode]],7)</f>
        <v>.</v>
      </c>
      <c r="F96" s="3" t="str">
        <f>LEFT(Table1[[#This Row],[Barcode]],7)</f>
        <v>.</v>
      </c>
      <c r="G96" s="50" t="s">
        <v>413</v>
      </c>
      <c r="H96" s="124"/>
      <c r="I96" s="145" t="str">
        <f>IF(Table1[[#This Row],[Initial Clone Count]]="","","1")</f>
        <v/>
      </c>
      <c r="J96" s="145" t="str">
        <f>IF(RIGHT(Table1[[#This Row],[Location]],1)="1",SUM(H96:H99),"")</f>
        <v/>
      </c>
      <c r="K96" s="145" t="str">
        <f>_xlfn.CONCAT("CL_",Table1[[#This Row],[Location]])</f>
        <v>CL_BB1-03:03</v>
      </c>
    </row>
    <row r="97" spans="1:11" x14ac:dyDescent="0.35">
      <c r="A97" s="3" t="s">
        <v>6524</v>
      </c>
      <c r="B97" s="3" t="str">
        <f>LEFT(Table1[[#This Row],[Location]],6)</f>
        <v>BB1-03</v>
      </c>
      <c r="C97" s="3" t="s">
        <v>4798</v>
      </c>
      <c r="D97" s="3" t="str">
        <f>LEFT(Table1[[#This Row],[Pheno]],4)</f>
        <v>.</v>
      </c>
      <c r="E97" s="3" t="str">
        <f>LEFT(Table1[[#This Row],[Barcode]],7)</f>
        <v>.</v>
      </c>
      <c r="F97" s="3" t="str">
        <f>LEFT(Table1[[#This Row],[Barcode]],7)</f>
        <v>.</v>
      </c>
      <c r="G97" s="50" t="s">
        <v>413</v>
      </c>
      <c r="H97" s="124"/>
      <c r="I97" s="145" t="str">
        <f>IF(Table1[[#This Row],[Initial Clone Count]]="","","1")</f>
        <v/>
      </c>
      <c r="J97" s="145" t="str">
        <f>IF(RIGHT(Table1[[#This Row],[Location]],1)="1",SUM(H97:H100),"")</f>
        <v/>
      </c>
      <c r="K97" s="145" t="str">
        <f>_xlfn.CONCAT("CL_",Table1[[#This Row],[Location]])</f>
        <v>CL_BB1-03:04</v>
      </c>
    </row>
    <row r="98" spans="1:11" x14ac:dyDescent="0.35">
      <c r="A98" s="3" t="s">
        <v>6524</v>
      </c>
      <c r="B98" s="3" t="str">
        <f>LEFT(Table1[[#This Row],[Location]],6)</f>
        <v>BB1-04</v>
      </c>
      <c r="C98" s="3" t="s">
        <v>4734</v>
      </c>
      <c r="D98" s="3" t="str">
        <f>LEFT(Table1[[#This Row],[Pheno]],4)</f>
        <v>DOSI</v>
      </c>
      <c r="E98" s="3" t="str">
        <f>LEFT(Table1[[#This Row],[Barcode]],7)</f>
        <v>DOSI005</v>
      </c>
      <c r="F98" s="3" t="str">
        <f>LEFT(Table1[[#This Row],[Barcode]],7)</f>
        <v>DOSI005</v>
      </c>
      <c r="G98" s="50" t="s">
        <v>6018</v>
      </c>
      <c r="H98" s="124">
        <v>25</v>
      </c>
      <c r="I98" s="145" t="str">
        <f>IF(Table1[[#This Row],[Initial Clone Count]]="","","1")</f>
        <v>1</v>
      </c>
      <c r="J98" s="145">
        <f>IF(RIGHT(Table1[[#This Row],[Location]],1)="1",SUM(H98:H101),"")</f>
        <v>49</v>
      </c>
      <c r="K98" s="145" t="str">
        <f>_xlfn.CONCAT("CL_",Table1[[#This Row],[Location]])</f>
        <v>CL_BB1-04:01</v>
      </c>
    </row>
    <row r="99" spans="1:11" x14ac:dyDescent="0.35">
      <c r="A99" s="3" t="s">
        <v>6524</v>
      </c>
      <c r="B99" s="3" t="str">
        <f>LEFT(Table1[[#This Row],[Location]],6)</f>
        <v>BB1-04</v>
      </c>
      <c r="C99" s="3" t="s">
        <v>4755</v>
      </c>
      <c r="D99" s="3" t="str">
        <f>LEFT(Table1[[#This Row],[Pheno]],4)</f>
        <v>LCKE</v>
      </c>
      <c r="E99" s="3" t="str">
        <f>LEFT(Table1[[#This Row],[Barcode]],7)</f>
        <v>LCKE001</v>
      </c>
      <c r="F99" s="3" t="str">
        <f>LEFT(Table1[[#This Row],[Barcode]],7)</f>
        <v>LCKE001</v>
      </c>
      <c r="G99" s="50" t="s">
        <v>6191</v>
      </c>
      <c r="H99" s="124">
        <v>24</v>
      </c>
      <c r="I99" s="145" t="str">
        <f>IF(Table1[[#This Row],[Initial Clone Count]]="","","1")</f>
        <v>1</v>
      </c>
      <c r="J99" s="145" t="str">
        <f>IF(RIGHT(Table1[[#This Row],[Location]],1)="1",SUM(H99:H102),"")</f>
        <v/>
      </c>
      <c r="K99" s="145" t="str">
        <f>_xlfn.CONCAT("CL_",Table1[[#This Row],[Location]])</f>
        <v>CL_BB1-04:02</v>
      </c>
    </row>
    <row r="100" spans="1:11" x14ac:dyDescent="0.35">
      <c r="A100" s="3" t="s">
        <v>6524</v>
      </c>
      <c r="B100" s="3" t="str">
        <f>LEFT(Table1[[#This Row],[Location]],6)</f>
        <v>BB1-04</v>
      </c>
      <c r="C100" s="3" t="s">
        <v>4776</v>
      </c>
      <c r="D100" s="3" t="str">
        <f>LEFT(Table1[[#This Row],[Pheno]],4)</f>
        <v>.</v>
      </c>
      <c r="E100" s="3" t="str">
        <f>LEFT(Table1[[#This Row],[Barcode]],7)</f>
        <v>.</v>
      </c>
      <c r="F100" s="3" t="str">
        <f>LEFT(Table1[[#This Row],[Barcode]],7)</f>
        <v>.</v>
      </c>
      <c r="G100" s="50" t="s">
        <v>413</v>
      </c>
      <c r="H100" s="124"/>
      <c r="I100" s="145" t="str">
        <f>IF(Table1[[#This Row],[Initial Clone Count]]="","","1")</f>
        <v/>
      </c>
      <c r="J100" s="145" t="str">
        <f>IF(RIGHT(Table1[[#This Row],[Location]],1)="1",SUM(H100:H103),"")</f>
        <v/>
      </c>
      <c r="K100" s="145" t="str">
        <f>_xlfn.CONCAT("CL_",Table1[[#This Row],[Location]])</f>
        <v>CL_BB1-04:03</v>
      </c>
    </row>
    <row r="101" spans="1:11" x14ac:dyDescent="0.35">
      <c r="A101" s="3" t="s">
        <v>6524</v>
      </c>
      <c r="B101" s="3" t="str">
        <f>LEFT(Table1[[#This Row],[Location]],6)</f>
        <v>BB1-04</v>
      </c>
      <c r="C101" s="3" t="s">
        <v>4797</v>
      </c>
      <c r="D101" s="3" t="str">
        <f>LEFT(Table1[[#This Row],[Pheno]],4)</f>
        <v>.</v>
      </c>
      <c r="E101" s="3" t="str">
        <f>LEFT(Table1[[#This Row],[Barcode]],7)</f>
        <v>.</v>
      </c>
      <c r="F101" s="3" t="str">
        <f>LEFT(Table1[[#This Row],[Barcode]],7)</f>
        <v>.</v>
      </c>
      <c r="G101" s="50" t="s">
        <v>413</v>
      </c>
      <c r="H101" s="124"/>
      <c r="I101" s="145" t="str">
        <f>IF(Table1[[#This Row],[Initial Clone Count]]="","","1")</f>
        <v/>
      </c>
      <c r="J101" s="145" t="str">
        <f>IF(RIGHT(Table1[[#This Row],[Location]],1)="1",SUM(H101:H104),"")</f>
        <v/>
      </c>
      <c r="K101" s="145" t="str">
        <f>_xlfn.CONCAT("CL_",Table1[[#This Row],[Location]])</f>
        <v>CL_BB1-04:04</v>
      </c>
    </row>
    <row r="102" spans="1:11" x14ac:dyDescent="0.35">
      <c r="A102" s="3" t="s">
        <v>6524</v>
      </c>
      <c r="B102" s="111" t="str">
        <f>LEFT(Table1[[#This Row],[Location]],6)</f>
        <v>BB1-05</v>
      </c>
      <c r="C102" s="111" t="s">
        <v>4733</v>
      </c>
      <c r="D102" s="111" t="str">
        <f>LEFT(Table1[[#This Row],[Pheno]],4)</f>
        <v>DOSI</v>
      </c>
      <c r="E102" s="111" t="str">
        <f>LEFT(Table1[[#This Row],[Barcode]],7)</f>
        <v>DOSI005</v>
      </c>
      <c r="F102" s="111" t="str">
        <f>LEFT(Table1[[#This Row],[Barcode]],7)</f>
        <v>DOSI005</v>
      </c>
      <c r="G102" s="50" t="s">
        <v>6526</v>
      </c>
      <c r="H102" s="124">
        <v>17</v>
      </c>
      <c r="I102" s="145" t="str">
        <f>IF(Table1[[#This Row],[Initial Clone Count]]="","","1")</f>
        <v>1</v>
      </c>
      <c r="J102" s="145">
        <f>IF(RIGHT(Table1[[#This Row],[Location]],1)="1",SUM(H102:H105),"")</f>
        <v>49</v>
      </c>
      <c r="K102" s="145" t="str">
        <f>_xlfn.CONCAT("CL_",Table1[[#This Row],[Location]])</f>
        <v>CL_BB1-05:01</v>
      </c>
    </row>
    <row r="103" spans="1:11" x14ac:dyDescent="0.35">
      <c r="A103" s="3" t="s">
        <v>6524</v>
      </c>
      <c r="B103" s="3" t="str">
        <f>LEFT(Table1[[#This Row],[Location]],6)</f>
        <v>BB1-05</v>
      </c>
      <c r="C103" s="3" t="s">
        <v>4754</v>
      </c>
      <c r="D103" s="3" t="str">
        <f>LEFT(Table1[[#This Row],[Pheno]],4)</f>
        <v>DURP</v>
      </c>
      <c r="E103" s="3" t="str">
        <f>LEFT(Table1[[#This Row],[Barcode]],7)</f>
        <v>DURP006</v>
      </c>
      <c r="F103" s="3" t="str">
        <f>LEFT(Table1[[#This Row],[Barcode]],7)</f>
        <v>DURP006</v>
      </c>
      <c r="G103" s="50" t="s">
        <v>6204</v>
      </c>
      <c r="H103" s="124">
        <v>32</v>
      </c>
      <c r="I103" s="145" t="str">
        <f>IF(Table1[[#This Row],[Initial Clone Count]]="","","1")</f>
        <v>1</v>
      </c>
      <c r="J103" s="145" t="str">
        <f>IF(RIGHT(Table1[[#This Row],[Location]],1)="1",SUM(H103:H106),"")</f>
        <v/>
      </c>
      <c r="K103" s="145" t="str">
        <f>_xlfn.CONCAT("CL_",Table1[[#This Row],[Location]])</f>
        <v>CL_BB1-05:02</v>
      </c>
    </row>
    <row r="104" spans="1:11" x14ac:dyDescent="0.35">
      <c r="A104" s="3" t="s">
        <v>6524</v>
      </c>
      <c r="B104" s="3" t="str">
        <f>LEFT(Table1[[#This Row],[Location]],6)</f>
        <v>BB1-05</v>
      </c>
      <c r="C104" s="3" t="s">
        <v>4775</v>
      </c>
      <c r="D104" s="3" t="str">
        <f>LEFT(Table1[[#This Row],[Pheno]],4)</f>
        <v>.</v>
      </c>
      <c r="E104" s="3" t="str">
        <f>LEFT(Table1[[#This Row],[Barcode]],7)</f>
        <v>.</v>
      </c>
      <c r="F104" s="3" t="str">
        <f>LEFT(Table1[[#This Row],[Barcode]],7)</f>
        <v>.</v>
      </c>
      <c r="G104" s="50" t="s">
        <v>413</v>
      </c>
      <c r="H104" s="124"/>
      <c r="I104" s="145" t="str">
        <f>IF(Table1[[#This Row],[Initial Clone Count]]="","","1")</f>
        <v/>
      </c>
      <c r="J104" s="145" t="str">
        <f>IF(RIGHT(Table1[[#This Row],[Location]],1)="1",SUM(H104:H107),"")</f>
        <v/>
      </c>
      <c r="K104" s="145" t="str">
        <f>_xlfn.CONCAT("CL_",Table1[[#This Row],[Location]])</f>
        <v>CL_BB1-05:03</v>
      </c>
    </row>
    <row r="105" spans="1:11" x14ac:dyDescent="0.35">
      <c r="A105" s="3" t="s">
        <v>6524</v>
      </c>
      <c r="B105" s="117" t="str">
        <f>LEFT(Table1[[#This Row],[Location]],6)</f>
        <v>BB1-05</v>
      </c>
      <c r="C105" s="117" t="s">
        <v>4796</v>
      </c>
      <c r="D105" s="117" t="str">
        <f>LEFT(Table1[[#This Row],[Pheno]],4)</f>
        <v>.</v>
      </c>
      <c r="E105" s="117" t="str">
        <f>LEFT(Table1[[#This Row],[Barcode]],7)</f>
        <v>.</v>
      </c>
      <c r="F105" s="117" t="str">
        <f>LEFT(Table1[[#This Row],[Barcode]],7)</f>
        <v>.</v>
      </c>
      <c r="G105" s="46" t="s">
        <v>413</v>
      </c>
      <c r="H105" s="120"/>
      <c r="I105" s="165" t="str">
        <f>IF(Table1[[#This Row],[Initial Clone Count]]="","","1")</f>
        <v/>
      </c>
      <c r="J105" s="165" t="str">
        <f>IF(RIGHT(Table1[[#This Row],[Location]],1)="1",SUM(H105:H108),"")</f>
        <v/>
      </c>
      <c r="K105" s="165" t="str">
        <f>_xlfn.CONCAT("CL_",Table1[[#This Row],[Location]])</f>
        <v>CL_BB1-05:04</v>
      </c>
    </row>
    <row r="106" spans="1:11" x14ac:dyDescent="0.35">
      <c r="A106" s="3" t="s">
        <v>6524</v>
      </c>
      <c r="B106" s="3" t="str">
        <f>LEFT(Table1[[#This Row],[Location]],6)</f>
        <v>BB1-06</v>
      </c>
      <c r="C106" s="3" t="s">
        <v>4732</v>
      </c>
      <c r="D106" s="3" t="str">
        <f>LEFT(Table1[[#This Row],[Pheno]],4)</f>
        <v>DURP</v>
      </c>
      <c r="E106" s="3" t="str">
        <f>LEFT(Table1[[#This Row],[Barcode]],7)</f>
        <v>DURP006</v>
      </c>
      <c r="F106" s="3" t="str">
        <f>LEFT(Table1[[#This Row],[Barcode]],7)</f>
        <v>DURP006</v>
      </c>
      <c r="G106" s="50" t="s">
        <v>6203</v>
      </c>
      <c r="H106" s="124">
        <v>25</v>
      </c>
      <c r="I106" s="145" t="str">
        <f>IF(Table1[[#This Row],[Initial Clone Count]]="","","1")</f>
        <v>1</v>
      </c>
      <c r="J106" s="145">
        <f>IF(RIGHT(Table1[[#This Row],[Location]],1)="1",SUM(H106:H109),"")</f>
        <v>49</v>
      </c>
      <c r="K106" s="145" t="str">
        <f>_xlfn.CONCAT("CL_",Table1[[#This Row],[Location]])</f>
        <v>CL_BB1-06:01</v>
      </c>
    </row>
    <row r="107" spans="1:11" x14ac:dyDescent="0.35">
      <c r="A107" s="3" t="s">
        <v>6524</v>
      </c>
      <c r="B107" s="3" t="str">
        <f>LEFT(Table1[[#This Row],[Location]],6)</f>
        <v>BB1-06</v>
      </c>
      <c r="C107" s="3" t="s">
        <v>4753</v>
      </c>
      <c r="D107" s="3" t="str">
        <f>LEFT(Table1[[#This Row],[Pheno]],4)</f>
        <v>DURP</v>
      </c>
      <c r="E107" s="3" t="str">
        <f>LEFT(Table1[[#This Row],[Barcode]],7)</f>
        <v>DURP006</v>
      </c>
      <c r="F107" s="3" t="str">
        <f>LEFT(Table1[[#This Row],[Barcode]],7)</f>
        <v>DURP006</v>
      </c>
      <c r="G107" s="50" t="s">
        <v>5224</v>
      </c>
      <c r="H107" s="124">
        <v>24</v>
      </c>
      <c r="I107" s="145" t="str">
        <f>IF(Table1[[#This Row],[Initial Clone Count]]="","","1")</f>
        <v>1</v>
      </c>
      <c r="J107" s="145" t="str">
        <f>IF(RIGHT(Table1[[#This Row],[Location]],1)="1",SUM(H107:H110),"")</f>
        <v/>
      </c>
      <c r="K107" s="145" t="str">
        <f>_xlfn.CONCAT("CL_",Table1[[#This Row],[Location]])</f>
        <v>CL_BB1-06:02</v>
      </c>
    </row>
    <row r="108" spans="1:11" x14ac:dyDescent="0.35">
      <c r="A108" s="3" t="s">
        <v>6524</v>
      </c>
      <c r="B108" s="3" t="str">
        <f>LEFT(Table1[[#This Row],[Location]],6)</f>
        <v>BB1-06</v>
      </c>
      <c r="C108" s="3" t="s">
        <v>4774</v>
      </c>
      <c r="D108" s="3" t="str">
        <f>LEFT(Table1[[#This Row],[Pheno]],4)</f>
        <v>.</v>
      </c>
      <c r="E108" s="3" t="str">
        <f>LEFT(Table1[[#This Row],[Barcode]],7)</f>
        <v>.</v>
      </c>
      <c r="F108" s="3" t="str">
        <f>LEFT(Table1[[#This Row],[Barcode]],7)</f>
        <v>.</v>
      </c>
      <c r="G108" s="50" t="s">
        <v>413</v>
      </c>
      <c r="H108" s="124"/>
      <c r="I108" s="145" t="str">
        <f>IF(Table1[[#This Row],[Initial Clone Count]]="","","1")</f>
        <v/>
      </c>
      <c r="J108" s="145" t="str">
        <f>IF(RIGHT(Table1[[#This Row],[Location]],1)="1",SUM(H108:H111),"")</f>
        <v/>
      </c>
      <c r="K108" s="145" t="str">
        <f>_xlfn.CONCAT("CL_",Table1[[#This Row],[Location]])</f>
        <v>CL_BB1-06:03</v>
      </c>
    </row>
    <row r="109" spans="1:11" x14ac:dyDescent="0.35">
      <c r="A109" s="3" t="s">
        <v>6524</v>
      </c>
      <c r="B109" s="117" t="str">
        <f>LEFT(Table1[[#This Row],[Location]],6)</f>
        <v>BB1-06</v>
      </c>
      <c r="C109" s="117" t="s">
        <v>4795</v>
      </c>
      <c r="D109" s="117" t="str">
        <f>LEFT(Table1[[#This Row],[Pheno]],4)</f>
        <v>.</v>
      </c>
      <c r="E109" s="117" t="str">
        <f>LEFT(Table1[[#This Row],[Barcode]],7)</f>
        <v>.</v>
      </c>
      <c r="F109" s="117" t="str">
        <f>LEFT(Table1[[#This Row],[Barcode]],7)</f>
        <v>.</v>
      </c>
      <c r="G109" s="46" t="s">
        <v>413</v>
      </c>
      <c r="H109" s="120"/>
      <c r="I109" s="165" t="str">
        <f>IF(Table1[[#This Row],[Initial Clone Count]]="","","1")</f>
        <v/>
      </c>
      <c r="J109" s="165" t="str">
        <f>IF(RIGHT(Table1[[#This Row],[Location]],1)="1",SUM(H109:H112),"")</f>
        <v/>
      </c>
      <c r="K109" s="165" t="str">
        <f>_xlfn.CONCAT("CL_",Table1[[#This Row],[Location]])</f>
        <v>CL_BB1-06:04</v>
      </c>
    </row>
    <row r="110" spans="1:11" x14ac:dyDescent="0.35">
      <c r="A110" s="3" t="s">
        <v>6524</v>
      </c>
      <c r="B110" s="3" t="str">
        <f>LEFT(Table1[[#This Row],[Location]],6)</f>
        <v>BB1-07</v>
      </c>
      <c r="C110" s="3" t="s">
        <v>4731</v>
      </c>
      <c r="D110" s="3" t="str">
        <f>LEFT(Table1[[#This Row],[Pheno]],4)</f>
        <v>DOSI</v>
      </c>
      <c r="E110" s="3" t="str">
        <f>LEFT(Table1[[#This Row],[Barcode]],7)</f>
        <v>DOSI005</v>
      </c>
      <c r="F110" s="3" t="str">
        <f>LEFT(Table1[[#This Row],[Barcode]],7)</f>
        <v>DOSI005</v>
      </c>
      <c r="G110" s="50" t="s">
        <v>6527</v>
      </c>
      <c r="H110" s="124">
        <v>10</v>
      </c>
      <c r="I110" s="145" t="str">
        <f>IF(Table1[[#This Row],[Initial Clone Count]]="","","1")</f>
        <v>1</v>
      </c>
      <c r="J110" s="145">
        <f>IF(RIGHT(Table1[[#This Row],[Location]],1)="1",SUM(H110:H113),"")</f>
        <v>50</v>
      </c>
      <c r="K110" s="145" t="str">
        <f>_xlfn.CONCAT("CL_",Table1[[#This Row],[Location]])</f>
        <v>CL_BB1-07:01</v>
      </c>
    </row>
    <row r="111" spans="1:11" x14ac:dyDescent="0.35">
      <c r="A111" s="3" t="s">
        <v>6524</v>
      </c>
      <c r="B111" s="3" t="str">
        <f>LEFT(Table1[[#This Row],[Location]],6)</f>
        <v>BB1-07</v>
      </c>
      <c r="C111" s="3" t="s">
        <v>4752</v>
      </c>
      <c r="D111" s="3" t="str">
        <f>LEFT(Table1[[#This Row],[Pheno]],4)</f>
        <v>DURP</v>
      </c>
      <c r="E111" s="3" t="str">
        <f>LEFT(Table1[[#This Row],[Barcode]],7)</f>
        <v>DURP006</v>
      </c>
      <c r="F111" s="3" t="str">
        <f>LEFT(Table1[[#This Row],[Barcode]],7)</f>
        <v>DURP006</v>
      </c>
      <c r="G111" s="50" t="s">
        <v>6528</v>
      </c>
      <c r="H111" s="124">
        <v>40</v>
      </c>
      <c r="I111" s="145" t="str">
        <f>IF(Table1[[#This Row],[Initial Clone Count]]="","","1")</f>
        <v>1</v>
      </c>
      <c r="J111" s="145" t="str">
        <f>IF(RIGHT(Table1[[#This Row],[Location]],1)="1",SUM(H111:H114),"")</f>
        <v/>
      </c>
      <c r="K111" s="145" t="str">
        <f>_xlfn.CONCAT("CL_",Table1[[#This Row],[Location]])</f>
        <v>CL_BB1-07:02</v>
      </c>
    </row>
    <row r="112" spans="1:11" x14ac:dyDescent="0.35">
      <c r="A112" s="3" t="s">
        <v>6524</v>
      </c>
      <c r="B112" s="3" t="str">
        <f>LEFT(Table1[[#This Row],[Location]],6)</f>
        <v>BB1-07</v>
      </c>
      <c r="C112" s="3" t="s">
        <v>4773</v>
      </c>
      <c r="D112" s="3" t="str">
        <f>LEFT(Table1[[#This Row],[Pheno]],4)</f>
        <v>.</v>
      </c>
      <c r="E112" s="3" t="str">
        <f>LEFT(Table1[[#This Row],[Barcode]],7)</f>
        <v>.</v>
      </c>
      <c r="F112" s="3" t="str">
        <f>LEFT(Table1[[#This Row],[Barcode]],7)</f>
        <v>.</v>
      </c>
      <c r="G112" s="50" t="s">
        <v>413</v>
      </c>
      <c r="H112" s="124"/>
      <c r="I112" s="145" t="str">
        <f>IF(Table1[[#This Row],[Initial Clone Count]]="","","1")</f>
        <v/>
      </c>
      <c r="J112" s="145" t="str">
        <f>IF(RIGHT(Table1[[#This Row],[Location]],1)="1",SUM(H112:H115),"")</f>
        <v/>
      </c>
      <c r="K112" s="145" t="str">
        <f>_xlfn.CONCAT("CL_",Table1[[#This Row],[Location]])</f>
        <v>CL_BB1-07:03</v>
      </c>
    </row>
    <row r="113" spans="1:11" x14ac:dyDescent="0.35">
      <c r="A113" s="3" t="s">
        <v>6524</v>
      </c>
      <c r="B113" s="117" t="str">
        <f>LEFT(Table1[[#This Row],[Location]],6)</f>
        <v>BB1-07</v>
      </c>
      <c r="C113" s="117" t="s">
        <v>4794</v>
      </c>
      <c r="D113" s="117" t="str">
        <f>LEFT(Table1[[#This Row],[Pheno]],4)</f>
        <v>.</v>
      </c>
      <c r="E113" s="117" t="str">
        <f>LEFT(Table1[[#This Row],[Barcode]],7)</f>
        <v>.</v>
      </c>
      <c r="F113" s="117" t="str">
        <f>LEFT(Table1[[#This Row],[Barcode]],7)</f>
        <v>.</v>
      </c>
      <c r="G113" s="46" t="s">
        <v>413</v>
      </c>
      <c r="H113" s="120"/>
      <c r="I113" s="165" t="str">
        <f>IF(Table1[[#This Row],[Initial Clone Count]]="","","1")</f>
        <v/>
      </c>
      <c r="J113" s="165" t="str">
        <f>IF(RIGHT(Table1[[#This Row],[Location]],1)="1",SUM(H113:H116),"")</f>
        <v/>
      </c>
      <c r="K113" s="165" t="str">
        <f>_xlfn.CONCAT("CL_",Table1[[#This Row],[Location]])</f>
        <v>CL_BB1-07:04</v>
      </c>
    </row>
    <row r="114" spans="1:11" x14ac:dyDescent="0.35">
      <c r="A114" s="3" t="s">
        <v>6524</v>
      </c>
      <c r="B114" s="3" t="str">
        <f>LEFT(Table1[[#This Row],[Location]],6)</f>
        <v>BB2-01</v>
      </c>
      <c r="C114" s="3" t="s">
        <v>4744</v>
      </c>
      <c r="D114" s="3" t="str">
        <f>LEFT(Table1[[#This Row],[Pheno]],4)</f>
        <v>BERT</v>
      </c>
      <c r="E114" s="3" t="str">
        <f>LEFT(Table1[[#This Row],[Barcode]],7)</f>
        <v>BERT016</v>
      </c>
      <c r="F114" s="3" t="str">
        <f>LEFT(Table1[[#This Row],[Barcode]],7)</f>
        <v>BERT016</v>
      </c>
      <c r="G114" s="50" t="s">
        <v>6197</v>
      </c>
      <c r="H114" s="124">
        <v>3</v>
      </c>
      <c r="I114" s="145" t="str">
        <f>IF(Table1[[#This Row],[Initial Clone Count]]="","","1")</f>
        <v>1</v>
      </c>
      <c r="J114" s="145">
        <f>IF(RIGHT(Table1[[#This Row],[Location]],1)="1",SUM(H114:H117),"")</f>
        <v>42</v>
      </c>
      <c r="K114" s="145" t="str">
        <f>_xlfn.CONCAT("CL_",Table1[[#This Row],[Location]])</f>
        <v>CL_BB2-01:01</v>
      </c>
    </row>
    <row r="115" spans="1:11" x14ac:dyDescent="0.35">
      <c r="A115" s="3" t="s">
        <v>6524</v>
      </c>
      <c r="B115" s="3" t="str">
        <f>LEFT(Table1[[#This Row],[Location]],6)</f>
        <v>BB2-01</v>
      </c>
      <c r="C115" s="3" t="s">
        <v>4765</v>
      </c>
      <c r="D115" s="3" t="str">
        <f>LEFT(Table1[[#This Row],[Pheno]],4)</f>
        <v>DOSI</v>
      </c>
      <c r="E115" s="3" t="str">
        <f>LEFT(Table1[[#This Row],[Barcode]],7)</f>
        <v>DOSI005</v>
      </c>
      <c r="F115" s="3" t="str">
        <f>LEFT(Table1[[#This Row],[Barcode]],7)</f>
        <v>DOSI005</v>
      </c>
      <c r="G115" s="50" t="s">
        <v>6526</v>
      </c>
      <c r="H115" s="124">
        <v>39</v>
      </c>
      <c r="I115" s="145" t="str">
        <f>IF(Table1[[#This Row],[Initial Clone Count]]="","","1")</f>
        <v>1</v>
      </c>
      <c r="J115" s="145" t="str">
        <f>IF(RIGHT(Table1[[#This Row],[Location]],1)="1",SUM(H115:H118),"")</f>
        <v/>
      </c>
      <c r="K115" s="145" t="str">
        <f>_xlfn.CONCAT("CL_",Table1[[#This Row],[Location]])</f>
        <v>CL_BB2-01:02</v>
      </c>
    </row>
    <row r="116" spans="1:11" x14ac:dyDescent="0.35">
      <c r="A116" s="3" t="s">
        <v>6524</v>
      </c>
      <c r="B116" s="3" t="str">
        <f>LEFT(Table1[[#This Row],[Location]],6)</f>
        <v>BB2-01</v>
      </c>
      <c r="C116" s="3" t="s">
        <v>4786</v>
      </c>
      <c r="D116" s="3" t="str">
        <f>LEFT(Table1[[#This Row],[Pheno]],4)</f>
        <v>.</v>
      </c>
      <c r="E116" s="3" t="str">
        <f>LEFT(Table1[[#This Row],[Barcode]],7)</f>
        <v>.</v>
      </c>
      <c r="F116" s="3" t="str">
        <f>LEFT(Table1[[#This Row],[Barcode]],7)</f>
        <v>.</v>
      </c>
      <c r="G116" s="50" t="s">
        <v>413</v>
      </c>
      <c r="H116" s="124"/>
      <c r="I116" s="145" t="str">
        <f>IF(Table1[[#This Row],[Initial Clone Count]]="","","1")</f>
        <v/>
      </c>
      <c r="J116" s="145" t="str">
        <f>IF(RIGHT(Table1[[#This Row],[Location]],1)="1",SUM(H116:H119),"")</f>
        <v/>
      </c>
      <c r="K116" s="145" t="str">
        <f>_xlfn.CONCAT("CL_",Table1[[#This Row],[Location]])</f>
        <v>CL_BB2-01:03</v>
      </c>
    </row>
    <row r="117" spans="1:11" x14ac:dyDescent="0.35">
      <c r="A117" s="3" t="s">
        <v>6524</v>
      </c>
      <c r="B117" s="3" t="str">
        <f>LEFT(Table1[[#This Row],[Location]],6)</f>
        <v>BB2-01</v>
      </c>
      <c r="C117" s="3" t="s">
        <v>4807</v>
      </c>
      <c r="D117" s="3" t="str">
        <f>LEFT(Table1[[#This Row],[Pheno]],4)</f>
        <v>.</v>
      </c>
      <c r="E117" s="3" t="str">
        <f>LEFT(Table1[[#This Row],[Barcode]],7)</f>
        <v>.</v>
      </c>
      <c r="F117" s="3" t="str">
        <f>LEFT(Table1[[#This Row],[Barcode]],7)</f>
        <v>.</v>
      </c>
      <c r="G117" s="50" t="s">
        <v>413</v>
      </c>
      <c r="H117" s="124"/>
      <c r="I117" s="145" t="str">
        <f>IF(Table1[[#This Row],[Initial Clone Count]]="","","1")</f>
        <v/>
      </c>
      <c r="J117" s="145" t="str">
        <f>IF(RIGHT(Table1[[#This Row],[Location]],1)="1",SUM(H117:H120),"")</f>
        <v/>
      </c>
      <c r="K117" s="145" t="str">
        <f>_xlfn.CONCAT("CL_",Table1[[#This Row],[Location]])</f>
        <v>CL_BB2-01:04</v>
      </c>
    </row>
    <row r="118" spans="1:11" x14ac:dyDescent="0.35">
      <c r="A118" s="3" t="s">
        <v>6524</v>
      </c>
      <c r="B118" s="3" t="str">
        <f>LEFT(Table1[[#This Row],[Location]],6)</f>
        <v>BB2-02</v>
      </c>
      <c r="C118" s="3" t="s">
        <v>4743</v>
      </c>
      <c r="D118" s="3" t="str">
        <f>LEFT(Table1[[#This Row],[Pheno]],4)</f>
        <v>DURP</v>
      </c>
      <c r="E118" s="3" t="str">
        <f>LEFT(Table1[[#This Row],[Barcode]],7)</f>
        <v>DURP006</v>
      </c>
      <c r="F118" s="3" t="str">
        <f>LEFT(Table1[[#This Row],[Barcode]],7)</f>
        <v>DURP006</v>
      </c>
      <c r="G118" s="50" t="s">
        <v>5224</v>
      </c>
      <c r="H118" s="124">
        <v>23</v>
      </c>
      <c r="I118" s="145" t="str">
        <f>IF(Table1[[#This Row],[Initial Clone Count]]="","","1")</f>
        <v>1</v>
      </c>
      <c r="J118" s="145">
        <f>IF(RIGHT(Table1[[#This Row],[Location]],1)="1",SUM(H118:H121),"")</f>
        <v>51</v>
      </c>
      <c r="K118" s="145" t="str">
        <f>_xlfn.CONCAT("CL_",Table1[[#This Row],[Location]])</f>
        <v>CL_BB2-02:01</v>
      </c>
    </row>
    <row r="119" spans="1:11" x14ac:dyDescent="0.35">
      <c r="A119" s="3" t="s">
        <v>6524</v>
      </c>
      <c r="B119" s="3" t="str">
        <f>LEFT(Table1[[#This Row],[Location]],6)</f>
        <v>BB2-02</v>
      </c>
      <c r="C119" s="3" t="s">
        <v>4764</v>
      </c>
      <c r="D119" s="3" t="str">
        <f>LEFT(Table1[[#This Row],[Pheno]],4)</f>
        <v>GFSD</v>
      </c>
      <c r="E119" s="3" t="str">
        <f>LEFT(Table1[[#This Row],[Barcode]],7)</f>
        <v>GFSD189</v>
      </c>
      <c r="F119" s="3" t="str">
        <f>LEFT(Table1[[#This Row],[Barcode]],7)</f>
        <v>GFSD189</v>
      </c>
      <c r="G119" s="50" t="s">
        <v>4912</v>
      </c>
      <c r="H119" s="124">
        <v>28</v>
      </c>
      <c r="I119" s="145" t="str">
        <f>IF(Table1[[#This Row],[Initial Clone Count]]="","","1")</f>
        <v>1</v>
      </c>
      <c r="J119" s="145" t="str">
        <f>IF(RIGHT(Table1[[#This Row],[Location]],1)="1",SUM(H119:H122),"")</f>
        <v/>
      </c>
      <c r="K119" s="145" t="str">
        <f>_xlfn.CONCAT("CL_",Table1[[#This Row],[Location]])</f>
        <v>CL_BB2-02:02</v>
      </c>
    </row>
    <row r="120" spans="1:11" x14ac:dyDescent="0.35">
      <c r="A120" s="3" t="s">
        <v>6524</v>
      </c>
      <c r="B120" s="3" t="str">
        <f>LEFT(Table1[[#This Row],[Location]],6)</f>
        <v>BB2-02</v>
      </c>
      <c r="C120" s="3" t="s">
        <v>4785</v>
      </c>
      <c r="D120" s="3" t="str">
        <f>LEFT(Table1[[#This Row],[Pheno]],4)</f>
        <v>.</v>
      </c>
      <c r="E120" s="3" t="str">
        <f>LEFT(Table1[[#This Row],[Barcode]],7)</f>
        <v>.</v>
      </c>
      <c r="F120" s="3" t="str">
        <f>LEFT(Table1[[#This Row],[Barcode]],7)</f>
        <v>.</v>
      </c>
      <c r="G120" s="50" t="s">
        <v>413</v>
      </c>
      <c r="H120" s="124"/>
      <c r="I120" s="145" t="str">
        <f>IF(Table1[[#This Row],[Initial Clone Count]]="","","1")</f>
        <v/>
      </c>
      <c r="J120" s="145" t="str">
        <f>IF(RIGHT(Table1[[#This Row],[Location]],1)="1",SUM(H120:H123),"")</f>
        <v/>
      </c>
      <c r="K120" s="145" t="str">
        <f>_xlfn.CONCAT("CL_",Table1[[#This Row],[Location]])</f>
        <v>CL_BB2-02:03</v>
      </c>
    </row>
    <row r="121" spans="1:11" x14ac:dyDescent="0.35">
      <c r="A121" s="3" t="s">
        <v>6524</v>
      </c>
      <c r="B121" s="3" t="str">
        <f>LEFT(Table1[[#This Row],[Location]],6)</f>
        <v>BB2-02</v>
      </c>
      <c r="C121" s="3" t="s">
        <v>4806</v>
      </c>
      <c r="D121" s="3" t="str">
        <f>LEFT(Table1[[#This Row],[Pheno]],4)</f>
        <v>.</v>
      </c>
      <c r="E121" s="3" t="str">
        <f>LEFT(Table1[[#This Row],[Barcode]],7)</f>
        <v>.</v>
      </c>
      <c r="F121" s="3" t="str">
        <f>LEFT(Table1[[#This Row],[Barcode]],7)</f>
        <v>.</v>
      </c>
      <c r="G121" s="50" t="s">
        <v>413</v>
      </c>
      <c r="H121" s="124"/>
      <c r="I121" s="145" t="str">
        <f>IF(Table1[[#This Row],[Initial Clone Count]]="","","1")</f>
        <v/>
      </c>
      <c r="J121" s="145" t="str">
        <f>IF(RIGHT(Table1[[#This Row],[Location]],1)="1",SUM(H121:H124),"")</f>
        <v/>
      </c>
      <c r="K121" s="145" t="str">
        <f>_xlfn.CONCAT("CL_",Table1[[#This Row],[Location]])</f>
        <v>CL_BB2-02:04</v>
      </c>
    </row>
    <row r="122" spans="1:11" x14ac:dyDescent="0.35">
      <c r="A122" s="3" t="s">
        <v>6524</v>
      </c>
      <c r="B122" s="3" t="str">
        <f>LEFT(Table1[[#This Row],[Location]],6)</f>
        <v>BB2-03</v>
      </c>
      <c r="C122" s="3" t="s">
        <v>4742</v>
      </c>
      <c r="D122" s="3" t="str">
        <f>LEFT(Table1[[#This Row],[Pheno]],4)</f>
        <v>DOSI</v>
      </c>
      <c r="E122" s="3" t="str">
        <f>LEFT(Table1[[#This Row],[Barcode]],7)</f>
        <v>DOSI005</v>
      </c>
      <c r="F122" s="3" t="str">
        <f>LEFT(Table1[[#This Row],[Barcode]],7)</f>
        <v>DOSI005</v>
      </c>
      <c r="G122" s="50" t="s">
        <v>6529</v>
      </c>
      <c r="H122" s="124">
        <v>13</v>
      </c>
      <c r="I122" s="145" t="str">
        <f>IF(Table1[[#This Row],[Initial Clone Count]]="","","1")</f>
        <v>1</v>
      </c>
      <c r="J122" s="145">
        <f>IF(RIGHT(Table1[[#This Row],[Location]],1)="1",SUM(H122:H125),"")</f>
        <v>49</v>
      </c>
      <c r="K122" s="145" t="str">
        <f>_xlfn.CONCAT("CL_",Table1[[#This Row],[Location]])</f>
        <v>CL_BB2-03:01</v>
      </c>
    </row>
    <row r="123" spans="1:11" x14ac:dyDescent="0.35">
      <c r="A123" s="3" t="s">
        <v>6524</v>
      </c>
      <c r="B123" s="3" t="str">
        <f>LEFT(Table1[[#This Row],[Location]],6)</f>
        <v>BB2-03</v>
      </c>
      <c r="C123" s="3" t="s">
        <v>4763</v>
      </c>
      <c r="D123" s="3" t="str">
        <f>LEFT(Table1[[#This Row],[Pheno]],4)</f>
        <v>GFSD</v>
      </c>
      <c r="E123" s="3" t="str">
        <f>LEFT(Table1[[#This Row],[Barcode]],7)</f>
        <v>GFSD189</v>
      </c>
      <c r="F123" s="3" t="str">
        <f>LEFT(Table1[[#This Row],[Barcode]],7)</f>
        <v>GFSD189</v>
      </c>
      <c r="G123" s="50" t="s">
        <v>5997</v>
      </c>
      <c r="H123" s="124">
        <v>9</v>
      </c>
      <c r="I123" s="145" t="str">
        <f>IF(Table1[[#This Row],[Initial Clone Count]]="","","1")</f>
        <v>1</v>
      </c>
      <c r="J123" s="145" t="str">
        <f>IF(RIGHT(Table1[[#This Row],[Location]],1)="1",SUM(H123:H126),"")</f>
        <v/>
      </c>
      <c r="K123" s="145" t="str">
        <f>_xlfn.CONCAT("CL_",Table1[[#This Row],[Location]])</f>
        <v>CL_BB2-03:02</v>
      </c>
    </row>
    <row r="124" spans="1:11" x14ac:dyDescent="0.35">
      <c r="A124" s="3" t="s">
        <v>6524</v>
      </c>
      <c r="B124" s="3" t="str">
        <f>LEFT(Table1[[#This Row],[Location]],6)</f>
        <v>BB2-03</v>
      </c>
      <c r="C124" s="3" t="s">
        <v>4784</v>
      </c>
      <c r="D124" s="3" t="str">
        <f>LEFT(Table1[[#This Row],[Pheno]],4)</f>
        <v>GFSD</v>
      </c>
      <c r="E124" s="3" t="str">
        <f>LEFT(Table1[[#This Row],[Barcode]],7)</f>
        <v>GFSD189</v>
      </c>
      <c r="F124" s="3" t="str">
        <f>LEFT(Table1[[#This Row],[Barcode]],7)</f>
        <v>GFSD189</v>
      </c>
      <c r="G124" s="50" t="s">
        <v>4923</v>
      </c>
      <c r="H124" s="124">
        <v>27</v>
      </c>
      <c r="I124" s="145" t="str">
        <f>IF(Table1[[#This Row],[Initial Clone Count]]="","","1")</f>
        <v>1</v>
      </c>
      <c r="J124" s="145" t="str">
        <f>IF(RIGHT(Table1[[#This Row],[Location]],1)="1",SUM(H124:H127),"")</f>
        <v/>
      </c>
      <c r="K124" s="145" t="str">
        <f>_xlfn.CONCAT("CL_",Table1[[#This Row],[Location]])</f>
        <v>CL_BB2-03:03</v>
      </c>
    </row>
    <row r="125" spans="1:11" x14ac:dyDescent="0.35">
      <c r="A125" s="3" t="s">
        <v>6524</v>
      </c>
      <c r="B125" s="3" t="str">
        <f>LEFT(Table1[[#This Row],[Location]],6)</f>
        <v>BB2-03</v>
      </c>
      <c r="C125" s="3" t="s">
        <v>4805</v>
      </c>
      <c r="D125" s="3" t="str">
        <f>LEFT(Table1[[#This Row],[Pheno]],4)</f>
        <v>.</v>
      </c>
      <c r="E125" s="3" t="str">
        <f>LEFT(Table1[[#This Row],[Barcode]],7)</f>
        <v>.</v>
      </c>
      <c r="F125" s="3" t="str">
        <f>LEFT(Table1[[#This Row],[Barcode]],7)</f>
        <v>.</v>
      </c>
      <c r="G125" s="50" t="s">
        <v>413</v>
      </c>
      <c r="H125" s="124"/>
      <c r="I125" s="145" t="str">
        <f>IF(Table1[[#This Row],[Initial Clone Count]]="","","1")</f>
        <v/>
      </c>
      <c r="J125" s="145" t="str">
        <f>IF(RIGHT(Table1[[#This Row],[Location]],1)="1",SUM(H125:H128),"")</f>
        <v/>
      </c>
      <c r="K125" s="145" t="str">
        <f>_xlfn.CONCAT("CL_",Table1[[#This Row],[Location]])</f>
        <v>CL_BB2-03:04</v>
      </c>
    </row>
    <row r="126" spans="1:11" x14ac:dyDescent="0.35">
      <c r="A126" s="3" t="s">
        <v>6524</v>
      </c>
      <c r="B126" s="3" t="str">
        <f>LEFT(Table1[[#This Row],[Location]],6)</f>
        <v>BB2-04</v>
      </c>
      <c r="C126" s="3" t="s">
        <v>4741</v>
      </c>
      <c r="D126" s="3" t="str">
        <f>LEFT(Table1[[#This Row],[Pheno]],4)</f>
        <v>DOSI</v>
      </c>
      <c r="E126" s="3" t="str">
        <f>LEFT(Table1[[#This Row],[Barcode]],7)</f>
        <v>DOSI005</v>
      </c>
      <c r="F126" s="3" t="str">
        <f>LEFT(Table1[[#This Row],[Barcode]],7)</f>
        <v>DOSI005</v>
      </c>
      <c r="G126" s="50" t="s">
        <v>6530</v>
      </c>
      <c r="H126" s="124">
        <v>17</v>
      </c>
      <c r="I126" s="145" t="str">
        <f>IF(Table1[[#This Row],[Initial Clone Count]]="","","1")</f>
        <v>1</v>
      </c>
      <c r="J126" s="145">
        <f>IF(RIGHT(Table1[[#This Row],[Location]],1)="1",SUM(H126:H129),"")</f>
        <v>43</v>
      </c>
      <c r="K126" s="145" t="str">
        <f>_xlfn.CONCAT("CL_",Table1[[#This Row],[Location]])</f>
        <v>CL_BB2-04:01</v>
      </c>
    </row>
    <row r="127" spans="1:11" x14ac:dyDescent="0.35">
      <c r="A127" s="3" t="s">
        <v>6524</v>
      </c>
      <c r="B127" s="3" t="str">
        <f>LEFT(Table1[[#This Row],[Location]],6)</f>
        <v>BB2-04</v>
      </c>
      <c r="C127" s="3" t="s">
        <v>4762</v>
      </c>
      <c r="D127" s="3" t="str">
        <f>LEFT(Table1[[#This Row],[Pheno]],4)</f>
        <v>GFSD</v>
      </c>
      <c r="E127" s="3" t="str">
        <f>LEFT(Table1[[#This Row],[Barcode]],7)</f>
        <v>GFSD189</v>
      </c>
      <c r="F127" s="3" t="str">
        <f>LEFT(Table1[[#This Row],[Barcode]],7)</f>
        <v>GFSD189</v>
      </c>
      <c r="G127" s="50" t="s">
        <v>6006</v>
      </c>
      <c r="H127" s="124">
        <v>26</v>
      </c>
      <c r="I127" s="145" t="str">
        <f>IF(Table1[[#This Row],[Initial Clone Count]]="","","1")</f>
        <v>1</v>
      </c>
      <c r="J127" s="145" t="str">
        <f>IF(RIGHT(Table1[[#This Row],[Location]],1)="1",SUM(H127:H130),"")</f>
        <v/>
      </c>
      <c r="K127" s="145" t="str">
        <f>_xlfn.CONCAT("CL_",Table1[[#This Row],[Location]])</f>
        <v>CL_BB2-04:02</v>
      </c>
    </row>
    <row r="128" spans="1:11" x14ac:dyDescent="0.35">
      <c r="A128" s="3" t="s">
        <v>6524</v>
      </c>
      <c r="B128" s="3" t="str">
        <f>LEFT(Table1[[#This Row],[Location]],6)</f>
        <v>BB2-04</v>
      </c>
      <c r="C128" s="3" t="s">
        <v>4783</v>
      </c>
      <c r="D128" s="3" t="str">
        <f>LEFT(Table1[[#This Row],[Pheno]],4)</f>
        <v>.</v>
      </c>
      <c r="E128" s="3" t="str">
        <f>LEFT(Table1[[#This Row],[Barcode]],7)</f>
        <v>.</v>
      </c>
      <c r="F128" s="3" t="str">
        <f>LEFT(Table1[[#This Row],[Barcode]],7)</f>
        <v>.</v>
      </c>
      <c r="G128" s="50" t="s">
        <v>413</v>
      </c>
      <c r="H128" s="124"/>
      <c r="I128" s="145" t="str">
        <f>IF(Table1[[#This Row],[Initial Clone Count]]="","","1")</f>
        <v/>
      </c>
      <c r="J128" s="145" t="str">
        <f>IF(RIGHT(Table1[[#This Row],[Location]],1)="1",SUM(H128:H131),"")</f>
        <v/>
      </c>
      <c r="K128" s="145" t="str">
        <f>_xlfn.CONCAT("CL_",Table1[[#This Row],[Location]])</f>
        <v>CL_BB2-04:03</v>
      </c>
    </row>
    <row r="129" spans="1:11" x14ac:dyDescent="0.35">
      <c r="A129" s="3" t="s">
        <v>6524</v>
      </c>
      <c r="B129" s="3" t="str">
        <f>LEFT(Table1[[#This Row],[Location]],6)</f>
        <v>BB2-04</v>
      </c>
      <c r="C129" s="3" t="s">
        <v>4804</v>
      </c>
      <c r="D129" s="3" t="str">
        <f>LEFT(Table1[[#This Row],[Pheno]],4)</f>
        <v>.</v>
      </c>
      <c r="E129" s="3" t="str">
        <f>LEFT(Table1[[#This Row],[Barcode]],7)</f>
        <v>.</v>
      </c>
      <c r="F129" s="3" t="str">
        <f>LEFT(Table1[[#This Row],[Barcode]],7)</f>
        <v>.</v>
      </c>
      <c r="G129" s="50" t="s">
        <v>413</v>
      </c>
      <c r="H129" s="124"/>
      <c r="I129" s="145" t="str">
        <f>IF(Table1[[#This Row],[Initial Clone Count]]="","","1")</f>
        <v/>
      </c>
      <c r="J129" s="145" t="str">
        <f>IF(RIGHT(Table1[[#This Row],[Location]],1)="1",SUM(H129:H132),"")</f>
        <v/>
      </c>
      <c r="K129" s="145" t="str">
        <f>_xlfn.CONCAT("CL_",Table1[[#This Row],[Location]])</f>
        <v>CL_BB2-04:04</v>
      </c>
    </row>
    <row r="130" spans="1:11" x14ac:dyDescent="0.35">
      <c r="A130" s="3" t="s">
        <v>6524</v>
      </c>
      <c r="B130" s="3" t="str">
        <f>LEFT(Table1[[#This Row],[Location]],6)</f>
        <v>BB2-05</v>
      </c>
      <c r="C130" s="3" t="s">
        <v>4740</v>
      </c>
      <c r="D130" s="3" t="str">
        <f>LEFT(Table1[[#This Row],[Pheno]],4)</f>
        <v>GFSD</v>
      </c>
      <c r="E130" s="3" t="str">
        <f>LEFT(Table1[[#This Row],[Barcode]],7)</f>
        <v>GFSD189</v>
      </c>
      <c r="F130" s="3" t="str">
        <f>LEFT(Table1[[#This Row],[Barcode]],7)</f>
        <v>GFSD189</v>
      </c>
      <c r="G130" s="50" t="s">
        <v>6531</v>
      </c>
      <c r="H130" s="124">
        <v>13</v>
      </c>
      <c r="I130" s="145" t="str">
        <f>IF(Table1[[#This Row],[Initial Clone Count]]="","","1")</f>
        <v>1</v>
      </c>
      <c r="J130" s="145">
        <f>IF(RIGHT(Table1[[#This Row],[Location]],1)="1",SUM(H130:H133),"")</f>
        <v>49</v>
      </c>
      <c r="K130" s="145" t="str">
        <f>_xlfn.CONCAT("CL_",Table1[[#This Row],[Location]])</f>
        <v>CL_BB2-05:01</v>
      </c>
    </row>
    <row r="131" spans="1:11" x14ac:dyDescent="0.35">
      <c r="A131" s="3" t="s">
        <v>6524</v>
      </c>
      <c r="B131" s="3" t="str">
        <f>LEFT(Table1[[#This Row],[Location]],6)</f>
        <v>BB2-05</v>
      </c>
      <c r="C131" s="3" t="s">
        <v>4761</v>
      </c>
      <c r="D131" s="3" t="str">
        <f>LEFT(Table1[[#This Row],[Pheno]],4)</f>
        <v>SUNL</v>
      </c>
      <c r="E131" s="3" t="str">
        <f>LEFT(Table1[[#This Row],[Barcode]],7)</f>
        <v>SUNL006</v>
      </c>
      <c r="F131" s="3" t="str">
        <f>LEFT(Table1[[#This Row],[Barcode]],7)</f>
        <v>SUNL006</v>
      </c>
      <c r="G131" s="50" t="s">
        <v>6532</v>
      </c>
      <c r="H131" s="124">
        <v>36</v>
      </c>
      <c r="I131" s="145" t="str">
        <f>IF(Table1[[#This Row],[Initial Clone Count]]="","","1")</f>
        <v>1</v>
      </c>
      <c r="J131" s="145" t="str">
        <f>IF(RIGHT(Table1[[#This Row],[Location]],1)="1",SUM(H131:H134),"")</f>
        <v/>
      </c>
      <c r="K131" s="145" t="str">
        <f>_xlfn.CONCAT("CL_",Table1[[#This Row],[Location]])</f>
        <v>CL_BB2-05:02</v>
      </c>
    </row>
    <row r="132" spans="1:11" x14ac:dyDescent="0.35">
      <c r="A132" s="3" t="s">
        <v>6524</v>
      </c>
      <c r="B132" s="3" t="str">
        <f>LEFT(Table1[[#This Row],[Location]],6)</f>
        <v>BB2-05</v>
      </c>
      <c r="C132" s="3" t="s">
        <v>4782</v>
      </c>
      <c r="D132" s="3" t="str">
        <f>LEFT(Table1[[#This Row],[Pheno]],4)</f>
        <v>.</v>
      </c>
      <c r="E132" s="3" t="str">
        <f>LEFT(Table1[[#This Row],[Barcode]],7)</f>
        <v>.</v>
      </c>
      <c r="F132" s="3" t="str">
        <f>LEFT(Table1[[#This Row],[Barcode]],7)</f>
        <v>.</v>
      </c>
      <c r="G132" s="50" t="s">
        <v>413</v>
      </c>
      <c r="H132" s="124"/>
      <c r="I132" s="145" t="str">
        <f>IF(Table1[[#This Row],[Initial Clone Count]]="","","1")</f>
        <v/>
      </c>
      <c r="J132" s="145" t="str">
        <f>IF(RIGHT(Table1[[#This Row],[Location]],1)="1",SUM(H132:H135),"")</f>
        <v/>
      </c>
      <c r="K132" s="145" t="str">
        <f>_xlfn.CONCAT("CL_",Table1[[#This Row],[Location]])</f>
        <v>CL_BB2-05:03</v>
      </c>
    </row>
    <row r="133" spans="1:11" x14ac:dyDescent="0.35">
      <c r="A133" s="3" t="s">
        <v>6524</v>
      </c>
      <c r="B133" s="3" t="str">
        <f>LEFT(Table1[[#This Row],[Location]],6)</f>
        <v>BB2-05</v>
      </c>
      <c r="C133" s="3" t="s">
        <v>4803</v>
      </c>
      <c r="D133" s="3" t="str">
        <f>LEFT(Table1[[#This Row],[Pheno]],4)</f>
        <v>.</v>
      </c>
      <c r="E133" s="3" t="str">
        <f>LEFT(Table1[[#This Row],[Barcode]],7)</f>
        <v>.</v>
      </c>
      <c r="F133" s="3" t="str">
        <f>LEFT(Table1[[#This Row],[Barcode]],7)</f>
        <v>.</v>
      </c>
      <c r="G133" s="50" t="s">
        <v>413</v>
      </c>
      <c r="H133" s="124"/>
      <c r="I133" s="145" t="str">
        <f>IF(Table1[[#This Row],[Initial Clone Count]]="","","1")</f>
        <v/>
      </c>
      <c r="J133" s="145" t="str">
        <f>IF(RIGHT(Table1[[#This Row],[Location]],1)="1",SUM(H133:H136),"")</f>
        <v/>
      </c>
      <c r="K133" s="145" t="str">
        <f>_xlfn.CONCAT("CL_",Table1[[#This Row],[Location]])</f>
        <v>CL_BB2-05:04</v>
      </c>
    </row>
    <row r="134" spans="1:11" x14ac:dyDescent="0.35">
      <c r="A134" s="3" t="s">
        <v>6524</v>
      </c>
      <c r="B134" s="3" t="str">
        <f>LEFT(Table1[[#This Row],[Location]],6)</f>
        <v>BB2-06</v>
      </c>
      <c r="C134" s="3" t="s">
        <v>4739</v>
      </c>
      <c r="D134" s="3" t="str">
        <f>LEFT(Table1[[#This Row],[Pheno]],4)</f>
        <v>NYFL</v>
      </c>
      <c r="E134" s="3" t="str">
        <f>LEFT(Table1[[#This Row],[Barcode]],7)</f>
        <v>NYFL014</v>
      </c>
      <c r="F134" s="3" t="str">
        <f>LEFT(Table1[[#This Row],[Barcode]],7)</f>
        <v>NYFL014</v>
      </c>
      <c r="G134" s="50" t="s">
        <v>6533</v>
      </c>
      <c r="H134" s="124">
        <v>42</v>
      </c>
      <c r="I134" s="145" t="str">
        <f>IF(Table1[[#This Row],[Initial Clone Count]]="","","1")</f>
        <v>1</v>
      </c>
      <c r="J134" s="145">
        <f>IF(RIGHT(Table1[[#This Row],[Location]],1)="1",SUM(H134:H137),"")</f>
        <v>42</v>
      </c>
      <c r="K134" s="145" t="str">
        <f>_xlfn.CONCAT("CL_",Table1[[#This Row],[Location]])</f>
        <v>CL_BB2-06:01</v>
      </c>
    </row>
    <row r="135" spans="1:11" x14ac:dyDescent="0.35">
      <c r="A135" s="3" t="s">
        <v>6524</v>
      </c>
      <c r="B135" s="3" t="str">
        <f>LEFT(Table1[[#This Row],[Location]],6)</f>
        <v>BB2-06</v>
      </c>
      <c r="C135" s="3" t="s">
        <v>4760</v>
      </c>
      <c r="D135" s="3" t="str">
        <f>LEFT(Table1[[#This Row],[Pheno]],4)</f>
        <v>.</v>
      </c>
      <c r="E135" s="3" t="str">
        <f>LEFT(Table1[[#This Row],[Barcode]],7)</f>
        <v>.</v>
      </c>
      <c r="F135" s="3" t="str">
        <f>LEFT(Table1[[#This Row],[Barcode]],7)</f>
        <v>.</v>
      </c>
      <c r="G135" s="50" t="s">
        <v>413</v>
      </c>
      <c r="H135" s="124"/>
      <c r="I135" s="145" t="str">
        <f>IF(Table1[[#This Row],[Initial Clone Count]]="","","1")</f>
        <v/>
      </c>
      <c r="J135" s="145" t="str">
        <f>IF(RIGHT(Table1[[#This Row],[Location]],1)="1",SUM(H135:H138),"")</f>
        <v/>
      </c>
      <c r="K135" s="145" t="str">
        <f>_xlfn.CONCAT("CL_",Table1[[#This Row],[Location]])</f>
        <v>CL_BB2-06:02</v>
      </c>
    </row>
    <row r="136" spans="1:11" x14ac:dyDescent="0.35">
      <c r="A136" s="3" t="s">
        <v>6524</v>
      </c>
      <c r="B136" s="3" t="str">
        <f>LEFT(Table1[[#This Row],[Location]],6)</f>
        <v>BB2-06</v>
      </c>
      <c r="C136" s="3" t="s">
        <v>4781</v>
      </c>
      <c r="D136" s="3" t="str">
        <f>LEFT(Table1[[#This Row],[Pheno]],4)</f>
        <v>.</v>
      </c>
      <c r="E136" s="3" t="str">
        <f>LEFT(Table1[[#This Row],[Barcode]],7)</f>
        <v>.</v>
      </c>
      <c r="F136" s="3" t="str">
        <f>LEFT(Table1[[#This Row],[Barcode]],7)</f>
        <v>.</v>
      </c>
      <c r="G136" s="50" t="s">
        <v>413</v>
      </c>
      <c r="H136" s="124"/>
      <c r="I136" s="145" t="str">
        <f>IF(Table1[[#This Row],[Initial Clone Count]]="","","1")</f>
        <v/>
      </c>
      <c r="J136" s="145" t="str">
        <f>IF(RIGHT(Table1[[#This Row],[Location]],1)="1",SUM(H136:H139),"")</f>
        <v/>
      </c>
      <c r="K136" s="145" t="str">
        <f>_xlfn.CONCAT("CL_",Table1[[#This Row],[Location]])</f>
        <v>CL_BB2-06:03</v>
      </c>
    </row>
    <row r="137" spans="1:11" x14ac:dyDescent="0.35">
      <c r="A137" s="3" t="s">
        <v>6524</v>
      </c>
      <c r="B137" s="3" t="str">
        <f>LEFT(Table1[[#This Row],[Location]],6)</f>
        <v>BB2-06</v>
      </c>
      <c r="C137" s="3" t="s">
        <v>4802</v>
      </c>
      <c r="D137" s="3" t="str">
        <f>LEFT(Table1[[#This Row],[Pheno]],4)</f>
        <v>.</v>
      </c>
      <c r="E137" s="3" t="str">
        <f>LEFT(Table1[[#This Row],[Barcode]],7)</f>
        <v>.</v>
      </c>
      <c r="F137" s="3" t="str">
        <f>LEFT(Table1[[#This Row],[Barcode]],7)</f>
        <v>.</v>
      </c>
      <c r="G137" s="50" t="s">
        <v>413</v>
      </c>
      <c r="H137" s="124"/>
      <c r="I137" s="145" t="str">
        <f>IF(Table1[[#This Row],[Initial Clone Count]]="","","1")</f>
        <v/>
      </c>
      <c r="J137" s="145" t="str">
        <f>IF(RIGHT(Table1[[#This Row],[Location]],1)="1",SUM(H137:H140),"")</f>
        <v/>
      </c>
      <c r="K137" s="145" t="str">
        <f>_xlfn.CONCAT("CL_",Table1[[#This Row],[Location]])</f>
        <v>CL_BB2-06:04</v>
      </c>
    </row>
    <row r="138" spans="1:11" x14ac:dyDescent="0.35">
      <c r="A138" s="3" t="s">
        <v>6524</v>
      </c>
      <c r="B138" s="3" t="str">
        <f>LEFT(Table1[[#This Row],[Location]],6)</f>
        <v>BB2-07</v>
      </c>
      <c r="C138" s="3" t="s">
        <v>4738</v>
      </c>
      <c r="D138" s="3" t="str">
        <f>LEFT(Table1[[#This Row],[Pheno]],4)</f>
        <v>NYFL</v>
      </c>
      <c r="E138" s="3" t="str">
        <f>LEFT(Table1[[#This Row],[Barcode]],7)</f>
        <v>NYFL014</v>
      </c>
      <c r="F138" s="3" t="str">
        <f>LEFT(Table1[[#This Row],[Barcode]],7)</f>
        <v>NYFL014</v>
      </c>
      <c r="G138" s="50" t="s">
        <v>6374</v>
      </c>
      <c r="H138" s="124">
        <v>44</v>
      </c>
      <c r="I138" s="145" t="str">
        <f>IF(Table1[[#This Row],[Initial Clone Count]]="","","1")</f>
        <v>1</v>
      </c>
      <c r="J138" s="145">
        <f>IF(RIGHT(Table1[[#This Row],[Location]],1)="1",SUM(H138:H141),"")</f>
        <v>44</v>
      </c>
      <c r="K138" s="145" t="str">
        <f>_xlfn.CONCAT("CL_",Table1[[#This Row],[Location]])</f>
        <v>CL_BB2-07:01</v>
      </c>
    </row>
    <row r="139" spans="1:11" x14ac:dyDescent="0.35">
      <c r="A139" s="3" t="s">
        <v>6524</v>
      </c>
      <c r="B139" s="3" t="str">
        <f>LEFT(Table1[[#This Row],[Location]],6)</f>
        <v>BB2-07</v>
      </c>
      <c r="C139" s="3" t="s">
        <v>4759</v>
      </c>
      <c r="D139" s="3" t="str">
        <f>LEFT(Table1[[#This Row],[Pheno]],4)</f>
        <v>.</v>
      </c>
      <c r="E139" s="3" t="str">
        <f>LEFT(Table1[[#This Row],[Barcode]],7)</f>
        <v>.</v>
      </c>
      <c r="F139" s="3" t="str">
        <f>LEFT(Table1[[#This Row],[Barcode]],7)</f>
        <v>.</v>
      </c>
      <c r="G139" s="50" t="s">
        <v>413</v>
      </c>
      <c r="H139" s="124"/>
      <c r="I139" s="145" t="str">
        <f>IF(Table1[[#This Row],[Initial Clone Count]]="","","1")</f>
        <v/>
      </c>
      <c r="J139" s="145" t="str">
        <f>IF(RIGHT(Table1[[#This Row],[Location]],1)="1",SUM(H139:H142),"")</f>
        <v/>
      </c>
      <c r="K139" s="145" t="str">
        <f>_xlfn.CONCAT("CL_",Table1[[#This Row],[Location]])</f>
        <v>CL_BB2-07:02</v>
      </c>
    </row>
    <row r="140" spans="1:11" x14ac:dyDescent="0.35">
      <c r="A140" s="3" t="s">
        <v>6524</v>
      </c>
      <c r="B140" s="3" t="str">
        <f>LEFT(Table1[[#This Row],[Location]],6)</f>
        <v>BB2-07</v>
      </c>
      <c r="C140" s="3" t="s">
        <v>4780</v>
      </c>
      <c r="D140" s="3" t="str">
        <f>LEFT(Table1[[#This Row],[Pheno]],4)</f>
        <v>.</v>
      </c>
      <c r="E140" s="3" t="str">
        <f>LEFT(Table1[[#This Row],[Barcode]],7)</f>
        <v>.</v>
      </c>
      <c r="F140" s="3" t="str">
        <f>LEFT(Table1[[#This Row],[Barcode]],7)</f>
        <v>.</v>
      </c>
      <c r="G140" s="50" t="s">
        <v>413</v>
      </c>
      <c r="H140" s="124"/>
      <c r="I140" s="145" t="str">
        <f>IF(Table1[[#This Row],[Initial Clone Count]]="","","1")</f>
        <v/>
      </c>
      <c r="J140" s="145" t="str">
        <f>IF(RIGHT(Table1[[#This Row],[Location]],1)="1",SUM(H140:H143),"")</f>
        <v/>
      </c>
      <c r="K140" s="145" t="str">
        <f>_xlfn.CONCAT("CL_",Table1[[#This Row],[Location]])</f>
        <v>CL_BB2-07:03</v>
      </c>
    </row>
    <row r="141" spans="1:11" x14ac:dyDescent="0.35">
      <c r="A141" s="3" t="s">
        <v>6524</v>
      </c>
      <c r="B141" s="3" t="str">
        <f>LEFT(Table1[[#This Row],[Location]],6)</f>
        <v>BB2-07</v>
      </c>
      <c r="C141" s="3" t="s">
        <v>4801</v>
      </c>
      <c r="D141" s="3" t="str">
        <f>LEFT(Table1[[#This Row],[Pheno]],4)</f>
        <v>.</v>
      </c>
      <c r="E141" s="3" t="str">
        <f>LEFT(Table1[[#This Row],[Barcode]],7)</f>
        <v>.</v>
      </c>
      <c r="F141" s="3" t="str">
        <f>LEFT(Table1[[#This Row],[Barcode]],7)</f>
        <v>.</v>
      </c>
      <c r="G141" s="50" t="s">
        <v>413</v>
      </c>
      <c r="H141" s="124"/>
      <c r="I141" s="145" t="str">
        <f>IF(Table1[[#This Row],[Initial Clone Count]]="","","1")</f>
        <v/>
      </c>
      <c r="J141" s="145" t="str">
        <f>IF(RIGHT(Table1[[#This Row],[Location]],1)="1",SUM(H141:H144),"")</f>
        <v/>
      </c>
      <c r="K141" s="145" t="str">
        <f>_xlfn.CONCAT("CL_",Table1[[#This Row],[Location]])</f>
        <v>CL_BB2-07:04</v>
      </c>
    </row>
    <row r="142" spans="1:11" x14ac:dyDescent="0.35">
      <c r="A142" s="3" t="s">
        <v>6524</v>
      </c>
      <c r="B142" s="3" t="str">
        <f>LEFT(Table1[[#This Row],[Location]],6)</f>
        <v>BB3-01</v>
      </c>
      <c r="C142" s="3" t="s">
        <v>4751</v>
      </c>
      <c r="D142" s="3" t="str">
        <f>LEFT(Table1[[#This Row],[Pheno]],4)</f>
        <v>DOSI</v>
      </c>
      <c r="E142" s="3" t="str">
        <f>LEFT(Table1[[#This Row],[Barcode]],7)</f>
        <v>DOSI005</v>
      </c>
      <c r="F142" s="3" t="str">
        <f>LEFT(Table1[[#This Row],[Barcode]],7)</f>
        <v>DOSI005</v>
      </c>
      <c r="G142" s="50" t="s">
        <v>5988</v>
      </c>
      <c r="H142" s="124">
        <v>2</v>
      </c>
      <c r="I142" s="145" t="str">
        <f>IF(Table1[[#This Row],[Initial Clone Count]]="","","1")</f>
        <v>1</v>
      </c>
      <c r="J142" s="145">
        <f>IF(RIGHT(Table1[[#This Row],[Location]],1)="1",SUM(H142:H145),"")</f>
        <v>48</v>
      </c>
      <c r="K142" s="145" t="str">
        <f>_xlfn.CONCAT("CL_",Table1[[#This Row],[Location]])</f>
        <v>CL_BB3-01:01</v>
      </c>
    </row>
    <row r="143" spans="1:11" x14ac:dyDescent="0.35">
      <c r="A143" s="3" t="s">
        <v>6524</v>
      </c>
      <c r="B143" s="3" t="str">
        <f>LEFT(Table1[[#This Row],[Location]],6)</f>
        <v>BB3-01</v>
      </c>
      <c r="C143" s="3" t="s">
        <v>4772</v>
      </c>
      <c r="D143" s="3" t="str">
        <f>LEFT(Table1[[#This Row],[Pheno]],4)</f>
        <v>GFSD</v>
      </c>
      <c r="E143" s="3" t="str">
        <f>LEFT(Table1[[#This Row],[Barcode]],7)</f>
        <v>GFSD189</v>
      </c>
      <c r="F143" s="3" t="str">
        <f>LEFT(Table1[[#This Row],[Barcode]],7)</f>
        <v>GFSD189</v>
      </c>
      <c r="G143" s="50" t="s">
        <v>5232</v>
      </c>
      <c r="H143" s="124">
        <v>46</v>
      </c>
      <c r="I143" s="145" t="str">
        <f>IF(Table1[[#This Row],[Initial Clone Count]]="","","1")</f>
        <v>1</v>
      </c>
      <c r="J143" s="145" t="str">
        <f>IF(RIGHT(Table1[[#This Row],[Location]],1)="1",SUM(H143:H146),"")</f>
        <v/>
      </c>
      <c r="K143" s="145" t="str">
        <f>_xlfn.CONCAT("CL_",Table1[[#This Row],[Location]])</f>
        <v>CL_BB3-01:02</v>
      </c>
    </row>
    <row r="144" spans="1:11" x14ac:dyDescent="0.35">
      <c r="A144" s="3" t="s">
        <v>6524</v>
      </c>
      <c r="B144" s="3" t="str">
        <f>LEFT(Table1[[#This Row],[Location]],6)</f>
        <v>BB3-01</v>
      </c>
      <c r="C144" s="3" t="s">
        <v>4793</v>
      </c>
      <c r="D144" s="3" t="str">
        <f>LEFT(Table1[[#This Row],[Pheno]],4)</f>
        <v>.</v>
      </c>
      <c r="E144" s="3" t="str">
        <f>LEFT(Table1[[#This Row],[Barcode]],7)</f>
        <v>.</v>
      </c>
      <c r="F144" s="3" t="str">
        <f>LEFT(Table1[[#This Row],[Barcode]],7)</f>
        <v>.</v>
      </c>
      <c r="G144" s="50" t="s">
        <v>413</v>
      </c>
      <c r="H144" s="124"/>
      <c r="I144" s="145" t="str">
        <f>IF(Table1[[#This Row],[Initial Clone Count]]="","","1")</f>
        <v/>
      </c>
      <c r="J144" s="145" t="str">
        <f>IF(RIGHT(Table1[[#This Row],[Location]],1)="1",SUM(H144:H147),"")</f>
        <v/>
      </c>
      <c r="K144" s="145" t="str">
        <f>_xlfn.CONCAT("CL_",Table1[[#This Row],[Location]])</f>
        <v>CL_BB3-01:03</v>
      </c>
    </row>
    <row r="145" spans="1:11" x14ac:dyDescent="0.35">
      <c r="A145" s="3" t="s">
        <v>6524</v>
      </c>
      <c r="B145" s="3" t="str">
        <f>LEFT(Table1[[#This Row],[Location]],6)</f>
        <v>BB3-01</v>
      </c>
      <c r="C145" s="3" t="s">
        <v>4814</v>
      </c>
      <c r="D145" s="3" t="str">
        <f>LEFT(Table1[[#This Row],[Pheno]],4)</f>
        <v>.</v>
      </c>
      <c r="E145" s="3" t="str">
        <f>LEFT(Table1[[#This Row],[Barcode]],7)</f>
        <v>.</v>
      </c>
      <c r="F145" s="3" t="str">
        <f>LEFT(Table1[[#This Row],[Barcode]],7)</f>
        <v>.</v>
      </c>
      <c r="G145" s="50" t="s">
        <v>413</v>
      </c>
      <c r="H145" s="124"/>
      <c r="I145" s="145" t="str">
        <f>IF(Table1[[#This Row],[Initial Clone Count]]="","","1")</f>
        <v/>
      </c>
      <c r="J145" s="145" t="str">
        <f>IF(RIGHT(Table1[[#This Row],[Location]],1)="1",SUM(H145:H148),"")</f>
        <v/>
      </c>
      <c r="K145" s="145" t="str">
        <f>_xlfn.CONCAT("CL_",Table1[[#This Row],[Location]])</f>
        <v>CL_BB3-01:04</v>
      </c>
    </row>
    <row r="146" spans="1:11" x14ac:dyDescent="0.35">
      <c r="A146" s="3" t="s">
        <v>6524</v>
      </c>
      <c r="B146" s="3" t="str">
        <f>LEFT(Table1[[#This Row],[Location]],6)</f>
        <v>BB3-02</v>
      </c>
      <c r="C146" s="3" t="s">
        <v>4750</v>
      </c>
      <c r="D146" s="3" t="str">
        <f>LEFT(Table1[[#This Row],[Pheno]],4)</f>
        <v>SODA</v>
      </c>
      <c r="E146" s="3" t="str">
        <f>LEFT(Table1[[#This Row],[Barcode]],7)</f>
        <v>SODA011</v>
      </c>
      <c r="F146" s="3" t="str">
        <f>LEFT(Table1[[#This Row],[Barcode]],7)</f>
        <v>SODA011</v>
      </c>
      <c r="G146" s="50" t="s">
        <v>6534</v>
      </c>
      <c r="H146" s="124">
        <v>49</v>
      </c>
      <c r="I146" s="145" t="str">
        <f>IF(Table1[[#This Row],[Initial Clone Count]]="","","1")</f>
        <v>1</v>
      </c>
      <c r="J146" s="145">
        <f>IF(RIGHT(Table1[[#This Row],[Location]],1)="1",SUM(H146:H149),"")</f>
        <v>49</v>
      </c>
      <c r="K146" s="145" t="str">
        <f>_xlfn.CONCAT("CL_",Table1[[#This Row],[Location]])</f>
        <v>CL_BB3-02:01</v>
      </c>
    </row>
    <row r="147" spans="1:11" x14ac:dyDescent="0.35">
      <c r="A147" s="3" t="s">
        <v>6524</v>
      </c>
      <c r="B147" s="3" t="str">
        <f>LEFT(Table1[[#This Row],[Location]],6)</f>
        <v>BB3-02</v>
      </c>
      <c r="C147" s="3" t="s">
        <v>4771</v>
      </c>
      <c r="D147" s="3" t="str">
        <f>LEFT(Table1[[#This Row],[Pheno]],4)</f>
        <v>.</v>
      </c>
      <c r="E147" s="3" t="str">
        <f>LEFT(Table1[[#This Row],[Barcode]],7)</f>
        <v>.</v>
      </c>
      <c r="F147" s="3" t="str">
        <f>LEFT(Table1[[#This Row],[Barcode]],7)</f>
        <v>.</v>
      </c>
      <c r="G147" s="50" t="s">
        <v>413</v>
      </c>
      <c r="H147" s="124"/>
      <c r="I147" s="145" t="str">
        <f>IF(Table1[[#This Row],[Initial Clone Count]]="","","1")</f>
        <v/>
      </c>
      <c r="J147" s="145" t="str">
        <f>IF(RIGHT(Table1[[#This Row],[Location]],1)="1",SUM(H147:H150),"")</f>
        <v/>
      </c>
      <c r="K147" s="145" t="str">
        <f>_xlfn.CONCAT("CL_",Table1[[#This Row],[Location]])</f>
        <v>CL_BB3-02:02</v>
      </c>
    </row>
    <row r="148" spans="1:11" x14ac:dyDescent="0.35">
      <c r="A148" s="3" t="s">
        <v>6524</v>
      </c>
      <c r="B148" s="3" t="str">
        <f>LEFT(Table1[[#This Row],[Location]],6)</f>
        <v>BB3-02</v>
      </c>
      <c r="C148" s="3" t="s">
        <v>4792</v>
      </c>
      <c r="D148" s="3" t="str">
        <f>LEFT(Table1[[#This Row],[Pheno]],4)</f>
        <v>.</v>
      </c>
      <c r="E148" s="3" t="str">
        <f>LEFT(Table1[[#This Row],[Barcode]],7)</f>
        <v>.</v>
      </c>
      <c r="F148" s="3" t="str">
        <f>LEFT(Table1[[#This Row],[Barcode]],7)</f>
        <v>.</v>
      </c>
      <c r="G148" s="50" t="s">
        <v>413</v>
      </c>
      <c r="H148" s="124"/>
      <c r="I148" s="145" t="str">
        <f>IF(Table1[[#This Row],[Initial Clone Count]]="","","1")</f>
        <v/>
      </c>
      <c r="J148" s="145" t="str">
        <f>IF(RIGHT(Table1[[#This Row],[Location]],1)="1",SUM(H148:H151),"")</f>
        <v/>
      </c>
      <c r="K148" s="145" t="str">
        <f>_xlfn.CONCAT("CL_",Table1[[#This Row],[Location]])</f>
        <v>CL_BB3-02:03</v>
      </c>
    </row>
    <row r="149" spans="1:11" x14ac:dyDescent="0.35">
      <c r="A149" s="3" t="s">
        <v>6524</v>
      </c>
      <c r="B149" s="3" t="str">
        <f>LEFT(Table1[[#This Row],[Location]],6)</f>
        <v>BB3-02</v>
      </c>
      <c r="C149" s="3" t="s">
        <v>4813</v>
      </c>
      <c r="D149" s="3" t="str">
        <f>LEFT(Table1[[#This Row],[Pheno]],4)</f>
        <v>.</v>
      </c>
      <c r="E149" s="3" t="str">
        <f>LEFT(Table1[[#This Row],[Barcode]],7)</f>
        <v>.</v>
      </c>
      <c r="F149" s="3" t="str">
        <f>LEFT(Table1[[#This Row],[Barcode]],7)</f>
        <v>.</v>
      </c>
      <c r="G149" s="50" t="s">
        <v>413</v>
      </c>
      <c r="H149" s="124"/>
      <c r="I149" s="145" t="str">
        <f>IF(Table1[[#This Row],[Initial Clone Count]]="","","1")</f>
        <v/>
      </c>
      <c r="J149" s="145" t="str">
        <f>IF(RIGHT(Table1[[#This Row],[Location]],1)="1",SUM(H149:H152),"")</f>
        <v/>
      </c>
      <c r="K149" s="145" t="str">
        <f>_xlfn.CONCAT("CL_",Table1[[#This Row],[Location]])</f>
        <v>CL_BB3-02:04</v>
      </c>
    </row>
    <row r="150" spans="1:11" x14ac:dyDescent="0.35">
      <c r="A150" s="3" t="s">
        <v>6524</v>
      </c>
      <c r="B150" s="3" t="str">
        <f>LEFT(Table1[[#This Row],[Location]],6)</f>
        <v>BB3-03</v>
      </c>
      <c r="C150" s="3" t="s">
        <v>4749</v>
      </c>
      <c r="D150" s="3" t="str">
        <f>LEFT(Table1[[#This Row],[Pheno]],4)</f>
        <v>KING</v>
      </c>
      <c r="E150" s="3" t="str">
        <f>LEFT(Table1[[#This Row],[Barcode]],7)</f>
        <v>KING002</v>
      </c>
      <c r="F150" s="3" t="str">
        <f>LEFT(Table1[[#This Row],[Barcode]],7)</f>
        <v>KING002</v>
      </c>
      <c r="G150" s="50" t="s">
        <v>5999</v>
      </c>
      <c r="H150" s="124">
        <v>10</v>
      </c>
      <c r="I150" s="145" t="str">
        <f>IF(Table1[[#This Row],[Initial Clone Count]]="","","1")</f>
        <v>1</v>
      </c>
      <c r="J150" s="145">
        <f>IF(RIGHT(Table1[[#This Row],[Location]],1)="1",SUM(H150:H153),"")</f>
        <v>47</v>
      </c>
      <c r="K150" s="145" t="str">
        <f>_xlfn.CONCAT("CL_",Table1[[#This Row],[Location]])</f>
        <v>CL_BB3-03:01</v>
      </c>
    </row>
    <row r="151" spans="1:11" x14ac:dyDescent="0.35">
      <c r="A151" s="3" t="s">
        <v>6524</v>
      </c>
      <c r="B151" s="3" t="str">
        <f>LEFT(Table1[[#This Row],[Location]],6)</f>
        <v>BB3-03</v>
      </c>
      <c r="C151" s="3" t="s">
        <v>4770</v>
      </c>
      <c r="D151" s="3" t="str">
        <f>LEFT(Table1[[#This Row],[Pheno]],4)</f>
        <v>KING</v>
      </c>
      <c r="E151" s="3" t="str">
        <f>LEFT(Table1[[#This Row],[Barcode]],7)</f>
        <v>KING002</v>
      </c>
      <c r="F151" s="3" t="str">
        <f>LEFT(Table1[[#This Row],[Barcode]],7)</f>
        <v>KING002</v>
      </c>
      <c r="G151" s="50" t="s">
        <v>5998</v>
      </c>
      <c r="H151" s="124">
        <v>22</v>
      </c>
      <c r="I151" s="145" t="str">
        <f>IF(Table1[[#This Row],[Initial Clone Count]]="","","1")</f>
        <v>1</v>
      </c>
      <c r="J151" s="145" t="str">
        <f>IF(RIGHT(Table1[[#This Row],[Location]],1)="1",SUM(H151:H154),"")</f>
        <v/>
      </c>
      <c r="K151" s="145" t="str">
        <f>_xlfn.CONCAT("CL_",Table1[[#This Row],[Location]])</f>
        <v>CL_BB3-03:02</v>
      </c>
    </row>
    <row r="152" spans="1:11" x14ac:dyDescent="0.35">
      <c r="A152" s="3" t="s">
        <v>6524</v>
      </c>
      <c r="B152" s="3" t="str">
        <f>LEFT(Table1[[#This Row],[Location]],6)</f>
        <v>BB3-03</v>
      </c>
      <c r="C152" s="3" t="s">
        <v>4791</v>
      </c>
      <c r="D152" s="3" t="str">
        <f>LEFT(Table1[[#This Row],[Pheno]],4)</f>
        <v>KING</v>
      </c>
      <c r="E152" s="3" t="str">
        <f>LEFT(Table1[[#This Row],[Barcode]],7)</f>
        <v>KING002</v>
      </c>
      <c r="F152" s="3" t="str">
        <f>LEFT(Table1[[#This Row],[Barcode]],7)</f>
        <v>KING002</v>
      </c>
      <c r="G152" s="50" t="s">
        <v>6535</v>
      </c>
      <c r="H152" s="124">
        <v>15</v>
      </c>
      <c r="I152" s="145" t="str">
        <f>IF(Table1[[#This Row],[Initial Clone Count]]="","","1")</f>
        <v>1</v>
      </c>
      <c r="J152" s="145" t="str">
        <f>IF(RIGHT(Table1[[#This Row],[Location]],1)="1",SUM(H152:H155),"")</f>
        <v/>
      </c>
      <c r="K152" s="145" t="str">
        <f>_xlfn.CONCAT("CL_",Table1[[#This Row],[Location]])</f>
        <v>CL_BB3-03:03</v>
      </c>
    </row>
    <row r="153" spans="1:11" x14ac:dyDescent="0.35">
      <c r="A153" s="3" t="s">
        <v>6524</v>
      </c>
      <c r="B153" s="3" t="str">
        <f>LEFT(Table1[[#This Row],[Location]],6)</f>
        <v>BB3-03</v>
      </c>
      <c r="C153" s="3" t="s">
        <v>4812</v>
      </c>
      <c r="D153" s="3" t="str">
        <f>LEFT(Table1[[#This Row],[Pheno]],4)</f>
        <v>.</v>
      </c>
      <c r="E153" s="3" t="str">
        <f>LEFT(Table1[[#This Row],[Barcode]],7)</f>
        <v>.</v>
      </c>
      <c r="F153" s="3" t="str">
        <f>LEFT(Table1[[#This Row],[Barcode]],7)</f>
        <v>.</v>
      </c>
      <c r="G153" s="50" t="s">
        <v>413</v>
      </c>
      <c r="H153" s="124"/>
      <c r="I153" s="145" t="str">
        <f>IF(Table1[[#This Row],[Initial Clone Count]]="","","1")</f>
        <v/>
      </c>
      <c r="J153" s="145" t="str">
        <f>IF(RIGHT(Table1[[#This Row],[Location]],1)="1",SUM(H153:H156),"")</f>
        <v/>
      </c>
      <c r="K153" s="145" t="str">
        <f>_xlfn.CONCAT("CL_",Table1[[#This Row],[Location]])</f>
        <v>CL_BB3-03:04</v>
      </c>
    </row>
    <row r="154" spans="1:11" x14ac:dyDescent="0.35">
      <c r="A154" s="3" t="s">
        <v>6524</v>
      </c>
      <c r="B154" s="3" t="str">
        <f>LEFT(Table1[[#This Row],[Location]],6)</f>
        <v>BB3-04</v>
      </c>
      <c r="C154" s="3" t="s">
        <v>4748</v>
      </c>
      <c r="D154" s="3" t="str">
        <f>LEFT(Table1[[#This Row],[Pheno]],4)</f>
        <v>DURP</v>
      </c>
      <c r="E154" s="3" t="str">
        <f>LEFT(Table1[[#This Row],[Barcode]],7)</f>
        <v>DURP006</v>
      </c>
      <c r="F154" s="3" t="str">
        <f>LEFT(Table1[[#This Row],[Barcode]],7)</f>
        <v>DURP006</v>
      </c>
      <c r="G154" s="50" t="s">
        <v>6536</v>
      </c>
      <c r="H154" s="124">
        <v>17</v>
      </c>
      <c r="I154" s="145" t="str">
        <f>IF(Table1[[#This Row],[Initial Clone Count]]="","","1")</f>
        <v>1</v>
      </c>
      <c r="J154" s="145">
        <f>IF(RIGHT(Table1[[#This Row],[Location]],1)="1",SUM(H154:H157),"")</f>
        <v>49</v>
      </c>
      <c r="K154" s="145" t="str">
        <f>_xlfn.CONCAT("CL_",Table1[[#This Row],[Location]])</f>
        <v>CL_BB3-04:01</v>
      </c>
    </row>
    <row r="155" spans="1:11" x14ac:dyDescent="0.35">
      <c r="A155" s="3" t="s">
        <v>6524</v>
      </c>
      <c r="B155" s="3" t="str">
        <f>LEFT(Table1[[#This Row],[Location]],6)</f>
        <v>BB3-04</v>
      </c>
      <c r="C155" s="3" t="s">
        <v>4769</v>
      </c>
      <c r="D155" s="3" t="str">
        <f>LEFT(Table1[[#This Row],[Pheno]],4)</f>
        <v>STR8</v>
      </c>
      <c r="E155" s="3" t="str">
        <f>LEFT(Table1[[#This Row],[Barcode]],7)</f>
        <v>STR8017</v>
      </c>
      <c r="F155" s="3" t="str">
        <f>LEFT(Table1[[#This Row],[Barcode]],7)</f>
        <v>STR8017</v>
      </c>
      <c r="G155" s="50" t="s">
        <v>6022</v>
      </c>
      <c r="H155" s="124">
        <v>20</v>
      </c>
      <c r="I155" s="145" t="str">
        <f>IF(Table1[[#This Row],[Initial Clone Count]]="","","1")</f>
        <v>1</v>
      </c>
      <c r="J155" s="145" t="str">
        <f>IF(RIGHT(Table1[[#This Row],[Location]],1)="1",SUM(H155:H158),"")</f>
        <v/>
      </c>
      <c r="K155" s="145" t="str">
        <f>_xlfn.CONCAT("CL_",Table1[[#This Row],[Location]])</f>
        <v>CL_BB3-04:02</v>
      </c>
    </row>
    <row r="156" spans="1:11" x14ac:dyDescent="0.35">
      <c r="A156" s="3" t="s">
        <v>6524</v>
      </c>
      <c r="B156" s="3" t="str">
        <f>LEFT(Table1[[#This Row],[Location]],6)</f>
        <v>BB3-04</v>
      </c>
      <c r="C156" s="3" t="s">
        <v>4790</v>
      </c>
      <c r="D156" s="3" t="str">
        <f>LEFT(Table1[[#This Row],[Pheno]],4)</f>
        <v>STR8</v>
      </c>
      <c r="E156" s="3" t="str">
        <f>LEFT(Table1[[#This Row],[Barcode]],7)</f>
        <v>STR8017</v>
      </c>
      <c r="F156" s="3" t="str">
        <f>LEFT(Table1[[#This Row],[Barcode]],7)</f>
        <v>STR8017</v>
      </c>
      <c r="G156" s="50" t="s">
        <v>5983</v>
      </c>
      <c r="H156" s="124">
        <v>12</v>
      </c>
      <c r="I156" s="145" t="str">
        <f>IF(Table1[[#This Row],[Initial Clone Count]]="","","1")</f>
        <v>1</v>
      </c>
      <c r="J156" s="145" t="str">
        <f>IF(RIGHT(Table1[[#This Row],[Location]],1)="1",SUM(H156:H159),"")</f>
        <v/>
      </c>
      <c r="K156" s="145" t="str">
        <f>_xlfn.CONCAT("CL_",Table1[[#This Row],[Location]])</f>
        <v>CL_BB3-04:03</v>
      </c>
    </row>
    <row r="157" spans="1:11" x14ac:dyDescent="0.35">
      <c r="A157" s="3" t="s">
        <v>6524</v>
      </c>
      <c r="B157" s="3" t="str">
        <f>LEFT(Table1[[#This Row],[Location]],6)</f>
        <v>BB3-04</v>
      </c>
      <c r="C157" s="3" t="s">
        <v>4811</v>
      </c>
      <c r="D157" s="3" t="str">
        <f>LEFT(Table1[[#This Row],[Pheno]],4)</f>
        <v>.</v>
      </c>
      <c r="E157" s="3" t="str">
        <f>LEFT(Table1[[#This Row],[Barcode]],7)</f>
        <v>.</v>
      </c>
      <c r="F157" s="3" t="str">
        <f>LEFT(Table1[[#This Row],[Barcode]],7)</f>
        <v>.</v>
      </c>
      <c r="G157" s="50" t="s">
        <v>413</v>
      </c>
      <c r="H157" s="124"/>
      <c r="I157" s="145" t="str">
        <f>IF(Table1[[#This Row],[Initial Clone Count]]="","","1")</f>
        <v/>
      </c>
      <c r="J157" s="145" t="str">
        <f>IF(RIGHT(Table1[[#This Row],[Location]],1)="1",SUM(H157:H160),"")</f>
        <v/>
      </c>
      <c r="K157" s="145" t="str">
        <f>_xlfn.CONCAT("CL_",Table1[[#This Row],[Location]])</f>
        <v>CL_BB3-04:04</v>
      </c>
    </row>
    <row r="158" spans="1:11" x14ac:dyDescent="0.35">
      <c r="A158" s="3" t="s">
        <v>6524</v>
      </c>
      <c r="B158" s="3" t="str">
        <f>LEFT(Table1[[#This Row],[Location]],6)</f>
        <v>BB3-05</v>
      </c>
      <c r="C158" s="3" t="s">
        <v>4747</v>
      </c>
      <c r="D158" s="3" t="str">
        <f>LEFT(Table1[[#This Row],[Pheno]],4)</f>
        <v>BERT</v>
      </c>
      <c r="E158" s="3" t="str">
        <f>LEFT(Table1[[#This Row],[Barcode]],7)</f>
        <v>BERT016</v>
      </c>
      <c r="F158" s="3" t="str">
        <f>LEFT(Table1[[#This Row],[Barcode]],7)</f>
        <v>BERT016</v>
      </c>
      <c r="G158" s="50" t="s">
        <v>6537</v>
      </c>
      <c r="H158" s="124">
        <v>14</v>
      </c>
      <c r="I158" s="145" t="str">
        <f>IF(Table1[[#This Row],[Initial Clone Count]]="","","1")</f>
        <v>1</v>
      </c>
      <c r="J158" s="145">
        <f>IF(RIGHT(Table1[[#This Row],[Location]],1)="1",SUM(H158:H161),"")</f>
        <v>49</v>
      </c>
      <c r="K158" s="145" t="str">
        <f>_xlfn.CONCAT("CL_",Table1[[#This Row],[Location]])</f>
        <v>CL_BB3-05:01</v>
      </c>
    </row>
    <row r="159" spans="1:11" x14ac:dyDescent="0.35">
      <c r="A159" s="3" t="s">
        <v>6524</v>
      </c>
      <c r="B159" s="3" t="str">
        <f>LEFT(Table1[[#This Row],[Location]],6)</f>
        <v>BB3-05</v>
      </c>
      <c r="C159" s="3" t="s">
        <v>4768</v>
      </c>
      <c r="D159" s="3" t="str">
        <f>LEFT(Table1[[#This Row],[Pheno]],4)</f>
        <v>KING</v>
      </c>
      <c r="E159" s="3" t="str">
        <f>LEFT(Table1[[#This Row],[Barcode]],7)</f>
        <v>KING002</v>
      </c>
      <c r="F159" s="3" t="str">
        <f>LEFT(Table1[[#This Row],[Barcode]],7)</f>
        <v>KING002</v>
      </c>
      <c r="G159" s="50" t="s">
        <v>6370</v>
      </c>
      <c r="H159" s="124">
        <v>35</v>
      </c>
      <c r="I159" s="145" t="str">
        <f>IF(Table1[[#This Row],[Initial Clone Count]]="","","1")</f>
        <v>1</v>
      </c>
      <c r="J159" s="145" t="str">
        <f>IF(RIGHT(Table1[[#This Row],[Location]],1)="1",SUM(H159:H162),"")</f>
        <v/>
      </c>
      <c r="K159" s="145" t="str">
        <f>_xlfn.CONCAT("CL_",Table1[[#This Row],[Location]])</f>
        <v>CL_BB3-05:02</v>
      </c>
    </row>
    <row r="160" spans="1:11" x14ac:dyDescent="0.35">
      <c r="A160" s="3" t="s">
        <v>6524</v>
      </c>
      <c r="B160" s="3" t="str">
        <f>LEFT(Table1[[#This Row],[Location]],6)</f>
        <v>BB3-05</v>
      </c>
      <c r="C160" s="3" t="s">
        <v>4789</v>
      </c>
      <c r="D160" s="3" t="str">
        <f>LEFT(Table1[[#This Row],[Pheno]],4)</f>
        <v>.</v>
      </c>
      <c r="E160" s="3" t="str">
        <f>LEFT(Table1[[#This Row],[Barcode]],7)</f>
        <v>.</v>
      </c>
      <c r="F160" s="3" t="str">
        <f>LEFT(Table1[[#This Row],[Barcode]],7)</f>
        <v>.</v>
      </c>
      <c r="G160" s="50" t="s">
        <v>413</v>
      </c>
      <c r="H160" s="124"/>
      <c r="I160" s="145" t="str">
        <f>IF(Table1[[#This Row],[Initial Clone Count]]="","","1")</f>
        <v/>
      </c>
      <c r="J160" s="145" t="str">
        <f>IF(RIGHT(Table1[[#This Row],[Location]],1)="1",SUM(H160:H163),"")</f>
        <v/>
      </c>
      <c r="K160" s="145" t="str">
        <f>_xlfn.CONCAT("CL_",Table1[[#This Row],[Location]])</f>
        <v>CL_BB3-05:03</v>
      </c>
    </row>
    <row r="161" spans="1:11" x14ac:dyDescent="0.35">
      <c r="A161" s="3" t="s">
        <v>6524</v>
      </c>
      <c r="B161" s="3" t="str">
        <f>LEFT(Table1[[#This Row],[Location]],6)</f>
        <v>BB3-05</v>
      </c>
      <c r="C161" s="3" t="s">
        <v>4810</v>
      </c>
      <c r="D161" s="3" t="str">
        <f>LEFT(Table1[[#This Row],[Pheno]],4)</f>
        <v>.</v>
      </c>
      <c r="E161" s="3" t="str">
        <f>LEFT(Table1[[#This Row],[Barcode]],7)</f>
        <v>.</v>
      </c>
      <c r="F161" s="3" t="str">
        <f>LEFT(Table1[[#This Row],[Barcode]],7)</f>
        <v>.</v>
      </c>
      <c r="G161" s="50" t="s">
        <v>413</v>
      </c>
      <c r="H161" s="124"/>
      <c r="I161" s="145" t="str">
        <f>IF(Table1[[#This Row],[Initial Clone Count]]="","","1")</f>
        <v/>
      </c>
      <c r="J161" s="145" t="str">
        <f>IF(RIGHT(Table1[[#This Row],[Location]],1)="1",SUM(H161:H164),"")</f>
        <v/>
      </c>
      <c r="K161" s="145" t="str">
        <f>_xlfn.CONCAT("CL_",Table1[[#This Row],[Location]])</f>
        <v>CL_BB3-05:04</v>
      </c>
    </row>
    <row r="162" spans="1:11" x14ac:dyDescent="0.35">
      <c r="A162" s="3" t="s">
        <v>6524</v>
      </c>
      <c r="B162" s="3" t="str">
        <f>LEFT(Table1[[#This Row],[Location]],6)</f>
        <v>BB3-06</v>
      </c>
      <c r="C162" s="3" t="s">
        <v>4746</v>
      </c>
      <c r="D162" s="3" t="str">
        <f>LEFT(Table1[[#This Row],[Pheno]],4)</f>
        <v>BERT</v>
      </c>
      <c r="E162" s="3" t="str">
        <f>LEFT(Table1[[#This Row],[Barcode]],7)</f>
        <v>BERT016</v>
      </c>
      <c r="F162" s="3" t="str">
        <f>LEFT(Table1[[#This Row],[Barcode]],7)</f>
        <v>BERT016</v>
      </c>
      <c r="G162" s="50" t="s">
        <v>6013</v>
      </c>
      <c r="H162" s="124">
        <v>7</v>
      </c>
      <c r="I162" s="145" t="str">
        <f>IF(Table1[[#This Row],[Initial Clone Count]]="","","1")</f>
        <v>1</v>
      </c>
      <c r="J162" s="145">
        <f>IF(RIGHT(Table1[[#This Row],[Location]],1)="1",SUM(H162:H165),"")</f>
        <v>49</v>
      </c>
      <c r="K162" s="145" t="str">
        <f>_xlfn.CONCAT("CL_",Table1[[#This Row],[Location]])</f>
        <v>CL_BB3-06:01</v>
      </c>
    </row>
    <row r="163" spans="1:11" x14ac:dyDescent="0.35">
      <c r="A163" s="3" t="s">
        <v>6524</v>
      </c>
      <c r="B163" s="3" t="str">
        <f>LEFT(Table1[[#This Row],[Location]],6)</f>
        <v>BB3-06</v>
      </c>
      <c r="C163" s="3" t="s">
        <v>4767</v>
      </c>
      <c r="D163" s="3" t="str">
        <f>LEFT(Table1[[#This Row],[Pheno]],4)</f>
        <v>BERT</v>
      </c>
      <c r="E163" s="3" t="str">
        <f>LEFT(Table1[[#This Row],[Barcode]],7)</f>
        <v>BERT016</v>
      </c>
      <c r="F163" s="3" t="str">
        <f>LEFT(Table1[[#This Row],[Barcode]],7)</f>
        <v>BERT016</v>
      </c>
      <c r="G163" s="50" t="s">
        <v>6538</v>
      </c>
      <c r="H163" s="124">
        <v>42</v>
      </c>
      <c r="I163" s="145" t="str">
        <f>IF(Table1[[#This Row],[Initial Clone Count]]="","","1")</f>
        <v>1</v>
      </c>
      <c r="J163" s="145" t="str">
        <f>IF(RIGHT(Table1[[#This Row],[Location]],1)="1",SUM(H163:H166),"")</f>
        <v/>
      </c>
      <c r="K163" s="145" t="str">
        <f>_xlfn.CONCAT("CL_",Table1[[#This Row],[Location]])</f>
        <v>CL_BB3-06:02</v>
      </c>
    </row>
    <row r="164" spans="1:11" x14ac:dyDescent="0.35">
      <c r="A164" s="3" t="s">
        <v>6524</v>
      </c>
      <c r="B164" s="3" t="str">
        <f>LEFT(Table1[[#This Row],[Location]],6)</f>
        <v>BB3-06</v>
      </c>
      <c r="C164" s="3" t="s">
        <v>4788</v>
      </c>
      <c r="D164" s="3" t="str">
        <f>LEFT(Table1[[#This Row],[Pheno]],4)</f>
        <v>.</v>
      </c>
      <c r="E164" s="3" t="str">
        <f>LEFT(Table1[[#This Row],[Barcode]],7)</f>
        <v>.</v>
      </c>
      <c r="F164" s="3" t="str">
        <f>LEFT(Table1[[#This Row],[Barcode]],7)</f>
        <v>.</v>
      </c>
      <c r="G164" s="50" t="s">
        <v>413</v>
      </c>
      <c r="H164" s="124"/>
      <c r="I164" s="145" t="str">
        <f>IF(Table1[[#This Row],[Initial Clone Count]]="","","1")</f>
        <v/>
      </c>
      <c r="J164" s="145" t="str">
        <f>IF(RIGHT(Table1[[#This Row],[Location]],1)="1",SUM(H164:H167),"")</f>
        <v/>
      </c>
      <c r="K164" s="145" t="str">
        <f>_xlfn.CONCAT("CL_",Table1[[#This Row],[Location]])</f>
        <v>CL_BB3-06:03</v>
      </c>
    </row>
    <row r="165" spans="1:11" x14ac:dyDescent="0.35">
      <c r="A165" s="3" t="s">
        <v>6524</v>
      </c>
      <c r="B165" s="3" t="str">
        <f>LEFT(Table1[[#This Row],[Location]],6)</f>
        <v>BB3-06</v>
      </c>
      <c r="C165" s="3" t="s">
        <v>4809</v>
      </c>
      <c r="D165" s="3" t="str">
        <f>LEFT(Table1[[#This Row],[Pheno]],4)</f>
        <v>.</v>
      </c>
      <c r="E165" s="3" t="str">
        <f>LEFT(Table1[[#This Row],[Barcode]],7)</f>
        <v>.</v>
      </c>
      <c r="F165" s="3" t="str">
        <f>LEFT(Table1[[#This Row],[Barcode]],7)</f>
        <v>.</v>
      </c>
      <c r="G165" s="50" t="s">
        <v>413</v>
      </c>
      <c r="H165" s="124"/>
      <c r="I165" s="145" t="str">
        <f>IF(Table1[[#This Row],[Initial Clone Count]]="","","1")</f>
        <v/>
      </c>
      <c r="J165" s="145" t="str">
        <f>IF(RIGHT(Table1[[#This Row],[Location]],1)="1",SUM(H165:H168),"")</f>
        <v/>
      </c>
      <c r="K165" s="145" t="str">
        <f>_xlfn.CONCAT("CL_",Table1[[#This Row],[Location]])</f>
        <v>CL_BB3-06:04</v>
      </c>
    </row>
    <row r="166" spans="1:11" x14ac:dyDescent="0.35">
      <c r="A166" s="3" t="s">
        <v>6524</v>
      </c>
      <c r="B166" s="3" t="str">
        <f>LEFT(Table1[[#This Row],[Location]],6)</f>
        <v>BB3-07</v>
      </c>
      <c r="C166" s="3" t="s">
        <v>4745</v>
      </c>
      <c r="D166" s="3" t="str">
        <f>LEFT(Table1[[#This Row],[Pheno]],4)</f>
        <v>NYFL</v>
      </c>
      <c r="E166" s="3" t="str">
        <f>LEFT(Table1[[#This Row],[Barcode]],7)</f>
        <v>NYFL014</v>
      </c>
      <c r="F166" s="3" t="str">
        <f>LEFT(Table1[[#This Row],[Barcode]],7)</f>
        <v>NYFL014</v>
      </c>
      <c r="G166" s="50" t="s">
        <v>6539</v>
      </c>
      <c r="H166" s="124">
        <v>47</v>
      </c>
      <c r="I166" s="145" t="str">
        <f>IF(Table1[[#This Row],[Initial Clone Count]]="","","1")</f>
        <v>1</v>
      </c>
      <c r="J166" s="145">
        <f>IF(RIGHT(Table1[[#This Row],[Location]],1)="1",SUM(H166:H169),"")</f>
        <v>47</v>
      </c>
      <c r="K166" s="145" t="str">
        <f>_xlfn.CONCAT("CL_",Table1[[#This Row],[Location]])</f>
        <v>CL_BB3-07:01</v>
      </c>
    </row>
    <row r="167" spans="1:11" x14ac:dyDescent="0.35">
      <c r="A167" s="3" t="s">
        <v>6524</v>
      </c>
      <c r="B167" s="3" t="str">
        <f>LEFT(Table1[[#This Row],[Location]],6)</f>
        <v>BB3-07</v>
      </c>
      <c r="C167" s="3" t="s">
        <v>4766</v>
      </c>
      <c r="D167" s="3" t="str">
        <f>LEFT(Table1[[#This Row],[Pheno]],4)</f>
        <v>.</v>
      </c>
      <c r="E167" s="3" t="str">
        <f>LEFT(Table1[[#This Row],[Barcode]],7)</f>
        <v>.</v>
      </c>
      <c r="F167" s="3" t="str">
        <f>LEFT(Table1[[#This Row],[Barcode]],7)</f>
        <v>.</v>
      </c>
      <c r="G167" s="50" t="s">
        <v>413</v>
      </c>
      <c r="H167" s="124"/>
      <c r="I167" s="145" t="str">
        <f>IF(Table1[[#This Row],[Initial Clone Count]]="","","1")</f>
        <v/>
      </c>
      <c r="J167" s="145" t="str">
        <f>IF(RIGHT(Table1[[#This Row],[Location]],1)="1",SUM(H167:H170),"")</f>
        <v/>
      </c>
      <c r="K167" s="145" t="str">
        <f>_xlfn.CONCAT("CL_",Table1[[#This Row],[Location]])</f>
        <v>CL_BB3-07:02</v>
      </c>
    </row>
    <row r="168" spans="1:11" x14ac:dyDescent="0.35">
      <c r="A168" s="3" t="s">
        <v>6524</v>
      </c>
      <c r="B168" s="3" t="str">
        <f>LEFT(Table1[[#This Row],[Location]],6)</f>
        <v>BB3-07</v>
      </c>
      <c r="C168" s="3" t="s">
        <v>4787</v>
      </c>
      <c r="D168" s="3" t="str">
        <f>LEFT(Table1[[#This Row],[Pheno]],4)</f>
        <v>.</v>
      </c>
      <c r="E168" s="3" t="str">
        <f>LEFT(Table1[[#This Row],[Barcode]],7)</f>
        <v>.</v>
      </c>
      <c r="F168" s="3" t="str">
        <f>LEFT(Table1[[#This Row],[Barcode]],7)</f>
        <v>.</v>
      </c>
      <c r="G168" s="50" t="s">
        <v>413</v>
      </c>
      <c r="H168" s="124"/>
      <c r="I168" s="145" t="str">
        <f>IF(Table1[[#This Row],[Initial Clone Count]]="","","1")</f>
        <v/>
      </c>
      <c r="J168" s="145" t="str">
        <f>IF(RIGHT(Table1[[#This Row],[Location]],1)="1",SUM(H168:H171),"")</f>
        <v/>
      </c>
      <c r="K168" s="145" t="str">
        <f>_xlfn.CONCAT("CL_",Table1[[#This Row],[Location]])</f>
        <v>CL_BB3-07:03</v>
      </c>
    </row>
    <row r="169" spans="1:11" x14ac:dyDescent="0.35">
      <c r="A169" s="3" t="s">
        <v>6524</v>
      </c>
      <c r="B169" s="3" t="str">
        <f>LEFT(Table1[[#This Row],[Location]],6)</f>
        <v>BB3-07</v>
      </c>
      <c r="C169" s="3" t="s">
        <v>4808</v>
      </c>
      <c r="D169" s="3" t="str">
        <f>LEFT(Table1[[#This Row],[Pheno]],4)</f>
        <v>.</v>
      </c>
      <c r="E169" s="3" t="str">
        <f>LEFT(Table1[[#This Row],[Barcode]],7)</f>
        <v>.</v>
      </c>
      <c r="F169" s="3" t="str">
        <f>LEFT(Table1[[#This Row],[Barcode]],7)</f>
        <v>.</v>
      </c>
      <c r="G169" s="50" t="s">
        <v>413</v>
      </c>
      <c r="H169" s="124"/>
      <c r="I169" s="145" t="str">
        <f>IF(Table1[[#This Row],[Initial Clone Count]]="","","1")</f>
        <v/>
      </c>
      <c r="J169" s="145" t="str">
        <f>IF(RIGHT(Table1[[#This Row],[Location]],1)="1",SUM(H169:H172),"")</f>
        <v/>
      </c>
      <c r="K169" s="145" t="str">
        <f>_xlfn.CONCAT("CL_",Table1[[#This Row],[Location]])</f>
        <v>CL_BB3-07:04</v>
      </c>
    </row>
    <row r="170" spans="1:11" x14ac:dyDescent="0.35">
      <c r="A170" s="3" t="s">
        <v>6524</v>
      </c>
      <c r="B170" s="3" t="str">
        <f>LEFT(Table1[[#This Row],[Location]],6)</f>
        <v>CC1-01</v>
      </c>
      <c r="C170" s="3" t="s">
        <v>4653</v>
      </c>
      <c r="D170" s="3" t="str">
        <f>LEFT(Table1[[#This Row],[Pheno]],4)</f>
        <v>SUNL</v>
      </c>
      <c r="E170" s="3" t="str">
        <f>LEFT(Table1[[#This Row],[Barcode]],7)</f>
        <v>SUNL006</v>
      </c>
      <c r="F170" s="3" t="str">
        <f>LEFT(Table1[[#This Row],[Barcode]],7)</f>
        <v>SUNL006</v>
      </c>
      <c r="G170" s="50" t="s">
        <v>5387</v>
      </c>
      <c r="H170" s="124">
        <v>36</v>
      </c>
      <c r="I170" s="145" t="str">
        <f>IF(Table1[[#This Row],[Initial Clone Count]]="","","1")</f>
        <v>1</v>
      </c>
      <c r="J170" s="145">
        <f>IF(RIGHT(Table1[[#This Row],[Location]],1)="1",SUM(H170:H173),"")</f>
        <v>49</v>
      </c>
      <c r="K170" s="145" t="str">
        <f>_xlfn.CONCAT("CL_",Table1[[#This Row],[Location]])</f>
        <v>CL_CC1-01:01</v>
      </c>
    </row>
    <row r="171" spans="1:11" x14ac:dyDescent="0.35">
      <c r="A171" s="3" t="s">
        <v>6524</v>
      </c>
      <c r="B171" s="3" t="str">
        <f>LEFT(Table1[[#This Row],[Location]],6)</f>
        <v>CC1-01</v>
      </c>
      <c r="C171" s="3" t="s">
        <v>4674</v>
      </c>
      <c r="D171" s="3" t="str">
        <f>LEFT(Table1[[#This Row],[Pheno]],4)</f>
        <v>GFSD</v>
      </c>
      <c r="E171" s="3" t="str">
        <f>LEFT(Table1[[#This Row],[Barcode]],7)</f>
        <v>GFSD189</v>
      </c>
      <c r="F171" s="3" t="str">
        <f>LEFT(Table1[[#This Row],[Barcode]],7)</f>
        <v>GFSD189</v>
      </c>
      <c r="G171" s="50" t="s">
        <v>6531</v>
      </c>
      <c r="H171" s="124">
        <v>13</v>
      </c>
      <c r="I171" s="145" t="str">
        <f>IF(Table1[[#This Row],[Initial Clone Count]]="","","1")</f>
        <v>1</v>
      </c>
      <c r="J171" s="145" t="str">
        <f>IF(RIGHT(Table1[[#This Row],[Location]],1)="1",SUM(H171:H174),"")</f>
        <v/>
      </c>
      <c r="K171" s="145" t="str">
        <f>_xlfn.CONCAT("CL_",Table1[[#This Row],[Location]])</f>
        <v>CL_CC1-01:02</v>
      </c>
    </row>
    <row r="172" spans="1:11" x14ac:dyDescent="0.35">
      <c r="A172" s="3" t="s">
        <v>6524</v>
      </c>
      <c r="B172" s="3" t="str">
        <f>LEFT(Table1[[#This Row],[Location]],6)</f>
        <v>CC1-01</v>
      </c>
      <c r="C172" s="3" t="s">
        <v>4695</v>
      </c>
      <c r="D172" s="3" t="str">
        <f>LEFT(Table1[[#This Row],[Pheno]],4)</f>
        <v>.</v>
      </c>
      <c r="E172" s="3" t="str">
        <f>LEFT(Table1[[#This Row],[Barcode]],7)</f>
        <v>.</v>
      </c>
      <c r="F172" s="3" t="str">
        <f>LEFT(Table1[[#This Row],[Barcode]],7)</f>
        <v>.</v>
      </c>
      <c r="G172" s="50" t="s">
        <v>413</v>
      </c>
      <c r="H172" s="124"/>
      <c r="I172" s="145" t="str">
        <f>IF(Table1[[#This Row],[Initial Clone Count]]="","","1")</f>
        <v/>
      </c>
      <c r="J172" s="145" t="str">
        <f>IF(RIGHT(Table1[[#This Row],[Location]],1)="1",SUM(H172:H175),"")</f>
        <v/>
      </c>
      <c r="K172" s="145" t="str">
        <f>_xlfn.CONCAT("CL_",Table1[[#This Row],[Location]])</f>
        <v>CL_CC1-01:03</v>
      </c>
    </row>
    <row r="173" spans="1:11" x14ac:dyDescent="0.35">
      <c r="A173" s="3" t="s">
        <v>6524</v>
      </c>
      <c r="B173" s="12" t="str">
        <f>LEFT(Table1[[#This Row],[Location]],6)</f>
        <v>CC1-01</v>
      </c>
      <c r="C173" s="12" t="s">
        <v>4716</v>
      </c>
      <c r="D173" s="12" t="str">
        <f>LEFT(Table1[[#This Row],[Pheno]],4)</f>
        <v>.</v>
      </c>
      <c r="E173" s="12" t="str">
        <f>LEFT(Table1[[#This Row],[Barcode]],7)</f>
        <v>.</v>
      </c>
      <c r="F173" s="12" t="str">
        <f>LEFT(Table1[[#This Row],[Barcode]],7)</f>
        <v>.</v>
      </c>
      <c r="G173" s="52" t="s">
        <v>413</v>
      </c>
      <c r="H173" s="120"/>
      <c r="I173" s="165" t="str">
        <f>IF(Table1[[#This Row],[Initial Clone Count]]="","","1")</f>
        <v/>
      </c>
      <c r="J173" s="165" t="str">
        <f>IF(RIGHT(Table1[[#This Row],[Location]],1)="1",SUM(H173:H176),"")</f>
        <v/>
      </c>
      <c r="K173" s="165" t="str">
        <f>_xlfn.CONCAT("CL_",Table1[[#This Row],[Location]])</f>
        <v>CL_CC1-01:04</v>
      </c>
    </row>
    <row r="174" spans="1:11" x14ac:dyDescent="0.35">
      <c r="A174" s="3" t="s">
        <v>6524</v>
      </c>
      <c r="B174" s="10" t="str">
        <f>LEFT(Table1[[#This Row],[Location]],6)</f>
        <v>CC1-02</v>
      </c>
      <c r="C174" s="10" t="s">
        <v>4652</v>
      </c>
      <c r="D174" s="10" t="str">
        <f>LEFT(Table1[[#This Row],[Pheno]],4)</f>
        <v>NYFL</v>
      </c>
      <c r="E174" s="10" t="str">
        <f>LEFT(Table1[[#This Row],[Barcode]],7)</f>
        <v>NYFL014</v>
      </c>
      <c r="F174" s="10" t="str">
        <f>LEFT(Table1[[#This Row],[Barcode]],7)</f>
        <v>NYFL014</v>
      </c>
      <c r="G174" s="51" t="s">
        <v>5221</v>
      </c>
      <c r="H174" s="124">
        <v>39</v>
      </c>
      <c r="I174" s="145" t="str">
        <f>IF(Table1[[#This Row],[Initial Clone Count]]="","","1")</f>
        <v>1</v>
      </c>
      <c r="J174" s="145">
        <f>IF(RIGHT(Table1[[#This Row],[Location]],1)="1",SUM(H174:H177),"")</f>
        <v>39</v>
      </c>
      <c r="K174" s="145" t="str">
        <f>_xlfn.CONCAT("CL_",Table1[[#This Row],[Location]])</f>
        <v>CL_CC1-02:01</v>
      </c>
    </row>
    <row r="175" spans="1:11" x14ac:dyDescent="0.35">
      <c r="A175" s="3" t="s">
        <v>6524</v>
      </c>
      <c r="B175" s="10" t="str">
        <f>LEFT(Table1[[#This Row],[Location]],6)</f>
        <v>CC1-02</v>
      </c>
      <c r="C175" s="10" t="s">
        <v>4673</v>
      </c>
      <c r="D175" s="10" t="str">
        <f>LEFT(Table1[[#This Row],[Pheno]],4)</f>
        <v>.</v>
      </c>
      <c r="E175" s="10" t="str">
        <f>LEFT(Table1[[#This Row],[Barcode]],7)</f>
        <v>.</v>
      </c>
      <c r="F175" s="10" t="str">
        <f>LEFT(Table1[[#This Row],[Barcode]],7)</f>
        <v>.</v>
      </c>
      <c r="G175" s="51" t="s">
        <v>413</v>
      </c>
      <c r="H175" s="124"/>
      <c r="I175" s="145" t="str">
        <f>IF(Table1[[#This Row],[Initial Clone Count]]="","","1")</f>
        <v/>
      </c>
      <c r="J175" s="145" t="str">
        <f>IF(RIGHT(Table1[[#This Row],[Location]],1)="1",SUM(H175:H178),"")</f>
        <v/>
      </c>
      <c r="K175" s="145" t="str">
        <f>_xlfn.CONCAT("CL_",Table1[[#This Row],[Location]])</f>
        <v>CL_CC1-02:02</v>
      </c>
    </row>
    <row r="176" spans="1:11" x14ac:dyDescent="0.35">
      <c r="A176" s="3" t="s">
        <v>6524</v>
      </c>
      <c r="B176" s="10" t="str">
        <f>LEFT(Table1[[#This Row],[Location]],6)</f>
        <v>CC1-02</v>
      </c>
      <c r="C176" s="10" t="s">
        <v>4694</v>
      </c>
      <c r="D176" s="10" t="str">
        <f>LEFT(Table1[[#This Row],[Pheno]],4)</f>
        <v>.</v>
      </c>
      <c r="E176" s="10" t="str">
        <f>LEFT(Table1[[#This Row],[Barcode]],7)</f>
        <v>.</v>
      </c>
      <c r="F176" s="10" t="str">
        <f>LEFT(Table1[[#This Row],[Barcode]],7)</f>
        <v>.</v>
      </c>
      <c r="G176" s="51" t="s">
        <v>413</v>
      </c>
      <c r="H176" s="124"/>
      <c r="I176" s="145" t="str">
        <f>IF(Table1[[#This Row],[Initial Clone Count]]="","","1")</f>
        <v/>
      </c>
      <c r="J176" s="145" t="str">
        <f>IF(RIGHT(Table1[[#This Row],[Location]],1)="1",SUM(H176:H179),"")</f>
        <v/>
      </c>
      <c r="K176" s="145" t="str">
        <f>_xlfn.CONCAT("CL_",Table1[[#This Row],[Location]])</f>
        <v>CL_CC1-02:03</v>
      </c>
    </row>
    <row r="177" spans="1:11" x14ac:dyDescent="0.35">
      <c r="A177" s="3" t="s">
        <v>6524</v>
      </c>
      <c r="B177" s="166" t="str">
        <f>LEFT(Table1[[#This Row],[Location]],6)</f>
        <v>CC1-02</v>
      </c>
      <c r="C177" s="166" t="s">
        <v>4715</v>
      </c>
      <c r="D177" s="166" t="str">
        <f>LEFT(Table1[[#This Row],[Pheno]],4)</f>
        <v>.</v>
      </c>
      <c r="E177" s="166" t="str">
        <f>LEFT(Table1[[#This Row],[Barcode]],7)</f>
        <v>.</v>
      </c>
      <c r="F177" s="166" t="str">
        <f>LEFT(Table1[[#This Row],[Barcode]],7)</f>
        <v>.</v>
      </c>
      <c r="G177" s="52" t="s">
        <v>413</v>
      </c>
      <c r="H177" s="167"/>
      <c r="I177" s="168" t="str">
        <f>IF(Table1[[#This Row],[Initial Clone Count]]="","","1")</f>
        <v/>
      </c>
      <c r="J177" s="168" t="str">
        <f>IF(RIGHT(Table1[[#This Row],[Location]],1)="1",SUM(H177:H180),"")</f>
        <v/>
      </c>
      <c r="K177" s="168" t="str">
        <f>_xlfn.CONCAT("CL_",Table1[[#This Row],[Location]])</f>
        <v>CL_CC1-02:04</v>
      </c>
    </row>
    <row r="178" spans="1:11" x14ac:dyDescent="0.35">
      <c r="A178" s="3" t="s">
        <v>6524</v>
      </c>
      <c r="B178" s="3" t="str">
        <f>LEFT(Table1[[#This Row],[Location]],6)</f>
        <v>CC1-03</v>
      </c>
      <c r="C178" s="3" t="s">
        <v>4651</v>
      </c>
      <c r="D178" s="3" t="str">
        <f>LEFT(Table1[[#This Row],[Pheno]],4)</f>
        <v>NYFL</v>
      </c>
      <c r="E178" s="3" t="str">
        <f>LEFT(Table1[[#This Row],[Barcode]],7)</f>
        <v>NYFL014</v>
      </c>
      <c r="F178" s="3" t="str">
        <f>LEFT(Table1[[#This Row],[Barcode]],7)</f>
        <v>NYFL014</v>
      </c>
      <c r="G178" s="50" t="s">
        <v>5991</v>
      </c>
      <c r="H178" s="124">
        <v>27</v>
      </c>
      <c r="I178" s="145" t="str">
        <f>IF(Table1[[#This Row],[Initial Clone Count]]="","","1")</f>
        <v>1</v>
      </c>
      <c r="J178" s="145">
        <f>IF(RIGHT(Table1[[#This Row],[Location]],1)="1",SUM(H178:H181),"")</f>
        <v>49</v>
      </c>
      <c r="K178" s="145" t="str">
        <f>_xlfn.CONCAT("CL_",Table1[[#This Row],[Location]])</f>
        <v>CL_CC1-03:01</v>
      </c>
    </row>
    <row r="179" spans="1:11" x14ac:dyDescent="0.35">
      <c r="A179" s="3" t="s">
        <v>6524</v>
      </c>
      <c r="B179" s="3" t="str">
        <f>LEFT(Table1[[#This Row],[Location]],6)</f>
        <v>CC1-03</v>
      </c>
      <c r="C179" s="3" t="s">
        <v>4672</v>
      </c>
      <c r="D179" s="3" t="str">
        <f>LEFT(Table1[[#This Row],[Pheno]],4)</f>
        <v>DOSI</v>
      </c>
      <c r="E179" s="3" t="str">
        <f>LEFT(Table1[[#This Row],[Barcode]],7)</f>
        <v>DOSI005</v>
      </c>
      <c r="F179" s="3" t="str">
        <f>LEFT(Table1[[#This Row],[Barcode]],7)</f>
        <v>DOSI005</v>
      </c>
      <c r="G179" s="50" t="s">
        <v>5988</v>
      </c>
      <c r="H179" s="124">
        <v>22</v>
      </c>
      <c r="I179" s="145" t="str">
        <f>IF(Table1[[#This Row],[Initial Clone Count]]="","","1")</f>
        <v>1</v>
      </c>
      <c r="J179" s="145" t="str">
        <f>IF(RIGHT(Table1[[#This Row],[Location]],1)="1",SUM(H179:H182),"")</f>
        <v/>
      </c>
      <c r="K179" s="145" t="str">
        <f>_xlfn.CONCAT("CL_",Table1[[#This Row],[Location]])</f>
        <v>CL_CC1-03:02</v>
      </c>
    </row>
    <row r="180" spans="1:11" x14ac:dyDescent="0.35">
      <c r="A180" s="3" t="s">
        <v>6524</v>
      </c>
      <c r="B180" s="3" t="str">
        <f>LEFT(Table1[[#This Row],[Location]],6)</f>
        <v>CC1-03</v>
      </c>
      <c r="C180" s="3" t="s">
        <v>4693</v>
      </c>
      <c r="D180" s="3" t="str">
        <f>LEFT(Table1[[#This Row],[Pheno]],4)</f>
        <v>.</v>
      </c>
      <c r="E180" s="3" t="str">
        <f>LEFT(Table1[[#This Row],[Barcode]],7)</f>
        <v>.</v>
      </c>
      <c r="F180" s="3" t="str">
        <f>LEFT(Table1[[#This Row],[Barcode]],7)</f>
        <v>.</v>
      </c>
      <c r="G180" s="50" t="s">
        <v>413</v>
      </c>
      <c r="H180" s="124"/>
      <c r="I180" s="145" t="str">
        <f>IF(Table1[[#This Row],[Initial Clone Count]]="","","1")</f>
        <v/>
      </c>
      <c r="J180" s="145" t="str">
        <f>IF(RIGHT(Table1[[#This Row],[Location]],1)="1",SUM(H180:H183),"")</f>
        <v/>
      </c>
      <c r="K180" s="145" t="str">
        <f>_xlfn.CONCAT("CL_",Table1[[#This Row],[Location]])</f>
        <v>CL_CC1-03:03</v>
      </c>
    </row>
    <row r="181" spans="1:11" x14ac:dyDescent="0.35">
      <c r="A181" s="3" t="s">
        <v>6524</v>
      </c>
      <c r="B181" s="3" t="str">
        <f>LEFT(Table1[[#This Row],[Location]],6)</f>
        <v>CC1-03</v>
      </c>
      <c r="C181" s="3" t="s">
        <v>4714</v>
      </c>
      <c r="D181" s="3" t="str">
        <f>LEFT(Table1[[#This Row],[Pheno]],4)</f>
        <v>.</v>
      </c>
      <c r="E181" s="3" t="str">
        <f>LEFT(Table1[[#This Row],[Barcode]],7)</f>
        <v>.</v>
      </c>
      <c r="F181" s="3" t="str">
        <f>LEFT(Table1[[#This Row],[Barcode]],7)</f>
        <v>.</v>
      </c>
      <c r="G181" s="50" t="s">
        <v>413</v>
      </c>
      <c r="H181" s="124"/>
      <c r="I181" s="145" t="str">
        <f>IF(Table1[[#This Row],[Initial Clone Count]]="","","1")</f>
        <v/>
      </c>
      <c r="J181" s="145" t="str">
        <f>IF(RIGHT(Table1[[#This Row],[Location]],1)="1",SUM(H181:H184),"")</f>
        <v/>
      </c>
      <c r="K181" s="145" t="str">
        <f>_xlfn.CONCAT("CL_",Table1[[#This Row],[Location]])</f>
        <v>CL_CC1-03:04</v>
      </c>
    </row>
    <row r="182" spans="1:11" x14ac:dyDescent="0.35">
      <c r="A182" s="3" t="s">
        <v>6524</v>
      </c>
      <c r="B182" s="3" t="str">
        <f>LEFT(Table1[[#This Row],[Location]],6)</f>
        <v>CC1-04</v>
      </c>
      <c r="C182" s="3" t="s">
        <v>4650</v>
      </c>
      <c r="D182" s="3" t="str">
        <f>LEFT(Table1[[#This Row],[Pheno]],4)</f>
        <v>SUNL</v>
      </c>
      <c r="E182" s="3" t="str">
        <f>LEFT(Table1[[#This Row],[Barcode]],7)</f>
        <v>SUNL006</v>
      </c>
      <c r="F182" s="3" t="str">
        <f>LEFT(Table1[[#This Row],[Barcode]],7)</f>
        <v>SUNL006</v>
      </c>
      <c r="G182" s="50" t="s">
        <v>6540</v>
      </c>
      <c r="H182" s="124">
        <v>21</v>
      </c>
      <c r="I182" s="145" t="str">
        <f>IF(Table1[[#This Row],[Initial Clone Count]]="","","1")</f>
        <v>1</v>
      </c>
      <c r="J182" s="145">
        <f>IF(RIGHT(Table1[[#This Row],[Location]],1)="1",SUM(H182:H185),"")</f>
        <v>49</v>
      </c>
      <c r="K182" s="145" t="str">
        <f>_xlfn.CONCAT("CL_",Table1[[#This Row],[Location]])</f>
        <v>CL_CC1-04:01</v>
      </c>
    </row>
    <row r="183" spans="1:11" x14ac:dyDescent="0.35">
      <c r="A183" s="3" t="s">
        <v>6524</v>
      </c>
      <c r="B183" s="3" t="str">
        <f>LEFT(Table1[[#This Row],[Location]],6)</f>
        <v>CC1-04</v>
      </c>
      <c r="C183" s="3" t="s">
        <v>4671</v>
      </c>
      <c r="D183" s="3" t="str">
        <f>LEFT(Table1[[#This Row],[Pheno]],4)</f>
        <v>SUNL</v>
      </c>
      <c r="E183" s="3" t="str">
        <f>LEFT(Table1[[#This Row],[Barcode]],7)</f>
        <v>SUNL006</v>
      </c>
      <c r="F183" s="3" t="str">
        <f>LEFT(Table1[[#This Row],[Barcode]],7)</f>
        <v>SUNL006</v>
      </c>
      <c r="G183" s="50" t="s">
        <v>6541</v>
      </c>
      <c r="H183" s="124">
        <v>17</v>
      </c>
      <c r="I183" s="145" t="str">
        <f>IF(Table1[[#This Row],[Initial Clone Count]]="","","1")</f>
        <v>1</v>
      </c>
      <c r="J183" s="145" t="str">
        <f>IF(RIGHT(Table1[[#This Row],[Location]],1)="1",SUM(H183:H186),"")</f>
        <v/>
      </c>
      <c r="K183" s="145" t="str">
        <f>_xlfn.CONCAT("CL_",Table1[[#This Row],[Location]])</f>
        <v>CL_CC1-04:02</v>
      </c>
    </row>
    <row r="184" spans="1:11" x14ac:dyDescent="0.35">
      <c r="A184" s="3" t="s">
        <v>6524</v>
      </c>
      <c r="B184" s="3" t="str">
        <f>LEFT(Table1[[#This Row],[Location]],6)</f>
        <v>CC1-04</v>
      </c>
      <c r="C184" s="3" t="s">
        <v>4692</v>
      </c>
      <c r="D184" s="3" t="str">
        <f>LEFT(Table1[[#This Row],[Pheno]],4)</f>
        <v>SUNL</v>
      </c>
      <c r="E184" s="3" t="str">
        <f>LEFT(Table1[[#This Row],[Barcode]],7)</f>
        <v>SUNL006</v>
      </c>
      <c r="F184" s="3" t="str">
        <f>LEFT(Table1[[#This Row],[Barcode]],7)</f>
        <v>SUNL006</v>
      </c>
      <c r="G184" s="50" t="s">
        <v>5384</v>
      </c>
      <c r="H184" s="124">
        <v>11</v>
      </c>
      <c r="I184" s="145" t="str">
        <f>IF(Table1[[#This Row],[Initial Clone Count]]="","","1")</f>
        <v>1</v>
      </c>
      <c r="J184" s="145" t="str">
        <f>IF(RIGHT(Table1[[#This Row],[Location]],1)="1",SUM(H184:H187),"")</f>
        <v/>
      </c>
      <c r="K184" s="145" t="str">
        <f>_xlfn.CONCAT("CL_",Table1[[#This Row],[Location]])</f>
        <v>CL_CC1-04:03</v>
      </c>
    </row>
    <row r="185" spans="1:11" x14ac:dyDescent="0.35">
      <c r="A185" s="3" t="s">
        <v>6524</v>
      </c>
      <c r="B185" s="3" t="str">
        <f>LEFT(Table1[[#This Row],[Location]],6)</f>
        <v>CC1-04</v>
      </c>
      <c r="C185" s="3" t="s">
        <v>4713</v>
      </c>
      <c r="D185" s="3" t="str">
        <f>LEFT(Table1[[#This Row],[Pheno]],4)</f>
        <v>.</v>
      </c>
      <c r="E185" s="3" t="str">
        <f>LEFT(Table1[[#This Row],[Barcode]],7)</f>
        <v>.</v>
      </c>
      <c r="F185" s="3" t="str">
        <f>LEFT(Table1[[#This Row],[Barcode]],7)</f>
        <v>.</v>
      </c>
      <c r="G185" s="50" t="s">
        <v>413</v>
      </c>
      <c r="H185" s="124"/>
      <c r="I185" s="145" t="str">
        <f>IF(Table1[[#This Row],[Initial Clone Count]]="","","1")</f>
        <v/>
      </c>
      <c r="J185" s="145" t="str">
        <f>IF(RIGHT(Table1[[#This Row],[Location]],1)="1",SUM(H185:H188),"")</f>
        <v/>
      </c>
      <c r="K185" s="145" t="str">
        <f>_xlfn.CONCAT("CL_",Table1[[#This Row],[Location]])</f>
        <v>CL_CC1-04:04</v>
      </c>
    </row>
    <row r="186" spans="1:11" x14ac:dyDescent="0.35">
      <c r="A186" s="3" t="s">
        <v>6524</v>
      </c>
      <c r="B186" s="111" t="str">
        <f>LEFT(Table1[[#This Row],[Location]],6)</f>
        <v>CC1-05</v>
      </c>
      <c r="C186" s="111" t="s">
        <v>4649</v>
      </c>
      <c r="D186" s="111" t="str">
        <f>LEFT(Table1[[#This Row],[Pheno]],4)</f>
        <v>OROB</v>
      </c>
      <c r="E186" s="111" t="str">
        <f>LEFT(Table1[[#This Row],[Barcode]],7)</f>
        <v>OROB054</v>
      </c>
      <c r="F186" s="111" t="str">
        <f>LEFT(Table1[[#This Row],[Barcode]],7)</f>
        <v>OROB054</v>
      </c>
      <c r="G186" s="50" t="s">
        <v>5366</v>
      </c>
      <c r="H186" s="124">
        <v>46</v>
      </c>
      <c r="I186" s="145" t="str">
        <f>IF(Table1[[#This Row],[Initial Clone Count]]="","","1")</f>
        <v>1</v>
      </c>
      <c r="J186" s="145">
        <f>IF(RIGHT(Table1[[#This Row],[Location]],1)="1",SUM(H186:H189),"")</f>
        <v>46</v>
      </c>
      <c r="K186" s="145" t="str">
        <f>_xlfn.CONCAT("CL_",Table1[[#This Row],[Location]])</f>
        <v>CL_CC1-05:01</v>
      </c>
    </row>
    <row r="187" spans="1:11" x14ac:dyDescent="0.35">
      <c r="A187" s="3" t="s">
        <v>6524</v>
      </c>
      <c r="B187" s="3" t="str">
        <f>LEFT(Table1[[#This Row],[Location]],6)</f>
        <v>CC1-05</v>
      </c>
      <c r="C187" s="3" t="s">
        <v>4670</v>
      </c>
      <c r="D187" s="3" t="str">
        <f>LEFT(Table1[[#This Row],[Pheno]],4)</f>
        <v>.</v>
      </c>
      <c r="E187" s="3" t="str">
        <f>LEFT(Table1[[#This Row],[Barcode]],7)</f>
        <v>.</v>
      </c>
      <c r="F187" s="3" t="str">
        <f>LEFT(Table1[[#This Row],[Barcode]],7)</f>
        <v>.</v>
      </c>
      <c r="G187" s="50" t="s">
        <v>413</v>
      </c>
      <c r="H187" s="124"/>
      <c r="I187" s="145" t="str">
        <f>IF(Table1[[#This Row],[Initial Clone Count]]="","","1")</f>
        <v/>
      </c>
      <c r="J187" s="145" t="str">
        <f>IF(RIGHT(Table1[[#This Row],[Location]],1)="1",SUM(H187:H190),"")</f>
        <v/>
      </c>
      <c r="K187" s="145" t="str">
        <f>_xlfn.CONCAT("CL_",Table1[[#This Row],[Location]])</f>
        <v>CL_CC1-05:02</v>
      </c>
    </row>
    <row r="188" spans="1:11" x14ac:dyDescent="0.35">
      <c r="A188" s="3" t="s">
        <v>6524</v>
      </c>
      <c r="B188" s="3" t="str">
        <f>LEFT(Table1[[#This Row],[Location]],6)</f>
        <v>CC1-05</v>
      </c>
      <c r="C188" s="3" t="s">
        <v>4691</v>
      </c>
      <c r="D188" s="3" t="str">
        <f>LEFT(Table1[[#This Row],[Pheno]],4)</f>
        <v>.</v>
      </c>
      <c r="E188" s="3" t="str">
        <f>LEFT(Table1[[#This Row],[Barcode]],7)</f>
        <v>.</v>
      </c>
      <c r="F188" s="3" t="str">
        <f>LEFT(Table1[[#This Row],[Barcode]],7)</f>
        <v>.</v>
      </c>
      <c r="G188" s="50" t="s">
        <v>413</v>
      </c>
      <c r="H188" s="124"/>
      <c r="I188" s="145" t="str">
        <f>IF(Table1[[#This Row],[Initial Clone Count]]="","","1")</f>
        <v/>
      </c>
      <c r="J188" s="145" t="str">
        <f>IF(RIGHT(Table1[[#This Row],[Location]],1)="1",SUM(H188:H191),"")</f>
        <v/>
      </c>
      <c r="K188" s="145" t="str">
        <f>_xlfn.CONCAT("CL_",Table1[[#This Row],[Location]])</f>
        <v>CL_CC1-05:03</v>
      </c>
    </row>
    <row r="189" spans="1:11" x14ac:dyDescent="0.35">
      <c r="A189" s="3" t="s">
        <v>6524</v>
      </c>
      <c r="B189" s="10" t="str">
        <f>LEFT(Table1[[#This Row],[Location]],6)</f>
        <v>CC1-05</v>
      </c>
      <c r="C189" s="10" t="s">
        <v>4712</v>
      </c>
      <c r="D189" s="10" t="str">
        <f>LEFT(Table1[[#This Row],[Pheno]],4)</f>
        <v>.</v>
      </c>
      <c r="E189" s="10" t="str">
        <f>LEFT(Table1[[#This Row],[Barcode]],7)</f>
        <v>.</v>
      </c>
      <c r="F189" s="10" t="str">
        <f>LEFT(Table1[[#This Row],[Barcode]],7)</f>
        <v>.</v>
      </c>
      <c r="G189" s="51" t="s">
        <v>413</v>
      </c>
      <c r="H189" s="124"/>
      <c r="I189" s="145" t="str">
        <f>IF(Table1[[#This Row],[Initial Clone Count]]="","","1")</f>
        <v/>
      </c>
      <c r="J189" s="145" t="str">
        <f>IF(RIGHT(Table1[[#This Row],[Location]],1)="1",SUM(H189:H192),"")</f>
        <v/>
      </c>
      <c r="K189" s="145" t="str">
        <f>_xlfn.CONCAT("CL_",Table1[[#This Row],[Location]])</f>
        <v>CL_CC1-05:04</v>
      </c>
    </row>
    <row r="190" spans="1:11" x14ac:dyDescent="0.35">
      <c r="A190" s="3" t="s">
        <v>6524</v>
      </c>
      <c r="B190" s="10" t="str">
        <f>LEFT(Table1[[#This Row],[Location]],6)</f>
        <v>CC1-06</v>
      </c>
      <c r="C190" s="10" t="s">
        <v>4648</v>
      </c>
      <c r="D190" s="10" t="str">
        <f>LEFT(Table1[[#This Row],[Pheno]],4)</f>
        <v>.</v>
      </c>
      <c r="E190" s="10" t="str">
        <f>LEFT(Table1[[#This Row],[Barcode]],7)</f>
        <v>.</v>
      </c>
      <c r="F190" s="10" t="str">
        <f>LEFT(Table1[[#This Row],[Barcode]],7)</f>
        <v>.</v>
      </c>
      <c r="G190" s="51" t="s">
        <v>413</v>
      </c>
      <c r="H190" s="124"/>
      <c r="I190" s="145" t="str">
        <f>IF(Table1[[#This Row],[Initial Clone Count]]="","","1")</f>
        <v/>
      </c>
      <c r="J190" s="145">
        <f>IF(RIGHT(Table1[[#This Row],[Location]],1)="1",SUM(H190:H193),"")</f>
        <v>0</v>
      </c>
      <c r="K190" s="145" t="str">
        <f>_xlfn.CONCAT("CL_",Table1[[#This Row],[Location]])</f>
        <v>CL_CC1-06:01</v>
      </c>
    </row>
    <row r="191" spans="1:11" x14ac:dyDescent="0.35">
      <c r="A191" s="3" t="s">
        <v>6524</v>
      </c>
      <c r="B191" s="10" t="str">
        <f>LEFT(Table1[[#This Row],[Location]],6)</f>
        <v>CC1-06</v>
      </c>
      <c r="C191" s="10" t="s">
        <v>4669</v>
      </c>
      <c r="D191" s="10" t="str">
        <f>LEFT(Table1[[#This Row],[Pheno]],4)</f>
        <v>.</v>
      </c>
      <c r="E191" s="10" t="str">
        <f>LEFT(Table1[[#This Row],[Barcode]],7)</f>
        <v>.</v>
      </c>
      <c r="F191" s="10" t="str">
        <f>LEFT(Table1[[#This Row],[Barcode]],7)</f>
        <v>.</v>
      </c>
      <c r="G191" s="51" t="s">
        <v>413</v>
      </c>
      <c r="H191" s="124"/>
      <c r="I191" s="145" t="str">
        <f>IF(Table1[[#This Row],[Initial Clone Count]]="","","1")</f>
        <v/>
      </c>
      <c r="J191" s="145" t="str">
        <f>IF(RIGHT(Table1[[#This Row],[Location]],1)="1",SUM(H191:H194),"")</f>
        <v/>
      </c>
      <c r="K191" s="145" t="str">
        <f>_xlfn.CONCAT("CL_",Table1[[#This Row],[Location]])</f>
        <v>CL_CC1-06:02</v>
      </c>
    </row>
    <row r="192" spans="1:11" x14ac:dyDescent="0.35">
      <c r="A192" s="3" t="s">
        <v>6524</v>
      </c>
      <c r="B192" s="10" t="str">
        <f>LEFT(Table1[[#This Row],[Location]],6)</f>
        <v>CC1-06</v>
      </c>
      <c r="C192" s="10" t="s">
        <v>4690</v>
      </c>
      <c r="D192" s="10" t="str">
        <f>LEFT(Table1[[#This Row],[Pheno]],4)</f>
        <v>.</v>
      </c>
      <c r="E192" s="10" t="str">
        <f>LEFT(Table1[[#This Row],[Barcode]],7)</f>
        <v>.</v>
      </c>
      <c r="F192" s="10" t="str">
        <f>LEFT(Table1[[#This Row],[Barcode]],7)</f>
        <v>.</v>
      </c>
      <c r="G192" s="51" t="s">
        <v>413</v>
      </c>
      <c r="H192" s="124"/>
      <c r="I192" s="145" t="str">
        <f>IF(Table1[[#This Row],[Initial Clone Count]]="","","1")</f>
        <v/>
      </c>
      <c r="J192" s="145" t="str">
        <f>IF(RIGHT(Table1[[#This Row],[Location]],1)="1",SUM(H192:H195),"")</f>
        <v/>
      </c>
      <c r="K192" s="145" t="str">
        <f>_xlfn.CONCAT("CL_",Table1[[#This Row],[Location]])</f>
        <v>CL_CC1-06:03</v>
      </c>
    </row>
    <row r="193" spans="1:11" x14ac:dyDescent="0.35">
      <c r="A193" s="3" t="s">
        <v>6524</v>
      </c>
      <c r="B193" s="10" t="str">
        <f>LEFT(Table1[[#This Row],[Location]],6)</f>
        <v>CC1-06</v>
      </c>
      <c r="C193" s="10" t="s">
        <v>4711</v>
      </c>
      <c r="D193" s="10" t="str">
        <f>LEFT(Table1[[#This Row],[Pheno]],4)</f>
        <v>.</v>
      </c>
      <c r="E193" s="10" t="str">
        <f>LEFT(Table1[[#This Row],[Barcode]],7)</f>
        <v>.</v>
      </c>
      <c r="F193" s="10" t="str">
        <f>LEFT(Table1[[#This Row],[Barcode]],7)</f>
        <v>.</v>
      </c>
      <c r="G193" s="51" t="s">
        <v>413</v>
      </c>
      <c r="H193" s="124"/>
      <c r="I193" s="145" t="str">
        <f>IF(Table1[[#This Row],[Initial Clone Count]]="","","1")</f>
        <v/>
      </c>
      <c r="J193" s="145" t="str">
        <f>IF(RIGHT(Table1[[#This Row],[Location]],1)="1",SUM(H193:H196),"")</f>
        <v/>
      </c>
      <c r="K193" s="145" t="str">
        <f>_xlfn.CONCAT("CL_",Table1[[#This Row],[Location]])</f>
        <v>CL_CC1-06:04</v>
      </c>
    </row>
    <row r="194" spans="1:11" x14ac:dyDescent="0.35">
      <c r="A194" s="3" t="s">
        <v>6524</v>
      </c>
      <c r="B194" s="3" t="str">
        <f>LEFT(Table1[[#This Row],[Location]],6)</f>
        <v>CC1-07</v>
      </c>
      <c r="C194" s="3" t="s">
        <v>4647</v>
      </c>
      <c r="D194" s="3" t="str">
        <f>LEFT(Table1[[#This Row],[Pheno]],4)</f>
        <v>.</v>
      </c>
      <c r="E194" s="3" t="str">
        <f>LEFT(Table1[[#This Row],[Barcode]],7)</f>
        <v>.</v>
      </c>
      <c r="F194" s="3" t="str">
        <f>LEFT(Table1[[#This Row],[Barcode]],7)</f>
        <v>.</v>
      </c>
      <c r="G194" s="50" t="s">
        <v>413</v>
      </c>
      <c r="H194" s="124"/>
      <c r="I194" s="145" t="str">
        <f>IF(Table1[[#This Row],[Initial Clone Count]]="","","1")</f>
        <v/>
      </c>
      <c r="J194" s="145">
        <f>IF(RIGHT(Table1[[#This Row],[Location]],1)="1",SUM(H194:H197),"")</f>
        <v>0</v>
      </c>
      <c r="K194" s="145" t="str">
        <f>_xlfn.CONCAT("CL_",Table1[[#This Row],[Location]])</f>
        <v>CL_CC1-07:01</v>
      </c>
    </row>
    <row r="195" spans="1:11" x14ac:dyDescent="0.35">
      <c r="A195" s="3" t="s">
        <v>6524</v>
      </c>
      <c r="B195" s="3" t="str">
        <f>LEFT(Table1[[#This Row],[Location]],6)</f>
        <v>CC1-07</v>
      </c>
      <c r="C195" s="3" t="s">
        <v>4668</v>
      </c>
      <c r="D195" s="3" t="str">
        <f>LEFT(Table1[[#This Row],[Pheno]],4)</f>
        <v>.</v>
      </c>
      <c r="E195" s="3" t="str">
        <f>LEFT(Table1[[#This Row],[Barcode]],7)</f>
        <v>.</v>
      </c>
      <c r="F195" s="3" t="str">
        <f>LEFT(Table1[[#This Row],[Barcode]],7)</f>
        <v>.</v>
      </c>
      <c r="G195" s="50" t="s">
        <v>413</v>
      </c>
      <c r="H195" s="124"/>
      <c r="I195" s="145" t="str">
        <f>IF(Table1[[#This Row],[Initial Clone Count]]="","","1")</f>
        <v/>
      </c>
      <c r="J195" s="145" t="str">
        <f>IF(RIGHT(Table1[[#This Row],[Location]],1)="1",SUM(H195:H198),"")</f>
        <v/>
      </c>
      <c r="K195" s="145" t="str">
        <f>_xlfn.CONCAT("CL_",Table1[[#This Row],[Location]])</f>
        <v>CL_CC1-07:02</v>
      </c>
    </row>
    <row r="196" spans="1:11" x14ac:dyDescent="0.35">
      <c r="A196" s="3" t="s">
        <v>6524</v>
      </c>
      <c r="B196" s="3" t="str">
        <f>LEFT(Table1[[#This Row],[Location]],6)</f>
        <v>CC1-07</v>
      </c>
      <c r="C196" s="3" t="s">
        <v>4689</v>
      </c>
      <c r="D196" s="3" t="str">
        <f>LEFT(Table1[[#This Row],[Pheno]],4)</f>
        <v>.</v>
      </c>
      <c r="E196" s="3" t="str">
        <f>LEFT(Table1[[#This Row],[Barcode]],7)</f>
        <v>.</v>
      </c>
      <c r="F196" s="3" t="str">
        <f>LEFT(Table1[[#This Row],[Barcode]],7)</f>
        <v>.</v>
      </c>
      <c r="G196" s="50" t="s">
        <v>413</v>
      </c>
      <c r="H196" s="124"/>
      <c r="I196" s="145" t="str">
        <f>IF(Table1[[#This Row],[Initial Clone Count]]="","","1")</f>
        <v/>
      </c>
      <c r="J196" s="145" t="str">
        <f>IF(RIGHT(Table1[[#This Row],[Location]],1)="1",SUM(H196:H199),"")</f>
        <v/>
      </c>
      <c r="K196" s="145" t="str">
        <f>_xlfn.CONCAT("CL_",Table1[[#This Row],[Location]])</f>
        <v>CL_CC1-07:03</v>
      </c>
    </row>
    <row r="197" spans="1:11" x14ac:dyDescent="0.35">
      <c r="A197" s="3" t="s">
        <v>6524</v>
      </c>
      <c r="B197" s="3" t="str">
        <f>LEFT(Table1[[#This Row],[Location]],6)</f>
        <v>CC1-07</v>
      </c>
      <c r="C197" s="3" t="s">
        <v>4710</v>
      </c>
      <c r="D197" s="3" t="str">
        <f>LEFT(Table1[[#This Row],[Pheno]],4)</f>
        <v>.</v>
      </c>
      <c r="E197" s="3" t="str">
        <f>LEFT(Table1[[#This Row],[Barcode]],7)</f>
        <v>.</v>
      </c>
      <c r="F197" s="3" t="str">
        <f>LEFT(Table1[[#This Row],[Barcode]],7)</f>
        <v>.</v>
      </c>
      <c r="G197" s="50" t="s">
        <v>413</v>
      </c>
      <c r="H197" s="124"/>
      <c r="I197" s="145" t="str">
        <f>IF(Table1[[#This Row],[Initial Clone Count]]="","","1")</f>
        <v/>
      </c>
      <c r="J197" s="145" t="str">
        <f>IF(RIGHT(Table1[[#This Row],[Location]],1)="1",SUM(H197:H200),"")</f>
        <v/>
      </c>
      <c r="K197" s="145" t="str">
        <f>_xlfn.CONCAT("CL_",Table1[[#This Row],[Location]])</f>
        <v>CL_CC1-07:04</v>
      </c>
    </row>
    <row r="198" spans="1:11" x14ac:dyDescent="0.35">
      <c r="A198" s="3" t="s">
        <v>6524</v>
      </c>
      <c r="B198" s="3" t="str">
        <f>LEFT(Table1[[#This Row],[Location]],6)</f>
        <v>CC2-01</v>
      </c>
      <c r="C198" s="3" t="s">
        <v>4660</v>
      </c>
      <c r="D198" s="3" t="str">
        <f>LEFT(Table1[[#This Row],[Pheno]],4)</f>
        <v>.</v>
      </c>
      <c r="E198" s="3" t="str">
        <f>LEFT(Table1[[#This Row],[Barcode]],7)</f>
        <v>.</v>
      </c>
      <c r="F198" s="3" t="str">
        <f>LEFT(Table1[[#This Row],[Barcode]],7)</f>
        <v>.</v>
      </c>
      <c r="G198" s="50" t="s">
        <v>413</v>
      </c>
      <c r="H198" s="124"/>
      <c r="I198" s="145" t="str">
        <f>IF(Table1[[#This Row],[Initial Clone Count]]="","","1")</f>
        <v/>
      </c>
      <c r="J198" s="145">
        <f>IF(RIGHT(Table1[[#This Row],[Location]],1)="1",SUM(H198:H201),"")</f>
        <v>0</v>
      </c>
      <c r="K198" s="145" t="str">
        <f>_xlfn.CONCAT("CL_",Table1[[#This Row],[Location]])</f>
        <v>CL_CC2-01:01</v>
      </c>
    </row>
    <row r="199" spans="1:11" x14ac:dyDescent="0.35">
      <c r="A199" s="3" t="s">
        <v>6524</v>
      </c>
      <c r="B199" s="3" t="str">
        <f>LEFT(Table1[[#This Row],[Location]],6)</f>
        <v>CC2-01</v>
      </c>
      <c r="C199" s="3" t="s">
        <v>4681</v>
      </c>
      <c r="D199" s="3" t="str">
        <f>LEFT(Table1[[#This Row],[Pheno]],4)</f>
        <v>.</v>
      </c>
      <c r="E199" s="3" t="str">
        <f>LEFT(Table1[[#This Row],[Barcode]],7)</f>
        <v>.</v>
      </c>
      <c r="F199" s="3" t="str">
        <f>LEFT(Table1[[#This Row],[Barcode]],7)</f>
        <v>.</v>
      </c>
      <c r="G199" s="50" t="s">
        <v>413</v>
      </c>
      <c r="H199" s="124"/>
      <c r="I199" s="145" t="str">
        <f>IF(Table1[[#This Row],[Initial Clone Count]]="","","1")</f>
        <v/>
      </c>
      <c r="J199" s="145" t="str">
        <f>IF(RIGHT(Table1[[#This Row],[Location]],1)="1",SUM(H199:H202),"")</f>
        <v/>
      </c>
      <c r="K199" s="145" t="str">
        <f>_xlfn.CONCAT("CL_",Table1[[#This Row],[Location]])</f>
        <v>CL_CC2-01:02</v>
      </c>
    </row>
    <row r="200" spans="1:11" x14ac:dyDescent="0.35">
      <c r="A200" s="3" t="s">
        <v>6524</v>
      </c>
      <c r="B200" s="3" t="str">
        <f>LEFT(Table1[[#This Row],[Location]],6)</f>
        <v>CC2-01</v>
      </c>
      <c r="C200" s="3" t="s">
        <v>4702</v>
      </c>
      <c r="D200" s="3" t="str">
        <f>LEFT(Table1[[#This Row],[Pheno]],4)</f>
        <v>.</v>
      </c>
      <c r="E200" s="3" t="str">
        <f>LEFT(Table1[[#This Row],[Barcode]],7)</f>
        <v>.</v>
      </c>
      <c r="F200" s="3" t="str">
        <f>LEFT(Table1[[#This Row],[Barcode]],7)</f>
        <v>.</v>
      </c>
      <c r="G200" s="50" t="s">
        <v>413</v>
      </c>
      <c r="H200" s="124"/>
      <c r="I200" s="145" t="str">
        <f>IF(Table1[[#This Row],[Initial Clone Count]]="","","1")</f>
        <v/>
      </c>
      <c r="J200" s="145" t="str">
        <f>IF(RIGHT(Table1[[#This Row],[Location]],1)="1",SUM(H200:H203),"")</f>
        <v/>
      </c>
      <c r="K200" s="145" t="str">
        <f>_xlfn.CONCAT("CL_",Table1[[#This Row],[Location]])</f>
        <v>CL_CC2-01:03</v>
      </c>
    </row>
    <row r="201" spans="1:11" x14ac:dyDescent="0.35">
      <c r="A201" s="3" t="s">
        <v>6524</v>
      </c>
      <c r="B201" s="3" t="str">
        <f>LEFT(Table1[[#This Row],[Location]],6)</f>
        <v>CC2-01</v>
      </c>
      <c r="C201" s="3" t="s">
        <v>4723</v>
      </c>
      <c r="D201" s="3" t="str">
        <f>LEFT(Table1[[#This Row],[Pheno]],4)</f>
        <v>.</v>
      </c>
      <c r="E201" s="3" t="str">
        <f>LEFT(Table1[[#This Row],[Barcode]],7)</f>
        <v>.</v>
      </c>
      <c r="F201" s="3" t="str">
        <f>LEFT(Table1[[#This Row],[Barcode]],7)</f>
        <v>.</v>
      </c>
      <c r="G201" s="50" t="s">
        <v>413</v>
      </c>
      <c r="H201" s="124"/>
      <c r="I201" s="145" t="str">
        <f>IF(Table1[[#This Row],[Initial Clone Count]]="","","1")</f>
        <v/>
      </c>
      <c r="J201" s="145" t="str">
        <f>IF(RIGHT(Table1[[#This Row],[Location]],1)="1",SUM(H201:H204),"")</f>
        <v/>
      </c>
      <c r="K201" s="145" t="str">
        <f>_xlfn.CONCAT("CL_",Table1[[#This Row],[Location]])</f>
        <v>CL_CC2-01:04</v>
      </c>
    </row>
    <row r="202" spans="1:11" x14ac:dyDescent="0.35">
      <c r="A202" s="3" t="s">
        <v>6524</v>
      </c>
      <c r="B202" s="3" t="str">
        <f>LEFT(Table1[[#This Row],[Location]],6)</f>
        <v>CC2-02</v>
      </c>
      <c r="C202" s="3" t="s">
        <v>4659</v>
      </c>
      <c r="D202" s="3" t="str">
        <f>LEFT(Table1[[#This Row],[Pheno]],4)</f>
        <v>.</v>
      </c>
      <c r="E202" s="3" t="str">
        <f>LEFT(Table1[[#This Row],[Barcode]],7)</f>
        <v>.</v>
      </c>
      <c r="F202" s="3" t="str">
        <f>LEFT(Table1[[#This Row],[Barcode]],7)</f>
        <v>.</v>
      </c>
      <c r="G202" s="50" t="s">
        <v>413</v>
      </c>
      <c r="H202" s="124"/>
      <c r="I202" s="145" t="str">
        <f>IF(Table1[[#This Row],[Initial Clone Count]]="","","1")</f>
        <v/>
      </c>
      <c r="J202" s="145">
        <f>IF(RIGHT(Table1[[#This Row],[Location]],1)="1",SUM(H202:H205),"")</f>
        <v>0</v>
      </c>
      <c r="K202" s="145" t="str">
        <f>_xlfn.CONCAT("CL_",Table1[[#This Row],[Location]])</f>
        <v>CL_CC2-02:01</v>
      </c>
    </row>
    <row r="203" spans="1:11" x14ac:dyDescent="0.35">
      <c r="A203" s="3" t="s">
        <v>6524</v>
      </c>
      <c r="B203" s="3" t="str">
        <f>LEFT(Table1[[#This Row],[Location]],6)</f>
        <v>CC2-02</v>
      </c>
      <c r="C203" s="3" t="s">
        <v>4680</v>
      </c>
      <c r="D203" s="3" t="str">
        <f>LEFT(Table1[[#This Row],[Pheno]],4)</f>
        <v>.</v>
      </c>
      <c r="E203" s="3" t="str">
        <f>LEFT(Table1[[#This Row],[Barcode]],7)</f>
        <v>.</v>
      </c>
      <c r="F203" s="3" t="str">
        <f>LEFT(Table1[[#This Row],[Barcode]],7)</f>
        <v>.</v>
      </c>
      <c r="G203" s="50" t="s">
        <v>413</v>
      </c>
      <c r="H203" s="124"/>
      <c r="I203" s="145" t="str">
        <f>IF(Table1[[#This Row],[Initial Clone Count]]="","","1")</f>
        <v/>
      </c>
      <c r="J203" s="145" t="str">
        <f>IF(RIGHT(Table1[[#This Row],[Location]],1)="1",SUM(H203:H206),"")</f>
        <v/>
      </c>
      <c r="K203" s="145" t="str">
        <f>_xlfn.CONCAT("CL_",Table1[[#This Row],[Location]])</f>
        <v>CL_CC2-02:02</v>
      </c>
    </row>
    <row r="204" spans="1:11" x14ac:dyDescent="0.35">
      <c r="A204" s="3" t="s">
        <v>6524</v>
      </c>
      <c r="B204" s="3" t="str">
        <f>LEFT(Table1[[#This Row],[Location]],6)</f>
        <v>CC2-02</v>
      </c>
      <c r="C204" s="3" t="s">
        <v>4701</v>
      </c>
      <c r="D204" s="3" t="str">
        <f>LEFT(Table1[[#This Row],[Pheno]],4)</f>
        <v>.</v>
      </c>
      <c r="E204" s="3" t="str">
        <f>LEFT(Table1[[#This Row],[Barcode]],7)</f>
        <v>.</v>
      </c>
      <c r="F204" s="3" t="str">
        <f>LEFT(Table1[[#This Row],[Barcode]],7)</f>
        <v>.</v>
      </c>
      <c r="G204" s="50" t="s">
        <v>413</v>
      </c>
      <c r="H204" s="124"/>
      <c r="I204" s="145" t="str">
        <f>IF(Table1[[#This Row],[Initial Clone Count]]="","","1")</f>
        <v/>
      </c>
      <c r="J204" s="145" t="str">
        <f>IF(RIGHT(Table1[[#This Row],[Location]],1)="1",SUM(H204:H207),"")</f>
        <v/>
      </c>
      <c r="K204" s="145" t="str">
        <f>_xlfn.CONCAT("CL_",Table1[[#This Row],[Location]])</f>
        <v>CL_CC2-02:03</v>
      </c>
    </row>
    <row r="205" spans="1:11" x14ac:dyDescent="0.35">
      <c r="A205" s="3" t="s">
        <v>6524</v>
      </c>
      <c r="B205" s="3" t="str">
        <f>LEFT(Table1[[#This Row],[Location]],6)</f>
        <v>CC2-02</v>
      </c>
      <c r="C205" s="3" t="s">
        <v>4722</v>
      </c>
      <c r="D205" s="3" t="str">
        <f>LEFT(Table1[[#This Row],[Pheno]],4)</f>
        <v>.</v>
      </c>
      <c r="E205" s="3" t="str">
        <f>LEFT(Table1[[#This Row],[Barcode]],7)</f>
        <v>.</v>
      </c>
      <c r="F205" s="3" t="str">
        <f>LEFT(Table1[[#This Row],[Barcode]],7)</f>
        <v>.</v>
      </c>
      <c r="G205" s="50" t="s">
        <v>413</v>
      </c>
      <c r="H205" s="124"/>
      <c r="I205" s="145" t="str">
        <f>IF(Table1[[#This Row],[Initial Clone Count]]="","","1")</f>
        <v/>
      </c>
      <c r="J205" s="145" t="str">
        <f>IF(RIGHT(Table1[[#This Row],[Location]],1)="1",SUM(H205:H208),"")</f>
        <v/>
      </c>
      <c r="K205" s="145" t="str">
        <f>_xlfn.CONCAT("CL_",Table1[[#This Row],[Location]])</f>
        <v>CL_CC2-02:04</v>
      </c>
    </row>
    <row r="206" spans="1:11" x14ac:dyDescent="0.35">
      <c r="A206" s="3" t="s">
        <v>6524</v>
      </c>
      <c r="B206" s="3" t="str">
        <f>LEFT(Table1[[#This Row],[Location]],6)</f>
        <v>CC2-03</v>
      </c>
      <c r="C206" s="3" t="s">
        <v>4658</v>
      </c>
      <c r="D206" s="3" t="str">
        <f>LEFT(Table1[[#This Row],[Pheno]],4)</f>
        <v>.</v>
      </c>
      <c r="E206" s="3" t="str">
        <f>LEFT(Table1[[#This Row],[Barcode]],7)</f>
        <v>.</v>
      </c>
      <c r="F206" s="3" t="str">
        <f>LEFT(Table1[[#This Row],[Barcode]],7)</f>
        <v>.</v>
      </c>
      <c r="G206" s="50" t="s">
        <v>413</v>
      </c>
      <c r="H206" s="124"/>
      <c r="I206" s="145" t="str">
        <f>IF(Table1[[#This Row],[Initial Clone Count]]="","","1")</f>
        <v/>
      </c>
      <c r="J206" s="145">
        <f>IF(RIGHT(Table1[[#This Row],[Location]],1)="1",SUM(H206:H209),"")</f>
        <v>0</v>
      </c>
      <c r="K206" s="145" t="str">
        <f>_xlfn.CONCAT("CL_",Table1[[#This Row],[Location]])</f>
        <v>CL_CC2-03:01</v>
      </c>
    </row>
    <row r="207" spans="1:11" x14ac:dyDescent="0.35">
      <c r="A207" s="3" t="s">
        <v>6524</v>
      </c>
      <c r="B207" s="3" t="str">
        <f>LEFT(Table1[[#This Row],[Location]],6)</f>
        <v>CC2-03</v>
      </c>
      <c r="C207" s="3" t="s">
        <v>4679</v>
      </c>
      <c r="D207" s="3" t="str">
        <f>LEFT(Table1[[#This Row],[Pheno]],4)</f>
        <v>.</v>
      </c>
      <c r="E207" s="3" t="str">
        <f>LEFT(Table1[[#This Row],[Barcode]],7)</f>
        <v>.</v>
      </c>
      <c r="F207" s="3" t="str">
        <f>LEFT(Table1[[#This Row],[Barcode]],7)</f>
        <v>.</v>
      </c>
      <c r="G207" s="50" t="s">
        <v>413</v>
      </c>
      <c r="H207" s="124"/>
      <c r="I207" s="145" t="str">
        <f>IF(Table1[[#This Row],[Initial Clone Count]]="","","1")</f>
        <v/>
      </c>
      <c r="J207" s="145" t="str">
        <f>IF(RIGHT(Table1[[#This Row],[Location]],1)="1",SUM(H207:H210),"")</f>
        <v/>
      </c>
      <c r="K207" s="145" t="str">
        <f>_xlfn.CONCAT("CL_",Table1[[#This Row],[Location]])</f>
        <v>CL_CC2-03:02</v>
      </c>
    </row>
    <row r="208" spans="1:11" x14ac:dyDescent="0.35">
      <c r="A208" s="3" t="s">
        <v>6524</v>
      </c>
      <c r="B208" s="3" t="str">
        <f>LEFT(Table1[[#This Row],[Location]],6)</f>
        <v>CC2-03</v>
      </c>
      <c r="C208" s="3" t="s">
        <v>4700</v>
      </c>
      <c r="D208" s="3" t="str">
        <f>LEFT(Table1[[#This Row],[Pheno]],4)</f>
        <v>.</v>
      </c>
      <c r="E208" s="3" t="str">
        <f>LEFT(Table1[[#This Row],[Barcode]],7)</f>
        <v>.</v>
      </c>
      <c r="F208" s="3" t="str">
        <f>LEFT(Table1[[#This Row],[Barcode]],7)</f>
        <v>.</v>
      </c>
      <c r="G208" s="50" t="s">
        <v>413</v>
      </c>
      <c r="H208" s="124"/>
      <c r="I208" s="145" t="str">
        <f>IF(Table1[[#This Row],[Initial Clone Count]]="","","1")</f>
        <v/>
      </c>
      <c r="J208" s="145" t="str">
        <f>IF(RIGHT(Table1[[#This Row],[Location]],1)="1",SUM(H208:H211),"")</f>
        <v/>
      </c>
      <c r="K208" s="145" t="str">
        <f>_xlfn.CONCAT("CL_",Table1[[#This Row],[Location]])</f>
        <v>CL_CC2-03:03</v>
      </c>
    </row>
    <row r="209" spans="1:11" x14ac:dyDescent="0.35">
      <c r="A209" s="3" t="s">
        <v>6524</v>
      </c>
      <c r="B209" s="3" t="str">
        <f>LEFT(Table1[[#This Row],[Location]],6)</f>
        <v>CC2-03</v>
      </c>
      <c r="C209" s="3" t="s">
        <v>4721</v>
      </c>
      <c r="D209" s="3" t="str">
        <f>LEFT(Table1[[#This Row],[Pheno]],4)</f>
        <v>.</v>
      </c>
      <c r="E209" s="3" t="str">
        <f>LEFT(Table1[[#This Row],[Barcode]],7)</f>
        <v>.</v>
      </c>
      <c r="F209" s="3" t="str">
        <f>LEFT(Table1[[#This Row],[Barcode]],7)</f>
        <v>.</v>
      </c>
      <c r="G209" s="50" t="s">
        <v>413</v>
      </c>
      <c r="H209" s="124"/>
      <c r="I209" s="145" t="str">
        <f>IF(Table1[[#This Row],[Initial Clone Count]]="","","1")</f>
        <v/>
      </c>
      <c r="J209" s="145" t="str">
        <f>IF(RIGHT(Table1[[#This Row],[Location]],1)="1",SUM(H209:H212),"")</f>
        <v/>
      </c>
      <c r="K209" s="145" t="str">
        <f>_xlfn.CONCAT("CL_",Table1[[#This Row],[Location]])</f>
        <v>CL_CC2-03:04</v>
      </c>
    </row>
    <row r="210" spans="1:11" x14ac:dyDescent="0.35">
      <c r="A210" s="3" t="s">
        <v>6524</v>
      </c>
      <c r="B210" s="3" t="str">
        <f>LEFT(Table1[[#This Row],[Location]],6)</f>
        <v>CC2-04</v>
      </c>
      <c r="C210" s="3" t="s">
        <v>4657</v>
      </c>
      <c r="D210" s="3" t="str">
        <f>LEFT(Table1[[#This Row],[Pheno]],4)</f>
        <v>.</v>
      </c>
      <c r="E210" s="3" t="str">
        <f>LEFT(Table1[[#This Row],[Barcode]],7)</f>
        <v>.</v>
      </c>
      <c r="F210" s="3" t="str">
        <f>LEFT(Table1[[#This Row],[Barcode]],7)</f>
        <v>.</v>
      </c>
      <c r="G210" s="50" t="s">
        <v>413</v>
      </c>
      <c r="H210" s="124"/>
      <c r="I210" s="145" t="str">
        <f>IF(Table1[[#This Row],[Initial Clone Count]]="","","1")</f>
        <v/>
      </c>
      <c r="J210" s="145">
        <f>IF(RIGHT(Table1[[#This Row],[Location]],1)="1",SUM(H210:H213),"")</f>
        <v>0</v>
      </c>
      <c r="K210" s="145" t="str">
        <f>_xlfn.CONCAT("CL_",Table1[[#This Row],[Location]])</f>
        <v>CL_CC2-04:01</v>
      </c>
    </row>
    <row r="211" spans="1:11" x14ac:dyDescent="0.35">
      <c r="A211" s="3" t="s">
        <v>6524</v>
      </c>
      <c r="B211" s="3" t="str">
        <f>LEFT(Table1[[#This Row],[Location]],6)</f>
        <v>CC2-04</v>
      </c>
      <c r="C211" s="3" t="s">
        <v>4678</v>
      </c>
      <c r="D211" s="3" t="str">
        <f>LEFT(Table1[[#This Row],[Pheno]],4)</f>
        <v>.</v>
      </c>
      <c r="E211" s="3" t="str">
        <f>LEFT(Table1[[#This Row],[Barcode]],7)</f>
        <v>.</v>
      </c>
      <c r="F211" s="3" t="str">
        <f>LEFT(Table1[[#This Row],[Barcode]],7)</f>
        <v>.</v>
      </c>
      <c r="G211" s="50" t="s">
        <v>413</v>
      </c>
      <c r="H211" s="124"/>
      <c r="I211" s="145" t="str">
        <f>IF(Table1[[#This Row],[Initial Clone Count]]="","","1")</f>
        <v/>
      </c>
      <c r="J211" s="145" t="str">
        <f>IF(RIGHT(Table1[[#This Row],[Location]],1)="1",SUM(H211:H214),"")</f>
        <v/>
      </c>
      <c r="K211" s="145" t="str">
        <f>_xlfn.CONCAT("CL_",Table1[[#This Row],[Location]])</f>
        <v>CL_CC2-04:02</v>
      </c>
    </row>
    <row r="212" spans="1:11" x14ac:dyDescent="0.35">
      <c r="A212" s="3" t="s">
        <v>6524</v>
      </c>
      <c r="B212" s="3" t="str">
        <f>LEFT(Table1[[#This Row],[Location]],6)</f>
        <v>CC2-04</v>
      </c>
      <c r="C212" s="3" t="s">
        <v>4699</v>
      </c>
      <c r="D212" s="3" t="str">
        <f>LEFT(Table1[[#This Row],[Pheno]],4)</f>
        <v>.</v>
      </c>
      <c r="E212" s="3" t="str">
        <f>LEFT(Table1[[#This Row],[Barcode]],7)</f>
        <v>.</v>
      </c>
      <c r="F212" s="3" t="str">
        <f>LEFT(Table1[[#This Row],[Barcode]],7)</f>
        <v>.</v>
      </c>
      <c r="G212" s="50" t="s">
        <v>413</v>
      </c>
      <c r="H212" s="124"/>
      <c r="I212" s="145" t="str">
        <f>IF(Table1[[#This Row],[Initial Clone Count]]="","","1")</f>
        <v/>
      </c>
      <c r="J212" s="145" t="str">
        <f>IF(RIGHT(Table1[[#This Row],[Location]],1)="1",SUM(H212:H215),"")</f>
        <v/>
      </c>
      <c r="K212" s="145" t="str">
        <f>_xlfn.CONCAT("CL_",Table1[[#This Row],[Location]])</f>
        <v>CL_CC2-04:03</v>
      </c>
    </row>
    <row r="213" spans="1:11" x14ac:dyDescent="0.35">
      <c r="A213" s="3" t="s">
        <v>6524</v>
      </c>
      <c r="B213" s="3" t="str">
        <f>LEFT(Table1[[#This Row],[Location]],6)</f>
        <v>CC2-04</v>
      </c>
      <c r="C213" s="3" t="s">
        <v>4720</v>
      </c>
      <c r="D213" s="3" t="str">
        <f>LEFT(Table1[[#This Row],[Pheno]],4)</f>
        <v>.</v>
      </c>
      <c r="E213" s="3" t="str">
        <f>LEFT(Table1[[#This Row],[Barcode]],7)</f>
        <v>.</v>
      </c>
      <c r="F213" s="3" t="str">
        <f>LEFT(Table1[[#This Row],[Barcode]],7)</f>
        <v>.</v>
      </c>
      <c r="G213" s="50" t="s">
        <v>413</v>
      </c>
      <c r="H213" s="124"/>
      <c r="I213" s="145" t="str">
        <f>IF(Table1[[#This Row],[Initial Clone Count]]="","","1")</f>
        <v/>
      </c>
      <c r="J213" s="145" t="str">
        <f>IF(RIGHT(Table1[[#This Row],[Location]],1)="1",SUM(H213:H216),"")</f>
        <v/>
      </c>
      <c r="K213" s="145" t="str">
        <f>_xlfn.CONCAT("CL_",Table1[[#This Row],[Location]])</f>
        <v>CL_CC2-04:04</v>
      </c>
    </row>
    <row r="214" spans="1:11" x14ac:dyDescent="0.35">
      <c r="A214" s="3" t="s">
        <v>6524</v>
      </c>
      <c r="B214" s="3" t="str">
        <f>LEFT(Table1[[#This Row],[Location]],6)</f>
        <v>CC2-05</v>
      </c>
      <c r="C214" s="3" t="s">
        <v>4656</v>
      </c>
      <c r="D214" s="3" t="str">
        <f>LEFT(Table1[[#This Row],[Pheno]],4)</f>
        <v>.</v>
      </c>
      <c r="E214" s="3" t="str">
        <f>LEFT(Table1[[#This Row],[Barcode]],7)</f>
        <v>.</v>
      </c>
      <c r="F214" s="3" t="str">
        <f>LEFT(Table1[[#This Row],[Barcode]],7)</f>
        <v>.</v>
      </c>
      <c r="G214" s="50" t="s">
        <v>413</v>
      </c>
      <c r="H214" s="124"/>
      <c r="I214" s="145" t="str">
        <f>IF(Table1[[#This Row],[Initial Clone Count]]="","","1")</f>
        <v/>
      </c>
      <c r="J214" s="145">
        <f>IF(RIGHT(Table1[[#This Row],[Location]],1)="1",SUM(H214:H217),"")</f>
        <v>0</v>
      </c>
      <c r="K214" s="145" t="str">
        <f>_xlfn.CONCAT("CL_",Table1[[#This Row],[Location]])</f>
        <v>CL_CC2-05:01</v>
      </c>
    </row>
    <row r="215" spans="1:11" x14ac:dyDescent="0.35">
      <c r="A215" s="3" t="s">
        <v>6524</v>
      </c>
      <c r="B215" s="3" t="str">
        <f>LEFT(Table1[[#This Row],[Location]],6)</f>
        <v>CC2-05</v>
      </c>
      <c r="C215" s="3" t="s">
        <v>4677</v>
      </c>
      <c r="D215" s="3" t="str">
        <f>LEFT(Table1[[#This Row],[Pheno]],4)</f>
        <v>.</v>
      </c>
      <c r="E215" s="3" t="str">
        <f>LEFT(Table1[[#This Row],[Barcode]],7)</f>
        <v>.</v>
      </c>
      <c r="F215" s="3" t="str">
        <f>LEFT(Table1[[#This Row],[Barcode]],7)</f>
        <v>.</v>
      </c>
      <c r="G215" s="50" t="s">
        <v>413</v>
      </c>
      <c r="H215" s="124"/>
      <c r="I215" s="145" t="str">
        <f>IF(Table1[[#This Row],[Initial Clone Count]]="","","1")</f>
        <v/>
      </c>
      <c r="J215" s="145" t="str">
        <f>IF(RIGHT(Table1[[#This Row],[Location]],1)="1",SUM(H215:H218),"")</f>
        <v/>
      </c>
      <c r="K215" s="145" t="str">
        <f>_xlfn.CONCAT("CL_",Table1[[#This Row],[Location]])</f>
        <v>CL_CC2-05:02</v>
      </c>
    </row>
    <row r="216" spans="1:11" x14ac:dyDescent="0.35">
      <c r="A216" s="3" t="s">
        <v>6524</v>
      </c>
      <c r="B216" s="3" t="str">
        <f>LEFT(Table1[[#This Row],[Location]],6)</f>
        <v>CC2-05</v>
      </c>
      <c r="C216" s="3" t="s">
        <v>4698</v>
      </c>
      <c r="D216" s="3" t="str">
        <f>LEFT(Table1[[#This Row],[Pheno]],4)</f>
        <v>.</v>
      </c>
      <c r="E216" s="3" t="str">
        <f>LEFT(Table1[[#This Row],[Barcode]],7)</f>
        <v>.</v>
      </c>
      <c r="F216" s="3" t="str">
        <f>LEFT(Table1[[#This Row],[Barcode]],7)</f>
        <v>.</v>
      </c>
      <c r="G216" s="50" t="s">
        <v>413</v>
      </c>
      <c r="H216" s="124"/>
      <c r="I216" s="145" t="str">
        <f>IF(Table1[[#This Row],[Initial Clone Count]]="","","1")</f>
        <v/>
      </c>
      <c r="J216" s="145" t="str">
        <f>IF(RIGHT(Table1[[#This Row],[Location]],1)="1",SUM(H216:H219),"")</f>
        <v/>
      </c>
      <c r="K216" s="145" t="str">
        <f>_xlfn.CONCAT("CL_",Table1[[#This Row],[Location]])</f>
        <v>CL_CC2-05:03</v>
      </c>
    </row>
    <row r="217" spans="1:11" x14ac:dyDescent="0.35">
      <c r="A217" s="3" t="s">
        <v>6524</v>
      </c>
      <c r="B217" s="3" t="str">
        <f>LEFT(Table1[[#This Row],[Location]],6)</f>
        <v>CC2-05</v>
      </c>
      <c r="C217" s="3" t="s">
        <v>4719</v>
      </c>
      <c r="D217" s="3" t="str">
        <f>LEFT(Table1[[#This Row],[Pheno]],4)</f>
        <v>.</v>
      </c>
      <c r="E217" s="3" t="str">
        <f>LEFT(Table1[[#This Row],[Barcode]],7)</f>
        <v>.</v>
      </c>
      <c r="F217" s="3" t="str">
        <f>LEFT(Table1[[#This Row],[Barcode]],7)</f>
        <v>.</v>
      </c>
      <c r="G217" s="50" t="s">
        <v>413</v>
      </c>
      <c r="H217" s="124"/>
      <c r="I217" s="145" t="str">
        <f>IF(Table1[[#This Row],[Initial Clone Count]]="","","1")</f>
        <v/>
      </c>
      <c r="J217" s="145" t="str">
        <f>IF(RIGHT(Table1[[#This Row],[Location]],1)="1",SUM(H217:H220),"")</f>
        <v/>
      </c>
      <c r="K217" s="145" t="str">
        <f>_xlfn.CONCAT("CL_",Table1[[#This Row],[Location]])</f>
        <v>CL_CC2-05:04</v>
      </c>
    </row>
    <row r="218" spans="1:11" x14ac:dyDescent="0.35">
      <c r="A218" s="3" t="s">
        <v>6524</v>
      </c>
      <c r="B218" s="3" t="str">
        <f>LEFT(Table1[[#This Row],[Location]],6)</f>
        <v>CC2-06</v>
      </c>
      <c r="C218" s="3" t="s">
        <v>4655</v>
      </c>
      <c r="D218" s="3" t="str">
        <f>LEFT(Table1[[#This Row],[Pheno]],4)</f>
        <v>.</v>
      </c>
      <c r="E218" s="3" t="str">
        <f>LEFT(Table1[[#This Row],[Barcode]],7)</f>
        <v>.</v>
      </c>
      <c r="F218" s="3" t="str">
        <f>LEFT(Table1[[#This Row],[Barcode]],7)</f>
        <v>.</v>
      </c>
      <c r="G218" s="50" t="s">
        <v>413</v>
      </c>
      <c r="H218" s="124"/>
      <c r="I218" s="145" t="str">
        <f>IF(Table1[[#This Row],[Initial Clone Count]]="","","1")</f>
        <v/>
      </c>
      <c r="J218" s="145">
        <f>IF(RIGHT(Table1[[#This Row],[Location]],1)="1",SUM(H218:H221),"")</f>
        <v>0</v>
      </c>
      <c r="K218" s="145" t="str">
        <f>_xlfn.CONCAT("CL_",Table1[[#This Row],[Location]])</f>
        <v>CL_CC2-06:01</v>
      </c>
    </row>
    <row r="219" spans="1:11" x14ac:dyDescent="0.35">
      <c r="A219" s="3" t="s">
        <v>6524</v>
      </c>
      <c r="B219" s="3" t="str">
        <f>LEFT(Table1[[#This Row],[Location]],6)</f>
        <v>CC2-06</v>
      </c>
      <c r="C219" s="3" t="s">
        <v>4676</v>
      </c>
      <c r="D219" s="3" t="str">
        <f>LEFT(Table1[[#This Row],[Pheno]],4)</f>
        <v>.</v>
      </c>
      <c r="E219" s="3" t="str">
        <f>LEFT(Table1[[#This Row],[Barcode]],7)</f>
        <v>.</v>
      </c>
      <c r="F219" s="3" t="str">
        <f>LEFT(Table1[[#This Row],[Barcode]],7)</f>
        <v>.</v>
      </c>
      <c r="G219" s="50" t="s">
        <v>413</v>
      </c>
      <c r="H219" s="124"/>
      <c r="I219" s="145" t="str">
        <f>IF(Table1[[#This Row],[Initial Clone Count]]="","","1")</f>
        <v/>
      </c>
      <c r="J219" s="145" t="str">
        <f>IF(RIGHT(Table1[[#This Row],[Location]],1)="1",SUM(H219:H222),"")</f>
        <v/>
      </c>
      <c r="K219" s="145" t="str">
        <f>_xlfn.CONCAT("CL_",Table1[[#This Row],[Location]])</f>
        <v>CL_CC2-06:02</v>
      </c>
    </row>
    <row r="220" spans="1:11" x14ac:dyDescent="0.35">
      <c r="A220" s="3" t="s">
        <v>6524</v>
      </c>
      <c r="B220" s="3" t="str">
        <f>LEFT(Table1[[#This Row],[Location]],6)</f>
        <v>CC2-06</v>
      </c>
      <c r="C220" s="3" t="s">
        <v>4697</v>
      </c>
      <c r="D220" s="3" t="str">
        <f>LEFT(Table1[[#This Row],[Pheno]],4)</f>
        <v>.</v>
      </c>
      <c r="E220" s="3" t="str">
        <f>LEFT(Table1[[#This Row],[Barcode]],7)</f>
        <v>.</v>
      </c>
      <c r="F220" s="3" t="str">
        <f>LEFT(Table1[[#This Row],[Barcode]],7)</f>
        <v>.</v>
      </c>
      <c r="G220" s="50" t="s">
        <v>413</v>
      </c>
      <c r="H220" s="124"/>
      <c r="I220" s="145" t="str">
        <f>IF(Table1[[#This Row],[Initial Clone Count]]="","","1")</f>
        <v/>
      </c>
      <c r="J220" s="145" t="str">
        <f>IF(RIGHT(Table1[[#This Row],[Location]],1)="1",SUM(H220:H223),"")</f>
        <v/>
      </c>
      <c r="K220" s="145" t="str">
        <f>_xlfn.CONCAT("CL_",Table1[[#This Row],[Location]])</f>
        <v>CL_CC2-06:03</v>
      </c>
    </row>
    <row r="221" spans="1:11" x14ac:dyDescent="0.35">
      <c r="A221" s="3" t="s">
        <v>6524</v>
      </c>
      <c r="B221" s="3" t="str">
        <f>LEFT(Table1[[#This Row],[Location]],6)</f>
        <v>CC2-06</v>
      </c>
      <c r="C221" s="3" t="s">
        <v>4718</v>
      </c>
      <c r="D221" s="3" t="str">
        <f>LEFT(Table1[[#This Row],[Pheno]],4)</f>
        <v>.</v>
      </c>
      <c r="E221" s="3" t="str">
        <f>LEFT(Table1[[#This Row],[Barcode]],7)</f>
        <v>.</v>
      </c>
      <c r="F221" s="3" t="str">
        <f>LEFT(Table1[[#This Row],[Barcode]],7)</f>
        <v>.</v>
      </c>
      <c r="G221" s="50" t="s">
        <v>413</v>
      </c>
      <c r="H221" s="124"/>
      <c r="I221" s="145" t="str">
        <f>IF(Table1[[#This Row],[Initial Clone Count]]="","","1")</f>
        <v/>
      </c>
      <c r="J221" s="145" t="str">
        <f>IF(RIGHT(Table1[[#This Row],[Location]],1)="1",SUM(H221:H224),"")</f>
        <v/>
      </c>
      <c r="K221" s="145" t="str">
        <f>_xlfn.CONCAT("CL_",Table1[[#This Row],[Location]])</f>
        <v>CL_CC2-06:04</v>
      </c>
    </row>
    <row r="222" spans="1:11" x14ac:dyDescent="0.35">
      <c r="A222" s="3" t="s">
        <v>6524</v>
      </c>
      <c r="B222" s="3" t="str">
        <f>LEFT(Table1[[#This Row],[Location]],6)</f>
        <v>CC2-07</v>
      </c>
      <c r="C222" s="3" t="s">
        <v>4654</v>
      </c>
      <c r="D222" s="3" t="str">
        <f>LEFT(Table1[[#This Row],[Pheno]],4)</f>
        <v>.</v>
      </c>
      <c r="E222" s="3" t="str">
        <f>LEFT(Table1[[#This Row],[Barcode]],7)</f>
        <v>.</v>
      </c>
      <c r="F222" s="3" t="str">
        <f>LEFT(Table1[[#This Row],[Barcode]],7)</f>
        <v>.</v>
      </c>
      <c r="G222" s="50" t="s">
        <v>413</v>
      </c>
      <c r="H222" s="124"/>
      <c r="I222" s="145" t="str">
        <f>IF(Table1[[#This Row],[Initial Clone Count]]="","","1")</f>
        <v/>
      </c>
      <c r="J222" s="145">
        <f>IF(RIGHT(Table1[[#This Row],[Location]],1)="1",SUM(H222:H225),"")</f>
        <v>0</v>
      </c>
      <c r="K222" s="145" t="str">
        <f>_xlfn.CONCAT("CL_",Table1[[#This Row],[Location]])</f>
        <v>CL_CC2-07:01</v>
      </c>
    </row>
    <row r="223" spans="1:11" x14ac:dyDescent="0.35">
      <c r="A223" s="3" t="s">
        <v>6524</v>
      </c>
      <c r="B223" s="3" t="str">
        <f>LEFT(Table1[[#This Row],[Location]],6)</f>
        <v>CC2-07</v>
      </c>
      <c r="C223" s="3" t="s">
        <v>4675</v>
      </c>
      <c r="D223" s="3" t="str">
        <f>LEFT(Table1[[#This Row],[Pheno]],4)</f>
        <v>.</v>
      </c>
      <c r="E223" s="3" t="str">
        <f>LEFT(Table1[[#This Row],[Barcode]],7)</f>
        <v>.</v>
      </c>
      <c r="F223" s="3" t="str">
        <f>LEFT(Table1[[#This Row],[Barcode]],7)</f>
        <v>.</v>
      </c>
      <c r="G223" s="50" t="s">
        <v>413</v>
      </c>
      <c r="H223" s="124"/>
      <c r="I223" s="145" t="str">
        <f>IF(Table1[[#This Row],[Initial Clone Count]]="","","1")</f>
        <v/>
      </c>
      <c r="J223" s="145" t="str">
        <f>IF(RIGHT(Table1[[#This Row],[Location]],1)="1",SUM(H223:H226),"")</f>
        <v/>
      </c>
      <c r="K223" s="145" t="str">
        <f>_xlfn.CONCAT("CL_",Table1[[#This Row],[Location]])</f>
        <v>CL_CC2-07:02</v>
      </c>
    </row>
    <row r="224" spans="1:11" x14ac:dyDescent="0.35">
      <c r="A224" s="3" t="s">
        <v>6524</v>
      </c>
      <c r="B224" s="3" t="str">
        <f>LEFT(Table1[[#This Row],[Location]],6)</f>
        <v>CC2-07</v>
      </c>
      <c r="C224" s="3" t="s">
        <v>4696</v>
      </c>
      <c r="D224" s="3" t="str">
        <f>LEFT(Table1[[#This Row],[Pheno]],4)</f>
        <v>.</v>
      </c>
      <c r="E224" s="3" t="str">
        <f>LEFT(Table1[[#This Row],[Barcode]],7)</f>
        <v>.</v>
      </c>
      <c r="F224" s="3" t="str">
        <f>LEFT(Table1[[#This Row],[Barcode]],7)</f>
        <v>.</v>
      </c>
      <c r="G224" s="50" t="s">
        <v>413</v>
      </c>
      <c r="H224" s="124"/>
      <c r="I224" s="145" t="str">
        <f>IF(Table1[[#This Row],[Initial Clone Count]]="","","1")</f>
        <v/>
      </c>
      <c r="J224" s="145" t="str">
        <f>IF(RIGHT(Table1[[#This Row],[Location]],1)="1",SUM(H224:H227),"")</f>
        <v/>
      </c>
      <c r="K224" s="145" t="str">
        <f>_xlfn.CONCAT("CL_",Table1[[#This Row],[Location]])</f>
        <v>CL_CC2-07:03</v>
      </c>
    </row>
    <row r="225" spans="1:11" x14ac:dyDescent="0.35">
      <c r="A225" s="3" t="s">
        <v>6524</v>
      </c>
      <c r="B225" s="3" t="str">
        <f>LEFT(Table1[[#This Row],[Location]],6)</f>
        <v>CC2-07</v>
      </c>
      <c r="C225" s="3" t="s">
        <v>4717</v>
      </c>
      <c r="D225" s="3" t="str">
        <f>LEFT(Table1[[#This Row],[Pheno]],4)</f>
        <v>.</v>
      </c>
      <c r="E225" s="3" t="str">
        <f>LEFT(Table1[[#This Row],[Barcode]],7)</f>
        <v>.</v>
      </c>
      <c r="F225" s="3" t="str">
        <f>LEFT(Table1[[#This Row],[Barcode]],7)</f>
        <v>.</v>
      </c>
      <c r="G225" s="50" t="s">
        <v>413</v>
      </c>
      <c r="H225" s="124"/>
      <c r="I225" s="145" t="str">
        <f>IF(Table1[[#This Row],[Initial Clone Count]]="","","1")</f>
        <v/>
      </c>
      <c r="J225" s="145" t="str">
        <f>IF(RIGHT(Table1[[#This Row],[Location]],1)="1",SUM(H225:H228),"")</f>
        <v/>
      </c>
      <c r="K225" s="145" t="str">
        <f>_xlfn.CONCAT("CL_",Table1[[#This Row],[Location]])</f>
        <v>CL_CC2-07:04</v>
      </c>
    </row>
    <row r="226" spans="1:11" x14ac:dyDescent="0.35">
      <c r="A226" s="3" t="s">
        <v>6524</v>
      </c>
      <c r="B226" s="3" t="str">
        <f>LEFT(Table1[[#This Row],[Location]],6)</f>
        <v>CC3-01</v>
      </c>
      <c r="C226" s="3" t="s">
        <v>4667</v>
      </c>
      <c r="D226" s="3" t="str">
        <f>LEFT(Table1[[#This Row],[Pheno]],4)</f>
        <v>BERT</v>
      </c>
      <c r="E226" s="3" t="str">
        <f>LEFT(Table1[[#This Row],[Barcode]],7)</f>
        <v>BERT016</v>
      </c>
      <c r="F226" s="3" t="str">
        <f>LEFT(Table1[[#This Row],[Barcode]],7)</f>
        <v>BERT016</v>
      </c>
      <c r="G226" s="50" t="s">
        <v>6537</v>
      </c>
      <c r="H226" s="124">
        <v>11</v>
      </c>
      <c r="I226" s="145" t="str">
        <f>IF(Table1[[#This Row],[Initial Clone Count]]="","","1")</f>
        <v>1</v>
      </c>
      <c r="J226" s="145">
        <f>IF(RIGHT(Table1[[#This Row],[Location]],1)="1",SUM(H226:H229),"")</f>
        <v>49</v>
      </c>
      <c r="K226" s="145" t="str">
        <f>_xlfn.CONCAT("CL_",Table1[[#This Row],[Location]])</f>
        <v>CL_CC3-01:01</v>
      </c>
    </row>
    <row r="227" spans="1:11" x14ac:dyDescent="0.35">
      <c r="A227" s="3" t="s">
        <v>6524</v>
      </c>
      <c r="B227" s="3" t="str">
        <f>LEFT(Table1[[#This Row],[Location]],6)</f>
        <v>CC3-01</v>
      </c>
      <c r="C227" s="3" t="s">
        <v>4688</v>
      </c>
      <c r="D227" s="3" t="str">
        <f>LEFT(Table1[[#This Row],[Pheno]],4)</f>
        <v>SODA</v>
      </c>
      <c r="E227" s="3" t="str">
        <f>LEFT(Table1[[#This Row],[Barcode]],7)</f>
        <v>SODA011</v>
      </c>
      <c r="F227" s="3" t="str">
        <f>LEFT(Table1[[#This Row],[Barcode]],7)</f>
        <v>SODA011</v>
      </c>
      <c r="G227" s="50" t="s">
        <v>6542</v>
      </c>
      <c r="H227" s="124">
        <v>27</v>
      </c>
      <c r="I227" s="145" t="str">
        <f>IF(Table1[[#This Row],[Initial Clone Count]]="","","1")</f>
        <v>1</v>
      </c>
      <c r="J227" s="145" t="str">
        <f>IF(RIGHT(Table1[[#This Row],[Location]],1)="1",SUM(H227:H230),"")</f>
        <v/>
      </c>
      <c r="K227" s="145" t="str">
        <f>_xlfn.CONCAT("CL_",Table1[[#This Row],[Location]])</f>
        <v>CL_CC3-01:02</v>
      </c>
    </row>
    <row r="228" spans="1:11" x14ac:dyDescent="0.35">
      <c r="A228" s="3" t="s">
        <v>6524</v>
      </c>
      <c r="B228" s="3" t="str">
        <f>LEFT(Table1[[#This Row],[Location]],6)</f>
        <v>CC3-01</v>
      </c>
      <c r="C228" s="3" t="s">
        <v>4709</v>
      </c>
      <c r="D228" s="3" t="str">
        <f>LEFT(Table1[[#This Row],[Pheno]],4)</f>
        <v>DURP</v>
      </c>
      <c r="E228" s="3" t="str">
        <f>LEFT(Table1[[#This Row],[Barcode]],7)</f>
        <v>DURP006</v>
      </c>
      <c r="F228" s="3" t="str">
        <f>LEFT(Table1[[#This Row],[Barcode]],7)</f>
        <v>DURP006</v>
      </c>
      <c r="G228" s="50" t="s">
        <v>6536</v>
      </c>
      <c r="H228" s="124">
        <v>11</v>
      </c>
      <c r="I228" s="145" t="str">
        <f>IF(Table1[[#This Row],[Initial Clone Count]]="","","1")</f>
        <v>1</v>
      </c>
      <c r="J228" s="145" t="str">
        <f>IF(RIGHT(Table1[[#This Row],[Location]],1)="1",SUM(H228:H231),"")</f>
        <v/>
      </c>
      <c r="K228" s="145" t="str">
        <f>_xlfn.CONCAT("CL_",Table1[[#This Row],[Location]])</f>
        <v>CL_CC3-01:03</v>
      </c>
    </row>
    <row r="229" spans="1:11" x14ac:dyDescent="0.35">
      <c r="A229" s="3" t="s">
        <v>6524</v>
      </c>
      <c r="B229" s="3" t="str">
        <f>LEFT(Table1[[#This Row],[Location]],6)</f>
        <v>CC3-01</v>
      </c>
      <c r="C229" s="3" t="s">
        <v>4730</v>
      </c>
      <c r="D229" s="3" t="str">
        <f>LEFT(Table1[[#This Row],[Pheno]],4)</f>
        <v>.</v>
      </c>
      <c r="E229" s="3" t="str">
        <f>LEFT(Table1[[#This Row],[Barcode]],7)</f>
        <v>.</v>
      </c>
      <c r="F229" s="3" t="str">
        <f>LEFT(Table1[[#This Row],[Barcode]],7)</f>
        <v>.</v>
      </c>
      <c r="G229" s="50" t="s">
        <v>413</v>
      </c>
      <c r="H229" s="124"/>
      <c r="I229" s="145" t="str">
        <f>IF(Table1[[#This Row],[Initial Clone Count]]="","","1")</f>
        <v/>
      </c>
      <c r="J229" s="145" t="str">
        <f>IF(RIGHT(Table1[[#This Row],[Location]],1)="1",SUM(H229:H232),"")</f>
        <v/>
      </c>
      <c r="K229" s="145" t="str">
        <f>_xlfn.CONCAT("CL_",Table1[[#This Row],[Location]])</f>
        <v>CL_CC3-01:04</v>
      </c>
    </row>
    <row r="230" spans="1:11" x14ac:dyDescent="0.35">
      <c r="A230" s="3" t="s">
        <v>6524</v>
      </c>
      <c r="B230" s="3" t="str">
        <f>LEFT(Table1[[#This Row],[Location]],6)</f>
        <v>CC3-02</v>
      </c>
      <c r="C230" s="3" t="s">
        <v>4666</v>
      </c>
      <c r="D230" s="3" t="str">
        <f>LEFT(Table1[[#This Row],[Pheno]],4)</f>
        <v>DURP</v>
      </c>
      <c r="E230" s="3" t="str">
        <f>LEFT(Table1[[#This Row],[Barcode]],7)</f>
        <v>DURP006</v>
      </c>
      <c r="F230" s="3" t="str">
        <f>LEFT(Table1[[#This Row],[Barcode]],7)</f>
        <v>DURP006</v>
      </c>
      <c r="G230" s="50" t="s">
        <v>5225</v>
      </c>
      <c r="H230" s="124">
        <v>45</v>
      </c>
      <c r="I230" s="145" t="str">
        <f>IF(Table1[[#This Row],[Initial Clone Count]]="","","1")</f>
        <v>1</v>
      </c>
      <c r="J230" s="145">
        <f>IF(RIGHT(Table1[[#This Row],[Location]],1)="1",SUM(H230:H233),"")</f>
        <v>45</v>
      </c>
      <c r="K230" s="145" t="str">
        <f>_xlfn.CONCAT("CL_",Table1[[#This Row],[Location]])</f>
        <v>CL_CC3-02:01</v>
      </c>
    </row>
    <row r="231" spans="1:11" x14ac:dyDescent="0.35">
      <c r="A231" s="3" t="s">
        <v>6524</v>
      </c>
      <c r="B231" s="3" t="str">
        <f>LEFT(Table1[[#This Row],[Location]],6)</f>
        <v>CC3-02</v>
      </c>
      <c r="C231" s="3" t="s">
        <v>4687</v>
      </c>
      <c r="D231" s="3" t="str">
        <f>LEFT(Table1[[#This Row],[Pheno]],4)</f>
        <v>.</v>
      </c>
      <c r="E231" s="3" t="str">
        <f>LEFT(Table1[[#This Row],[Barcode]],7)</f>
        <v>.</v>
      </c>
      <c r="F231" s="3" t="str">
        <f>LEFT(Table1[[#This Row],[Barcode]],7)</f>
        <v>.</v>
      </c>
      <c r="G231" s="50" t="s">
        <v>413</v>
      </c>
      <c r="H231" s="124"/>
      <c r="I231" s="145" t="str">
        <f>IF(Table1[[#This Row],[Initial Clone Count]]="","","1")</f>
        <v/>
      </c>
      <c r="J231" s="145" t="str">
        <f>IF(RIGHT(Table1[[#This Row],[Location]],1)="1",SUM(H231:H234),"")</f>
        <v/>
      </c>
      <c r="K231" s="145" t="str">
        <f>_xlfn.CONCAT("CL_",Table1[[#This Row],[Location]])</f>
        <v>CL_CC3-02:02</v>
      </c>
    </row>
    <row r="232" spans="1:11" x14ac:dyDescent="0.35">
      <c r="A232" s="3" t="s">
        <v>6524</v>
      </c>
      <c r="B232" s="3" t="str">
        <f>LEFT(Table1[[#This Row],[Location]],6)</f>
        <v>CC3-02</v>
      </c>
      <c r="C232" s="3" t="s">
        <v>4708</v>
      </c>
      <c r="D232" s="3" t="str">
        <f>LEFT(Table1[[#This Row],[Pheno]],4)</f>
        <v>.</v>
      </c>
      <c r="E232" s="3" t="str">
        <f>LEFT(Table1[[#This Row],[Barcode]],7)</f>
        <v>.</v>
      </c>
      <c r="F232" s="3" t="str">
        <f>LEFT(Table1[[#This Row],[Barcode]],7)</f>
        <v>.</v>
      </c>
      <c r="G232" s="50" t="s">
        <v>413</v>
      </c>
      <c r="H232" s="124"/>
      <c r="I232" s="145" t="str">
        <f>IF(Table1[[#This Row],[Initial Clone Count]]="","","1")</f>
        <v/>
      </c>
      <c r="J232" s="145" t="str">
        <f>IF(RIGHT(Table1[[#This Row],[Location]],1)="1",SUM(H232:H235),"")</f>
        <v/>
      </c>
      <c r="K232" s="145" t="str">
        <f>_xlfn.CONCAT("CL_",Table1[[#This Row],[Location]])</f>
        <v>CL_CC3-02:03</v>
      </c>
    </row>
    <row r="233" spans="1:11" x14ac:dyDescent="0.35">
      <c r="A233" s="3" t="s">
        <v>6524</v>
      </c>
      <c r="B233" s="3" t="str">
        <f>LEFT(Table1[[#This Row],[Location]],6)</f>
        <v>CC3-02</v>
      </c>
      <c r="C233" s="3" t="s">
        <v>4729</v>
      </c>
      <c r="D233" s="3" t="str">
        <f>LEFT(Table1[[#This Row],[Pheno]],4)</f>
        <v>.</v>
      </c>
      <c r="E233" s="3" t="str">
        <f>LEFT(Table1[[#This Row],[Barcode]],7)</f>
        <v>.</v>
      </c>
      <c r="F233" s="3" t="str">
        <f>LEFT(Table1[[#This Row],[Barcode]],7)</f>
        <v>.</v>
      </c>
      <c r="G233" s="50" t="s">
        <v>413</v>
      </c>
      <c r="H233" s="124"/>
      <c r="I233" s="145" t="str">
        <f>IF(Table1[[#This Row],[Initial Clone Count]]="","","1")</f>
        <v/>
      </c>
      <c r="J233" s="145" t="str">
        <f>IF(RIGHT(Table1[[#This Row],[Location]],1)="1",SUM(H233:H236),"")</f>
        <v/>
      </c>
      <c r="K233" s="145" t="str">
        <f>_xlfn.CONCAT("CL_",Table1[[#This Row],[Location]])</f>
        <v>CL_CC3-02:04</v>
      </c>
    </row>
    <row r="234" spans="1:11" x14ac:dyDescent="0.35">
      <c r="A234" s="3" t="s">
        <v>6524</v>
      </c>
      <c r="B234" s="3" t="str">
        <f>LEFT(Table1[[#This Row],[Location]],6)</f>
        <v>CC3-03</v>
      </c>
      <c r="C234" s="3" t="s">
        <v>4665</v>
      </c>
      <c r="D234" s="3" t="str">
        <f>LEFT(Table1[[#This Row],[Pheno]],4)</f>
        <v>DURP</v>
      </c>
      <c r="E234" s="3" t="str">
        <f>LEFT(Table1[[#This Row],[Barcode]],7)</f>
        <v>DURP006</v>
      </c>
      <c r="F234" s="3" t="str">
        <f>LEFT(Table1[[#This Row],[Barcode]],7)</f>
        <v>DURP006</v>
      </c>
      <c r="G234" s="50" t="s">
        <v>6543</v>
      </c>
      <c r="H234" s="124">
        <v>26</v>
      </c>
      <c r="I234" s="145" t="str">
        <f>IF(Table1[[#This Row],[Initial Clone Count]]="","","1")</f>
        <v>1</v>
      </c>
      <c r="J234" s="145">
        <f>IF(RIGHT(Table1[[#This Row],[Location]],1)="1",SUM(H234:H237),"")</f>
        <v>46</v>
      </c>
      <c r="K234" s="145" t="str">
        <f>_xlfn.CONCAT("CL_",Table1[[#This Row],[Location]])</f>
        <v>CL_CC3-03:01</v>
      </c>
    </row>
    <row r="235" spans="1:11" x14ac:dyDescent="0.35">
      <c r="A235" s="3" t="s">
        <v>6524</v>
      </c>
      <c r="B235" s="3" t="str">
        <f>LEFT(Table1[[#This Row],[Location]],6)</f>
        <v>CC3-03</v>
      </c>
      <c r="C235" s="3" t="s">
        <v>4686</v>
      </c>
      <c r="D235" s="3" t="str">
        <f>LEFT(Table1[[#This Row],[Pheno]],4)</f>
        <v>DOSI</v>
      </c>
      <c r="E235" s="3" t="str">
        <f>LEFT(Table1[[#This Row],[Barcode]],7)</f>
        <v>DOSI005</v>
      </c>
      <c r="F235" s="3" t="str">
        <f>LEFT(Table1[[#This Row],[Barcode]],7)</f>
        <v>DOSI005</v>
      </c>
      <c r="G235" s="50" t="s">
        <v>6544</v>
      </c>
      <c r="H235" s="124">
        <v>14</v>
      </c>
      <c r="I235" s="145" t="str">
        <f>IF(Table1[[#This Row],[Initial Clone Count]]="","","1")</f>
        <v>1</v>
      </c>
      <c r="J235" s="145" t="str">
        <f>IF(RIGHT(Table1[[#This Row],[Location]],1)="1",SUM(H235:H238),"")</f>
        <v/>
      </c>
      <c r="K235" s="145" t="str">
        <f>_xlfn.CONCAT("CL_",Table1[[#This Row],[Location]])</f>
        <v>CL_CC3-03:02</v>
      </c>
    </row>
    <row r="236" spans="1:11" x14ac:dyDescent="0.35">
      <c r="A236" s="3" t="s">
        <v>6524</v>
      </c>
      <c r="B236" s="3" t="str">
        <f>LEFT(Table1[[#This Row],[Location]],6)</f>
        <v>CC3-03</v>
      </c>
      <c r="C236" s="3" t="s">
        <v>4707</v>
      </c>
      <c r="D236" s="3" t="str">
        <f>LEFT(Table1[[#This Row],[Pheno]],4)</f>
        <v>LCKE</v>
      </c>
      <c r="E236" s="3" t="str">
        <f>LEFT(Table1[[#This Row],[Barcode]],7)</f>
        <v>LCKE001</v>
      </c>
      <c r="F236" s="3" t="str">
        <f>LEFT(Table1[[#This Row],[Barcode]],7)</f>
        <v>LCKE001</v>
      </c>
      <c r="G236" s="50" t="s">
        <v>6191</v>
      </c>
      <c r="H236" s="124">
        <v>6</v>
      </c>
      <c r="I236" s="145" t="str">
        <f>IF(Table1[[#This Row],[Initial Clone Count]]="","","1")</f>
        <v>1</v>
      </c>
      <c r="J236" s="145" t="str">
        <f>IF(RIGHT(Table1[[#This Row],[Location]],1)="1",SUM(H236:H239),"")</f>
        <v/>
      </c>
      <c r="K236" s="145" t="str">
        <f>_xlfn.CONCAT("CL_",Table1[[#This Row],[Location]])</f>
        <v>CL_CC3-03:03</v>
      </c>
    </row>
    <row r="237" spans="1:11" x14ac:dyDescent="0.35">
      <c r="A237" s="3" t="s">
        <v>6524</v>
      </c>
      <c r="B237" s="3" t="str">
        <f>LEFT(Table1[[#This Row],[Location]],6)</f>
        <v>CC3-03</v>
      </c>
      <c r="C237" s="3" t="s">
        <v>4728</v>
      </c>
      <c r="D237" s="3" t="str">
        <f>LEFT(Table1[[#This Row],[Pheno]],4)</f>
        <v/>
      </c>
      <c r="E237" s="3" t="str">
        <f>LEFT(Table1[[#This Row],[Barcode]],7)</f>
        <v/>
      </c>
      <c r="F237" s="3" t="str">
        <f>LEFT(Table1[[#This Row],[Barcode]],7)</f>
        <v/>
      </c>
      <c r="G237" s="50"/>
      <c r="H237" s="124"/>
      <c r="I237" s="145" t="str">
        <f>IF(Table1[[#This Row],[Initial Clone Count]]="","","1")</f>
        <v/>
      </c>
      <c r="J237" s="145" t="str">
        <f>IF(RIGHT(Table1[[#This Row],[Location]],1)="1",SUM(H237:H240),"")</f>
        <v/>
      </c>
      <c r="K237" s="145" t="str">
        <f>_xlfn.CONCAT("CL_",Table1[[#This Row],[Location]])</f>
        <v>CL_CC3-03:04</v>
      </c>
    </row>
    <row r="238" spans="1:11" x14ac:dyDescent="0.35">
      <c r="A238" s="3" t="s">
        <v>6524</v>
      </c>
      <c r="B238" s="3" t="str">
        <f>LEFT(Table1[[#This Row],[Location]],6)</f>
        <v>CC3-04</v>
      </c>
      <c r="C238" s="3" t="s">
        <v>4664</v>
      </c>
      <c r="D238" s="3" t="str">
        <f>LEFT(Table1[[#This Row],[Pheno]],4)</f>
        <v>GFSD</v>
      </c>
      <c r="E238" s="3" t="str">
        <f>LEFT(Table1[[#This Row],[Barcode]],7)</f>
        <v>GFSD189</v>
      </c>
      <c r="F238" s="3" t="str">
        <f>LEFT(Table1[[#This Row],[Barcode]],7)</f>
        <v>GFSD189</v>
      </c>
      <c r="G238" s="50" t="s">
        <v>5231</v>
      </c>
      <c r="H238" s="124">
        <v>30</v>
      </c>
      <c r="I238" s="145" t="str">
        <f>IF(Table1[[#This Row],[Initial Clone Count]]="","","1")</f>
        <v>1</v>
      </c>
      <c r="J238" s="145">
        <f>IF(RIGHT(Table1[[#This Row],[Location]],1)="1",SUM(H238:H241),"")</f>
        <v>46</v>
      </c>
      <c r="K238" s="145" t="str">
        <f>_xlfn.CONCAT("CL_",Table1[[#This Row],[Location]])</f>
        <v>CL_CC3-04:01</v>
      </c>
    </row>
    <row r="239" spans="1:11" x14ac:dyDescent="0.35">
      <c r="A239" s="3" t="s">
        <v>6524</v>
      </c>
      <c r="B239" s="3" t="str">
        <f>LEFT(Table1[[#This Row],[Location]],6)</f>
        <v>CC3-04</v>
      </c>
      <c r="C239" s="3" t="s">
        <v>4685</v>
      </c>
      <c r="D239" s="3" t="str">
        <f>LEFT(Table1[[#This Row],[Pheno]],4)</f>
        <v>PLAN</v>
      </c>
      <c r="E239" s="3" t="str">
        <f>LEFT(Table1[[#This Row],[Barcode]],7)</f>
        <v>PLAN008</v>
      </c>
      <c r="F239" s="3" t="str">
        <f>LEFT(Table1[[#This Row],[Barcode]],7)</f>
        <v>PLAN008</v>
      </c>
      <c r="G239" s="50" t="s">
        <v>5990</v>
      </c>
      <c r="H239" s="124">
        <v>12</v>
      </c>
      <c r="I239" s="145" t="str">
        <f>IF(Table1[[#This Row],[Initial Clone Count]]="","","1")</f>
        <v>1</v>
      </c>
      <c r="J239" s="145" t="str">
        <f>IF(RIGHT(Table1[[#This Row],[Location]],1)="1",SUM(H239:H242),"")</f>
        <v/>
      </c>
      <c r="K239" s="145" t="str">
        <f>_xlfn.CONCAT("CL_",Table1[[#This Row],[Location]])</f>
        <v>CL_CC3-04:02</v>
      </c>
    </row>
    <row r="240" spans="1:11" x14ac:dyDescent="0.35">
      <c r="A240" s="3" t="s">
        <v>6524</v>
      </c>
      <c r="B240" s="3" t="str">
        <f>LEFT(Table1[[#This Row],[Location]],6)</f>
        <v>CC3-04</v>
      </c>
      <c r="C240" s="3" t="s">
        <v>4706</v>
      </c>
      <c r="D240" s="3" t="str">
        <f>LEFT(Table1[[#This Row],[Pheno]],4)</f>
        <v>PLAN</v>
      </c>
      <c r="E240" s="3" t="str">
        <f>LEFT(Table1[[#This Row],[Barcode]],7)</f>
        <v>PLAN008</v>
      </c>
      <c r="F240" s="3" t="str">
        <f>LEFT(Table1[[#This Row],[Barcode]],7)</f>
        <v>PLAN008</v>
      </c>
      <c r="G240" s="50" t="s">
        <v>6200</v>
      </c>
      <c r="H240" s="124">
        <v>4</v>
      </c>
      <c r="I240" s="145" t="str">
        <f>IF(Table1[[#This Row],[Initial Clone Count]]="","","1")</f>
        <v>1</v>
      </c>
      <c r="J240" s="145" t="str">
        <f>IF(RIGHT(Table1[[#This Row],[Location]],1)="1",SUM(H240:H243),"")</f>
        <v/>
      </c>
      <c r="K240" s="145" t="str">
        <f>_xlfn.CONCAT("CL_",Table1[[#This Row],[Location]])</f>
        <v>CL_CC3-04:03</v>
      </c>
    </row>
    <row r="241" spans="1:11" x14ac:dyDescent="0.35">
      <c r="A241" s="3" t="s">
        <v>6524</v>
      </c>
      <c r="B241" s="3" t="str">
        <f>LEFT(Table1[[#This Row],[Location]],6)</f>
        <v>CC3-04</v>
      </c>
      <c r="C241" s="3" t="s">
        <v>4727</v>
      </c>
      <c r="D241" s="3" t="str">
        <f>LEFT(Table1[[#This Row],[Pheno]],4)</f>
        <v>.</v>
      </c>
      <c r="E241" s="3" t="str">
        <f>LEFT(Table1[[#This Row],[Barcode]],7)</f>
        <v>.</v>
      </c>
      <c r="F241" s="3" t="str">
        <f>LEFT(Table1[[#This Row],[Barcode]],7)</f>
        <v>.</v>
      </c>
      <c r="G241" s="50" t="s">
        <v>413</v>
      </c>
      <c r="H241" s="124"/>
      <c r="I241" s="145" t="str">
        <f>IF(Table1[[#This Row],[Initial Clone Count]]="","","1")</f>
        <v/>
      </c>
      <c r="J241" s="145" t="str">
        <f>IF(RIGHT(Table1[[#This Row],[Location]],1)="1",SUM(H241:H244),"")</f>
        <v/>
      </c>
      <c r="K241" s="145" t="str">
        <f>_xlfn.CONCAT("CL_",Table1[[#This Row],[Location]])</f>
        <v>CL_CC3-04:04</v>
      </c>
    </row>
    <row r="242" spans="1:11" x14ac:dyDescent="0.35">
      <c r="A242" s="3" t="s">
        <v>6524</v>
      </c>
      <c r="B242" s="3" t="str">
        <f>LEFT(Table1[[#This Row],[Location]],6)</f>
        <v>CC3-05</v>
      </c>
      <c r="C242" s="3" t="s">
        <v>4663</v>
      </c>
      <c r="D242" s="3" t="str">
        <f>LEFT(Table1[[#This Row],[Pheno]],4)</f>
        <v>PLAN</v>
      </c>
      <c r="E242" s="3" t="str">
        <f>LEFT(Table1[[#This Row],[Barcode]],7)</f>
        <v>PLAN008</v>
      </c>
      <c r="F242" s="3" t="str">
        <f>LEFT(Table1[[#This Row],[Barcode]],7)</f>
        <v>PLAN008</v>
      </c>
      <c r="G242" s="50" t="s">
        <v>6196</v>
      </c>
      <c r="H242" s="124">
        <v>37</v>
      </c>
      <c r="I242" s="145" t="str">
        <f>IF(Table1[[#This Row],[Initial Clone Count]]="","","1")</f>
        <v>1</v>
      </c>
      <c r="J242" s="145">
        <f>IF(RIGHT(Table1[[#This Row],[Location]],1)="1",SUM(H242:H245),"")</f>
        <v>37</v>
      </c>
      <c r="K242" s="145" t="str">
        <f>_xlfn.CONCAT("CL_",Table1[[#This Row],[Location]])</f>
        <v>CL_CC3-05:01</v>
      </c>
    </row>
    <row r="243" spans="1:11" x14ac:dyDescent="0.35">
      <c r="A243" s="3" t="s">
        <v>6524</v>
      </c>
      <c r="B243" s="3" t="str">
        <f>LEFT(Table1[[#This Row],[Location]],6)</f>
        <v>CC3-05</v>
      </c>
      <c r="C243" s="3" t="s">
        <v>4684</v>
      </c>
      <c r="D243" s="3" t="str">
        <f>LEFT(Table1[[#This Row],[Pheno]],4)</f>
        <v>.</v>
      </c>
      <c r="E243" s="3" t="str">
        <f>LEFT(Table1[[#This Row],[Barcode]],7)</f>
        <v>.</v>
      </c>
      <c r="F243" s="3" t="str">
        <f>LEFT(Table1[[#This Row],[Barcode]],7)</f>
        <v>.</v>
      </c>
      <c r="G243" s="50" t="s">
        <v>413</v>
      </c>
      <c r="H243" s="124"/>
      <c r="I243" s="145" t="str">
        <f>IF(Table1[[#This Row],[Initial Clone Count]]="","","1")</f>
        <v/>
      </c>
      <c r="J243" s="145" t="str">
        <f>IF(RIGHT(Table1[[#This Row],[Location]],1)="1",SUM(H243:H246),"")</f>
        <v/>
      </c>
      <c r="K243" s="145" t="str">
        <f>_xlfn.CONCAT("CL_",Table1[[#This Row],[Location]])</f>
        <v>CL_CC3-05:02</v>
      </c>
    </row>
    <row r="244" spans="1:11" x14ac:dyDescent="0.35">
      <c r="A244" s="3" t="s">
        <v>6524</v>
      </c>
      <c r="B244" s="3" t="str">
        <f>LEFT(Table1[[#This Row],[Location]],6)</f>
        <v>CC3-05</v>
      </c>
      <c r="C244" s="3" t="s">
        <v>4705</v>
      </c>
      <c r="D244" s="3" t="str">
        <f>LEFT(Table1[[#This Row],[Pheno]],4)</f>
        <v>.</v>
      </c>
      <c r="E244" s="3" t="str">
        <f>LEFT(Table1[[#This Row],[Barcode]],7)</f>
        <v>.</v>
      </c>
      <c r="F244" s="3" t="str">
        <f>LEFT(Table1[[#This Row],[Barcode]],7)</f>
        <v>.</v>
      </c>
      <c r="G244" s="50" t="s">
        <v>413</v>
      </c>
      <c r="H244" s="124"/>
      <c r="I244" s="145" t="str">
        <f>IF(Table1[[#This Row],[Initial Clone Count]]="","","1")</f>
        <v/>
      </c>
      <c r="J244" s="145" t="str">
        <f>IF(RIGHT(Table1[[#This Row],[Location]],1)="1",SUM(H244:H247),"")</f>
        <v/>
      </c>
      <c r="K244" s="145" t="str">
        <f>_xlfn.CONCAT("CL_",Table1[[#This Row],[Location]])</f>
        <v>CL_CC3-05:03</v>
      </c>
    </row>
    <row r="245" spans="1:11" x14ac:dyDescent="0.35">
      <c r="A245" s="3" t="s">
        <v>6524</v>
      </c>
      <c r="B245" s="3" t="str">
        <f>LEFT(Table1[[#This Row],[Location]],6)</f>
        <v>CC3-05</v>
      </c>
      <c r="C245" s="3" t="s">
        <v>4726</v>
      </c>
      <c r="D245" s="3" t="str">
        <f>LEFT(Table1[[#This Row],[Pheno]],4)</f>
        <v>.</v>
      </c>
      <c r="E245" s="3" t="str">
        <f>LEFT(Table1[[#This Row],[Barcode]],7)</f>
        <v>.</v>
      </c>
      <c r="F245" s="3" t="str">
        <f>LEFT(Table1[[#This Row],[Barcode]],7)</f>
        <v>.</v>
      </c>
      <c r="G245" s="50" t="s">
        <v>413</v>
      </c>
      <c r="H245" s="124"/>
      <c r="I245" s="145" t="str">
        <f>IF(Table1[[#This Row],[Initial Clone Count]]="","","1")</f>
        <v/>
      </c>
      <c r="J245" s="145" t="str">
        <f>IF(RIGHT(Table1[[#This Row],[Location]],1)="1",SUM(H245:H248),"")</f>
        <v/>
      </c>
      <c r="K245" s="145" t="str">
        <f>_xlfn.CONCAT("CL_",Table1[[#This Row],[Location]])</f>
        <v>CL_CC3-05:04</v>
      </c>
    </row>
    <row r="246" spans="1:11" x14ac:dyDescent="0.35">
      <c r="A246" s="3" t="s">
        <v>6524</v>
      </c>
      <c r="B246" s="3" t="str">
        <f>LEFT(Table1[[#This Row],[Location]],6)</f>
        <v>CC3-06</v>
      </c>
      <c r="C246" s="3" t="s">
        <v>4662</v>
      </c>
      <c r="D246" s="3" t="str">
        <f>LEFT(Table1[[#This Row],[Pheno]],4)</f>
        <v>NYFL</v>
      </c>
      <c r="E246" s="3" t="str">
        <f>LEFT(Table1[[#This Row],[Barcode]],7)</f>
        <v>NYFL014</v>
      </c>
      <c r="F246" s="3" t="str">
        <f>LEFT(Table1[[#This Row],[Barcode]],7)</f>
        <v>NYFL014</v>
      </c>
      <c r="G246" s="50" t="s">
        <v>6364</v>
      </c>
      <c r="H246" s="124">
        <v>29</v>
      </c>
      <c r="I246" s="145" t="str">
        <f>IF(Table1[[#This Row],[Initial Clone Count]]="","","1")</f>
        <v>1</v>
      </c>
      <c r="J246" s="145">
        <f>IF(RIGHT(Table1[[#This Row],[Location]],1)="1",SUM(H246:H249),"")</f>
        <v>49</v>
      </c>
      <c r="K246" s="145" t="str">
        <f>_xlfn.CONCAT("CL_",Table1[[#This Row],[Location]])</f>
        <v>CL_CC3-06:01</v>
      </c>
    </row>
    <row r="247" spans="1:11" x14ac:dyDescent="0.35">
      <c r="A247" s="3" t="s">
        <v>6524</v>
      </c>
      <c r="B247" s="3" t="str">
        <f>LEFT(Table1[[#This Row],[Location]],6)</f>
        <v>CC3-06</v>
      </c>
      <c r="C247" s="3" t="s">
        <v>4683</v>
      </c>
      <c r="D247" s="3" t="str">
        <f>LEFT(Table1[[#This Row],[Pheno]],4)</f>
        <v>PLAN</v>
      </c>
      <c r="E247" s="3" t="str">
        <f>LEFT(Table1[[#This Row],[Barcode]],7)</f>
        <v>PLAN008</v>
      </c>
      <c r="F247" s="3" t="str">
        <f>LEFT(Table1[[#This Row],[Barcode]],7)</f>
        <v>PLAN008</v>
      </c>
      <c r="G247" s="50" t="s">
        <v>6200</v>
      </c>
      <c r="H247" s="124">
        <v>20</v>
      </c>
      <c r="I247" s="145" t="str">
        <f>IF(Table1[[#This Row],[Initial Clone Count]]="","","1")</f>
        <v>1</v>
      </c>
      <c r="J247" s="145" t="str">
        <f>IF(RIGHT(Table1[[#This Row],[Location]],1)="1",SUM(H247:H250),"")</f>
        <v/>
      </c>
      <c r="K247" s="145" t="str">
        <f>_xlfn.CONCAT("CL_",Table1[[#This Row],[Location]])</f>
        <v>CL_CC3-06:02</v>
      </c>
    </row>
    <row r="248" spans="1:11" x14ac:dyDescent="0.35">
      <c r="A248" s="3" t="s">
        <v>6524</v>
      </c>
      <c r="B248" s="3" t="str">
        <f>LEFT(Table1[[#This Row],[Location]],6)</f>
        <v>CC3-06</v>
      </c>
      <c r="C248" s="3" t="s">
        <v>4704</v>
      </c>
      <c r="D248" s="3" t="str">
        <f>LEFT(Table1[[#This Row],[Pheno]],4)</f>
        <v>.</v>
      </c>
      <c r="E248" s="3" t="str">
        <f>LEFT(Table1[[#This Row],[Barcode]],7)</f>
        <v>.</v>
      </c>
      <c r="F248" s="3" t="str">
        <f>LEFT(Table1[[#This Row],[Barcode]],7)</f>
        <v>.</v>
      </c>
      <c r="G248" s="50" t="s">
        <v>413</v>
      </c>
      <c r="H248" s="124"/>
      <c r="I248" s="145" t="str">
        <f>IF(Table1[[#This Row],[Initial Clone Count]]="","","1")</f>
        <v/>
      </c>
      <c r="J248" s="145" t="str">
        <f>IF(RIGHT(Table1[[#This Row],[Location]],1)="1",SUM(H248:H251),"")</f>
        <v/>
      </c>
      <c r="K248" s="145" t="str">
        <f>_xlfn.CONCAT("CL_",Table1[[#This Row],[Location]])</f>
        <v>CL_CC3-06:03</v>
      </c>
    </row>
    <row r="249" spans="1:11" x14ac:dyDescent="0.35">
      <c r="A249" s="3" t="s">
        <v>6524</v>
      </c>
      <c r="B249" s="3" t="str">
        <f>LEFT(Table1[[#This Row],[Location]],6)</f>
        <v>CC3-06</v>
      </c>
      <c r="C249" s="3" t="s">
        <v>4725</v>
      </c>
      <c r="D249" s="3" t="str">
        <f>LEFT(Table1[[#This Row],[Pheno]],4)</f>
        <v>.</v>
      </c>
      <c r="E249" s="3" t="str">
        <f>LEFT(Table1[[#This Row],[Barcode]],7)</f>
        <v>.</v>
      </c>
      <c r="F249" s="3" t="str">
        <f>LEFT(Table1[[#This Row],[Barcode]],7)</f>
        <v>.</v>
      </c>
      <c r="G249" s="50" t="s">
        <v>413</v>
      </c>
      <c r="H249" s="124"/>
      <c r="I249" s="145" t="str">
        <f>IF(Table1[[#This Row],[Initial Clone Count]]="","","1")</f>
        <v/>
      </c>
      <c r="J249" s="145" t="str">
        <f>IF(RIGHT(Table1[[#This Row],[Location]],1)="1",SUM(H249:H252),"")</f>
        <v/>
      </c>
      <c r="K249" s="145" t="str">
        <f>_xlfn.CONCAT("CL_",Table1[[#This Row],[Location]])</f>
        <v>CL_CC3-06:04</v>
      </c>
    </row>
    <row r="250" spans="1:11" x14ac:dyDescent="0.35">
      <c r="A250" s="3" t="s">
        <v>6524</v>
      </c>
      <c r="B250" s="3" t="str">
        <f>LEFT(Table1[[#This Row],[Location]],6)</f>
        <v>CC3-07</v>
      </c>
      <c r="C250" s="3" t="s">
        <v>4661</v>
      </c>
      <c r="D250" s="3" t="str">
        <f>LEFT(Table1[[#This Row],[Pheno]],4)</f>
        <v>GFSD</v>
      </c>
      <c r="E250" s="3" t="str">
        <f>LEFT(Table1[[#This Row],[Barcode]],7)</f>
        <v>GFSD189</v>
      </c>
      <c r="F250" s="3" t="str">
        <f>LEFT(Table1[[#This Row],[Barcode]],7)</f>
        <v>GFSD189</v>
      </c>
      <c r="G250" s="50" t="s">
        <v>6362</v>
      </c>
      <c r="H250" s="124">
        <v>22</v>
      </c>
      <c r="I250" s="145" t="str">
        <f>IF(Table1[[#This Row],[Initial Clone Count]]="","","1")</f>
        <v>1</v>
      </c>
      <c r="J250" s="145">
        <f>IF(RIGHT(Table1[[#This Row],[Location]],1)="1",SUM(H250:H253),"")</f>
        <v>49</v>
      </c>
      <c r="K250" s="145" t="str">
        <f>_xlfn.CONCAT("CL_",Table1[[#This Row],[Location]])</f>
        <v>CL_CC3-07:01</v>
      </c>
    </row>
    <row r="251" spans="1:11" x14ac:dyDescent="0.35">
      <c r="A251" s="3" t="s">
        <v>6524</v>
      </c>
      <c r="B251" s="3" t="str">
        <f>LEFT(Table1[[#This Row],[Location]],6)</f>
        <v>CC3-07</v>
      </c>
      <c r="C251" s="3" t="s">
        <v>4682</v>
      </c>
      <c r="D251" s="3" t="str">
        <f>LEFT(Table1[[#This Row],[Pheno]],4)</f>
        <v>PLAN</v>
      </c>
      <c r="E251" s="3" t="str">
        <f>LEFT(Table1[[#This Row],[Barcode]],7)</f>
        <v>PLAN008</v>
      </c>
      <c r="F251" s="3" t="str">
        <f>LEFT(Table1[[#This Row],[Barcode]],7)</f>
        <v>PLAN008</v>
      </c>
      <c r="G251" s="50" t="s">
        <v>6200</v>
      </c>
      <c r="H251" s="124">
        <v>27</v>
      </c>
      <c r="I251" s="145" t="str">
        <f>IF(Table1[[#This Row],[Initial Clone Count]]="","","1")</f>
        <v>1</v>
      </c>
      <c r="J251" s="145" t="str">
        <f>IF(RIGHT(Table1[[#This Row],[Location]],1)="1",SUM(H251:H254),"")</f>
        <v/>
      </c>
      <c r="K251" s="145" t="str">
        <f>_xlfn.CONCAT("CL_",Table1[[#This Row],[Location]])</f>
        <v>CL_CC3-07:02</v>
      </c>
    </row>
    <row r="252" spans="1:11" x14ac:dyDescent="0.35">
      <c r="A252" s="3" t="s">
        <v>6524</v>
      </c>
      <c r="B252" s="3" t="str">
        <f>LEFT(Table1[[#This Row],[Location]],6)</f>
        <v>CC3-07</v>
      </c>
      <c r="C252" s="3" t="s">
        <v>4703</v>
      </c>
      <c r="D252" s="3" t="str">
        <f>LEFT(Table1[[#This Row],[Pheno]],4)</f>
        <v>.</v>
      </c>
      <c r="E252" s="3" t="str">
        <f>LEFT(Table1[[#This Row],[Barcode]],7)</f>
        <v>.</v>
      </c>
      <c r="F252" s="3" t="str">
        <f>LEFT(Table1[[#This Row],[Barcode]],7)</f>
        <v>.</v>
      </c>
      <c r="G252" s="50" t="s">
        <v>413</v>
      </c>
      <c r="H252" s="124"/>
      <c r="I252" s="145" t="str">
        <f>IF(Table1[[#This Row],[Initial Clone Count]]="","","1")</f>
        <v/>
      </c>
      <c r="J252" s="145" t="str">
        <f>IF(RIGHT(Table1[[#This Row],[Location]],1)="1",SUM(H252:H255),"")</f>
        <v/>
      </c>
      <c r="K252" s="145" t="str">
        <f>_xlfn.CONCAT("CL_",Table1[[#This Row],[Location]])</f>
        <v>CL_CC3-07:03</v>
      </c>
    </row>
    <row r="253" spans="1:11" x14ac:dyDescent="0.35">
      <c r="A253" s="3" t="s">
        <v>6524</v>
      </c>
      <c r="B253" s="3" t="str">
        <f>LEFT(Table1[[#This Row],[Location]],6)</f>
        <v>CC3-07</v>
      </c>
      <c r="C253" s="3" t="s">
        <v>4724</v>
      </c>
      <c r="D253" s="3" t="str">
        <f>LEFT(Table1[[#This Row],[Pheno]],4)</f>
        <v>.</v>
      </c>
      <c r="E253" s="3" t="str">
        <f>LEFT(Table1[[#This Row],[Barcode]],7)</f>
        <v>.</v>
      </c>
      <c r="F253" s="3" t="str">
        <f>LEFT(Table1[[#This Row],[Barcode]],7)</f>
        <v>.</v>
      </c>
      <c r="G253" s="50" t="s">
        <v>413</v>
      </c>
      <c r="H253" s="124"/>
      <c r="I253" s="145" t="str">
        <f>IF(Table1[[#This Row],[Initial Clone Count]]="","","1")</f>
        <v/>
      </c>
      <c r="J253" s="145" t="str">
        <f>IF(RIGHT(Table1[[#This Row],[Location]],1)="1",SUM(H253:H256),"")</f>
        <v/>
      </c>
      <c r="K253" s="145" t="str">
        <f>_xlfn.CONCAT("CL_",Table1[[#This Row],[Location]])</f>
        <v>CL_CC3-07:04</v>
      </c>
    </row>
    <row r="254" spans="1:11" x14ac:dyDescent="0.35">
      <c r="A254" s="3" t="s">
        <v>6524</v>
      </c>
      <c r="B254" s="3" t="str">
        <f>LEFT(Table1[[#This Row],[Location]],6)</f>
        <v>DD1-01</v>
      </c>
      <c r="C254" s="3" t="s">
        <v>4569</v>
      </c>
      <c r="D254" s="3" t="str">
        <f>LEFT(Table1[[#This Row],[Pheno]],4)</f>
        <v>KOKO</v>
      </c>
      <c r="E254" s="3" t="str">
        <f>LEFT(Table1[[#This Row],[Barcode]],7)</f>
        <v>KOKO011</v>
      </c>
      <c r="F254" s="3" t="str">
        <f>LEFT(Table1[[#This Row],[Barcode]],7)</f>
        <v>KOKO011</v>
      </c>
      <c r="G254" s="50" t="s">
        <v>6371</v>
      </c>
      <c r="H254" s="124">
        <v>44</v>
      </c>
      <c r="I254" s="145" t="str">
        <f>IF(Table1[[#This Row],[Initial Clone Count]]="","","1")</f>
        <v>1</v>
      </c>
      <c r="J254" s="145">
        <f>IF(RIGHT(Table1[[#This Row],[Location]],1)="1",SUM(H254:H257),"")</f>
        <v>44</v>
      </c>
      <c r="K254" s="145" t="str">
        <f>_xlfn.CONCAT("CL_",Table1[[#This Row],[Location]])</f>
        <v>CL_DD1-01:01</v>
      </c>
    </row>
    <row r="255" spans="1:11" x14ac:dyDescent="0.35">
      <c r="A255" s="3" t="s">
        <v>6524</v>
      </c>
      <c r="B255" s="3" t="str">
        <f>LEFT(Table1[[#This Row],[Location]],6)</f>
        <v>DD1-01</v>
      </c>
      <c r="C255" s="3" t="s">
        <v>4590</v>
      </c>
      <c r="D255" s="3" t="str">
        <f>LEFT(Table1[[#This Row],[Pheno]],4)</f>
        <v>.</v>
      </c>
      <c r="E255" s="3" t="str">
        <f>LEFT(Table1[[#This Row],[Barcode]],7)</f>
        <v>.</v>
      </c>
      <c r="F255" s="3" t="str">
        <f>LEFT(Table1[[#This Row],[Barcode]],7)</f>
        <v>.</v>
      </c>
      <c r="G255" s="50" t="s">
        <v>413</v>
      </c>
      <c r="H255" s="124"/>
      <c r="I255" s="145" t="str">
        <f>IF(Table1[[#This Row],[Initial Clone Count]]="","","1")</f>
        <v/>
      </c>
      <c r="J255" s="145" t="str">
        <f>IF(RIGHT(Table1[[#This Row],[Location]],1)="1",SUM(H255:H258),"")</f>
        <v/>
      </c>
      <c r="K255" s="145" t="str">
        <f>_xlfn.CONCAT("CL_",Table1[[#This Row],[Location]])</f>
        <v>CL_DD1-01:02</v>
      </c>
    </row>
    <row r="256" spans="1:11" x14ac:dyDescent="0.35">
      <c r="A256" s="3" t="s">
        <v>6524</v>
      </c>
      <c r="B256" s="3" t="str">
        <f>LEFT(Table1[[#This Row],[Location]],6)</f>
        <v>DD1-01</v>
      </c>
      <c r="C256" s="3" t="s">
        <v>4611</v>
      </c>
      <c r="D256" s="3" t="str">
        <f>LEFT(Table1[[#This Row],[Pheno]],4)</f>
        <v>.</v>
      </c>
      <c r="E256" s="3" t="str">
        <f>LEFT(Table1[[#This Row],[Barcode]],7)</f>
        <v>.</v>
      </c>
      <c r="F256" s="3" t="str">
        <f>LEFT(Table1[[#This Row],[Barcode]],7)</f>
        <v>.</v>
      </c>
      <c r="G256" s="50" t="s">
        <v>413</v>
      </c>
      <c r="H256" s="124"/>
      <c r="I256" s="145" t="str">
        <f>IF(Table1[[#This Row],[Initial Clone Count]]="","","1")</f>
        <v/>
      </c>
      <c r="J256" s="145" t="str">
        <f>IF(RIGHT(Table1[[#This Row],[Location]],1)="1",SUM(H256:H259),"")</f>
        <v/>
      </c>
      <c r="K256" s="145" t="str">
        <f>_xlfn.CONCAT("CL_",Table1[[#This Row],[Location]])</f>
        <v>CL_DD1-01:03</v>
      </c>
    </row>
    <row r="257" spans="1:11" x14ac:dyDescent="0.35">
      <c r="A257" s="3" t="s">
        <v>6524</v>
      </c>
      <c r="B257" s="3" t="str">
        <f>LEFT(Table1[[#This Row],[Location]],6)</f>
        <v>DD1-01</v>
      </c>
      <c r="C257" s="3" t="s">
        <v>4632</v>
      </c>
      <c r="D257" s="3" t="str">
        <f>LEFT(Table1[[#This Row],[Pheno]],4)</f>
        <v>.</v>
      </c>
      <c r="E257" s="3" t="str">
        <f>LEFT(Table1[[#This Row],[Barcode]],7)</f>
        <v>.</v>
      </c>
      <c r="F257" s="3" t="str">
        <f>LEFT(Table1[[#This Row],[Barcode]],7)</f>
        <v>.</v>
      </c>
      <c r="G257" s="50" t="s">
        <v>413</v>
      </c>
      <c r="H257" s="124"/>
      <c r="I257" s="145" t="str">
        <f>IF(Table1[[#This Row],[Initial Clone Count]]="","","1")</f>
        <v/>
      </c>
      <c r="J257" s="145" t="str">
        <f>IF(RIGHT(Table1[[#This Row],[Location]],1)="1",SUM(H257:H260),"")</f>
        <v/>
      </c>
      <c r="K257" s="145" t="str">
        <f>_xlfn.CONCAT("CL_",Table1[[#This Row],[Location]])</f>
        <v>CL_DD1-01:04</v>
      </c>
    </row>
    <row r="258" spans="1:11" x14ac:dyDescent="0.35">
      <c r="A258" s="3" t="s">
        <v>6524</v>
      </c>
      <c r="B258" s="3" t="str">
        <f>LEFT(Table1[[#This Row],[Location]],6)</f>
        <v>DD1-02</v>
      </c>
      <c r="C258" s="3" t="s">
        <v>4568</v>
      </c>
      <c r="D258" s="3" t="str">
        <f>LEFT(Table1[[#This Row],[Pheno]],4)</f>
        <v>PINE</v>
      </c>
      <c r="E258" s="3" t="str">
        <f>LEFT(Table1[[#This Row],[Barcode]],7)</f>
        <v>PINE001</v>
      </c>
      <c r="F258" s="3" t="str">
        <f>LEFT(Table1[[#This Row],[Barcode]],7)</f>
        <v>PINE001</v>
      </c>
      <c r="G258" s="50" t="s">
        <v>5364</v>
      </c>
      <c r="H258" s="124">
        <v>10</v>
      </c>
      <c r="I258" s="145" t="str">
        <f>IF(Table1[[#This Row],[Initial Clone Count]]="","","1")</f>
        <v>1</v>
      </c>
      <c r="J258" s="145">
        <f>IF(RIGHT(Table1[[#This Row],[Location]],1)="1",SUM(H258:H261),"")</f>
        <v>49</v>
      </c>
      <c r="K258" s="145" t="str">
        <f>_xlfn.CONCAT("CL_",Table1[[#This Row],[Location]])</f>
        <v>CL_DD1-02:01</v>
      </c>
    </row>
    <row r="259" spans="1:11" x14ac:dyDescent="0.35">
      <c r="A259" s="3" t="s">
        <v>6524</v>
      </c>
      <c r="B259" s="3" t="str">
        <f>LEFT(Table1[[#This Row],[Location]],6)</f>
        <v>DD1-02</v>
      </c>
      <c r="C259" s="3" t="s">
        <v>4589</v>
      </c>
      <c r="D259" s="3" t="str">
        <f>LEFT(Table1[[#This Row],[Pheno]],4)</f>
        <v>PINE</v>
      </c>
      <c r="E259" s="3" t="str">
        <f>LEFT(Table1[[#This Row],[Barcode]],7)</f>
        <v>PINE001</v>
      </c>
      <c r="F259" s="3" t="str">
        <f>LEFT(Table1[[#This Row],[Barcode]],7)</f>
        <v>PINE001</v>
      </c>
      <c r="G259" s="50" t="s">
        <v>6019</v>
      </c>
      <c r="H259" s="124">
        <v>39</v>
      </c>
      <c r="I259" s="145" t="str">
        <f>IF(Table1[[#This Row],[Initial Clone Count]]="","","1")</f>
        <v>1</v>
      </c>
      <c r="J259" s="145" t="str">
        <f>IF(RIGHT(Table1[[#This Row],[Location]],1)="1",SUM(H259:H262),"")</f>
        <v/>
      </c>
      <c r="K259" s="145" t="str">
        <f>_xlfn.CONCAT("CL_",Table1[[#This Row],[Location]])</f>
        <v>CL_DD1-02:02</v>
      </c>
    </row>
    <row r="260" spans="1:11" x14ac:dyDescent="0.35">
      <c r="A260" s="3" t="s">
        <v>6524</v>
      </c>
      <c r="B260" s="3" t="str">
        <f>LEFT(Table1[[#This Row],[Location]],6)</f>
        <v>DD1-02</v>
      </c>
      <c r="C260" s="3" t="s">
        <v>4610</v>
      </c>
      <c r="D260" s="3" t="str">
        <f>LEFT(Table1[[#This Row],[Pheno]],4)</f>
        <v>.</v>
      </c>
      <c r="E260" s="3" t="str">
        <f>LEFT(Table1[[#This Row],[Barcode]],7)</f>
        <v>.</v>
      </c>
      <c r="F260" s="3" t="str">
        <f>LEFT(Table1[[#This Row],[Barcode]],7)</f>
        <v>.</v>
      </c>
      <c r="G260" s="50" t="s">
        <v>413</v>
      </c>
      <c r="H260" s="124"/>
      <c r="I260" s="145" t="str">
        <f>IF(Table1[[#This Row],[Initial Clone Count]]="","","1")</f>
        <v/>
      </c>
      <c r="J260" s="145" t="str">
        <f>IF(RIGHT(Table1[[#This Row],[Location]],1)="1",SUM(H260:H263),"")</f>
        <v/>
      </c>
      <c r="K260" s="145" t="str">
        <f>_xlfn.CONCAT("CL_",Table1[[#This Row],[Location]])</f>
        <v>CL_DD1-02:03</v>
      </c>
    </row>
    <row r="261" spans="1:11" x14ac:dyDescent="0.35">
      <c r="A261" s="3" t="s">
        <v>6524</v>
      </c>
      <c r="B261" s="3" t="str">
        <f>LEFT(Table1[[#This Row],[Location]],6)</f>
        <v>DD1-02</v>
      </c>
      <c r="C261" s="3" t="s">
        <v>4631</v>
      </c>
      <c r="D261" s="3" t="str">
        <f>LEFT(Table1[[#This Row],[Pheno]],4)</f>
        <v>.</v>
      </c>
      <c r="E261" s="3" t="str">
        <f>LEFT(Table1[[#This Row],[Barcode]],7)</f>
        <v>.</v>
      </c>
      <c r="F261" s="3" t="str">
        <f>LEFT(Table1[[#This Row],[Barcode]],7)</f>
        <v>.</v>
      </c>
      <c r="G261" s="50" t="s">
        <v>413</v>
      </c>
      <c r="H261" s="124"/>
      <c r="I261" s="145" t="str">
        <f>IF(Table1[[#This Row],[Initial Clone Count]]="","","1")</f>
        <v/>
      </c>
      <c r="J261" s="145" t="str">
        <f>IF(RIGHT(Table1[[#This Row],[Location]],1)="1",SUM(H261:H264),"")</f>
        <v/>
      </c>
      <c r="K261" s="145" t="str">
        <f>_xlfn.CONCAT("CL_",Table1[[#This Row],[Location]])</f>
        <v>CL_DD1-02:04</v>
      </c>
    </row>
    <row r="262" spans="1:11" x14ac:dyDescent="0.35">
      <c r="A262" s="3" t="s">
        <v>6524</v>
      </c>
      <c r="B262" s="3" t="str">
        <f>LEFT(Table1[[#This Row],[Location]],6)</f>
        <v>DD1-03</v>
      </c>
      <c r="C262" s="3" t="s">
        <v>4567</v>
      </c>
      <c r="D262" s="3" t="str">
        <f>LEFT(Table1[[#This Row],[Pheno]],4)</f>
        <v>DOSI</v>
      </c>
      <c r="E262" s="3" t="str">
        <f>LEFT(Table1[[#This Row],[Barcode]],7)</f>
        <v>DOSI005</v>
      </c>
      <c r="F262" s="3" t="str">
        <f>LEFT(Table1[[#This Row],[Barcode]],7)</f>
        <v>DOSI005</v>
      </c>
      <c r="G262" s="50" t="s">
        <v>6020</v>
      </c>
      <c r="H262" s="124">
        <v>16</v>
      </c>
      <c r="I262" s="145" t="str">
        <f>IF(Table1[[#This Row],[Initial Clone Count]]="","","1")</f>
        <v>1</v>
      </c>
      <c r="J262" s="145">
        <f>IF(RIGHT(Table1[[#This Row],[Location]],1)="1",SUM(H262:H265),"")</f>
        <v>49</v>
      </c>
      <c r="K262" s="145" t="str">
        <f>_xlfn.CONCAT("CL_",Table1[[#This Row],[Location]])</f>
        <v>CL_DD1-03:01</v>
      </c>
    </row>
    <row r="263" spans="1:11" x14ac:dyDescent="0.35">
      <c r="A263" s="3" t="s">
        <v>6524</v>
      </c>
      <c r="B263" s="3" t="str">
        <f>LEFT(Table1[[#This Row],[Location]],6)</f>
        <v>DD1-03</v>
      </c>
      <c r="C263" s="3" t="s">
        <v>4588</v>
      </c>
      <c r="D263" s="3" t="str">
        <f>LEFT(Table1[[#This Row],[Pheno]],4)</f>
        <v>PINE</v>
      </c>
      <c r="E263" s="3" t="str">
        <f>LEFT(Table1[[#This Row],[Barcode]],7)</f>
        <v>PINE001</v>
      </c>
      <c r="F263" s="3" t="str">
        <f>LEFT(Table1[[#This Row],[Barcode]],7)</f>
        <v>PINE001</v>
      </c>
      <c r="G263" s="50" t="s">
        <v>6545</v>
      </c>
      <c r="H263" s="124">
        <v>21</v>
      </c>
      <c r="I263" s="145" t="str">
        <f>IF(Table1[[#This Row],[Initial Clone Count]]="","","1")</f>
        <v>1</v>
      </c>
      <c r="J263" s="145" t="str">
        <f>IF(RIGHT(Table1[[#This Row],[Location]],1)="1",SUM(H263:H266),"")</f>
        <v/>
      </c>
      <c r="K263" s="145" t="str">
        <f>_xlfn.CONCAT("CL_",Table1[[#This Row],[Location]])</f>
        <v>CL_DD1-03:02</v>
      </c>
    </row>
    <row r="264" spans="1:11" x14ac:dyDescent="0.35">
      <c r="A264" s="3" t="s">
        <v>6524</v>
      </c>
      <c r="B264" s="3" t="str">
        <f>LEFT(Table1[[#This Row],[Location]],6)</f>
        <v>DD1-03</v>
      </c>
      <c r="C264" s="3" t="s">
        <v>4609</v>
      </c>
      <c r="D264" s="3" t="str">
        <f>LEFT(Table1[[#This Row],[Pheno]],4)</f>
        <v>SOUR</v>
      </c>
      <c r="E264" s="3" t="str">
        <f>LEFT(Table1[[#This Row],[Barcode]],7)</f>
        <v>SOUR007</v>
      </c>
      <c r="F264" s="3" t="str">
        <f>LEFT(Table1[[#This Row],[Barcode]],7)</f>
        <v>SOUR007</v>
      </c>
      <c r="G264" s="50" t="s">
        <v>6194</v>
      </c>
      <c r="H264" s="124">
        <v>12</v>
      </c>
      <c r="I264" s="145" t="str">
        <f>IF(Table1[[#This Row],[Initial Clone Count]]="","","1")</f>
        <v>1</v>
      </c>
      <c r="J264" s="145" t="str">
        <f>IF(RIGHT(Table1[[#This Row],[Location]],1)="1",SUM(H264:H267),"")</f>
        <v/>
      </c>
      <c r="K264" s="145" t="str">
        <f>_xlfn.CONCAT("CL_",Table1[[#This Row],[Location]])</f>
        <v>CL_DD1-03:03</v>
      </c>
    </row>
    <row r="265" spans="1:11" x14ac:dyDescent="0.35">
      <c r="A265" s="3" t="s">
        <v>6524</v>
      </c>
      <c r="B265" s="3" t="str">
        <f>LEFT(Table1[[#This Row],[Location]],6)</f>
        <v>DD1-03</v>
      </c>
      <c r="C265" s="3" t="s">
        <v>4630</v>
      </c>
      <c r="D265" s="3" t="str">
        <f>LEFT(Table1[[#This Row],[Pheno]],4)</f>
        <v>.</v>
      </c>
      <c r="E265" s="3" t="str">
        <f>LEFT(Table1[[#This Row],[Barcode]],7)</f>
        <v>.</v>
      </c>
      <c r="F265" s="3" t="str">
        <f>LEFT(Table1[[#This Row],[Barcode]],7)</f>
        <v>.</v>
      </c>
      <c r="G265" s="50" t="s">
        <v>413</v>
      </c>
      <c r="H265" s="124"/>
      <c r="I265" s="145" t="str">
        <f>IF(Table1[[#This Row],[Initial Clone Count]]="","","1")</f>
        <v/>
      </c>
      <c r="J265" s="145" t="str">
        <f>IF(RIGHT(Table1[[#This Row],[Location]],1)="1",SUM(H265:H268),"")</f>
        <v/>
      </c>
      <c r="K265" s="145" t="str">
        <f>_xlfn.CONCAT("CL_",Table1[[#This Row],[Location]])</f>
        <v>CL_DD1-03:04</v>
      </c>
    </row>
    <row r="266" spans="1:11" x14ac:dyDescent="0.35">
      <c r="A266" s="3" t="s">
        <v>6524</v>
      </c>
      <c r="B266" s="3" t="str">
        <f>LEFT(Table1[[#This Row],[Location]],6)</f>
        <v>DD1-04</v>
      </c>
      <c r="C266" s="3" t="s">
        <v>4566</v>
      </c>
      <c r="D266" s="3" t="str">
        <f>LEFT(Table1[[#This Row],[Pheno]],4)</f>
        <v>SUNL</v>
      </c>
      <c r="E266" s="3" t="str">
        <f>LEFT(Table1[[#This Row],[Barcode]],7)</f>
        <v>SUNL006</v>
      </c>
      <c r="F266" s="3" t="str">
        <f>LEFT(Table1[[#This Row],[Barcode]],7)</f>
        <v>SUNL006</v>
      </c>
      <c r="G266" s="50" t="s">
        <v>6547</v>
      </c>
      <c r="H266" s="124">
        <v>23</v>
      </c>
      <c r="I266" s="145" t="str">
        <f>IF(Table1[[#This Row],[Initial Clone Count]]="","","1")</f>
        <v>1</v>
      </c>
      <c r="J266" s="145">
        <f>IF(RIGHT(Table1[[#This Row],[Location]],1)="1",SUM(H266:H269),"")</f>
        <v>43</v>
      </c>
      <c r="K266" s="145" t="str">
        <f>_xlfn.CONCAT("CL_",Table1[[#This Row],[Location]])</f>
        <v>CL_DD1-04:01</v>
      </c>
    </row>
    <row r="267" spans="1:11" x14ac:dyDescent="0.35">
      <c r="A267" s="3" t="s">
        <v>6524</v>
      </c>
      <c r="B267" s="3" t="str">
        <f>LEFT(Table1[[#This Row],[Location]],6)</f>
        <v>DD1-04</v>
      </c>
      <c r="C267" s="3" t="s">
        <v>4587</v>
      </c>
      <c r="D267" s="3" t="str">
        <f>LEFT(Table1[[#This Row],[Pheno]],4)</f>
        <v>SUNL</v>
      </c>
      <c r="E267" s="3" t="str">
        <f>LEFT(Table1[[#This Row],[Barcode]],7)</f>
        <v>SUNL006</v>
      </c>
      <c r="F267" s="3" t="str">
        <f>LEFT(Table1[[#This Row],[Barcode]],7)</f>
        <v>SUNL006</v>
      </c>
      <c r="G267" s="50" t="s">
        <v>6548</v>
      </c>
      <c r="H267" s="124">
        <v>20</v>
      </c>
      <c r="I267" s="145" t="str">
        <f>IF(Table1[[#This Row],[Initial Clone Count]]="","","1")</f>
        <v>1</v>
      </c>
      <c r="J267" s="145" t="str">
        <f>IF(RIGHT(Table1[[#This Row],[Location]],1)="1",SUM(H267:H270),"")</f>
        <v/>
      </c>
      <c r="K267" s="145" t="str">
        <f>_xlfn.CONCAT("CL_",Table1[[#This Row],[Location]])</f>
        <v>CL_DD1-04:02</v>
      </c>
    </row>
    <row r="268" spans="1:11" x14ac:dyDescent="0.35">
      <c r="A268" s="3" t="s">
        <v>6524</v>
      </c>
      <c r="B268" s="3" t="str">
        <f>LEFT(Table1[[#This Row],[Location]],6)</f>
        <v>DD1-04</v>
      </c>
      <c r="C268" s="3" t="s">
        <v>4608</v>
      </c>
      <c r="D268" s="3" t="str">
        <f>LEFT(Table1[[#This Row],[Pheno]],4)</f>
        <v>.</v>
      </c>
      <c r="E268" s="3" t="str">
        <f>LEFT(Table1[[#This Row],[Barcode]],7)</f>
        <v>.</v>
      </c>
      <c r="F268" s="3" t="str">
        <f>LEFT(Table1[[#This Row],[Barcode]],7)</f>
        <v>.</v>
      </c>
      <c r="G268" s="50" t="s">
        <v>413</v>
      </c>
      <c r="H268" s="124"/>
      <c r="I268" s="145" t="str">
        <f>IF(Table1[[#This Row],[Initial Clone Count]]="","","1")</f>
        <v/>
      </c>
      <c r="J268" s="145" t="str">
        <f>IF(RIGHT(Table1[[#This Row],[Location]],1)="1",SUM(H268:H271),"")</f>
        <v/>
      </c>
      <c r="K268" s="145" t="str">
        <f>_xlfn.CONCAT("CL_",Table1[[#This Row],[Location]])</f>
        <v>CL_DD1-04:03</v>
      </c>
    </row>
    <row r="269" spans="1:11" x14ac:dyDescent="0.35">
      <c r="A269" s="3" t="s">
        <v>6524</v>
      </c>
      <c r="B269" s="3" t="str">
        <f>LEFT(Table1[[#This Row],[Location]],6)</f>
        <v>DD1-04</v>
      </c>
      <c r="C269" s="3" t="s">
        <v>4629</v>
      </c>
      <c r="D269" s="3" t="str">
        <f>LEFT(Table1[[#This Row],[Pheno]],4)</f>
        <v>.</v>
      </c>
      <c r="E269" s="3" t="str">
        <f>LEFT(Table1[[#This Row],[Barcode]],7)</f>
        <v>.</v>
      </c>
      <c r="F269" s="3" t="str">
        <f>LEFT(Table1[[#This Row],[Barcode]],7)</f>
        <v>.</v>
      </c>
      <c r="G269" s="50" t="s">
        <v>413</v>
      </c>
      <c r="H269" s="124"/>
      <c r="I269" s="145" t="str">
        <f>IF(Table1[[#This Row],[Initial Clone Count]]="","","1")</f>
        <v/>
      </c>
      <c r="J269" s="145" t="str">
        <f>IF(RIGHT(Table1[[#This Row],[Location]],1)="1",SUM(H269:H272),"")</f>
        <v/>
      </c>
      <c r="K269" s="145" t="str">
        <f>_xlfn.CONCAT("CL_",Table1[[#This Row],[Location]])</f>
        <v>CL_DD1-04:04</v>
      </c>
    </row>
    <row r="270" spans="1:11" x14ac:dyDescent="0.35">
      <c r="A270" s="3" t="s">
        <v>6524</v>
      </c>
      <c r="B270" s="3" t="str">
        <f>LEFT(Table1[[#This Row],[Location]],6)</f>
        <v>DD1-05</v>
      </c>
      <c r="C270" s="3" t="s">
        <v>4565</v>
      </c>
      <c r="D270" s="3" t="str">
        <f>LEFT(Table1[[#This Row],[Pheno]],4)</f>
        <v>KOKO</v>
      </c>
      <c r="E270" s="3" t="str">
        <f>LEFT(Table1[[#This Row],[Barcode]],7)</f>
        <v>KOKO011</v>
      </c>
      <c r="F270" s="3" t="str">
        <f>LEFT(Table1[[#This Row],[Barcode]],7)</f>
        <v>KOKO011</v>
      </c>
      <c r="G270" s="50" t="s">
        <v>5367</v>
      </c>
      <c r="H270" s="124">
        <v>35</v>
      </c>
      <c r="I270" s="145" t="str">
        <f>IF(Table1[[#This Row],[Initial Clone Count]]="","","1")</f>
        <v>1</v>
      </c>
      <c r="J270" s="145">
        <f>IF(RIGHT(Table1[[#This Row],[Location]],1)="1",SUM(H270:H273),"")</f>
        <v>49</v>
      </c>
      <c r="K270" s="145" t="str">
        <f>_xlfn.CONCAT("CL_",Table1[[#This Row],[Location]])</f>
        <v>CL_DD1-05:01</v>
      </c>
    </row>
    <row r="271" spans="1:11" x14ac:dyDescent="0.35">
      <c r="A271" s="3" t="s">
        <v>6524</v>
      </c>
      <c r="B271" s="3" t="str">
        <f>LEFT(Table1[[#This Row],[Location]],6)</f>
        <v>DD1-05</v>
      </c>
      <c r="C271" s="3" t="s">
        <v>4586</v>
      </c>
      <c r="D271" s="3" t="str">
        <f>LEFT(Table1[[#This Row],[Pheno]],4)</f>
        <v>KING</v>
      </c>
      <c r="E271" s="3" t="str">
        <f>LEFT(Table1[[#This Row],[Barcode]],7)</f>
        <v>KING002</v>
      </c>
      <c r="F271" s="3" t="str">
        <f>LEFT(Table1[[#This Row],[Barcode]],7)</f>
        <v>KING002</v>
      </c>
      <c r="G271" s="50" t="s">
        <v>5999</v>
      </c>
      <c r="H271" s="124">
        <v>14</v>
      </c>
      <c r="I271" s="145" t="str">
        <f>IF(Table1[[#This Row],[Initial Clone Count]]="","","1")</f>
        <v>1</v>
      </c>
      <c r="J271" s="145" t="str">
        <f>IF(RIGHT(Table1[[#This Row],[Location]],1)="1",SUM(H271:H274),"")</f>
        <v/>
      </c>
      <c r="K271" s="145" t="str">
        <f>_xlfn.CONCAT("CL_",Table1[[#This Row],[Location]])</f>
        <v>CL_DD1-05:02</v>
      </c>
    </row>
    <row r="272" spans="1:11" x14ac:dyDescent="0.35">
      <c r="A272" s="3" t="s">
        <v>6524</v>
      </c>
      <c r="B272" s="3" t="str">
        <f>LEFT(Table1[[#This Row],[Location]],6)</f>
        <v>DD1-05</v>
      </c>
      <c r="C272" s="3" t="s">
        <v>4607</v>
      </c>
      <c r="D272" s="3" t="str">
        <f>LEFT(Table1[[#This Row],[Pheno]],4)</f>
        <v>.</v>
      </c>
      <c r="E272" s="3" t="str">
        <f>LEFT(Table1[[#This Row],[Barcode]],7)</f>
        <v>.</v>
      </c>
      <c r="F272" s="3" t="str">
        <f>LEFT(Table1[[#This Row],[Barcode]],7)</f>
        <v>.</v>
      </c>
      <c r="G272" s="50" t="s">
        <v>413</v>
      </c>
      <c r="H272" s="124"/>
      <c r="I272" s="145" t="str">
        <f>IF(Table1[[#This Row],[Initial Clone Count]]="","","1")</f>
        <v/>
      </c>
      <c r="J272" s="145" t="str">
        <f>IF(RIGHT(Table1[[#This Row],[Location]],1)="1",SUM(H272:H275),"")</f>
        <v/>
      </c>
      <c r="K272" s="145" t="str">
        <f>_xlfn.CONCAT("CL_",Table1[[#This Row],[Location]])</f>
        <v>CL_DD1-05:03</v>
      </c>
    </row>
    <row r="273" spans="1:11" x14ac:dyDescent="0.35">
      <c r="A273" s="3" t="s">
        <v>6524</v>
      </c>
      <c r="B273" s="3" t="str">
        <f>LEFT(Table1[[#This Row],[Location]],6)</f>
        <v>DD1-05</v>
      </c>
      <c r="C273" s="3" t="s">
        <v>4628</v>
      </c>
      <c r="D273" s="3" t="str">
        <f>LEFT(Table1[[#This Row],[Pheno]],4)</f>
        <v>.</v>
      </c>
      <c r="E273" s="3" t="str">
        <f>LEFT(Table1[[#This Row],[Barcode]],7)</f>
        <v>.</v>
      </c>
      <c r="F273" s="3" t="str">
        <f>LEFT(Table1[[#This Row],[Barcode]],7)</f>
        <v>.</v>
      </c>
      <c r="G273" s="50" t="s">
        <v>413</v>
      </c>
      <c r="H273" s="124"/>
      <c r="I273" s="145" t="str">
        <f>IF(Table1[[#This Row],[Initial Clone Count]]="","","1")</f>
        <v/>
      </c>
      <c r="J273" s="145" t="str">
        <f>IF(RIGHT(Table1[[#This Row],[Location]],1)="1",SUM(H273:H276),"")</f>
        <v/>
      </c>
      <c r="K273" s="145" t="str">
        <f>_xlfn.CONCAT("CL_",Table1[[#This Row],[Location]])</f>
        <v>CL_DD1-05:04</v>
      </c>
    </row>
    <row r="274" spans="1:11" x14ac:dyDescent="0.35">
      <c r="A274" s="3" t="s">
        <v>6524</v>
      </c>
      <c r="B274" s="3" t="str">
        <f>LEFT(Table1[[#This Row],[Location]],6)</f>
        <v>DD1-06</v>
      </c>
      <c r="C274" s="3" t="s">
        <v>4564</v>
      </c>
      <c r="D274" s="3" t="str">
        <f>LEFT(Table1[[#This Row],[Pheno]],4)</f>
        <v>SOUR</v>
      </c>
      <c r="E274" s="3" t="str">
        <f>LEFT(Table1[[#This Row],[Barcode]],7)</f>
        <v>SOUR007</v>
      </c>
      <c r="F274" s="3" t="str">
        <f>LEFT(Table1[[#This Row],[Barcode]],7)</f>
        <v>SOUR007</v>
      </c>
      <c r="G274" s="50" t="s">
        <v>6194</v>
      </c>
      <c r="H274" s="124">
        <v>29</v>
      </c>
      <c r="I274" s="145" t="str">
        <f>IF(Table1[[#This Row],[Initial Clone Count]]="","","1")</f>
        <v>1</v>
      </c>
      <c r="J274" s="145">
        <f>IF(RIGHT(Table1[[#This Row],[Location]],1)="1",SUM(H274:H277),"")</f>
        <v>49</v>
      </c>
      <c r="K274" s="145" t="str">
        <f>_xlfn.CONCAT("CL_",Table1[[#This Row],[Location]])</f>
        <v>CL_DD1-06:01</v>
      </c>
    </row>
    <row r="275" spans="1:11" x14ac:dyDescent="0.35">
      <c r="A275" s="3" t="s">
        <v>6524</v>
      </c>
      <c r="B275" s="3" t="str">
        <f>LEFT(Table1[[#This Row],[Location]],6)</f>
        <v>DD1-06</v>
      </c>
      <c r="C275" s="3" t="s">
        <v>4585</v>
      </c>
      <c r="D275" s="3" t="str">
        <f>LEFT(Table1[[#This Row],[Pheno]],4)</f>
        <v>SOUR</v>
      </c>
      <c r="E275" s="3" t="str">
        <f>LEFT(Table1[[#This Row],[Barcode]],7)</f>
        <v>SOUR007</v>
      </c>
      <c r="F275" s="3" t="str">
        <f>LEFT(Table1[[#This Row],[Barcode]],7)</f>
        <v>SOUR007</v>
      </c>
      <c r="G275" s="50" t="s">
        <v>6555</v>
      </c>
      <c r="H275" s="124">
        <v>20</v>
      </c>
      <c r="I275" s="145" t="str">
        <f>IF(Table1[[#This Row],[Initial Clone Count]]="","","1")</f>
        <v>1</v>
      </c>
      <c r="J275" s="145" t="str">
        <f>IF(RIGHT(Table1[[#This Row],[Location]],1)="1",SUM(H275:H278),"")</f>
        <v/>
      </c>
      <c r="K275" s="145" t="str">
        <f>_xlfn.CONCAT("CL_",Table1[[#This Row],[Location]])</f>
        <v>CL_DD1-06:02</v>
      </c>
    </row>
    <row r="276" spans="1:11" x14ac:dyDescent="0.35">
      <c r="A276" s="3" t="s">
        <v>6524</v>
      </c>
      <c r="B276" s="3" t="str">
        <f>LEFT(Table1[[#This Row],[Location]],6)</f>
        <v>DD1-06</v>
      </c>
      <c r="C276" s="3" t="s">
        <v>4606</v>
      </c>
      <c r="D276" s="3" t="str">
        <f>LEFT(Table1[[#This Row],[Pheno]],4)</f>
        <v>.</v>
      </c>
      <c r="E276" s="3" t="str">
        <f>LEFT(Table1[[#This Row],[Barcode]],7)</f>
        <v>.</v>
      </c>
      <c r="F276" s="3" t="str">
        <f>LEFT(Table1[[#This Row],[Barcode]],7)</f>
        <v>.</v>
      </c>
      <c r="G276" s="50" t="s">
        <v>413</v>
      </c>
      <c r="H276" s="124"/>
      <c r="I276" s="145" t="str">
        <f>IF(Table1[[#This Row],[Initial Clone Count]]="","","1")</f>
        <v/>
      </c>
      <c r="J276" s="145" t="str">
        <f>IF(RIGHT(Table1[[#This Row],[Location]],1)="1",SUM(H276:H279),"")</f>
        <v/>
      </c>
      <c r="K276" s="145" t="str">
        <f>_xlfn.CONCAT("CL_",Table1[[#This Row],[Location]])</f>
        <v>CL_DD1-06:03</v>
      </c>
    </row>
    <row r="277" spans="1:11" x14ac:dyDescent="0.35">
      <c r="A277" s="3" t="s">
        <v>6524</v>
      </c>
      <c r="B277" s="3" t="str">
        <f>LEFT(Table1[[#This Row],[Location]],6)</f>
        <v>DD1-06</v>
      </c>
      <c r="C277" s="3" t="s">
        <v>4627</v>
      </c>
      <c r="D277" s="3" t="str">
        <f>LEFT(Table1[[#This Row],[Pheno]],4)</f>
        <v>.</v>
      </c>
      <c r="E277" s="3" t="str">
        <f>LEFT(Table1[[#This Row],[Barcode]],7)</f>
        <v>.</v>
      </c>
      <c r="F277" s="3" t="str">
        <f>LEFT(Table1[[#This Row],[Barcode]],7)</f>
        <v>.</v>
      </c>
      <c r="G277" s="50" t="s">
        <v>413</v>
      </c>
      <c r="H277" s="124"/>
      <c r="I277" s="145" t="str">
        <f>IF(Table1[[#This Row],[Initial Clone Count]]="","","1")</f>
        <v/>
      </c>
      <c r="J277" s="145" t="str">
        <f>IF(RIGHT(Table1[[#This Row],[Location]],1)="1",SUM(H277:H280),"")</f>
        <v/>
      </c>
      <c r="K277" s="145" t="str">
        <f>_xlfn.CONCAT("CL_",Table1[[#This Row],[Location]])</f>
        <v>CL_DD1-06:04</v>
      </c>
    </row>
    <row r="278" spans="1:11" x14ac:dyDescent="0.35">
      <c r="A278" s="3" t="s">
        <v>6524</v>
      </c>
      <c r="B278" s="1" t="str">
        <f>LEFT(Table1[[#This Row],[Location]],6)</f>
        <v>DD1-07</v>
      </c>
      <c r="C278" s="1" t="s">
        <v>4563</v>
      </c>
      <c r="D278" s="1" t="str">
        <f>LEFT(Table1[[#This Row],[Pheno]],4)</f>
        <v>SOUR</v>
      </c>
      <c r="E278" s="1" t="str">
        <f>LEFT(Table1[[#This Row],[Barcode]],7)</f>
        <v>SOUR007</v>
      </c>
      <c r="F278" s="1" t="str">
        <f>LEFT(Table1[[#This Row],[Barcode]],7)</f>
        <v>SOUR007</v>
      </c>
      <c r="G278" s="179" t="s">
        <v>6549</v>
      </c>
      <c r="H278" s="124">
        <v>18</v>
      </c>
      <c r="I278" s="145" t="str">
        <f>IF(Table1[[#This Row],[Initial Clone Count]]="","","1")</f>
        <v>1</v>
      </c>
      <c r="J278" s="145">
        <f>IF(RIGHT(Table1[[#This Row],[Location]],1)="1",SUM(H278:H281),"")</f>
        <v>50</v>
      </c>
      <c r="K278" s="145" t="str">
        <f>_xlfn.CONCAT("CL_",Table1[[#This Row],[Location]])</f>
        <v>CL_DD1-07:01</v>
      </c>
    </row>
    <row r="279" spans="1:11" x14ac:dyDescent="0.35">
      <c r="A279" s="3" t="s">
        <v>6524</v>
      </c>
      <c r="B279" s="3" t="str">
        <f>LEFT(Table1[[#This Row],[Location]],6)</f>
        <v>DD1-07</v>
      </c>
      <c r="C279" s="3" t="s">
        <v>4584</v>
      </c>
      <c r="D279" s="3" t="str">
        <f>LEFT(Table1[[#This Row],[Pheno]],4)</f>
        <v>KING</v>
      </c>
      <c r="E279" s="3" t="str">
        <f>LEFT(Table1[[#This Row],[Barcode]],7)</f>
        <v>KING002</v>
      </c>
      <c r="F279" s="3" t="str">
        <f>LEFT(Table1[[#This Row],[Barcode]],7)</f>
        <v>KING002</v>
      </c>
      <c r="G279" s="50" t="s">
        <v>6012</v>
      </c>
      <c r="H279" s="124">
        <v>15</v>
      </c>
      <c r="I279" s="145" t="str">
        <f>IF(Table1[[#This Row],[Initial Clone Count]]="","","1")</f>
        <v>1</v>
      </c>
      <c r="J279" s="145" t="str">
        <f>IF(RIGHT(Table1[[#This Row],[Location]],1)="1",SUM(H279:H282),"")</f>
        <v/>
      </c>
      <c r="K279" s="145" t="str">
        <f>_xlfn.CONCAT("CL_",Table1[[#This Row],[Location]])</f>
        <v>CL_DD1-07:02</v>
      </c>
    </row>
    <row r="280" spans="1:11" x14ac:dyDescent="0.35">
      <c r="A280" s="3" t="s">
        <v>6524</v>
      </c>
      <c r="B280" s="3" t="str">
        <f>LEFT(Table1[[#This Row],[Location]],6)</f>
        <v>DD1-07</v>
      </c>
      <c r="C280" s="3" t="s">
        <v>4605</v>
      </c>
      <c r="D280" s="3" t="str">
        <f>LEFT(Table1[[#This Row],[Pheno]],4)</f>
        <v>KING</v>
      </c>
      <c r="E280" s="3" t="str">
        <f>LEFT(Table1[[#This Row],[Barcode]],7)</f>
        <v>KING002</v>
      </c>
      <c r="F280" s="3" t="str">
        <f>LEFT(Table1[[#This Row],[Barcode]],7)</f>
        <v>KING002</v>
      </c>
      <c r="G280" s="50" t="s">
        <v>6009</v>
      </c>
      <c r="H280" s="124">
        <v>17</v>
      </c>
      <c r="I280" s="145" t="str">
        <f>IF(Table1[[#This Row],[Initial Clone Count]]="","","1")</f>
        <v>1</v>
      </c>
      <c r="J280" s="145" t="str">
        <f>IF(RIGHT(Table1[[#This Row],[Location]],1)="1",SUM(H280:H283),"")</f>
        <v/>
      </c>
      <c r="K280" s="145" t="str">
        <f>_xlfn.CONCAT("CL_",Table1[[#This Row],[Location]])</f>
        <v>CL_DD1-07:03</v>
      </c>
    </row>
    <row r="281" spans="1:11" x14ac:dyDescent="0.35">
      <c r="A281" s="3" t="s">
        <v>6524</v>
      </c>
      <c r="B281" s="3" t="str">
        <f>LEFT(Table1[[#This Row],[Location]],6)</f>
        <v>DD1-07</v>
      </c>
      <c r="C281" s="3" t="s">
        <v>4626</v>
      </c>
      <c r="D281" s="3" t="str">
        <f>LEFT(Table1[[#This Row],[Pheno]],4)</f>
        <v>.</v>
      </c>
      <c r="E281" s="3" t="str">
        <f>LEFT(Table1[[#This Row],[Barcode]],7)</f>
        <v>.</v>
      </c>
      <c r="F281" s="3" t="str">
        <f>LEFT(Table1[[#This Row],[Barcode]],7)</f>
        <v>.</v>
      </c>
      <c r="G281" s="50" t="s">
        <v>413</v>
      </c>
      <c r="H281" s="124"/>
      <c r="I281" s="145" t="str">
        <f>IF(Table1[[#This Row],[Initial Clone Count]]="","","1")</f>
        <v/>
      </c>
      <c r="J281" s="145" t="str">
        <f>IF(RIGHT(Table1[[#This Row],[Location]],1)="1",SUM(H281:H284),"")</f>
        <v/>
      </c>
      <c r="K281" s="145" t="str">
        <f>_xlfn.CONCAT("CL_",Table1[[#This Row],[Location]])</f>
        <v>CL_DD1-07:04</v>
      </c>
    </row>
    <row r="282" spans="1:11" x14ac:dyDescent="0.35">
      <c r="A282" s="3" t="s">
        <v>6524</v>
      </c>
      <c r="B282" s="3" t="str">
        <f>LEFT(Table1[[#This Row],[Location]],6)</f>
        <v>DD2-01</v>
      </c>
      <c r="C282" s="3" t="s">
        <v>4576</v>
      </c>
      <c r="D282" s="3" t="str">
        <f>LEFT(Table1[[#This Row],[Pheno]],4)</f>
        <v>KOKO</v>
      </c>
      <c r="E282" s="3" t="str">
        <f>LEFT(Table1[[#This Row],[Barcode]],7)</f>
        <v>KOKO011</v>
      </c>
      <c r="F282" s="3" t="str">
        <f>LEFT(Table1[[#This Row],[Barcode]],7)</f>
        <v>KOKO011</v>
      </c>
      <c r="G282" s="50" t="s">
        <v>6198</v>
      </c>
      <c r="H282" s="124">
        <v>11</v>
      </c>
      <c r="I282" s="145" t="str">
        <f>IF(Table1[[#This Row],[Initial Clone Count]]="","","1")</f>
        <v>1</v>
      </c>
      <c r="J282" s="145">
        <f>IF(RIGHT(Table1[[#This Row],[Location]],1)="1",SUM(H282:H285),"")</f>
        <v>49</v>
      </c>
      <c r="K282" s="145" t="str">
        <f>_xlfn.CONCAT("CL_",Table1[[#This Row],[Location]])</f>
        <v>CL_DD2-01:01</v>
      </c>
    </row>
    <row r="283" spans="1:11" x14ac:dyDescent="0.35">
      <c r="A283" s="3" t="s">
        <v>6524</v>
      </c>
      <c r="B283" s="3" t="str">
        <f>LEFT(Table1[[#This Row],[Location]],6)</f>
        <v>DD2-01</v>
      </c>
      <c r="C283" s="3" t="s">
        <v>4597</v>
      </c>
      <c r="D283" s="3" t="str">
        <f>LEFT(Table1[[#This Row],[Pheno]],4)</f>
        <v>PINE</v>
      </c>
      <c r="E283" s="3" t="str">
        <f>LEFT(Table1[[#This Row],[Barcode]],7)</f>
        <v>PINE001</v>
      </c>
      <c r="F283" s="3" t="str">
        <f>LEFT(Table1[[#This Row],[Barcode]],7)</f>
        <v>PINE001</v>
      </c>
      <c r="G283" s="50" t="s">
        <v>5989</v>
      </c>
      <c r="H283" s="124">
        <v>13</v>
      </c>
      <c r="I283" s="145" t="str">
        <f>IF(Table1[[#This Row],[Initial Clone Count]]="","","1")</f>
        <v>1</v>
      </c>
      <c r="J283" s="145" t="str">
        <f>IF(RIGHT(Table1[[#This Row],[Location]],1)="1",SUM(H283:H286),"")</f>
        <v/>
      </c>
      <c r="K283" s="145" t="str">
        <f>_xlfn.CONCAT("CL_",Table1[[#This Row],[Location]])</f>
        <v>CL_DD2-01:02</v>
      </c>
    </row>
    <row r="284" spans="1:11" x14ac:dyDescent="0.35">
      <c r="A284" s="3" t="s">
        <v>6524</v>
      </c>
      <c r="B284" s="3" t="str">
        <f>LEFT(Table1[[#This Row],[Location]],6)</f>
        <v>DD2-01</v>
      </c>
      <c r="C284" s="3" t="s">
        <v>4618</v>
      </c>
      <c r="D284" s="3" t="str">
        <f>LEFT(Table1[[#This Row],[Pheno]],4)</f>
        <v>OROB</v>
      </c>
      <c r="E284" s="3" t="str">
        <f>LEFT(Table1[[#This Row],[Barcode]],7)</f>
        <v>OROB054</v>
      </c>
      <c r="F284" s="3" t="str">
        <f>LEFT(Table1[[#This Row],[Barcode]],7)</f>
        <v>OROB054</v>
      </c>
      <c r="G284" s="50" t="s">
        <v>6210</v>
      </c>
      <c r="H284" s="124">
        <v>25</v>
      </c>
      <c r="I284" s="145" t="str">
        <f>IF(Table1[[#This Row],[Initial Clone Count]]="","","1")</f>
        <v>1</v>
      </c>
      <c r="J284" s="145" t="str">
        <f>IF(RIGHT(Table1[[#This Row],[Location]],1)="1",SUM(H284:H287),"")</f>
        <v/>
      </c>
      <c r="K284" s="145" t="str">
        <f>_xlfn.CONCAT("CL_",Table1[[#This Row],[Location]])</f>
        <v>CL_DD2-01:03</v>
      </c>
    </row>
    <row r="285" spans="1:11" x14ac:dyDescent="0.35">
      <c r="A285" s="3" t="s">
        <v>6524</v>
      </c>
      <c r="B285" s="3" t="str">
        <f>LEFT(Table1[[#This Row],[Location]],6)</f>
        <v>DD2-01</v>
      </c>
      <c r="C285" s="3" t="s">
        <v>4639</v>
      </c>
      <c r="D285" s="3" t="str">
        <f>LEFT(Table1[[#This Row],[Pheno]],4)</f>
        <v>.</v>
      </c>
      <c r="E285" s="3" t="str">
        <f>LEFT(Table1[[#This Row],[Barcode]],7)</f>
        <v>.</v>
      </c>
      <c r="F285" s="3" t="str">
        <f>LEFT(Table1[[#This Row],[Barcode]],7)</f>
        <v>.</v>
      </c>
      <c r="G285" s="50" t="s">
        <v>413</v>
      </c>
      <c r="H285" s="124"/>
      <c r="I285" s="145" t="str">
        <f>IF(Table1[[#This Row],[Initial Clone Count]]="","","1")</f>
        <v/>
      </c>
      <c r="J285" s="145" t="str">
        <f>IF(RIGHT(Table1[[#This Row],[Location]],1)="1",SUM(H285:H288),"")</f>
        <v/>
      </c>
      <c r="K285" s="145" t="str">
        <f>_xlfn.CONCAT("CL_",Table1[[#This Row],[Location]])</f>
        <v>CL_DD2-01:04</v>
      </c>
    </row>
    <row r="286" spans="1:11" x14ac:dyDescent="0.35">
      <c r="A286" s="3" t="s">
        <v>6524</v>
      </c>
      <c r="B286" s="3" t="str">
        <f>LEFT(Table1[[#This Row],[Location]],6)</f>
        <v>DD2-02</v>
      </c>
      <c r="C286" s="3" t="s">
        <v>4575</v>
      </c>
      <c r="D286" s="3" t="str">
        <f>LEFT(Table1[[#This Row],[Pheno]],4)</f>
        <v>PINE</v>
      </c>
      <c r="E286" s="3" t="str">
        <f>LEFT(Table1[[#This Row],[Barcode]],7)</f>
        <v>PINE001</v>
      </c>
      <c r="F286" s="3" t="str">
        <f>LEFT(Table1[[#This Row],[Barcode]],7)</f>
        <v>PINE001</v>
      </c>
      <c r="G286" s="50" t="s">
        <v>5981</v>
      </c>
      <c r="H286" s="124">
        <v>16</v>
      </c>
      <c r="I286" s="145" t="str">
        <f>IF(Table1[[#This Row],[Initial Clone Count]]="","","1")</f>
        <v>1</v>
      </c>
      <c r="J286" s="145">
        <f>IF(RIGHT(Table1[[#This Row],[Location]],1)="1",SUM(H286:H289),"")</f>
        <v>49</v>
      </c>
      <c r="K286" s="145" t="str">
        <f>_xlfn.CONCAT("CL_",Table1[[#This Row],[Location]])</f>
        <v>CL_DD2-02:01</v>
      </c>
    </row>
    <row r="287" spans="1:11" x14ac:dyDescent="0.35">
      <c r="A287" s="3" t="s">
        <v>6524</v>
      </c>
      <c r="B287" s="3" t="str">
        <f>LEFT(Table1[[#This Row],[Location]],6)</f>
        <v>DD2-02</v>
      </c>
      <c r="C287" s="3" t="s">
        <v>4596</v>
      </c>
      <c r="D287" s="3" t="str">
        <f>LEFT(Table1[[#This Row],[Pheno]],4)</f>
        <v>KOKO</v>
      </c>
      <c r="E287" s="3" t="str">
        <f>LEFT(Table1[[#This Row],[Barcode]],7)</f>
        <v>KOKO011</v>
      </c>
      <c r="F287" s="3" t="str">
        <f>LEFT(Table1[[#This Row],[Barcode]],7)</f>
        <v>KOKO011</v>
      </c>
      <c r="G287" s="50" t="s">
        <v>6372</v>
      </c>
      <c r="H287" s="124">
        <v>33</v>
      </c>
      <c r="I287" s="145" t="str">
        <f>IF(Table1[[#This Row],[Initial Clone Count]]="","","1")</f>
        <v>1</v>
      </c>
      <c r="J287" s="145" t="str">
        <f>IF(RIGHT(Table1[[#This Row],[Location]],1)="1",SUM(H287:H290),"")</f>
        <v/>
      </c>
      <c r="K287" s="145" t="str">
        <f>_xlfn.CONCAT("CL_",Table1[[#This Row],[Location]])</f>
        <v>CL_DD2-02:02</v>
      </c>
    </row>
    <row r="288" spans="1:11" x14ac:dyDescent="0.35">
      <c r="A288" s="3" t="s">
        <v>6524</v>
      </c>
      <c r="B288" s="3" t="str">
        <f>LEFT(Table1[[#This Row],[Location]],6)</f>
        <v>DD2-02</v>
      </c>
      <c r="C288" s="3" t="s">
        <v>4617</v>
      </c>
      <c r="D288" s="3" t="str">
        <f>LEFT(Table1[[#This Row],[Pheno]],4)</f>
        <v>.</v>
      </c>
      <c r="E288" s="3" t="str">
        <f>LEFT(Table1[[#This Row],[Barcode]],7)</f>
        <v>.</v>
      </c>
      <c r="F288" s="3" t="str">
        <f>LEFT(Table1[[#This Row],[Barcode]],7)</f>
        <v>.</v>
      </c>
      <c r="G288" s="50" t="s">
        <v>413</v>
      </c>
      <c r="H288" s="124"/>
      <c r="I288" s="145" t="str">
        <f>IF(Table1[[#This Row],[Initial Clone Count]]="","","1")</f>
        <v/>
      </c>
      <c r="J288" s="145" t="str">
        <f>IF(RIGHT(Table1[[#This Row],[Location]],1)="1",SUM(H288:H291),"")</f>
        <v/>
      </c>
      <c r="K288" s="145" t="str">
        <f>_xlfn.CONCAT("CL_",Table1[[#This Row],[Location]])</f>
        <v>CL_DD2-02:03</v>
      </c>
    </row>
    <row r="289" spans="1:11" x14ac:dyDescent="0.35">
      <c r="A289" s="3" t="s">
        <v>6524</v>
      </c>
      <c r="B289" s="3" t="str">
        <f>LEFT(Table1[[#This Row],[Location]],6)</f>
        <v>DD2-02</v>
      </c>
      <c r="C289" s="3" t="s">
        <v>4638</v>
      </c>
      <c r="D289" s="3" t="str">
        <f>LEFT(Table1[[#This Row],[Pheno]],4)</f>
        <v>.</v>
      </c>
      <c r="E289" s="3" t="str">
        <f>LEFT(Table1[[#This Row],[Barcode]],7)</f>
        <v>.</v>
      </c>
      <c r="F289" s="3" t="str">
        <f>LEFT(Table1[[#This Row],[Barcode]],7)</f>
        <v>.</v>
      </c>
      <c r="G289" s="50" t="s">
        <v>413</v>
      </c>
      <c r="H289" s="124"/>
      <c r="I289" s="145" t="str">
        <f>IF(Table1[[#This Row],[Initial Clone Count]]="","","1")</f>
        <v/>
      </c>
      <c r="J289" s="145" t="str">
        <f>IF(RIGHT(Table1[[#This Row],[Location]],1)="1",SUM(H289:H292),"")</f>
        <v/>
      </c>
      <c r="K289" s="145" t="str">
        <f>_xlfn.CONCAT("CL_",Table1[[#This Row],[Location]])</f>
        <v>CL_DD2-02:04</v>
      </c>
    </row>
    <row r="290" spans="1:11" x14ac:dyDescent="0.35">
      <c r="A290" s="3" t="s">
        <v>6524</v>
      </c>
      <c r="B290" s="3" t="str">
        <f>LEFT(Table1[[#This Row],[Location]],6)</f>
        <v>DD2-03</v>
      </c>
      <c r="C290" s="177" t="s">
        <v>4574</v>
      </c>
      <c r="D290" s="3" t="str">
        <f>LEFT(Table1[[#This Row],[Pheno]],4)</f>
        <v>OROB</v>
      </c>
      <c r="E290" s="3" t="str">
        <f>LEFT(Table1[[#This Row],[Barcode]],7)</f>
        <v>OROB054</v>
      </c>
      <c r="F290" s="3" t="str">
        <f>LEFT(Table1[[#This Row],[Barcode]],7)</f>
        <v>OROB054</v>
      </c>
      <c r="G290" s="50" t="s">
        <v>6551</v>
      </c>
      <c r="H290" s="124">
        <v>11</v>
      </c>
      <c r="I290" s="145" t="str">
        <f>IF(Table1[[#This Row],[Initial Clone Count]]="","","1")</f>
        <v>1</v>
      </c>
      <c r="J290" s="145">
        <f>IF(RIGHT(Table1[[#This Row],[Location]],1)="1",SUM(H290:H293),"")</f>
        <v>42</v>
      </c>
      <c r="K290" s="145" t="str">
        <f>_xlfn.CONCAT("CL_",Table1[[#This Row],[Location]])</f>
        <v>CL_DD2-03:01</v>
      </c>
    </row>
    <row r="291" spans="1:11" x14ac:dyDescent="0.35">
      <c r="A291" s="3" t="s">
        <v>6524</v>
      </c>
      <c r="B291" s="3" t="str">
        <f>LEFT(Table1[[#This Row],[Location]],6)</f>
        <v>DD2-03</v>
      </c>
      <c r="C291" s="177" t="s">
        <v>4595</v>
      </c>
      <c r="D291" s="3" t="str">
        <f>LEFT(Table1[[#This Row],[Pheno]],4)</f>
        <v>SUNL</v>
      </c>
      <c r="E291" s="3" t="str">
        <f>LEFT(Table1[[#This Row],[Barcode]],7)</f>
        <v>SUNL006</v>
      </c>
      <c r="F291" s="3" t="str">
        <f>LEFT(Table1[[#This Row],[Barcode]],7)</f>
        <v>SUNL006</v>
      </c>
      <c r="G291" s="50" t="s">
        <v>6563</v>
      </c>
      <c r="H291" s="124">
        <v>17</v>
      </c>
      <c r="I291" s="145" t="str">
        <f>IF(Table1[[#This Row],[Initial Clone Count]]="","","1")</f>
        <v>1</v>
      </c>
      <c r="J291" s="145" t="str">
        <f>IF(RIGHT(Table1[[#This Row],[Location]],1)="1",SUM(H291:H295),"")</f>
        <v/>
      </c>
      <c r="K291" s="145" t="str">
        <f>_xlfn.CONCAT("CL_",Table1[[#This Row],[Location]])</f>
        <v>CL_DD2-03:02</v>
      </c>
    </row>
    <row r="292" spans="1:11" x14ac:dyDescent="0.35">
      <c r="A292" s="3" t="s">
        <v>6524</v>
      </c>
      <c r="B292" s="3" t="str">
        <f>LEFT(Table1[[#This Row],[Location]],6)</f>
        <v>DD2-03</v>
      </c>
      <c r="C292" s="177" t="s">
        <v>4616</v>
      </c>
      <c r="D292" s="3" t="str">
        <f>LEFT(Table1[[#This Row],[Pheno]],4)</f>
        <v>HEAD</v>
      </c>
      <c r="E292" s="3" t="str">
        <f>LEFT(Table1[[#This Row],[Barcode]],7)</f>
        <v>HEAD007</v>
      </c>
      <c r="F292" s="3" t="str">
        <f>LEFT(Table1[[#This Row],[Barcode]],7)</f>
        <v>HEAD007</v>
      </c>
      <c r="G292" s="50" t="s">
        <v>6561</v>
      </c>
      <c r="H292" s="124">
        <v>7</v>
      </c>
      <c r="I292" s="145" t="str">
        <f>IF(Table1[[#This Row],[Initial Clone Count]]="","","1")</f>
        <v>1</v>
      </c>
      <c r="J292" s="145" t="str">
        <f>IF(RIGHT(Table1[[#This Row],[Location]],1)="1",SUM(H292:H296),"")</f>
        <v/>
      </c>
      <c r="K292" s="145" t="str">
        <f>_xlfn.CONCAT("CL_",Table1[[#This Row],[Location]])</f>
        <v>CL_DD2-03:03</v>
      </c>
    </row>
    <row r="293" spans="1:11" x14ac:dyDescent="0.35">
      <c r="A293" s="3" t="s">
        <v>6524</v>
      </c>
      <c r="B293" s="3" t="str">
        <f>LEFT(Table1[[#This Row],[Location]],6)</f>
        <v>DD2-03</v>
      </c>
      <c r="C293" s="177" t="s">
        <v>4637</v>
      </c>
      <c r="D293" s="3" t="str">
        <f>LEFT(Table1[[#This Row],[Pheno]],4)</f>
        <v>TNZN</v>
      </c>
      <c r="E293" s="3" t="str">
        <f>LEFT(Table1[[#This Row],[Barcode]],7)</f>
        <v>TNZN017</v>
      </c>
      <c r="F293" s="3" t="str">
        <f>LEFT(Table1[[#This Row],[Barcode]],7)</f>
        <v>TNZN017</v>
      </c>
      <c r="G293" s="50" t="s">
        <v>6564</v>
      </c>
      <c r="H293" s="124">
        <v>7</v>
      </c>
      <c r="I293" s="145" t="str">
        <f>IF(Table1[[#This Row],[Initial Clone Count]]="","","1")</f>
        <v>1</v>
      </c>
      <c r="J293" s="145" t="str">
        <f>IF(RIGHT(Table1[[#This Row],[Location]],1)="1",SUM(H293:H294),"")</f>
        <v/>
      </c>
      <c r="K293" s="145" t="str">
        <f>_xlfn.CONCAT("CL_",Table1[[#This Row],[Location]])</f>
        <v>CL_DD2-03:04</v>
      </c>
    </row>
    <row r="294" spans="1:11" x14ac:dyDescent="0.35">
      <c r="A294" s="3" t="s">
        <v>6524</v>
      </c>
      <c r="B294" s="3" t="str">
        <f>LEFT(Table1[[#This Row],[Location]],6)</f>
        <v>DD2-03</v>
      </c>
      <c r="C294" s="177" t="s">
        <v>6560</v>
      </c>
      <c r="D294" s="3" t="str">
        <f>LEFT(Table1[[#This Row],[Pheno]],4)</f>
        <v>TNZN</v>
      </c>
      <c r="E294" s="3" t="str">
        <f>LEFT(Table1[[#This Row],[Barcode]],7)</f>
        <v>TNZN006</v>
      </c>
      <c r="F294" s="3" t="str">
        <f>LEFT(Table1[[#This Row],[Barcode]],7)</f>
        <v>TNZN006</v>
      </c>
      <c r="G294" s="132" t="s">
        <v>6562</v>
      </c>
      <c r="H294" s="47">
        <v>7</v>
      </c>
      <c r="I294" s="145" t="str">
        <f>IF(Table1[[#This Row],[Initial Clone Count]]="","","1")</f>
        <v>1</v>
      </c>
      <c r="J294" s="145" t="str">
        <f>IF(RIGHT(Table1[[#This Row],[Location]],1)="1",SUM(H295:H296),"")</f>
        <v/>
      </c>
      <c r="K294" s="145" t="str">
        <f>_xlfn.CONCAT("CL_",Table1[[#This Row],[Location]])</f>
        <v>CL_DD2-03:05</v>
      </c>
    </row>
    <row r="295" spans="1:11" x14ac:dyDescent="0.35">
      <c r="A295" s="3" t="s">
        <v>6524</v>
      </c>
      <c r="B295" s="3" t="str">
        <f>LEFT(Table1[[#This Row],[Location]],6)</f>
        <v>DD2-04</v>
      </c>
      <c r="C295" s="3" t="s">
        <v>4573</v>
      </c>
      <c r="D295" s="3" t="str">
        <f>LEFT(Table1[[#This Row],[Pheno]],4)</f>
        <v>KOKO</v>
      </c>
      <c r="E295" s="3" t="str">
        <f>LEFT(Table1[[#This Row],[Barcode]],7)</f>
        <v>KOKO011</v>
      </c>
      <c r="F295" s="3" t="str">
        <f>LEFT(Table1[[#This Row],[Barcode]],7)</f>
        <v>KOKO011</v>
      </c>
      <c r="G295" s="50" t="s">
        <v>6198</v>
      </c>
      <c r="H295" s="124">
        <v>39</v>
      </c>
      <c r="I295" s="145" t="str">
        <f>IF(Table1[[#This Row],[Initial Clone Count]]="","","1")</f>
        <v>1</v>
      </c>
      <c r="J295" s="145">
        <f>IF(RIGHT(Table1[[#This Row],[Location]],1)="1",SUM(H295:H299),"")</f>
        <v>98</v>
      </c>
      <c r="K295" s="145" t="str">
        <f>_xlfn.CONCAT("CL_",Table1[[#This Row],[Location]])</f>
        <v>CL_DD2-04:01</v>
      </c>
    </row>
    <row r="296" spans="1:11" x14ac:dyDescent="0.35">
      <c r="A296" s="3" t="s">
        <v>6524</v>
      </c>
      <c r="B296" s="3" t="str">
        <f>LEFT(Table1[[#This Row],[Location]],6)</f>
        <v>DD2-04</v>
      </c>
      <c r="C296" s="3" t="s">
        <v>4594</v>
      </c>
      <c r="D296" s="3" t="str">
        <f>LEFT(Table1[[#This Row],[Pheno]],4)</f>
        <v>SOUR</v>
      </c>
      <c r="E296" s="3" t="str">
        <f>LEFT(Table1[[#This Row],[Barcode]],7)</f>
        <v>SOUR007</v>
      </c>
      <c r="F296" s="3" t="str">
        <f>LEFT(Table1[[#This Row],[Barcode]],7)</f>
        <v>SOUR007</v>
      </c>
      <c r="G296" s="50" t="s">
        <v>6001</v>
      </c>
      <c r="H296" s="124">
        <v>10</v>
      </c>
      <c r="I296" s="145" t="str">
        <f>IF(Table1[[#This Row],[Initial Clone Count]]="","","1")</f>
        <v>1</v>
      </c>
      <c r="J296" s="145" t="str">
        <f>IF(RIGHT(Table1[[#This Row],[Location]],1)="1",SUM(H298:H300),"")</f>
        <v/>
      </c>
      <c r="K296" s="145" t="str">
        <f>_xlfn.CONCAT("CL_",Table1[[#This Row],[Location]])</f>
        <v>CL_DD2-04:02</v>
      </c>
    </row>
    <row r="297" spans="1:11" x14ac:dyDescent="0.35">
      <c r="A297" s="3" t="s">
        <v>6524</v>
      </c>
      <c r="B297" s="3" t="str">
        <f>LEFT(Table1[[#This Row],[Location]],6)</f>
        <v>DD2-04</v>
      </c>
      <c r="C297" s="3" t="s">
        <v>4615</v>
      </c>
      <c r="D297" s="49"/>
      <c r="E297" s="110"/>
      <c r="F297" s="110"/>
      <c r="G297" s="180" t="s">
        <v>413</v>
      </c>
      <c r="H297" s="47"/>
      <c r="I297" s="145" t="str">
        <f>IF(Table1[[#This Row],[Initial Clone Count]]="","","1")</f>
        <v/>
      </c>
      <c r="J297" s="145" t="str">
        <f>IF(RIGHT(Table1[[#This Row],[Location]],1)="1",SUM(H298:H301),"")</f>
        <v/>
      </c>
      <c r="K297" s="145" t="str">
        <f>_xlfn.CONCAT("CL_",Table1[[#This Row],[Location]])</f>
        <v>CL_DD2-04:03</v>
      </c>
    </row>
    <row r="298" spans="1:11" x14ac:dyDescent="0.35">
      <c r="A298" s="3" t="s">
        <v>6524</v>
      </c>
      <c r="B298" s="3" t="str">
        <f>LEFT(Table1[[#This Row],[Location]],6)</f>
        <v>DD2-05</v>
      </c>
      <c r="C298" s="50" t="s">
        <v>4572</v>
      </c>
      <c r="D298" s="25" t="str">
        <f>LEFT(Table1[[#This Row],[Pheno]],4)</f>
        <v>PINE</v>
      </c>
      <c r="E298" s="110" t="str">
        <f>LEFT(Table1[[#This Row],[Barcode]],7)</f>
        <v>PINE001</v>
      </c>
      <c r="F298" s="110" t="str">
        <f>LEFT(Table1[[#This Row],[Barcode]],7)</f>
        <v>PINE001</v>
      </c>
      <c r="G298" s="50" t="s">
        <v>5989</v>
      </c>
      <c r="H298" s="124">
        <v>35</v>
      </c>
      <c r="I298" s="145" t="str">
        <f>IF(Table1[[#This Row],[Initial Clone Count]]="","","1")</f>
        <v>1</v>
      </c>
      <c r="J298" s="145">
        <f>IF(RIGHT(Table1[[#This Row],[Location]],1)="1",SUM(H299:H302),"")</f>
        <v>64</v>
      </c>
      <c r="K298" s="145" t="str">
        <f>_xlfn.CONCAT("CL_",Table1[[#This Row],[Location]])</f>
        <v>CL_DD2-05:01</v>
      </c>
    </row>
    <row r="299" spans="1:11" x14ac:dyDescent="0.35">
      <c r="A299" s="3" t="s">
        <v>6524</v>
      </c>
      <c r="B299" s="3" t="str">
        <f>LEFT(Table1[[#This Row],[Location]],6)</f>
        <v>DD2-05</v>
      </c>
      <c r="C299" s="50" t="s">
        <v>4593</v>
      </c>
      <c r="D299" s="25" t="str">
        <f>LEFT(Table1[[#This Row],[Pheno]],4)</f>
        <v>KOKO</v>
      </c>
      <c r="E299" s="110" t="str">
        <f>LEFT(Table1[[#This Row],[Barcode]],7)</f>
        <v>KOKO011</v>
      </c>
      <c r="F299" s="110" t="str">
        <f>LEFT(Table1[[#This Row],[Barcode]],7)</f>
        <v>KOKO011</v>
      </c>
      <c r="G299" s="50" t="s">
        <v>5367</v>
      </c>
      <c r="H299" s="124">
        <v>14</v>
      </c>
      <c r="I299" s="145" t="str">
        <f>IF(Table1[[#This Row],[Initial Clone Count]]="","","1")</f>
        <v>1</v>
      </c>
      <c r="J299" s="145" t="str">
        <f>IF(RIGHT(Table1[[#This Row],[Location]],1)="1",SUM(H300:H303),"")</f>
        <v/>
      </c>
      <c r="K299" s="145" t="str">
        <f>_xlfn.CONCAT("CL_",Table1[[#This Row],[Location]])</f>
        <v>CL_DD2-05:02</v>
      </c>
    </row>
    <row r="300" spans="1:11" x14ac:dyDescent="0.35">
      <c r="A300" s="3" t="s">
        <v>6524</v>
      </c>
      <c r="B300" s="3" t="str">
        <f>LEFT(Table1[[#This Row],[Location]],6)</f>
        <v>DD2-05</v>
      </c>
      <c r="C300" s="50" t="s">
        <v>4614</v>
      </c>
      <c r="D300" s="25" t="str">
        <f>LEFT(Table1[[#This Row],[Pheno]],4)</f>
        <v>.</v>
      </c>
      <c r="E300" s="110" t="str">
        <f>LEFT(Table1[[#This Row],[Barcode]],7)</f>
        <v>.</v>
      </c>
      <c r="F300" s="110" t="str">
        <f>LEFT(Table1[[#This Row],[Barcode]],7)</f>
        <v>.</v>
      </c>
      <c r="G300" s="50" t="s">
        <v>413</v>
      </c>
      <c r="H300" s="124"/>
      <c r="I300" s="145" t="str">
        <f>IF(Table1[[#This Row],[Initial Clone Count]]="","","1")</f>
        <v/>
      </c>
      <c r="J300" s="145" t="str">
        <f>IF(RIGHT(Table1[[#This Row],[Location]],1)="1",SUM(H301:H304),"")</f>
        <v/>
      </c>
      <c r="K300" s="145" t="str">
        <f>_xlfn.CONCAT("CL_",Table1[[#This Row],[Location]])</f>
        <v>CL_DD2-05:03</v>
      </c>
    </row>
    <row r="301" spans="1:11" x14ac:dyDescent="0.35">
      <c r="A301" s="3" t="s">
        <v>6524</v>
      </c>
      <c r="B301" s="3" t="str">
        <f>LEFT(Table1[[#This Row],[Location]],6)</f>
        <v>DD2-05</v>
      </c>
      <c r="C301" s="50" t="s">
        <v>4635</v>
      </c>
      <c r="D301" s="25" t="str">
        <f>LEFT(Table1[[#This Row],[Pheno]],4)</f>
        <v>.</v>
      </c>
      <c r="E301" s="110" t="str">
        <f>LEFT(Table1[[#This Row],[Barcode]],7)</f>
        <v>.</v>
      </c>
      <c r="F301" s="110" t="str">
        <f>LEFT(Table1[[#This Row],[Barcode]],7)</f>
        <v>.</v>
      </c>
      <c r="G301" s="50" t="s">
        <v>413</v>
      </c>
      <c r="H301" s="124"/>
      <c r="I301" s="145" t="str">
        <f>IF(Table1[[#This Row],[Initial Clone Count]]="","","1")</f>
        <v/>
      </c>
      <c r="J301" s="145" t="str">
        <f>IF(RIGHT(Table1[[#This Row],[Location]],1)="1",SUM(H302:H305),"")</f>
        <v/>
      </c>
      <c r="K301" s="145" t="str">
        <f>_xlfn.CONCAT("CL_",Table1[[#This Row],[Location]])</f>
        <v>CL_DD2-05:04</v>
      </c>
    </row>
    <row r="302" spans="1:11" x14ac:dyDescent="0.35">
      <c r="A302" s="3" t="s">
        <v>6524</v>
      </c>
      <c r="B302" s="3" t="str">
        <f>LEFT(Table1[[#This Row],[Location]],6)</f>
        <v>DD2-06</v>
      </c>
      <c r="C302" s="50" t="s">
        <v>4571</v>
      </c>
      <c r="D302" s="25" t="str">
        <f>LEFT(Table1[[#This Row],[Pheno]],4)</f>
        <v>SOUR</v>
      </c>
      <c r="E302" s="110" t="str">
        <f>LEFT(Table1[[#This Row],[Barcode]],7)</f>
        <v>SOUR007</v>
      </c>
      <c r="F302" s="110" t="str">
        <f>LEFT(Table1[[#This Row],[Barcode]],7)</f>
        <v>SOUR007</v>
      </c>
      <c r="G302" s="50" t="s">
        <v>4451</v>
      </c>
      <c r="H302" s="124">
        <v>50</v>
      </c>
      <c r="I302" s="145" t="str">
        <f>IF(Table1[[#This Row],[Initial Clone Count]]="","","1")</f>
        <v>1</v>
      </c>
      <c r="J302" s="145">
        <f>IF(RIGHT(Table1[[#This Row],[Location]],1)="1",SUM(H303:H306),"")</f>
        <v>10</v>
      </c>
      <c r="K302" s="145" t="str">
        <f>_xlfn.CONCAT("CL_",Table1[[#This Row],[Location]])</f>
        <v>CL_DD2-06:01</v>
      </c>
    </row>
    <row r="303" spans="1:11" x14ac:dyDescent="0.35">
      <c r="A303" s="3" t="s">
        <v>6524</v>
      </c>
      <c r="B303" s="3" t="str">
        <f>LEFT(Table1[[#This Row],[Location]],6)</f>
        <v>DD2-06</v>
      </c>
      <c r="C303" s="50" t="s">
        <v>4592</v>
      </c>
      <c r="D303" s="25" t="str">
        <f>LEFT(Table1[[#This Row],[Pheno]],4)</f>
        <v>.</v>
      </c>
      <c r="E303" s="110" t="str">
        <f>LEFT(Table1[[#This Row],[Barcode]],7)</f>
        <v>.</v>
      </c>
      <c r="F303" s="110" t="str">
        <f>LEFT(Table1[[#This Row],[Barcode]],7)</f>
        <v>.</v>
      </c>
      <c r="G303" s="50" t="s">
        <v>413</v>
      </c>
      <c r="H303" s="124"/>
      <c r="I303" s="145" t="str">
        <f>IF(Table1[[#This Row],[Initial Clone Count]]="","","1")</f>
        <v/>
      </c>
      <c r="J303" s="145" t="str">
        <f>IF(RIGHT(Table1[[#This Row],[Location]],1)="1",SUM(H304:H307),"")</f>
        <v/>
      </c>
      <c r="K303" s="145" t="str">
        <f>_xlfn.CONCAT("CL_",Table1[[#This Row],[Location]])</f>
        <v>CL_DD2-06:02</v>
      </c>
    </row>
    <row r="304" spans="1:11" x14ac:dyDescent="0.35">
      <c r="A304" s="3" t="s">
        <v>6524</v>
      </c>
      <c r="B304" s="3" t="str">
        <f>LEFT(Table1[[#This Row],[Location]],6)</f>
        <v>DD2-06</v>
      </c>
      <c r="C304" s="50" t="s">
        <v>4613</v>
      </c>
      <c r="D304" s="25" t="str">
        <f>LEFT(Table1[[#This Row],[Pheno]],4)</f>
        <v>.</v>
      </c>
      <c r="E304" s="110" t="str">
        <f>LEFT(Table1[[#This Row],[Barcode]],7)</f>
        <v>.</v>
      </c>
      <c r="F304" s="110" t="str">
        <f>LEFT(Table1[[#This Row],[Barcode]],7)</f>
        <v>.</v>
      </c>
      <c r="G304" s="50" t="s">
        <v>413</v>
      </c>
      <c r="H304" s="124"/>
      <c r="I304" s="145" t="str">
        <f>IF(Table1[[#This Row],[Initial Clone Count]]="","","1")</f>
        <v/>
      </c>
      <c r="J304" s="145" t="str">
        <f>IF(RIGHT(Table1[[#This Row],[Location]],1)="1",SUM(H305:H308),"")</f>
        <v/>
      </c>
      <c r="K304" s="145" t="str">
        <f>_xlfn.CONCAT("CL_",Table1[[#This Row],[Location]])</f>
        <v>CL_DD2-06:03</v>
      </c>
    </row>
    <row r="305" spans="1:11" x14ac:dyDescent="0.35">
      <c r="A305" s="3" t="s">
        <v>6524</v>
      </c>
      <c r="B305" s="3" t="str">
        <f>LEFT(Table1[[#This Row],[Location]],6)</f>
        <v>DD2-06</v>
      </c>
      <c r="C305" s="50" t="s">
        <v>4634</v>
      </c>
      <c r="D305" s="25" t="str">
        <f>LEFT(Table1[[#This Row],[Pheno]],4)</f>
        <v>.</v>
      </c>
      <c r="E305" s="110" t="str">
        <f>LEFT(Table1[[#This Row],[Barcode]],7)</f>
        <v>.</v>
      </c>
      <c r="F305" s="110" t="str">
        <f>LEFT(Table1[[#This Row],[Barcode]],7)</f>
        <v>.</v>
      </c>
      <c r="G305" s="50" t="s">
        <v>413</v>
      </c>
      <c r="H305" s="124"/>
      <c r="I305" s="145" t="str">
        <f>IF(Table1[[#This Row],[Initial Clone Count]]="","","1")</f>
        <v/>
      </c>
      <c r="J305" s="145" t="str">
        <f>IF(RIGHT(Table1[[#This Row],[Location]],1)="1",SUM(H306:H309),"")</f>
        <v/>
      </c>
      <c r="K305" s="145" t="str">
        <f>_xlfn.CONCAT("CL_",Table1[[#This Row],[Location]])</f>
        <v>CL_DD2-06:04</v>
      </c>
    </row>
    <row r="306" spans="1:11" x14ac:dyDescent="0.35">
      <c r="A306" s="3" t="s">
        <v>6524</v>
      </c>
      <c r="B306" s="3" t="str">
        <f>LEFT(Table1[[#This Row],[Location]],6)</f>
        <v>DD2-07</v>
      </c>
      <c r="C306" s="50" t="s">
        <v>4570</v>
      </c>
      <c r="D306" s="25" t="str">
        <f>LEFT(Table1[[#This Row],[Pheno]],4)</f>
        <v>PINE</v>
      </c>
      <c r="E306" s="110" t="str">
        <f>LEFT(Table1[[#This Row],[Barcode]],7)</f>
        <v>PINE001</v>
      </c>
      <c r="F306" s="110" t="str">
        <f>LEFT(Table1[[#This Row],[Barcode]],7)</f>
        <v>PINE001</v>
      </c>
      <c r="G306" s="50" t="s">
        <v>5981</v>
      </c>
      <c r="H306" s="124">
        <v>10</v>
      </c>
      <c r="I306" s="145" t="str">
        <f>IF(Table1[[#This Row],[Initial Clone Count]]="","","1")</f>
        <v>1</v>
      </c>
      <c r="J306" s="145">
        <f>IF(RIGHT(Table1[[#This Row],[Location]],1)="1",SUM(H307:H310),"")</f>
        <v>45</v>
      </c>
      <c r="K306" s="145" t="str">
        <f>_xlfn.CONCAT("CL_",Table1[[#This Row],[Location]])</f>
        <v>CL_DD2-07:01</v>
      </c>
    </row>
    <row r="307" spans="1:11" x14ac:dyDescent="0.35">
      <c r="A307" s="3" t="s">
        <v>6524</v>
      </c>
      <c r="B307" s="3" t="str">
        <f>LEFT(Table1[[#This Row],[Location]],6)</f>
        <v>DD2-07</v>
      </c>
      <c r="C307" s="50" t="s">
        <v>4591</v>
      </c>
      <c r="D307" s="25" t="str">
        <f>LEFT(Table1[[#This Row],[Pheno]],4)</f>
        <v>PINE</v>
      </c>
      <c r="E307" s="110" t="str">
        <f>LEFT(Table1[[#This Row],[Barcode]],7)</f>
        <v>PINE001</v>
      </c>
      <c r="F307" s="110" t="str">
        <f>LEFT(Table1[[#This Row],[Barcode]],7)</f>
        <v>PINE001</v>
      </c>
      <c r="G307" s="50" t="s">
        <v>5364</v>
      </c>
      <c r="H307" s="124">
        <v>39</v>
      </c>
      <c r="I307" s="145" t="str">
        <f>IF(Table1[[#This Row],[Initial Clone Count]]="","","1")</f>
        <v>1</v>
      </c>
      <c r="J307" s="145" t="str">
        <f>IF(RIGHT(Table1[[#This Row],[Location]],1)="1",SUM(H308:H311),"")</f>
        <v/>
      </c>
      <c r="K307" s="145" t="str">
        <f>_xlfn.CONCAT("CL_",Table1[[#This Row],[Location]])</f>
        <v>CL_DD2-07:02</v>
      </c>
    </row>
    <row r="308" spans="1:11" x14ac:dyDescent="0.35">
      <c r="A308" s="3" t="s">
        <v>6524</v>
      </c>
      <c r="B308" s="3" t="str">
        <f>LEFT(Table1[[#This Row],[Location]],6)</f>
        <v>DD2-07</v>
      </c>
      <c r="C308" s="50" t="s">
        <v>4612</v>
      </c>
      <c r="D308" s="25" t="str">
        <f>LEFT(Table1[[#This Row],[Pheno]],4)</f>
        <v>.</v>
      </c>
      <c r="E308" s="110" t="str">
        <f>LEFT(Table1[[#This Row],[Barcode]],7)</f>
        <v>.</v>
      </c>
      <c r="F308" s="110" t="str">
        <f>LEFT(Table1[[#This Row],[Barcode]],7)</f>
        <v>.</v>
      </c>
      <c r="G308" s="50" t="s">
        <v>413</v>
      </c>
      <c r="H308" s="124"/>
      <c r="I308" s="145" t="str">
        <f>IF(Table1[[#This Row],[Initial Clone Count]]="","","1")</f>
        <v/>
      </c>
      <c r="J308" s="145" t="str">
        <f>IF(RIGHT(Table1[[#This Row],[Location]],1)="1",SUM(H309:H312),"")</f>
        <v/>
      </c>
      <c r="K308" s="145" t="str">
        <f>_xlfn.CONCAT("CL_",Table1[[#This Row],[Location]])</f>
        <v>CL_DD2-07:03</v>
      </c>
    </row>
    <row r="309" spans="1:11" x14ac:dyDescent="0.35">
      <c r="A309" s="3" t="s">
        <v>6524</v>
      </c>
      <c r="B309" s="3" t="str">
        <f>LEFT(Table1[[#This Row],[Location]],6)</f>
        <v>DD2-07</v>
      </c>
      <c r="C309" s="50" t="s">
        <v>4633</v>
      </c>
      <c r="D309" s="25" t="str">
        <f>LEFT(Table1[[#This Row],[Pheno]],4)</f>
        <v>.</v>
      </c>
      <c r="E309" s="110" t="str">
        <f>LEFT(Table1[[#This Row],[Barcode]],7)</f>
        <v>.</v>
      </c>
      <c r="F309" s="110" t="str">
        <f>LEFT(Table1[[#This Row],[Barcode]],7)</f>
        <v>.</v>
      </c>
      <c r="G309" s="50" t="s">
        <v>413</v>
      </c>
      <c r="H309" s="124"/>
      <c r="I309" s="145" t="str">
        <f>IF(Table1[[#This Row],[Initial Clone Count]]="","","1")</f>
        <v/>
      </c>
      <c r="J309" s="145" t="str">
        <f>IF(RIGHT(Table1[[#This Row],[Location]],1)="1",SUM(H310:H313),"")</f>
        <v/>
      </c>
      <c r="K309" s="145" t="str">
        <f>_xlfn.CONCAT("CL_",Table1[[#This Row],[Location]])</f>
        <v>CL_DD2-07:04</v>
      </c>
    </row>
    <row r="310" spans="1:11" x14ac:dyDescent="0.35">
      <c r="A310" s="3" t="s">
        <v>6524</v>
      </c>
      <c r="B310" s="3" t="str">
        <f>LEFT(Table1[[#This Row],[Location]],6)</f>
        <v>DD3-01</v>
      </c>
      <c r="C310" s="50" t="s">
        <v>4583</v>
      </c>
      <c r="D310" s="25" t="str">
        <f>LEFT(Table1[[#This Row],[Pheno]],4)</f>
        <v>PINE</v>
      </c>
      <c r="E310" s="110" t="str">
        <f>LEFT(Table1[[#This Row],[Barcode]],7)</f>
        <v>PINE001</v>
      </c>
      <c r="F310" s="110" t="str">
        <f>LEFT(Table1[[#This Row],[Barcode]],7)</f>
        <v>PINE001</v>
      </c>
      <c r="G310" s="50" t="s">
        <v>6195</v>
      </c>
      <c r="H310" s="124">
        <v>6</v>
      </c>
      <c r="I310" s="145" t="str">
        <f>IF(Table1[[#This Row],[Initial Clone Count]]="","","1")</f>
        <v>1</v>
      </c>
      <c r="J310" s="145">
        <f>IF(RIGHT(Table1[[#This Row],[Location]],1)="1",SUM(H311:H314),"")</f>
        <v>62</v>
      </c>
      <c r="K310" s="145" t="str">
        <f>_xlfn.CONCAT("CL_",Table1[[#This Row],[Location]])</f>
        <v>CL_DD3-01:01</v>
      </c>
    </row>
    <row r="311" spans="1:11" x14ac:dyDescent="0.35">
      <c r="A311" s="3" t="s">
        <v>6524</v>
      </c>
      <c r="B311" s="3" t="str">
        <f>LEFT(Table1[[#This Row],[Location]],6)</f>
        <v>DD3-01</v>
      </c>
      <c r="C311" s="50" t="s">
        <v>4604</v>
      </c>
      <c r="D311" s="25" t="str">
        <f>LEFT(Table1[[#This Row],[Pheno]],4)</f>
        <v>OROB</v>
      </c>
      <c r="E311" s="110" t="str">
        <f>LEFT(Table1[[#This Row],[Barcode]],7)</f>
        <v>OROB054</v>
      </c>
      <c r="F311" s="110" t="str">
        <f>LEFT(Table1[[#This Row],[Barcode]],7)</f>
        <v>OROB054</v>
      </c>
      <c r="G311" s="50" t="s">
        <v>5365</v>
      </c>
      <c r="H311" s="124">
        <v>31</v>
      </c>
      <c r="I311" s="145" t="str">
        <f>IF(Table1[[#This Row],[Initial Clone Count]]="","","1")</f>
        <v>1</v>
      </c>
      <c r="J311" s="145" t="str">
        <f>IF(RIGHT(Table1[[#This Row],[Location]],1)="1",SUM(H312:H315),"")</f>
        <v/>
      </c>
      <c r="K311" s="145" t="str">
        <f>_xlfn.CONCAT("CL_",Table1[[#This Row],[Location]])</f>
        <v>CL_DD3-01:02</v>
      </c>
    </row>
    <row r="312" spans="1:11" x14ac:dyDescent="0.35">
      <c r="A312" s="3" t="s">
        <v>6524</v>
      </c>
      <c r="B312" s="3" t="str">
        <f>LEFT(Table1[[#This Row],[Location]],6)</f>
        <v>DD3-01</v>
      </c>
      <c r="C312" s="50" t="s">
        <v>4625</v>
      </c>
      <c r="D312" s="25" t="str">
        <f>LEFT(Table1[[#This Row],[Pheno]],4)</f>
        <v>SUNL</v>
      </c>
      <c r="E312" s="110" t="str">
        <f>LEFT(Table1[[#This Row],[Barcode]],7)</f>
        <v>SUNL006</v>
      </c>
      <c r="F312" s="110" t="str">
        <f>LEFT(Table1[[#This Row],[Barcode]],7)</f>
        <v>SUNL006</v>
      </c>
      <c r="G312" s="50" t="s">
        <v>5388</v>
      </c>
      <c r="H312" s="124">
        <v>12</v>
      </c>
      <c r="I312" s="145" t="str">
        <f>IF(Table1[[#This Row],[Initial Clone Count]]="","","1")</f>
        <v>1</v>
      </c>
      <c r="J312" s="145" t="str">
        <f>IF(RIGHT(Table1[[#This Row],[Location]],1)="1",SUM(H313:H316),"")</f>
        <v/>
      </c>
      <c r="K312" s="145" t="str">
        <f>_xlfn.CONCAT("CL_",Table1[[#This Row],[Location]])</f>
        <v>CL_DD3-01:03</v>
      </c>
    </row>
    <row r="313" spans="1:11" x14ac:dyDescent="0.35">
      <c r="A313" s="3" t="s">
        <v>6524</v>
      </c>
      <c r="B313" s="3" t="str">
        <f>LEFT(Table1[[#This Row],[Location]],6)</f>
        <v>DD3-01</v>
      </c>
      <c r="C313" s="50" t="s">
        <v>4646</v>
      </c>
      <c r="D313" s="25" t="str">
        <f>LEFT(Table1[[#This Row],[Pheno]],4)</f>
        <v>.</v>
      </c>
      <c r="E313" s="110" t="str">
        <f>LEFT(Table1[[#This Row],[Barcode]],7)</f>
        <v>.</v>
      </c>
      <c r="F313" s="110" t="str">
        <f>LEFT(Table1[[#This Row],[Barcode]],7)</f>
        <v>.</v>
      </c>
      <c r="G313" s="50" t="s">
        <v>413</v>
      </c>
      <c r="H313" s="124"/>
      <c r="I313" s="145" t="str">
        <f>IF(Table1[[#This Row],[Initial Clone Count]]="","","1")</f>
        <v/>
      </c>
      <c r="J313" s="145" t="str">
        <f>IF(RIGHT(Table1[[#This Row],[Location]],1)="1",SUM(H314:H317),"")</f>
        <v/>
      </c>
      <c r="K313" s="145" t="str">
        <f>_xlfn.CONCAT("CL_",Table1[[#This Row],[Location]])</f>
        <v>CL_DD3-01:04</v>
      </c>
    </row>
    <row r="314" spans="1:11" x14ac:dyDescent="0.35">
      <c r="A314" s="3" t="s">
        <v>6524</v>
      </c>
      <c r="B314" s="3" t="str">
        <f>LEFT(Table1[[#This Row],[Location]],6)</f>
        <v>DD3-02</v>
      </c>
      <c r="C314" s="50" t="s">
        <v>4582</v>
      </c>
      <c r="D314" s="25" t="str">
        <f>LEFT(Table1[[#This Row],[Pheno]],4)</f>
        <v>PINE</v>
      </c>
      <c r="E314" s="110" t="str">
        <f>LEFT(Table1[[#This Row],[Barcode]],7)</f>
        <v>PINE001</v>
      </c>
      <c r="F314" s="110" t="str">
        <f>LEFT(Table1[[#This Row],[Barcode]],7)</f>
        <v>PINE001</v>
      </c>
      <c r="G314" s="50" t="s">
        <v>5370</v>
      </c>
      <c r="H314" s="124">
        <v>19</v>
      </c>
      <c r="I314" s="145" t="str">
        <f>IF(Table1[[#This Row],[Initial Clone Count]]="","","1")</f>
        <v>1</v>
      </c>
      <c r="J314" s="145">
        <f>IF(RIGHT(Table1[[#This Row],[Location]],1)="1",SUM(H315:H318),"")</f>
        <v>78</v>
      </c>
      <c r="K314" s="145" t="str">
        <f>_xlfn.CONCAT("CL_",Table1[[#This Row],[Location]])</f>
        <v>CL_DD3-02:01</v>
      </c>
    </row>
    <row r="315" spans="1:11" x14ac:dyDescent="0.35">
      <c r="A315" s="3" t="s">
        <v>6524</v>
      </c>
      <c r="B315" s="3" t="str">
        <f>LEFT(Table1[[#This Row],[Location]],6)</f>
        <v>DD3-02</v>
      </c>
      <c r="C315" s="50" t="s">
        <v>4603</v>
      </c>
      <c r="D315" s="25" t="str">
        <f>LEFT(Table1[[#This Row],[Pheno]],4)</f>
        <v>SUNL</v>
      </c>
      <c r="E315" s="110" t="str">
        <f>LEFT(Table1[[#This Row],[Barcode]],7)</f>
        <v>SUNL006</v>
      </c>
      <c r="F315" s="110" t="str">
        <f>LEFT(Table1[[#This Row],[Barcode]],7)</f>
        <v>SUNL006</v>
      </c>
      <c r="G315" s="50" t="s">
        <v>5384</v>
      </c>
      <c r="H315" s="124">
        <v>18</v>
      </c>
      <c r="I315" s="145" t="str">
        <f>IF(Table1[[#This Row],[Initial Clone Count]]="","","1")</f>
        <v>1</v>
      </c>
      <c r="J315" s="145" t="str">
        <f>IF(RIGHT(Table1[[#This Row],[Location]],1)="1",SUM(H316:H319),"")</f>
        <v/>
      </c>
      <c r="K315" s="145" t="str">
        <f>_xlfn.CONCAT("CL_",Table1[[#This Row],[Location]])</f>
        <v>CL_DD3-02:02</v>
      </c>
    </row>
    <row r="316" spans="1:11" x14ac:dyDescent="0.35">
      <c r="A316" s="3" t="s">
        <v>6524</v>
      </c>
      <c r="B316" s="3" t="str">
        <f>LEFT(Table1[[#This Row],[Location]],6)</f>
        <v>DD3-02</v>
      </c>
      <c r="C316" s="50" t="s">
        <v>4624</v>
      </c>
      <c r="D316" s="25" t="str">
        <f>LEFT(Table1[[#This Row],[Pheno]],4)</f>
        <v>SUNL</v>
      </c>
      <c r="E316" s="110" t="str">
        <f>LEFT(Table1[[#This Row],[Barcode]],7)</f>
        <v>SUNL006</v>
      </c>
      <c r="F316" s="110" t="str">
        <f>LEFT(Table1[[#This Row],[Barcode]],7)</f>
        <v>SUNL006</v>
      </c>
      <c r="G316" s="50" t="s">
        <v>6532</v>
      </c>
      <c r="H316" s="124">
        <v>11</v>
      </c>
      <c r="I316" s="145" t="str">
        <f>IF(Table1[[#This Row],[Initial Clone Count]]="","","1")</f>
        <v>1</v>
      </c>
      <c r="J316" s="145" t="str">
        <f>IF(RIGHT(Table1[[#This Row],[Location]],1)="1",SUM(H317:H320),"")</f>
        <v/>
      </c>
      <c r="K316" s="145" t="str">
        <f>_xlfn.CONCAT("CL_",Table1[[#This Row],[Location]])</f>
        <v>CL_DD3-02:03</v>
      </c>
    </row>
    <row r="317" spans="1:11" x14ac:dyDescent="0.35">
      <c r="A317" s="3" t="s">
        <v>6524</v>
      </c>
      <c r="B317" s="3" t="str">
        <f>LEFT(Table1[[#This Row],[Location]],6)</f>
        <v>DD3-02</v>
      </c>
      <c r="C317" s="50" t="s">
        <v>4645</v>
      </c>
      <c r="D317" s="25" t="str">
        <f>LEFT(Table1[[#This Row],[Pheno]],4)</f>
        <v>.</v>
      </c>
      <c r="E317" s="110" t="str">
        <f>LEFT(Table1[[#This Row],[Barcode]],7)</f>
        <v>.</v>
      </c>
      <c r="F317" s="110" t="str">
        <f>LEFT(Table1[[#This Row],[Barcode]],7)</f>
        <v>.</v>
      </c>
      <c r="G317" s="50" t="s">
        <v>413</v>
      </c>
      <c r="H317" s="124"/>
      <c r="I317" s="145" t="str">
        <f>IF(Table1[[#This Row],[Initial Clone Count]]="","","1")</f>
        <v/>
      </c>
      <c r="J317" s="145" t="str">
        <f>IF(RIGHT(Table1[[#This Row],[Location]],1)="1",SUM(H318:H321),"")</f>
        <v/>
      </c>
      <c r="K317" s="145" t="str">
        <f>_xlfn.CONCAT("CL_",Table1[[#This Row],[Location]])</f>
        <v>CL_DD3-02:04</v>
      </c>
    </row>
    <row r="318" spans="1:11" x14ac:dyDescent="0.35">
      <c r="A318" s="3" t="s">
        <v>6524</v>
      </c>
      <c r="B318" s="3" t="str">
        <f>LEFT(Table1[[#This Row],[Location]],6)</f>
        <v>DD3-03</v>
      </c>
      <c r="C318" s="50" t="s">
        <v>4581</v>
      </c>
      <c r="D318" s="25" t="str">
        <f>LEFT(Table1[[#This Row],[Pheno]],4)</f>
        <v>PINE</v>
      </c>
      <c r="E318" s="110" t="str">
        <f>LEFT(Table1[[#This Row],[Barcode]],7)</f>
        <v>PINE001</v>
      </c>
      <c r="F318" s="110" t="str">
        <f>LEFT(Table1[[#This Row],[Barcode]],7)</f>
        <v>PINE001</v>
      </c>
      <c r="G318" s="50" t="s">
        <v>5371</v>
      </c>
      <c r="H318" s="124">
        <v>49</v>
      </c>
      <c r="I318" s="145" t="str">
        <f>IF(Table1[[#This Row],[Initial Clone Count]]="","","1")</f>
        <v>1</v>
      </c>
      <c r="J318" s="145">
        <f>IF(RIGHT(Table1[[#This Row],[Location]],1)="1",SUM(H319:H322),"")</f>
        <v>9</v>
      </c>
      <c r="K318" s="145" t="str">
        <f>_xlfn.CONCAT("CL_",Table1[[#This Row],[Location]])</f>
        <v>CL_DD3-03:01</v>
      </c>
    </row>
    <row r="319" spans="1:11" x14ac:dyDescent="0.35">
      <c r="A319" s="3" t="s">
        <v>6524</v>
      </c>
      <c r="B319" s="3" t="str">
        <f>LEFT(Table1[[#This Row],[Location]],6)</f>
        <v>DD3-03</v>
      </c>
      <c r="C319" s="50" t="s">
        <v>4602</v>
      </c>
      <c r="D319" s="25" t="str">
        <f>LEFT(Table1[[#This Row],[Pheno]],4)</f>
        <v>.</v>
      </c>
      <c r="E319" s="110" t="str">
        <f>LEFT(Table1[[#This Row],[Barcode]],7)</f>
        <v>.</v>
      </c>
      <c r="F319" s="110" t="str">
        <f>LEFT(Table1[[#This Row],[Barcode]],7)</f>
        <v>.</v>
      </c>
      <c r="G319" s="50" t="s">
        <v>413</v>
      </c>
      <c r="H319" s="124"/>
      <c r="I319" s="145" t="str">
        <f>IF(Table1[[#This Row],[Initial Clone Count]]="","","1")</f>
        <v/>
      </c>
      <c r="J319" s="145" t="str">
        <f>IF(RIGHT(Table1[[#This Row],[Location]],1)="1",SUM(H320:H323),"")</f>
        <v/>
      </c>
      <c r="K319" s="145" t="str">
        <f>_xlfn.CONCAT("CL_",Table1[[#This Row],[Location]])</f>
        <v>CL_DD3-03:02</v>
      </c>
    </row>
    <row r="320" spans="1:11" x14ac:dyDescent="0.35">
      <c r="A320" s="3" t="s">
        <v>6524</v>
      </c>
      <c r="B320" s="3" t="str">
        <f>LEFT(Table1[[#This Row],[Location]],6)</f>
        <v>DD3-03</v>
      </c>
      <c r="C320" s="50" t="s">
        <v>4623</v>
      </c>
      <c r="D320" s="25" t="str">
        <f>LEFT(Table1[[#This Row],[Pheno]],4)</f>
        <v>.</v>
      </c>
      <c r="E320" s="110" t="str">
        <f>LEFT(Table1[[#This Row],[Barcode]],7)</f>
        <v>.</v>
      </c>
      <c r="F320" s="110" t="str">
        <f>LEFT(Table1[[#This Row],[Barcode]],7)</f>
        <v>.</v>
      </c>
      <c r="G320" s="50" t="s">
        <v>413</v>
      </c>
      <c r="H320" s="124"/>
      <c r="I320" s="145" t="str">
        <f>IF(Table1[[#This Row],[Initial Clone Count]]="","","1")</f>
        <v/>
      </c>
      <c r="J320" s="145" t="str">
        <f>IF(RIGHT(Table1[[#This Row],[Location]],1)="1",SUM(H321:H324),"")</f>
        <v/>
      </c>
      <c r="K320" s="145" t="str">
        <f>_xlfn.CONCAT("CL_",Table1[[#This Row],[Location]])</f>
        <v>CL_DD3-03:03</v>
      </c>
    </row>
    <row r="321" spans="1:11" x14ac:dyDescent="0.35">
      <c r="A321" s="3" t="s">
        <v>6524</v>
      </c>
      <c r="B321" s="3" t="str">
        <f>LEFT(Table1[[#This Row],[Location]],6)</f>
        <v>DD3-03</v>
      </c>
      <c r="C321" s="50" t="s">
        <v>4644</v>
      </c>
      <c r="D321" s="25" t="str">
        <f>LEFT(Table1[[#This Row],[Pheno]],4)</f>
        <v>.</v>
      </c>
      <c r="E321" s="110" t="str">
        <f>LEFT(Table1[[#This Row],[Barcode]],7)</f>
        <v>.</v>
      </c>
      <c r="F321" s="110" t="str">
        <f>LEFT(Table1[[#This Row],[Barcode]],7)</f>
        <v>.</v>
      </c>
      <c r="G321" s="50" t="s">
        <v>413</v>
      </c>
      <c r="H321" s="124"/>
      <c r="I321" s="145" t="str">
        <f>IF(Table1[[#This Row],[Initial Clone Count]]="","","1")</f>
        <v/>
      </c>
      <c r="J321" s="145" t="str">
        <f>IF(RIGHT(Table1[[#This Row],[Location]],1)="1",SUM(H322:H325),"")</f>
        <v/>
      </c>
      <c r="K321" s="145" t="str">
        <f>_xlfn.CONCAT("CL_",Table1[[#This Row],[Location]])</f>
        <v>CL_DD3-03:04</v>
      </c>
    </row>
    <row r="322" spans="1:11" x14ac:dyDescent="0.35">
      <c r="A322" s="3" t="s">
        <v>6524</v>
      </c>
      <c r="B322" s="3" t="str">
        <f>LEFT(Table1[[#This Row],[Location]],6)</f>
        <v>DD3-04</v>
      </c>
      <c r="C322" s="50" t="s">
        <v>4580</v>
      </c>
      <c r="D322" s="25" t="str">
        <f>LEFT(Table1[[#This Row],[Pheno]],4)</f>
        <v>KOKO</v>
      </c>
      <c r="E322" s="110" t="str">
        <f>LEFT(Table1[[#This Row],[Barcode]],7)</f>
        <v>KOKO011</v>
      </c>
      <c r="F322" s="110" t="str">
        <f>LEFT(Table1[[#This Row],[Barcode]],7)</f>
        <v>KOKO011</v>
      </c>
      <c r="G322" s="50" t="s">
        <v>6372</v>
      </c>
      <c r="H322" s="124">
        <v>9</v>
      </c>
      <c r="I322" s="145" t="str">
        <f>IF(Table1[[#This Row],[Initial Clone Count]]="","","1")</f>
        <v>1</v>
      </c>
      <c r="J322" s="145">
        <f>IF(RIGHT(Table1[[#This Row],[Location]],1)="1",SUM(H323:H326),"")</f>
        <v>69</v>
      </c>
      <c r="K322" s="145" t="str">
        <f>_xlfn.CONCAT("CL_",Table1[[#This Row],[Location]])</f>
        <v>CL_DD3-04:01</v>
      </c>
    </row>
    <row r="323" spans="1:11" x14ac:dyDescent="0.35">
      <c r="A323" s="3" t="s">
        <v>6524</v>
      </c>
      <c r="B323" s="3" t="str">
        <f>LEFT(Table1[[#This Row],[Location]],6)</f>
        <v>DD3-04</v>
      </c>
      <c r="C323" s="50" t="s">
        <v>4601</v>
      </c>
      <c r="D323" s="25" t="str">
        <f>LEFT(Table1[[#This Row],[Pheno]],4)</f>
        <v>SUNL</v>
      </c>
      <c r="E323" s="110" t="str">
        <f>LEFT(Table1[[#This Row],[Barcode]],7)</f>
        <v>SUNL006</v>
      </c>
      <c r="F323" s="110" t="str">
        <f>LEFT(Table1[[#This Row],[Barcode]],7)</f>
        <v>SUNL006</v>
      </c>
      <c r="G323" s="50" t="s">
        <v>6550</v>
      </c>
      <c r="H323" s="124">
        <v>17</v>
      </c>
      <c r="I323" s="145" t="str">
        <f>IF(Table1[[#This Row],[Initial Clone Count]]="","","1")</f>
        <v>1</v>
      </c>
      <c r="J323" s="145" t="str">
        <f>IF(RIGHT(Table1[[#This Row],[Location]],1)="1",SUM(H324:H327),"")</f>
        <v/>
      </c>
      <c r="K323" s="145" t="str">
        <f>_xlfn.CONCAT("CL_",Table1[[#This Row],[Location]])</f>
        <v>CL_DD3-04:02</v>
      </c>
    </row>
    <row r="324" spans="1:11" x14ac:dyDescent="0.35">
      <c r="A324" s="3" t="s">
        <v>6524</v>
      </c>
      <c r="B324" s="3" t="str">
        <f>LEFT(Table1[[#This Row],[Location]],6)</f>
        <v>DD3-04</v>
      </c>
      <c r="C324" s="50" t="s">
        <v>4622</v>
      </c>
      <c r="D324" s="25" t="str">
        <f>LEFT(Table1[[#This Row],[Pheno]],4)</f>
        <v>PINE</v>
      </c>
      <c r="E324" s="110" t="str">
        <f>LEFT(Table1[[#This Row],[Barcode]],7)</f>
        <v>PINE001</v>
      </c>
      <c r="F324" s="110" t="str">
        <f>LEFT(Table1[[#This Row],[Barcode]],7)</f>
        <v>PINE001</v>
      </c>
      <c r="G324" s="50" t="s">
        <v>5370</v>
      </c>
      <c r="H324" s="124">
        <v>22</v>
      </c>
      <c r="I324" s="145" t="str">
        <f>IF(Table1[[#This Row],[Initial Clone Count]]="","","1")</f>
        <v>1</v>
      </c>
      <c r="J324" s="145" t="str">
        <f>IF(RIGHT(Table1[[#This Row],[Location]],1)="1",SUM(H325:H328),"")</f>
        <v/>
      </c>
      <c r="K324" s="145" t="str">
        <f>_xlfn.CONCAT("CL_",Table1[[#This Row],[Location]])</f>
        <v>CL_DD3-04:03</v>
      </c>
    </row>
    <row r="325" spans="1:11" x14ac:dyDescent="0.35">
      <c r="A325" s="3" t="s">
        <v>6524</v>
      </c>
      <c r="B325" s="3" t="str">
        <f>LEFT(Table1[[#This Row],[Location]],6)</f>
        <v>DD3-04</v>
      </c>
      <c r="C325" s="50" t="s">
        <v>4643</v>
      </c>
      <c r="D325" s="25" t="str">
        <f>LEFT(Table1[[#This Row],[Pheno]],4)</f>
        <v>.</v>
      </c>
      <c r="E325" s="110" t="str">
        <f>LEFT(Table1[[#This Row],[Barcode]],7)</f>
        <v>.</v>
      </c>
      <c r="F325" s="110" t="str">
        <f>LEFT(Table1[[#This Row],[Barcode]],7)</f>
        <v>.</v>
      </c>
      <c r="G325" s="50" t="s">
        <v>413</v>
      </c>
      <c r="H325" s="124"/>
      <c r="I325" s="145" t="str">
        <f>IF(Table1[[#This Row],[Initial Clone Count]]="","","1")</f>
        <v/>
      </c>
      <c r="J325" s="145" t="str">
        <f>IF(RIGHT(Table1[[#This Row],[Location]],1)="1",SUM(H326:H329),"")</f>
        <v/>
      </c>
      <c r="K325" s="145" t="str">
        <f>_xlfn.CONCAT("CL_",Table1[[#This Row],[Location]])</f>
        <v>CL_DD3-04:04</v>
      </c>
    </row>
    <row r="326" spans="1:11" x14ac:dyDescent="0.35">
      <c r="A326" s="3" t="s">
        <v>6524</v>
      </c>
      <c r="B326" s="3" t="str">
        <f>LEFT(Table1[[#This Row],[Location]],6)</f>
        <v>DD3-05</v>
      </c>
      <c r="C326" s="50" t="s">
        <v>4579</v>
      </c>
      <c r="D326" s="25" t="str">
        <f>LEFT(Table1[[#This Row],[Pheno]],4)</f>
        <v>SOUR</v>
      </c>
      <c r="E326" s="110" t="str">
        <f>LEFT(Table1[[#This Row],[Barcode]],7)</f>
        <v>SOUR007</v>
      </c>
      <c r="F326" s="110" t="str">
        <f>LEFT(Table1[[#This Row],[Barcode]],7)</f>
        <v>SOUR007</v>
      </c>
      <c r="G326" s="50" t="s">
        <v>4465</v>
      </c>
      <c r="H326" s="124">
        <v>30</v>
      </c>
      <c r="I326" s="145" t="str">
        <f>IF(Table1[[#This Row],[Initial Clone Count]]="","","1")</f>
        <v>1</v>
      </c>
      <c r="J326" s="145">
        <f>IF(RIGHT(Table1[[#This Row],[Location]],1)="1",SUM(H327:H330),"")</f>
        <v>63</v>
      </c>
      <c r="K326" s="145" t="str">
        <f>_xlfn.CONCAT("CL_",Table1[[#This Row],[Location]])</f>
        <v>CL_DD3-05:01</v>
      </c>
    </row>
    <row r="327" spans="1:11" x14ac:dyDescent="0.35">
      <c r="A327" s="3" t="s">
        <v>6524</v>
      </c>
      <c r="B327" s="3" t="str">
        <f>LEFT(Table1[[#This Row],[Location]],6)</f>
        <v>DD3-05</v>
      </c>
      <c r="C327" s="50" t="s">
        <v>4600</v>
      </c>
      <c r="D327" s="25" t="str">
        <f>LEFT(Table1[[#This Row],[Pheno]],4)</f>
        <v>OROB</v>
      </c>
      <c r="E327" s="110" t="str">
        <f>LEFT(Table1[[#This Row],[Barcode]],7)</f>
        <v>OROB054</v>
      </c>
      <c r="F327" s="110" t="str">
        <f>LEFT(Table1[[#This Row],[Barcode]],7)</f>
        <v>OROB054</v>
      </c>
      <c r="G327" s="50" t="s">
        <v>6210</v>
      </c>
      <c r="H327" s="124">
        <v>19</v>
      </c>
      <c r="I327" s="145" t="str">
        <f>IF(Table1[[#This Row],[Initial Clone Count]]="","","1")</f>
        <v>1</v>
      </c>
      <c r="J327" s="145" t="str">
        <f>IF(RIGHT(Table1[[#This Row],[Location]],1)="1",SUM(H328:H331),"")</f>
        <v/>
      </c>
      <c r="K327" s="145" t="str">
        <f>_xlfn.CONCAT("CL_",Table1[[#This Row],[Location]])</f>
        <v>CL_DD3-05:02</v>
      </c>
    </row>
    <row r="328" spans="1:11" x14ac:dyDescent="0.35">
      <c r="A328" s="3" t="s">
        <v>6524</v>
      </c>
      <c r="B328" s="3" t="str">
        <f>LEFT(Table1[[#This Row],[Location]],6)</f>
        <v>DD3-05</v>
      </c>
      <c r="C328" s="50" t="s">
        <v>4621</v>
      </c>
      <c r="D328" s="25" t="str">
        <f>LEFT(Table1[[#This Row],[Pheno]],4)</f>
        <v>.</v>
      </c>
      <c r="E328" s="110" t="str">
        <f>LEFT(Table1[[#This Row],[Barcode]],7)</f>
        <v>.</v>
      </c>
      <c r="F328" s="110" t="str">
        <f>LEFT(Table1[[#This Row],[Barcode]],7)</f>
        <v>.</v>
      </c>
      <c r="G328" s="50" t="s">
        <v>413</v>
      </c>
      <c r="H328" s="124"/>
      <c r="I328" s="145" t="str">
        <f>IF(Table1[[#This Row],[Initial Clone Count]]="","","1")</f>
        <v/>
      </c>
      <c r="J328" s="145" t="str">
        <f>IF(RIGHT(Table1[[#This Row],[Location]],1)="1",SUM(H329:H332),"")</f>
        <v/>
      </c>
      <c r="K328" s="145" t="str">
        <f>_xlfn.CONCAT("CL_",Table1[[#This Row],[Location]])</f>
        <v>CL_DD3-05:03</v>
      </c>
    </row>
    <row r="329" spans="1:11" x14ac:dyDescent="0.35">
      <c r="A329" s="3" t="s">
        <v>6524</v>
      </c>
      <c r="B329" s="3" t="str">
        <f>LEFT(Table1[[#This Row],[Location]],6)</f>
        <v>DD3-05</v>
      </c>
      <c r="C329" s="50" t="s">
        <v>4642</v>
      </c>
      <c r="D329" s="25" t="str">
        <f>LEFT(Table1[[#This Row],[Pheno]],4)</f>
        <v>.</v>
      </c>
      <c r="E329" s="110" t="str">
        <f>LEFT(Table1[[#This Row],[Barcode]],7)</f>
        <v>.</v>
      </c>
      <c r="F329" s="110" t="str">
        <f>LEFT(Table1[[#This Row],[Barcode]],7)</f>
        <v>.</v>
      </c>
      <c r="G329" s="50" t="s">
        <v>413</v>
      </c>
      <c r="H329" s="124"/>
      <c r="I329" s="145" t="str">
        <f>IF(Table1[[#This Row],[Initial Clone Count]]="","","1")</f>
        <v/>
      </c>
      <c r="J329" s="145" t="str">
        <f>IF(RIGHT(Table1[[#This Row],[Location]],1)="1",SUM(H330:H333),"")</f>
        <v/>
      </c>
      <c r="K329" s="145" t="str">
        <f>_xlfn.CONCAT("CL_",Table1[[#This Row],[Location]])</f>
        <v>CL_DD3-05:04</v>
      </c>
    </row>
    <row r="330" spans="1:11" x14ac:dyDescent="0.35">
      <c r="A330" s="3" t="s">
        <v>6524</v>
      </c>
      <c r="B330" s="3" t="str">
        <f>LEFT(Table1[[#This Row],[Location]],6)</f>
        <v>DD3-06</v>
      </c>
      <c r="C330" s="50" t="s">
        <v>4578</v>
      </c>
      <c r="D330" s="25" t="str">
        <f>LEFT(Table1[[#This Row],[Pheno]],4)</f>
        <v>OROB</v>
      </c>
      <c r="E330" s="110" t="str">
        <f>LEFT(Table1[[#This Row],[Barcode]],7)</f>
        <v>OROB054</v>
      </c>
      <c r="F330" s="110" t="str">
        <f>LEFT(Table1[[#This Row],[Barcode]],7)</f>
        <v>OROB054</v>
      </c>
      <c r="G330" s="50" t="s">
        <v>6551</v>
      </c>
      <c r="H330" s="124">
        <v>44</v>
      </c>
      <c r="I330" s="145" t="str">
        <f>IF(Table1[[#This Row],[Initial Clone Count]]="","","1")</f>
        <v>1</v>
      </c>
      <c r="J330" s="145">
        <f>IF(RIGHT(Table1[[#This Row],[Location]],1)="1",SUM(H331:H334),"")</f>
        <v>40</v>
      </c>
      <c r="K330" s="145" t="str">
        <f>_xlfn.CONCAT("CL_",Table1[[#This Row],[Location]])</f>
        <v>CL_DD3-06:01</v>
      </c>
    </row>
    <row r="331" spans="1:11" x14ac:dyDescent="0.35">
      <c r="A331" s="3" t="s">
        <v>6524</v>
      </c>
      <c r="B331" s="3" t="str">
        <f>LEFT(Table1[[#This Row],[Location]],6)</f>
        <v>DD3-06</v>
      </c>
      <c r="C331" s="50" t="s">
        <v>4599</v>
      </c>
      <c r="D331" s="25" t="str">
        <f>LEFT(Table1[[#This Row],[Pheno]],4)</f>
        <v>.</v>
      </c>
      <c r="E331" s="110" t="str">
        <f>LEFT(Table1[[#This Row],[Barcode]],7)</f>
        <v>.</v>
      </c>
      <c r="F331" s="110" t="str">
        <f>LEFT(Table1[[#This Row],[Barcode]],7)</f>
        <v>.</v>
      </c>
      <c r="G331" s="50" t="s">
        <v>413</v>
      </c>
      <c r="H331" s="124"/>
      <c r="I331" s="145" t="str">
        <f>IF(Table1[[#This Row],[Initial Clone Count]]="","","1")</f>
        <v/>
      </c>
      <c r="J331" s="145" t="str">
        <f>IF(RIGHT(Table1[[#This Row],[Location]],1)="1",SUM(H332:H335),"")</f>
        <v/>
      </c>
      <c r="K331" s="145" t="str">
        <f>_xlfn.CONCAT("CL_",Table1[[#This Row],[Location]])</f>
        <v>CL_DD3-06:02</v>
      </c>
    </row>
    <row r="332" spans="1:11" x14ac:dyDescent="0.35">
      <c r="A332" s="3" t="s">
        <v>6524</v>
      </c>
      <c r="B332" s="3" t="str">
        <f>LEFT(Table1[[#This Row],[Location]],6)</f>
        <v>DD3-06</v>
      </c>
      <c r="C332" s="50" t="s">
        <v>4620</v>
      </c>
      <c r="D332" s="25" t="str">
        <f>LEFT(Table1[[#This Row],[Pheno]],4)</f>
        <v>.</v>
      </c>
      <c r="E332" s="110" t="str">
        <f>LEFT(Table1[[#This Row],[Barcode]],7)</f>
        <v>.</v>
      </c>
      <c r="F332" s="110" t="str">
        <f>LEFT(Table1[[#This Row],[Barcode]],7)</f>
        <v>.</v>
      </c>
      <c r="G332" s="50" t="s">
        <v>413</v>
      </c>
      <c r="H332" s="124"/>
      <c r="I332" s="145" t="str">
        <f>IF(Table1[[#This Row],[Initial Clone Count]]="","","1")</f>
        <v/>
      </c>
      <c r="J332" s="145" t="str">
        <f>IF(RIGHT(Table1[[#This Row],[Location]],1)="1",SUM(H333:H336),"")</f>
        <v/>
      </c>
      <c r="K332" s="145" t="str">
        <f>_xlfn.CONCAT("CL_",Table1[[#This Row],[Location]])</f>
        <v>CL_DD3-06:03</v>
      </c>
    </row>
    <row r="333" spans="1:11" x14ac:dyDescent="0.35">
      <c r="A333" s="3" t="s">
        <v>6524</v>
      </c>
      <c r="B333" s="3" t="str">
        <f>LEFT(Table1[[#This Row],[Location]],6)</f>
        <v>DD3-06</v>
      </c>
      <c r="C333" s="50" t="s">
        <v>4641</v>
      </c>
      <c r="D333" s="25" t="str">
        <f>LEFT(Table1[[#This Row],[Pheno]],4)</f>
        <v>.</v>
      </c>
      <c r="E333" s="110" t="str">
        <f>LEFT(Table1[[#This Row],[Barcode]],7)</f>
        <v>.</v>
      </c>
      <c r="F333" s="110" t="str">
        <f>LEFT(Table1[[#This Row],[Barcode]],7)</f>
        <v>.</v>
      </c>
      <c r="G333" s="50" t="s">
        <v>413</v>
      </c>
      <c r="H333" s="124"/>
      <c r="I333" s="145" t="str">
        <f>IF(Table1[[#This Row],[Initial Clone Count]]="","","1")</f>
        <v/>
      </c>
      <c r="J333" s="145" t="str">
        <f>IF(RIGHT(Table1[[#This Row],[Location]],1)="1",SUM(H334:H337),"")</f>
        <v/>
      </c>
      <c r="K333" s="145" t="str">
        <f>_xlfn.CONCAT("CL_",Table1[[#This Row],[Location]])</f>
        <v>CL_DD3-06:04</v>
      </c>
    </row>
    <row r="334" spans="1:11" x14ac:dyDescent="0.35">
      <c r="A334" s="3" t="s">
        <v>6524</v>
      </c>
      <c r="B334" s="3" t="str">
        <f>LEFT(Table1[[#This Row],[Location]],6)</f>
        <v>DD3-07</v>
      </c>
      <c r="C334" s="50" t="s">
        <v>4577</v>
      </c>
      <c r="D334" s="25" t="str">
        <f>LEFT(Table1[[#This Row],[Pheno]],4)</f>
        <v>NYFL</v>
      </c>
      <c r="E334" s="110" t="str">
        <f>LEFT(Table1[[#This Row],[Barcode]],7)</f>
        <v>NYFL014</v>
      </c>
      <c r="F334" s="110" t="str">
        <f>LEFT(Table1[[#This Row],[Barcode]],7)</f>
        <v>NYFL014</v>
      </c>
      <c r="G334" s="50" t="s">
        <v>6021</v>
      </c>
      <c r="H334" s="124">
        <v>40</v>
      </c>
      <c r="I334" s="145" t="str">
        <f>IF(Table1[[#This Row],[Initial Clone Count]]="","","1")</f>
        <v>1</v>
      </c>
      <c r="J334" s="145">
        <f>IF(RIGHT(Table1[[#This Row],[Location]],1)="1",SUM(H335:H338),"")</f>
        <v>58</v>
      </c>
      <c r="K334" s="145" t="str">
        <f>_xlfn.CONCAT("CL_",Table1[[#This Row],[Location]])</f>
        <v>CL_DD3-07:01</v>
      </c>
    </row>
    <row r="335" spans="1:11" x14ac:dyDescent="0.35">
      <c r="A335" s="3" t="s">
        <v>6524</v>
      </c>
      <c r="B335" s="3" t="str">
        <f>LEFT(Table1[[#This Row],[Location]],6)</f>
        <v>DD3-07</v>
      </c>
      <c r="C335" s="50" t="s">
        <v>4598</v>
      </c>
      <c r="D335" s="25" t="str">
        <f>LEFT(Table1[[#This Row],[Pheno]],4)</f>
        <v>GFSD</v>
      </c>
      <c r="E335" s="110" t="str">
        <f>LEFT(Table1[[#This Row],[Barcode]],7)</f>
        <v>GFSD189</v>
      </c>
      <c r="F335" s="110" t="str">
        <f>LEFT(Table1[[#This Row],[Barcode]],7)</f>
        <v>GFSD189</v>
      </c>
      <c r="G335" s="50" t="s">
        <v>6552</v>
      </c>
      <c r="H335" s="124">
        <v>9</v>
      </c>
      <c r="I335" s="145" t="str">
        <f>IF(Table1[[#This Row],[Initial Clone Count]]="","","1")</f>
        <v>1</v>
      </c>
      <c r="J335" s="145" t="str">
        <f>IF(RIGHT(Table1[[#This Row],[Location]],1)="1",SUM(H336:H339),"")</f>
        <v/>
      </c>
      <c r="K335" s="145" t="str">
        <f>_xlfn.CONCAT("CL_",Table1[[#This Row],[Location]])</f>
        <v>CL_DD3-07:02</v>
      </c>
    </row>
    <row r="336" spans="1:11" x14ac:dyDescent="0.35">
      <c r="A336" s="3" t="s">
        <v>6524</v>
      </c>
      <c r="B336" s="3" t="str">
        <f>LEFT(Table1[[#This Row],[Location]],6)</f>
        <v>DD3-07</v>
      </c>
      <c r="C336" s="50" t="s">
        <v>4619</v>
      </c>
      <c r="D336" s="25" t="str">
        <f>LEFT(Table1[[#This Row],[Pheno]],4)</f>
        <v>.</v>
      </c>
      <c r="E336" s="110" t="str">
        <f>LEFT(Table1[[#This Row],[Barcode]],7)</f>
        <v>.</v>
      </c>
      <c r="F336" s="110" t="str">
        <f>LEFT(Table1[[#This Row],[Barcode]],7)</f>
        <v>.</v>
      </c>
      <c r="G336" s="50" t="s">
        <v>413</v>
      </c>
      <c r="H336" s="124"/>
      <c r="I336" s="145" t="str">
        <f>IF(Table1[[#This Row],[Initial Clone Count]]="","","1")</f>
        <v/>
      </c>
      <c r="J336" s="145" t="str">
        <f>IF(RIGHT(Table1[[#This Row],[Location]],1)="1",SUM(H337:H340),"")</f>
        <v/>
      </c>
      <c r="K336" s="145" t="str">
        <f>_xlfn.CONCAT("CL_",Table1[[#This Row],[Location]])</f>
        <v>CL_DD3-07:03</v>
      </c>
    </row>
    <row r="337" spans="1:13" x14ac:dyDescent="0.35">
      <c r="A337" s="3" t="s">
        <v>6524</v>
      </c>
      <c r="B337" s="3" t="str">
        <f>LEFT(Table1[[#This Row],[Location]],6)</f>
        <v>DD3-07</v>
      </c>
      <c r="C337" s="50" t="s">
        <v>4640</v>
      </c>
      <c r="D337" s="25" t="str">
        <f>LEFT(Table1[[#This Row],[Pheno]],4)</f>
        <v>.</v>
      </c>
      <c r="E337" s="110" t="str">
        <f>LEFT(Table1[[#This Row],[Barcode]],7)</f>
        <v>.</v>
      </c>
      <c r="F337" s="110" t="str">
        <f>LEFT(Table1[[#This Row],[Barcode]],7)</f>
        <v>.</v>
      </c>
      <c r="G337" s="50" t="s">
        <v>413</v>
      </c>
      <c r="H337" s="124"/>
      <c r="I337" s="145" t="str">
        <f>IF(Table1[[#This Row],[Initial Clone Count]]="","","1")</f>
        <v/>
      </c>
      <c r="J337" s="145" t="str">
        <f>IF(RIGHT(Table1[[#This Row],[Location]],1)="1",SUM(H338:H341),"")</f>
        <v/>
      </c>
      <c r="K337" s="145" t="str">
        <f>_xlfn.CONCAT("CL_",Table1[[#This Row],[Location]])</f>
        <v>CL_DD3-07:04</v>
      </c>
    </row>
    <row r="338" spans="1:13" x14ac:dyDescent="0.35">
      <c r="A338" s="3" t="s">
        <v>6524</v>
      </c>
      <c r="B338" s="3" t="str">
        <f>LEFT(Table1[[#This Row],[Location]],6)</f>
        <v>EE1-01</v>
      </c>
      <c r="C338" s="50" t="s">
        <v>4485</v>
      </c>
      <c r="D338" s="25" t="str">
        <f>LEFT(Table1[[#This Row],[Pheno]],4)</f>
        <v>STR8</v>
      </c>
      <c r="E338" s="110" t="str">
        <f>LEFT(Table1[[#This Row],[Barcode]],7)</f>
        <v>STR8017</v>
      </c>
      <c r="F338" s="110" t="str">
        <f>LEFT(Table1[[#This Row],[Barcode]],7)</f>
        <v>STR8017</v>
      </c>
      <c r="G338" s="50" t="s">
        <v>5983</v>
      </c>
      <c r="H338" s="124">
        <v>49</v>
      </c>
      <c r="I338" s="145" t="str">
        <f>IF(Table1[[#This Row],[Initial Clone Count]]="","","1")</f>
        <v>1</v>
      </c>
      <c r="J338" s="145">
        <f>IF(RIGHT(Table1[[#This Row],[Location]],1)="1",SUM(H339:H342),"")</f>
        <v>37</v>
      </c>
      <c r="K338" s="145" t="str">
        <f>_xlfn.CONCAT("CL_",Table1[[#This Row],[Location]])</f>
        <v>CL_EE1-01:01</v>
      </c>
    </row>
    <row r="339" spans="1:13" x14ac:dyDescent="0.35">
      <c r="A339" s="3" t="s">
        <v>6524</v>
      </c>
      <c r="B339" s="3" t="str">
        <f>LEFT(Table1[[#This Row],[Location]],6)</f>
        <v>EE1-01</v>
      </c>
      <c r="C339" s="50" t="s">
        <v>4506</v>
      </c>
      <c r="D339" s="25" t="str">
        <f>LEFT(Table1[[#This Row],[Pheno]],4)</f>
        <v>.</v>
      </c>
      <c r="E339" s="110" t="str">
        <f>LEFT(Table1[[#This Row],[Barcode]],7)</f>
        <v>.</v>
      </c>
      <c r="F339" s="110" t="str">
        <f>LEFT(Table1[[#This Row],[Barcode]],7)</f>
        <v>.</v>
      </c>
      <c r="G339" s="50" t="s">
        <v>413</v>
      </c>
      <c r="H339" s="124"/>
      <c r="I339" s="145" t="str">
        <f>IF(Table1[[#This Row],[Initial Clone Count]]="","","1")</f>
        <v/>
      </c>
      <c r="J339" s="145" t="str">
        <f>IF(RIGHT(Table1[[#This Row],[Location]],1)="1",SUM(H340:H343),"")</f>
        <v/>
      </c>
      <c r="K339" s="145" t="str">
        <f>_xlfn.CONCAT("CL_",Table1[[#This Row],[Location]])</f>
        <v>CL_EE1-01:02</v>
      </c>
    </row>
    <row r="340" spans="1:13" x14ac:dyDescent="0.35">
      <c r="A340" s="3" t="s">
        <v>6524</v>
      </c>
      <c r="B340" s="3" t="str">
        <f>LEFT(Table1[[#This Row],[Location]],6)</f>
        <v>EE1-01</v>
      </c>
      <c r="C340" s="50" t="s">
        <v>4527</v>
      </c>
      <c r="D340" s="25" t="str">
        <f>LEFT(Table1[[#This Row],[Pheno]],4)</f>
        <v>.</v>
      </c>
      <c r="E340" s="110" t="str">
        <f>LEFT(Table1[[#This Row],[Barcode]],7)</f>
        <v>.</v>
      </c>
      <c r="F340" s="110" t="str">
        <f>LEFT(Table1[[#This Row],[Barcode]],7)</f>
        <v>.</v>
      </c>
      <c r="G340" s="50" t="s">
        <v>413</v>
      </c>
      <c r="H340" s="124"/>
      <c r="I340" s="145" t="str">
        <f>IF(Table1[[#This Row],[Initial Clone Count]]="","","1")</f>
        <v/>
      </c>
      <c r="J340" s="145" t="str">
        <f>IF(RIGHT(Table1[[#This Row],[Location]],1)="1",SUM(H341:H344),"")</f>
        <v/>
      </c>
      <c r="K340" s="145" t="str">
        <f>_xlfn.CONCAT("CL_",Table1[[#This Row],[Location]])</f>
        <v>CL_EE1-01:03</v>
      </c>
    </row>
    <row r="341" spans="1:13" x14ac:dyDescent="0.35">
      <c r="A341" s="3" t="s">
        <v>6524</v>
      </c>
      <c r="B341" s="3" t="str">
        <f>LEFT(Table1[[#This Row],[Location]],6)</f>
        <v>EE1-01</v>
      </c>
      <c r="C341" s="50" t="s">
        <v>4548</v>
      </c>
      <c r="D341" s="25" t="str">
        <f>LEFT(Table1[[#This Row],[Pheno]],4)</f>
        <v>.</v>
      </c>
      <c r="E341" s="110" t="str">
        <f>LEFT(Table1[[#This Row],[Barcode]],7)</f>
        <v>.</v>
      </c>
      <c r="F341" s="110" t="str">
        <f>LEFT(Table1[[#This Row],[Barcode]],7)</f>
        <v>.</v>
      </c>
      <c r="G341" s="50" t="s">
        <v>413</v>
      </c>
      <c r="H341" s="124"/>
      <c r="I341" s="145" t="str">
        <f>IF(Table1[[#This Row],[Initial Clone Count]]="","","1")</f>
        <v/>
      </c>
      <c r="J341" s="145" t="str">
        <f>IF(RIGHT(Table1[[#This Row],[Location]],1)="1",SUM(H342:H345),"")</f>
        <v/>
      </c>
      <c r="K341" s="145" t="str">
        <f>_xlfn.CONCAT("CL_",Table1[[#This Row],[Location]])</f>
        <v>CL_EE1-01:04</v>
      </c>
    </row>
    <row r="342" spans="1:13" x14ac:dyDescent="0.35">
      <c r="A342" s="3" t="s">
        <v>6524</v>
      </c>
      <c r="B342" s="3" t="str">
        <f>LEFT(Table1[[#This Row],[Location]],6)</f>
        <v>EE1-02</v>
      </c>
      <c r="C342" s="50" t="s">
        <v>4484</v>
      </c>
      <c r="D342" s="25" t="str">
        <f>LEFT(Table1[[#This Row],[Pheno]],4)</f>
        <v>STR8</v>
      </c>
      <c r="E342" s="110" t="str">
        <f>LEFT(Table1[[#This Row],[Barcode]],7)</f>
        <v>STR8017</v>
      </c>
      <c r="F342" s="110" t="str">
        <f>LEFT(Table1[[#This Row],[Barcode]],7)</f>
        <v>STR8017</v>
      </c>
      <c r="G342" s="50" t="s">
        <v>5372</v>
      </c>
      <c r="H342" s="124">
        <v>37</v>
      </c>
      <c r="I342" s="145" t="str">
        <f>IF(Table1[[#This Row],[Initial Clone Count]]="","","1")</f>
        <v>1</v>
      </c>
      <c r="J342" s="145">
        <f>IF(RIGHT(Table1[[#This Row],[Location]],1)="1",SUM(H343:H346),"")</f>
        <v>25</v>
      </c>
      <c r="K342" s="145" t="str">
        <f>_xlfn.CONCAT("CL_",Table1[[#This Row],[Location]])</f>
        <v>CL_EE1-02:01</v>
      </c>
    </row>
    <row r="343" spans="1:13" x14ac:dyDescent="0.35">
      <c r="A343" s="3" t="s">
        <v>6524</v>
      </c>
      <c r="B343" s="3" t="str">
        <f>LEFT(Table1[[#This Row],[Location]],6)</f>
        <v>EE1-02</v>
      </c>
      <c r="C343" s="50" t="s">
        <v>4505</v>
      </c>
      <c r="D343" s="25" t="str">
        <f>LEFT(Table1[[#This Row],[Pheno]],4)</f>
        <v>KING</v>
      </c>
      <c r="E343" s="110" t="str">
        <f>LEFT(Table1[[#This Row],[Barcode]],7)</f>
        <v>KING002</v>
      </c>
      <c r="F343" s="110" t="str">
        <f>LEFT(Table1[[#This Row],[Barcode]],7)</f>
        <v>KING002</v>
      </c>
      <c r="G343" s="50" t="s">
        <v>6553</v>
      </c>
      <c r="H343" s="124">
        <v>12</v>
      </c>
      <c r="I343" s="145" t="str">
        <f>IF(Table1[[#This Row],[Initial Clone Count]]="","","1")</f>
        <v>1</v>
      </c>
      <c r="J343" s="145" t="str">
        <f>IF(RIGHT(Table1[[#This Row],[Location]],1)="1",SUM(H344:H347),"")</f>
        <v/>
      </c>
      <c r="K343" s="145" t="str">
        <f>_xlfn.CONCAT("CL_",Table1[[#This Row],[Location]])</f>
        <v>CL_EE1-02:02</v>
      </c>
    </row>
    <row r="344" spans="1:13" x14ac:dyDescent="0.35">
      <c r="A344" s="3" t="s">
        <v>6524</v>
      </c>
      <c r="B344" s="3" t="str">
        <f>LEFT(Table1[[#This Row],[Location]],6)</f>
        <v>EE1-02</v>
      </c>
      <c r="C344" s="50" t="s">
        <v>4526</v>
      </c>
      <c r="D344" s="25" t="str">
        <f>LEFT(Table1[[#This Row],[Pheno]],4)</f>
        <v>.</v>
      </c>
      <c r="E344" s="110" t="str">
        <f>LEFT(Table1[[#This Row],[Barcode]],7)</f>
        <v>.</v>
      </c>
      <c r="F344" s="110" t="str">
        <f>LEFT(Table1[[#This Row],[Barcode]],7)</f>
        <v>.</v>
      </c>
      <c r="G344" s="50" t="s">
        <v>413</v>
      </c>
      <c r="H344" s="124"/>
      <c r="I344" s="145" t="str">
        <f>IF(Table1[[#This Row],[Initial Clone Count]]="","","1")</f>
        <v/>
      </c>
      <c r="J344" s="145" t="str">
        <f>IF(RIGHT(Table1[[#This Row],[Location]],1)="1",SUM(H345:H348),"")</f>
        <v/>
      </c>
      <c r="K344" s="145" t="str">
        <f>_xlfn.CONCAT("CL_",Table1[[#This Row],[Location]])</f>
        <v>CL_EE1-02:03</v>
      </c>
    </row>
    <row r="345" spans="1:13" x14ac:dyDescent="0.35">
      <c r="A345" s="3" t="s">
        <v>6524</v>
      </c>
      <c r="B345" s="3" t="str">
        <f>LEFT(Table1[[#This Row],[Location]],6)</f>
        <v>EE1-02</v>
      </c>
      <c r="C345" s="50" t="s">
        <v>4547</v>
      </c>
      <c r="D345" s="25" t="str">
        <f>LEFT(Table1[[#This Row],[Pheno]],4)</f>
        <v>.</v>
      </c>
      <c r="E345" s="110" t="str">
        <f>LEFT(Table1[[#This Row],[Barcode]],7)</f>
        <v>.</v>
      </c>
      <c r="F345" s="110" t="str">
        <f>LEFT(Table1[[#This Row],[Barcode]],7)</f>
        <v>.</v>
      </c>
      <c r="G345" s="50" t="s">
        <v>413</v>
      </c>
      <c r="H345" s="124"/>
      <c r="I345" s="145" t="str">
        <f>IF(Table1[[#This Row],[Initial Clone Count]]="","","1")</f>
        <v/>
      </c>
      <c r="J345" s="145" t="str">
        <f>IF(RIGHT(Table1[[#This Row],[Location]],1)="1",SUM(H346:H349),"")</f>
        <v/>
      </c>
      <c r="K345" s="145" t="str">
        <f>_xlfn.CONCAT("CL_",Table1[[#This Row],[Location]])</f>
        <v>CL_EE1-02:04</v>
      </c>
    </row>
    <row r="346" spans="1:13" x14ac:dyDescent="0.35">
      <c r="A346" s="3" t="s">
        <v>6524</v>
      </c>
      <c r="B346" s="3" t="str">
        <f>LEFT(Table1[[#This Row],[Location]],6)</f>
        <v>EE1-03</v>
      </c>
      <c r="C346" s="50" t="s">
        <v>4483</v>
      </c>
      <c r="D346" s="25" t="str">
        <f>LEFT(Table1[[#This Row],[Pheno]],4)</f>
        <v>STR8</v>
      </c>
      <c r="E346" s="110" t="str">
        <f>LEFT(Table1[[#This Row],[Barcode]],7)</f>
        <v>STR8017</v>
      </c>
      <c r="F346" s="110" t="str">
        <f>LEFT(Table1[[#This Row],[Barcode]],7)</f>
        <v>STR8017</v>
      </c>
      <c r="G346" s="50" t="s">
        <v>5987</v>
      </c>
      <c r="H346" s="124">
        <v>13</v>
      </c>
      <c r="I346" s="145" t="str">
        <f>IF(Table1[[#This Row],[Initial Clone Count]]="","","1")</f>
        <v>1</v>
      </c>
      <c r="J346" s="145">
        <f>IF(RIGHT(Table1[[#This Row],[Location]],1)="1",SUM(H347:H350),"")</f>
        <v>78</v>
      </c>
      <c r="K346" s="145" t="str">
        <f>_xlfn.CONCAT("CL_",Table1[[#This Row],[Location]])</f>
        <v>CL_EE1-03:01</v>
      </c>
    </row>
    <row r="347" spans="1:13" ht="30" customHeight="1" x14ac:dyDescent="0.35">
      <c r="A347" s="3" t="s">
        <v>6524</v>
      </c>
      <c r="B347" s="3" t="str">
        <f>LEFT(Table1[[#This Row],[Location]],6)</f>
        <v>EE1-03</v>
      </c>
      <c r="C347" s="50" t="s">
        <v>4504</v>
      </c>
      <c r="D347" s="25" t="str">
        <f>LEFT(Table1[[#This Row],[Pheno]],4)</f>
        <v>STR8</v>
      </c>
      <c r="E347" s="110" t="str">
        <f>LEFT(Table1[[#This Row],[Barcode]],7)</f>
        <v>STR8017</v>
      </c>
      <c r="F347" s="110" t="str">
        <f>LEFT(Table1[[#This Row],[Barcode]],7)</f>
        <v>STR8017</v>
      </c>
      <c r="G347" s="50" t="s">
        <v>6349</v>
      </c>
      <c r="H347" s="124">
        <v>38</v>
      </c>
      <c r="I347" s="145" t="str">
        <f>IF(Table1[[#This Row],[Initial Clone Count]]="","","1")</f>
        <v>1</v>
      </c>
      <c r="J347" s="145" t="str">
        <f>IF(RIGHT(Table1[[#This Row],[Location]],1)="1",SUM(H348:H351),"")</f>
        <v/>
      </c>
      <c r="K347" s="145" t="str">
        <f>_xlfn.CONCAT("CL_",Table1[[#This Row],[Location]])</f>
        <v>CL_EE1-03:02</v>
      </c>
    </row>
    <row r="348" spans="1:13" x14ac:dyDescent="0.35">
      <c r="A348" s="3" t="s">
        <v>6524</v>
      </c>
      <c r="B348" s="3" t="str">
        <f>LEFT(Table1[[#This Row],[Location]],6)</f>
        <v>EE1-03</v>
      </c>
      <c r="C348" s="50" t="s">
        <v>4525</v>
      </c>
      <c r="D348" s="25" t="str">
        <f>LEFT(Table1[[#This Row],[Pheno]],4)</f>
        <v>.</v>
      </c>
      <c r="E348" s="110" t="str">
        <f>LEFT(Table1[[#This Row],[Barcode]],7)</f>
        <v>.</v>
      </c>
      <c r="F348" s="110" t="str">
        <f>LEFT(Table1[[#This Row],[Barcode]],7)</f>
        <v>.</v>
      </c>
      <c r="G348" s="50" t="s">
        <v>413</v>
      </c>
      <c r="H348" s="124"/>
      <c r="I348" s="145" t="str">
        <f>IF(Table1[[#This Row],[Initial Clone Count]]="","","1")</f>
        <v/>
      </c>
      <c r="J348" s="145" t="str">
        <f>IF(RIGHT(Table1[[#This Row],[Location]],1)="1",SUM(H349:H352),"")</f>
        <v/>
      </c>
      <c r="K348" s="145" t="str">
        <f>_xlfn.CONCAT("CL_",Table1[[#This Row],[Location]])</f>
        <v>CL_EE1-03:03</v>
      </c>
    </row>
    <row r="349" spans="1:13" x14ac:dyDescent="0.35">
      <c r="A349" s="3" t="s">
        <v>6524</v>
      </c>
      <c r="B349" s="3" t="str">
        <f>LEFT(Table1[[#This Row],[Location]],6)</f>
        <v>EE1-03</v>
      </c>
      <c r="C349" s="50" t="s">
        <v>4546</v>
      </c>
      <c r="D349" s="25" t="str">
        <f>LEFT(Table1[[#This Row],[Pheno]],4)</f>
        <v>.</v>
      </c>
      <c r="E349" s="110" t="str">
        <f>LEFT(Table1[[#This Row],[Barcode]],7)</f>
        <v>.</v>
      </c>
      <c r="F349" s="110" t="str">
        <f>LEFT(Table1[[#This Row],[Barcode]],7)</f>
        <v>.</v>
      </c>
      <c r="G349" s="50" t="s">
        <v>413</v>
      </c>
      <c r="H349" s="124"/>
      <c r="I349" s="145" t="str">
        <f>IF(Table1[[#This Row],[Initial Clone Count]]="","","1")</f>
        <v/>
      </c>
      <c r="J349" s="145" t="str">
        <f>IF(RIGHT(Table1[[#This Row],[Location]],1)="1",SUM(H350:H353),"")</f>
        <v/>
      </c>
      <c r="K349" s="145" t="str">
        <f>_xlfn.CONCAT("CL_",Table1[[#This Row],[Location]])</f>
        <v>CL_EE1-03:04</v>
      </c>
    </row>
    <row r="350" spans="1:13" x14ac:dyDescent="0.35">
      <c r="A350" s="3" t="s">
        <v>6524</v>
      </c>
      <c r="B350" s="3" t="str">
        <f>LEFT(Table1[[#This Row],[Location]],6)</f>
        <v>EE1-04</v>
      </c>
      <c r="C350" s="50" t="s">
        <v>4482</v>
      </c>
      <c r="D350" s="25" t="str">
        <f>LEFT(Table1[[#This Row],[Pheno]],4)</f>
        <v>STR8</v>
      </c>
      <c r="E350" s="110" t="str">
        <f>LEFT(Table1[[#This Row],[Barcode]],7)</f>
        <v>STR8017</v>
      </c>
      <c r="F350" s="110" t="str">
        <f>LEFT(Table1[[#This Row],[Barcode]],7)</f>
        <v>STR8017</v>
      </c>
      <c r="G350" s="50" t="s">
        <v>6024</v>
      </c>
      <c r="H350" s="124">
        <v>40</v>
      </c>
      <c r="I350" s="145" t="str">
        <f>IF(Table1[[#This Row],[Initial Clone Count]]="","","1")</f>
        <v>1</v>
      </c>
      <c r="J350" s="145">
        <f>IF(RIGHT(Table1[[#This Row],[Location]],1)="1",SUM(H351:H354),"")</f>
        <v>49</v>
      </c>
      <c r="K350" s="145" t="str">
        <f>_xlfn.CONCAT("CL_",Table1[[#This Row],[Location]])</f>
        <v>CL_EE1-04:01</v>
      </c>
      <c r="M350" s="114"/>
    </row>
    <row r="351" spans="1:13" x14ac:dyDescent="0.35">
      <c r="A351" s="3" t="s">
        <v>6524</v>
      </c>
      <c r="B351" s="3" t="str">
        <f>LEFT(Table1[[#This Row],[Location]],6)</f>
        <v>EE1-04</v>
      </c>
      <c r="C351" s="50" t="s">
        <v>4503</v>
      </c>
      <c r="D351" s="25" t="str">
        <f>LEFT(Table1[[#This Row],[Pheno]],4)</f>
        <v>.</v>
      </c>
      <c r="E351" s="110" t="str">
        <f>LEFT(Table1[[#This Row],[Barcode]],7)</f>
        <v>.</v>
      </c>
      <c r="F351" s="110" t="str">
        <f>LEFT(Table1[[#This Row],[Barcode]],7)</f>
        <v>.</v>
      </c>
      <c r="G351" s="50" t="s">
        <v>413</v>
      </c>
      <c r="H351" s="124"/>
      <c r="I351" s="145" t="str">
        <f>IF(Table1[[#This Row],[Initial Clone Count]]="","","1")</f>
        <v/>
      </c>
      <c r="J351" s="145" t="str">
        <f>IF(RIGHT(Table1[[#This Row],[Location]],1)="1",SUM(H352:H355),"")</f>
        <v/>
      </c>
      <c r="K351" s="145" t="str">
        <f>_xlfn.CONCAT("CL_",Table1[[#This Row],[Location]])</f>
        <v>CL_EE1-04:02</v>
      </c>
    </row>
    <row r="352" spans="1:13" x14ac:dyDescent="0.35">
      <c r="A352" s="3" t="s">
        <v>6524</v>
      </c>
      <c r="B352" s="3" t="str">
        <f>LEFT(Table1[[#This Row],[Location]],6)</f>
        <v>EE1-04</v>
      </c>
      <c r="C352" s="50" t="s">
        <v>4524</v>
      </c>
      <c r="D352" s="25" t="str">
        <f>LEFT(Table1[[#This Row],[Pheno]],4)</f>
        <v>.</v>
      </c>
      <c r="E352" s="110" t="str">
        <f>LEFT(Table1[[#This Row],[Barcode]],7)</f>
        <v>.</v>
      </c>
      <c r="F352" s="110" t="str">
        <f>LEFT(Table1[[#This Row],[Barcode]],7)</f>
        <v>.</v>
      </c>
      <c r="G352" s="50" t="s">
        <v>413</v>
      </c>
      <c r="H352" s="124"/>
      <c r="I352" s="145" t="str">
        <f>IF(Table1[[#This Row],[Initial Clone Count]]="","","1")</f>
        <v/>
      </c>
      <c r="J352" s="145" t="str">
        <f>IF(RIGHT(Table1[[#This Row],[Location]],1)="1",SUM(H353:H356),"")</f>
        <v/>
      </c>
      <c r="K352" s="145" t="str">
        <f>_xlfn.CONCAT("CL_",Table1[[#This Row],[Location]])</f>
        <v>CL_EE1-04:03</v>
      </c>
    </row>
    <row r="353" spans="1:11" x14ac:dyDescent="0.35">
      <c r="A353" s="3" t="s">
        <v>6524</v>
      </c>
      <c r="B353" s="3" t="str">
        <f>LEFT(Table1[[#This Row],[Location]],6)</f>
        <v>EE1-04</v>
      </c>
      <c r="C353" s="50" t="s">
        <v>4545</v>
      </c>
      <c r="D353" s="25" t="str">
        <f>LEFT(Table1[[#This Row],[Pheno]],4)</f>
        <v>.</v>
      </c>
      <c r="E353" s="110" t="str">
        <f>LEFT(Table1[[#This Row],[Barcode]],7)</f>
        <v>.</v>
      </c>
      <c r="F353" s="110" t="str">
        <f>LEFT(Table1[[#This Row],[Barcode]],7)</f>
        <v>.</v>
      </c>
      <c r="G353" s="50" t="s">
        <v>413</v>
      </c>
      <c r="H353" s="124"/>
      <c r="I353" s="145" t="str">
        <f>IF(Table1[[#This Row],[Initial Clone Count]]="","","1")</f>
        <v/>
      </c>
      <c r="J353" s="145" t="str">
        <f>IF(RIGHT(Table1[[#This Row],[Location]],1)="1",SUM(H354:H357),"")</f>
        <v/>
      </c>
      <c r="K353" s="145" t="str">
        <f>_xlfn.CONCAT("CL_",Table1[[#This Row],[Location]])</f>
        <v>CL_EE1-04:04</v>
      </c>
    </row>
    <row r="354" spans="1:11" x14ac:dyDescent="0.35">
      <c r="A354" s="3" t="s">
        <v>6524</v>
      </c>
      <c r="B354" s="3" t="str">
        <f>LEFT(Table1[[#This Row],[Location]],6)</f>
        <v>EE1-05</v>
      </c>
      <c r="C354" s="50" t="s">
        <v>4481</v>
      </c>
      <c r="D354" s="25" t="str">
        <f>LEFT(Table1[[#This Row],[Pheno]],4)</f>
        <v>STR8</v>
      </c>
      <c r="E354" s="110" t="str">
        <f>LEFT(Table1[[#This Row],[Barcode]],7)</f>
        <v>STR8017</v>
      </c>
      <c r="F354" s="110" t="str">
        <f>LEFT(Table1[[#This Row],[Barcode]],7)</f>
        <v>STR8017</v>
      </c>
      <c r="G354" s="50" t="s">
        <v>5987</v>
      </c>
      <c r="H354" s="124">
        <v>49</v>
      </c>
      <c r="I354" s="145" t="str">
        <f>IF(Table1[[#This Row],[Initial Clone Count]]="","","1")</f>
        <v>1</v>
      </c>
      <c r="J354" s="145">
        <f>IF(RIGHT(Table1[[#This Row],[Location]],1)="1",SUM(H355:H358),"")</f>
        <v>7</v>
      </c>
      <c r="K354" s="145" t="str">
        <f>_xlfn.CONCAT("CL_",Table1[[#This Row],[Location]])</f>
        <v>CL_EE1-05:01</v>
      </c>
    </row>
    <row r="355" spans="1:11" x14ac:dyDescent="0.35">
      <c r="A355" s="3" t="s">
        <v>6524</v>
      </c>
      <c r="B355" s="3" t="str">
        <f>LEFT(Table1[[#This Row],[Location]],6)</f>
        <v>EE1-05</v>
      </c>
      <c r="C355" s="50" t="s">
        <v>4502</v>
      </c>
      <c r="D355" s="25" t="str">
        <f>LEFT(Table1[[#This Row],[Pheno]],4)</f>
        <v>.</v>
      </c>
      <c r="E355" s="110" t="str">
        <f>LEFT(Table1[[#This Row],[Barcode]],7)</f>
        <v>.</v>
      </c>
      <c r="F355" s="110" t="str">
        <f>LEFT(Table1[[#This Row],[Barcode]],7)</f>
        <v>.</v>
      </c>
      <c r="G355" s="50" t="s">
        <v>413</v>
      </c>
      <c r="H355" s="124"/>
      <c r="I355" s="145" t="str">
        <f>IF(Table1[[#This Row],[Initial Clone Count]]="","","1")</f>
        <v/>
      </c>
      <c r="J355" s="145" t="str">
        <f>IF(RIGHT(Table1[[#This Row],[Location]],1)="1",SUM(H356:H359),"")</f>
        <v/>
      </c>
      <c r="K355" s="145" t="str">
        <f>_xlfn.CONCAT("CL_",Table1[[#This Row],[Location]])</f>
        <v>CL_EE1-05:02</v>
      </c>
    </row>
    <row r="356" spans="1:11" x14ac:dyDescent="0.35">
      <c r="A356" s="3" t="s">
        <v>6524</v>
      </c>
      <c r="B356" s="3" t="str">
        <f>LEFT(Table1[[#This Row],[Location]],6)</f>
        <v>EE1-05</v>
      </c>
      <c r="C356" s="50" t="s">
        <v>4523</v>
      </c>
      <c r="D356" s="25" t="str">
        <f>LEFT(Table1[[#This Row],[Pheno]],4)</f>
        <v>.</v>
      </c>
      <c r="E356" s="110" t="str">
        <f>LEFT(Table1[[#This Row],[Barcode]],7)</f>
        <v>.</v>
      </c>
      <c r="F356" s="110" t="str">
        <f>LEFT(Table1[[#This Row],[Barcode]],7)</f>
        <v>.</v>
      </c>
      <c r="G356" s="50" t="s">
        <v>413</v>
      </c>
      <c r="H356" s="124"/>
      <c r="I356" s="145" t="str">
        <f>IF(Table1[[#This Row],[Initial Clone Count]]="","","1")</f>
        <v/>
      </c>
      <c r="J356" s="145" t="str">
        <f>IF(RIGHT(Table1[[#This Row],[Location]],1)="1",SUM(H357:H360),"")</f>
        <v/>
      </c>
      <c r="K356" s="145" t="str">
        <f>_xlfn.CONCAT("CL_",Table1[[#This Row],[Location]])</f>
        <v>CL_EE1-05:03</v>
      </c>
    </row>
    <row r="357" spans="1:11" x14ac:dyDescent="0.35">
      <c r="A357" s="3" t="s">
        <v>6524</v>
      </c>
      <c r="B357" s="3" t="str">
        <f>LEFT(Table1[[#This Row],[Location]],6)</f>
        <v>EE1-05</v>
      </c>
      <c r="C357" s="50" t="s">
        <v>4544</v>
      </c>
      <c r="D357" s="25" t="str">
        <f>LEFT(Table1[[#This Row],[Pheno]],4)</f>
        <v>.</v>
      </c>
      <c r="E357" s="110" t="str">
        <f>LEFT(Table1[[#This Row],[Barcode]],7)</f>
        <v>.</v>
      </c>
      <c r="F357" s="110" t="str">
        <f>LEFT(Table1[[#This Row],[Barcode]],7)</f>
        <v>.</v>
      </c>
      <c r="G357" s="50" t="s">
        <v>413</v>
      </c>
      <c r="H357" s="124"/>
      <c r="I357" s="145" t="str">
        <f>IF(Table1[[#This Row],[Initial Clone Count]]="","","1")</f>
        <v/>
      </c>
      <c r="J357" s="145" t="str">
        <f>IF(RIGHT(Table1[[#This Row],[Location]],1)="1",SUM(H358:H363),"")</f>
        <v/>
      </c>
      <c r="K357" s="145" t="str">
        <f>_xlfn.CONCAT("CL_",Table1[[#This Row],[Location]])</f>
        <v>CL_EE1-05:04</v>
      </c>
    </row>
    <row r="358" spans="1:11" x14ac:dyDescent="0.35">
      <c r="A358" s="3" t="s">
        <v>6524</v>
      </c>
      <c r="B358" s="3" t="str">
        <f>LEFT(Table1[[#This Row],[Location]],6)</f>
        <v>EE1-06</v>
      </c>
      <c r="C358" s="50" t="s">
        <v>4480</v>
      </c>
      <c r="D358" s="25" t="str">
        <f>LEFT(Table1[[#This Row],[Pheno]],4)</f>
        <v>TNZN</v>
      </c>
      <c r="E358" s="110" t="str">
        <f>LEFT(Table1[[#This Row],[Barcode]],7)</f>
        <v>TNZN012</v>
      </c>
      <c r="F358" s="110" t="str">
        <f>LEFT(Table1[[#This Row],[Barcode]],7)</f>
        <v>TNZN012</v>
      </c>
      <c r="G358" s="50" t="s">
        <v>6565</v>
      </c>
      <c r="H358" s="124">
        <v>7</v>
      </c>
      <c r="I358" s="145" t="str">
        <f>IF(Table1[[#This Row],[Initial Clone Count]]="","","1")</f>
        <v>1</v>
      </c>
      <c r="J358" s="145">
        <f>IF(RIGHT(Table1[[#This Row],[Location]],1)="1",SUM(H359:H362),"")</f>
        <v>28</v>
      </c>
      <c r="K358" s="145" t="str">
        <f>_xlfn.CONCAT("CL_",Table1[[#This Row],[Location]])</f>
        <v>CL_EE1-06:01</v>
      </c>
    </row>
    <row r="359" spans="1:11" x14ac:dyDescent="0.35">
      <c r="A359" s="3" t="s">
        <v>6524</v>
      </c>
      <c r="B359" s="3" t="str">
        <f>LEFT(Table1[[#This Row],[Location]],6)</f>
        <v>EE1-06</v>
      </c>
      <c r="C359" s="50" t="s">
        <v>4501</v>
      </c>
      <c r="D359" s="25" t="str">
        <f>LEFT(Table1[[#This Row],[Pheno]],4)</f>
        <v>TNZN</v>
      </c>
      <c r="E359" s="110" t="str">
        <f>LEFT(Table1[[#This Row],[Barcode]],7)</f>
        <v>TNZN009</v>
      </c>
      <c r="F359" s="110" t="str">
        <f>LEFT(Table1[[#This Row],[Barcode]],7)</f>
        <v>TNZN009</v>
      </c>
      <c r="G359" s="50" t="s">
        <v>6566</v>
      </c>
      <c r="H359" s="124">
        <v>7</v>
      </c>
      <c r="I359" s="145" t="str">
        <f>IF(Table1[[#This Row],[Initial Clone Count]]="","","1")</f>
        <v>1</v>
      </c>
      <c r="J359" s="145" t="str">
        <f>IF(RIGHT(Table1[[#This Row],[Location]],1)="1",SUM(H360:H363),"")</f>
        <v/>
      </c>
      <c r="K359" s="145" t="str">
        <f>_xlfn.CONCAT("CL_",Table1[[#This Row],[Location]])</f>
        <v>CL_EE1-06:02</v>
      </c>
    </row>
    <row r="360" spans="1:11" x14ac:dyDescent="0.35">
      <c r="A360" s="3" t="s">
        <v>6524</v>
      </c>
      <c r="B360" s="3" t="str">
        <f>LEFT(Table1[[#This Row],[Location]],6)</f>
        <v>EE1-06</v>
      </c>
      <c r="C360" s="50" t="s">
        <v>4522</v>
      </c>
      <c r="D360" s="25" t="str">
        <f>LEFT(Table1[[#This Row],[Pheno]],4)</f>
        <v>TNZN</v>
      </c>
      <c r="E360" s="110" t="str">
        <f>LEFT(Table1[[#This Row],[Barcode]],7)</f>
        <v>TNZN011</v>
      </c>
      <c r="F360" s="110" t="str">
        <f>LEFT(Table1[[#This Row],[Barcode]],7)</f>
        <v>TNZN011</v>
      </c>
      <c r="G360" s="50" t="s">
        <v>6567</v>
      </c>
      <c r="H360" s="124">
        <v>7</v>
      </c>
      <c r="I360" s="145" t="str">
        <f>IF(Table1[[#This Row],[Initial Clone Count]]="","","1")</f>
        <v>1</v>
      </c>
      <c r="J360" s="145" t="str">
        <f>IF(RIGHT(Table1[[#This Row],[Location]],1)="1",SUM(H361:H364),"")</f>
        <v/>
      </c>
      <c r="K360" s="145" t="str">
        <f>_xlfn.CONCAT("CL_",Table1[[#This Row],[Location]])</f>
        <v>CL_EE1-06:03</v>
      </c>
    </row>
    <row r="361" spans="1:11" x14ac:dyDescent="0.35">
      <c r="A361" s="3" t="s">
        <v>6524</v>
      </c>
      <c r="B361" s="3" t="str">
        <f>LEFT(Table1[[#This Row],[Location]],6)</f>
        <v>EE1-06</v>
      </c>
      <c r="C361" s="50" t="s">
        <v>4543</v>
      </c>
      <c r="D361" s="25" t="str">
        <f>LEFT(Table1[[#This Row],[Pheno]],4)</f>
        <v>HEAD</v>
      </c>
      <c r="E361" s="110" t="str">
        <f>LEFT(Table1[[#This Row],[Barcode]],7)</f>
        <v>HEAD003</v>
      </c>
      <c r="F361" s="110" t="str">
        <f>LEFT(Table1[[#This Row],[Barcode]],7)</f>
        <v>HEAD003</v>
      </c>
      <c r="G361" s="50" t="s">
        <v>6568</v>
      </c>
      <c r="H361" s="124">
        <v>7</v>
      </c>
      <c r="I361" s="145" t="str">
        <f>IF(Table1[[#This Row],[Initial Clone Count]]="","","1")</f>
        <v>1</v>
      </c>
      <c r="J361" s="145" t="str">
        <f>IF(RIGHT(Table1[[#This Row],[Location]],1)="1",SUM(H362:H365),"")</f>
        <v/>
      </c>
      <c r="K361" s="145" t="str">
        <f>_xlfn.CONCAT("CL_",Table1[[#This Row],[Location]])</f>
        <v>CL_EE1-06:04</v>
      </c>
    </row>
    <row r="362" spans="1:11" x14ac:dyDescent="0.35">
      <c r="A362" s="3" t="s">
        <v>6524</v>
      </c>
      <c r="B362" s="3" t="str">
        <f>LEFT(Table1[[#This Row],[Location]],6)</f>
        <v>EE1-06</v>
      </c>
      <c r="C362" s="50" t="s">
        <v>6556</v>
      </c>
      <c r="D362" s="25" t="str">
        <f>LEFT(Table1[[#This Row],[Pheno]],4)</f>
        <v>TNZN</v>
      </c>
      <c r="E362" s="110" t="str">
        <f>LEFT(Table1[[#This Row],[Barcode]],7)</f>
        <v>TNZN001</v>
      </c>
      <c r="F362" s="110" t="str">
        <f>LEFT(Table1[[#This Row],[Barcode]],7)</f>
        <v>TNZN001</v>
      </c>
      <c r="G362" s="50" t="s">
        <v>6569</v>
      </c>
      <c r="H362" s="124">
        <v>7</v>
      </c>
      <c r="I362" s="145" t="str">
        <f>IF(Table1[[#This Row],[Initial Clone Count]]="","","1")</f>
        <v>1</v>
      </c>
      <c r="J362" s="145" t="str">
        <f>IF(RIGHT(Table1[[#This Row],[Location]],1)="1",SUM(H363:H366),"")</f>
        <v/>
      </c>
      <c r="K362" s="145" t="str">
        <f>_xlfn.CONCAT("CL_",Table1[[#This Row],[Location]])</f>
        <v>CL_EE1-06:05</v>
      </c>
    </row>
    <row r="363" spans="1:11" x14ac:dyDescent="0.35">
      <c r="A363" s="3" t="s">
        <v>6524</v>
      </c>
      <c r="B363" s="3" t="str">
        <f>LEFT(Table1[[#This Row],[Location]],6)</f>
        <v>EE1-06</v>
      </c>
      <c r="C363" s="50" t="s">
        <v>6557</v>
      </c>
      <c r="D363" s="25" t="str">
        <f>LEFT(Table1[[#This Row],[Pheno]],4)</f>
        <v>TNZN</v>
      </c>
      <c r="E363" s="110" t="str">
        <f>LEFT(Table1[[#This Row],[Barcode]],7)</f>
        <v>TNZN015</v>
      </c>
      <c r="F363" s="110" t="str">
        <f>LEFT(Table1[[#This Row],[Barcode]],7)</f>
        <v>TNZN015</v>
      </c>
      <c r="G363" s="50" t="s">
        <v>6570</v>
      </c>
      <c r="H363" s="124">
        <v>6</v>
      </c>
      <c r="I363" s="145" t="str">
        <f>IF(Table1[[#This Row],[Initial Clone Count]]="","","1")</f>
        <v>1</v>
      </c>
      <c r="J363" s="145" t="str">
        <f>IF(RIGHT(Table1[[#This Row],[Location]],1)="1",SUM(H364:H369),"")</f>
        <v/>
      </c>
      <c r="K363" s="145" t="str">
        <f>_xlfn.CONCAT("CL_",Table1[[#This Row],[Location]])</f>
        <v>CL_EE1-06:06</v>
      </c>
    </row>
    <row r="364" spans="1:11" x14ac:dyDescent="0.35">
      <c r="A364" s="3" t="s">
        <v>6524</v>
      </c>
      <c r="B364" s="3" t="str">
        <f>LEFT(Table1[[#This Row],[Location]],6)</f>
        <v>EE1-07</v>
      </c>
      <c r="C364" s="50" t="s">
        <v>4479</v>
      </c>
      <c r="D364" s="25" t="str">
        <f>LEFT(Table1[[#This Row],[Pheno]],4)</f>
        <v>TNZN</v>
      </c>
      <c r="E364" s="110" t="str">
        <f>LEFT(Table1[[#This Row],[Barcode]],7)</f>
        <v>TNZN007</v>
      </c>
      <c r="F364" s="110" t="str">
        <f>LEFT(Table1[[#This Row],[Barcode]],7)</f>
        <v>TNZN007</v>
      </c>
      <c r="G364" s="50" t="s">
        <v>6571</v>
      </c>
      <c r="H364" s="124">
        <v>5</v>
      </c>
      <c r="I364" s="154" t="str">
        <f>IF(Table1[[#This Row],[Initial Clone Count]]="","","1")</f>
        <v>1</v>
      </c>
      <c r="J364" s="154">
        <f>IF(RIGHT(Table1[[#This Row],[Location]],1)="1",SUM(H365:H368),"")</f>
        <v>25</v>
      </c>
      <c r="K364" s="154" t="str">
        <f>_xlfn.CONCAT("CL_",Table1[[#This Row],[Location]])</f>
        <v>CL_EE1-07:01</v>
      </c>
    </row>
    <row r="365" spans="1:11" x14ac:dyDescent="0.35">
      <c r="A365" s="3" t="s">
        <v>6524</v>
      </c>
      <c r="B365" s="3" t="str">
        <f>LEFT(Table1[[#This Row],[Location]],6)</f>
        <v>EE1-07</v>
      </c>
      <c r="C365" s="50" t="s">
        <v>4500</v>
      </c>
      <c r="D365" s="25" t="str">
        <f>LEFT(Table1[[#This Row],[Pheno]],4)</f>
        <v>TNZN</v>
      </c>
      <c r="E365" s="110" t="str">
        <f>LEFT(Table1[[#This Row],[Barcode]],7)</f>
        <v>TNZN018</v>
      </c>
      <c r="F365" s="110" t="str">
        <f>LEFT(Table1[[#This Row],[Barcode]],7)</f>
        <v>TNZN018</v>
      </c>
      <c r="G365" s="50" t="s">
        <v>6572</v>
      </c>
      <c r="H365" s="124">
        <v>7</v>
      </c>
      <c r="I365" s="145" t="str">
        <f>IF(Table1[[#This Row],[Initial Clone Count]]="","","1")</f>
        <v>1</v>
      </c>
      <c r="J365" s="145" t="str">
        <f>IF(RIGHT(Table1[[#This Row],[Location]],1)="1",SUM(H366:H369),"")</f>
        <v/>
      </c>
      <c r="K365" s="145" t="str">
        <f>_xlfn.CONCAT("CL_",Table1[[#This Row],[Location]])</f>
        <v>CL_EE1-07:02</v>
      </c>
    </row>
    <row r="366" spans="1:11" x14ac:dyDescent="0.35">
      <c r="A366" s="3" t="s">
        <v>6524</v>
      </c>
      <c r="B366" s="3" t="str">
        <f>LEFT(Table1[[#This Row],[Location]],6)</f>
        <v>EE1-07</v>
      </c>
      <c r="C366" s="50" t="s">
        <v>4521</v>
      </c>
      <c r="D366" s="25" t="str">
        <f>LEFT(Table1[[#This Row],[Pheno]],4)</f>
        <v>HEAD</v>
      </c>
      <c r="E366" s="110" t="str">
        <f>LEFT(Table1[[#This Row],[Barcode]],7)</f>
        <v>HEAD004</v>
      </c>
      <c r="F366" s="110" t="str">
        <f>LEFT(Table1[[#This Row],[Barcode]],7)</f>
        <v>HEAD004</v>
      </c>
      <c r="G366" s="50" t="s">
        <v>6573</v>
      </c>
      <c r="H366" s="124">
        <v>6</v>
      </c>
      <c r="I366" s="145" t="str">
        <f>IF(Table1[[#This Row],[Initial Clone Count]]="","","1")</f>
        <v>1</v>
      </c>
      <c r="J366" s="145" t="str">
        <f>IF(RIGHT(Table1[[#This Row],[Location]],1)="1",SUM(H367:H370),"")</f>
        <v/>
      </c>
      <c r="K366" s="145" t="str">
        <f>_xlfn.CONCAT("CL_",Table1[[#This Row],[Location]])</f>
        <v>CL_EE1-07:03</v>
      </c>
    </row>
    <row r="367" spans="1:11" x14ac:dyDescent="0.35">
      <c r="A367" s="3" t="s">
        <v>6524</v>
      </c>
      <c r="B367" s="3" t="str">
        <f>LEFT(Table1[[#This Row],[Location]],6)</f>
        <v>EE1-07</v>
      </c>
      <c r="C367" s="50" t="s">
        <v>4542</v>
      </c>
      <c r="D367" s="25" t="str">
        <f>LEFT(Table1[[#This Row],[Pheno]],4)</f>
        <v>TNZN</v>
      </c>
      <c r="E367" s="110" t="str">
        <f>LEFT(Table1[[#This Row],[Barcode]],7)</f>
        <v>TNZN003</v>
      </c>
      <c r="F367" s="110" t="str">
        <f>LEFT(Table1[[#This Row],[Barcode]],7)</f>
        <v>TNZN003</v>
      </c>
      <c r="G367" s="50" t="s">
        <v>6574</v>
      </c>
      <c r="H367" s="124">
        <v>7</v>
      </c>
      <c r="I367" s="145" t="str">
        <f>IF(Table1[[#This Row],[Initial Clone Count]]="","","1")</f>
        <v>1</v>
      </c>
      <c r="J367" s="145" t="str">
        <f>IF(RIGHT(Table1[[#This Row],[Location]],1)="1",SUM(H368:H371),"")</f>
        <v/>
      </c>
      <c r="K367" s="145" t="str">
        <f>_xlfn.CONCAT("CL_",Table1[[#This Row],[Location]])</f>
        <v>CL_EE1-07:04</v>
      </c>
    </row>
    <row r="368" spans="1:11" x14ac:dyDescent="0.35">
      <c r="A368" s="3" t="s">
        <v>6524</v>
      </c>
      <c r="B368" s="3" t="str">
        <f>LEFT(Table1[[#This Row],[Location]],6)</f>
        <v>EE1-07</v>
      </c>
      <c r="C368" s="50" t="s">
        <v>6558</v>
      </c>
      <c r="D368" s="25" t="str">
        <f>LEFT(Table1[[#This Row],[Pheno]],4)</f>
        <v>HEAD</v>
      </c>
      <c r="E368" s="110" t="str">
        <f>LEFT(Table1[[#This Row],[Barcode]],7)</f>
        <v>HEAD010</v>
      </c>
      <c r="F368" s="110" t="str">
        <f>LEFT(Table1[[#This Row],[Barcode]],7)</f>
        <v>HEAD010</v>
      </c>
      <c r="G368" s="50" t="s">
        <v>6575</v>
      </c>
      <c r="H368" s="124">
        <v>5</v>
      </c>
      <c r="I368" s="145" t="str">
        <f>IF(Table1[[#This Row],[Initial Clone Count]]="","","1")</f>
        <v>1</v>
      </c>
      <c r="J368" s="145" t="str">
        <f>IF(RIGHT(Table1[[#This Row],[Location]],1)="1",SUM(H369:H372),"")</f>
        <v/>
      </c>
      <c r="K368" s="145" t="str">
        <f>_xlfn.CONCAT("CL_",Table1[[#This Row],[Location]])</f>
        <v>CL_EE1-07:05</v>
      </c>
    </row>
    <row r="369" spans="1:11" x14ac:dyDescent="0.35">
      <c r="A369" s="3" t="s">
        <v>6524</v>
      </c>
      <c r="B369" s="3" t="str">
        <f>LEFT(Table1[[#This Row],[Location]],6)</f>
        <v>EE1-07</v>
      </c>
      <c r="C369" s="50" t="s">
        <v>6559</v>
      </c>
      <c r="D369" s="25" t="str">
        <f>LEFT(Table1[[#This Row],[Pheno]],4)</f>
        <v>TNZN</v>
      </c>
      <c r="E369" s="110" t="str">
        <f>LEFT(Table1[[#This Row],[Barcode]],7)</f>
        <v>TNZN016</v>
      </c>
      <c r="F369" s="110" t="str">
        <f>LEFT(Table1[[#This Row],[Barcode]],7)</f>
        <v>TNZN016</v>
      </c>
      <c r="G369" s="50" t="s">
        <v>6576</v>
      </c>
      <c r="H369" s="124">
        <v>7</v>
      </c>
      <c r="I369" s="145" t="str">
        <f>IF(Table1[[#This Row],[Initial Clone Count]]="","","1")</f>
        <v>1</v>
      </c>
      <c r="J369" s="145" t="str">
        <f>IF(RIGHT(Table1[[#This Row],[Location]],1)="1",SUM(H370:H373),"")</f>
        <v/>
      </c>
      <c r="K369" s="145" t="str">
        <f>_xlfn.CONCAT("CL_",Table1[[#This Row],[Location]])</f>
        <v>CL_EE1-07:06</v>
      </c>
    </row>
    <row r="370" spans="1:11" x14ac:dyDescent="0.35">
      <c r="A370" s="3" t="s">
        <v>6524</v>
      </c>
      <c r="B370" s="3" t="str">
        <f>LEFT(Table1[[#This Row],[Location]],6)</f>
        <v>EE2-02</v>
      </c>
      <c r="C370" s="50" t="s">
        <v>4491</v>
      </c>
      <c r="D370" s="25" t="str">
        <f>LEFT(Table1[[#This Row],[Pheno]],4)</f>
        <v>.</v>
      </c>
      <c r="E370" s="110" t="str">
        <f>LEFT(Table1[[#This Row],[Barcode]],7)</f>
        <v>.</v>
      </c>
      <c r="F370" s="110" t="str">
        <f>LEFT(Table1[[#This Row],[Barcode]],7)</f>
        <v>.</v>
      </c>
      <c r="G370" s="50" t="s">
        <v>413</v>
      </c>
      <c r="H370" s="124"/>
      <c r="I370" s="145" t="str">
        <f>IF(Table1[[#This Row],[Initial Clone Count]]="","","1")</f>
        <v/>
      </c>
      <c r="J370" s="145">
        <f>IF(RIGHT(Table1[[#This Row],[Location]],1)="1",SUM(H371:H374),"")</f>
        <v>0</v>
      </c>
      <c r="K370" s="145" t="str">
        <f>_xlfn.CONCAT("CL_",Table1[[#This Row],[Location]])</f>
        <v>CL_EE2-02:01</v>
      </c>
    </row>
    <row r="371" spans="1:11" x14ac:dyDescent="0.35">
      <c r="A371" s="3" t="s">
        <v>6524</v>
      </c>
      <c r="B371" s="3" t="str">
        <f>LEFT(Table1[[#This Row],[Location]],6)</f>
        <v>EE2-02</v>
      </c>
      <c r="C371" s="50" t="s">
        <v>4512</v>
      </c>
      <c r="D371" s="25" t="str">
        <f>LEFT(Table1[[#This Row],[Pheno]],4)</f>
        <v>.</v>
      </c>
      <c r="E371" s="110" t="str">
        <f>LEFT(Table1[[#This Row],[Barcode]],7)</f>
        <v>.</v>
      </c>
      <c r="F371" s="110" t="str">
        <f>LEFT(Table1[[#This Row],[Barcode]],7)</f>
        <v>.</v>
      </c>
      <c r="G371" s="50" t="s">
        <v>413</v>
      </c>
      <c r="H371" s="124"/>
      <c r="I371" s="145" t="str">
        <f>IF(Table1[[#This Row],[Initial Clone Count]]="","","1")</f>
        <v/>
      </c>
      <c r="J371" s="145" t="str">
        <f>IF(RIGHT(Table1[[#This Row],[Location]],1)="1",SUM(H372:H375),"")</f>
        <v/>
      </c>
      <c r="K371" s="145" t="str">
        <f>_xlfn.CONCAT("CL_",Table1[[#This Row],[Location]])</f>
        <v>CL_EE2-02:02</v>
      </c>
    </row>
    <row r="372" spans="1:11" x14ac:dyDescent="0.35">
      <c r="A372" s="3" t="s">
        <v>6524</v>
      </c>
      <c r="B372" s="3" t="str">
        <f>LEFT(Table1[[#This Row],[Location]],6)</f>
        <v>EE2-02</v>
      </c>
      <c r="C372" s="50" t="s">
        <v>4533</v>
      </c>
      <c r="D372" s="25" t="str">
        <f>LEFT(Table1[[#This Row],[Pheno]],4)</f>
        <v>.</v>
      </c>
      <c r="E372" s="110" t="str">
        <f>LEFT(Table1[[#This Row],[Barcode]],7)</f>
        <v>.</v>
      </c>
      <c r="F372" s="110" t="str">
        <f>LEFT(Table1[[#This Row],[Barcode]],7)</f>
        <v>.</v>
      </c>
      <c r="G372" s="50" t="s">
        <v>413</v>
      </c>
      <c r="H372" s="124"/>
      <c r="I372" s="145" t="str">
        <f>IF(Table1[[#This Row],[Initial Clone Count]]="","","1")</f>
        <v/>
      </c>
      <c r="J372" s="145" t="str">
        <f>IF(RIGHT(Table1[[#This Row],[Location]],1)="1",SUM(H373:H376),"")</f>
        <v/>
      </c>
      <c r="K372" s="145" t="str">
        <f>_xlfn.CONCAT("CL_",Table1[[#This Row],[Location]])</f>
        <v>CL_EE2-02:03</v>
      </c>
    </row>
    <row r="373" spans="1:11" x14ac:dyDescent="0.35">
      <c r="A373" s="3" t="s">
        <v>6524</v>
      </c>
      <c r="B373" s="3" t="str">
        <f>LEFT(Table1[[#This Row],[Location]],6)</f>
        <v>EE2-02</v>
      </c>
      <c r="C373" s="50" t="s">
        <v>4554</v>
      </c>
      <c r="D373" s="25" t="str">
        <f>LEFT(Table1[[#This Row],[Pheno]],4)</f>
        <v>.</v>
      </c>
      <c r="E373" s="110" t="str">
        <f>LEFT(Table1[[#This Row],[Barcode]],7)</f>
        <v>.</v>
      </c>
      <c r="F373" s="110" t="str">
        <f>LEFT(Table1[[#This Row],[Barcode]],7)</f>
        <v>.</v>
      </c>
      <c r="G373" s="50" t="s">
        <v>413</v>
      </c>
      <c r="H373" s="124"/>
      <c r="I373" s="145" t="str">
        <f>IF(Table1[[#This Row],[Initial Clone Count]]="","","1")</f>
        <v/>
      </c>
      <c r="J373" s="145" t="str">
        <f>IF(RIGHT(Table1[[#This Row],[Location]],1)="1",SUM(H374:H377),"")</f>
        <v/>
      </c>
      <c r="K373" s="145" t="str">
        <f>_xlfn.CONCAT("CL_",Table1[[#This Row],[Location]])</f>
        <v>CL_EE2-02:04</v>
      </c>
    </row>
    <row r="374" spans="1:11" x14ac:dyDescent="0.35">
      <c r="A374" s="3" t="s">
        <v>6524</v>
      </c>
      <c r="B374" s="3" t="str">
        <f>LEFT(Table1[[#This Row],[Location]],6)</f>
        <v>EE2-03</v>
      </c>
      <c r="C374" s="50" t="s">
        <v>4490</v>
      </c>
      <c r="D374" s="25" t="str">
        <f>LEFT(Table1[[#This Row],[Pheno]],4)</f>
        <v>.</v>
      </c>
      <c r="E374" s="110" t="str">
        <f>LEFT(Table1[[#This Row],[Barcode]],7)</f>
        <v>.</v>
      </c>
      <c r="F374" s="110" t="str">
        <f>LEFT(Table1[[#This Row],[Barcode]],7)</f>
        <v>.</v>
      </c>
      <c r="G374" s="50" t="s">
        <v>413</v>
      </c>
      <c r="H374" s="124"/>
      <c r="I374" s="145" t="str">
        <f>IF(Table1[[#This Row],[Initial Clone Count]]="","","1")</f>
        <v/>
      </c>
      <c r="J374" s="145">
        <f>IF(RIGHT(Table1[[#This Row],[Location]],1)="1",SUM(H375:H378),"")</f>
        <v>0</v>
      </c>
      <c r="K374" s="145" t="str">
        <f>_xlfn.CONCAT("CL_",Table1[[#This Row],[Location]])</f>
        <v>CL_EE2-03:01</v>
      </c>
    </row>
    <row r="375" spans="1:11" x14ac:dyDescent="0.35">
      <c r="A375" s="3" t="s">
        <v>6524</v>
      </c>
      <c r="B375" s="3" t="str">
        <f>LEFT(Table1[[#This Row],[Location]],6)</f>
        <v>EE2-03</v>
      </c>
      <c r="C375" s="50" t="s">
        <v>4511</v>
      </c>
      <c r="D375" s="25" t="str">
        <f>LEFT(Table1[[#This Row],[Pheno]],4)</f>
        <v>.</v>
      </c>
      <c r="E375" s="110" t="str">
        <f>LEFT(Table1[[#This Row],[Barcode]],7)</f>
        <v>.</v>
      </c>
      <c r="F375" s="110" t="str">
        <f>LEFT(Table1[[#This Row],[Barcode]],7)</f>
        <v>.</v>
      </c>
      <c r="G375" s="50" t="s">
        <v>413</v>
      </c>
      <c r="H375" s="124"/>
      <c r="I375" s="145" t="str">
        <f>IF(Table1[[#This Row],[Initial Clone Count]]="","","1")</f>
        <v/>
      </c>
      <c r="J375" s="145" t="str">
        <f>IF(RIGHT(Table1[[#This Row],[Location]],1)="1",SUM(H376:H379),"")</f>
        <v/>
      </c>
      <c r="K375" s="145" t="str">
        <f>_xlfn.CONCAT("CL_",Table1[[#This Row],[Location]])</f>
        <v>CL_EE2-03:02</v>
      </c>
    </row>
    <row r="376" spans="1:11" x14ac:dyDescent="0.35">
      <c r="A376" s="3" t="s">
        <v>6524</v>
      </c>
      <c r="B376" s="3" t="str">
        <f>LEFT(Table1[[#This Row],[Location]],6)</f>
        <v>EE2-03</v>
      </c>
      <c r="C376" s="50" t="s">
        <v>4532</v>
      </c>
      <c r="D376" s="25" t="str">
        <f>LEFT(Table1[[#This Row],[Pheno]],4)</f>
        <v>.</v>
      </c>
      <c r="E376" s="110" t="str">
        <f>LEFT(Table1[[#This Row],[Barcode]],7)</f>
        <v>.</v>
      </c>
      <c r="F376" s="110" t="str">
        <f>LEFT(Table1[[#This Row],[Barcode]],7)</f>
        <v>.</v>
      </c>
      <c r="G376" s="50" t="s">
        <v>413</v>
      </c>
      <c r="H376" s="124"/>
      <c r="I376" s="145" t="str">
        <f>IF(Table1[[#This Row],[Initial Clone Count]]="","","1")</f>
        <v/>
      </c>
      <c r="J376" s="145" t="str">
        <f>IF(RIGHT(Table1[[#This Row],[Location]],1)="1",SUM(H377:H380),"")</f>
        <v/>
      </c>
      <c r="K376" s="145" t="str">
        <f>_xlfn.CONCAT("CL_",Table1[[#This Row],[Location]])</f>
        <v>CL_EE2-03:03</v>
      </c>
    </row>
    <row r="377" spans="1:11" x14ac:dyDescent="0.35">
      <c r="A377" s="3" t="s">
        <v>6524</v>
      </c>
      <c r="B377" s="3" t="str">
        <f>LEFT(Table1[[#This Row],[Location]],6)</f>
        <v>EE2-03</v>
      </c>
      <c r="C377" s="50" t="s">
        <v>4553</v>
      </c>
      <c r="D377" s="25" t="str">
        <f>LEFT(Table1[[#This Row],[Pheno]],4)</f>
        <v>.</v>
      </c>
      <c r="E377" s="110" t="str">
        <f>LEFT(Table1[[#This Row],[Barcode]],7)</f>
        <v>.</v>
      </c>
      <c r="F377" s="110" t="str">
        <f>LEFT(Table1[[#This Row],[Barcode]],7)</f>
        <v>.</v>
      </c>
      <c r="G377" s="50" t="s">
        <v>413</v>
      </c>
      <c r="H377" s="124"/>
      <c r="I377" s="145" t="str">
        <f>IF(Table1[[#This Row],[Initial Clone Count]]="","","1")</f>
        <v/>
      </c>
      <c r="J377" s="145" t="str">
        <f>IF(RIGHT(Table1[[#This Row],[Location]],1)="1",SUM(H378:H381),"")</f>
        <v/>
      </c>
      <c r="K377" s="145" t="str">
        <f>_xlfn.CONCAT("CL_",Table1[[#This Row],[Location]])</f>
        <v>CL_EE2-03:04</v>
      </c>
    </row>
    <row r="378" spans="1:11" x14ac:dyDescent="0.35">
      <c r="A378" s="3" t="s">
        <v>6524</v>
      </c>
      <c r="B378" s="3" t="str">
        <f>LEFT(Table1[[#This Row],[Location]],6)</f>
        <v>EE2-04</v>
      </c>
      <c r="C378" s="50" t="s">
        <v>4489</v>
      </c>
      <c r="D378" s="25" t="str">
        <f>LEFT(Table1[[#This Row],[Pheno]],4)</f>
        <v>.</v>
      </c>
      <c r="E378" s="110" t="str">
        <f>LEFT(Table1[[#This Row],[Barcode]],7)</f>
        <v>.</v>
      </c>
      <c r="F378" s="110" t="str">
        <f>LEFT(Table1[[#This Row],[Barcode]],7)</f>
        <v>.</v>
      </c>
      <c r="G378" s="50" t="s">
        <v>413</v>
      </c>
      <c r="H378" s="124"/>
      <c r="I378" s="145" t="str">
        <f>IF(Table1[[#This Row],[Initial Clone Count]]="","","1")</f>
        <v/>
      </c>
      <c r="J378" s="145">
        <f>IF(RIGHT(Table1[[#This Row],[Location]],1)="1",SUM(H379:H382),"")</f>
        <v>0</v>
      </c>
      <c r="K378" s="145" t="str">
        <f>_xlfn.CONCAT("CL_",Table1[[#This Row],[Location]])</f>
        <v>CL_EE2-04:01</v>
      </c>
    </row>
    <row r="379" spans="1:11" x14ac:dyDescent="0.35">
      <c r="A379" s="3" t="s">
        <v>6524</v>
      </c>
      <c r="B379" s="3" t="str">
        <f>LEFT(Table1[[#This Row],[Location]],6)</f>
        <v>EE2-04</v>
      </c>
      <c r="C379" s="50" t="s">
        <v>4510</v>
      </c>
      <c r="D379" s="25" t="str">
        <f>LEFT(Table1[[#This Row],[Pheno]],4)</f>
        <v>.</v>
      </c>
      <c r="E379" s="110" t="str">
        <f>LEFT(Table1[[#This Row],[Barcode]],7)</f>
        <v>.</v>
      </c>
      <c r="F379" s="110" t="str">
        <f>LEFT(Table1[[#This Row],[Barcode]],7)</f>
        <v>.</v>
      </c>
      <c r="G379" s="50" t="s">
        <v>413</v>
      </c>
      <c r="H379" s="124"/>
      <c r="I379" s="145" t="str">
        <f>IF(Table1[[#This Row],[Initial Clone Count]]="","","1")</f>
        <v/>
      </c>
      <c r="J379" s="145" t="str">
        <f>IF(RIGHT(Table1[[#This Row],[Location]],1)="1",SUM(H380:H383),"")</f>
        <v/>
      </c>
      <c r="K379" s="145" t="str">
        <f>_xlfn.CONCAT("CL_",Table1[[#This Row],[Location]])</f>
        <v>CL_EE2-04:02</v>
      </c>
    </row>
    <row r="380" spans="1:11" x14ac:dyDescent="0.35">
      <c r="A380" s="3" t="s">
        <v>6524</v>
      </c>
      <c r="B380" s="3" t="str">
        <f>LEFT(Table1[[#This Row],[Location]],6)</f>
        <v>EE2-04</v>
      </c>
      <c r="C380" s="50" t="s">
        <v>4531</v>
      </c>
      <c r="D380" s="25" t="str">
        <f>LEFT(Table1[[#This Row],[Pheno]],4)</f>
        <v>.</v>
      </c>
      <c r="E380" s="110" t="str">
        <f>LEFT(Table1[[#This Row],[Barcode]],7)</f>
        <v>.</v>
      </c>
      <c r="F380" s="110" t="str">
        <f>LEFT(Table1[[#This Row],[Barcode]],7)</f>
        <v>.</v>
      </c>
      <c r="G380" s="50" t="s">
        <v>413</v>
      </c>
      <c r="H380" s="124"/>
      <c r="I380" s="145" t="str">
        <f>IF(Table1[[#This Row],[Initial Clone Count]]="","","1")</f>
        <v/>
      </c>
      <c r="J380" s="145" t="str">
        <f>IF(RIGHT(Table1[[#This Row],[Location]],1)="1",SUM(H381:H384),"")</f>
        <v/>
      </c>
      <c r="K380" s="145" t="str">
        <f>_xlfn.CONCAT("CL_",Table1[[#This Row],[Location]])</f>
        <v>CL_EE2-04:03</v>
      </c>
    </row>
    <row r="381" spans="1:11" x14ac:dyDescent="0.35">
      <c r="A381" s="3" t="s">
        <v>6524</v>
      </c>
      <c r="B381" s="3" t="str">
        <f>LEFT(Table1[[#This Row],[Location]],6)</f>
        <v>EE2-04</v>
      </c>
      <c r="C381" s="50" t="s">
        <v>4552</v>
      </c>
      <c r="D381" s="25" t="str">
        <f>LEFT(Table1[[#This Row],[Pheno]],4)</f>
        <v>.</v>
      </c>
      <c r="E381" s="110" t="str">
        <f>LEFT(Table1[[#This Row],[Barcode]],7)</f>
        <v>.</v>
      </c>
      <c r="F381" s="110" t="str">
        <f>LEFT(Table1[[#This Row],[Barcode]],7)</f>
        <v>.</v>
      </c>
      <c r="G381" s="50" t="s">
        <v>413</v>
      </c>
      <c r="H381" s="124"/>
      <c r="I381" s="145" t="str">
        <f>IF(Table1[[#This Row],[Initial Clone Count]]="","","1")</f>
        <v/>
      </c>
      <c r="J381" s="145" t="str">
        <f>IF(RIGHT(Table1[[#This Row],[Location]],1)="1",SUM(H382:H385),"")</f>
        <v/>
      </c>
      <c r="K381" s="145" t="str">
        <f>_xlfn.CONCAT("CL_",Table1[[#This Row],[Location]])</f>
        <v>CL_EE2-04:04</v>
      </c>
    </row>
    <row r="382" spans="1:11" x14ac:dyDescent="0.35">
      <c r="A382" s="3" t="s">
        <v>6524</v>
      </c>
      <c r="B382" s="3" t="str">
        <f>LEFT(Table1[[#This Row],[Location]],6)</f>
        <v>EE2-05</v>
      </c>
      <c r="C382" s="50" t="s">
        <v>4488</v>
      </c>
      <c r="D382" s="25" t="str">
        <f>LEFT(Table1[[#This Row],[Pheno]],4)</f>
        <v>.</v>
      </c>
      <c r="E382" s="110" t="str">
        <f>LEFT(Table1[[#This Row],[Barcode]],7)</f>
        <v>.</v>
      </c>
      <c r="F382" s="110" t="str">
        <f>LEFT(Table1[[#This Row],[Barcode]],7)</f>
        <v>.</v>
      </c>
      <c r="G382" s="50" t="s">
        <v>413</v>
      </c>
      <c r="H382" s="124"/>
      <c r="I382" s="145" t="str">
        <f>IF(Table1[[#This Row],[Initial Clone Count]]="","","1")</f>
        <v/>
      </c>
      <c r="J382" s="145">
        <f>IF(RIGHT(Table1[[#This Row],[Location]],1)="1",SUM(H383:H386),"")</f>
        <v>0</v>
      </c>
      <c r="K382" s="145" t="str">
        <f>_xlfn.CONCAT("CL_",Table1[[#This Row],[Location]])</f>
        <v>CL_EE2-05:01</v>
      </c>
    </row>
    <row r="383" spans="1:11" x14ac:dyDescent="0.35">
      <c r="A383" s="3" t="s">
        <v>6524</v>
      </c>
      <c r="B383" s="3" t="str">
        <f>LEFT(Table1[[#This Row],[Location]],6)</f>
        <v>EE2-05</v>
      </c>
      <c r="C383" s="50" t="s">
        <v>4509</v>
      </c>
      <c r="D383" s="25" t="str">
        <f>LEFT(Table1[[#This Row],[Pheno]],4)</f>
        <v>.</v>
      </c>
      <c r="E383" s="110" t="str">
        <f>LEFT(Table1[[#This Row],[Barcode]],7)</f>
        <v>.</v>
      </c>
      <c r="F383" s="110" t="str">
        <f>LEFT(Table1[[#This Row],[Barcode]],7)</f>
        <v>.</v>
      </c>
      <c r="G383" s="50" t="s">
        <v>413</v>
      </c>
      <c r="H383" s="124"/>
      <c r="I383" s="145" t="str">
        <f>IF(Table1[[#This Row],[Initial Clone Count]]="","","1")</f>
        <v/>
      </c>
      <c r="J383" s="145" t="str">
        <f>IF(RIGHT(Table1[[#This Row],[Location]],1)="1",SUM(H384:H387),"")</f>
        <v/>
      </c>
      <c r="K383" s="145" t="str">
        <f>_xlfn.CONCAT("CL_",Table1[[#This Row],[Location]])</f>
        <v>CL_EE2-05:02</v>
      </c>
    </row>
    <row r="384" spans="1:11" x14ac:dyDescent="0.35">
      <c r="A384" s="3" t="s">
        <v>6524</v>
      </c>
      <c r="B384" s="3" t="str">
        <f>LEFT(Table1[[#This Row],[Location]],6)</f>
        <v>EE2-05</v>
      </c>
      <c r="C384" s="50" t="s">
        <v>4530</v>
      </c>
      <c r="D384" s="25" t="str">
        <f>LEFT(Table1[[#This Row],[Pheno]],4)</f>
        <v>.</v>
      </c>
      <c r="E384" s="110" t="str">
        <f>LEFT(Table1[[#This Row],[Barcode]],7)</f>
        <v>.</v>
      </c>
      <c r="F384" s="110" t="str">
        <f>LEFT(Table1[[#This Row],[Barcode]],7)</f>
        <v>.</v>
      </c>
      <c r="G384" s="50" t="s">
        <v>413</v>
      </c>
      <c r="H384" s="124"/>
      <c r="I384" s="145" t="str">
        <f>IF(Table1[[#This Row],[Initial Clone Count]]="","","1")</f>
        <v/>
      </c>
      <c r="J384" s="145" t="str">
        <f>IF(RIGHT(Table1[[#This Row],[Location]],1)="1",SUM(H385:H388),"")</f>
        <v/>
      </c>
      <c r="K384" s="145" t="str">
        <f>_xlfn.CONCAT("CL_",Table1[[#This Row],[Location]])</f>
        <v>CL_EE2-05:03</v>
      </c>
    </row>
    <row r="385" spans="1:11" x14ac:dyDescent="0.35">
      <c r="A385" s="3" t="s">
        <v>6524</v>
      </c>
      <c r="B385" s="3" t="str">
        <f>LEFT(Table1[[#This Row],[Location]],6)</f>
        <v>EE2-05</v>
      </c>
      <c r="C385" s="50" t="s">
        <v>4551</v>
      </c>
      <c r="D385" s="25" t="str">
        <f>LEFT(Table1[[#This Row],[Pheno]],4)</f>
        <v>.</v>
      </c>
      <c r="E385" s="110" t="str">
        <f>LEFT(Table1[[#This Row],[Barcode]],7)</f>
        <v>.</v>
      </c>
      <c r="F385" s="110" t="str">
        <f>LEFT(Table1[[#This Row],[Barcode]],7)</f>
        <v>.</v>
      </c>
      <c r="G385" s="50" t="s">
        <v>413</v>
      </c>
      <c r="H385" s="124"/>
      <c r="I385" s="145" t="str">
        <f>IF(Table1[[#This Row],[Initial Clone Count]]="","","1")</f>
        <v/>
      </c>
      <c r="J385" s="145" t="str">
        <f>IF(RIGHT(Table1[[#This Row],[Location]],1)="1",SUM(H386:H389),"")</f>
        <v/>
      </c>
      <c r="K385" s="145" t="str">
        <f>_xlfn.CONCAT("CL_",Table1[[#This Row],[Location]])</f>
        <v>CL_EE2-05:04</v>
      </c>
    </row>
    <row r="386" spans="1:11" x14ac:dyDescent="0.35">
      <c r="A386" s="3" t="s">
        <v>6524</v>
      </c>
      <c r="B386" s="3" t="str">
        <f>LEFT(Table1[[#This Row],[Location]],6)</f>
        <v>EE2-06</v>
      </c>
      <c r="C386" s="50" t="s">
        <v>4487</v>
      </c>
      <c r="D386" s="25" t="str">
        <f>LEFT(Table1[[#This Row],[Pheno]],4)</f>
        <v>.</v>
      </c>
      <c r="E386" s="110" t="str">
        <f>LEFT(Table1[[#This Row],[Barcode]],7)</f>
        <v>.</v>
      </c>
      <c r="F386" s="110" t="str">
        <f>LEFT(Table1[[#This Row],[Barcode]],7)</f>
        <v>.</v>
      </c>
      <c r="G386" s="50" t="s">
        <v>413</v>
      </c>
      <c r="H386" s="124"/>
      <c r="I386" s="145" t="str">
        <f>IF(Table1[[#This Row],[Initial Clone Count]]="","","1")</f>
        <v/>
      </c>
      <c r="J386" s="145">
        <f>IF(RIGHT(Table1[[#This Row],[Location]],1)="1",SUM(H387:H390),"")</f>
        <v>0</v>
      </c>
      <c r="K386" s="145" t="str">
        <f>_xlfn.CONCAT("CL_",Table1[[#This Row],[Location]])</f>
        <v>CL_EE2-06:01</v>
      </c>
    </row>
    <row r="387" spans="1:11" x14ac:dyDescent="0.35">
      <c r="A387" s="3" t="s">
        <v>6524</v>
      </c>
      <c r="B387" s="3" t="str">
        <f>LEFT(Table1[[#This Row],[Location]],6)</f>
        <v>EE2-06</v>
      </c>
      <c r="C387" s="50" t="s">
        <v>4508</v>
      </c>
      <c r="D387" s="25" t="str">
        <f>LEFT(Table1[[#This Row],[Pheno]],4)</f>
        <v>.</v>
      </c>
      <c r="E387" s="110" t="str">
        <f>LEFT(Table1[[#This Row],[Barcode]],7)</f>
        <v>.</v>
      </c>
      <c r="F387" s="110" t="str">
        <f>LEFT(Table1[[#This Row],[Barcode]],7)</f>
        <v>.</v>
      </c>
      <c r="G387" s="50" t="s">
        <v>413</v>
      </c>
      <c r="H387" s="124"/>
      <c r="I387" s="145" t="str">
        <f>IF(Table1[[#This Row],[Initial Clone Count]]="","","1")</f>
        <v/>
      </c>
      <c r="J387" s="145" t="str">
        <f>IF(RIGHT(Table1[[#This Row],[Location]],1)="1",SUM(H388:H391),"")</f>
        <v/>
      </c>
      <c r="K387" s="145" t="str">
        <f>_xlfn.CONCAT("CL_",Table1[[#This Row],[Location]])</f>
        <v>CL_EE2-06:02</v>
      </c>
    </row>
    <row r="388" spans="1:11" x14ac:dyDescent="0.35">
      <c r="A388" s="3" t="s">
        <v>6524</v>
      </c>
      <c r="B388" s="3" t="str">
        <f>LEFT(Table1[[#This Row],[Location]],6)</f>
        <v>EE2-06</v>
      </c>
      <c r="C388" s="50" t="s">
        <v>4529</v>
      </c>
      <c r="D388" s="25" t="str">
        <f>LEFT(Table1[[#This Row],[Pheno]],4)</f>
        <v>.</v>
      </c>
      <c r="E388" s="110" t="str">
        <f>LEFT(Table1[[#This Row],[Barcode]],7)</f>
        <v>.</v>
      </c>
      <c r="F388" s="110" t="str">
        <f>LEFT(Table1[[#This Row],[Barcode]],7)</f>
        <v>.</v>
      </c>
      <c r="G388" s="50" t="s">
        <v>413</v>
      </c>
      <c r="H388" s="124"/>
      <c r="I388" s="145" t="str">
        <f>IF(Table1[[#This Row],[Initial Clone Count]]="","","1")</f>
        <v/>
      </c>
      <c r="J388" s="145" t="str">
        <f>IF(RIGHT(Table1[[#This Row],[Location]],1)="1",SUM(H389:H392),"")</f>
        <v/>
      </c>
      <c r="K388" s="145" t="str">
        <f>_xlfn.CONCAT("CL_",Table1[[#This Row],[Location]])</f>
        <v>CL_EE2-06:03</v>
      </c>
    </row>
    <row r="389" spans="1:11" x14ac:dyDescent="0.35">
      <c r="A389" s="3" t="s">
        <v>6524</v>
      </c>
      <c r="B389" s="3" t="str">
        <f>LEFT(Table1[[#This Row],[Location]],6)</f>
        <v>EE2-06</v>
      </c>
      <c r="C389" s="50" t="s">
        <v>4550</v>
      </c>
      <c r="D389" s="25" t="str">
        <f>LEFT(Table1[[#This Row],[Pheno]],4)</f>
        <v>.</v>
      </c>
      <c r="E389" s="110" t="str">
        <f>LEFT(Table1[[#This Row],[Barcode]],7)</f>
        <v>.</v>
      </c>
      <c r="F389" s="110" t="str">
        <f>LEFT(Table1[[#This Row],[Barcode]],7)</f>
        <v>.</v>
      </c>
      <c r="G389" s="50" t="s">
        <v>413</v>
      </c>
      <c r="H389" s="124"/>
      <c r="I389" s="145" t="str">
        <f>IF(Table1[[#This Row],[Initial Clone Count]]="","","1")</f>
        <v/>
      </c>
      <c r="J389" s="145" t="str">
        <f>IF(RIGHT(Table1[[#This Row],[Location]],1)="1",SUM(H390:H393),"")</f>
        <v/>
      </c>
      <c r="K389" s="145" t="str">
        <f>_xlfn.CONCAT("CL_",Table1[[#This Row],[Location]])</f>
        <v>CL_EE2-06:04</v>
      </c>
    </row>
    <row r="390" spans="1:11" ht="17.25" customHeight="1" x14ac:dyDescent="0.35">
      <c r="A390" s="3" t="s">
        <v>6524</v>
      </c>
      <c r="B390" s="3" t="str">
        <f>LEFT(Table1[[#This Row],[Location]],6)</f>
        <v>EE2-07</v>
      </c>
      <c r="C390" s="50" t="s">
        <v>4486</v>
      </c>
      <c r="D390" s="25" t="str">
        <f>LEFT(Table1[[#This Row],[Pheno]],4)</f>
        <v>.</v>
      </c>
      <c r="E390" s="110" t="str">
        <f>LEFT(Table1[[#This Row],[Barcode]],7)</f>
        <v>.</v>
      </c>
      <c r="F390" s="110" t="str">
        <f>LEFT(Table1[[#This Row],[Barcode]],7)</f>
        <v>.</v>
      </c>
      <c r="G390" s="50" t="s">
        <v>413</v>
      </c>
      <c r="H390" s="124"/>
      <c r="I390" s="145" t="str">
        <f>IF(Table1[[#This Row],[Initial Clone Count]]="","","1")</f>
        <v/>
      </c>
      <c r="J390" s="145">
        <f>IF(RIGHT(Table1[[#This Row],[Location]],1)="1",SUM(H391:H394),"")</f>
        <v>11</v>
      </c>
      <c r="K390" s="145" t="str">
        <f>_xlfn.CONCAT("CL_",Table1[[#This Row],[Location]])</f>
        <v>CL_EE2-07:01</v>
      </c>
    </row>
    <row r="391" spans="1:11" x14ac:dyDescent="0.35">
      <c r="A391" s="3" t="s">
        <v>6524</v>
      </c>
      <c r="B391" s="3" t="str">
        <f>LEFT(Table1[[#This Row],[Location]],6)</f>
        <v>EE2-07</v>
      </c>
      <c r="C391" s="50" t="s">
        <v>4507</v>
      </c>
      <c r="D391" s="25" t="str">
        <f>LEFT(Table1[[#This Row],[Pheno]],4)</f>
        <v>.</v>
      </c>
      <c r="E391" s="110" t="str">
        <f>LEFT(Table1[[#This Row],[Barcode]],7)</f>
        <v>.</v>
      </c>
      <c r="F391" s="110" t="str">
        <f>LEFT(Table1[[#This Row],[Barcode]],7)</f>
        <v>.</v>
      </c>
      <c r="G391" s="50" t="s">
        <v>413</v>
      </c>
      <c r="H391" s="124"/>
      <c r="I391" s="145" t="str">
        <f>IF(Table1[[#This Row],[Initial Clone Count]]="","","1")</f>
        <v/>
      </c>
      <c r="J391" s="145" t="str">
        <f>IF(RIGHT(Table1[[#This Row],[Location]],1)="1",SUM(H392:H395),"")</f>
        <v/>
      </c>
      <c r="K391" s="145" t="str">
        <f>_xlfn.CONCAT("CL_",Table1[[#This Row],[Location]])</f>
        <v>CL_EE2-07:02</v>
      </c>
    </row>
    <row r="392" spans="1:11" x14ac:dyDescent="0.35">
      <c r="A392" s="3" t="s">
        <v>6524</v>
      </c>
      <c r="B392" s="3" t="str">
        <f>LEFT(Table1[[#This Row],[Location]],6)</f>
        <v>EE2-07</v>
      </c>
      <c r="C392" s="50" t="s">
        <v>4528</v>
      </c>
      <c r="D392" s="25" t="str">
        <f>LEFT(Table1[[#This Row],[Pheno]],4)</f>
        <v>.</v>
      </c>
      <c r="E392" s="110" t="str">
        <f>LEFT(Table1[[#This Row],[Barcode]],7)</f>
        <v>.</v>
      </c>
      <c r="F392" s="110" t="str">
        <f>LEFT(Table1[[#This Row],[Barcode]],7)</f>
        <v>.</v>
      </c>
      <c r="G392" s="50" t="s">
        <v>413</v>
      </c>
      <c r="H392" s="124"/>
      <c r="I392" s="145" t="str">
        <f>IF(Table1[[#This Row],[Initial Clone Count]]="","","1")</f>
        <v/>
      </c>
      <c r="J392" s="145" t="str">
        <f>IF(RIGHT(Table1[[#This Row],[Location]],1)="1",SUM(H393:H396),"")</f>
        <v/>
      </c>
      <c r="K392" s="145" t="str">
        <f>_xlfn.CONCAT("CL_",Table1[[#This Row],[Location]])</f>
        <v>CL_EE2-07:03</v>
      </c>
    </row>
    <row r="393" spans="1:11" x14ac:dyDescent="0.35">
      <c r="A393" s="3" t="s">
        <v>6524</v>
      </c>
      <c r="B393" s="3" t="str">
        <f>LEFT(Table1[[#This Row],[Location]],6)</f>
        <v>EE2-07</v>
      </c>
      <c r="C393" s="50" t="s">
        <v>4549</v>
      </c>
      <c r="D393" s="25" t="str">
        <f>LEFT(Table1[[#This Row],[Pheno]],4)</f>
        <v>.</v>
      </c>
      <c r="E393" s="110" t="str">
        <f>LEFT(Table1[[#This Row],[Barcode]],7)</f>
        <v>.</v>
      </c>
      <c r="F393" s="110" t="str">
        <f>LEFT(Table1[[#This Row],[Barcode]],7)</f>
        <v>.</v>
      </c>
      <c r="G393" s="50" t="s">
        <v>413</v>
      </c>
      <c r="H393" s="124"/>
      <c r="I393" s="145" t="str">
        <f>IF(Table1[[#This Row],[Initial Clone Count]]="","","1")</f>
        <v/>
      </c>
      <c r="J393" s="145" t="str">
        <f>IF(RIGHT(Table1[[#This Row],[Location]],1)="1",SUM(H394:H397),"")</f>
        <v/>
      </c>
      <c r="K393" s="145" t="str">
        <f>_xlfn.CONCAT("CL_",Table1[[#This Row],[Location]])</f>
        <v>CL_EE2-07:04</v>
      </c>
    </row>
    <row r="394" spans="1:11" x14ac:dyDescent="0.35">
      <c r="A394" s="3" t="s">
        <v>6524</v>
      </c>
      <c r="B394" s="3" t="str">
        <f>LEFT(Table1[[#This Row],[Location]],6)</f>
        <v>EE3-01</v>
      </c>
      <c r="C394" s="50" t="s">
        <v>4499</v>
      </c>
      <c r="D394" s="25" t="str">
        <f>LEFT(Table1[[#This Row],[Pheno]],4)</f>
        <v>KING</v>
      </c>
      <c r="E394" s="110" t="str">
        <f>LEFT(Table1[[#This Row],[Barcode]],7)</f>
        <v>KING002</v>
      </c>
      <c r="F394" s="110" t="str">
        <f>LEFT(Table1[[#This Row],[Barcode]],7)</f>
        <v>KING002</v>
      </c>
      <c r="G394" s="50" t="s">
        <v>6379</v>
      </c>
      <c r="H394" s="124">
        <v>11</v>
      </c>
      <c r="I394" s="145" t="str">
        <f>IF(Table1[[#This Row],[Initial Clone Count]]="","","1")</f>
        <v>1</v>
      </c>
      <c r="J394" s="145">
        <f>IF(RIGHT(Table1[[#This Row],[Location]],1)="1",SUM(H395:H398),"")</f>
        <v>57</v>
      </c>
      <c r="K394" s="145" t="str">
        <f>_xlfn.CONCAT("CL_",Table1[[#This Row],[Location]])</f>
        <v>CL_EE3-01:01</v>
      </c>
    </row>
    <row r="395" spans="1:11" x14ac:dyDescent="0.35">
      <c r="A395" s="3" t="s">
        <v>6524</v>
      </c>
      <c r="B395" s="3" t="str">
        <f>LEFT(Table1[[#This Row],[Location]],6)</f>
        <v>EE3-01</v>
      </c>
      <c r="C395" s="50" t="s">
        <v>4520</v>
      </c>
      <c r="D395" s="25" t="str">
        <f>LEFT(Table1[[#This Row],[Pheno]],4)</f>
        <v>BERT</v>
      </c>
      <c r="E395" s="110" t="str">
        <f>LEFT(Table1[[#This Row],[Barcode]],7)</f>
        <v>BERT016</v>
      </c>
      <c r="F395" s="110" t="str">
        <f>LEFT(Table1[[#This Row],[Barcode]],7)</f>
        <v>BERT016</v>
      </c>
      <c r="G395" s="50" t="s">
        <v>5374</v>
      </c>
      <c r="H395" s="124">
        <v>34</v>
      </c>
      <c r="I395" s="145" t="str">
        <f>IF(Table1[[#This Row],[Initial Clone Count]]="","","1")</f>
        <v>1</v>
      </c>
      <c r="J395" s="145" t="str">
        <f>IF(RIGHT(Table1[[#This Row],[Location]],1)="1",SUM(H396:H399),"")</f>
        <v/>
      </c>
      <c r="K395" s="145" t="str">
        <f>_xlfn.CONCAT("CL_",Table1[[#This Row],[Location]])</f>
        <v>CL_EE3-01:02</v>
      </c>
    </row>
    <row r="396" spans="1:11" x14ac:dyDescent="0.35">
      <c r="A396" s="3" t="s">
        <v>6524</v>
      </c>
      <c r="B396" s="3" t="str">
        <f>LEFT(Table1[[#This Row],[Location]],6)</f>
        <v>EE3-01</v>
      </c>
      <c r="C396" s="50" t="s">
        <v>4541</v>
      </c>
      <c r="D396" s="25" t="str">
        <f>LEFT(Table1[[#This Row],[Pheno]],4)</f>
        <v>.</v>
      </c>
      <c r="E396" s="110" t="str">
        <f>LEFT(Table1[[#This Row],[Barcode]],7)</f>
        <v>.</v>
      </c>
      <c r="F396" s="110" t="str">
        <f>LEFT(Table1[[#This Row],[Barcode]],7)</f>
        <v>.</v>
      </c>
      <c r="G396" s="50" t="s">
        <v>413</v>
      </c>
      <c r="H396" s="124"/>
      <c r="I396" s="145" t="str">
        <f>IF(Table1[[#This Row],[Initial Clone Count]]="","","1")</f>
        <v/>
      </c>
      <c r="J396" s="145" t="str">
        <f>IF(RIGHT(Table1[[#This Row],[Location]],1)="1",SUM(H397:H400),"")</f>
        <v/>
      </c>
      <c r="K396" s="145" t="str">
        <f>_xlfn.CONCAT("CL_",Table1[[#This Row],[Location]])</f>
        <v>CL_EE3-01:03</v>
      </c>
    </row>
    <row r="397" spans="1:11" x14ac:dyDescent="0.35">
      <c r="A397" s="3" t="s">
        <v>6524</v>
      </c>
      <c r="B397" s="3" t="str">
        <f>LEFT(Table1[[#This Row],[Location]],6)</f>
        <v>EE3-01</v>
      </c>
      <c r="C397" s="50" t="s">
        <v>4562</v>
      </c>
      <c r="D397" s="25" t="str">
        <f>LEFT(Table1[[#This Row],[Pheno]],4)</f>
        <v>.</v>
      </c>
      <c r="E397" s="110" t="str">
        <f>LEFT(Table1[[#This Row],[Barcode]],7)</f>
        <v>.</v>
      </c>
      <c r="F397" s="110" t="str">
        <f>LEFT(Table1[[#This Row],[Barcode]],7)</f>
        <v>.</v>
      </c>
      <c r="G397" s="50" t="s">
        <v>413</v>
      </c>
      <c r="H397" s="124"/>
      <c r="I397" s="145" t="str">
        <f>IF(Table1[[#This Row],[Initial Clone Count]]="","","1")</f>
        <v/>
      </c>
      <c r="J397" s="145" t="str">
        <f>IF(RIGHT(Table1[[#This Row],[Location]],1)="1",SUM(H398:H401),"")</f>
        <v/>
      </c>
      <c r="K397" s="145" t="str">
        <f>_xlfn.CONCAT("CL_",Table1[[#This Row],[Location]])</f>
        <v>CL_EE3-01:04</v>
      </c>
    </row>
    <row r="398" spans="1:11" x14ac:dyDescent="0.35">
      <c r="A398" s="3" t="s">
        <v>6524</v>
      </c>
      <c r="B398" s="3" t="str">
        <f>LEFT(Table1[[#This Row],[Location]],6)</f>
        <v>EE3-02</v>
      </c>
      <c r="C398" s="50" t="s">
        <v>4498</v>
      </c>
      <c r="D398" s="25" t="str">
        <f>LEFT(Table1[[#This Row],[Pheno]],4)</f>
        <v>KING</v>
      </c>
      <c r="E398" s="110" t="str">
        <f>LEFT(Table1[[#This Row],[Barcode]],7)</f>
        <v>KING002</v>
      </c>
      <c r="F398" s="110" t="str">
        <f>LEFT(Table1[[#This Row],[Barcode]],7)</f>
        <v>KING002</v>
      </c>
      <c r="G398" s="50" t="s">
        <v>6000</v>
      </c>
      <c r="H398" s="124">
        <v>23</v>
      </c>
      <c r="I398" s="145" t="str">
        <f>IF(Table1[[#This Row],[Initial Clone Count]]="","","1")</f>
        <v>1</v>
      </c>
      <c r="J398" s="145">
        <f>IF(RIGHT(Table1[[#This Row],[Location]],1)="1",SUM(H399:H402),"")</f>
        <v>76</v>
      </c>
      <c r="K398" s="145" t="str">
        <f>_xlfn.CONCAT("CL_",Table1[[#This Row],[Location]])</f>
        <v>CL_EE3-02:01</v>
      </c>
    </row>
    <row r="399" spans="1:11" x14ac:dyDescent="0.35">
      <c r="A399" s="3" t="s">
        <v>6524</v>
      </c>
      <c r="B399" s="3" t="str">
        <f>LEFT(Table1[[#This Row],[Location]],6)</f>
        <v>EE3-02</v>
      </c>
      <c r="C399" s="50" t="s">
        <v>4519</v>
      </c>
      <c r="D399" s="25" t="str">
        <f>LEFT(Table1[[#This Row],[Pheno]],4)</f>
        <v>PINE</v>
      </c>
      <c r="E399" s="110" t="str">
        <f>LEFT(Table1[[#This Row],[Barcode]],7)</f>
        <v>PINE001</v>
      </c>
      <c r="F399" s="110" t="str">
        <f>LEFT(Table1[[#This Row],[Barcode]],7)</f>
        <v>PINE001</v>
      </c>
      <c r="G399" s="50" t="s">
        <v>5371</v>
      </c>
      <c r="H399" s="124">
        <v>11</v>
      </c>
      <c r="I399" s="145" t="str">
        <f>IF(Table1[[#This Row],[Initial Clone Count]]="","","1")</f>
        <v>1</v>
      </c>
      <c r="J399" s="145" t="str">
        <f>IF(RIGHT(Table1[[#This Row],[Location]],1)="1",SUM(H400:H403),"")</f>
        <v/>
      </c>
      <c r="K399" s="145" t="str">
        <f>_xlfn.CONCAT("CL_",Table1[[#This Row],[Location]])</f>
        <v>CL_EE3-02:02</v>
      </c>
    </row>
    <row r="400" spans="1:11" x14ac:dyDescent="0.35">
      <c r="A400" s="3" t="s">
        <v>6524</v>
      </c>
      <c r="B400" s="3" t="str">
        <f>LEFT(Table1[[#This Row],[Location]],6)</f>
        <v>EE3-02</v>
      </c>
      <c r="C400" s="50" t="s">
        <v>4540</v>
      </c>
      <c r="D400" s="25" t="str">
        <f>LEFT(Table1[[#This Row],[Pheno]],4)</f>
        <v>DOSI</v>
      </c>
      <c r="E400" s="110" t="str">
        <f>LEFT(Table1[[#This Row],[Barcode]],7)</f>
        <v>DOSI005</v>
      </c>
      <c r="F400" s="110" t="str">
        <f>LEFT(Table1[[#This Row],[Barcode]],7)</f>
        <v>DOSI005</v>
      </c>
      <c r="G400" s="50" t="s">
        <v>6020</v>
      </c>
      <c r="H400" s="124">
        <v>15</v>
      </c>
      <c r="I400" s="145" t="str">
        <f>IF(Table1[[#This Row],[Initial Clone Count]]="","","1")</f>
        <v>1</v>
      </c>
      <c r="J400" s="145" t="str">
        <f>IF(RIGHT(Table1[[#This Row],[Location]],1)="1",SUM(H401:H404),"")</f>
        <v/>
      </c>
      <c r="K400" s="145" t="str">
        <f>_xlfn.CONCAT("CL_",Table1[[#This Row],[Location]])</f>
        <v>CL_EE3-02:03</v>
      </c>
    </row>
    <row r="401" spans="1:23" x14ac:dyDescent="0.35">
      <c r="A401" s="3" t="s">
        <v>6524</v>
      </c>
      <c r="B401" s="3" t="str">
        <f>LEFT(Table1[[#This Row],[Location]],6)</f>
        <v>EE3-02</v>
      </c>
      <c r="C401" s="50" t="s">
        <v>4561</v>
      </c>
      <c r="D401" s="25" t="str">
        <f>LEFT(Table1[[#This Row],[Pheno]],4)</f>
        <v>.</v>
      </c>
      <c r="E401" s="110" t="str">
        <f>LEFT(Table1[[#This Row],[Barcode]],7)</f>
        <v>.</v>
      </c>
      <c r="F401" s="110" t="str">
        <f>LEFT(Table1[[#This Row],[Barcode]],7)</f>
        <v>.</v>
      </c>
      <c r="G401" s="50" t="s">
        <v>413</v>
      </c>
      <c r="H401" s="124"/>
      <c r="I401" s="145" t="str">
        <f>IF(Table1[[#This Row],[Initial Clone Count]]="","","1")</f>
        <v/>
      </c>
      <c r="J401" s="145" t="str">
        <f>IF(RIGHT(Table1[[#This Row],[Location]],1)="1",SUM(H402:H405),"")</f>
        <v/>
      </c>
      <c r="K401" s="145" t="str">
        <f>_xlfn.CONCAT("CL_",Table1[[#This Row],[Location]])</f>
        <v>CL_EE3-02:04</v>
      </c>
    </row>
    <row r="402" spans="1:23" x14ac:dyDescent="0.35">
      <c r="A402" s="3" t="s">
        <v>6524</v>
      </c>
      <c r="B402" s="3" t="str">
        <f>LEFT(Table1[[#This Row],[Location]],6)</f>
        <v>EE3-03</v>
      </c>
      <c r="C402" s="50" t="s">
        <v>4497</v>
      </c>
      <c r="D402" s="25" t="str">
        <f>LEFT(Table1[[#This Row],[Pheno]],4)</f>
        <v>SODA</v>
      </c>
      <c r="E402" s="110" t="str">
        <f>LEFT(Table1[[#This Row],[Barcode]],7)</f>
        <v>SODA011</v>
      </c>
      <c r="F402" s="110" t="str">
        <f>LEFT(Table1[[#This Row],[Barcode]],7)</f>
        <v>SODA011</v>
      </c>
      <c r="G402" s="50" t="s">
        <v>6554</v>
      </c>
      <c r="H402" s="124">
        <v>50</v>
      </c>
      <c r="I402" s="145" t="str">
        <f>IF(Table1[[#This Row],[Initial Clone Count]]="","","1")</f>
        <v>1</v>
      </c>
      <c r="J402" s="145">
        <f>IF(RIGHT(Table1[[#This Row],[Location]],1)="1",SUM(H403:H406),"")</f>
        <v>46</v>
      </c>
      <c r="K402" s="145" t="str">
        <f>_xlfn.CONCAT("CL_",Table1[[#This Row],[Location]])</f>
        <v>CL_EE3-03:01</v>
      </c>
    </row>
    <row r="403" spans="1:23" x14ac:dyDescent="0.35">
      <c r="A403" s="3" t="s">
        <v>6524</v>
      </c>
      <c r="B403" s="3" t="str">
        <f>LEFT(Table1[[#This Row],[Location]],6)</f>
        <v>EE3-03</v>
      </c>
      <c r="C403" s="50" t="s">
        <v>4518</v>
      </c>
      <c r="D403" s="25" t="str">
        <f>LEFT(Table1[[#This Row],[Pheno]],4)</f>
        <v>.</v>
      </c>
      <c r="E403" s="110" t="str">
        <f>LEFT(Table1[[#This Row],[Barcode]],7)</f>
        <v>.</v>
      </c>
      <c r="F403" s="110" t="str">
        <f>LEFT(Table1[[#This Row],[Barcode]],7)</f>
        <v>.</v>
      </c>
      <c r="G403" s="50" t="s">
        <v>413</v>
      </c>
      <c r="H403" s="124"/>
      <c r="I403" s="145" t="str">
        <f>IF(Table1[[#This Row],[Initial Clone Count]]="","","1")</f>
        <v/>
      </c>
      <c r="J403" s="145" t="str">
        <f>IF(RIGHT(Table1[[#This Row],[Location]],1)="1",SUM(H404:H407),"")</f>
        <v/>
      </c>
      <c r="K403" s="145" t="str">
        <f>_xlfn.CONCAT("CL_",Table1[[#This Row],[Location]])</f>
        <v>CL_EE3-03:02</v>
      </c>
    </row>
    <row r="404" spans="1:23" x14ac:dyDescent="0.35">
      <c r="A404" s="3" t="s">
        <v>6524</v>
      </c>
      <c r="B404" s="3" t="str">
        <f>LEFT(Table1[[#This Row],[Location]],6)</f>
        <v>EE3-03</v>
      </c>
      <c r="C404" s="50" t="s">
        <v>4539</v>
      </c>
      <c r="D404" s="25" t="str">
        <f>LEFT(Table1[[#This Row],[Pheno]],4)</f>
        <v>.</v>
      </c>
      <c r="E404" s="110" t="str">
        <f>LEFT(Table1[[#This Row],[Barcode]],7)</f>
        <v>.</v>
      </c>
      <c r="F404" s="110" t="str">
        <f>LEFT(Table1[[#This Row],[Barcode]],7)</f>
        <v>.</v>
      </c>
      <c r="G404" s="50" t="s">
        <v>413</v>
      </c>
      <c r="H404" s="124"/>
      <c r="I404" s="145" t="str">
        <f>IF(Table1[[#This Row],[Initial Clone Count]]="","","1")</f>
        <v/>
      </c>
      <c r="J404" s="145" t="str">
        <f>IF(RIGHT(Table1[[#This Row],[Location]],1)="1",SUM(H405:H408),"")</f>
        <v/>
      </c>
      <c r="K404" s="145" t="str">
        <f>_xlfn.CONCAT("CL_",Table1[[#This Row],[Location]])</f>
        <v>CL_EE3-03:03</v>
      </c>
    </row>
    <row r="405" spans="1:23" x14ac:dyDescent="0.35">
      <c r="A405" s="3" t="s">
        <v>6524</v>
      </c>
      <c r="B405" s="3" t="str">
        <f>LEFT(Table1[[#This Row],[Location]],6)</f>
        <v>EE3-03</v>
      </c>
      <c r="C405" s="50" t="s">
        <v>4560</v>
      </c>
      <c r="D405" s="25" t="str">
        <f>LEFT(Table1[[#This Row],[Pheno]],4)</f>
        <v>.</v>
      </c>
      <c r="E405" s="110" t="str">
        <f>LEFT(Table1[[#This Row],[Barcode]],7)</f>
        <v>.</v>
      </c>
      <c r="F405" s="110" t="str">
        <f>LEFT(Table1[[#This Row],[Barcode]],7)</f>
        <v>.</v>
      </c>
      <c r="G405" s="50" t="s">
        <v>413</v>
      </c>
      <c r="H405" s="124"/>
      <c r="I405" s="145" t="str">
        <f>IF(Table1[[#This Row],[Initial Clone Count]]="","","1")</f>
        <v/>
      </c>
      <c r="J405" s="145" t="str">
        <f>IF(RIGHT(Table1[[#This Row],[Location]],1)="1",SUM(H406:H409),"")</f>
        <v/>
      </c>
      <c r="K405" s="145" t="str">
        <f>_xlfn.CONCAT("CL_",Table1[[#This Row],[Location]])</f>
        <v>CL_EE3-03:04</v>
      </c>
    </row>
    <row r="406" spans="1:23" x14ac:dyDescent="0.35">
      <c r="A406" s="3" t="s">
        <v>6524</v>
      </c>
      <c r="B406" s="3" t="str">
        <f>LEFT(Table1[[#This Row],[Location]],6)</f>
        <v>EE3-04</v>
      </c>
      <c r="C406" s="50" t="s">
        <v>4496</v>
      </c>
      <c r="D406" s="25" t="str">
        <f>LEFT(Table1[[#This Row],[Pheno]],4)</f>
        <v>BERT</v>
      </c>
      <c r="E406" s="110" t="str">
        <f>LEFT(Table1[[#This Row],[Barcode]],7)</f>
        <v>BERT016</v>
      </c>
      <c r="F406" s="110" t="str">
        <f>LEFT(Table1[[#This Row],[Barcode]],7)</f>
        <v>BERT016</v>
      </c>
      <c r="G406" s="50" t="s">
        <v>5985</v>
      </c>
      <c r="H406" s="124">
        <v>46</v>
      </c>
      <c r="I406" s="145" t="str">
        <f>IF(Table1[[#This Row],[Initial Clone Count]]="","","1")</f>
        <v>1</v>
      </c>
      <c r="J406" s="145">
        <f>IF(RIGHT(Table1[[#This Row],[Location]],1)="1",SUM(H407:H410),"")</f>
        <v>38</v>
      </c>
      <c r="K406" s="145" t="str">
        <f>_xlfn.CONCAT("CL_",Table1[[#This Row],[Location]])</f>
        <v>CL_EE3-04:01</v>
      </c>
    </row>
    <row r="407" spans="1:23" x14ac:dyDescent="0.35">
      <c r="A407" s="3" t="s">
        <v>6524</v>
      </c>
      <c r="B407" s="3" t="str">
        <f>LEFT(Table1[[#This Row],[Location]],6)</f>
        <v>EE3-04</v>
      </c>
      <c r="C407" s="50" t="s">
        <v>4517</v>
      </c>
      <c r="D407" s="25" t="str">
        <f>LEFT(Table1[[#This Row],[Pheno]],4)</f>
        <v>.</v>
      </c>
      <c r="E407" s="110" t="str">
        <f>LEFT(Table1[[#This Row],[Barcode]],7)</f>
        <v>.</v>
      </c>
      <c r="F407" s="110" t="str">
        <f>LEFT(Table1[[#This Row],[Barcode]],7)</f>
        <v>.</v>
      </c>
      <c r="G407" s="50" t="s">
        <v>413</v>
      </c>
      <c r="H407" s="124"/>
      <c r="I407" s="145" t="str">
        <f>IF(Table1[[#This Row],[Initial Clone Count]]="","","1")</f>
        <v/>
      </c>
      <c r="J407" s="145" t="str">
        <f>IF(RIGHT(Table1[[#This Row],[Location]],1)="1",SUM(H408:H411),"")</f>
        <v/>
      </c>
      <c r="K407" s="145" t="str">
        <f>_xlfn.CONCAT("CL_",Table1[[#This Row],[Location]])</f>
        <v>CL_EE3-04:02</v>
      </c>
      <c r="V407" s="15"/>
      <c r="W407" s="28"/>
    </row>
    <row r="408" spans="1:23" x14ac:dyDescent="0.35">
      <c r="A408" s="3" t="s">
        <v>6524</v>
      </c>
      <c r="B408" s="3" t="str">
        <f>LEFT(Table1[[#This Row],[Location]],6)</f>
        <v>EE3-04</v>
      </c>
      <c r="C408" s="50" t="s">
        <v>4538</v>
      </c>
      <c r="D408" s="25" t="str">
        <f>LEFT(Table1[[#This Row],[Pheno]],4)</f>
        <v>.</v>
      </c>
      <c r="E408" s="110" t="str">
        <f>LEFT(Table1[[#This Row],[Barcode]],7)</f>
        <v>.</v>
      </c>
      <c r="F408" s="110" t="str">
        <f>LEFT(Table1[[#This Row],[Barcode]],7)</f>
        <v>.</v>
      </c>
      <c r="G408" s="50" t="s">
        <v>413</v>
      </c>
      <c r="H408" s="124"/>
      <c r="I408" s="145" t="str">
        <f>IF(Table1[[#This Row],[Initial Clone Count]]="","","1")</f>
        <v/>
      </c>
      <c r="J408" s="145" t="str">
        <f>IF(RIGHT(Table1[[#This Row],[Location]],1)="1",SUM(H409:H412),"")</f>
        <v/>
      </c>
      <c r="K408" s="145" t="str">
        <f>_xlfn.CONCAT("CL_",Table1[[#This Row],[Location]])</f>
        <v>CL_EE3-04:03</v>
      </c>
    </row>
    <row r="409" spans="1:23" x14ac:dyDescent="0.35">
      <c r="A409" s="3" t="s">
        <v>6524</v>
      </c>
      <c r="B409" s="3" t="str">
        <f>LEFT(Table1[[#This Row],[Location]],6)</f>
        <v>EE3-04</v>
      </c>
      <c r="C409" s="50" t="s">
        <v>4559</v>
      </c>
      <c r="D409" s="25" t="str">
        <f>LEFT(Table1[[#This Row],[Pheno]],4)</f>
        <v>.</v>
      </c>
      <c r="E409" s="110" t="str">
        <f>LEFT(Table1[[#This Row],[Barcode]],7)</f>
        <v>.</v>
      </c>
      <c r="F409" s="110" t="str">
        <f>LEFT(Table1[[#This Row],[Barcode]],7)</f>
        <v>.</v>
      </c>
      <c r="G409" s="50" t="s">
        <v>413</v>
      </c>
      <c r="H409" s="124"/>
      <c r="I409" s="145" t="str">
        <f>IF(Table1[[#This Row],[Initial Clone Count]]="","","1")</f>
        <v/>
      </c>
      <c r="J409" s="145" t="str">
        <f>IF(RIGHT(Table1[[#This Row],[Location]],1)="1",SUM(H410:H413),"")</f>
        <v/>
      </c>
      <c r="K409" s="145" t="str">
        <f>_xlfn.CONCAT("CL_",Table1[[#This Row],[Location]])</f>
        <v>CL_EE3-04:04</v>
      </c>
    </row>
    <row r="410" spans="1:23" x14ac:dyDescent="0.35">
      <c r="A410" s="3" t="s">
        <v>6524</v>
      </c>
      <c r="B410" s="3" t="str">
        <f>LEFT(Table1[[#This Row],[Location]],6)</f>
        <v>EE3-05</v>
      </c>
      <c r="C410" s="50" t="s">
        <v>4495</v>
      </c>
      <c r="D410" s="25" t="str">
        <f>LEFT(Table1[[#This Row],[Pheno]],4)</f>
        <v>BERT</v>
      </c>
      <c r="E410" s="110" t="str">
        <f>LEFT(Table1[[#This Row],[Barcode]],7)</f>
        <v>BERT016</v>
      </c>
      <c r="F410" s="110" t="str">
        <f>LEFT(Table1[[#This Row],[Barcode]],7)</f>
        <v>BERT016</v>
      </c>
      <c r="G410" s="50" t="s">
        <v>6010</v>
      </c>
      <c r="H410" s="124">
        <v>38</v>
      </c>
      <c r="I410" s="145" t="str">
        <f>IF(Table1[[#This Row],[Initial Clone Count]]="","","1")</f>
        <v>1</v>
      </c>
      <c r="J410" s="145">
        <f>IF(RIGHT(Table1[[#This Row],[Location]],1)="1",SUM(H411:H414),"")</f>
        <v>5</v>
      </c>
      <c r="K410" s="145" t="str">
        <f>_xlfn.CONCAT("CL_",Table1[[#This Row],[Location]])</f>
        <v>CL_EE3-05:01</v>
      </c>
    </row>
    <row r="411" spans="1:23" x14ac:dyDescent="0.35">
      <c r="A411" s="3" t="s">
        <v>6524</v>
      </c>
      <c r="B411" s="3" t="str">
        <f>LEFT(Table1[[#This Row],[Location]],6)</f>
        <v>EE3-05</v>
      </c>
      <c r="C411" s="50" t="s">
        <v>4516</v>
      </c>
      <c r="D411" s="25" t="str">
        <f>LEFT(Table1[[#This Row],[Pheno]],4)</f>
        <v>.</v>
      </c>
      <c r="E411" s="110" t="str">
        <f>LEFT(Table1[[#This Row],[Barcode]],7)</f>
        <v>.</v>
      </c>
      <c r="F411" s="110" t="str">
        <f>LEFT(Table1[[#This Row],[Barcode]],7)</f>
        <v>.</v>
      </c>
      <c r="G411" s="50" t="s">
        <v>413</v>
      </c>
      <c r="H411" s="124"/>
      <c r="I411" s="145" t="str">
        <f>IF(Table1[[#This Row],[Initial Clone Count]]="","","1")</f>
        <v/>
      </c>
      <c r="J411" s="145" t="str">
        <f>IF(RIGHT(Table1[[#This Row],[Location]],1)="1",SUM(H412:H415),"")</f>
        <v/>
      </c>
      <c r="K411" s="145" t="str">
        <f>_xlfn.CONCAT("CL_",Table1[[#This Row],[Location]])</f>
        <v>CL_EE3-05:02</v>
      </c>
    </row>
    <row r="412" spans="1:23" x14ac:dyDescent="0.35">
      <c r="A412" s="3" t="s">
        <v>6524</v>
      </c>
      <c r="B412" s="3" t="str">
        <f>LEFT(Table1[[#This Row],[Location]],6)</f>
        <v>EE3-05</v>
      </c>
      <c r="C412" s="50" t="s">
        <v>4537</v>
      </c>
      <c r="D412" s="25" t="str">
        <f>LEFT(Table1[[#This Row],[Pheno]],4)</f>
        <v>.</v>
      </c>
      <c r="E412" s="110" t="str">
        <f>LEFT(Table1[[#This Row],[Barcode]],7)</f>
        <v>.</v>
      </c>
      <c r="F412" s="110" t="str">
        <f>LEFT(Table1[[#This Row],[Barcode]],7)</f>
        <v>.</v>
      </c>
      <c r="G412" s="50" t="s">
        <v>413</v>
      </c>
      <c r="H412" s="124"/>
      <c r="I412" s="154" t="str">
        <f>IF(Table1[[#This Row],[Initial Clone Count]]="","","1")</f>
        <v/>
      </c>
      <c r="J412" s="154" t="str">
        <f>IF(RIGHT(Table1[[#This Row],[Location]],1)="1",SUM(H413:H416),"")</f>
        <v/>
      </c>
      <c r="K412" s="154" t="str">
        <f>_xlfn.CONCAT("CL_",Table1[[#This Row],[Location]])</f>
        <v>CL_EE3-05:03</v>
      </c>
    </row>
    <row r="413" spans="1:23" x14ac:dyDescent="0.35">
      <c r="A413" s="3" t="s">
        <v>6524</v>
      </c>
      <c r="B413" s="3" t="str">
        <f>LEFT(Table1[[#This Row],[Location]],6)</f>
        <v>EE3-05</v>
      </c>
      <c r="C413" s="50" t="s">
        <v>4558</v>
      </c>
      <c r="D413" s="25" t="str">
        <f>LEFT(Table1[[#This Row],[Pheno]],4)</f>
        <v>.</v>
      </c>
      <c r="E413" s="110" t="str">
        <f>LEFT(Table1[[#This Row],[Barcode]],7)</f>
        <v>.</v>
      </c>
      <c r="F413" s="110" t="str">
        <f>LEFT(Table1[[#This Row],[Barcode]],7)</f>
        <v>.</v>
      </c>
      <c r="G413" s="50" t="s">
        <v>413</v>
      </c>
      <c r="H413" s="124"/>
      <c r="I413" s="145" t="str">
        <f>IF(Table1[[#This Row],[Initial Clone Count]]="","","1")</f>
        <v/>
      </c>
      <c r="J413" s="145" t="str">
        <f>IF(RIGHT(Table1[[#This Row],[Location]],1)="1",SUM(H414:H417),"")</f>
        <v/>
      </c>
      <c r="K413" s="145" t="str">
        <f>_xlfn.CONCAT("CL_",Table1[[#This Row],[Location]])</f>
        <v>CL_EE3-05:04</v>
      </c>
    </row>
    <row r="414" spans="1:23" x14ac:dyDescent="0.35">
      <c r="A414" s="3" t="s">
        <v>6524</v>
      </c>
      <c r="B414" s="1" t="str">
        <f>LEFT(Table1[[#This Row],[Location]],6)</f>
        <v>EE3-06</v>
      </c>
      <c r="C414" s="50" t="s">
        <v>4494</v>
      </c>
      <c r="D414" s="25" t="str">
        <f>LEFT(Table1[[#This Row],[Pheno]],4)</f>
        <v>KING</v>
      </c>
      <c r="E414" s="110" t="str">
        <f>LEFT(Table1[[#This Row],[Barcode]],7)</f>
        <v>KING002</v>
      </c>
      <c r="F414" s="110" t="str">
        <f>LEFT(Table1[[#This Row],[Barcode]],7)</f>
        <v>KING002</v>
      </c>
      <c r="G414" s="50" t="s">
        <v>5999</v>
      </c>
      <c r="H414" s="124">
        <v>5</v>
      </c>
      <c r="I414" s="145" t="str">
        <f>IF(Table1[[#This Row],[Initial Clone Count]]="","","1")</f>
        <v>1</v>
      </c>
      <c r="J414" s="145">
        <f>IF(RIGHT(Table1[[#This Row],[Location]],1)="1",SUM(H415:H418),"")</f>
        <v>59</v>
      </c>
      <c r="K414" s="145" t="str">
        <f>_xlfn.CONCAT("CL_",Table1[[#This Row],[Location]])</f>
        <v>CL_EE3-06:01</v>
      </c>
    </row>
    <row r="415" spans="1:23" x14ac:dyDescent="0.35">
      <c r="A415" s="3" t="s">
        <v>6524</v>
      </c>
      <c r="B415" s="1" t="str">
        <f>LEFT(Table1[[#This Row],[Location]],6)</f>
        <v>EE3-06</v>
      </c>
      <c r="C415" s="50" t="s">
        <v>4515</v>
      </c>
      <c r="D415" s="25" t="str">
        <f>LEFT(Table1[[#This Row],[Pheno]],4)</f>
        <v>KING</v>
      </c>
      <c r="E415" s="110" t="str">
        <f>LEFT(Table1[[#This Row],[Barcode]],7)</f>
        <v>KING002</v>
      </c>
      <c r="F415" s="110" t="str">
        <f>LEFT(Table1[[#This Row],[Barcode]],7)</f>
        <v>KING002</v>
      </c>
      <c r="G415" s="50" t="s">
        <v>6011</v>
      </c>
      <c r="H415" s="124">
        <v>24</v>
      </c>
      <c r="I415" s="145" t="str">
        <f>IF(Table1[[#This Row],[Initial Clone Count]]="","","1")</f>
        <v>1</v>
      </c>
      <c r="J415" s="145" t="str">
        <f>IF(RIGHT(Table1[[#This Row],[Location]],1)="1",SUM(H416:H419),"")</f>
        <v/>
      </c>
      <c r="K415" s="145" t="str">
        <f>_xlfn.CONCAT("CL_",Table1[[#This Row],[Location]])</f>
        <v>CL_EE3-06:02</v>
      </c>
    </row>
    <row r="416" spans="1:23" x14ac:dyDescent="0.35">
      <c r="A416" s="3" t="s">
        <v>6524</v>
      </c>
      <c r="B416" s="1" t="str">
        <f>LEFT(Table1[[#This Row],[Location]],6)</f>
        <v>EE3-06</v>
      </c>
      <c r="C416" s="50" t="s">
        <v>4536</v>
      </c>
      <c r="D416" s="25" t="str">
        <f>LEFT(Table1[[#This Row],[Pheno]],4)</f>
        <v>KING</v>
      </c>
      <c r="E416" s="110" t="str">
        <f>LEFT(Table1[[#This Row],[Barcode]],7)</f>
        <v>KING002</v>
      </c>
      <c r="F416" s="110" t="str">
        <f>LEFT(Table1[[#This Row],[Barcode]],7)</f>
        <v>KING002</v>
      </c>
      <c r="G416" s="50" t="s">
        <v>6379</v>
      </c>
      <c r="H416" s="124">
        <v>17</v>
      </c>
      <c r="I416" s="145" t="str">
        <f>IF(Table1[[#This Row],[Initial Clone Count]]="","","1")</f>
        <v>1</v>
      </c>
      <c r="J416" s="145" t="str">
        <f>IF(RIGHT(Table1[[#This Row],[Location]],1)="1",SUM(H417:H420),"")</f>
        <v/>
      </c>
      <c r="K416" s="145" t="str">
        <f>_xlfn.CONCAT("CL_",Table1[[#This Row],[Location]])</f>
        <v>CL_EE3-06:03</v>
      </c>
    </row>
    <row r="417" spans="1:11" x14ac:dyDescent="0.35">
      <c r="A417" s="3" t="s">
        <v>6524</v>
      </c>
      <c r="B417" s="3" t="str">
        <f>LEFT(Table1[[#This Row],[Location]],6)</f>
        <v>EE3-06</v>
      </c>
      <c r="C417" s="50" t="s">
        <v>4557</v>
      </c>
      <c r="D417" s="25" t="str">
        <f>LEFT(Table1[[#This Row],[Pheno]],4)</f>
        <v>.</v>
      </c>
      <c r="E417" s="110" t="str">
        <f>LEFT(Table1[[#This Row],[Barcode]],7)</f>
        <v>.</v>
      </c>
      <c r="F417" s="110" t="str">
        <f>LEFT(Table1[[#This Row],[Barcode]],7)</f>
        <v>.</v>
      </c>
      <c r="G417" s="50" t="s">
        <v>413</v>
      </c>
      <c r="H417" s="124"/>
      <c r="I417" s="145" t="str">
        <f>IF(Table1[[#This Row],[Initial Clone Count]]="","","1")</f>
        <v/>
      </c>
      <c r="J417" s="145" t="str">
        <f>IF(RIGHT(Table1[[#This Row],[Location]],1)="1",SUM(H418:H420),"")</f>
        <v/>
      </c>
      <c r="K417" s="145" t="str">
        <f>_xlfn.CONCAT("CL_",Table1[[#This Row],[Location]])</f>
        <v>CL_EE3-06:04</v>
      </c>
    </row>
    <row r="418" spans="1:11" x14ac:dyDescent="0.35">
      <c r="A418" s="3" t="s">
        <v>6524</v>
      </c>
      <c r="B418" s="3" t="str">
        <f>LEFT(Table1[[#This Row],[Location]],6)</f>
        <v>EE3-07</v>
      </c>
      <c r="C418" s="50" t="s">
        <v>4493</v>
      </c>
      <c r="D418" s="25" t="str">
        <f>LEFT(Table1[[#This Row],[Pheno]],4)</f>
        <v>BERT</v>
      </c>
      <c r="E418" s="110" t="str">
        <f>LEFT(Table1[[#This Row],[Barcode]],7)</f>
        <v>BERT016</v>
      </c>
      <c r="F418" s="110" t="str">
        <f>LEFT(Table1[[#This Row],[Barcode]],7)</f>
        <v>BERT016</v>
      </c>
      <c r="G418" s="50" t="s">
        <v>6013</v>
      </c>
      <c r="H418" s="124">
        <v>18</v>
      </c>
      <c r="I418" s="145" t="str">
        <f>IF(Table1[[#This Row],[Initial Clone Count]]="","","1")</f>
        <v>1</v>
      </c>
      <c r="J418" s="145">
        <f>IF(RIGHT(Table1[[#This Row],[Location]],1)="1",SUM(H419:H422),"")</f>
        <v>29</v>
      </c>
      <c r="K418" s="145" t="str">
        <f>_xlfn.CONCAT("CL_",Table1[[#This Row],[Location]])</f>
        <v>CL_EE3-07:01</v>
      </c>
    </row>
    <row r="419" spans="1:11" x14ac:dyDescent="0.35">
      <c r="A419" s="3" t="s">
        <v>6524</v>
      </c>
      <c r="B419" s="3" t="str">
        <f>LEFT(Table1[[#This Row],[Location]],6)</f>
        <v>EE3-07</v>
      </c>
      <c r="C419" s="50" t="s">
        <v>4514</v>
      </c>
      <c r="D419" s="25" t="str">
        <f>LEFT(Table1[[#This Row],[Pheno]],4)</f>
        <v>SODA</v>
      </c>
      <c r="E419" s="110" t="str">
        <f>LEFT(Table1[[#This Row],[Barcode]],7)</f>
        <v>SODA011</v>
      </c>
      <c r="F419" s="110" t="str">
        <f>LEFT(Table1[[#This Row],[Barcode]],7)</f>
        <v>SODA011</v>
      </c>
      <c r="G419" s="50" t="s">
        <v>6534</v>
      </c>
      <c r="H419" s="124">
        <v>23</v>
      </c>
      <c r="I419" s="145" t="str">
        <f>IF(Table1[[#This Row],[Initial Clone Count]]="","","1")</f>
        <v>1</v>
      </c>
      <c r="J419" s="145" t="str">
        <f>IF(RIGHT(Table1[[#This Row],[Location]],1)="1",SUM(G422:G423),"")</f>
        <v/>
      </c>
      <c r="K419" s="145" t="str">
        <f>_xlfn.CONCAT("CL_",Table1[[#This Row],[Location]])</f>
        <v>CL_EE3-07:02</v>
      </c>
    </row>
    <row r="420" spans="1:11" x14ac:dyDescent="0.35">
      <c r="A420" s="3" t="s">
        <v>6524</v>
      </c>
      <c r="B420" s="3" t="str">
        <f>LEFT(Table1[[#This Row],[Location]],6)</f>
        <v>EE3-07</v>
      </c>
      <c r="C420" s="50" t="s">
        <v>4535</v>
      </c>
      <c r="D420" s="25" t="str">
        <f>LEFT(Table1[[#This Row],[Pheno]],4)</f>
        <v>SODA</v>
      </c>
      <c r="E420" s="110" t="str">
        <f>LEFT(Table1[[#This Row],[Barcode]],7)</f>
        <v>SODA011</v>
      </c>
      <c r="F420" s="110" t="str">
        <f>LEFT(Table1[[#This Row],[Barcode]],7)</f>
        <v>SODA011</v>
      </c>
      <c r="G420" s="50" t="s">
        <v>6554</v>
      </c>
      <c r="H420" s="124">
        <v>6</v>
      </c>
      <c r="I420" s="145" t="str">
        <f>IF(Table1[[#This Row],[Initial Clone Count]]="","","1")</f>
        <v>1</v>
      </c>
      <c r="J420" s="145" t="str">
        <f>IF(RIGHT(Table1[[#This Row],[Location]],1)="1",SUM(G422:G424),"")</f>
        <v/>
      </c>
      <c r="K420" s="145" t="str">
        <f>_xlfn.CONCAT("CL_",Table1[[#This Row],[Location]])</f>
        <v>CL_EE3-07:03</v>
      </c>
    </row>
    <row r="421" spans="1:11" x14ac:dyDescent="0.35">
      <c r="A421" s="25"/>
      <c r="B421" s="25" t="str">
        <f>LEFT(Table1[[#This Row],[Location]],6)</f>
        <v>EE3-07</v>
      </c>
      <c r="C421" s="3" t="s">
        <v>4556</v>
      </c>
      <c r="D421" s="3" t="str">
        <f>LEFT(Table1[[#This Row],[Pheno]],4)</f>
        <v>.</v>
      </c>
      <c r="E421" s="3" t="str">
        <f>LEFT(Table1[[#This Row],[Barcode]],7)</f>
        <v>.</v>
      </c>
      <c r="F421" s="3" t="str">
        <f>LEFT(Table1[[#This Row],[Barcode]],7)</f>
        <v>.</v>
      </c>
      <c r="G421" s="50" t="s">
        <v>413</v>
      </c>
      <c r="H421" s="47"/>
      <c r="I421" s="145" t="str">
        <f>IF(Table1[[#This Row],[Initial Clone Count]]="","","1")</f>
        <v/>
      </c>
      <c r="J421" s="145" t="str">
        <f>IF(RIGHT(Table1[[#This Row],[Location]],1)="1",SUM(H421:H424),"")</f>
        <v/>
      </c>
      <c r="K421" s="145" t="str">
        <f>_xlfn.CONCAT("CL_",Table1[[#This Row],[Location]])</f>
        <v>CL_EE3-07:04</v>
      </c>
    </row>
    <row r="422" spans="1:11" x14ac:dyDescent="0.35">
      <c r="C422" s="10"/>
      <c r="D422"/>
      <c r="E422" s="10"/>
      <c r="F422" s="10"/>
      <c r="G422" s="146"/>
      <c r="I422" s="123"/>
    </row>
  </sheetData>
  <phoneticPr fontId="1" type="noConversion"/>
  <conditionalFormatting sqref="H113:I115 H2:I111 D357:F369 H2:H293 A279:G289 D294:F294 A290:B294 D290:G293 I117:K362 A2:A421 C354:F356 A353:B411 C370:F412 A413:B413 C414:F414 C298:G349 A297:B349 C350:F350 A417:B419 C418:F420 C297 A295:H296 I363:I420 H298:H420">
    <cfRule type="expression" dxfId="697" priority="152">
      <formula>MOD(ROW(),4)=1</formula>
    </cfRule>
    <cfRule type="expression" dxfId="696" priority="153">
      <formula>MOD(ROW(),4)=2</formula>
    </cfRule>
  </conditionalFormatting>
  <conditionalFormatting sqref="H356">
    <cfRule type="expression" dxfId="695" priority="148">
      <formula>MOD(ROW(),4)=1</formula>
    </cfRule>
    <cfRule type="expression" dxfId="694" priority="149">
      <formula>MOD(ROW(),4)=2</formula>
    </cfRule>
  </conditionalFormatting>
  <conditionalFormatting sqref="H112:I112">
    <cfRule type="expression" dxfId="693" priority="93">
      <formula>MOD(ROW(),4)=1</formula>
    </cfRule>
    <cfRule type="expression" dxfId="692" priority="94">
      <formula>MOD(ROW(),4)=2</formula>
    </cfRule>
  </conditionalFormatting>
  <conditionalFormatting sqref="H116:I116">
    <cfRule type="expression" dxfId="691" priority="88">
      <formula>MOD(ROW(),4)=1</formula>
    </cfRule>
    <cfRule type="expression" dxfId="690" priority="89">
      <formula>MOD(ROW(),4)=2</formula>
    </cfRule>
  </conditionalFormatting>
  <conditionalFormatting sqref="J412:K420 J113:K115 J364:K410 J2:K111">
    <cfRule type="expression" dxfId="689" priority="53">
      <formula>MOD(ROW(),4)=1</formula>
    </cfRule>
    <cfRule type="expression" dxfId="688" priority="54">
      <formula>MOD(ROW(),4)=2</formula>
    </cfRule>
  </conditionalFormatting>
  <conditionalFormatting sqref="J112:K112">
    <cfRule type="expression" dxfId="687" priority="51">
      <formula>MOD(ROW(),4)=1</formula>
    </cfRule>
    <cfRule type="expression" dxfId="686" priority="52">
      <formula>MOD(ROW(),4)=2</formula>
    </cfRule>
  </conditionalFormatting>
  <conditionalFormatting sqref="J116:K116">
    <cfRule type="expression" dxfId="685" priority="49">
      <formula>MOD(ROW(),4)=1</formula>
    </cfRule>
    <cfRule type="expression" dxfId="684" priority="50">
      <formula>MOD(ROW(),4)=2</formula>
    </cfRule>
  </conditionalFormatting>
  <conditionalFormatting sqref="J411:K411">
    <cfRule type="expression" dxfId="683" priority="47">
      <formula>MOD(ROW(),4)=1</formula>
    </cfRule>
    <cfRule type="expression" dxfId="682" priority="48">
      <formula>MOD(ROW(),4)=2</formula>
    </cfRule>
  </conditionalFormatting>
  <conditionalFormatting sqref="J363:K363">
    <cfRule type="expression" dxfId="681" priority="45">
      <formula>MOD(ROW(),4)=1</formula>
    </cfRule>
    <cfRule type="expression" dxfId="680" priority="46">
      <formula>MOD(ROW(),4)=2</formula>
    </cfRule>
  </conditionalFormatting>
  <conditionalFormatting sqref="A189:F193">
    <cfRule type="expression" dxfId="679" priority="42">
      <formula>MOD(ROW(),4)=2</formula>
    </cfRule>
  </conditionalFormatting>
  <conditionalFormatting sqref="A178:F185 A133:F172 A116:F131 A265:F277 A260:F263 A226:F258 A2:F85">
    <cfRule type="expression" dxfId="678" priority="40">
      <formula>MOD(ROW(),4)=1</formula>
    </cfRule>
    <cfRule type="expression" dxfId="677" priority="41">
      <formula>MOD(ROW(),4)=2</formula>
    </cfRule>
  </conditionalFormatting>
  <conditionalFormatting sqref="A186:F186">
    <cfRule type="expression" dxfId="676" priority="35">
      <formula>MOD(ROW(),4)=2</formula>
    </cfRule>
  </conditionalFormatting>
  <conditionalFormatting sqref="A278:F278">
    <cfRule type="expression" dxfId="675" priority="33">
      <formula>MOD(ROW(),4)=1</formula>
    </cfRule>
    <cfRule type="expression" dxfId="674" priority="34">
      <formula>MOD(ROW(),4)=2</formula>
    </cfRule>
  </conditionalFormatting>
  <conditionalFormatting sqref="A92:F101 A114:F114 A86:F90">
    <cfRule type="expression" dxfId="673" priority="31">
      <formula>MOD(ROW(),4)=1</formula>
    </cfRule>
    <cfRule type="expression" dxfId="672" priority="32">
      <formula>MOD(ROW(),4)=2</formula>
    </cfRule>
  </conditionalFormatting>
  <conditionalFormatting sqref="A102:F102">
    <cfRule type="expression" dxfId="671" priority="30">
      <formula>MOD(ROW(),4)=2</formula>
    </cfRule>
  </conditionalFormatting>
  <conditionalFormatting sqref="A173:F177">
    <cfRule type="expression" dxfId="670" priority="29">
      <formula>MOD(ROW(),4)=2</formula>
    </cfRule>
  </conditionalFormatting>
  <conditionalFormatting sqref="A194:F225">
    <cfRule type="expression" dxfId="669" priority="27">
      <formula>MOD(ROW(),4)=1</formula>
    </cfRule>
    <cfRule type="expression" dxfId="668" priority="28">
      <formula>MOD(ROW(),4)=2</formula>
    </cfRule>
  </conditionalFormatting>
  <conditionalFormatting sqref="A106:F108 A110:F112">
    <cfRule type="expression" dxfId="667" priority="23">
      <formula>MOD(ROW(),4)=1</formula>
    </cfRule>
    <cfRule type="expression" dxfId="666" priority="24">
      <formula>MOD(ROW(),4)=2</formula>
    </cfRule>
  </conditionalFormatting>
  <conditionalFormatting sqref="G189:G193">
    <cfRule type="expression" dxfId="665" priority="20">
      <formula>MOD(ROW(),4)=2</formula>
    </cfRule>
  </conditionalFormatting>
  <conditionalFormatting sqref="G178:G185 G414 G133:G172 G116:G131 G265:G277 G260:G263 G226:G258 G2:G85 G354:G412">
    <cfRule type="expression" dxfId="664" priority="18">
      <formula>MOD(ROW(),4)=1</formula>
    </cfRule>
    <cfRule type="expression" dxfId="663" priority="19">
      <formula>MOD(ROW(),4)=2</formula>
    </cfRule>
  </conditionalFormatting>
  <conditionalFormatting sqref="G310:G337">
    <cfRule type="expression" dxfId="662" priority="16">
      <formula>MOD(ROW(),4)=1</formula>
    </cfRule>
    <cfRule type="expression" dxfId="661" priority="17">
      <formula>MOD(ROW(),4)=2</formula>
    </cfRule>
  </conditionalFormatting>
  <conditionalFormatting sqref="G350">
    <cfRule type="expression" dxfId="660" priority="14">
      <formula>MOD(ROW(),4)=1</formula>
    </cfRule>
    <cfRule type="expression" dxfId="659" priority="15">
      <formula>MOD(ROW(),4)=2</formula>
    </cfRule>
  </conditionalFormatting>
  <conditionalFormatting sqref="G186">
    <cfRule type="expression" dxfId="658" priority="13">
      <formula>MOD(ROW(),4)=2</formula>
    </cfRule>
  </conditionalFormatting>
  <conditionalFormatting sqref="G278">
    <cfRule type="expression" dxfId="657" priority="11">
      <formula>MOD(ROW(),4)=1</formula>
    </cfRule>
    <cfRule type="expression" dxfId="656" priority="12">
      <formula>MOD(ROW(),4)=2</formula>
    </cfRule>
  </conditionalFormatting>
  <conditionalFormatting sqref="G92:G101 G114 G86:G90">
    <cfRule type="expression" dxfId="655" priority="9">
      <formula>MOD(ROW(),4)=1</formula>
    </cfRule>
    <cfRule type="expression" dxfId="654" priority="10">
      <formula>MOD(ROW(),4)=2</formula>
    </cfRule>
  </conditionalFormatting>
  <conditionalFormatting sqref="G102">
    <cfRule type="expression" dxfId="653" priority="8">
      <formula>MOD(ROW(),4)=2</formula>
    </cfRule>
  </conditionalFormatting>
  <conditionalFormatting sqref="G173:G177">
    <cfRule type="expression" dxfId="652" priority="7">
      <formula>MOD(ROW(),4)=2</formula>
    </cfRule>
  </conditionalFormatting>
  <conditionalFormatting sqref="G194:G225">
    <cfRule type="expression" dxfId="651" priority="5">
      <formula>MOD(ROW(),4)=1</formula>
    </cfRule>
    <cfRule type="expression" dxfId="650" priority="6">
      <formula>MOD(ROW(),4)=2</formula>
    </cfRule>
  </conditionalFormatting>
  <conditionalFormatting sqref="G418:G420">
    <cfRule type="expression" dxfId="649" priority="3">
      <formula>MOD(ROW(),4)=1</formula>
    </cfRule>
    <cfRule type="expression" dxfId="648" priority="4">
      <formula>MOD(ROW(),4)=2</formula>
    </cfRule>
  </conditionalFormatting>
  <conditionalFormatting sqref="G106:G108 G110:G112">
    <cfRule type="expression" dxfId="647" priority="1">
      <formula>MOD(ROW(),4)=1</formula>
    </cfRule>
    <cfRule type="expression" dxfId="646" priority="2">
      <formula>MOD(ROW(),4)=2</formula>
    </cfRule>
  </conditionalFormatting>
  <pageMargins left="0.7" right="0.7" top="0.75" bottom="0.75" header="0.3" footer="0.3"/>
  <pageSetup scale="52" fitToHeight="3"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9B144-DFE4-4940-9677-5DCE39625E5E}">
  <sheetPr>
    <pageSetUpPr fitToPage="1"/>
  </sheetPr>
  <dimension ref="A1:AN27"/>
  <sheetViews>
    <sheetView topLeftCell="O1" zoomScale="74" workbookViewId="0">
      <selection activeCell="B3" sqref="B3:T25"/>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34" width="8.7265625" customWidth="1"/>
  </cols>
  <sheetData>
    <row r="1" spans="1:40"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tr">
        <f>_xlfn.CONCAT(VLOOKUP(MapTemplate!B3,Table1[[Location]:[Barcode]],5,FALSE)," (",VLOOKUP(MapTemplate!B3,Table1[[Location]:[Initial Clone Count]],6,FALSE),")")</f>
        <v>TNZN007.098736 (5)</v>
      </c>
      <c r="C3" s="56" t="str">
        <f>_xlfn.CONCAT(VLOOKUP(MapTemplate!C3,Table1[[Location]:[Barcode]],5,FALSE)," (",VLOOKUP(MapTemplate!C3,Table1[[Location]:[Initial Clone Count]],6,FALSE),")")</f>
        <v>TNZN018.098747 (7)</v>
      </c>
      <c r="D3" s="56" t="str">
        <f>_xlfn.CONCAT(VLOOKUP(MapTemplate!D3,Table1[[Location]:[Barcode]],5,FALSE)," (",VLOOKUP(MapTemplate!D3,Table1[[Location]:[Initial Clone Count]],6,FALSE),")")</f>
        <v>HEAD004.098754 (6)</v>
      </c>
      <c r="E3" s="56" t="str">
        <f>_xlfn.CONCAT(VLOOKUP(MapTemplate!E3,Table1[[Location]:[Barcode]],5,FALSE)," (",VLOOKUP(MapTemplate!E3,Table1[[Location]:[Initial Clone Count]],6,FALSE),")")</f>
        <v>TNZN003.098732 (7)</v>
      </c>
      <c r="F3" s="40"/>
      <c r="G3" s="56" t="str">
        <f>_xlfn.CONCAT(VLOOKUP(MapTemplate!G3,Table1[[Location]:[Barcode]],5,FALSE)," (",VLOOKUP(MapTemplate!G3,Table1[[Location]:[Initial Clone Count]],6,FALSE),")")</f>
        <v>. ()</v>
      </c>
      <c r="H3" s="56" t="str">
        <f>_xlfn.CONCAT(VLOOKUP(MapTemplate!H3,Table1[[Location]:[Barcode]],5,FALSE)," (",VLOOKUP(MapTemplate!H3,Table1[[Location]:[Initial Clone Count]],6,FALSE),")")</f>
        <v>KING002.086152 (17)</v>
      </c>
      <c r="I3" s="56" t="str">
        <f>_xlfn.CONCAT(VLOOKUP(MapTemplate!I3,Table1[[Location]:[Barcode]],5,FALSE)," (",VLOOKUP(MapTemplate!I3,Table1[[Location]:[Initial Clone Count]],6,FALSE),")")</f>
        <v>KING002.082645 (15)</v>
      </c>
      <c r="J3" s="56" t="str">
        <f>_xlfn.CONCAT(VLOOKUP(MapTemplate!J3,Table1[[Location]:[Barcode]],5,FALSE)," (",VLOOKUP(MapTemplate!J3,Table1[[Location]:[Initial Clone Count]],6,FALSE),")")</f>
        <v>SOUR007.096714 (18)</v>
      </c>
      <c r="L3" s="56" t="str">
        <f>_xlfn.CONCAT(VLOOKUP(MapTemplate!L3,Table1[[Location]:[Barcode]],5,FALSE)," (",VLOOKUP(MapTemplate!L3,Table1[[Location]:[Initial Clone Count]],6,FALSE),")")</f>
        <v>. ()</v>
      </c>
      <c r="M3" s="56" t="str">
        <f>_xlfn.CONCAT(VLOOKUP(MapTemplate!M3,Table1[[Location]:[Barcode]],5,FALSE)," (",VLOOKUP(MapTemplate!M3,Table1[[Location]:[Initial Clone Count]],6,FALSE),")")</f>
        <v>. ()</v>
      </c>
      <c r="N3" s="56" t="str">
        <f>_xlfn.CONCAT(VLOOKUP(MapTemplate!N3,Table1[[Location]:[Barcode]],5,FALSE)," (",VLOOKUP(MapTemplate!N3,Table1[[Location]:[Initial Clone Count]],6,FALSE),")")</f>
        <v>. ()</v>
      </c>
      <c r="O3" s="56" t="str">
        <f>_xlfn.CONCAT(VLOOKUP(MapTemplate!O3,Table1[[Location]:[Barcode]],5,FALSE)," (",VLOOKUP(MapTemplate!O3,Table1[[Location]:[Initial Clone Count]],6,FALSE),")")</f>
        <v>. ()</v>
      </c>
      <c r="Q3" s="56" t="str">
        <f>_xlfn.CONCAT(VLOOKUP(MapTemplate!Q3,Table1[[Location]:[Barcode]],5,FALSE)," (",VLOOKUP(MapTemplate!Q3,Table1[[Location]:[Initial Clone Count]],6,FALSE),")")</f>
        <v>. ()</v>
      </c>
      <c r="R3" s="56" t="str">
        <f>_xlfn.CONCAT(VLOOKUP(MapTemplate!R3,Table1[[Location]:[Barcode]],5,FALSE)," (",VLOOKUP(MapTemplate!R3,Table1[[Location]:[Initial Clone Count]],6,FALSE),")")</f>
        <v>. ()</v>
      </c>
      <c r="S3" s="56" t="str">
        <f>_xlfn.CONCAT(VLOOKUP(MapTemplate!S3,Table1[[Location]:[Barcode]],5,FALSE)," (",VLOOKUP(MapTemplate!S3,Table1[[Location]:[Initial Clone Count]],6,FALSE),")")</f>
        <v>DURP006.090244 (40)</v>
      </c>
      <c r="T3" s="56" t="str">
        <f>_xlfn.CONCAT(VLOOKUP(MapTemplate!T3,Table1[[Location]:[Barcode]],5,FALSE)," (",VLOOKUP(MapTemplate!T3,Table1[[Location]:[Initial Clone Count]],6,FALSE),")")</f>
        <v>DOSI005.096002 (10)</v>
      </c>
      <c r="V3" s="56" t="str">
        <f>_xlfn.CONCAT(VLOOKUP(MapTemplate!V3,Table1[[Location]:[Barcode]],5,FALSE)," (",VLOOKUP(MapTemplate!V3,Table1[[Location]:[Initial Clone Count]],6,FALSE),")")</f>
        <v>. ()</v>
      </c>
      <c r="W3" s="56" t="str">
        <f>_xlfn.CONCAT(VLOOKUP(MapTemplate!W3,Table1[[Location]:[Barcode]],5,FALSE)," (",VLOOKUP(MapTemplate!W3,Table1[[Location]:[Initial Clone Count]],6,FALSE),")")</f>
        <v>. ()</v>
      </c>
      <c r="X3" s="56" t="str">
        <f>_xlfn.CONCAT(VLOOKUP(MapTemplate!X3,Table1[[Location]:[Barcode]],5,FALSE)," (",VLOOKUP(MapTemplate!X3,Table1[[Location]:[Initial Clone Count]],6,FALSE),")")</f>
        <v>. ()</v>
      </c>
      <c r="Y3" s="56" t="str">
        <f>_xlfn.CONCAT(VLOOKUP(MapTemplate!Y3,Table1[[Location]:[Barcode]],5,FALSE)," (",VLOOKUP(MapTemplate!Y3,Table1[[Location]:[Initial Clone Count]],6,FALSE),")")</f>
        <v>. ()</v>
      </c>
      <c r="Z3" s="18">
        <v>7</v>
      </c>
      <c r="AA3" s="18"/>
    </row>
    <row r="4" spans="1:40" x14ac:dyDescent="0.35">
      <c r="A4" s="40"/>
      <c r="B4" s="56" t="str">
        <f>_xlfn.CONCAT(VLOOKUP(MapTemplate!B4,Table1[[Location]:[Barcode]],5,FALSE)," (",VLOOKUP(MapTemplate!B4,Table1[[Location]:[Initial Clone Count]],6,FALSE),")")</f>
        <v>TNZN012.098741 (7)</v>
      </c>
      <c r="C4" s="56" t="str">
        <f>_xlfn.CONCAT(VLOOKUP(MapTemplate!C4,Table1[[Location]:[Barcode]],5,FALSE)," (",VLOOKUP(MapTemplate!C4,Table1[[Location]:[Initial Clone Count]],6,FALSE),")")</f>
        <v>TNZN009.098738 (7)</v>
      </c>
      <c r="D4" s="56" t="str">
        <f>_xlfn.CONCAT(VLOOKUP(MapTemplate!D4,Table1[[Location]:[Barcode]],5,FALSE)," (",VLOOKUP(MapTemplate!D4,Table1[[Location]:[Initial Clone Count]],6,FALSE),")")</f>
        <v>TNZN011.098740 (7)</v>
      </c>
      <c r="E4" s="56" t="str">
        <f>_xlfn.CONCAT(VLOOKUP(MapTemplate!E4,Table1[[Location]:[Barcode]],5,FALSE)," (",VLOOKUP(MapTemplate!E4,Table1[[Location]:[Initial Clone Count]],6,FALSE),")")</f>
        <v>HEAD003.098753 (7)</v>
      </c>
      <c r="F4" s="40"/>
      <c r="G4" s="56" t="str">
        <f>_xlfn.CONCAT(VLOOKUP(MapTemplate!G4,Table1[[Location]:[Barcode]],5,FALSE)," (",VLOOKUP(MapTemplate!G4,Table1[[Location]:[Initial Clone Count]],6,FALSE),")")</f>
        <v>. ()</v>
      </c>
      <c r="H4" s="56" t="str">
        <f>_xlfn.CONCAT(VLOOKUP(MapTemplate!H4,Table1[[Location]:[Barcode]],5,FALSE)," (",VLOOKUP(MapTemplate!H4,Table1[[Location]:[Initial Clone Count]],6,FALSE),")")</f>
        <v>. ()</v>
      </c>
      <c r="I4" s="56" t="str">
        <f>_xlfn.CONCAT(VLOOKUP(MapTemplate!I4,Table1[[Location]:[Barcode]],5,FALSE)," (",VLOOKUP(MapTemplate!I4,Table1[[Location]:[Initial Clone Count]],6,FALSE),")")</f>
        <v>SOUR007.096691 (20)</v>
      </c>
      <c r="J4" s="56" t="str">
        <f>_xlfn.CONCAT(VLOOKUP(MapTemplate!J4,Table1[[Location]:[Barcode]],5,FALSE)," (",VLOOKUP(MapTemplate!J4,Table1[[Location]:[Initial Clone Count]],6,FALSE),")")</f>
        <v>SOUR007.086622 (29)</v>
      </c>
      <c r="L4" s="56" t="str">
        <f>_xlfn.CONCAT(VLOOKUP(MapTemplate!L4,Table1[[Location]:[Barcode]],5,FALSE)," (",VLOOKUP(MapTemplate!L4,Table1[[Location]:[Initial Clone Count]],6,FALSE),")")</f>
        <v>. ()</v>
      </c>
      <c r="M4" s="56" t="str">
        <f>_xlfn.CONCAT(VLOOKUP(MapTemplate!M4,Table1[[Location]:[Barcode]],5,FALSE)," (",VLOOKUP(MapTemplate!M4,Table1[[Location]:[Initial Clone Count]],6,FALSE),")")</f>
        <v>. ()</v>
      </c>
      <c r="N4" s="56" t="str">
        <f>_xlfn.CONCAT(VLOOKUP(MapTemplate!N4,Table1[[Location]:[Barcode]],5,FALSE)," (",VLOOKUP(MapTemplate!N4,Table1[[Location]:[Initial Clone Count]],6,FALSE),")")</f>
        <v>. ()</v>
      </c>
      <c r="O4" s="56" t="str">
        <f>_xlfn.CONCAT(VLOOKUP(MapTemplate!O4,Table1[[Location]:[Barcode]],5,FALSE)," (",VLOOKUP(MapTemplate!O4,Table1[[Location]:[Initial Clone Count]],6,FALSE),")")</f>
        <v>. ()</v>
      </c>
      <c r="Q4" s="56" t="str">
        <f>_xlfn.CONCAT(VLOOKUP(MapTemplate!Q4,Table1[[Location]:[Barcode]],5,FALSE)," (",VLOOKUP(MapTemplate!Q4,Table1[[Location]:[Initial Clone Count]],6,FALSE),")")</f>
        <v>. ()</v>
      </c>
      <c r="R4" s="56" t="str">
        <f>_xlfn.CONCAT(VLOOKUP(MapTemplate!R4,Table1[[Location]:[Barcode]],5,FALSE)," (",VLOOKUP(MapTemplate!R4,Table1[[Location]:[Initial Clone Count]],6,FALSE),")")</f>
        <v>. ()</v>
      </c>
      <c r="S4" s="56" t="str">
        <f>_xlfn.CONCAT(VLOOKUP(MapTemplate!S4,Table1[[Location]:[Barcode]],5,FALSE)," (",VLOOKUP(MapTemplate!S4,Table1[[Location]:[Initial Clone Count]],6,FALSE),")")</f>
        <v>DURP006.084607 (24)</v>
      </c>
      <c r="T4" s="56" t="str">
        <f>_xlfn.CONCAT(VLOOKUP(MapTemplate!T4,Table1[[Location]:[Barcode]],5,FALSE)," (",VLOOKUP(MapTemplate!T4,Table1[[Location]:[Initial Clone Count]],6,FALSE),")")</f>
        <v>DURP006.089944 (25)</v>
      </c>
      <c r="V4" s="56" t="str">
        <f>_xlfn.CONCAT(VLOOKUP(MapTemplate!V4,Table1[[Location]:[Barcode]],5,FALSE)," (",VLOOKUP(MapTemplate!V4,Table1[[Location]:[Initial Clone Count]],6,FALSE),")")</f>
        <v>. ()</v>
      </c>
      <c r="W4" s="56" t="str">
        <f>_xlfn.CONCAT(VLOOKUP(MapTemplate!W4,Table1[[Location]:[Barcode]],5,FALSE)," (",VLOOKUP(MapTemplate!W4,Table1[[Location]:[Initial Clone Count]],6,FALSE),")")</f>
        <v>. ()</v>
      </c>
      <c r="X4" s="56" t="str">
        <f>_xlfn.CONCAT(VLOOKUP(MapTemplate!X4,Table1[[Location]:[Barcode]],5,FALSE)," (",VLOOKUP(MapTemplate!X4,Table1[[Location]:[Initial Clone Count]],6,FALSE),")")</f>
        <v>. ()</v>
      </c>
      <c r="Y4" s="56" t="str">
        <f>_xlfn.CONCAT(VLOOKUP(MapTemplate!Y4,Table1[[Location]:[Barcode]],5,FALSE)," (",VLOOKUP(MapTemplate!Y4,Table1[[Location]:[Initial Clone Count]],6,FALSE),")")</f>
        <v>. ()</v>
      </c>
      <c r="Z4" s="18">
        <v>6</v>
      </c>
      <c r="AA4" s="18"/>
    </row>
    <row r="5" spans="1:40" x14ac:dyDescent="0.35">
      <c r="A5" s="40"/>
      <c r="B5" s="56" t="str">
        <f>_xlfn.CONCAT(VLOOKUP(MapTemplate!B5,Table1[[Location]:[Barcode]],5,FALSE)," (",VLOOKUP(MapTemplate!B5,Table1[[Location]:[Initial Clone Count]],6,FALSE),")")</f>
        <v>STR8017.083814 (49)</v>
      </c>
      <c r="C5" s="56" t="str">
        <f>_xlfn.CONCAT(VLOOKUP(MapTemplate!C5,Table1[[Location]:[Barcode]],5,FALSE)," (",VLOOKUP(MapTemplate!C5,Table1[[Location]:[Initial Clone Count]],6,FALSE),")")</f>
        <v>. ()</v>
      </c>
      <c r="D5" s="56" t="str">
        <f>_xlfn.CONCAT(VLOOKUP(MapTemplate!D5,Table1[[Location]:[Barcode]],5,FALSE)," (",VLOOKUP(MapTemplate!D5,Table1[[Location]:[Initial Clone Count]],6,FALSE),")")</f>
        <v>. ()</v>
      </c>
      <c r="E5" s="56" t="str">
        <f>_xlfn.CONCAT(VLOOKUP(MapTemplate!E5,Table1[[Location]:[Barcode]],5,FALSE)," (",VLOOKUP(MapTemplate!E5,Table1[[Location]:[Initial Clone Count]],6,FALSE),")")</f>
        <v>. ()</v>
      </c>
      <c r="F5" s="40"/>
      <c r="G5" s="56" t="str">
        <f>_xlfn.CONCAT(VLOOKUP(MapTemplate!G5,Table1[[Location]:[Barcode]],5,FALSE)," (",VLOOKUP(MapTemplate!G5,Table1[[Location]:[Initial Clone Count]],6,FALSE),")")</f>
        <v>. ()</v>
      </c>
      <c r="H5" s="56" t="str">
        <f>_xlfn.CONCAT(VLOOKUP(MapTemplate!H5,Table1[[Location]:[Barcode]],5,FALSE)," (",VLOOKUP(MapTemplate!H5,Table1[[Location]:[Initial Clone Count]],6,FALSE),")")</f>
        <v>. ()</v>
      </c>
      <c r="I5" s="56" t="str">
        <f>_xlfn.CONCAT(VLOOKUP(MapTemplate!I5,Table1[[Location]:[Barcode]],5,FALSE)," (",VLOOKUP(MapTemplate!I5,Table1[[Location]:[Initial Clone Count]],6,FALSE),")")</f>
        <v>KING002.086114 (14)</v>
      </c>
      <c r="J5" s="56" t="str">
        <f>_xlfn.CONCAT(VLOOKUP(MapTemplate!J5,Table1[[Location]:[Barcode]],5,FALSE)," (",VLOOKUP(MapTemplate!J5,Table1[[Location]:[Initial Clone Count]],6,FALSE),")")</f>
        <v>KOKO011.084343 (35)</v>
      </c>
      <c r="L5" s="56" t="str">
        <f>_xlfn.CONCAT(VLOOKUP(MapTemplate!L5,Table1[[Location]:[Barcode]],5,FALSE)," (",VLOOKUP(MapTemplate!L5,Table1[[Location]:[Initial Clone Count]],6,FALSE),")")</f>
        <v>OROB054.084169 (46)</v>
      </c>
      <c r="M5" s="56" t="str">
        <f>_xlfn.CONCAT(VLOOKUP(MapTemplate!M5,Table1[[Location]:[Barcode]],5,FALSE)," (",VLOOKUP(MapTemplate!M5,Table1[[Location]:[Initial Clone Count]],6,FALSE),")")</f>
        <v>. ()</v>
      </c>
      <c r="N5" s="56" t="str">
        <f>_xlfn.CONCAT(VLOOKUP(MapTemplate!N5,Table1[[Location]:[Barcode]],5,FALSE)," (",VLOOKUP(MapTemplate!N5,Table1[[Location]:[Initial Clone Count]],6,FALSE),")")</f>
        <v>. ()</v>
      </c>
      <c r="O5" s="56" t="str">
        <f>_xlfn.CONCAT(VLOOKUP(MapTemplate!O5,Table1[[Location]:[Barcode]],5,FALSE)," (",VLOOKUP(MapTemplate!O5,Table1[[Location]:[Initial Clone Count]],6,FALSE),")")</f>
        <v>. ()</v>
      </c>
      <c r="Q5" s="56" t="str">
        <f>_xlfn.CONCAT(VLOOKUP(MapTemplate!Q5,Table1[[Location]:[Barcode]],5,FALSE)," (",VLOOKUP(MapTemplate!Q5,Table1[[Location]:[Initial Clone Count]],6,FALSE),")")</f>
        <v>. ()</v>
      </c>
      <c r="R5" s="56" t="str">
        <f>_xlfn.CONCAT(VLOOKUP(MapTemplate!R5,Table1[[Location]:[Barcode]],5,FALSE)," (",VLOOKUP(MapTemplate!R5,Table1[[Location]:[Initial Clone Count]],6,FALSE),")")</f>
        <v>. ()</v>
      </c>
      <c r="S5" s="56" t="str">
        <f>_xlfn.CONCAT(VLOOKUP(MapTemplate!S5,Table1[[Location]:[Barcode]],5,FALSE)," (",VLOOKUP(MapTemplate!S5,Table1[[Location]:[Initial Clone Count]],6,FALSE),")")</f>
        <v>DURP006.089943 (32)</v>
      </c>
      <c r="T5" s="56" t="str">
        <f>_xlfn.CONCAT(VLOOKUP(MapTemplate!T5,Table1[[Location]:[Barcode]],5,FALSE)," (",VLOOKUP(MapTemplate!T5,Table1[[Location]:[Initial Clone Count]],6,FALSE),")")</f>
        <v>DOSI005.095921 (17)</v>
      </c>
      <c r="V5" s="56" t="str">
        <f>_xlfn.CONCAT(VLOOKUP(MapTemplate!V5,Table1[[Location]:[Barcode]],5,FALSE)," (",VLOOKUP(MapTemplate!V5,Table1[[Location]:[Initial Clone Count]],6,FALSE),")")</f>
        <v>. ()</v>
      </c>
      <c r="W5" s="56" t="str">
        <f>_xlfn.CONCAT(VLOOKUP(MapTemplate!W5,Table1[[Location]:[Barcode]],5,FALSE)," (",VLOOKUP(MapTemplate!W5,Table1[[Location]:[Initial Clone Count]],6,FALSE),")")</f>
        <v>. ()</v>
      </c>
      <c r="X5" s="56" t="str">
        <f>_xlfn.CONCAT(VLOOKUP(MapTemplate!X5,Table1[[Location]:[Barcode]],5,FALSE)," (",VLOOKUP(MapTemplate!X5,Table1[[Location]:[Initial Clone Count]],6,FALSE),")")</f>
        <v>. ()</v>
      </c>
      <c r="Y5" s="56" t="str">
        <f>_xlfn.CONCAT(VLOOKUP(MapTemplate!Y5,Table1[[Location]:[Barcode]],5,FALSE)," (",VLOOKUP(MapTemplate!Y5,Table1[[Location]:[Initial Clone Count]],6,FALSE),")")</f>
        <v>. ()</v>
      </c>
      <c r="Z5" s="18">
        <v>5</v>
      </c>
      <c r="AA5" s="18"/>
    </row>
    <row r="6" spans="1:40" x14ac:dyDescent="0.35">
      <c r="A6" s="40">
        <v>1</v>
      </c>
      <c r="B6" s="56" t="str">
        <f>_xlfn.CONCAT(VLOOKUP(MapTemplate!B6,Table1[[Location]:[Barcode]],5,FALSE)," (",VLOOKUP(MapTemplate!B6,Table1[[Location]:[Initial Clone Count]],6,FALSE),")")</f>
        <v>STR8017.088248 (40)</v>
      </c>
      <c r="C6" s="56" t="str">
        <f>_xlfn.CONCAT(VLOOKUP(MapTemplate!C6,Table1[[Location]:[Barcode]],5,FALSE)," (",VLOOKUP(MapTemplate!C6,Table1[[Location]:[Initial Clone Count]],6,FALSE),")")</f>
        <v>. ()</v>
      </c>
      <c r="D6" s="56" t="str">
        <f>_xlfn.CONCAT(VLOOKUP(MapTemplate!D6,Table1[[Location]:[Barcode]],5,FALSE)," (",VLOOKUP(MapTemplate!D6,Table1[[Location]:[Initial Clone Count]],6,FALSE),")")</f>
        <v>. ()</v>
      </c>
      <c r="E6" s="56" t="str">
        <f>_xlfn.CONCAT(VLOOKUP(MapTemplate!E6,Table1[[Location]:[Barcode]],5,FALSE)," (",VLOOKUP(MapTemplate!E6,Table1[[Location]:[Initial Clone Count]],6,FALSE),")")</f>
        <v>. ()</v>
      </c>
      <c r="F6" s="40"/>
      <c r="G6" s="56" t="str">
        <f>_xlfn.CONCAT(VLOOKUP(MapTemplate!G6,Table1[[Location]:[Barcode]],5,FALSE)," (",VLOOKUP(MapTemplate!G6,Table1[[Location]:[Initial Clone Count]],6,FALSE),")")</f>
        <v>. ()</v>
      </c>
      <c r="H6" s="56" t="str">
        <f>_xlfn.CONCAT(VLOOKUP(MapTemplate!H6,Table1[[Location]:[Barcode]],5,FALSE)," (",VLOOKUP(MapTemplate!H6,Table1[[Location]:[Initial Clone Count]],6,FALSE),")")</f>
        <v>. ()</v>
      </c>
      <c r="I6" s="56" t="str">
        <f>_xlfn.CONCAT(VLOOKUP(MapTemplate!I6,Table1[[Location]:[Barcode]],5,FALSE)," (",VLOOKUP(MapTemplate!I6,Table1[[Location]:[Initial Clone Count]],6,FALSE),")")</f>
        <v>SUNL006.094878 (20)</v>
      </c>
      <c r="J6" s="56" t="str">
        <f>_xlfn.CONCAT(VLOOKUP(MapTemplate!J6,Table1[[Location]:[Barcode]],5,FALSE)," (",VLOOKUP(MapTemplate!J6,Table1[[Location]:[Initial Clone Count]],6,FALSE),")")</f>
        <v>SUNL006.094833 (23)</v>
      </c>
      <c r="L6" s="56" t="str">
        <f>_xlfn.CONCAT(VLOOKUP(MapTemplate!L6,Table1[[Location]:[Barcode]],5,FALSE)," (",VLOOKUP(MapTemplate!L6,Table1[[Location]:[Initial Clone Count]],6,FALSE),")")</f>
        <v>SUNL006.094932 (21)</v>
      </c>
      <c r="M6" s="56" t="str">
        <f>_xlfn.CONCAT(VLOOKUP(MapTemplate!M6,Table1[[Location]:[Barcode]],5,FALSE)," (",VLOOKUP(MapTemplate!M6,Table1[[Location]:[Initial Clone Count]],6,FALSE),")")</f>
        <v>SUNL006.094837 (17)</v>
      </c>
      <c r="N6" s="56" t="str">
        <f>_xlfn.CONCAT(VLOOKUP(MapTemplate!N6,Table1[[Location]:[Barcode]],5,FALSE)," (",VLOOKUP(MapTemplate!N6,Table1[[Location]:[Initial Clone Count]],6,FALSE),")")</f>
        <v>SUNL006.087030 (11)</v>
      </c>
      <c r="O6" s="56" t="str">
        <f>_xlfn.CONCAT(VLOOKUP(MapTemplate!O6,Table1[[Location]:[Barcode]],5,FALSE)," (",VLOOKUP(MapTemplate!O6,Table1[[Location]:[Initial Clone Count]],6,FALSE),")")</f>
        <v>. ()</v>
      </c>
      <c r="Q6" s="56" t="str">
        <f>_xlfn.CONCAT(VLOOKUP(MapTemplate!Q6,Table1[[Location]:[Barcode]],5,FALSE)," (",VLOOKUP(MapTemplate!Q6,Table1[[Location]:[Initial Clone Count]],6,FALSE),")")</f>
        <v>. ()</v>
      </c>
      <c r="R6" s="56" t="str">
        <f>_xlfn.CONCAT(VLOOKUP(MapTemplate!R6,Table1[[Location]:[Barcode]],5,FALSE)," (",VLOOKUP(MapTemplate!R6,Table1[[Location]:[Initial Clone Count]],6,FALSE),")")</f>
        <v>. ()</v>
      </c>
      <c r="S6" s="56" t="str">
        <f>_xlfn.CONCAT(VLOOKUP(MapTemplate!S6,Table1[[Location]:[Barcode]],5,FALSE)," (",VLOOKUP(MapTemplate!S6,Table1[[Location]:[Initial Clone Count]],6,FALSE),")")</f>
        <v>LCKE001.090055 (24)</v>
      </c>
      <c r="T6" s="56" t="str">
        <f>_xlfn.CONCAT(VLOOKUP(MapTemplate!T6,Table1[[Location]:[Barcode]],5,FALSE)," (",VLOOKUP(MapTemplate!T6,Table1[[Location]:[Initial Clone Count]],6,FALSE),")")</f>
        <v>DOSI005.087414 (25)</v>
      </c>
      <c r="V6" s="56" t="str">
        <f>_xlfn.CONCAT(VLOOKUP(MapTemplate!V6,Table1[[Location]:[Barcode]],5,FALSE)," (",VLOOKUP(MapTemplate!V6,Table1[[Location]:[Initial Clone Count]],6,FALSE),")")</f>
        <v>. ()</v>
      </c>
      <c r="W6" s="56" t="str">
        <f>_xlfn.CONCAT(VLOOKUP(MapTemplate!W6,Table1[[Location]:[Barcode]],5,FALSE)," (",VLOOKUP(MapTemplate!W6,Table1[[Location]:[Initial Clone Count]],6,FALSE),")")</f>
        <v>. ()</v>
      </c>
      <c r="X6" s="56" t="str">
        <f>_xlfn.CONCAT(VLOOKUP(MapTemplate!X6,Table1[[Location]:[Barcode]],5,FALSE)," (",VLOOKUP(MapTemplate!X6,Table1[[Location]:[Initial Clone Count]],6,FALSE),")")</f>
        <v>. ()</v>
      </c>
      <c r="Y6" s="56" t="str">
        <f>_xlfn.CONCAT(VLOOKUP(MapTemplate!Y6,Table1[[Location]:[Barcode]],5,FALSE)," (",VLOOKUP(MapTemplate!Y6,Table1[[Location]:[Initial Clone Count]],6,FALSE),")")</f>
        <v>. ()</v>
      </c>
      <c r="Z6" s="18">
        <v>4</v>
      </c>
      <c r="AA6" s="18"/>
    </row>
    <row r="7" spans="1:40" x14ac:dyDescent="0.35">
      <c r="A7" s="40"/>
      <c r="B7" s="56" t="str">
        <f>_xlfn.CONCAT(VLOOKUP(MapTemplate!B7,Table1[[Location]:[Barcode]],5,FALSE)," (",VLOOKUP(MapTemplate!B7,Table1[[Location]:[Initial Clone Count]],6,FALSE),")")</f>
        <v>STR8017.083814 (13)</v>
      </c>
      <c r="C7" s="56" t="str">
        <f>_xlfn.CONCAT(VLOOKUP(MapTemplate!C7,Table1[[Location]:[Barcode]],5,FALSE)," (",VLOOKUP(MapTemplate!C7,Table1[[Location]:[Initial Clone Count]],6,FALSE),")")</f>
        <v>STR8017.093996 (38)</v>
      </c>
      <c r="D7" s="56" t="str">
        <f>_xlfn.CONCAT(VLOOKUP(MapTemplate!D7,Table1[[Location]:[Barcode]],5,FALSE)," (",VLOOKUP(MapTemplate!D7,Table1[[Location]:[Initial Clone Count]],6,FALSE),")")</f>
        <v>. ()</v>
      </c>
      <c r="E7" s="56" t="str">
        <f>_xlfn.CONCAT(VLOOKUP(MapTemplate!E7,Table1[[Location]:[Barcode]],5,FALSE)," (",VLOOKUP(MapTemplate!E7,Table1[[Location]:[Initial Clone Count]],6,FALSE),")")</f>
        <v>. ()</v>
      </c>
      <c r="F7" s="40"/>
      <c r="G7" s="56" t="str">
        <f>_xlfn.CONCAT(VLOOKUP(MapTemplate!G7,Table1[[Location]:[Barcode]],5,FALSE)," (",VLOOKUP(MapTemplate!G7,Table1[[Location]:[Initial Clone Count]],6,FALSE),")")</f>
        <v>. ()</v>
      </c>
      <c r="H7" s="56" t="str">
        <f>_xlfn.CONCAT(VLOOKUP(MapTemplate!H7,Table1[[Location]:[Barcode]],5,FALSE)," (",VLOOKUP(MapTemplate!H7,Table1[[Location]:[Initial Clone Count]],6,FALSE),")")</f>
        <v>SOUR007.086622 (12)</v>
      </c>
      <c r="I7" s="56" t="str">
        <f>_xlfn.CONCAT(VLOOKUP(MapTemplate!I7,Table1[[Location]:[Barcode]],5,FALSE)," (",VLOOKUP(MapTemplate!I7,Table1[[Location]:[Initial Clone Count]],6,FALSE),")")</f>
        <v>PINE001.094733 (21)</v>
      </c>
      <c r="J7" s="56" t="str">
        <f>_xlfn.CONCAT(VLOOKUP(MapTemplate!J7,Table1[[Location]:[Barcode]],5,FALSE)," (",VLOOKUP(MapTemplate!J7,Table1[[Location]:[Initial Clone Count]],6,FALSE),")")</f>
        <v>DOSI005.087410 (16)</v>
      </c>
      <c r="L7" s="56" t="str">
        <f>_xlfn.CONCAT(VLOOKUP(MapTemplate!L7,Table1[[Location]:[Barcode]],5,FALSE)," (",VLOOKUP(MapTemplate!L7,Table1[[Location]:[Initial Clone Count]],6,FALSE),")")</f>
        <v>NYFL014.088753 (27)</v>
      </c>
      <c r="M7" s="56" t="str">
        <f>_xlfn.CONCAT(VLOOKUP(MapTemplate!M7,Table1[[Location]:[Barcode]],5,FALSE)," (",VLOOKUP(MapTemplate!M7,Table1[[Location]:[Initial Clone Count]],6,FALSE),")")</f>
        <v>DOSI005.087420 (22)</v>
      </c>
      <c r="N7" s="56" t="str">
        <f>_xlfn.CONCAT(VLOOKUP(MapTemplate!N7,Table1[[Location]:[Barcode]],5,FALSE)," (",VLOOKUP(MapTemplate!N7,Table1[[Location]:[Initial Clone Count]],6,FALSE),")")</f>
        <v>. ()</v>
      </c>
      <c r="O7" s="56" t="str">
        <f>_xlfn.CONCAT(VLOOKUP(MapTemplate!O7,Table1[[Location]:[Barcode]],5,FALSE)," (",VLOOKUP(MapTemplate!O7,Table1[[Location]:[Initial Clone Count]],6,FALSE),")")</f>
        <v>. ()</v>
      </c>
      <c r="Q7" s="56" t="str">
        <f>_xlfn.CONCAT(VLOOKUP(MapTemplate!Q7,Table1[[Location]:[Barcode]],5,FALSE)," (",VLOOKUP(MapTemplate!Q7,Table1[[Location]:[Initial Clone Count]],6,FALSE),")")</f>
        <v>. ()</v>
      </c>
      <c r="R7" s="56" t="str">
        <f>_xlfn.CONCAT(VLOOKUP(MapTemplate!R7,Table1[[Location]:[Barcode]],5,FALSE)," (",VLOOKUP(MapTemplate!R7,Table1[[Location]:[Initial Clone Count]],6,FALSE),")")</f>
        <v>. ()</v>
      </c>
      <c r="S7" s="56" t="str">
        <f>_xlfn.CONCAT(VLOOKUP(MapTemplate!S7,Table1[[Location]:[Barcode]],5,FALSE)," (",VLOOKUP(MapTemplate!S7,Table1[[Location]:[Initial Clone Count]],6,FALSE),")")</f>
        <v>DOSI005.087417 (28)</v>
      </c>
      <c r="T7" s="56" t="str">
        <f>_xlfn.CONCAT(VLOOKUP(MapTemplate!T7,Table1[[Location]:[Barcode]],5,FALSE)," (",VLOOKUP(MapTemplate!T7,Table1[[Location]:[Initial Clone Count]],6,FALSE),")")</f>
        <v>LCKE004.090079 (21)</v>
      </c>
      <c r="V7" s="56" t="str">
        <f>_xlfn.CONCAT(VLOOKUP(MapTemplate!V7,Table1[[Location]:[Barcode]],5,FALSE)," (",VLOOKUP(MapTemplate!V7,Table1[[Location]:[Initial Clone Count]],6,FALSE),")")</f>
        <v>. ()</v>
      </c>
      <c r="W7" s="56" t="str">
        <f>_xlfn.CONCAT(VLOOKUP(MapTemplate!W7,Table1[[Location]:[Barcode]],5,FALSE)," (",VLOOKUP(MapTemplate!W7,Table1[[Location]:[Initial Clone Count]],6,FALSE),")")</f>
        <v>. ()</v>
      </c>
      <c r="X7" s="56" t="str">
        <f>_xlfn.CONCAT(VLOOKUP(MapTemplate!X7,Table1[[Location]:[Barcode]],5,FALSE)," (",VLOOKUP(MapTemplate!X7,Table1[[Location]:[Initial Clone Count]],6,FALSE),")")</f>
        <v>. ()</v>
      </c>
      <c r="Y7" s="56" t="str">
        <f>_xlfn.CONCAT(VLOOKUP(MapTemplate!Y7,Table1[[Location]:[Barcode]],5,FALSE)," (",VLOOKUP(MapTemplate!Y7,Table1[[Location]:[Initial Clone Count]],6,FALSE),")")</f>
        <v>. ()</v>
      </c>
      <c r="Z7" s="18">
        <v>3</v>
      </c>
      <c r="AA7" s="18"/>
    </row>
    <row r="8" spans="1:40" x14ac:dyDescent="0.35">
      <c r="A8" s="40"/>
      <c r="B8" s="56" t="str">
        <f>_xlfn.CONCAT(VLOOKUP(MapTemplate!B8,Table1[[Location]:[Barcode]],5,FALSE)," (",VLOOKUP(MapTemplate!B8,Table1[[Location]:[Initial Clone Count]],6,FALSE),")")</f>
        <v>STR8017.083955 (37)</v>
      </c>
      <c r="C8" s="56" t="str">
        <f>_xlfn.CONCAT(VLOOKUP(MapTemplate!C8,Table1[[Location]:[Barcode]],5,FALSE)," (",VLOOKUP(MapTemplate!C8,Table1[[Location]:[Initial Clone Count]],6,FALSE),")")</f>
        <v>KING002.095811 (12)</v>
      </c>
      <c r="D8" s="56" t="str">
        <f>_xlfn.CONCAT(VLOOKUP(MapTemplate!D8,Table1[[Location]:[Barcode]],5,FALSE)," (",VLOOKUP(MapTemplate!D8,Table1[[Location]:[Initial Clone Count]],6,FALSE),")")</f>
        <v>. ()</v>
      </c>
      <c r="E8" s="56" t="str">
        <f>_xlfn.CONCAT(VLOOKUP(MapTemplate!E8,Table1[[Location]:[Barcode]],5,FALSE)," (",VLOOKUP(MapTemplate!E8,Table1[[Location]:[Initial Clone Count]],6,FALSE),")")</f>
        <v>. ()</v>
      </c>
      <c r="F8" s="40"/>
      <c r="G8" s="56" t="str">
        <f>_xlfn.CONCAT(VLOOKUP(MapTemplate!G8,Table1[[Location]:[Barcode]],5,FALSE)," (",VLOOKUP(MapTemplate!G8,Table1[[Location]:[Initial Clone Count]],6,FALSE),")")</f>
        <v>. ()</v>
      </c>
      <c r="H8" s="56" t="str">
        <f>_xlfn.CONCAT(VLOOKUP(MapTemplate!H8,Table1[[Location]:[Barcode]],5,FALSE)," (",VLOOKUP(MapTemplate!H8,Table1[[Location]:[Initial Clone Count]],6,FALSE),")")</f>
        <v>. ()</v>
      </c>
      <c r="I8" s="56" t="str">
        <f>_xlfn.CONCAT(VLOOKUP(MapTemplate!I8,Table1[[Location]:[Barcode]],5,FALSE)," (",VLOOKUP(MapTemplate!I8,Table1[[Location]:[Initial Clone Count]],6,FALSE),")")</f>
        <v>PINE001.089922 (39)</v>
      </c>
      <c r="J8" s="56" t="str">
        <f>_xlfn.CONCAT(VLOOKUP(MapTemplate!J8,Table1[[Location]:[Barcode]],5,FALSE)," (",VLOOKUP(MapTemplate!J8,Table1[[Location]:[Initial Clone Count]],6,FALSE),")")</f>
        <v>PINE001.087122 (10)</v>
      </c>
      <c r="L8" s="56" t="str">
        <f>_xlfn.CONCAT(VLOOKUP(MapTemplate!L8,Table1[[Location]:[Barcode]],5,FALSE)," (",VLOOKUP(MapTemplate!L8,Table1[[Location]:[Initial Clone Count]],6,FALSE),")")</f>
        <v>NYFL014.083587 (39)</v>
      </c>
      <c r="M8" s="56" t="str">
        <f>_xlfn.CONCAT(VLOOKUP(MapTemplate!M8,Table1[[Location]:[Barcode]],5,FALSE)," (",VLOOKUP(MapTemplate!M8,Table1[[Location]:[Initial Clone Count]],6,FALSE),")")</f>
        <v>. ()</v>
      </c>
      <c r="N8" s="56" t="str">
        <f>_xlfn.CONCAT(VLOOKUP(MapTemplate!N8,Table1[[Location]:[Barcode]],5,FALSE)," (",VLOOKUP(MapTemplate!N8,Table1[[Location]:[Initial Clone Count]],6,FALSE),")")</f>
        <v>. ()</v>
      </c>
      <c r="O8" s="56" t="str">
        <f>_xlfn.CONCAT(VLOOKUP(MapTemplate!O8,Table1[[Location]:[Barcode]],5,FALSE)," (",VLOOKUP(MapTemplate!O8,Table1[[Location]:[Initial Clone Count]],6,FALSE),")")</f>
        <v>. ()</v>
      </c>
      <c r="Q8" s="56" t="str">
        <f>_xlfn.CONCAT(VLOOKUP(MapTemplate!Q8,Table1[[Location]:[Barcode]],5,FALSE)," (",VLOOKUP(MapTemplate!Q8,Table1[[Location]:[Initial Clone Count]],6,FALSE),")")</f>
        <v>. ()</v>
      </c>
      <c r="R8" s="56" t="str">
        <f>_xlfn.CONCAT(VLOOKUP(MapTemplate!R8,Table1[[Location]:[Barcode]],5,FALSE)," (",VLOOKUP(MapTemplate!R8,Table1[[Location]:[Initial Clone Count]],6,FALSE),")")</f>
        <v>. ()</v>
      </c>
      <c r="S8" s="56" t="str">
        <f>_xlfn.CONCAT(VLOOKUP(MapTemplate!S8,Table1[[Location]:[Barcode]],5,FALSE)," (",VLOOKUP(MapTemplate!S8,Table1[[Location]:[Initial Clone Count]],6,FALSE),")")</f>
        <v>PINE001.094717 (35)</v>
      </c>
      <c r="T8" s="56" t="str">
        <f>_xlfn.CONCAT(VLOOKUP(MapTemplate!T8,Table1[[Location]:[Barcode]],5,FALSE)," (",VLOOKUP(MapTemplate!T8,Table1[[Location]:[Initial Clone Count]],6,FALSE),")")</f>
        <v>LCKE004.090079 (14)</v>
      </c>
      <c r="V8" s="56" t="str">
        <f>_xlfn.CONCAT(VLOOKUP(MapTemplate!V8,Table1[[Location]:[Barcode]],5,FALSE)," (",VLOOKUP(MapTemplate!V8,Table1[[Location]:[Initial Clone Count]],6,FALSE),")")</f>
        <v>. ()</v>
      </c>
      <c r="W8" s="56" t="str">
        <f>_xlfn.CONCAT(VLOOKUP(MapTemplate!W8,Table1[[Location]:[Barcode]],5,FALSE)," (",VLOOKUP(MapTemplate!W8,Table1[[Location]:[Initial Clone Count]],6,FALSE),")")</f>
        <v>. ()</v>
      </c>
      <c r="X8" s="56" t="str">
        <f>_xlfn.CONCAT(VLOOKUP(MapTemplate!X8,Table1[[Location]:[Barcode]],5,FALSE)," (",VLOOKUP(MapTemplate!X8,Table1[[Location]:[Initial Clone Count]],6,FALSE),")")</f>
        <v>. ()</v>
      </c>
      <c r="Y8" s="56" t="str">
        <f>_xlfn.CONCAT(VLOOKUP(MapTemplate!Y8,Table1[[Location]:[Barcode]],5,FALSE)," (",VLOOKUP(MapTemplate!Y8,Table1[[Location]:[Initial Clone Count]],6,FALSE),")")</f>
        <v>. ()</v>
      </c>
      <c r="Z8" s="18">
        <v>2</v>
      </c>
      <c r="AA8" s="18"/>
    </row>
    <row r="9" spans="1:40" x14ac:dyDescent="0.35">
      <c r="A9" s="40"/>
      <c r="B9" s="56" t="str">
        <f>_xlfn.CONCAT(VLOOKUP(MapTemplate!B9,Table1[[Location]:[Barcode]],5,FALSE)," (",VLOOKUP(MapTemplate!B9,Table1[[Location]:[Initial Clone Count]],6,FALSE),")")</f>
        <v>STR8017.084021 (49)</v>
      </c>
      <c r="C9" s="56" t="str">
        <f>_xlfn.CONCAT(VLOOKUP(MapTemplate!C9,Table1[[Location]:[Barcode]],5,FALSE)," (",VLOOKUP(MapTemplate!C9,Table1[[Location]:[Initial Clone Count]],6,FALSE),")")</f>
        <v>. ()</v>
      </c>
      <c r="D9" s="56" t="str">
        <f>_xlfn.CONCAT(VLOOKUP(MapTemplate!D9,Table1[[Location]:[Barcode]],5,FALSE)," (",VLOOKUP(MapTemplate!D9,Table1[[Location]:[Initial Clone Count]],6,FALSE),")")</f>
        <v>. ()</v>
      </c>
      <c r="E9" s="56" t="str">
        <f>_xlfn.CONCAT(VLOOKUP(MapTemplate!E9,Table1[[Location]:[Barcode]],5,FALSE)," (",VLOOKUP(MapTemplate!E9,Table1[[Location]:[Initial Clone Count]],6,FALSE),")")</f>
        <v>. ()</v>
      </c>
      <c r="F9" s="40"/>
      <c r="G9" s="56" t="str">
        <f>_xlfn.CONCAT(VLOOKUP(MapTemplate!G9,Table1[[Location]:[Barcode]],5,FALSE)," (",VLOOKUP(MapTemplate!G9,Table1[[Location]:[Initial Clone Count]],6,FALSE),")")</f>
        <v>. ()</v>
      </c>
      <c r="H9" s="56" t="str">
        <f>_xlfn.CONCAT(VLOOKUP(MapTemplate!H9,Table1[[Location]:[Barcode]],5,FALSE)," (",VLOOKUP(MapTemplate!H9,Table1[[Location]:[Initial Clone Count]],6,FALSE),")")</f>
        <v>. ()</v>
      </c>
      <c r="I9" s="56" t="str">
        <f>_xlfn.CONCAT(VLOOKUP(MapTemplate!I9,Table1[[Location]:[Barcode]],5,FALSE)," (",VLOOKUP(MapTemplate!I9,Table1[[Location]:[Initial Clone Count]],6,FALSE),")")</f>
        <v>. ()</v>
      </c>
      <c r="J9" s="56" t="str">
        <f>_xlfn.CONCAT(VLOOKUP(MapTemplate!J9,Table1[[Location]:[Barcode]],5,FALSE)," (",VLOOKUP(MapTemplate!J9,Table1[[Location]:[Initial Clone Count]],6,FALSE),")")</f>
        <v>KOKO011.092343 (44)</v>
      </c>
      <c r="L9" s="56" t="str">
        <f>_xlfn.CONCAT(VLOOKUP(MapTemplate!L9,Table1[[Location]:[Barcode]],5,FALSE)," (",VLOOKUP(MapTemplate!L9,Table1[[Location]:[Initial Clone Count]],6,FALSE),")")</f>
        <v>SUNL006.083206 (36)</v>
      </c>
      <c r="M9" s="56" t="str">
        <f>_xlfn.CONCAT(VLOOKUP(MapTemplate!M9,Table1[[Location]:[Barcode]],5,FALSE)," (",VLOOKUP(MapTemplate!M9,Table1[[Location]:[Initial Clone Count]],6,FALSE),")")</f>
        <v>GFSD189.096615 (13)</v>
      </c>
      <c r="N9" s="56" t="str">
        <f>_xlfn.CONCAT(VLOOKUP(MapTemplate!N9,Table1[[Location]:[Barcode]],5,FALSE)," (",VLOOKUP(MapTemplate!N9,Table1[[Location]:[Initial Clone Count]],6,FALSE),")")</f>
        <v>. ()</v>
      </c>
      <c r="O9" s="56" t="str">
        <f>_xlfn.CONCAT(VLOOKUP(MapTemplate!O9,Table1[[Location]:[Barcode]],5,FALSE)," (",VLOOKUP(MapTemplate!O9,Table1[[Location]:[Initial Clone Count]],6,FALSE),")")</f>
        <v>. ()</v>
      </c>
      <c r="Q9" s="56" t="str">
        <f>_xlfn.CONCAT(VLOOKUP(MapTemplate!Q9,Table1[[Location]:[Barcode]],5,FALSE)," (",VLOOKUP(MapTemplate!Q9,Table1[[Location]:[Initial Clone Count]],6,FALSE),")")</f>
        <v>. ()</v>
      </c>
      <c r="R9" s="56" t="str">
        <f>_xlfn.CONCAT(VLOOKUP(MapTemplate!R9,Table1[[Location]:[Barcode]],5,FALSE)," (",VLOOKUP(MapTemplate!R9,Table1[[Location]:[Initial Clone Count]],6,FALSE),")")</f>
        <v>. ()</v>
      </c>
      <c r="S9" s="56" t="str">
        <f>_xlfn.CONCAT(VLOOKUP(MapTemplate!S9,Table1[[Location]:[Barcode]],5,FALSE)," (",VLOOKUP(MapTemplate!S9,Table1[[Location]:[Initial Clone Count]],6,FALSE),")")</f>
        <v>. ()</v>
      </c>
      <c r="T9" s="56" t="str">
        <f>_xlfn.CONCAT(VLOOKUP(MapTemplate!T9,Table1[[Location]:[Barcode]],5,FALSE)," (",VLOOKUP(MapTemplate!T9,Table1[[Location]:[Initial Clone Count]],6,FALSE),")")</f>
        <v>DOSI005.087403 (49)</v>
      </c>
      <c r="V9" s="56" t="str">
        <f>_xlfn.CONCAT(VLOOKUP(MapTemplate!V9,Table1[[Location]:[Barcode]],5,FALSE)," (",VLOOKUP(MapTemplate!V9,Table1[[Location]:[Initial Clone Count]],6,FALSE),")")</f>
        <v>. ()</v>
      </c>
      <c r="W9" s="56" t="str">
        <f>_xlfn.CONCAT(VLOOKUP(MapTemplate!W9,Table1[[Location]:[Barcode]],5,FALSE)," (",VLOOKUP(MapTemplate!W9,Table1[[Location]:[Initial Clone Count]],6,FALSE),")")</f>
        <v>. ()</v>
      </c>
      <c r="X9" s="56" t="str">
        <f>_xlfn.CONCAT(VLOOKUP(MapTemplate!X9,Table1[[Location]:[Barcode]],5,FALSE)," (",VLOOKUP(MapTemplate!X9,Table1[[Location]:[Initial Clone Count]],6,FALSE),")")</f>
        <v>. ()</v>
      </c>
      <c r="Y9" s="56" t="str">
        <f>_xlfn.CONCAT(VLOOKUP(MapTemplate!Y9,Table1[[Location]:[Barcode]],5,FALSE)," (",VLOOKUP(MapTemplate!Y9,Table1[[Location]:[Initial Clone Count]],6,FALSE),")")</f>
        <v>. ()</v>
      </c>
      <c r="Z9" s="18">
        <v>1</v>
      </c>
      <c r="AA9" s="18"/>
    </row>
    <row r="11" spans="1:40" x14ac:dyDescent="0.35">
      <c r="A11" s="40"/>
      <c r="B11" s="56" t="str">
        <f>_xlfn.CONCAT(VLOOKUP(MapTemplate!B11,Table1[[Location]:[Barcode]],5,FALSE)," (",VLOOKUP(MapTemplate!B11,Table1[[Location]:[Initial Clone Count]],6,FALSE),")")</f>
        <v>. ()</v>
      </c>
      <c r="C11" s="56" t="str">
        <f>_xlfn.CONCAT(VLOOKUP(MapTemplate!C11,Table1[[Location]:[Barcode]],5,FALSE)," (",VLOOKUP(MapTemplate!C11,Table1[[Location]:[Initial Clone Count]],6,FALSE),")")</f>
        <v>. ()</v>
      </c>
      <c r="D11" s="56" t="str">
        <f>_xlfn.CONCAT(VLOOKUP(MapTemplate!D11,Table1[[Location]:[Barcode]],5,FALSE)," (",VLOOKUP(MapTemplate!D11,Table1[[Location]:[Initial Clone Count]],6,FALSE),")")</f>
        <v>. ()</v>
      </c>
      <c r="E11" s="56" t="str">
        <f>_xlfn.CONCAT(VLOOKUP(MapTemplate!E11,Table1[[Location]:[Barcode]],5,FALSE)," (",VLOOKUP(MapTemplate!E11,Table1[[Location]:[Initial Clone Count]],6,FALSE),")")</f>
        <v>. ()</v>
      </c>
      <c r="F11" s="40"/>
      <c r="G11" s="56" t="str">
        <f>_xlfn.CONCAT(VLOOKUP(MapTemplate!G11,Table1[[Location]:[Barcode]],5,FALSE)," (",VLOOKUP(MapTemplate!G11,Table1[[Location]:[Initial Clone Count]],6,FALSE),")")</f>
        <v>. ()</v>
      </c>
      <c r="H11" s="56" t="str">
        <f>_xlfn.CONCAT(VLOOKUP(MapTemplate!H11,Table1[[Location]:[Barcode]],5,FALSE)," (",VLOOKUP(MapTemplate!H11,Table1[[Location]:[Initial Clone Count]],6,FALSE),")")</f>
        <v>. ()</v>
      </c>
      <c r="I11" s="56" t="str">
        <f>_xlfn.CONCAT(VLOOKUP(MapTemplate!I11,Table1[[Location]:[Barcode]],5,FALSE)," (",VLOOKUP(MapTemplate!I11,Table1[[Location]:[Initial Clone Count]],6,FALSE),")")</f>
        <v>PINE001.087122 (39)</v>
      </c>
      <c r="J11" s="56" t="str">
        <f>_xlfn.CONCAT(VLOOKUP(MapTemplate!J11,Table1[[Location]:[Barcode]],5,FALSE)," (",VLOOKUP(MapTemplate!J11,Table1[[Location]:[Initial Clone Count]],6,FALSE),")")</f>
        <v>PINE001.089838 (10)</v>
      </c>
      <c r="L11" s="56" t="str">
        <f>_xlfn.CONCAT(VLOOKUP(MapTemplate!L11,Table1[[Location]:[Barcode]],5,FALSE)," (",VLOOKUP(MapTemplate!L11,Table1[[Location]:[Initial Clone Count]],6,FALSE),")")</f>
        <v>. ()</v>
      </c>
      <c r="M11" s="56" t="str">
        <f>_xlfn.CONCAT(VLOOKUP(MapTemplate!M11,Table1[[Location]:[Barcode]],5,FALSE)," (",VLOOKUP(MapTemplate!M11,Table1[[Location]:[Initial Clone Count]],6,FALSE),")")</f>
        <v>. ()</v>
      </c>
      <c r="N11" s="56" t="str">
        <f>_xlfn.CONCAT(VLOOKUP(MapTemplate!N11,Table1[[Location]:[Barcode]],5,FALSE)," (",VLOOKUP(MapTemplate!N11,Table1[[Location]:[Initial Clone Count]],6,FALSE),")")</f>
        <v>. ()</v>
      </c>
      <c r="O11" s="56" t="str">
        <f>_xlfn.CONCAT(VLOOKUP(MapTemplate!O11,Table1[[Location]:[Barcode]],5,FALSE)," (",VLOOKUP(MapTemplate!O11,Table1[[Location]:[Initial Clone Count]],6,FALSE),")")</f>
        <v>. ()</v>
      </c>
      <c r="Q11" s="56" t="str">
        <f>_xlfn.CONCAT(VLOOKUP(MapTemplate!Q11,Table1[[Location]:[Barcode]],5,FALSE)," (",VLOOKUP(MapTemplate!Q11,Table1[[Location]:[Initial Clone Count]],6,FALSE),")")</f>
        <v>. ()</v>
      </c>
      <c r="R11" s="56" t="str">
        <f>_xlfn.CONCAT(VLOOKUP(MapTemplate!R11,Table1[[Location]:[Barcode]],5,FALSE)," (",VLOOKUP(MapTemplate!R11,Table1[[Location]:[Initial Clone Count]],6,FALSE),")")</f>
        <v>. ()</v>
      </c>
      <c r="S11" s="56" t="str">
        <f>_xlfn.CONCAT(VLOOKUP(MapTemplate!S11,Table1[[Location]:[Barcode]],5,FALSE)," (",VLOOKUP(MapTemplate!S11,Table1[[Location]:[Initial Clone Count]],6,FALSE),")")</f>
        <v>. ()</v>
      </c>
      <c r="T11" s="56" t="str">
        <f>_xlfn.CONCAT(VLOOKUP(MapTemplate!T11,Table1[[Location]:[Barcode]],5,FALSE)," (",VLOOKUP(MapTemplate!T11,Table1[[Location]:[Initial Clone Count]],6,FALSE),")")</f>
        <v>NYFL014.091342 (44)</v>
      </c>
      <c r="V11" s="56" t="str">
        <f>_xlfn.CONCAT(VLOOKUP(MapTemplate!V11,Table1[[Location]:[Barcode]],5,FALSE)," (",VLOOKUP(MapTemplate!V11,Table1[[Location]:[Initial Clone Count]],6,FALSE),")")</f>
        <v>. ()</v>
      </c>
      <c r="W11" s="56" t="str">
        <f>_xlfn.CONCAT(VLOOKUP(MapTemplate!W11,Table1[[Location]:[Barcode]],5,FALSE)," (",VLOOKUP(MapTemplate!W11,Table1[[Location]:[Initial Clone Count]],6,FALSE),")")</f>
        <v>. ()</v>
      </c>
      <c r="X11" s="56" t="str">
        <f>_xlfn.CONCAT(VLOOKUP(MapTemplate!X11,Table1[[Location]:[Barcode]],5,FALSE)," (",VLOOKUP(MapTemplate!X11,Table1[[Location]:[Initial Clone Count]],6,FALSE),")")</f>
        <v>. ()</v>
      </c>
      <c r="Y11" s="56" t="str">
        <f>_xlfn.CONCAT(VLOOKUP(MapTemplate!Y11,Table1[[Location]:[Barcode]],5,FALSE)," (",VLOOKUP(MapTemplate!Y11,Table1[[Location]:[Initial Clone Count]],6,FALSE),")")</f>
        <v>. ()</v>
      </c>
      <c r="Z11" s="18">
        <v>7</v>
      </c>
      <c r="AA11" s="18"/>
    </row>
    <row r="12" spans="1:40" x14ac:dyDescent="0.35">
      <c r="A12" s="40"/>
      <c r="B12" s="56" t="str">
        <f>_xlfn.CONCAT(VLOOKUP(MapTemplate!B12,Table1[[Location]:[Barcode]],5,FALSE)," (",VLOOKUP(MapTemplate!B12,Table1[[Location]:[Initial Clone Count]],6,FALSE),")")</f>
        <v>. ()</v>
      </c>
      <c r="C12" s="56" t="str">
        <f>_xlfn.CONCAT(VLOOKUP(MapTemplate!C12,Table1[[Location]:[Barcode]],5,FALSE)," (",VLOOKUP(MapTemplate!C12,Table1[[Location]:[Initial Clone Count]],6,FALSE),")")</f>
        <v>. ()</v>
      </c>
      <c r="D12" s="56" t="str">
        <f>_xlfn.CONCAT(VLOOKUP(MapTemplate!D12,Table1[[Location]:[Barcode]],5,FALSE)," (",VLOOKUP(MapTemplate!D12,Table1[[Location]:[Initial Clone Count]],6,FALSE),")")</f>
        <v>. ()</v>
      </c>
      <c r="E12" s="56" t="str">
        <f>_xlfn.CONCAT(VLOOKUP(MapTemplate!E12,Table1[[Location]:[Barcode]],5,FALSE)," (",VLOOKUP(MapTemplate!E12,Table1[[Location]:[Initial Clone Count]],6,FALSE),")")</f>
        <v>. ()</v>
      </c>
      <c r="F12" s="40"/>
      <c r="G12" s="56" t="str">
        <f>_xlfn.CONCAT(VLOOKUP(MapTemplate!G12,Table1[[Location]:[Barcode]],5,FALSE)," (",VLOOKUP(MapTemplate!G12,Table1[[Location]:[Initial Clone Count]],6,FALSE),")")</f>
        <v>. ()</v>
      </c>
      <c r="H12" s="56" t="str">
        <f>_xlfn.CONCAT(VLOOKUP(MapTemplate!H12,Table1[[Location]:[Barcode]],5,FALSE)," (",VLOOKUP(MapTemplate!H12,Table1[[Location]:[Initial Clone Count]],6,FALSE),")")</f>
        <v>. ()</v>
      </c>
      <c r="I12" s="56" t="str">
        <f>_xlfn.CONCAT(VLOOKUP(MapTemplate!I12,Table1[[Location]:[Barcode]],5,FALSE)," (",VLOOKUP(MapTemplate!I12,Table1[[Location]:[Initial Clone Count]],6,FALSE),")")</f>
        <v>. ()</v>
      </c>
      <c r="J12" s="56" t="str">
        <f>_xlfn.CONCAT(VLOOKUP(MapTemplate!J12,Table1[[Location]:[Barcode]],5,FALSE)," (",VLOOKUP(MapTemplate!J12,Table1[[Location]:[Initial Clone Count]],6,FALSE),")")</f>
        <v>SOUR007.079409 (50)</v>
      </c>
      <c r="L12" s="56" t="str">
        <f>_xlfn.CONCAT(VLOOKUP(MapTemplate!L12,Table1[[Location]:[Barcode]],5,FALSE)," (",VLOOKUP(MapTemplate!L12,Table1[[Location]:[Initial Clone Count]],6,FALSE),")")</f>
        <v>. ()</v>
      </c>
      <c r="M12" s="56" t="str">
        <f>_xlfn.CONCAT(VLOOKUP(MapTemplate!M12,Table1[[Location]:[Barcode]],5,FALSE)," (",VLOOKUP(MapTemplate!M12,Table1[[Location]:[Initial Clone Count]],6,FALSE),")")</f>
        <v>. ()</v>
      </c>
      <c r="N12" s="56" t="str">
        <f>_xlfn.CONCAT(VLOOKUP(MapTemplate!N12,Table1[[Location]:[Barcode]],5,FALSE)," (",VLOOKUP(MapTemplate!N12,Table1[[Location]:[Initial Clone Count]],6,FALSE),")")</f>
        <v>. ()</v>
      </c>
      <c r="O12" s="56" t="str">
        <f>_xlfn.CONCAT(VLOOKUP(MapTemplate!O12,Table1[[Location]:[Barcode]],5,FALSE)," (",VLOOKUP(MapTemplate!O12,Table1[[Location]:[Initial Clone Count]],6,FALSE),")")</f>
        <v>. ()</v>
      </c>
      <c r="Q12" s="56" t="str">
        <f>_xlfn.CONCAT(VLOOKUP(MapTemplate!Q12,Table1[[Location]:[Barcode]],5,FALSE)," (",VLOOKUP(MapTemplate!Q12,Table1[[Location]:[Initial Clone Count]],6,FALSE),")")</f>
        <v>. ()</v>
      </c>
      <c r="R12" s="56" t="str">
        <f>_xlfn.CONCAT(VLOOKUP(MapTemplate!R12,Table1[[Location]:[Barcode]],5,FALSE)," (",VLOOKUP(MapTemplate!R12,Table1[[Location]:[Initial Clone Count]],6,FALSE),")")</f>
        <v>. ()</v>
      </c>
      <c r="S12" s="56" t="str">
        <f>_xlfn.CONCAT(VLOOKUP(MapTemplate!S12,Table1[[Location]:[Barcode]],5,FALSE)," (",VLOOKUP(MapTemplate!S12,Table1[[Location]:[Initial Clone Count]],6,FALSE),")")</f>
        <v>. ()</v>
      </c>
      <c r="T12" s="56" t="str">
        <f>_xlfn.CONCAT(VLOOKUP(MapTemplate!T12,Table1[[Location]:[Barcode]],5,FALSE)," (",VLOOKUP(MapTemplate!T12,Table1[[Location]:[Initial Clone Count]],6,FALSE),")")</f>
        <v>NYFL014.093627 (42)</v>
      </c>
      <c r="V12" s="56" t="str">
        <f>_xlfn.CONCAT(VLOOKUP(MapTemplate!V12,Table1[[Location]:[Barcode]],5,FALSE)," (",VLOOKUP(MapTemplate!V12,Table1[[Location]:[Initial Clone Count]],6,FALSE),")")</f>
        <v>. ()</v>
      </c>
      <c r="W12" s="56" t="str">
        <f>_xlfn.CONCAT(VLOOKUP(MapTemplate!W12,Table1[[Location]:[Barcode]],5,FALSE)," (",VLOOKUP(MapTemplate!W12,Table1[[Location]:[Initial Clone Count]],6,FALSE),")")</f>
        <v>. ()</v>
      </c>
      <c r="X12" s="56" t="str">
        <f>_xlfn.CONCAT(VLOOKUP(MapTemplate!X12,Table1[[Location]:[Barcode]],5,FALSE)," (",VLOOKUP(MapTemplate!X12,Table1[[Location]:[Initial Clone Count]],6,FALSE),")")</f>
        <v>. ()</v>
      </c>
      <c r="Y12" s="56" t="str">
        <f>_xlfn.CONCAT(VLOOKUP(MapTemplate!Y12,Table1[[Location]:[Barcode]],5,FALSE)," (",VLOOKUP(MapTemplate!Y12,Table1[[Location]:[Initial Clone Count]],6,FALSE),")")</f>
        <v>. ()</v>
      </c>
      <c r="Z12" s="18">
        <v>6</v>
      </c>
      <c r="AA12" s="18"/>
    </row>
    <row r="13" spans="1:40" x14ac:dyDescent="0.35">
      <c r="A13" s="40"/>
      <c r="B13" s="56" t="str">
        <f>_xlfn.CONCAT(VLOOKUP(MapTemplate!B13,Table1[[Location]:[Barcode]],5,FALSE)," (",VLOOKUP(MapTemplate!B13,Table1[[Location]:[Initial Clone Count]],6,FALSE),")")</f>
        <v>. ()</v>
      </c>
      <c r="C13" s="56" t="str">
        <f>_xlfn.CONCAT(VLOOKUP(MapTemplate!C13,Table1[[Location]:[Barcode]],5,FALSE)," (",VLOOKUP(MapTemplate!C13,Table1[[Location]:[Initial Clone Count]],6,FALSE),")")</f>
        <v>. ()</v>
      </c>
      <c r="D13" s="56" t="str">
        <f>_xlfn.CONCAT(VLOOKUP(MapTemplate!D13,Table1[[Location]:[Barcode]],5,FALSE)," (",VLOOKUP(MapTemplate!D13,Table1[[Location]:[Initial Clone Count]],6,FALSE),")")</f>
        <v>. ()</v>
      </c>
      <c r="E13" s="56" t="str">
        <f>_xlfn.CONCAT(VLOOKUP(MapTemplate!E13,Table1[[Location]:[Barcode]],5,FALSE)," (",VLOOKUP(MapTemplate!E13,Table1[[Location]:[Initial Clone Count]],6,FALSE),")")</f>
        <v>. ()</v>
      </c>
      <c r="F13" s="40"/>
      <c r="G13" s="56" t="str">
        <f>_xlfn.CONCAT(VLOOKUP(MapTemplate!G13,Table1[[Location]:[Barcode]],5,FALSE)," (",VLOOKUP(MapTemplate!G13,Table1[[Location]:[Initial Clone Count]],6,FALSE),")")</f>
        <v>. ()</v>
      </c>
      <c r="H13" s="56" t="str">
        <f>_xlfn.CONCAT(VLOOKUP(MapTemplate!H13,Table1[[Location]:[Barcode]],5,FALSE)," (",VLOOKUP(MapTemplate!H13,Table1[[Location]:[Initial Clone Count]],6,FALSE),")")</f>
        <v>. ()</v>
      </c>
      <c r="I13" s="56" t="str">
        <f>_xlfn.CONCAT(VLOOKUP(MapTemplate!I13,Table1[[Location]:[Barcode]],5,FALSE)," (",VLOOKUP(MapTemplate!I13,Table1[[Location]:[Initial Clone Count]],6,FALSE),")")</f>
        <v>KOKO011.084343 (14)</v>
      </c>
      <c r="J13" s="56" t="str">
        <f>_xlfn.CONCAT(VLOOKUP(MapTemplate!J13,Table1[[Location]:[Barcode]],5,FALSE)," (",VLOOKUP(MapTemplate!J13,Table1[[Location]:[Initial Clone Count]],6,FALSE),")")</f>
        <v>PINE001.089858 (35)</v>
      </c>
      <c r="L13" s="56" t="str">
        <f>_xlfn.CONCAT(VLOOKUP(MapTemplate!L13,Table1[[Location]:[Barcode]],5,FALSE)," (",VLOOKUP(MapTemplate!L13,Table1[[Location]:[Initial Clone Count]],6,FALSE),")")</f>
        <v>. ()</v>
      </c>
      <c r="M13" s="56" t="str">
        <f>_xlfn.CONCAT(VLOOKUP(MapTemplate!M13,Table1[[Location]:[Barcode]],5,FALSE)," (",VLOOKUP(MapTemplate!M13,Table1[[Location]:[Initial Clone Count]],6,FALSE),")")</f>
        <v>. ()</v>
      </c>
      <c r="N13" s="56" t="str">
        <f>_xlfn.CONCAT(VLOOKUP(MapTemplate!N13,Table1[[Location]:[Barcode]],5,FALSE)," (",VLOOKUP(MapTemplate!N13,Table1[[Location]:[Initial Clone Count]],6,FALSE),")")</f>
        <v>. ()</v>
      </c>
      <c r="O13" s="56" t="str">
        <f>_xlfn.CONCAT(VLOOKUP(MapTemplate!O13,Table1[[Location]:[Barcode]],5,FALSE)," (",VLOOKUP(MapTemplate!O13,Table1[[Location]:[Initial Clone Count]],6,FALSE),")")</f>
        <v>. ()</v>
      </c>
      <c r="Q13" s="56" t="str">
        <f>_xlfn.CONCAT(VLOOKUP(MapTemplate!Q13,Table1[[Location]:[Barcode]],5,FALSE)," (",VLOOKUP(MapTemplate!Q13,Table1[[Location]:[Initial Clone Count]],6,FALSE),")")</f>
        <v>. ()</v>
      </c>
      <c r="R13" s="56" t="str">
        <f>_xlfn.CONCAT(VLOOKUP(MapTemplate!R13,Table1[[Location]:[Barcode]],5,FALSE)," (",VLOOKUP(MapTemplate!R13,Table1[[Location]:[Initial Clone Count]],6,FALSE),")")</f>
        <v>. ()</v>
      </c>
      <c r="S13" s="56" t="str">
        <f>_xlfn.CONCAT(VLOOKUP(MapTemplate!S13,Table1[[Location]:[Barcode]],5,FALSE)," (",VLOOKUP(MapTemplate!S13,Table1[[Location]:[Initial Clone Count]],6,FALSE),")")</f>
        <v>SUNL006.086965 (36)</v>
      </c>
      <c r="T13" s="56" t="str">
        <f>_xlfn.CONCAT(VLOOKUP(MapTemplate!T13,Table1[[Location]:[Barcode]],5,FALSE)," (",VLOOKUP(MapTemplate!T13,Table1[[Location]:[Initial Clone Count]],6,FALSE),")")</f>
        <v>GFSD189.096615 (13)</v>
      </c>
      <c r="V13" s="56" t="str">
        <f>_xlfn.CONCAT(VLOOKUP(MapTemplate!V13,Table1[[Location]:[Barcode]],5,FALSE)," (",VLOOKUP(MapTemplate!V13,Table1[[Location]:[Initial Clone Count]],6,FALSE),")")</f>
        <v>. ()</v>
      </c>
      <c r="W13" s="56" t="str">
        <f>_xlfn.CONCAT(VLOOKUP(MapTemplate!W13,Table1[[Location]:[Barcode]],5,FALSE)," (",VLOOKUP(MapTemplate!W13,Table1[[Location]:[Initial Clone Count]],6,FALSE),")")</f>
        <v>. ()</v>
      </c>
      <c r="X13" s="56" t="str">
        <f>_xlfn.CONCAT(VLOOKUP(MapTemplate!X13,Table1[[Location]:[Barcode]],5,FALSE)," (",VLOOKUP(MapTemplate!X13,Table1[[Location]:[Initial Clone Count]],6,FALSE),")")</f>
        <v>. ()</v>
      </c>
      <c r="Y13" s="56" t="str">
        <f>_xlfn.CONCAT(VLOOKUP(MapTemplate!Y13,Table1[[Location]:[Barcode]],5,FALSE)," (",VLOOKUP(MapTemplate!Y13,Table1[[Location]:[Initial Clone Count]],6,FALSE),")")</f>
        <v>. ()</v>
      </c>
      <c r="Z13" s="18">
        <v>5</v>
      </c>
      <c r="AA13" s="18"/>
    </row>
    <row r="14" spans="1:40" x14ac:dyDescent="0.35">
      <c r="A14" s="40">
        <v>2</v>
      </c>
      <c r="B14" s="56" t="str">
        <f>_xlfn.CONCAT(VLOOKUP(MapTemplate!B14,Table1[[Location]:[Barcode]],5,FALSE)," (",VLOOKUP(MapTemplate!B14,Table1[[Location]:[Initial Clone Count]],6,FALSE),")")</f>
        <v>. ()</v>
      </c>
      <c r="C14" s="56" t="str">
        <f>_xlfn.CONCAT(VLOOKUP(MapTemplate!C14,Table1[[Location]:[Barcode]],5,FALSE)," (",VLOOKUP(MapTemplate!C14,Table1[[Location]:[Initial Clone Count]],6,FALSE),")")</f>
        <v>. ()</v>
      </c>
      <c r="D14" s="56" t="str">
        <f>_xlfn.CONCAT(VLOOKUP(MapTemplate!D14,Table1[[Location]:[Barcode]],5,FALSE)," (",VLOOKUP(MapTemplate!D14,Table1[[Location]:[Initial Clone Count]],6,FALSE),")")</f>
        <v>. ()</v>
      </c>
      <c r="E14" s="56" t="str">
        <f>_xlfn.CONCAT(VLOOKUP(MapTemplate!E14,Table1[[Location]:[Barcode]],5,FALSE)," (",VLOOKUP(MapTemplate!E14,Table1[[Location]:[Initial Clone Count]],6,FALSE),")")</f>
        <v>. ()</v>
      </c>
      <c r="F14" s="40"/>
      <c r="G14" s="56" t="e">
        <f>_xlfn.CONCAT(VLOOKUP(MapTemplate!G14,Table1[[Location]:[Barcode]],5,FALSE)," (",VLOOKUP(MapTemplate!G14,Table1[[Location]:[Initial Clone Count]],6,FALSE),")")</f>
        <v>#N/A</v>
      </c>
      <c r="H14" s="56" t="str">
        <f>_xlfn.CONCAT(VLOOKUP(MapTemplate!H14,Table1[[Location]:[Barcode]],5,FALSE)," (",VLOOKUP(MapTemplate!H14,Table1[[Location]:[Initial Clone Count]],6,FALSE),")")</f>
        <v>. ()</v>
      </c>
      <c r="I14" s="56" t="str">
        <f>_xlfn.CONCAT(VLOOKUP(MapTemplate!I14,Table1[[Location]:[Barcode]],5,FALSE)," (",VLOOKUP(MapTemplate!I14,Table1[[Location]:[Initial Clone Count]],6,FALSE),")")</f>
        <v>SOUR007.086558 (10)</v>
      </c>
      <c r="J14" s="56" t="str">
        <f>_xlfn.CONCAT(VLOOKUP(MapTemplate!J14,Table1[[Location]:[Barcode]],5,FALSE)," (",VLOOKUP(MapTemplate!J14,Table1[[Location]:[Initial Clone Count]],6,FALSE),")")</f>
        <v>KOKO011.084551 (39)</v>
      </c>
      <c r="L14" s="56" t="str">
        <f>_xlfn.CONCAT(VLOOKUP(MapTemplate!L14,Table1[[Location]:[Barcode]],5,FALSE)," (",VLOOKUP(MapTemplate!L14,Table1[[Location]:[Initial Clone Count]],6,FALSE),")")</f>
        <v>. ()</v>
      </c>
      <c r="M14" s="56" t="str">
        <f>_xlfn.CONCAT(VLOOKUP(MapTemplate!M14,Table1[[Location]:[Barcode]],5,FALSE)," (",VLOOKUP(MapTemplate!M14,Table1[[Location]:[Initial Clone Count]],6,FALSE),")")</f>
        <v>. ()</v>
      </c>
      <c r="N14" s="56" t="str">
        <f>_xlfn.CONCAT(VLOOKUP(MapTemplate!N14,Table1[[Location]:[Barcode]],5,FALSE)," (",VLOOKUP(MapTemplate!N14,Table1[[Location]:[Initial Clone Count]],6,FALSE),")")</f>
        <v>. ()</v>
      </c>
      <c r="O14" s="56" t="str">
        <f>_xlfn.CONCAT(VLOOKUP(MapTemplate!O14,Table1[[Location]:[Barcode]],5,FALSE)," (",VLOOKUP(MapTemplate!O14,Table1[[Location]:[Initial Clone Count]],6,FALSE),")")</f>
        <v>. ()</v>
      </c>
      <c r="Q14" s="56" t="str">
        <f>_xlfn.CONCAT(VLOOKUP(MapTemplate!Q14,Table1[[Location]:[Barcode]],5,FALSE)," (",VLOOKUP(MapTemplate!Q14,Table1[[Location]:[Initial Clone Count]],6,FALSE),")")</f>
        <v>. ()</v>
      </c>
      <c r="R14" s="56" t="str">
        <f>_xlfn.CONCAT(VLOOKUP(MapTemplate!R14,Table1[[Location]:[Barcode]],5,FALSE)," (",VLOOKUP(MapTemplate!R14,Table1[[Location]:[Initial Clone Count]],6,FALSE),")")</f>
        <v>. ()</v>
      </c>
      <c r="S14" s="56" t="str">
        <f>_xlfn.CONCAT(VLOOKUP(MapTemplate!S14,Table1[[Location]:[Barcode]],5,FALSE)," (",VLOOKUP(MapTemplate!S14,Table1[[Location]:[Initial Clone Count]],6,FALSE),")")</f>
        <v>GFSD189.089671 (26)</v>
      </c>
      <c r="T14" s="56" t="str">
        <f>_xlfn.CONCAT(VLOOKUP(MapTemplate!T14,Table1[[Location]:[Barcode]],5,FALSE)," (",VLOOKUP(MapTemplate!T14,Table1[[Location]:[Initial Clone Count]],6,FALSE),")")</f>
        <v>DOSI005.095965 (17)</v>
      </c>
      <c r="V14" s="56" t="str">
        <f>_xlfn.CONCAT(VLOOKUP(MapTemplate!V14,Table1[[Location]:[Barcode]],5,FALSE)," (",VLOOKUP(MapTemplate!V14,Table1[[Location]:[Initial Clone Count]],6,FALSE),")")</f>
        <v>. ()</v>
      </c>
      <c r="W14" s="56" t="str">
        <f>_xlfn.CONCAT(VLOOKUP(MapTemplate!W14,Table1[[Location]:[Barcode]],5,FALSE)," (",VLOOKUP(MapTemplate!W14,Table1[[Location]:[Initial Clone Count]],6,FALSE),")")</f>
        <v>. ()</v>
      </c>
      <c r="X14" s="56" t="str">
        <f>_xlfn.CONCAT(VLOOKUP(MapTemplate!X14,Table1[[Location]:[Barcode]],5,FALSE)," (",VLOOKUP(MapTemplate!X14,Table1[[Location]:[Initial Clone Count]],6,FALSE),")")</f>
        <v>. ()</v>
      </c>
      <c r="Y14" s="56" t="str">
        <f>_xlfn.CONCAT(VLOOKUP(MapTemplate!Y14,Table1[[Location]:[Barcode]],5,FALSE)," (",VLOOKUP(MapTemplate!Y14,Table1[[Location]:[Initial Clone Count]],6,FALSE),")")</f>
        <v>. ()</v>
      </c>
      <c r="Z14" s="18">
        <v>4</v>
      </c>
      <c r="AA14" s="18"/>
    </row>
    <row r="15" spans="1:40" x14ac:dyDescent="0.35">
      <c r="A15" s="40"/>
      <c r="B15" s="56" t="str">
        <f>_xlfn.CONCAT(VLOOKUP(MapTemplate!B15,Table1[[Location]:[Barcode]],5,FALSE)," (",VLOOKUP(MapTemplate!B15,Table1[[Location]:[Initial Clone Count]],6,FALSE),")")</f>
        <v>. ()</v>
      </c>
      <c r="C15" s="56" t="str">
        <f>_xlfn.CONCAT(VLOOKUP(MapTemplate!C15,Table1[[Location]:[Barcode]],5,FALSE)," (",VLOOKUP(MapTemplate!C15,Table1[[Location]:[Initial Clone Count]],6,FALSE),")")</f>
        <v>. ()</v>
      </c>
      <c r="D15" s="56" t="str">
        <f>_xlfn.CONCAT(VLOOKUP(MapTemplate!D15,Table1[[Location]:[Barcode]],5,FALSE)," (",VLOOKUP(MapTemplate!D15,Table1[[Location]:[Initial Clone Count]],6,FALSE),")")</f>
        <v>. ()</v>
      </c>
      <c r="E15" s="56" t="str">
        <f>_xlfn.CONCAT(VLOOKUP(MapTemplate!E15,Table1[[Location]:[Barcode]],5,FALSE)," (",VLOOKUP(MapTemplate!E15,Table1[[Location]:[Initial Clone Count]],6,FALSE),")")</f>
        <v>. ()</v>
      </c>
      <c r="F15" s="40"/>
      <c r="G15" s="56" t="str">
        <f>_xlfn.CONCAT(VLOOKUP(MapTemplate!G15,Table1[[Location]:[Barcode]],5,FALSE)," (",VLOOKUP(MapTemplate!G15,Table1[[Location]:[Initial Clone Count]],6,FALSE),")")</f>
        <v>TNZN017.098746 (7)</v>
      </c>
      <c r="H15" s="56" t="str">
        <f>_xlfn.CONCAT(VLOOKUP(MapTemplate!H15,Table1[[Location]:[Barcode]],5,FALSE)," (",VLOOKUP(MapTemplate!H15,Table1[[Location]:[Initial Clone Count]],6,FALSE),")")</f>
        <v>HEAD007.098760 (7)</v>
      </c>
      <c r="I15" s="56" t="str">
        <f>_xlfn.CONCAT(VLOOKUP(MapTemplate!I15,Table1[[Location]:[Barcode]],5,FALSE)," (",VLOOKUP(MapTemplate!I15,Table1[[Location]:[Initial Clone Count]],6,FALSE),")")</f>
        <v>SUNL006.095617 (17)</v>
      </c>
      <c r="J15" s="56" t="str">
        <f>_xlfn.CONCAT(VLOOKUP(MapTemplate!J15,Table1[[Location]:[Barcode]],5,FALSE)," (",VLOOKUP(MapTemplate!J15,Table1[[Location]:[Initial Clone Count]],6,FALSE),")")</f>
        <v>OROB054.093811 (11)</v>
      </c>
      <c r="L15" s="56" t="str">
        <f>_xlfn.CONCAT(VLOOKUP(MapTemplate!L15,Table1[[Location]:[Barcode]],5,FALSE)," (",VLOOKUP(MapTemplate!L15,Table1[[Location]:[Initial Clone Count]],6,FALSE),")")</f>
        <v>. ()</v>
      </c>
      <c r="M15" s="56" t="str">
        <f>_xlfn.CONCAT(VLOOKUP(MapTemplate!M15,Table1[[Location]:[Barcode]],5,FALSE)," (",VLOOKUP(MapTemplate!M15,Table1[[Location]:[Initial Clone Count]],6,FALSE),")")</f>
        <v>. ()</v>
      </c>
      <c r="N15" s="56" t="str">
        <f>_xlfn.CONCAT(VLOOKUP(MapTemplate!N15,Table1[[Location]:[Barcode]],5,FALSE)," (",VLOOKUP(MapTemplate!N15,Table1[[Location]:[Initial Clone Count]],6,FALSE),")")</f>
        <v>. ()</v>
      </c>
      <c r="O15" s="56" t="str">
        <f>_xlfn.CONCAT(VLOOKUP(MapTemplate!O15,Table1[[Location]:[Barcode]],5,FALSE)," (",VLOOKUP(MapTemplate!O15,Table1[[Location]:[Initial Clone Count]],6,FALSE),")")</f>
        <v>. ()</v>
      </c>
      <c r="Q15" s="56" t="str">
        <f>_xlfn.CONCAT(VLOOKUP(MapTemplate!Q15,Table1[[Location]:[Barcode]],5,FALSE)," (",VLOOKUP(MapTemplate!Q15,Table1[[Location]:[Initial Clone Count]],6,FALSE),")")</f>
        <v>. ()</v>
      </c>
      <c r="R15" s="56" t="str">
        <f>_xlfn.CONCAT(VLOOKUP(MapTemplate!R15,Table1[[Location]:[Barcode]],5,FALSE)," (",VLOOKUP(MapTemplate!R15,Table1[[Location]:[Initial Clone Count]],6,FALSE),")")</f>
        <v>GFSD189.081417 (27)</v>
      </c>
      <c r="S15" s="56" t="str">
        <f>_xlfn.CONCAT(VLOOKUP(MapTemplate!S15,Table1[[Location]:[Barcode]],5,FALSE)," (",VLOOKUP(MapTemplate!S15,Table1[[Location]:[Initial Clone Count]],6,FALSE),")")</f>
        <v>GFSD189.085997 (9)</v>
      </c>
      <c r="T15" s="56" t="str">
        <f>_xlfn.CONCAT(VLOOKUP(MapTemplate!T15,Table1[[Location]:[Barcode]],5,FALSE)," (",VLOOKUP(MapTemplate!T15,Table1[[Location]:[Initial Clone Count]],6,FALSE),")")</f>
        <v>DOSI005.096009 (13)</v>
      </c>
      <c r="V15" s="56" t="str">
        <f>_xlfn.CONCAT(VLOOKUP(MapTemplate!V15,Table1[[Location]:[Barcode]],5,FALSE)," (",VLOOKUP(MapTemplate!V15,Table1[[Location]:[Initial Clone Count]],6,FALSE),")")</f>
        <v>. ()</v>
      </c>
      <c r="W15" s="56" t="str">
        <f>_xlfn.CONCAT(VLOOKUP(MapTemplate!W15,Table1[[Location]:[Barcode]],5,FALSE)," (",VLOOKUP(MapTemplate!W15,Table1[[Location]:[Initial Clone Count]],6,FALSE),")")</f>
        <v>. ()</v>
      </c>
      <c r="X15" s="56" t="str">
        <f>_xlfn.CONCAT(VLOOKUP(MapTemplate!X15,Table1[[Location]:[Barcode]],5,FALSE)," (",VLOOKUP(MapTemplate!X15,Table1[[Location]:[Initial Clone Count]],6,FALSE),")")</f>
        <v>. ()</v>
      </c>
      <c r="Y15" s="56" t="str">
        <f>_xlfn.CONCAT(VLOOKUP(MapTemplate!Y15,Table1[[Location]:[Barcode]],5,FALSE)," (",VLOOKUP(MapTemplate!Y15,Table1[[Location]:[Initial Clone Count]],6,FALSE),")")</f>
        <v>. ()</v>
      </c>
      <c r="Z15" s="18">
        <v>3</v>
      </c>
      <c r="AA15" s="18"/>
    </row>
    <row r="16" spans="1:40" x14ac:dyDescent="0.35">
      <c r="A16" s="40"/>
      <c r="B16" s="56" t="str">
        <f>_xlfn.CONCAT(VLOOKUP(MapTemplate!B16,Table1[[Location]:[Barcode]],5,FALSE)," (",VLOOKUP(MapTemplate!B16,Table1[[Location]:[Initial Clone Count]],6,FALSE),")")</f>
        <v>. ()</v>
      </c>
      <c r="C16" s="56" t="str">
        <f>_xlfn.CONCAT(VLOOKUP(MapTemplate!C16,Table1[[Location]:[Barcode]],5,FALSE)," (",VLOOKUP(MapTemplate!C16,Table1[[Location]:[Initial Clone Count]],6,FALSE),")")</f>
        <v>. ()</v>
      </c>
      <c r="D16" s="56" t="str">
        <f>_xlfn.CONCAT(VLOOKUP(MapTemplate!D16,Table1[[Location]:[Barcode]],5,FALSE)," (",VLOOKUP(MapTemplate!D16,Table1[[Location]:[Initial Clone Count]],6,FALSE),")")</f>
        <v>. ()</v>
      </c>
      <c r="E16" s="56" t="str">
        <f>_xlfn.CONCAT(VLOOKUP(MapTemplate!E16,Table1[[Location]:[Barcode]],5,FALSE)," (",VLOOKUP(MapTemplate!E16,Table1[[Location]:[Initial Clone Count]],6,FALSE),")")</f>
        <v>. ()</v>
      </c>
      <c r="F16" s="40"/>
      <c r="G16" s="56" t="str">
        <f>_xlfn.CONCAT(VLOOKUP(MapTemplate!G16,Table1[[Location]:[Barcode]],5,FALSE)," (",VLOOKUP(MapTemplate!G16,Table1[[Location]:[Initial Clone Count]],6,FALSE),")")</f>
        <v>. ()</v>
      </c>
      <c r="H16" s="56" t="str">
        <f>_xlfn.CONCAT(VLOOKUP(MapTemplate!H16,Table1[[Location]:[Barcode]],5,FALSE)," (",VLOOKUP(MapTemplate!H16,Table1[[Location]:[Initial Clone Count]],6,FALSE),")")</f>
        <v>. ()</v>
      </c>
      <c r="I16" s="56" t="str">
        <f>_xlfn.CONCAT(VLOOKUP(MapTemplate!I16,Table1[[Location]:[Barcode]],5,FALSE)," (",VLOOKUP(MapTemplate!I16,Table1[[Location]:[Initial Clone Count]],6,FALSE),")")</f>
        <v>KOKO011.093306 (33)</v>
      </c>
      <c r="J16" s="56" t="str">
        <f>_xlfn.CONCAT(VLOOKUP(MapTemplate!J16,Table1[[Location]:[Barcode]],5,FALSE)," (",VLOOKUP(MapTemplate!J16,Table1[[Location]:[Initial Clone Count]],6,FALSE),")")</f>
        <v>PINE001.089838 (16)</v>
      </c>
      <c r="L16" s="56" t="str">
        <f>_xlfn.CONCAT(VLOOKUP(MapTemplate!L16,Table1[[Location]:[Barcode]],5,FALSE)," (",VLOOKUP(MapTemplate!L16,Table1[[Location]:[Initial Clone Count]],6,FALSE),")")</f>
        <v>. ()</v>
      </c>
      <c r="M16" s="56" t="str">
        <f>_xlfn.CONCAT(VLOOKUP(MapTemplate!M16,Table1[[Location]:[Barcode]],5,FALSE)," (",VLOOKUP(MapTemplate!M16,Table1[[Location]:[Initial Clone Count]],6,FALSE),")")</f>
        <v>. ()</v>
      </c>
      <c r="N16" s="56" t="str">
        <f>_xlfn.CONCAT(VLOOKUP(MapTemplate!N16,Table1[[Location]:[Barcode]],5,FALSE)," (",VLOOKUP(MapTemplate!N16,Table1[[Location]:[Initial Clone Count]],6,FALSE),")")</f>
        <v>. ()</v>
      </c>
      <c r="O16" s="56" t="str">
        <f>_xlfn.CONCAT(VLOOKUP(MapTemplate!O16,Table1[[Location]:[Barcode]],5,FALSE)," (",VLOOKUP(MapTemplate!O16,Table1[[Location]:[Initial Clone Count]],6,FALSE),")")</f>
        <v>. ()</v>
      </c>
      <c r="Q16" s="56" t="str">
        <f>_xlfn.CONCAT(VLOOKUP(MapTemplate!Q16,Table1[[Location]:[Barcode]],5,FALSE)," (",VLOOKUP(MapTemplate!Q16,Table1[[Location]:[Initial Clone Count]],6,FALSE),")")</f>
        <v>. ()</v>
      </c>
      <c r="R16" s="56" t="str">
        <f>_xlfn.CONCAT(VLOOKUP(MapTemplate!R16,Table1[[Location]:[Barcode]],5,FALSE)," (",VLOOKUP(MapTemplate!R16,Table1[[Location]:[Initial Clone Count]],6,FALSE),")")</f>
        <v>. ()</v>
      </c>
      <c r="S16" s="56" t="str">
        <f>_xlfn.CONCAT(VLOOKUP(MapTemplate!S16,Table1[[Location]:[Barcode]],5,FALSE)," (",VLOOKUP(MapTemplate!S16,Table1[[Location]:[Initial Clone Count]],6,FALSE),")")</f>
        <v>GFSD189.081484 (28)</v>
      </c>
      <c r="T16" s="56" t="str">
        <f>_xlfn.CONCAT(VLOOKUP(MapTemplate!T16,Table1[[Location]:[Barcode]],5,FALSE)," (",VLOOKUP(MapTemplate!T16,Table1[[Location]:[Initial Clone Count]],6,FALSE),")")</f>
        <v>DURP006.084607 (23)</v>
      </c>
      <c r="V16" s="56" t="str">
        <f>_xlfn.CONCAT(VLOOKUP(MapTemplate!V16,Table1[[Location]:[Barcode]],5,FALSE)," (",VLOOKUP(MapTemplate!V16,Table1[[Location]:[Initial Clone Count]],6,FALSE),")")</f>
        <v>. ()</v>
      </c>
      <c r="W16" s="56" t="str">
        <f>_xlfn.CONCAT(VLOOKUP(MapTemplate!W16,Table1[[Location]:[Barcode]],5,FALSE)," (",VLOOKUP(MapTemplate!W16,Table1[[Location]:[Initial Clone Count]],6,FALSE),")")</f>
        <v>. ()</v>
      </c>
      <c r="X16" s="56" t="str">
        <f>_xlfn.CONCAT(VLOOKUP(MapTemplate!X16,Table1[[Location]:[Barcode]],5,FALSE)," (",VLOOKUP(MapTemplate!X16,Table1[[Location]:[Initial Clone Count]],6,FALSE),")")</f>
        <v>. ()</v>
      </c>
      <c r="Y16" s="56" t="str">
        <f>_xlfn.CONCAT(VLOOKUP(MapTemplate!Y16,Table1[[Location]:[Barcode]],5,FALSE)," (",VLOOKUP(MapTemplate!Y16,Table1[[Location]:[Initial Clone Count]],6,FALSE),")")</f>
        <v>. ()</v>
      </c>
      <c r="Z16" s="18">
        <v>2</v>
      </c>
      <c r="AA16" s="18"/>
    </row>
    <row r="17" spans="1:27" x14ac:dyDescent="0.35">
      <c r="A17" s="40"/>
      <c r="B17" s="56" t="e">
        <f>_xlfn.CONCAT(VLOOKUP(MapTemplate!B17,Table1[[Location]:[Barcode]],5,FALSE)," (",VLOOKUP(MapTemplate!B17,Table1[[Location]:[Initial Clone Count]],6,FALSE),")")</f>
        <v>#N/A</v>
      </c>
      <c r="C17" s="56" t="e">
        <f>_xlfn.CONCAT(VLOOKUP(MapTemplate!C17,Table1[[Location]:[Barcode]],5,FALSE)," (",VLOOKUP(MapTemplate!C17,Table1[[Location]:[Initial Clone Count]],6,FALSE),")")</f>
        <v>#N/A</v>
      </c>
      <c r="D17" s="56" t="e">
        <f>_xlfn.CONCAT(VLOOKUP(MapTemplate!D17,Table1[[Location]:[Barcode]],5,FALSE)," (",VLOOKUP(MapTemplate!D17,Table1[[Location]:[Initial Clone Count]],6,FALSE),")")</f>
        <v>#N/A</v>
      </c>
      <c r="E17" s="56" t="e">
        <f>_xlfn.CONCAT(VLOOKUP(MapTemplate!E17,Table1[[Location]:[Barcode]],5,FALSE)," (",VLOOKUP(MapTemplate!E17,Table1[[Location]:[Initial Clone Count]],6,FALSE),")")</f>
        <v>#N/A</v>
      </c>
      <c r="F17" s="40"/>
      <c r="G17" s="56" t="str">
        <f>_xlfn.CONCAT(VLOOKUP(MapTemplate!G17,Table1[[Location]:[Barcode]],5,FALSE)," (",VLOOKUP(MapTemplate!G17,Table1[[Location]:[Initial Clone Count]],6,FALSE),")")</f>
        <v>. ()</v>
      </c>
      <c r="H17" s="56" t="str">
        <f>_xlfn.CONCAT(VLOOKUP(MapTemplate!H17,Table1[[Location]:[Barcode]],5,FALSE)," (",VLOOKUP(MapTemplate!H17,Table1[[Location]:[Initial Clone Count]],6,FALSE),")")</f>
        <v>OROB054.092036 (25)</v>
      </c>
      <c r="I17" s="56" t="str">
        <f>_xlfn.CONCAT(VLOOKUP(MapTemplate!I17,Table1[[Location]:[Barcode]],5,FALSE)," (",VLOOKUP(MapTemplate!I17,Table1[[Location]:[Initial Clone Count]],6,FALSE),")")</f>
        <v>PINE001.089858 (13)</v>
      </c>
      <c r="J17" s="56" t="str">
        <f>_xlfn.CONCAT(VLOOKUP(MapTemplate!J17,Table1[[Location]:[Barcode]],5,FALSE)," (",VLOOKUP(MapTemplate!J17,Table1[[Location]:[Initial Clone Count]],6,FALSE),")")</f>
        <v>KOKO011.084551 (11)</v>
      </c>
      <c r="L17" s="56" t="str">
        <f>_xlfn.CONCAT(VLOOKUP(MapTemplate!L17,Table1[[Location]:[Barcode]],5,FALSE)," (",VLOOKUP(MapTemplate!L17,Table1[[Location]:[Initial Clone Count]],6,FALSE),")")</f>
        <v>. ()</v>
      </c>
      <c r="M17" s="56" t="str">
        <f>_xlfn.CONCAT(VLOOKUP(MapTemplate!M17,Table1[[Location]:[Barcode]],5,FALSE)," (",VLOOKUP(MapTemplate!M17,Table1[[Location]:[Initial Clone Count]],6,FALSE),")")</f>
        <v>. ()</v>
      </c>
      <c r="N17" s="56" t="str">
        <f>_xlfn.CONCAT(VLOOKUP(MapTemplate!N17,Table1[[Location]:[Barcode]],5,FALSE)," (",VLOOKUP(MapTemplate!N17,Table1[[Location]:[Initial Clone Count]],6,FALSE),")")</f>
        <v>. ()</v>
      </c>
      <c r="O17" s="56" t="str">
        <f>_xlfn.CONCAT(VLOOKUP(MapTemplate!O17,Table1[[Location]:[Barcode]],5,FALSE)," (",VLOOKUP(MapTemplate!O17,Table1[[Location]:[Initial Clone Count]],6,FALSE),")")</f>
        <v>. ()</v>
      </c>
      <c r="Q17" s="56" t="str">
        <f>_xlfn.CONCAT(VLOOKUP(MapTemplate!Q17,Table1[[Location]:[Barcode]],5,FALSE)," (",VLOOKUP(MapTemplate!Q17,Table1[[Location]:[Initial Clone Count]],6,FALSE),")")</f>
        <v>. ()</v>
      </c>
      <c r="R17" s="56" t="str">
        <f>_xlfn.CONCAT(VLOOKUP(MapTemplate!R17,Table1[[Location]:[Barcode]],5,FALSE)," (",VLOOKUP(MapTemplate!R17,Table1[[Location]:[Initial Clone Count]],6,FALSE),")")</f>
        <v>. ()</v>
      </c>
      <c r="S17" s="56" t="str">
        <f>_xlfn.CONCAT(VLOOKUP(MapTemplate!S17,Table1[[Location]:[Barcode]],5,FALSE)," (",VLOOKUP(MapTemplate!S17,Table1[[Location]:[Initial Clone Count]],6,FALSE),")")</f>
        <v>DOSI005.095921 (39)</v>
      </c>
      <c r="T17" s="56" t="str">
        <f>_xlfn.CONCAT(VLOOKUP(MapTemplate!T17,Table1[[Location]:[Barcode]],5,FALSE)," (",VLOOKUP(MapTemplate!T17,Table1[[Location]:[Initial Clone Count]],6,FALSE),")")</f>
        <v>BERT016.092159 (3)</v>
      </c>
      <c r="V17" s="56" t="str">
        <f>_xlfn.CONCAT(VLOOKUP(MapTemplate!V17,Table1[[Location]:[Barcode]],5,FALSE)," (",VLOOKUP(MapTemplate!V17,Table1[[Location]:[Initial Clone Count]],6,FALSE),")")</f>
        <v>. ()</v>
      </c>
      <c r="W17" s="56" t="str">
        <f>_xlfn.CONCAT(VLOOKUP(MapTemplate!W17,Table1[[Location]:[Barcode]],5,FALSE)," (",VLOOKUP(MapTemplate!W17,Table1[[Location]:[Initial Clone Count]],6,FALSE),")")</f>
        <v>. ()</v>
      </c>
      <c r="X17" s="56" t="str">
        <f>_xlfn.CONCAT(VLOOKUP(MapTemplate!X17,Table1[[Location]:[Barcode]],5,FALSE)," (",VLOOKUP(MapTemplate!X17,Table1[[Location]:[Initial Clone Count]],6,FALSE),")")</f>
        <v>. ()</v>
      </c>
      <c r="Y17" s="56" t="str">
        <f>_xlfn.CONCAT(VLOOKUP(MapTemplate!Y17,Table1[[Location]:[Barcode]],5,FALSE)," (",VLOOKUP(MapTemplate!Y17,Table1[[Location]:[Initial Clone Count]],6,FALSE),")")</f>
        <v>. ()</v>
      </c>
      <c r="Z17" s="18">
        <v>1</v>
      </c>
      <c r="AA17" s="18"/>
    </row>
    <row r="19" spans="1:27" x14ac:dyDescent="0.35">
      <c r="A19" s="40"/>
      <c r="B19" s="56" t="str">
        <f>_xlfn.CONCAT(VLOOKUP(MapTemplate!B19,Table1[[Location]:[Barcode]],5,FALSE)," (",VLOOKUP(MapTemplate!B19,Table1[[Location]:[Initial Clone Count]],6,FALSE),")")</f>
        <v>BERT016.088574 (18)</v>
      </c>
      <c r="C19" s="56" t="str">
        <f>_xlfn.CONCAT(VLOOKUP(MapTemplate!C19,Table1[[Location]:[Barcode]],5,FALSE)," (",VLOOKUP(MapTemplate!C19,Table1[[Location]:[Initial Clone Count]],6,FALSE),")")</f>
        <v>SODA011.084742 (23)</v>
      </c>
      <c r="D19" s="56" t="str">
        <f>_xlfn.CONCAT(VLOOKUP(MapTemplate!D19,Table1[[Location]:[Barcode]],5,FALSE)," (",VLOOKUP(MapTemplate!D19,Table1[[Location]:[Initial Clone Count]],6,FALSE),")")</f>
        <v>SODA011.091161 (6)</v>
      </c>
      <c r="E19" s="56" t="str">
        <f>_xlfn.CONCAT(VLOOKUP(MapTemplate!E19,Table1[[Location]:[Barcode]],5,FALSE)," (",VLOOKUP(MapTemplate!E19,Table1[[Location]:[Initial Clone Count]],6,FALSE),")")</f>
        <v>. ()</v>
      </c>
      <c r="F19" s="40"/>
      <c r="G19" s="56" t="str">
        <f>_xlfn.CONCAT(VLOOKUP(MapTemplate!G19,Table1[[Location]:[Barcode]],5,FALSE)," (",VLOOKUP(MapTemplate!G19,Table1[[Location]:[Initial Clone Count]],6,FALSE),")")</f>
        <v>. ()</v>
      </c>
      <c r="H19" s="56" t="str">
        <f>_xlfn.CONCAT(VLOOKUP(MapTemplate!H19,Table1[[Location]:[Barcode]],5,FALSE)," (",VLOOKUP(MapTemplate!H19,Table1[[Location]:[Initial Clone Count]],6,FALSE),")")</f>
        <v>. ()</v>
      </c>
      <c r="I19" s="56" t="str">
        <f>_xlfn.CONCAT(VLOOKUP(MapTemplate!I19,Table1[[Location]:[Barcode]],5,FALSE)," (",VLOOKUP(MapTemplate!I19,Table1[[Location]:[Initial Clone Count]],6,FALSE),")")</f>
        <v>GFSD189.096662 (9)</v>
      </c>
      <c r="J19" s="56" t="str">
        <f>_xlfn.CONCAT(VLOOKUP(MapTemplate!J19,Table1[[Location]:[Barcode]],5,FALSE)," (",VLOOKUP(MapTemplate!J19,Table1[[Location]:[Initial Clone Count]],6,FALSE),")")</f>
        <v>NYFL014.088808 (40)</v>
      </c>
      <c r="L19" s="56" t="str">
        <f>_xlfn.CONCAT(VLOOKUP(MapTemplate!L19,Table1[[Location]:[Barcode]],5,FALSE)," (",VLOOKUP(MapTemplate!L19,Table1[[Location]:[Initial Clone Count]],6,FALSE),")")</f>
        <v>GFSD189.094426 (22)</v>
      </c>
      <c r="M19" s="56" t="str">
        <f>_xlfn.CONCAT(VLOOKUP(MapTemplate!M19,Table1[[Location]:[Barcode]],5,FALSE)," (",VLOOKUP(MapTemplate!M19,Table1[[Location]:[Initial Clone Count]],6,FALSE),")")</f>
        <v>PLAN008.090310 (27)</v>
      </c>
      <c r="N19" s="56" t="str">
        <f>_xlfn.CONCAT(VLOOKUP(MapTemplate!N19,Table1[[Location]:[Barcode]],5,FALSE)," (",VLOOKUP(MapTemplate!N19,Table1[[Location]:[Initial Clone Count]],6,FALSE),")")</f>
        <v>. ()</v>
      </c>
      <c r="O19" s="56" t="str">
        <f>_xlfn.CONCAT(VLOOKUP(MapTemplate!O19,Table1[[Location]:[Barcode]],5,FALSE)," (",VLOOKUP(MapTemplate!O19,Table1[[Location]:[Initial Clone Count]],6,FALSE),")")</f>
        <v>. ()</v>
      </c>
      <c r="Q19" s="56" t="str">
        <f>_xlfn.CONCAT(VLOOKUP(MapTemplate!Q19,Table1[[Location]:[Barcode]],5,FALSE)," (",VLOOKUP(MapTemplate!Q19,Table1[[Location]:[Initial Clone Count]],6,FALSE),")")</f>
        <v>. ()</v>
      </c>
      <c r="R19" s="56" t="str">
        <f>_xlfn.CONCAT(VLOOKUP(MapTemplate!R19,Table1[[Location]:[Barcode]],5,FALSE)," (",VLOOKUP(MapTemplate!R19,Table1[[Location]:[Initial Clone Count]],6,FALSE),")")</f>
        <v>. ()</v>
      </c>
      <c r="S19" s="56" t="str">
        <f>_xlfn.CONCAT(VLOOKUP(MapTemplate!S19,Table1[[Location]:[Barcode]],5,FALSE)," (",VLOOKUP(MapTemplate!S19,Table1[[Location]:[Initial Clone Count]],6,FALSE),")")</f>
        <v>. ()</v>
      </c>
      <c r="T19" s="56" t="str">
        <f>_xlfn.CONCAT(VLOOKUP(MapTemplate!T19,Table1[[Location]:[Barcode]],5,FALSE)," (",VLOOKUP(MapTemplate!T19,Table1[[Location]:[Initial Clone Count]],6,FALSE),")")</f>
        <v>NYFL014.093577 (47)</v>
      </c>
      <c r="V19" s="56" t="str">
        <f>_xlfn.CONCAT(VLOOKUP(MapTemplate!V19,Table1[[Location]:[Barcode]],5,FALSE)," (",VLOOKUP(MapTemplate!V19,Table1[[Location]:[Initial Clone Count]],6,FALSE),")")</f>
        <v>. ()</v>
      </c>
      <c r="W19" s="56" t="str">
        <f>_xlfn.CONCAT(VLOOKUP(MapTemplate!W19,Table1[[Location]:[Barcode]],5,FALSE)," (",VLOOKUP(MapTemplate!W19,Table1[[Location]:[Initial Clone Count]],6,FALSE),")")</f>
        <v>. ()</v>
      </c>
      <c r="X19" s="56" t="str">
        <f>_xlfn.CONCAT(VLOOKUP(MapTemplate!X19,Table1[[Location]:[Barcode]],5,FALSE)," (",VLOOKUP(MapTemplate!X19,Table1[[Location]:[Initial Clone Count]],6,FALSE),")")</f>
        <v>. ()</v>
      </c>
      <c r="Y19" s="56" t="str">
        <f>_xlfn.CONCAT(VLOOKUP(MapTemplate!Y19,Table1[[Location]:[Barcode]],5,FALSE)," (",VLOOKUP(MapTemplate!Y19,Table1[[Location]:[Initial Clone Count]],6,FALSE),")")</f>
        <v>. ()</v>
      </c>
      <c r="Z19" s="18">
        <v>7</v>
      </c>
      <c r="AA19" s="18"/>
    </row>
    <row r="20" spans="1:27" x14ac:dyDescent="0.35">
      <c r="A20" s="40"/>
      <c r="B20" s="56" t="str">
        <f>_xlfn.CONCAT(VLOOKUP(MapTemplate!B20,Table1[[Location]:[Barcode]],5,FALSE)," (",VLOOKUP(MapTemplate!B20,Table1[[Location]:[Initial Clone Count]],6,FALSE),")")</f>
        <v>KING002.086114 (5)</v>
      </c>
      <c r="C20" s="56" t="str">
        <f>_xlfn.CONCAT(VLOOKUP(MapTemplate!C20,Table1[[Location]:[Barcode]],5,FALSE)," (",VLOOKUP(MapTemplate!C20,Table1[[Location]:[Initial Clone Count]],6,FALSE),")")</f>
        <v>KING002.089787 (24)</v>
      </c>
      <c r="D20" s="56" t="str">
        <f>_xlfn.CONCAT(VLOOKUP(MapTemplate!D20,Table1[[Location]:[Barcode]],5,FALSE)," (",VLOOKUP(MapTemplate!D20,Table1[[Location]:[Initial Clone Count]],6,FALSE),")")</f>
        <v>KING002.086127 (17)</v>
      </c>
      <c r="E20" s="56" t="str">
        <f>_xlfn.CONCAT(VLOOKUP(MapTemplate!E20,Table1[[Location]:[Barcode]],5,FALSE)," (",VLOOKUP(MapTemplate!E20,Table1[[Location]:[Initial Clone Count]],6,FALSE),")")</f>
        <v>. ()</v>
      </c>
      <c r="F20" s="40"/>
      <c r="G20" s="56" t="str">
        <f>_xlfn.CONCAT(VLOOKUP(MapTemplate!G20,Table1[[Location]:[Barcode]],5,FALSE)," (",VLOOKUP(MapTemplate!G20,Table1[[Location]:[Initial Clone Count]],6,FALSE),")")</f>
        <v>. ()</v>
      </c>
      <c r="H20" s="56" t="str">
        <f>_xlfn.CONCAT(VLOOKUP(MapTemplate!H20,Table1[[Location]:[Barcode]],5,FALSE)," (",VLOOKUP(MapTemplate!H20,Table1[[Location]:[Initial Clone Count]],6,FALSE),")")</f>
        <v>. ()</v>
      </c>
      <c r="I20" s="56" t="str">
        <f>_xlfn.CONCAT(VLOOKUP(MapTemplate!I20,Table1[[Location]:[Barcode]],5,FALSE)," (",VLOOKUP(MapTemplate!I20,Table1[[Location]:[Initial Clone Count]],6,FALSE),")")</f>
        <v>. ()</v>
      </c>
      <c r="J20" s="56" t="str">
        <f>_xlfn.CONCAT(VLOOKUP(MapTemplate!J20,Table1[[Location]:[Barcode]],5,FALSE)," (",VLOOKUP(MapTemplate!J20,Table1[[Location]:[Initial Clone Count]],6,FALSE),")")</f>
        <v>OROB054.093811 (44)</v>
      </c>
      <c r="L20" s="56" t="str">
        <f>_xlfn.CONCAT(VLOOKUP(MapTemplate!L20,Table1[[Location]:[Barcode]],5,FALSE)," (",VLOOKUP(MapTemplate!L20,Table1[[Location]:[Initial Clone Count]],6,FALSE),")")</f>
        <v>NYFL014.091335 (29)</v>
      </c>
      <c r="M20" s="56" t="str">
        <f>_xlfn.CONCAT(VLOOKUP(MapTemplate!M20,Table1[[Location]:[Barcode]],5,FALSE)," (",VLOOKUP(MapTemplate!M20,Table1[[Location]:[Initial Clone Count]],6,FALSE),")")</f>
        <v>PLAN008.090310 (20)</v>
      </c>
      <c r="N20" s="56" t="str">
        <f>_xlfn.CONCAT(VLOOKUP(MapTemplate!N20,Table1[[Location]:[Barcode]],5,FALSE)," (",VLOOKUP(MapTemplate!N20,Table1[[Location]:[Initial Clone Count]],6,FALSE),")")</f>
        <v>. ()</v>
      </c>
      <c r="O20" s="56" t="str">
        <f>_xlfn.CONCAT(VLOOKUP(MapTemplate!O20,Table1[[Location]:[Barcode]],5,FALSE)," (",VLOOKUP(MapTemplate!O20,Table1[[Location]:[Initial Clone Count]],6,FALSE),")")</f>
        <v>. ()</v>
      </c>
      <c r="Q20" s="56" t="str">
        <f>_xlfn.CONCAT(VLOOKUP(MapTemplate!Q20,Table1[[Location]:[Barcode]],5,FALSE)," (",VLOOKUP(MapTemplate!Q20,Table1[[Location]:[Initial Clone Count]],6,FALSE),")")</f>
        <v>. ()</v>
      </c>
      <c r="R20" s="56" t="str">
        <f>_xlfn.CONCAT(VLOOKUP(MapTemplate!R20,Table1[[Location]:[Barcode]],5,FALSE)," (",VLOOKUP(MapTemplate!R20,Table1[[Location]:[Initial Clone Count]],6,FALSE),")")</f>
        <v>. ()</v>
      </c>
      <c r="S20" s="56" t="str">
        <f>_xlfn.CONCAT(VLOOKUP(MapTemplate!S20,Table1[[Location]:[Barcode]],5,FALSE)," (",VLOOKUP(MapTemplate!S20,Table1[[Location]:[Initial Clone Count]],6,FALSE),")")</f>
        <v>BERT016.093114 (42)</v>
      </c>
      <c r="T20" s="56" t="str">
        <f>_xlfn.CONCAT(VLOOKUP(MapTemplate!T20,Table1[[Location]:[Barcode]],5,FALSE)," (",VLOOKUP(MapTemplate!T20,Table1[[Location]:[Initial Clone Count]],6,FALSE),")")</f>
        <v>BERT016.088574 (7)</v>
      </c>
      <c r="V20" s="56" t="str">
        <f>_xlfn.CONCAT(VLOOKUP(MapTemplate!V20,Table1[[Location]:[Barcode]],5,FALSE)," (",VLOOKUP(MapTemplate!V20,Table1[[Location]:[Initial Clone Count]],6,FALSE),")")</f>
        <v>. ()</v>
      </c>
      <c r="W20" s="56" t="str">
        <f>_xlfn.CONCAT(VLOOKUP(MapTemplate!W20,Table1[[Location]:[Barcode]],5,FALSE)," (",VLOOKUP(MapTemplate!W20,Table1[[Location]:[Initial Clone Count]],6,FALSE),")")</f>
        <v>. ()</v>
      </c>
      <c r="X20" s="56" t="str">
        <f>_xlfn.CONCAT(VLOOKUP(MapTemplate!X20,Table1[[Location]:[Barcode]],5,FALSE)," (",VLOOKUP(MapTemplate!X20,Table1[[Location]:[Initial Clone Count]],6,FALSE),")")</f>
        <v>. ()</v>
      </c>
      <c r="Y20" s="56" t="str">
        <f>_xlfn.CONCAT(VLOOKUP(MapTemplate!Y20,Table1[[Location]:[Barcode]],5,FALSE)," (",VLOOKUP(MapTemplate!Y20,Table1[[Location]:[Initial Clone Count]],6,FALSE),")")</f>
        <v>. ()</v>
      </c>
      <c r="Z20" s="18">
        <v>6</v>
      </c>
      <c r="AA20" s="18"/>
    </row>
    <row r="21" spans="1:27" x14ac:dyDescent="0.35">
      <c r="A21" s="40"/>
      <c r="B21" s="56" t="str">
        <f>_xlfn.CONCAT(VLOOKUP(MapTemplate!B21,Table1[[Location]:[Barcode]],5,FALSE)," (",VLOOKUP(MapTemplate!B21,Table1[[Location]:[Initial Clone Count]],6,FALSE),")")</f>
        <v>BERT016.088473 (38)</v>
      </c>
      <c r="C21" s="56" t="str">
        <f>_xlfn.CONCAT(VLOOKUP(MapTemplate!C21,Table1[[Location]:[Barcode]],5,FALSE)," (",VLOOKUP(MapTemplate!C21,Table1[[Location]:[Initial Clone Count]],6,FALSE),")")</f>
        <v>. ()</v>
      </c>
      <c r="D21" s="56" t="str">
        <f>_xlfn.CONCAT(VLOOKUP(MapTemplate!D21,Table1[[Location]:[Barcode]],5,FALSE)," (",VLOOKUP(MapTemplate!D21,Table1[[Location]:[Initial Clone Count]],6,FALSE),")")</f>
        <v>. ()</v>
      </c>
      <c r="E21" s="56" t="str">
        <f>_xlfn.CONCAT(VLOOKUP(MapTemplate!E21,Table1[[Location]:[Barcode]],5,FALSE)," (",VLOOKUP(MapTemplate!E21,Table1[[Location]:[Initial Clone Count]],6,FALSE),")")</f>
        <v>. ()</v>
      </c>
      <c r="F21" s="40"/>
      <c r="G21" s="56" t="str">
        <f>_xlfn.CONCAT(VLOOKUP(MapTemplate!G21,Table1[[Location]:[Barcode]],5,FALSE)," (",VLOOKUP(MapTemplate!G21,Table1[[Location]:[Initial Clone Count]],6,FALSE),")")</f>
        <v>. ()</v>
      </c>
      <c r="H21" s="56" t="str">
        <f>_xlfn.CONCAT(VLOOKUP(MapTemplate!H21,Table1[[Location]:[Barcode]],5,FALSE)," (",VLOOKUP(MapTemplate!H21,Table1[[Location]:[Initial Clone Count]],6,FALSE),")")</f>
        <v>. ()</v>
      </c>
      <c r="I21" s="56" t="str">
        <f>_xlfn.CONCAT(VLOOKUP(MapTemplate!I21,Table1[[Location]:[Barcode]],5,FALSE)," (",VLOOKUP(MapTemplate!I21,Table1[[Location]:[Initial Clone Count]],6,FALSE),")")</f>
        <v>OROB054.092036 (19)</v>
      </c>
      <c r="J21" s="56" t="str">
        <f>_xlfn.CONCAT(VLOOKUP(MapTemplate!J21,Table1[[Location]:[Barcode]],5,FALSE)," (",VLOOKUP(MapTemplate!J21,Table1[[Location]:[Initial Clone Count]],6,FALSE),")")</f>
        <v>SOUR007.079429 (30)</v>
      </c>
      <c r="L21" s="56" t="str">
        <f>_xlfn.CONCAT(VLOOKUP(MapTemplate!L21,Table1[[Location]:[Barcode]],5,FALSE)," (",VLOOKUP(MapTemplate!L21,Table1[[Location]:[Initial Clone Count]],6,FALSE),")")</f>
        <v>PLAN008.090309 (37)</v>
      </c>
      <c r="M21" s="56" t="str">
        <f>_xlfn.CONCAT(VLOOKUP(MapTemplate!M21,Table1[[Location]:[Barcode]],5,FALSE)," (",VLOOKUP(MapTemplate!M21,Table1[[Location]:[Initial Clone Count]],6,FALSE),")")</f>
        <v>. ()</v>
      </c>
      <c r="N21" s="56" t="str">
        <f>_xlfn.CONCAT(VLOOKUP(MapTemplate!N21,Table1[[Location]:[Barcode]],5,FALSE)," (",VLOOKUP(MapTemplate!N21,Table1[[Location]:[Initial Clone Count]],6,FALSE),")")</f>
        <v>. ()</v>
      </c>
      <c r="O21" s="56" t="str">
        <f>_xlfn.CONCAT(VLOOKUP(MapTemplate!O21,Table1[[Location]:[Barcode]],5,FALSE)," (",VLOOKUP(MapTemplate!O21,Table1[[Location]:[Initial Clone Count]],6,FALSE),")")</f>
        <v>. ()</v>
      </c>
      <c r="Q21" s="56" t="str">
        <f>_xlfn.CONCAT(VLOOKUP(MapTemplate!Q21,Table1[[Location]:[Barcode]],5,FALSE)," (",VLOOKUP(MapTemplate!Q21,Table1[[Location]:[Initial Clone Count]],6,FALSE),")")</f>
        <v>. ()</v>
      </c>
      <c r="R21" s="56" t="str">
        <f>_xlfn.CONCAT(VLOOKUP(MapTemplate!R21,Table1[[Location]:[Barcode]],5,FALSE)," (",VLOOKUP(MapTemplate!R21,Table1[[Location]:[Initial Clone Count]],6,FALSE),")")</f>
        <v>. ()</v>
      </c>
      <c r="S21" s="56" t="str">
        <f>_xlfn.CONCAT(VLOOKUP(MapTemplate!S21,Table1[[Location]:[Barcode]],5,FALSE)," (",VLOOKUP(MapTemplate!S21,Table1[[Location]:[Initial Clone Count]],6,FALSE),")")</f>
        <v>KING002.082659 (35)</v>
      </c>
      <c r="T21" s="56" t="str">
        <f>_xlfn.CONCAT(VLOOKUP(MapTemplate!T21,Table1[[Location]:[Barcode]],5,FALSE)," (",VLOOKUP(MapTemplate!T21,Table1[[Location]:[Initial Clone Count]],6,FALSE),")")</f>
        <v>BERT016.097703 (14)</v>
      </c>
      <c r="V21" s="56" t="str">
        <f>_xlfn.CONCAT(VLOOKUP(MapTemplate!V21,Table1[[Location]:[Barcode]],5,FALSE)," (",VLOOKUP(MapTemplate!V21,Table1[[Location]:[Initial Clone Count]],6,FALSE),")")</f>
        <v>. ()</v>
      </c>
      <c r="W21" s="56" t="str">
        <f>_xlfn.CONCAT(VLOOKUP(MapTemplate!W21,Table1[[Location]:[Barcode]],5,FALSE)," (",VLOOKUP(MapTemplate!W21,Table1[[Location]:[Initial Clone Count]],6,FALSE),")")</f>
        <v>. ()</v>
      </c>
      <c r="X21" s="56" t="str">
        <f>_xlfn.CONCAT(VLOOKUP(MapTemplate!X21,Table1[[Location]:[Barcode]],5,FALSE)," (",VLOOKUP(MapTemplate!X21,Table1[[Location]:[Initial Clone Count]],6,FALSE),")")</f>
        <v>. ()</v>
      </c>
      <c r="Y21" s="56" t="str">
        <f>_xlfn.CONCAT(VLOOKUP(MapTemplate!Y21,Table1[[Location]:[Barcode]],5,FALSE)," (",VLOOKUP(MapTemplate!Y21,Table1[[Location]:[Initial Clone Count]],6,FALSE),")")</f>
        <v>. ()</v>
      </c>
      <c r="Z21" s="18">
        <v>5</v>
      </c>
      <c r="AA21" s="18"/>
    </row>
    <row r="22" spans="1:27" x14ac:dyDescent="0.35">
      <c r="A22" s="40">
        <v>3</v>
      </c>
      <c r="B22" s="56" t="str">
        <f>_xlfn.CONCAT(VLOOKUP(MapTemplate!B22,Table1[[Location]:[Barcode]],5,FALSE)," (",VLOOKUP(MapTemplate!B22,Table1[[Location]:[Initial Clone Count]],6,FALSE),")")</f>
        <v>BERT016.085869 (46)</v>
      </c>
      <c r="C22" s="56" t="str">
        <f>_xlfn.CONCAT(VLOOKUP(MapTemplate!C22,Table1[[Location]:[Barcode]],5,FALSE)," (",VLOOKUP(MapTemplate!C22,Table1[[Location]:[Initial Clone Count]],6,FALSE),")")</f>
        <v>. ()</v>
      </c>
      <c r="D22" s="56" t="str">
        <f>_xlfn.CONCAT(VLOOKUP(MapTemplate!D22,Table1[[Location]:[Barcode]],5,FALSE)," (",VLOOKUP(MapTemplate!D22,Table1[[Location]:[Initial Clone Count]],6,FALSE),")")</f>
        <v>. ()</v>
      </c>
      <c r="E22" s="56" t="str">
        <f>_xlfn.CONCAT(VLOOKUP(MapTemplate!E22,Table1[[Location]:[Barcode]],5,FALSE)," (",VLOOKUP(MapTemplate!E22,Table1[[Location]:[Initial Clone Count]],6,FALSE),")")</f>
        <v>. ()</v>
      </c>
      <c r="F22" s="40"/>
      <c r="G22" s="56" t="str">
        <f>_xlfn.CONCAT(VLOOKUP(MapTemplate!G22,Table1[[Location]:[Barcode]],5,FALSE)," (",VLOOKUP(MapTemplate!G22,Table1[[Location]:[Initial Clone Count]],6,FALSE),")")</f>
        <v>. ()</v>
      </c>
      <c r="H22" s="56" t="str">
        <f>_xlfn.CONCAT(VLOOKUP(MapTemplate!H22,Table1[[Location]:[Barcode]],5,FALSE)," (",VLOOKUP(MapTemplate!H22,Table1[[Location]:[Initial Clone Count]],6,FALSE),")")</f>
        <v>PINE001.087102 (22)</v>
      </c>
      <c r="I22" s="56" t="str">
        <f>_xlfn.CONCAT(VLOOKUP(MapTemplate!I22,Table1[[Location]:[Barcode]],5,FALSE)," (",VLOOKUP(MapTemplate!I22,Table1[[Location]:[Initial Clone Count]],6,FALSE),")")</f>
        <v>SUNL006.095579 (17)</v>
      </c>
      <c r="J22" s="56" t="str">
        <f>_xlfn.CONCAT(VLOOKUP(MapTemplate!J22,Table1[[Location]:[Barcode]],5,FALSE)," (",VLOOKUP(MapTemplate!J22,Table1[[Location]:[Initial Clone Count]],6,FALSE),")")</f>
        <v>KOKO011.093306 (9)</v>
      </c>
      <c r="L22" s="56" t="str">
        <f>_xlfn.CONCAT(VLOOKUP(MapTemplate!L22,Table1[[Location]:[Barcode]],5,FALSE)," (",VLOOKUP(MapTemplate!L22,Table1[[Location]:[Initial Clone Count]],6,FALSE),")")</f>
        <v>GFSD189.082526 (30)</v>
      </c>
      <c r="M22" s="56" t="str">
        <f>_xlfn.CONCAT(VLOOKUP(MapTemplate!M22,Table1[[Location]:[Barcode]],5,FALSE)," (",VLOOKUP(MapTemplate!M22,Table1[[Location]:[Initial Clone Count]],6,FALSE),")")</f>
        <v>PLAN008.086293 (12)</v>
      </c>
      <c r="N22" s="56" t="str">
        <f>_xlfn.CONCAT(VLOOKUP(MapTemplate!N22,Table1[[Location]:[Barcode]],5,FALSE)," (",VLOOKUP(MapTemplate!N22,Table1[[Location]:[Initial Clone Count]],6,FALSE),")")</f>
        <v>PLAN008.090310 (4)</v>
      </c>
      <c r="O22" s="56" t="str">
        <f>_xlfn.CONCAT(VLOOKUP(MapTemplate!O22,Table1[[Location]:[Barcode]],5,FALSE)," (",VLOOKUP(MapTemplate!O22,Table1[[Location]:[Initial Clone Count]],6,FALSE),")")</f>
        <v>. ()</v>
      </c>
      <c r="Q22" s="56" t="str">
        <f>_xlfn.CONCAT(VLOOKUP(MapTemplate!Q22,Table1[[Location]:[Barcode]],5,FALSE)," (",VLOOKUP(MapTemplate!Q22,Table1[[Location]:[Initial Clone Count]],6,FALSE),")")</f>
        <v>. ()</v>
      </c>
      <c r="R22" s="56" t="str">
        <f>_xlfn.CONCAT(VLOOKUP(MapTemplate!R22,Table1[[Location]:[Barcode]],5,FALSE)," (",VLOOKUP(MapTemplate!R22,Table1[[Location]:[Initial Clone Count]],6,FALSE),")")</f>
        <v>STR8017.084021 (12)</v>
      </c>
      <c r="S22" s="56" t="str">
        <f>_xlfn.CONCAT(VLOOKUP(MapTemplate!S22,Table1[[Location]:[Barcode]],5,FALSE)," (",VLOOKUP(MapTemplate!S22,Table1[[Location]:[Initial Clone Count]],6,FALSE),")")</f>
        <v>STR8017.088132 (20)</v>
      </c>
      <c r="T22" s="56" t="str">
        <f>_xlfn.CONCAT(VLOOKUP(MapTemplate!T22,Table1[[Location]:[Barcode]],5,FALSE)," (",VLOOKUP(MapTemplate!T22,Table1[[Location]:[Initial Clone Count]],6,FALSE),")")</f>
        <v>DURP006.089941 (17)</v>
      </c>
      <c r="V22" s="56" t="str">
        <f>_xlfn.CONCAT(VLOOKUP(MapTemplate!V22,Table1[[Location]:[Barcode]],5,FALSE)," (",VLOOKUP(MapTemplate!V22,Table1[[Location]:[Initial Clone Count]],6,FALSE),")")</f>
        <v>. ()</v>
      </c>
      <c r="W22" s="56" t="str">
        <f>_xlfn.CONCAT(VLOOKUP(MapTemplate!W22,Table1[[Location]:[Barcode]],5,FALSE)," (",VLOOKUP(MapTemplate!W22,Table1[[Location]:[Initial Clone Count]],6,FALSE),")")</f>
        <v>. ()</v>
      </c>
      <c r="X22" s="56" t="str">
        <f>_xlfn.CONCAT(VLOOKUP(MapTemplate!X22,Table1[[Location]:[Barcode]],5,FALSE)," (",VLOOKUP(MapTemplate!X22,Table1[[Location]:[Initial Clone Count]],6,FALSE),")")</f>
        <v>. ()</v>
      </c>
      <c r="Y22" s="56" t="str">
        <f>_xlfn.CONCAT(VLOOKUP(MapTemplate!Y22,Table1[[Location]:[Barcode]],5,FALSE)," (",VLOOKUP(MapTemplate!Y22,Table1[[Location]:[Initial Clone Count]],6,FALSE),")")</f>
        <v>. ()</v>
      </c>
      <c r="Z22" s="18">
        <v>4</v>
      </c>
      <c r="AA22" s="18"/>
    </row>
    <row r="23" spans="1:27" x14ac:dyDescent="0.35">
      <c r="A23" s="40"/>
      <c r="B23" s="56" t="str">
        <f>_xlfn.CONCAT(VLOOKUP(MapTemplate!B23,Table1[[Location]:[Barcode]],5,FALSE)," (",VLOOKUP(MapTemplate!B23,Table1[[Location]:[Initial Clone Count]],6,FALSE),")")</f>
        <v>SODA011.091161 (50)</v>
      </c>
      <c r="C23" s="56" t="str">
        <f>_xlfn.CONCAT(VLOOKUP(MapTemplate!C23,Table1[[Location]:[Barcode]],5,FALSE)," (",VLOOKUP(MapTemplate!C23,Table1[[Location]:[Initial Clone Count]],6,FALSE),")")</f>
        <v>. ()</v>
      </c>
      <c r="D23" s="56" t="str">
        <f>_xlfn.CONCAT(VLOOKUP(MapTemplate!D23,Table1[[Location]:[Barcode]],5,FALSE)," (",VLOOKUP(MapTemplate!D23,Table1[[Location]:[Initial Clone Count]],6,FALSE),")")</f>
        <v>. ()</v>
      </c>
      <c r="E23" s="56" t="str">
        <f>_xlfn.CONCAT(VLOOKUP(MapTemplate!E23,Table1[[Location]:[Barcode]],5,FALSE)," (",VLOOKUP(MapTemplate!E23,Table1[[Location]:[Initial Clone Count]],6,FALSE),")")</f>
        <v>. ()</v>
      </c>
      <c r="F23" s="40"/>
      <c r="G23" s="56" t="str">
        <f>_xlfn.CONCAT(VLOOKUP(MapTemplate!G23,Table1[[Location]:[Barcode]],5,FALSE)," (",VLOOKUP(MapTemplate!G23,Table1[[Location]:[Initial Clone Count]],6,FALSE),")")</f>
        <v>. ()</v>
      </c>
      <c r="H23" s="56" t="str">
        <f>_xlfn.CONCAT(VLOOKUP(MapTemplate!H23,Table1[[Location]:[Barcode]],5,FALSE)," (",VLOOKUP(MapTemplate!H23,Table1[[Location]:[Initial Clone Count]],6,FALSE),")")</f>
        <v>. ()</v>
      </c>
      <c r="I23" s="56" t="str">
        <f>_xlfn.CONCAT(VLOOKUP(MapTemplate!I23,Table1[[Location]:[Barcode]],5,FALSE)," (",VLOOKUP(MapTemplate!I23,Table1[[Location]:[Initial Clone Count]],6,FALSE),")")</f>
        <v>. ()</v>
      </c>
      <c r="J23" s="56" t="str">
        <f>_xlfn.CONCAT(VLOOKUP(MapTemplate!J23,Table1[[Location]:[Barcode]],5,FALSE)," (",VLOOKUP(MapTemplate!J23,Table1[[Location]:[Initial Clone Count]],6,FALSE),")")</f>
        <v>PINE001.087095 (49)</v>
      </c>
      <c r="L23" s="56" t="str">
        <f>_xlfn.CONCAT(VLOOKUP(MapTemplate!L23,Table1[[Location]:[Barcode]],5,FALSE)," (",VLOOKUP(MapTemplate!L23,Table1[[Location]:[Initial Clone Count]],6,FALSE),")")</f>
        <v>DURP006.090232 (26)</v>
      </c>
      <c r="M23" s="56" t="str">
        <f>_xlfn.CONCAT(VLOOKUP(MapTemplate!M23,Table1[[Location]:[Barcode]],5,FALSE)," (",VLOOKUP(MapTemplate!M23,Table1[[Location]:[Initial Clone Count]],6,FALSE),")")</f>
        <v>DOSI005.095951 (14)</v>
      </c>
      <c r="N23" s="56" t="str">
        <f>_xlfn.CONCAT(VLOOKUP(MapTemplate!N23,Table1[[Location]:[Barcode]],5,FALSE)," (",VLOOKUP(MapTemplate!N23,Table1[[Location]:[Initial Clone Count]],6,FALSE),")")</f>
        <v>LCKE001.090055 (6)</v>
      </c>
      <c r="O23" s="56" t="str">
        <f>_xlfn.CONCAT(VLOOKUP(MapTemplate!O23,Table1[[Location]:[Barcode]],5,FALSE)," (",VLOOKUP(MapTemplate!O23,Table1[[Location]:[Initial Clone Count]],6,FALSE),")")</f>
        <v xml:space="preserve"> ()</v>
      </c>
      <c r="Q23" s="56" t="str">
        <f>_xlfn.CONCAT(VLOOKUP(MapTemplate!Q23,Table1[[Location]:[Barcode]],5,FALSE)," (",VLOOKUP(MapTemplate!Q23,Table1[[Location]:[Initial Clone Count]],6,FALSE),")")</f>
        <v>. ()</v>
      </c>
      <c r="R23" s="56" t="str">
        <f>_xlfn.CONCAT(VLOOKUP(MapTemplate!R23,Table1[[Location]:[Barcode]],5,FALSE)," (",VLOOKUP(MapTemplate!R23,Table1[[Location]:[Initial Clone Count]],6,FALSE),")")</f>
        <v>KING002.095866 (15)</v>
      </c>
      <c r="S23" s="56" t="str">
        <f>_xlfn.CONCAT(VLOOKUP(MapTemplate!S23,Table1[[Location]:[Barcode]],5,FALSE)," (",VLOOKUP(MapTemplate!S23,Table1[[Location]:[Initial Clone Count]],6,FALSE),")")</f>
        <v>KING002.089810 (22)</v>
      </c>
      <c r="T23" s="56" t="str">
        <f>_xlfn.CONCAT(VLOOKUP(MapTemplate!T23,Table1[[Location]:[Barcode]],5,FALSE)," (",VLOOKUP(MapTemplate!T23,Table1[[Location]:[Initial Clone Count]],6,FALSE),")")</f>
        <v>KING002.086114 (10)</v>
      </c>
      <c r="V23" s="56" t="str">
        <f>_xlfn.CONCAT(VLOOKUP(MapTemplate!V23,Table1[[Location]:[Barcode]],5,FALSE)," (",VLOOKUP(MapTemplate!V23,Table1[[Location]:[Initial Clone Count]],6,FALSE),")")</f>
        <v>. ()</v>
      </c>
      <c r="W23" s="56" t="str">
        <f>_xlfn.CONCAT(VLOOKUP(MapTemplate!W23,Table1[[Location]:[Barcode]],5,FALSE)," (",VLOOKUP(MapTemplate!W23,Table1[[Location]:[Initial Clone Count]],6,FALSE),")")</f>
        <v>. ()</v>
      </c>
      <c r="X23" s="56" t="str">
        <f>_xlfn.CONCAT(VLOOKUP(MapTemplate!X23,Table1[[Location]:[Barcode]],5,FALSE)," (",VLOOKUP(MapTemplate!X23,Table1[[Location]:[Initial Clone Count]],6,FALSE),")")</f>
        <v>. ()</v>
      </c>
      <c r="Y23" s="56" t="str">
        <f>_xlfn.CONCAT(VLOOKUP(MapTemplate!Y23,Table1[[Location]:[Barcode]],5,FALSE)," (",VLOOKUP(MapTemplate!Y23,Table1[[Location]:[Initial Clone Count]],6,FALSE),")")</f>
        <v>. ()</v>
      </c>
      <c r="Z23" s="18">
        <v>3</v>
      </c>
      <c r="AA23" s="18"/>
    </row>
    <row r="24" spans="1:27" x14ac:dyDescent="0.35">
      <c r="A24" s="40"/>
      <c r="B24" s="56" t="str">
        <f>_xlfn.CONCAT(VLOOKUP(MapTemplate!B24,Table1[[Location]:[Barcode]],5,FALSE)," (",VLOOKUP(MapTemplate!B24,Table1[[Location]:[Initial Clone Count]],6,FALSE),")")</f>
        <v>KING002.086079 (23)</v>
      </c>
      <c r="C24" s="56" t="str">
        <f>_xlfn.CONCAT(VLOOKUP(MapTemplate!C24,Table1[[Location]:[Barcode]],5,FALSE)," (",VLOOKUP(MapTemplate!C24,Table1[[Location]:[Initial Clone Count]],6,FALSE),")")</f>
        <v>PINE001.087095 (11)</v>
      </c>
      <c r="D24" s="56" t="str">
        <f>_xlfn.CONCAT(VLOOKUP(MapTemplate!D24,Table1[[Location]:[Barcode]],5,FALSE)," (",VLOOKUP(MapTemplate!D24,Table1[[Location]:[Initial Clone Count]],6,FALSE),")")</f>
        <v>DOSI005.087410 (15)</v>
      </c>
      <c r="E24" s="56" t="str">
        <f>_xlfn.CONCAT(VLOOKUP(MapTemplate!E24,Table1[[Location]:[Barcode]],5,FALSE)," (",VLOOKUP(MapTemplate!E24,Table1[[Location]:[Initial Clone Count]],6,FALSE),")")</f>
        <v>. ()</v>
      </c>
      <c r="F24" s="40"/>
      <c r="G24" s="56" t="str">
        <f>_xlfn.CONCAT(VLOOKUP(MapTemplate!G24,Table1[[Location]:[Barcode]],5,FALSE)," (",VLOOKUP(MapTemplate!G24,Table1[[Location]:[Initial Clone Count]],6,FALSE),")")</f>
        <v>. ()</v>
      </c>
      <c r="H24" s="56" t="str">
        <f>_xlfn.CONCAT(VLOOKUP(MapTemplate!H24,Table1[[Location]:[Barcode]],5,FALSE)," (",VLOOKUP(MapTemplate!H24,Table1[[Location]:[Initial Clone Count]],6,FALSE),")")</f>
        <v>SUNL006.086965 (11)</v>
      </c>
      <c r="I24" s="56" t="str">
        <f>_xlfn.CONCAT(VLOOKUP(MapTemplate!I24,Table1[[Location]:[Barcode]],5,FALSE)," (",VLOOKUP(MapTemplate!I24,Table1[[Location]:[Initial Clone Count]],6,FALSE),")")</f>
        <v>SUNL006.087030 (18)</v>
      </c>
      <c r="J24" s="56" t="str">
        <f>_xlfn.CONCAT(VLOOKUP(MapTemplate!J24,Table1[[Location]:[Barcode]],5,FALSE)," (",VLOOKUP(MapTemplate!J24,Table1[[Location]:[Initial Clone Count]],6,FALSE),")")</f>
        <v>PINE001.087102 (19)</v>
      </c>
      <c r="L24" s="56" t="str">
        <f>_xlfn.CONCAT(VLOOKUP(MapTemplate!L24,Table1[[Location]:[Barcode]],5,FALSE)," (",VLOOKUP(MapTemplate!L24,Table1[[Location]:[Initial Clone Count]],6,FALSE),")")</f>
        <v>DURP006.084611 (45)</v>
      </c>
      <c r="M24" s="56" t="str">
        <f>_xlfn.CONCAT(VLOOKUP(MapTemplate!M24,Table1[[Location]:[Barcode]],5,FALSE)," (",VLOOKUP(MapTemplate!M24,Table1[[Location]:[Initial Clone Count]],6,FALSE),")")</f>
        <v>. ()</v>
      </c>
      <c r="N24" s="56" t="str">
        <f>_xlfn.CONCAT(VLOOKUP(MapTemplate!N24,Table1[[Location]:[Barcode]],5,FALSE)," (",VLOOKUP(MapTemplate!N24,Table1[[Location]:[Initial Clone Count]],6,FALSE),")")</f>
        <v>. ()</v>
      </c>
      <c r="O24" s="56" t="str">
        <f>_xlfn.CONCAT(VLOOKUP(MapTemplate!O24,Table1[[Location]:[Barcode]],5,FALSE)," (",VLOOKUP(MapTemplate!O24,Table1[[Location]:[Initial Clone Count]],6,FALSE),")")</f>
        <v>. ()</v>
      </c>
      <c r="Q24" s="56" t="str">
        <f>_xlfn.CONCAT(VLOOKUP(MapTemplate!Q24,Table1[[Location]:[Barcode]],5,FALSE)," (",VLOOKUP(MapTemplate!Q24,Table1[[Location]:[Initial Clone Count]],6,FALSE),")")</f>
        <v>. ()</v>
      </c>
      <c r="R24" s="56" t="str">
        <f>_xlfn.CONCAT(VLOOKUP(MapTemplate!R24,Table1[[Location]:[Barcode]],5,FALSE)," (",VLOOKUP(MapTemplate!R24,Table1[[Location]:[Initial Clone Count]],6,FALSE),")")</f>
        <v>. ()</v>
      </c>
      <c r="S24" s="56" t="str">
        <f>_xlfn.CONCAT(VLOOKUP(MapTemplate!S24,Table1[[Location]:[Barcode]],5,FALSE)," (",VLOOKUP(MapTemplate!S24,Table1[[Location]:[Initial Clone Count]],6,FALSE),")")</f>
        <v>. ()</v>
      </c>
      <c r="T24" s="56" t="str">
        <f>_xlfn.CONCAT(VLOOKUP(MapTemplate!T24,Table1[[Location]:[Barcode]],5,FALSE)," (",VLOOKUP(MapTemplate!T24,Table1[[Location]:[Initial Clone Count]],6,FALSE),")")</f>
        <v>SODA011.084742 (49)</v>
      </c>
      <c r="V24" s="56" t="str">
        <f>_xlfn.CONCAT(VLOOKUP(MapTemplate!V24,Table1[[Location]:[Barcode]],5,FALSE)," (",VLOOKUP(MapTemplate!V24,Table1[[Location]:[Initial Clone Count]],6,FALSE),")")</f>
        <v>. ()</v>
      </c>
      <c r="W24" s="56" t="str">
        <f>_xlfn.CONCAT(VLOOKUP(MapTemplate!W24,Table1[[Location]:[Barcode]],5,FALSE)," (",VLOOKUP(MapTemplate!W24,Table1[[Location]:[Initial Clone Count]],6,FALSE),")")</f>
        <v>. ()</v>
      </c>
      <c r="X24" s="56" t="str">
        <f>_xlfn.CONCAT(VLOOKUP(MapTemplate!X24,Table1[[Location]:[Barcode]],5,FALSE)," (",VLOOKUP(MapTemplate!X24,Table1[[Location]:[Initial Clone Count]],6,FALSE),")")</f>
        <v>. ()</v>
      </c>
      <c r="Y24" s="56" t="str">
        <f>_xlfn.CONCAT(VLOOKUP(MapTemplate!Y24,Table1[[Location]:[Barcode]],5,FALSE)," (",VLOOKUP(MapTemplate!Y24,Table1[[Location]:[Initial Clone Count]],6,FALSE),")")</f>
        <v>. ()</v>
      </c>
      <c r="Z24" s="18">
        <v>2</v>
      </c>
      <c r="AA24" s="18"/>
    </row>
    <row r="25" spans="1:27" x14ac:dyDescent="0.35">
      <c r="A25" s="40"/>
      <c r="B25" s="56" t="str">
        <f>_xlfn.CONCAT(VLOOKUP(MapTemplate!B25,Table1[[Location]:[Barcode]],5,FALSE)," (",VLOOKUP(MapTemplate!B25,Table1[[Location]:[Initial Clone Count]],6,FALSE),")")</f>
        <v>KING002.086127 (11)</v>
      </c>
      <c r="C25" s="56" t="str">
        <f>_xlfn.CONCAT(VLOOKUP(MapTemplate!C25,Table1[[Location]:[Barcode]],5,FALSE)," (",VLOOKUP(MapTemplate!C25,Table1[[Location]:[Initial Clone Count]],6,FALSE),")")</f>
        <v>BERT016.085876 (34)</v>
      </c>
      <c r="D25" s="56" t="str">
        <f>_xlfn.CONCAT(VLOOKUP(MapTemplate!D25,Table1[[Location]:[Barcode]],5,FALSE)," (",VLOOKUP(MapTemplate!D25,Table1[[Location]:[Initial Clone Count]],6,FALSE),")")</f>
        <v>. ()</v>
      </c>
      <c r="E25" s="56" t="str">
        <f>_xlfn.CONCAT(VLOOKUP(MapTemplate!E25,Table1[[Location]:[Barcode]],5,FALSE)," (",VLOOKUP(MapTemplate!E25,Table1[[Location]:[Initial Clone Count]],6,FALSE),")")</f>
        <v>. ()</v>
      </c>
      <c r="F25" s="40"/>
      <c r="G25" s="56" t="str">
        <f>_xlfn.CONCAT(VLOOKUP(MapTemplate!G25,Table1[[Location]:[Barcode]],5,FALSE)," (",VLOOKUP(MapTemplate!G25,Table1[[Location]:[Initial Clone Count]],6,FALSE),")")</f>
        <v>. ()</v>
      </c>
      <c r="H25" s="56" t="str">
        <f>_xlfn.CONCAT(VLOOKUP(MapTemplate!H25,Table1[[Location]:[Barcode]],5,FALSE)," (",VLOOKUP(MapTemplate!H25,Table1[[Location]:[Initial Clone Count]],6,FALSE),")")</f>
        <v>SUNL006.087046 (12)</v>
      </c>
      <c r="I25" s="56" t="str">
        <f>_xlfn.CONCAT(VLOOKUP(MapTemplate!I25,Table1[[Location]:[Barcode]],5,FALSE)," (",VLOOKUP(MapTemplate!I25,Table1[[Location]:[Initial Clone Count]],6,FALSE),")")</f>
        <v>OROB054.084291 (31)</v>
      </c>
      <c r="J25" s="56" t="str">
        <f>_xlfn.CONCAT(VLOOKUP(MapTemplate!J25,Table1[[Location]:[Barcode]],5,FALSE)," (",VLOOKUP(MapTemplate!J25,Table1[[Location]:[Initial Clone Count]],6,FALSE),")")</f>
        <v>PINE001.090276 (6)</v>
      </c>
      <c r="L25" s="56" t="str">
        <f>_xlfn.CONCAT(VLOOKUP(MapTemplate!L25,Table1[[Location]:[Barcode]],5,FALSE)," (",VLOOKUP(MapTemplate!L25,Table1[[Location]:[Initial Clone Count]],6,FALSE),")")</f>
        <v>BERT016.097703 (11)</v>
      </c>
      <c r="M25" s="56" t="str">
        <f>_xlfn.CONCAT(VLOOKUP(MapTemplate!M25,Table1[[Location]:[Barcode]],5,FALSE)," (",VLOOKUP(MapTemplate!M25,Table1[[Location]:[Initial Clone Count]],6,FALSE),")")</f>
        <v>SODA011.094117 (27)</v>
      </c>
      <c r="N25" s="56" t="str">
        <f>_xlfn.CONCAT(VLOOKUP(MapTemplate!N25,Table1[[Location]:[Barcode]],5,FALSE)," (",VLOOKUP(MapTemplate!N25,Table1[[Location]:[Initial Clone Count]],6,FALSE),")")</f>
        <v>DURP006.089941 (11)</v>
      </c>
      <c r="O25" s="56" t="str">
        <f>_xlfn.CONCAT(VLOOKUP(MapTemplate!O25,Table1[[Location]:[Barcode]],5,FALSE)," (",VLOOKUP(MapTemplate!O25,Table1[[Location]:[Initial Clone Count]],6,FALSE),")")</f>
        <v>. ()</v>
      </c>
      <c r="Q25" s="56" t="str">
        <f>_xlfn.CONCAT(VLOOKUP(MapTemplate!Q25,Table1[[Location]:[Barcode]],5,FALSE)," (",VLOOKUP(MapTemplate!Q25,Table1[[Location]:[Initial Clone Count]],6,FALSE),")")</f>
        <v>. ()</v>
      </c>
      <c r="R25" s="56" t="str">
        <f>_xlfn.CONCAT(VLOOKUP(MapTemplate!R25,Table1[[Location]:[Barcode]],5,FALSE)," (",VLOOKUP(MapTemplate!R25,Table1[[Location]:[Initial Clone Count]],6,FALSE),")")</f>
        <v>. ()</v>
      </c>
      <c r="S25" s="56" t="str">
        <f>_xlfn.CONCAT(VLOOKUP(MapTemplate!S25,Table1[[Location]:[Barcode]],5,FALSE)," (",VLOOKUP(MapTemplate!S25,Table1[[Location]:[Initial Clone Count]],6,FALSE),")")</f>
        <v>GFSD189.082552 (46)</v>
      </c>
      <c r="T25" s="56" t="str">
        <f>_xlfn.CONCAT(VLOOKUP(MapTemplate!T25,Table1[[Location]:[Barcode]],5,FALSE)," (",VLOOKUP(MapTemplate!T25,Table1[[Location]:[Initial Clone Count]],6,FALSE),")")</f>
        <v>DOSI005.087420 (2)</v>
      </c>
      <c r="V25" s="56" t="str">
        <f>_xlfn.CONCAT(VLOOKUP(MapTemplate!V25,Table1[[Location]:[Barcode]],5,FALSE)," (",VLOOKUP(MapTemplate!V25,Table1[[Location]:[Initial Clone Count]],6,FALSE),")")</f>
        <v>. ()</v>
      </c>
      <c r="W25" s="56" t="str">
        <f>_xlfn.CONCAT(VLOOKUP(MapTemplate!W25,Table1[[Location]:[Barcode]],5,FALSE)," (",VLOOKUP(MapTemplate!W25,Table1[[Location]:[Initial Clone Count]],6,FALSE),")")</f>
        <v>. ()</v>
      </c>
      <c r="X25" s="56" t="str">
        <f>_xlfn.CONCAT(VLOOKUP(MapTemplate!X25,Table1[[Location]:[Barcode]],5,FALSE)," (",VLOOKUP(MapTemplate!X25,Table1[[Location]:[Initial Clone Count]],6,FALSE),")")</f>
        <v>. ()</v>
      </c>
      <c r="Y25" s="56" t="str">
        <f>_xlfn.CONCAT(VLOOKUP(MapTemplate!Y25,Table1[[Location]:[Barcode]],5,FALSE)," (",VLOOKUP(MapTemplate!Y25,Table1[[Location]:[Initial Clone Count]],6,FALSE),")")</f>
        <v>. ()</v>
      </c>
      <c r="Z25" s="18">
        <v>1</v>
      </c>
      <c r="AA25" s="18"/>
    </row>
    <row r="26" spans="1:27" x14ac:dyDescent="0.35">
      <c r="A26" s="1"/>
      <c r="B26" s="1"/>
      <c r="C26" s="1"/>
      <c r="D26" s="1"/>
      <c r="E26" s="1"/>
      <c r="F26" s="1"/>
      <c r="G26" s="1"/>
      <c r="H26" s="1"/>
      <c r="I26" s="1"/>
      <c r="J26" s="1"/>
      <c r="L26" s="1"/>
      <c r="M26" s="1"/>
      <c r="N26" s="1"/>
      <c r="O26" s="1"/>
      <c r="Q26" s="1"/>
      <c r="R26" s="1"/>
      <c r="S26" s="1"/>
      <c r="T26" s="1"/>
    </row>
    <row r="27" spans="1:27" x14ac:dyDescent="0.35">
      <c r="A27" s="1"/>
      <c r="B27" s="1"/>
      <c r="C27" s="1"/>
      <c r="D27" s="1"/>
      <c r="E27" s="1"/>
      <c r="F27" s="1"/>
      <c r="G27" s="1"/>
      <c r="H27" s="1"/>
      <c r="I27" s="1"/>
      <c r="J27" s="1"/>
      <c r="L27" s="1"/>
      <c r="M27" s="1"/>
      <c r="N27" s="1"/>
      <c r="O27" s="1"/>
      <c r="Q27" s="1"/>
    </row>
  </sheetData>
  <pageMargins left="0.7" right="0.7" top="0.75" bottom="0.75" header="0.3" footer="0.3"/>
  <pageSetup scale="56" fitToHeight="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868A7-FBE3-4C6B-8891-3322E98666F0}">
  <dimension ref="A1:AF955"/>
  <sheetViews>
    <sheetView zoomScale="91" workbookViewId="0">
      <selection activeCell="C504" sqref="C504"/>
    </sheetView>
  </sheetViews>
  <sheetFormatPr defaultColWidth="10.7265625" defaultRowHeight="14.5" x14ac:dyDescent="0.35"/>
  <cols>
    <col min="2" max="2" width="10.7265625" style="91"/>
    <col min="3" max="3" width="10.81640625" style="91" customWidth="1"/>
    <col min="4" max="5" width="10.7265625" style="91"/>
    <col min="6" max="6" width="3.453125" style="91" customWidth="1"/>
    <col min="7" max="10" width="10.7265625" style="91"/>
    <col min="11" max="11" width="9.81640625" style="91" customWidth="1"/>
    <col min="12" max="15" width="10.7265625" style="91"/>
    <col min="16" max="16" width="4.26953125" style="91" customWidth="1"/>
    <col min="17" max="25" width="10.7265625" style="91"/>
  </cols>
  <sheetData>
    <row r="1" spans="1:32" s="15" customFormat="1" x14ac:dyDescent="0.35">
      <c r="A1" s="32"/>
      <c r="B1" s="32" t="s">
        <v>4474</v>
      </c>
      <c r="C1" s="32" t="s">
        <v>4474</v>
      </c>
      <c r="D1" s="32" t="s">
        <v>4474</v>
      </c>
      <c r="E1" s="32" t="s">
        <v>4474</v>
      </c>
      <c r="F1" s="32"/>
      <c r="G1" s="32" t="s">
        <v>4475</v>
      </c>
      <c r="H1" s="32" t="s">
        <v>4475</v>
      </c>
      <c r="I1" s="32" t="s">
        <v>4475</v>
      </c>
      <c r="J1" s="32" t="s">
        <v>4475</v>
      </c>
      <c r="K1" s="102"/>
      <c r="L1" s="102" t="s">
        <v>4476</v>
      </c>
      <c r="M1" s="102" t="s">
        <v>4476</v>
      </c>
      <c r="N1" s="102" t="s">
        <v>4476</v>
      </c>
      <c r="O1" s="102" t="s">
        <v>4476</v>
      </c>
      <c r="P1" s="102"/>
      <c r="Q1" s="102" t="s">
        <v>4477</v>
      </c>
      <c r="R1" s="102" t="s">
        <v>4477</v>
      </c>
      <c r="S1" s="102" t="s">
        <v>4477</v>
      </c>
      <c r="T1" s="102" t="s">
        <v>4477</v>
      </c>
      <c r="V1" s="15" t="s">
        <v>4478</v>
      </c>
      <c r="W1" s="15" t="s">
        <v>4478</v>
      </c>
      <c r="X1" s="15" t="s">
        <v>4478</v>
      </c>
      <c r="Y1" s="15" t="s">
        <v>4478</v>
      </c>
    </row>
    <row r="2" spans="1:32" x14ac:dyDescent="0.35">
      <c r="A2" s="13" t="s">
        <v>4473</v>
      </c>
      <c r="B2" s="90">
        <v>1</v>
      </c>
      <c r="C2" s="90">
        <v>2</v>
      </c>
      <c r="D2" s="90">
        <v>3</v>
      </c>
      <c r="E2" s="90">
        <v>4</v>
      </c>
      <c r="F2" s="90"/>
      <c r="G2" s="90">
        <v>4</v>
      </c>
      <c r="H2" s="90">
        <v>3</v>
      </c>
      <c r="I2" s="90">
        <v>2</v>
      </c>
      <c r="J2" s="90">
        <v>1</v>
      </c>
      <c r="K2" s="90"/>
      <c r="L2" s="90">
        <v>1</v>
      </c>
      <c r="M2" s="90">
        <v>2</v>
      </c>
      <c r="N2" s="90">
        <v>3</v>
      </c>
      <c r="O2" s="90">
        <v>4</v>
      </c>
      <c r="P2" s="92"/>
      <c r="Q2" s="24">
        <v>4</v>
      </c>
      <c r="R2" s="89">
        <v>3</v>
      </c>
      <c r="S2" s="89">
        <v>2</v>
      </c>
      <c r="T2" s="89">
        <v>1</v>
      </c>
      <c r="U2" s="92"/>
      <c r="V2" s="24">
        <v>1</v>
      </c>
      <c r="W2" s="89">
        <v>2</v>
      </c>
      <c r="X2" s="89">
        <v>3</v>
      </c>
      <c r="Y2" s="89">
        <v>4</v>
      </c>
      <c r="AA2" s="5"/>
      <c r="AB2" s="5"/>
      <c r="AD2" s="5"/>
      <c r="AE2" s="5"/>
      <c r="AF2" s="5"/>
    </row>
    <row r="3" spans="1:32" x14ac:dyDescent="0.35">
      <c r="A3" s="160">
        <v>1</v>
      </c>
      <c r="B3" s="19" t="str">
        <f>_xlfn.CONCAT(B$1,$A3,"-0",$Z3,":0",B$2)</f>
        <v>EE1-07:01</v>
      </c>
      <c r="C3" s="53" t="str">
        <f t="shared" ref="C3:R17" si="0">_xlfn.CONCAT(C$1,$A3,"-0",$Z3,":0",C$2)</f>
        <v>EE1-07:02</v>
      </c>
      <c r="D3" s="53" t="str">
        <f t="shared" si="0"/>
        <v>EE1-07:03</v>
      </c>
      <c r="E3" s="22" t="str">
        <f t="shared" si="0"/>
        <v>EE1-07:04</v>
      </c>
      <c r="F3" s="90"/>
      <c r="G3" s="19" t="str">
        <f t="shared" si="0"/>
        <v>DD1-07:04</v>
      </c>
      <c r="H3" s="93" t="str">
        <f t="shared" si="0"/>
        <v>DD1-07:03</v>
      </c>
      <c r="I3" s="93" t="str">
        <f t="shared" si="0"/>
        <v>DD1-07:02</v>
      </c>
      <c r="J3" s="94" t="str">
        <f t="shared" si="0"/>
        <v>DD1-07:01</v>
      </c>
      <c r="K3" s="92"/>
      <c r="L3" s="95" t="str">
        <f t="shared" si="0"/>
        <v>CC1-07:01</v>
      </c>
      <c r="M3" s="93" t="str">
        <f t="shared" si="0"/>
        <v>CC1-07:02</v>
      </c>
      <c r="N3" s="93" t="str">
        <f t="shared" si="0"/>
        <v>CC1-07:03</v>
      </c>
      <c r="O3" s="22" t="str">
        <f t="shared" si="0"/>
        <v>CC1-07:04</v>
      </c>
      <c r="P3" s="96"/>
      <c r="Q3" s="19" t="str">
        <f t="shared" si="0"/>
        <v>BB1-07:04</v>
      </c>
      <c r="R3" s="93" t="str">
        <f t="shared" si="0"/>
        <v>BB1-07:03</v>
      </c>
      <c r="S3" s="93" t="str">
        <f t="shared" ref="G3:Y17" si="1">_xlfn.CONCAT(S$1,$A3,"-0",$Z3,":0",S$2)</f>
        <v>BB1-07:02</v>
      </c>
      <c r="T3" s="94" t="str">
        <f t="shared" si="1"/>
        <v>BB1-07:01</v>
      </c>
      <c r="U3" s="97"/>
      <c r="V3" s="19" t="str">
        <f t="shared" si="1"/>
        <v>AA1-07:01</v>
      </c>
      <c r="W3" s="53" t="str">
        <f t="shared" si="1"/>
        <v>AA1-07:02</v>
      </c>
      <c r="X3" s="53" t="str">
        <f t="shared" si="1"/>
        <v>AA1-07:03</v>
      </c>
      <c r="Y3" s="22" t="str">
        <f t="shared" si="1"/>
        <v>AA1-07:04</v>
      </c>
      <c r="Z3">
        <v>7</v>
      </c>
    </row>
    <row r="4" spans="1:32" x14ac:dyDescent="0.35">
      <c r="A4" s="160">
        <v>1</v>
      </c>
      <c r="B4" s="20" t="str">
        <f t="shared" ref="B4:N19" si="2">_xlfn.CONCAT(B$1,$A4,"-0",$Z4,":0",B$2)</f>
        <v>EE1-06:01</v>
      </c>
      <c r="C4" s="90" t="str">
        <f t="shared" si="0"/>
        <v>EE1-06:02</v>
      </c>
      <c r="D4" s="90" t="str">
        <f t="shared" si="0"/>
        <v>EE1-06:03</v>
      </c>
      <c r="E4" s="88" t="str">
        <f t="shared" si="0"/>
        <v>EE1-06:04</v>
      </c>
      <c r="F4" s="90"/>
      <c r="G4" s="20" t="str">
        <f t="shared" si="1"/>
        <v>DD1-06:04</v>
      </c>
      <c r="H4" s="92" t="str">
        <f t="shared" si="1"/>
        <v>DD1-06:03</v>
      </c>
      <c r="I4" s="92" t="str">
        <f t="shared" si="1"/>
        <v>DD1-06:02</v>
      </c>
      <c r="J4" s="98" t="str">
        <f t="shared" si="2"/>
        <v>DD1-06:01</v>
      </c>
      <c r="K4" s="92"/>
      <c r="L4" s="97" t="str">
        <f t="shared" si="1"/>
        <v>CC1-06:01</v>
      </c>
      <c r="M4" s="92" t="str">
        <f t="shared" si="1"/>
        <v>CC1-06:02</v>
      </c>
      <c r="N4" s="92" t="str">
        <f t="shared" si="2"/>
        <v>CC1-06:03</v>
      </c>
      <c r="O4" s="88" t="str">
        <f t="shared" si="1"/>
        <v>CC1-06:04</v>
      </c>
      <c r="P4" s="96"/>
      <c r="Q4" s="20" t="str">
        <f t="shared" si="1"/>
        <v>BB1-06:04</v>
      </c>
      <c r="R4" s="92" t="str">
        <f t="shared" si="0"/>
        <v>BB1-06:03</v>
      </c>
      <c r="S4" s="92" t="str">
        <f t="shared" si="1"/>
        <v>BB1-06:02</v>
      </c>
      <c r="T4" s="98" t="str">
        <f t="shared" si="1"/>
        <v>BB1-06:01</v>
      </c>
      <c r="U4" s="97"/>
      <c r="V4" s="20" t="str">
        <f t="shared" si="1"/>
        <v>AA1-06:01</v>
      </c>
      <c r="W4" s="90" t="str">
        <f t="shared" si="1"/>
        <v>AA1-06:02</v>
      </c>
      <c r="X4" s="90" t="str">
        <f t="shared" si="1"/>
        <v>AA1-06:03</v>
      </c>
      <c r="Y4" s="88" t="str">
        <f t="shared" si="1"/>
        <v>AA1-06:04</v>
      </c>
      <c r="Z4">
        <v>6</v>
      </c>
    </row>
    <row r="5" spans="1:32" x14ac:dyDescent="0.35">
      <c r="A5" s="160">
        <v>1</v>
      </c>
      <c r="B5" s="20" t="str">
        <f t="shared" si="2"/>
        <v>EE1-05:01</v>
      </c>
      <c r="C5" s="90" t="str">
        <f t="shared" si="0"/>
        <v>EE1-05:02</v>
      </c>
      <c r="D5" s="90" t="str">
        <f t="shared" si="0"/>
        <v>EE1-05:03</v>
      </c>
      <c r="E5" s="88" t="str">
        <f t="shared" si="0"/>
        <v>EE1-05:04</v>
      </c>
      <c r="F5" s="90"/>
      <c r="G5" s="20" t="str">
        <f t="shared" si="1"/>
        <v>DD1-05:04</v>
      </c>
      <c r="H5" s="92" t="str">
        <f t="shared" si="1"/>
        <v>DD1-05:03</v>
      </c>
      <c r="I5" s="92" t="str">
        <f t="shared" si="1"/>
        <v>DD1-05:02</v>
      </c>
      <c r="J5" s="98" t="str">
        <f t="shared" si="0"/>
        <v>DD1-05:01</v>
      </c>
      <c r="K5" s="92"/>
      <c r="L5" s="97" t="str">
        <f t="shared" si="1"/>
        <v>CC1-05:01</v>
      </c>
      <c r="M5" s="92" t="str">
        <f t="shared" si="1"/>
        <v>CC1-05:02</v>
      </c>
      <c r="N5" s="92" t="str">
        <f t="shared" si="0"/>
        <v>CC1-05:03</v>
      </c>
      <c r="O5" s="88" t="str">
        <f t="shared" si="1"/>
        <v>CC1-05:04</v>
      </c>
      <c r="P5" s="96"/>
      <c r="Q5" s="20" t="str">
        <f t="shared" si="1"/>
        <v>BB1-05:04</v>
      </c>
      <c r="R5" s="92" t="str">
        <f t="shared" si="0"/>
        <v>BB1-05:03</v>
      </c>
      <c r="S5" s="92" t="str">
        <f t="shared" si="1"/>
        <v>BB1-05:02</v>
      </c>
      <c r="T5" s="98" t="str">
        <f t="shared" si="1"/>
        <v>BB1-05:01</v>
      </c>
      <c r="U5" s="97"/>
      <c r="V5" s="20" t="str">
        <f t="shared" si="1"/>
        <v>AA1-05:01</v>
      </c>
      <c r="W5" s="90" t="str">
        <f t="shared" si="1"/>
        <v>AA1-05:02</v>
      </c>
      <c r="X5" s="90" t="str">
        <f t="shared" si="1"/>
        <v>AA1-05:03</v>
      </c>
      <c r="Y5" s="88" t="str">
        <f t="shared" si="1"/>
        <v>AA1-05:04</v>
      </c>
      <c r="Z5">
        <v>5</v>
      </c>
    </row>
    <row r="6" spans="1:32" x14ac:dyDescent="0.35">
      <c r="A6" s="160">
        <v>1</v>
      </c>
      <c r="B6" s="20" t="str">
        <f t="shared" si="2"/>
        <v>EE1-04:01</v>
      </c>
      <c r="C6" s="90" t="str">
        <f t="shared" si="0"/>
        <v>EE1-04:02</v>
      </c>
      <c r="D6" s="90" t="str">
        <f t="shared" si="0"/>
        <v>EE1-04:03</v>
      </c>
      <c r="E6" s="88" t="str">
        <f t="shared" si="0"/>
        <v>EE1-04:04</v>
      </c>
      <c r="F6" s="90"/>
      <c r="G6" s="20" t="str">
        <f t="shared" si="1"/>
        <v>DD1-04:04</v>
      </c>
      <c r="H6" s="92" t="str">
        <f t="shared" si="1"/>
        <v>DD1-04:03</v>
      </c>
      <c r="I6" s="92" t="str">
        <f t="shared" si="1"/>
        <v>DD1-04:02</v>
      </c>
      <c r="J6" s="98" t="str">
        <f t="shared" si="0"/>
        <v>DD1-04:01</v>
      </c>
      <c r="K6" s="92"/>
      <c r="L6" s="97" t="str">
        <f t="shared" si="1"/>
        <v>CC1-04:01</v>
      </c>
      <c r="M6" s="92" t="str">
        <f t="shared" si="1"/>
        <v>CC1-04:02</v>
      </c>
      <c r="N6" s="92" t="str">
        <f t="shared" si="0"/>
        <v>CC1-04:03</v>
      </c>
      <c r="O6" s="88" t="str">
        <f t="shared" si="1"/>
        <v>CC1-04:04</v>
      </c>
      <c r="P6" s="96"/>
      <c r="Q6" s="20" t="str">
        <f t="shared" si="1"/>
        <v>BB1-04:04</v>
      </c>
      <c r="R6" s="92" t="str">
        <f t="shared" si="0"/>
        <v>BB1-04:03</v>
      </c>
      <c r="S6" s="92" t="str">
        <f t="shared" si="1"/>
        <v>BB1-04:02</v>
      </c>
      <c r="T6" s="98" t="str">
        <f t="shared" si="1"/>
        <v>BB1-04:01</v>
      </c>
      <c r="U6" s="97"/>
      <c r="V6" s="20" t="str">
        <f t="shared" si="1"/>
        <v>AA1-04:01</v>
      </c>
      <c r="W6" s="90" t="str">
        <f t="shared" si="1"/>
        <v>AA1-04:02</v>
      </c>
      <c r="X6" s="90" t="str">
        <f t="shared" si="1"/>
        <v>AA1-04:03</v>
      </c>
      <c r="Y6" s="88" t="str">
        <f t="shared" si="1"/>
        <v>AA1-04:04</v>
      </c>
      <c r="Z6">
        <v>4</v>
      </c>
    </row>
    <row r="7" spans="1:32" x14ac:dyDescent="0.35">
      <c r="A7" s="160">
        <v>1</v>
      </c>
      <c r="B7" s="20" t="str">
        <f t="shared" si="2"/>
        <v>EE1-03:01</v>
      </c>
      <c r="C7" s="90" t="str">
        <f t="shared" si="0"/>
        <v>EE1-03:02</v>
      </c>
      <c r="D7" s="90" t="str">
        <f t="shared" si="0"/>
        <v>EE1-03:03</v>
      </c>
      <c r="E7" s="88" t="str">
        <f t="shared" si="0"/>
        <v>EE1-03:04</v>
      </c>
      <c r="F7" s="90"/>
      <c r="G7" s="20" t="str">
        <f t="shared" si="1"/>
        <v>DD1-03:04</v>
      </c>
      <c r="H7" s="92" t="str">
        <f t="shared" si="1"/>
        <v>DD1-03:03</v>
      </c>
      <c r="I7" s="92" t="str">
        <f t="shared" si="1"/>
        <v>DD1-03:02</v>
      </c>
      <c r="J7" s="98" t="str">
        <f t="shared" si="0"/>
        <v>DD1-03:01</v>
      </c>
      <c r="K7" s="92"/>
      <c r="L7" s="97" t="str">
        <f t="shared" si="1"/>
        <v>CC1-03:01</v>
      </c>
      <c r="M7" s="92" t="str">
        <f t="shared" si="1"/>
        <v>CC1-03:02</v>
      </c>
      <c r="N7" s="92" t="str">
        <f t="shared" si="0"/>
        <v>CC1-03:03</v>
      </c>
      <c r="O7" s="88" t="str">
        <f t="shared" si="1"/>
        <v>CC1-03:04</v>
      </c>
      <c r="P7" s="96"/>
      <c r="Q7" s="20" t="str">
        <f t="shared" si="1"/>
        <v>BB1-03:04</v>
      </c>
      <c r="R7" s="92" t="str">
        <f t="shared" si="0"/>
        <v>BB1-03:03</v>
      </c>
      <c r="S7" s="92" t="str">
        <f t="shared" si="1"/>
        <v>BB1-03:02</v>
      </c>
      <c r="T7" s="98" t="str">
        <f t="shared" si="1"/>
        <v>BB1-03:01</v>
      </c>
      <c r="U7" s="97"/>
      <c r="V7" s="20" t="str">
        <f t="shared" si="1"/>
        <v>AA1-03:01</v>
      </c>
      <c r="W7" s="90" t="str">
        <f t="shared" si="1"/>
        <v>AA1-03:02</v>
      </c>
      <c r="X7" s="90" t="str">
        <f t="shared" si="1"/>
        <v>AA1-03:03</v>
      </c>
      <c r="Y7" s="88" t="str">
        <f t="shared" si="1"/>
        <v>AA1-03:04</v>
      </c>
      <c r="Z7">
        <v>3</v>
      </c>
    </row>
    <row r="8" spans="1:32" x14ac:dyDescent="0.35">
      <c r="A8" s="160">
        <v>1</v>
      </c>
      <c r="B8" s="20" t="str">
        <f t="shared" si="2"/>
        <v>EE1-02:01</v>
      </c>
      <c r="C8" s="90" t="str">
        <f t="shared" si="0"/>
        <v>EE1-02:02</v>
      </c>
      <c r="D8" s="90" t="str">
        <f t="shared" si="0"/>
        <v>EE1-02:03</v>
      </c>
      <c r="E8" s="88" t="str">
        <f t="shared" si="0"/>
        <v>EE1-02:04</v>
      </c>
      <c r="F8" s="90"/>
      <c r="G8" s="20" t="str">
        <f t="shared" si="1"/>
        <v>DD1-02:04</v>
      </c>
      <c r="H8" s="92" t="str">
        <f t="shared" si="1"/>
        <v>DD1-02:03</v>
      </c>
      <c r="I8" s="92" t="str">
        <f t="shared" si="1"/>
        <v>DD1-02:02</v>
      </c>
      <c r="J8" s="98" t="str">
        <f t="shared" si="0"/>
        <v>DD1-02:01</v>
      </c>
      <c r="K8" s="92"/>
      <c r="L8" s="97" t="str">
        <f t="shared" si="1"/>
        <v>CC1-02:01</v>
      </c>
      <c r="M8" s="92" t="str">
        <f t="shared" si="1"/>
        <v>CC1-02:02</v>
      </c>
      <c r="N8" s="92" t="str">
        <f t="shared" si="0"/>
        <v>CC1-02:03</v>
      </c>
      <c r="O8" s="88" t="str">
        <f t="shared" si="1"/>
        <v>CC1-02:04</v>
      </c>
      <c r="P8" s="96"/>
      <c r="Q8" s="20" t="str">
        <f t="shared" si="1"/>
        <v>BB1-02:04</v>
      </c>
      <c r="R8" s="92" t="str">
        <f t="shared" si="0"/>
        <v>BB1-02:03</v>
      </c>
      <c r="S8" s="92" t="str">
        <f t="shared" si="1"/>
        <v>BB1-02:02</v>
      </c>
      <c r="T8" s="98" t="str">
        <f t="shared" si="1"/>
        <v>BB1-02:01</v>
      </c>
      <c r="U8" s="97"/>
      <c r="V8" s="20" t="str">
        <f t="shared" si="1"/>
        <v>AA1-02:01</v>
      </c>
      <c r="W8" s="90" t="str">
        <f t="shared" si="1"/>
        <v>AA1-02:02</v>
      </c>
      <c r="X8" s="90" t="str">
        <f t="shared" si="1"/>
        <v>AA1-02:03</v>
      </c>
      <c r="Y8" s="88" t="str">
        <f t="shared" si="1"/>
        <v>AA1-02:04</v>
      </c>
      <c r="Z8">
        <v>2</v>
      </c>
    </row>
    <row r="9" spans="1:32" x14ac:dyDescent="0.35">
      <c r="A9" s="160">
        <v>1</v>
      </c>
      <c r="B9" s="21" t="str">
        <f t="shared" si="2"/>
        <v>EE1-01:01</v>
      </c>
      <c r="C9" s="54" t="str">
        <f t="shared" si="0"/>
        <v>EE1-01:02</v>
      </c>
      <c r="D9" s="54" t="str">
        <f t="shared" si="0"/>
        <v>EE1-01:03</v>
      </c>
      <c r="E9" s="23" t="str">
        <f t="shared" si="0"/>
        <v>EE1-01:04</v>
      </c>
      <c r="F9" s="90"/>
      <c r="G9" s="21" t="str">
        <f t="shared" si="1"/>
        <v>DD1-01:04</v>
      </c>
      <c r="H9" s="99" t="str">
        <f t="shared" si="1"/>
        <v>DD1-01:03</v>
      </c>
      <c r="I9" s="99" t="str">
        <f t="shared" si="1"/>
        <v>DD1-01:02</v>
      </c>
      <c r="J9" s="100" t="str">
        <f t="shared" si="0"/>
        <v>DD1-01:01</v>
      </c>
      <c r="K9" s="92"/>
      <c r="L9" s="101" t="str">
        <f t="shared" si="1"/>
        <v>CC1-01:01</v>
      </c>
      <c r="M9" s="99" t="str">
        <f t="shared" si="1"/>
        <v>CC1-01:02</v>
      </c>
      <c r="N9" s="99" t="str">
        <f t="shared" si="0"/>
        <v>CC1-01:03</v>
      </c>
      <c r="O9" s="23" t="str">
        <f t="shared" si="1"/>
        <v>CC1-01:04</v>
      </c>
      <c r="P9" s="96"/>
      <c r="Q9" s="21" t="str">
        <f t="shared" si="1"/>
        <v>BB1-01:04</v>
      </c>
      <c r="R9" s="99" t="str">
        <f t="shared" si="0"/>
        <v>BB1-01:03</v>
      </c>
      <c r="S9" s="99" t="str">
        <f t="shared" si="1"/>
        <v>BB1-01:02</v>
      </c>
      <c r="T9" s="100" t="str">
        <f t="shared" si="1"/>
        <v>BB1-01:01</v>
      </c>
      <c r="U9" s="97"/>
      <c r="V9" s="21" t="str">
        <f t="shared" si="1"/>
        <v>AA1-01:01</v>
      </c>
      <c r="W9" s="54" t="str">
        <f t="shared" si="1"/>
        <v>AA1-01:02</v>
      </c>
      <c r="X9" s="54" t="str">
        <f t="shared" si="1"/>
        <v>AA1-01:03</v>
      </c>
      <c r="Y9" s="23" t="str">
        <f t="shared" si="1"/>
        <v>AA1-01:04</v>
      </c>
      <c r="Z9">
        <v>1</v>
      </c>
    </row>
    <row r="10" spans="1:32" x14ac:dyDescent="0.35">
      <c r="A10" s="13"/>
      <c r="B10" s="90"/>
      <c r="C10" s="90"/>
      <c r="D10" s="90"/>
      <c r="E10" s="90"/>
      <c r="F10" s="90"/>
      <c r="G10" s="90"/>
      <c r="H10" s="92"/>
      <c r="I10" s="92"/>
      <c r="J10" s="92"/>
      <c r="K10" s="92"/>
      <c r="L10" s="92"/>
      <c r="M10" s="92"/>
      <c r="N10" s="92"/>
      <c r="O10" s="90"/>
      <c r="P10" s="92"/>
      <c r="Q10" s="90"/>
      <c r="U10" s="92"/>
      <c r="V10" s="90"/>
      <c r="W10" s="90"/>
      <c r="X10" s="90"/>
      <c r="Y10" s="90"/>
      <c r="AA10" t="s">
        <v>406</v>
      </c>
    </row>
    <row r="11" spans="1:32" x14ac:dyDescent="0.35">
      <c r="A11" s="160">
        <v>2</v>
      </c>
      <c r="B11" s="19" t="str">
        <f t="shared" si="2"/>
        <v>EE2-07:01</v>
      </c>
      <c r="C11" s="53" t="str">
        <f t="shared" si="0"/>
        <v>EE2-07:02</v>
      </c>
      <c r="D11" s="53" t="str">
        <f t="shared" si="0"/>
        <v>EE2-07:03</v>
      </c>
      <c r="E11" s="22" t="str">
        <f t="shared" si="0"/>
        <v>EE2-07:04</v>
      </c>
      <c r="F11" s="90"/>
      <c r="G11" s="19" t="str">
        <f t="shared" si="1"/>
        <v>DD2-07:04</v>
      </c>
      <c r="H11" s="93" t="str">
        <f t="shared" si="1"/>
        <v>DD2-07:03</v>
      </c>
      <c r="I11" s="93" t="str">
        <f t="shared" si="1"/>
        <v>DD2-07:02</v>
      </c>
      <c r="J11" s="94" t="str">
        <f t="shared" si="0"/>
        <v>DD2-07:01</v>
      </c>
      <c r="K11" s="92"/>
      <c r="L11" s="95" t="str">
        <f t="shared" si="1"/>
        <v>CC2-07:01</v>
      </c>
      <c r="M11" s="93" t="str">
        <f t="shared" si="1"/>
        <v>CC2-07:02</v>
      </c>
      <c r="N11" s="93" t="str">
        <f t="shared" si="0"/>
        <v>CC2-07:03</v>
      </c>
      <c r="O11" s="22" t="str">
        <f t="shared" si="1"/>
        <v>CC2-07:04</v>
      </c>
      <c r="P11" s="96"/>
      <c r="Q11" s="19" t="str">
        <f t="shared" si="1"/>
        <v>BB2-07:04</v>
      </c>
      <c r="R11" s="93" t="str">
        <f t="shared" si="0"/>
        <v>BB2-07:03</v>
      </c>
      <c r="S11" s="93" t="str">
        <f t="shared" si="1"/>
        <v>BB2-07:02</v>
      </c>
      <c r="T11" s="94" t="str">
        <f t="shared" si="1"/>
        <v>BB2-07:01</v>
      </c>
      <c r="U11" s="97"/>
      <c r="V11" s="19" t="str">
        <f t="shared" si="1"/>
        <v>AA2-07:01</v>
      </c>
      <c r="W11" s="53" t="str">
        <f t="shared" si="1"/>
        <v>AA2-07:02</v>
      </c>
      <c r="X11" s="53" t="str">
        <f t="shared" si="1"/>
        <v>AA2-07:03</v>
      </c>
      <c r="Y11" s="22" t="str">
        <f t="shared" si="1"/>
        <v>AA2-07:04</v>
      </c>
      <c r="Z11">
        <v>7</v>
      </c>
    </row>
    <row r="12" spans="1:32" x14ac:dyDescent="0.35">
      <c r="A12" s="160">
        <v>2</v>
      </c>
      <c r="B12" s="20" t="str">
        <f t="shared" si="2"/>
        <v>EE2-06:01</v>
      </c>
      <c r="C12" s="160" t="str">
        <f t="shared" si="0"/>
        <v>EE2-06:02</v>
      </c>
      <c r="D12" s="160" t="str">
        <f t="shared" si="0"/>
        <v>EE2-06:03</v>
      </c>
      <c r="E12" s="159" t="str">
        <f t="shared" si="0"/>
        <v>EE2-06:04</v>
      </c>
      <c r="F12" s="90"/>
      <c r="G12" s="20" t="str">
        <f t="shared" si="1"/>
        <v>DD2-06:04</v>
      </c>
      <c r="H12" s="92" t="str">
        <f t="shared" si="1"/>
        <v>DD2-06:03</v>
      </c>
      <c r="I12" s="92" t="str">
        <f t="shared" si="1"/>
        <v>DD2-06:02</v>
      </c>
      <c r="J12" s="98" t="str">
        <f t="shared" si="0"/>
        <v>DD2-06:01</v>
      </c>
      <c r="K12" s="92"/>
      <c r="L12" s="97" t="str">
        <f t="shared" si="1"/>
        <v>CC2-06:01</v>
      </c>
      <c r="M12" s="92" t="str">
        <f t="shared" si="1"/>
        <v>CC2-06:02</v>
      </c>
      <c r="N12" s="92" t="str">
        <f t="shared" si="0"/>
        <v>CC2-06:03</v>
      </c>
      <c r="O12" s="88" t="str">
        <f t="shared" si="1"/>
        <v>CC2-06:04</v>
      </c>
      <c r="P12" s="96"/>
      <c r="Q12" s="20" t="str">
        <f t="shared" si="1"/>
        <v>BB2-06:04</v>
      </c>
      <c r="R12" s="92" t="str">
        <f t="shared" si="0"/>
        <v>BB2-06:03</v>
      </c>
      <c r="S12" s="92" t="str">
        <f t="shared" si="1"/>
        <v>BB2-06:02</v>
      </c>
      <c r="T12" s="98" t="str">
        <f t="shared" si="1"/>
        <v>BB2-06:01</v>
      </c>
      <c r="U12" s="97"/>
      <c r="V12" s="20" t="str">
        <f t="shared" si="1"/>
        <v>AA2-06:01</v>
      </c>
      <c r="W12" s="90" t="str">
        <f t="shared" si="1"/>
        <v>AA2-06:02</v>
      </c>
      <c r="X12" s="90" t="str">
        <f t="shared" si="1"/>
        <v>AA2-06:03</v>
      </c>
      <c r="Y12" s="88" t="str">
        <f t="shared" si="1"/>
        <v>AA2-06:04</v>
      </c>
      <c r="Z12">
        <v>6</v>
      </c>
    </row>
    <row r="13" spans="1:32" x14ac:dyDescent="0.35">
      <c r="A13" s="160">
        <v>2</v>
      </c>
      <c r="B13" s="20" t="str">
        <f t="shared" si="2"/>
        <v>EE2-05:01</v>
      </c>
      <c r="C13" s="160" t="str">
        <f t="shared" si="0"/>
        <v>EE2-05:02</v>
      </c>
      <c r="D13" s="160" t="str">
        <f t="shared" si="0"/>
        <v>EE2-05:03</v>
      </c>
      <c r="E13" s="159" t="str">
        <f t="shared" si="0"/>
        <v>EE2-05:04</v>
      </c>
      <c r="F13" s="90"/>
      <c r="G13" s="20" t="str">
        <f t="shared" si="1"/>
        <v>DD2-05:04</v>
      </c>
      <c r="H13" s="92" t="str">
        <f t="shared" si="1"/>
        <v>DD2-05:03</v>
      </c>
      <c r="I13" s="92" t="str">
        <f t="shared" si="1"/>
        <v>DD2-05:02</v>
      </c>
      <c r="J13" s="98" t="str">
        <f t="shared" si="0"/>
        <v>DD2-05:01</v>
      </c>
      <c r="K13" s="92"/>
      <c r="L13" s="97" t="str">
        <f t="shared" si="1"/>
        <v>CC2-05:01</v>
      </c>
      <c r="M13" s="92" t="str">
        <f t="shared" si="1"/>
        <v>CC2-05:02</v>
      </c>
      <c r="N13" s="92" t="str">
        <f t="shared" si="0"/>
        <v>CC2-05:03</v>
      </c>
      <c r="O13" s="88" t="str">
        <f t="shared" si="1"/>
        <v>CC2-05:04</v>
      </c>
      <c r="P13" s="96"/>
      <c r="Q13" s="20" t="str">
        <f t="shared" si="1"/>
        <v>BB2-05:04</v>
      </c>
      <c r="R13" s="92" t="str">
        <f t="shared" si="0"/>
        <v>BB2-05:03</v>
      </c>
      <c r="S13" s="92" t="str">
        <f t="shared" si="1"/>
        <v>BB2-05:02</v>
      </c>
      <c r="T13" s="98" t="str">
        <f t="shared" si="1"/>
        <v>BB2-05:01</v>
      </c>
      <c r="U13" s="97"/>
      <c r="V13" s="20" t="str">
        <f t="shared" si="1"/>
        <v>AA2-05:01</v>
      </c>
      <c r="W13" s="90" t="str">
        <f t="shared" si="1"/>
        <v>AA2-05:02</v>
      </c>
      <c r="X13" s="90" t="str">
        <f t="shared" si="1"/>
        <v>AA2-05:03</v>
      </c>
      <c r="Y13" s="88" t="str">
        <f t="shared" si="1"/>
        <v>AA2-05:04</v>
      </c>
      <c r="Z13">
        <v>5</v>
      </c>
    </row>
    <row r="14" spans="1:32" x14ac:dyDescent="0.35">
      <c r="A14" s="160">
        <v>2</v>
      </c>
      <c r="B14" s="20" t="str">
        <f t="shared" si="2"/>
        <v>EE2-04:01</v>
      </c>
      <c r="C14" s="160" t="str">
        <f t="shared" si="0"/>
        <v>EE2-04:02</v>
      </c>
      <c r="D14" s="160" t="str">
        <f t="shared" si="0"/>
        <v>EE2-04:03</v>
      </c>
      <c r="E14" s="159" t="str">
        <f t="shared" si="0"/>
        <v>EE2-04:04</v>
      </c>
      <c r="F14" s="90"/>
      <c r="G14" s="20" t="str">
        <f t="shared" si="1"/>
        <v>DD2-04:04</v>
      </c>
      <c r="H14" s="92" t="str">
        <f t="shared" si="1"/>
        <v>DD2-04:03</v>
      </c>
      <c r="I14" s="92" t="str">
        <f t="shared" si="1"/>
        <v>DD2-04:02</v>
      </c>
      <c r="J14" s="98" t="str">
        <f t="shared" si="0"/>
        <v>DD2-04:01</v>
      </c>
      <c r="K14" s="92"/>
      <c r="L14" s="97" t="str">
        <f t="shared" si="1"/>
        <v>CC2-04:01</v>
      </c>
      <c r="M14" s="92" t="str">
        <f t="shared" si="1"/>
        <v>CC2-04:02</v>
      </c>
      <c r="N14" s="92" t="str">
        <f t="shared" si="0"/>
        <v>CC2-04:03</v>
      </c>
      <c r="O14" s="88" t="str">
        <f t="shared" si="1"/>
        <v>CC2-04:04</v>
      </c>
      <c r="P14" s="96"/>
      <c r="Q14" s="20" t="str">
        <f t="shared" si="1"/>
        <v>BB2-04:04</v>
      </c>
      <c r="R14" s="92" t="str">
        <f t="shared" si="0"/>
        <v>BB2-04:03</v>
      </c>
      <c r="S14" s="92" t="str">
        <f t="shared" si="1"/>
        <v>BB2-04:02</v>
      </c>
      <c r="T14" s="98" t="str">
        <f t="shared" si="1"/>
        <v>BB2-04:01</v>
      </c>
      <c r="U14" s="97"/>
      <c r="V14" s="20" t="str">
        <f t="shared" si="1"/>
        <v>AA2-04:01</v>
      </c>
      <c r="W14" s="90" t="str">
        <f t="shared" si="1"/>
        <v>AA2-04:02</v>
      </c>
      <c r="X14" s="90" t="str">
        <f t="shared" si="1"/>
        <v>AA2-04:03</v>
      </c>
      <c r="Y14" s="88" t="str">
        <f t="shared" si="1"/>
        <v>AA2-04:04</v>
      </c>
      <c r="Z14">
        <v>4</v>
      </c>
    </row>
    <row r="15" spans="1:32" x14ac:dyDescent="0.35">
      <c r="A15" s="160">
        <v>2</v>
      </c>
      <c r="B15" s="20" t="str">
        <f t="shared" si="2"/>
        <v>EE2-03:01</v>
      </c>
      <c r="C15" s="160" t="str">
        <f t="shared" si="0"/>
        <v>EE2-03:02</v>
      </c>
      <c r="D15" s="160" t="str">
        <f t="shared" si="0"/>
        <v>EE2-03:03</v>
      </c>
      <c r="E15" s="159" t="str">
        <f t="shared" si="0"/>
        <v>EE2-03:04</v>
      </c>
      <c r="F15" s="90"/>
      <c r="G15" s="20" t="str">
        <f t="shared" si="1"/>
        <v>DD2-03:04</v>
      </c>
      <c r="H15" s="92" t="str">
        <f t="shared" si="1"/>
        <v>DD2-03:03</v>
      </c>
      <c r="I15" s="92" t="str">
        <f t="shared" si="1"/>
        <v>DD2-03:02</v>
      </c>
      <c r="J15" s="98" t="str">
        <f t="shared" si="0"/>
        <v>DD2-03:01</v>
      </c>
      <c r="K15" s="92"/>
      <c r="L15" s="97" t="str">
        <f t="shared" si="1"/>
        <v>CC2-03:01</v>
      </c>
      <c r="M15" s="92" t="str">
        <f t="shared" si="1"/>
        <v>CC2-03:02</v>
      </c>
      <c r="N15" s="92" t="str">
        <f t="shared" si="0"/>
        <v>CC2-03:03</v>
      </c>
      <c r="O15" s="88" t="str">
        <f t="shared" si="1"/>
        <v>CC2-03:04</v>
      </c>
      <c r="P15" s="96"/>
      <c r="Q15" s="20" t="str">
        <f t="shared" si="1"/>
        <v>BB2-03:04</v>
      </c>
      <c r="R15" s="92" t="str">
        <f t="shared" si="0"/>
        <v>BB2-03:03</v>
      </c>
      <c r="S15" s="92" t="str">
        <f t="shared" si="1"/>
        <v>BB2-03:02</v>
      </c>
      <c r="T15" s="98" t="str">
        <f t="shared" si="1"/>
        <v>BB2-03:01</v>
      </c>
      <c r="U15" s="97"/>
      <c r="V15" s="20" t="str">
        <f t="shared" si="1"/>
        <v>AA2-03:01</v>
      </c>
      <c r="W15" s="90" t="str">
        <f t="shared" si="1"/>
        <v>AA2-03:02</v>
      </c>
      <c r="X15" s="90" t="str">
        <f t="shared" si="1"/>
        <v>AA2-03:03</v>
      </c>
      <c r="Y15" s="88" t="str">
        <f t="shared" si="1"/>
        <v>AA2-03:04</v>
      </c>
      <c r="Z15">
        <v>3</v>
      </c>
    </row>
    <row r="16" spans="1:32" x14ac:dyDescent="0.35">
      <c r="A16" s="160">
        <v>2</v>
      </c>
      <c r="B16" s="20" t="str">
        <f t="shared" si="2"/>
        <v>EE2-02:01</v>
      </c>
      <c r="C16" s="160" t="str">
        <f t="shared" si="0"/>
        <v>EE2-02:02</v>
      </c>
      <c r="D16" s="160" t="str">
        <f t="shared" si="0"/>
        <v>EE2-02:03</v>
      </c>
      <c r="E16" s="159" t="str">
        <f t="shared" si="0"/>
        <v>EE2-02:04</v>
      </c>
      <c r="F16" s="90"/>
      <c r="G16" s="20" t="str">
        <f t="shared" si="1"/>
        <v>DD2-02:04</v>
      </c>
      <c r="H16" s="92" t="str">
        <f t="shared" si="1"/>
        <v>DD2-02:03</v>
      </c>
      <c r="I16" s="92" t="str">
        <f t="shared" si="1"/>
        <v>DD2-02:02</v>
      </c>
      <c r="J16" s="98" t="str">
        <f t="shared" si="0"/>
        <v>DD2-02:01</v>
      </c>
      <c r="K16" s="92"/>
      <c r="L16" s="97" t="str">
        <f t="shared" si="1"/>
        <v>CC2-02:01</v>
      </c>
      <c r="M16" s="92" t="str">
        <f t="shared" si="1"/>
        <v>CC2-02:02</v>
      </c>
      <c r="N16" s="92" t="str">
        <f t="shared" si="0"/>
        <v>CC2-02:03</v>
      </c>
      <c r="O16" s="88" t="str">
        <f t="shared" si="1"/>
        <v>CC2-02:04</v>
      </c>
      <c r="P16" s="96"/>
      <c r="Q16" s="20" t="str">
        <f t="shared" si="1"/>
        <v>BB2-02:04</v>
      </c>
      <c r="R16" s="92" t="str">
        <f t="shared" si="0"/>
        <v>BB2-02:03</v>
      </c>
      <c r="S16" s="92" t="str">
        <f t="shared" si="1"/>
        <v>BB2-02:02</v>
      </c>
      <c r="T16" s="98" t="str">
        <f t="shared" si="1"/>
        <v>BB2-02:01</v>
      </c>
      <c r="U16" s="97"/>
      <c r="V16" s="20" t="str">
        <f t="shared" si="1"/>
        <v>AA2-02:01</v>
      </c>
      <c r="W16" s="90" t="str">
        <f t="shared" si="1"/>
        <v>AA2-02:02</v>
      </c>
      <c r="X16" s="90" t="str">
        <f t="shared" si="1"/>
        <v>AA2-02:03</v>
      </c>
      <c r="Y16" s="88" t="str">
        <f t="shared" si="1"/>
        <v>AA2-02:04</v>
      </c>
      <c r="Z16">
        <v>2</v>
      </c>
    </row>
    <row r="17" spans="1:26" x14ac:dyDescent="0.35">
      <c r="A17" s="160">
        <v>2</v>
      </c>
      <c r="B17" s="21" t="str">
        <f t="shared" si="2"/>
        <v>EE2-01:01</v>
      </c>
      <c r="C17" s="54" t="str">
        <f t="shared" si="0"/>
        <v>EE2-01:02</v>
      </c>
      <c r="D17" s="54" t="str">
        <f t="shared" si="0"/>
        <v>EE2-01:03</v>
      </c>
      <c r="E17" s="23" t="str">
        <f t="shared" si="0"/>
        <v>EE2-01:04</v>
      </c>
      <c r="F17" s="90"/>
      <c r="G17" s="21" t="str">
        <f t="shared" si="1"/>
        <v>DD2-01:04</v>
      </c>
      <c r="H17" s="99" t="str">
        <f t="shared" si="1"/>
        <v>DD2-01:03</v>
      </c>
      <c r="I17" s="99" t="str">
        <f t="shared" si="1"/>
        <v>DD2-01:02</v>
      </c>
      <c r="J17" s="100" t="str">
        <f t="shared" si="0"/>
        <v>DD2-01:01</v>
      </c>
      <c r="K17" s="92"/>
      <c r="L17" s="101" t="str">
        <f t="shared" si="1"/>
        <v>CC2-01:01</v>
      </c>
      <c r="M17" s="99" t="str">
        <f t="shared" si="1"/>
        <v>CC2-01:02</v>
      </c>
      <c r="N17" s="99" t="str">
        <f t="shared" si="0"/>
        <v>CC2-01:03</v>
      </c>
      <c r="O17" s="23" t="str">
        <f t="shared" si="1"/>
        <v>CC2-01:04</v>
      </c>
      <c r="P17" s="96"/>
      <c r="Q17" s="21" t="str">
        <f t="shared" si="1"/>
        <v>BB2-01:04</v>
      </c>
      <c r="R17" s="99" t="str">
        <f t="shared" si="0"/>
        <v>BB2-01:03</v>
      </c>
      <c r="S17" s="99" t="str">
        <f t="shared" si="1"/>
        <v>BB2-01:02</v>
      </c>
      <c r="T17" s="100" t="str">
        <f t="shared" si="1"/>
        <v>BB2-01:01</v>
      </c>
      <c r="U17" s="97"/>
      <c r="V17" s="21" t="str">
        <f t="shared" si="1"/>
        <v>AA2-01:01</v>
      </c>
      <c r="W17" s="54" t="str">
        <f t="shared" si="1"/>
        <v>AA2-01:02</v>
      </c>
      <c r="X17" s="54" t="str">
        <f t="shared" si="1"/>
        <v>AA2-01:03</v>
      </c>
      <c r="Y17" s="23" t="str">
        <f t="shared" si="1"/>
        <v>AA2-01:04</v>
      </c>
      <c r="Z17">
        <v>1</v>
      </c>
    </row>
    <row r="18" spans="1:26" x14ac:dyDescent="0.35">
      <c r="A18" s="13"/>
      <c r="B18" s="160"/>
      <c r="C18" s="160"/>
      <c r="D18" s="160"/>
      <c r="E18" s="160"/>
      <c r="F18" s="90"/>
      <c r="G18" s="90"/>
      <c r="H18" s="92"/>
      <c r="I18" s="92"/>
      <c r="J18" s="92"/>
      <c r="K18" s="92"/>
      <c r="L18" s="92"/>
      <c r="M18" s="92"/>
      <c r="N18" s="92"/>
      <c r="O18" s="90"/>
      <c r="P18" s="92"/>
      <c r="Q18" s="90"/>
      <c r="U18" s="92"/>
      <c r="V18" s="90"/>
      <c r="W18" s="90"/>
      <c r="X18" s="90"/>
      <c r="Y18" s="90"/>
    </row>
    <row r="19" spans="1:26" x14ac:dyDescent="0.35">
      <c r="A19" s="160">
        <v>3</v>
      </c>
      <c r="B19" s="19" t="str">
        <f t="shared" si="2"/>
        <v>EE3-07:01</v>
      </c>
      <c r="C19" s="53" t="str">
        <f t="shared" si="2"/>
        <v>EE3-07:02</v>
      </c>
      <c r="D19" s="53" t="str">
        <f t="shared" si="2"/>
        <v>EE3-07:03</v>
      </c>
      <c r="E19" s="22" t="str">
        <f t="shared" si="2"/>
        <v>EE3-07:04</v>
      </c>
      <c r="F19" s="90"/>
      <c r="G19" s="19" t="str">
        <f t="shared" ref="G19:Y25" si="3">_xlfn.CONCAT(G$1,$A19,"-0",$Z19,":0",G$2)</f>
        <v>DD3-07:04</v>
      </c>
      <c r="H19" s="93" t="str">
        <f t="shared" si="3"/>
        <v>DD3-07:03</v>
      </c>
      <c r="I19" s="93" t="str">
        <f t="shared" si="3"/>
        <v>DD3-07:02</v>
      </c>
      <c r="J19" s="94" t="str">
        <f t="shared" si="3"/>
        <v>DD3-07:01</v>
      </c>
      <c r="K19" s="92"/>
      <c r="L19" s="95" t="str">
        <f t="shared" si="3"/>
        <v>CC3-07:01</v>
      </c>
      <c r="M19" s="93" t="str">
        <f t="shared" si="3"/>
        <v>CC3-07:02</v>
      </c>
      <c r="N19" s="93" t="str">
        <f t="shared" si="3"/>
        <v>CC3-07:03</v>
      </c>
      <c r="O19" s="22" t="str">
        <f t="shared" si="3"/>
        <v>CC3-07:04</v>
      </c>
      <c r="P19" s="96"/>
      <c r="Q19" s="19" t="str">
        <f t="shared" si="3"/>
        <v>BB3-07:04</v>
      </c>
      <c r="R19" s="93" t="str">
        <f t="shared" si="3"/>
        <v>BB3-07:03</v>
      </c>
      <c r="S19" s="93" t="str">
        <f t="shared" si="3"/>
        <v>BB3-07:02</v>
      </c>
      <c r="T19" s="94" t="str">
        <f t="shared" si="3"/>
        <v>BB3-07:01</v>
      </c>
      <c r="U19" s="97"/>
      <c r="V19" s="19" t="str">
        <f t="shared" si="3"/>
        <v>AA3-07:01</v>
      </c>
      <c r="W19" s="53" t="str">
        <f t="shared" si="3"/>
        <v>AA3-07:02</v>
      </c>
      <c r="X19" s="53" t="str">
        <f t="shared" si="3"/>
        <v>AA3-07:03</v>
      </c>
      <c r="Y19" s="22" t="str">
        <f t="shared" si="3"/>
        <v>AA3-07:04</v>
      </c>
      <c r="Z19">
        <v>7</v>
      </c>
    </row>
    <row r="20" spans="1:26" x14ac:dyDescent="0.35">
      <c r="A20" s="160">
        <v>3</v>
      </c>
      <c r="B20" s="20" t="str">
        <f t="shared" ref="B20:Q25" si="4">_xlfn.CONCAT(B$1,$A20,"-0",$Z20,":0",B$2)</f>
        <v>EE3-06:01</v>
      </c>
      <c r="C20" s="160" t="str">
        <f t="shared" si="4"/>
        <v>EE3-06:02</v>
      </c>
      <c r="D20" s="160" t="str">
        <f t="shared" si="4"/>
        <v>EE3-06:03</v>
      </c>
      <c r="E20" s="159" t="str">
        <f t="shared" si="4"/>
        <v>EE3-06:04</v>
      </c>
      <c r="F20" s="90"/>
      <c r="G20" s="20" t="str">
        <f t="shared" si="4"/>
        <v>DD3-06:04</v>
      </c>
      <c r="H20" s="92" t="str">
        <f t="shared" si="4"/>
        <v>DD3-06:03</v>
      </c>
      <c r="I20" s="92" t="str">
        <f t="shared" si="4"/>
        <v>DD3-06:02</v>
      </c>
      <c r="J20" s="98" t="str">
        <f t="shared" si="4"/>
        <v>DD3-06:01</v>
      </c>
      <c r="K20" s="92"/>
      <c r="L20" s="97" t="str">
        <f t="shared" si="4"/>
        <v>CC3-06:01</v>
      </c>
      <c r="M20" s="92" t="str">
        <f t="shared" si="4"/>
        <v>CC3-06:02</v>
      </c>
      <c r="N20" s="92" t="str">
        <f t="shared" si="4"/>
        <v>CC3-06:03</v>
      </c>
      <c r="O20" s="88" t="str">
        <f t="shared" si="4"/>
        <v>CC3-06:04</v>
      </c>
      <c r="P20" s="96"/>
      <c r="Q20" s="20" t="str">
        <f t="shared" si="4"/>
        <v>BB3-06:04</v>
      </c>
      <c r="R20" s="92" t="str">
        <f t="shared" si="3"/>
        <v>BB3-06:03</v>
      </c>
      <c r="S20" s="92" t="str">
        <f t="shared" si="3"/>
        <v>BB3-06:02</v>
      </c>
      <c r="T20" s="98" t="str">
        <f t="shared" si="3"/>
        <v>BB3-06:01</v>
      </c>
      <c r="U20" s="97"/>
      <c r="V20" s="20" t="str">
        <f t="shared" si="3"/>
        <v>AA3-06:01</v>
      </c>
      <c r="W20" s="90" t="str">
        <f t="shared" si="3"/>
        <v>AA3-06:02</v>
      </c>
      <c r="X20" s="90" t="str">
        <f t="shared" si="3"/>
        <v>AA3-06:03</v>
      </c>
      <c r="Y20" s="88" t="str">
        <f t="shared" si="3"/>
        <v>AA3-06:04</v>
      </c>
      <c r="Z20">
        <v>6</v>
      </c>
    </row>
    <row r="21" spans="1:26" x14ac:dyDescent="0.35">
      <c r="A21" s="160">
        <v>3</v>
      </c>
      <c r="B21" s="20" t="str">
        <f t="shared" si="4"/>
        <v>EE3-05:01</v>
      </c>
      <c r="C21" s="160" t="str">
        <f t="shared" si="4"/>
        <v>EE3-05:02</v>
      </c>
      <c r="D21" s="160" t="str">
        <f t="shared" si="4"/>
        <v>EE3-05:03</v>
      </c>
      <c r="E21" s="159" t="str">
        <f t="shared" si="4"/>
        <v>EE3-05:04</v>
      </c>
      <c r="F21" s="90"/>
      <c r="G21" s="20" t="str">
        <f t="shared" si="3"/>
        <v>DD3-05:04</v>
      </c>
      <c r="H21" s="92" t="str">
        <f t="shared" si="3"/>
        <v>DD3-05:03</v>
      </c>
      <c r="I21" s="92" t="str">
        <f t="shared" si="3"/>
        <v>DD3-05:02</v>
      </c>
      <c r="J21" s="98" t="str">
        <f t="shared" si="3"/>
        <v>DD3-05:01</v>
      </c>
      <c r="K21" s="92"/>
      <c r="L21" s="97" t="str">
        <f t="shared" si="3"/>
        <v>CC3-05:01</v>
      </c>
      <c r="M21" s="92" t="str">
        <f t="shared" si="3"/>
        <v>CC3-05:02</v>
      </c>
      <c r="N21" s="92" t="str">
        <f t="shared" si="3"/>
        <v>CC3-05:03</v>
      </c>
      <c r="O21" s="88" t="str">
        <f t="shared" si="3"/>
        <v>CC3-05:04</v>
      </c>
      <c r="P21" s="96"/>
      <c r="Q21" s="20" t="str">
        <f t="shared" si="3"/>
        <v>BB3-05:04</v>
      </c>
      <c r="R21" s="92" t="str">
        <f t="shared" si="3"/>
        <v>BB3-05:03</v>
      </c>
      <c r="S21" s="92" t="str">
        <f t="shared" si="3"/>
        <v>BB3-05:02</v>
      </c>
      <c r="T21" s="98" t="str">
        <f t="shared" si="3"/>
        <v>BB3-05:01</v>
      </c>
      <c r="U21" s="97"/>
      <c r="V21" s="20" t="str">
        <f t="shared" si="3"/>
        <v>AA3-05:01</v>
      </c>
      <c r="W21" s="90" t="str">
        <f t="shared" si="3"/>
        <v>AA3-05:02</v>
      </c>
      <c r="X21" s="90" t="str">
        <f t="shared" si="3"/>
        <v>AA3-05:03</v>
      </c>
      <c r="Y21" s="88" t="str">
        <f t="shared" si="3"/>
        <v>AA3-05:04</v>
      </c>
      <c r="Z21">
        <v>5</v>
      </c>
    </row>
    <row r="22" spans="1:26" x14ac:dyDescent="0.35">
      <c r="A22" s="160">
        <v>3</v>
      </c>
      <c r="B22" s="20" t="str">
        <f t="shared" si="4"/>
        <v>EE3-04:01</v>
      </c>
      <c r="C22" s="160" t="str">
        <f t="shared" si="4"/>
        <v>EE3-04:02</v>
      </c>
      <c r="D22" s="160" t="str">
        <f t="shared" si="4"/>
        <v>EE3-04:03</v>
      </c>
      <c r="E22" s="159" t="str">
        <f t="shared" si="4"/>
        <v>EE3-04:04</v>
      </c>
      <c r="F22" s="90"/>
      <c r="G22" s="20" t="str">
        <f t="shared" si="3"/>
        <v>DD3-04:04</v>
      </c>
      <c r="H22" s="92" t="str">
        <f t="shared" si="3"/>
        <v>DD3-04:03</v>
      </c>
      <c r="I22" s="92" t="str">
        <f t="shared" si="3"/>
        <v>DD3-04:02</v>
      </c>
      <c r="J22" s="98" t="str">
        <f t="shared" si="3"/>
        <v>DD3-04:01</v>
      </c>
      <c r="K22" s="92"/>
      <c r="L22" s="97" t="str">
        <f t="shared" si="3"/>
        <v>CC3-04:01</v>
      </c>
      <c r="M22" s="92" t="str">
        <f t="shared" si="3"/>
        <v>CC3-04:02</v>
      </c>
      <c r="N22" s="92" t="str">
        <f t="shared" si="3"/>
        <v>CC3-04:03</v>
      </c>
      <c r="O22" s="88" t="str">
        <f t="shared" si="3"/>
        <v>CC3-04:04</v>
      </c>
      <c r="P22" s="96"/>
      <c r="Q22" s="20" t="str">
        <f t="shared" si="3"/>
        <v>BB3-04:04</v>
      </c>
      <c r="R22" s="92" t="str">
        <f t="shared" si="3"/>
        <v>BB3-04:03</v>
      </c>
      <c r="S22" s="92" t="str">
        <f t="shared" si="3"/>
        <v>BB3-04:02</v>
      </c>
      <c r="T22" s="98" t="str">
        <f t="shared" si="3"/>
        <v>BB3-04:01</v>
      </c>
      <c r="U22" s="97"/>
      <c r="V22" s="20" t="str">
        <f t="shared" si="3"/>
        <v>AA3-04:01</v>
      </c>
      <c r="W22" s="90" t="str">
        <f t="shared" si="3"/>
        <v>AA3-04:02</v>
      </c>
      <c r="X22" s="90" t="str">
        <f t="shared" si="3"/>
        <v>AA3-04:03</v>
      </c>
      <c r="Y22" s="88" t="str">
        <f t="shared" si="3"/>
        <v>AA3-04:04</v>
      </c>
      <c r="Z22">
        <v>4</v>
      </c>
    </row>
    <row r="23" spans="1:26" x14ac:dyDescent="0.35">
      <c r="A23" s="160">
        <v>3</v>
      </c>
      <c r="B23" s="20" t="str">
        <f t="shared" si="4"/>
        <v>EE3-03:01</v>
      </c>
      <c r="C23" s="160" t="str">
        <f t="shared" si="4"/>
        <v>EE3-03:02</v>
      </c>
      <c r="D23" s="160" t="str">
        <f t="shared" si="4"/>
        <v>EE3-03:03</v>
      </c>
      <c r="E23" s="159" t="str">
        <f t="shared" si="4"/>
        <v>EE3-03:04</v>
      </c>
      <c r="F23" s="90"/>
      <c r="G23" s="20" t="str">
        <f t="shared" si="3"/>
        <v>DD3-03:04</v>
      </c>
      <c r="H23" s="92" t="str">
        <f t="shared" si="3"/>
        <v>DD3-03:03</v>
      </c>
      <c r="I23" s="92" t="str">
        <f t="shared" si="3"/>
        <v>DD3-03:02</v>
      </c>
      <c r="J23" s="98" t="str">
        <f t="shared" si="3"/>
        <v>DD3-03:01</v>
      </c>
      <c r="K23" s="92"/>
      <c r="L23" s="97" t="str">
        <f t="shared" si="3"/>
        <v>CC3-03:01</v>
      </c>
      <c r="M23" s="92" t="str">
        <f t="shared" si="3"/>
        <v>CC3-03:02</v>
      </c>
      <c r="N23" s="92" t="str">
        <f t="shared" si="3"/>
        <v>CC3-03:03</v>
      </c>
      <c r="O23" s="88" t="str">
        <f t="shared" si="3"/>
        <v>CC3-03:04</v>
      </c>
      <c r="P23" s="96"/>
      <c r="Q23" s="20" t="str">
        <f t="shared" si="3"/>
        <v>BB3-03:04</v>
      </c>
      <c r="R23" s="92" t="str">
        <f t="shared" si="3"/>
        <v>BB3-03:03</v>
      </c>
      <c r="S23" s="92" t="str">
        <f t="shared" si="3"/>
        <v>BB3-03:02</v>
      </c>
      <c r="T23" s="98" t="str">
        <f t="shared" si="3"/>
        <v>BB3-03:01</v>
      </c>
      <c r="U23" s="97"/>
      <c r="V23" s="20" t="str">
        <f t="shared" si="3"/>
        <v>AA3-03:01</v>
      </c>
      <c r="W23" s="90" t="str">
        <f t="shared" si="3"/>
        <v>AA3-03:02</v>
      </c>
      <c r="X23" s="90" t="str">
        <f t="shared" si="3"/>
        <v>AA3-03:03</v>
      </c>
      <c r="Y23" s="88" t="str">
        <f t="shared" si="3"/>
        <v>AA3-03:04</v>
      </c>
      <c r="Z23">
        <v>3</v>
      </c>
    </row>
    <row r="24" spans="1:26" x14ac:dyDescent="0.35">
      <c r="A24" s="160">
        <v>3</v>
      </c>
      <c r="B24" s="20" t="str">
        <f t="shared" si="4"/>
        <v>EE3-02:01</v>
      </c>
      <c r="C24" s="160" t="str">
        <f t="shared" si="4"/>
        <v>EE3-02:02</v>
      </c>
      <c r="D24" s="160" t="str">
        <f t="shared" si="4"/>
        <v>EE3-02:03</v>
      </c>
      <c r="E24" s="159" t="str">
        <f t="shared" si="4"/>
        <v>EE3-02:04</v>
      </c>
      <c r="F24" s="90"/>
      <c r="G24" s="20" t="str">
        <f t="shared" si="3"/>
        <v>DD3-02:04</v>
      </c>
      <c r="H24" s="92" t="str">
        <f t="shared" si="3"/>
        <v>DD3-02:03</v>
      </c>
      <c r="I24" s="92" t="str">
        <f t="shared" si="3"/>
        <v>DD3-02:02</v>
      </c>
      <c r="J24" s="98" t="str">
        <f t="shared" si="3"/>
        <v>DD3-02:01</v>
      </c>
      <c r="K24" s="92"/>
      <c r="L24" s="97" t="str">
        <f t="shared" si="3"/>
        <v>CC3-02:01</v>
      </c>
      <c r="M24" s="92" t="str">
        <f t="shared" si="3"/>
        <v>CC3-02:02</v>
      </c>
      <c r="N24" s="92" t="str">
        <f t="shared" si="3"/>
        <v>CC3-02:03</v>
      </c>
      <c r="O24" s="88" t="str">
        <f t="shared" si="3"/>
        <v>CC3-02:04</v>
      </c>
      <c r="P24" s="96"/>
      <c r="Q24" s="20" t="str">
        <f t="shared" si="3"/>
        <v>BB3-02:04</v>
      </c>
      <c r="R24" s="92" t="str">
        <f t="shared" si="3"/>
        <v>BB3-02:03</v>
      </c>
      <c r="S24" s="92" t="str">
        <f t="shared" si="3"/>
        <v>BB3-02:02</v>
      </c>
      <c r="T24" s="98" t="str">
        <f t="shared" si="3"/>
        <v>BB3-02:01</v>
      </c>
      <c r="U24" s="97"/>
      <c r="V24" s="20" t="str">
        <f t="shared" si="3"/>
        <v>AA3-02:01</v>
      </c>
      <c r="W24" s="90" t="str">
        <f t="shared" si="3"/>
        <v>AA3-02:02</v>
      </c>
      <c r="X24" s="90" t="str">
        <f t="shared" si="3"/>
        <v>AA3-02:03</v>
      </c>
      <c r="Y24" s="88" t="str">
        <f t="shared" si="3"/>
        <v>AA3-02:04</v>
      </c>
      <c r="Z24">
        <v>2</v>
      </c>
    </row>
    <row r="25" spans="1:26" x14ac:dyDescent="0.35">
      <c r="A25" s="160">
        <v>3</v>
      </c>
      <c r="B25" s="21" t="str">
        <f t="shared" si="4"/>
        <v>EE3-01:01</v>
      </c>
      <c r="C25" s="54" t="str">
        <f t="shared" si="4"/>
        <v>EE3-01:02</v>
      </c>
      <c r="D25" s="54" t="str">
        <f t="shared" si="4"/>
        <v>EE3-01:03</v>
      </c>
      <c r="E25" s="23" t="str">
        <f t="shared" si="4"/>
        <v>EE3-01:04</v>
      </c>
      <c r="F25" s="90"/>
      <c r="G25" s="21" t="str">
        <f t="shared" si="3"/>
        <v>DD3-01:04</v>
      </c>
      <c r="H25" s="99" t="str">
        <f t="shared" si="3"/>
        <v>DD3-01:03</v>
      </c>
      <c r="I25" s="99" t="str">
        <f t="shared" si="3"/>
        <v>DD3-01:02</v>
      </c>
      <c r="J25" s="100" t="str">
        <f t="shared" si="3"/>
        <v>DD3-01:01</v>
      </c>
      <c r="K25" s="92"/>
      <c r="L25" s="101" t="str">
        <f t="shared" si="3"/>
        <v>CC3-01:01</v>
      </c>
      <c r="M25" s="99" t="str">
        <f t="shared" si="3"/>
        <v>CC3-01:02</v>
      </c>
      <c r="N25" s="99" t="str">
        <f t="shared" si="3"/>
        <v>CC3-01:03</v>
      </c>
      <c r="O25" s="23" t="str">
        <f t="shared" si="3"/>
        <v>CC3-01:04</v>
      </c>
      <c r="P25" s="96"/>
      <c r="Q25" s="21" t="str">
        <f t="shared" si="3"/>
        <v>BB3-01:04</v>
      </c>
      <c r="R25" s="99" t="str">
        <f t="shared" si="3"/>
        <v>BB3-01:03</v>
      </c>
      <c r="S25" s="99" t="str">
        <f t="shared" si="3"/>
        <v>BB3-01:02</v>
      </c>
      <c r="T25" s="100" t="str">
        <f t="shared" si="3"/>
        <v>BB3-01:01</v>
      </c>
      <c r="U25" s="97"/>
      <c r="V25" s="21" t="str">
        <f t="shared" si="3"/>
        <v>AA3-01:01</v>
      </c>
      <c r="W25" s="54" t="str">
        <f t="shared" si="3"/>
        <v>AA3-01:02</v>
      </c>
      <c r="X25" s="54" t="str">
        <f t="shared" si="3"/>
        <v>AA3-01:03</v>
      </c>
      <c r="Y25" s="23" t="str">
        <f t="shared" si="3"/>
        <v>AA3-01:04</v>
      </c>
      <c r="Z25">
        <v>1</v>
      </c>
    </row>
    <row r="26" spans="1:26" x14ac:dyDescent="0.35">
      <c r="A26" s="24" t="s">
        <v>4472</v>
      </c>
      <c r="B26" s="92"/>
      <c r="C26" s="92"/>
      <c r="D26" s="92"/>
      <c r="E26" s="92"/>
      <c r="F26" s="92"/>
      <c r="G26" s="92"/>
      <c r="H26" s="92"/>
      <c r="I26" s="92"/>
      <c r="J26" s="92"/>
      <c r="K26" s="92"/>
      <c r="L26" s="92"/>
      <c r="M26" s="92"/>
      <c r="N26" s="92"/>
      <c r="O26" s="92"/>
      <c r="P26" s="92"/>
      <c r="Q26" s="92"/>
      <c r="U26" s="92"/>
      <c r="V26" s="92"/>
    </row>
    <row r="27" spans="1:26" x14ac:dyDescent="0.35">
      <c r="A27" s="1"/>
      <c r="C27" s="92"/>
      <c r="D27" s="92"/>
      <c r="E27" s="92"/>
      <c r="F27" s="92"/>
      <c r="G27" s="92"/>
      <c r="H27" s="92"/>
      <c r="I27" s="92"/>
      <c r="J27" s="92"/>
      <c r="K27" s="92"/>
      <c r="L27" s="92"/>
      <c r="M27" s="92"/>
      <c r="N27" s="92"/>
      <c r="O27" s="92"/>
      <c r="P27" s="92"/>
      <c r="Q27" s="92"/>
    </row>
    <row r="28" spans="1:26" x14ac:dyDescent="0.35">
      <c r="L28" s="92"/>
      <c r="M28" s="92"/>
      <c r="N28" s="92"/>
      <c r="O28" s="92"/>
      <c r="Z28" t="s">
        <v>408</v>
      </c>
    </row>
    <row r="29" spans="1:26" x14ac:dyDescent="0.35">
      <c r="L29" s="92"/>
      <c r="M29" s="92"/>
      <c r="N29" s="92"/>
      <c r="O29" s="92"/>
    </row>
    <row r="30" spans="1:26" x14ac:dyDescent="0.35">
      <c r="E30" s="161"/>
      <c r="F30" s="161"/>
      <c r="G30" s="161"/>
      <c r="L30" s="92"/>
      <c r="M30" s="92"/>
      <c r="N30" s="92"/>
      <c r="O30" s="92"/>
    </row>
    <row r="31" spans="1:26" x14ac:dyDescent="0.35">
      <c r="D31" s="161"/>
      <c r="E31" s="161"/>
      <c r="F31" s="161"/>
      <c r="G31" s="161"/>
      <c r="L31" s="92"/>
      <c r="M31" s="92"/>
      <c r="N31" s="92"/>
      <c r="O31" s="92"/>
    </row>
    <row r="32" spans="1:26" x14ac:dyDescent="0.35">
      <c r="D32" s="161"/>
      <c r="E32" s="161"/>
      <c r="F32" s="161"/>
      <c r="G32" s="161"/>
      <c r="L32" s="92"/>
      <c r="M32" s="92"/>
      <c r="N32" s="92"/>
      <c r="O32" s="92"/>
    </row>
    <row r="33" spans="4:15" x14ac:dyDescent="0.35">
      <c r="D33" s="161"/>
      <c r="E33" s="161"/>
      <c r="F33" s="161"/>
      <c r="G33" s="161"/>
      <c r="L33" s="92"/>
      <c r="M33" s="92"/>
      <c r="N33" s="92"/>
      <c r="O33" s="92"/>
    </row>
    <row r="34" spans="4:15" x14ac:dyDescent="0.35">
      <c r="D34" s="161"/>
      <c r="E34" s="161"/>
      <c r="F34" s="161"/>
      <c r="G34" s="161"/>
      <c r="L34" s="92"/>
      <c r="M34" s="92"/>
      <c r="N34" s="92"/>
      <c r="O34" s="92"/>
    </row>
    <row r="35" spans="4:15" x14ac:dyDescent="0.35">
      <c r="D35" s="161"/>
      <c r="E35" s="161"/>
      <c r="F35" s="161"/>
      <c r="G35" s="161"/>
      <c r="L35" s="92"/>
      <c r="M35" s="92"/>
      <c r="N35" s="92"/>
      <c r="O35" s="92"/>
    </row>
    <row r="36" spans="4:15" x14ac:dyDescent="0.35">
      <c r="D36" s="161"/>
      <c r="E36" s="161"/>
      <c r="F36" s="161"/>
      <c r="G36" s="161"/>
      <c r="L36" s="92"/>
      <c r="M36" s="92"/>
      <c r="N36" s="92"/>
      <c r="O36" s="92"/>
    </row>
    <row r="37" spans="4:15" x14ac:dyDescent="0.35">
      <c r="D37" s="161"/>
      <c r="E37" s="161"/>
      <c r="F37" s="161"/>
      <c r="G37" s="161"/>
      <c r="L37" s="92"/>
      <c r="M37" s="92"/>
      <c r="N37" s="92"/>
      <c r="O37" s="92"/>
    </row>
    <row r="38" spans="4:15" x14ac:dyDescent="0.35">
      <c r="D38" s="161"/>
      <c r="E38" s="161"/>
      <c r="F38" s="161"/>
      <c r="G38" s="161"/>
      <c r="L38" s="92"/>
      <c r="M38" s="92"/>
      <c r="N38" s="92"/>
      <c r="O38" s="92"/>
    </row>
    <row r="39" spans="4:15" x14ac:dyDescent="0.35">
      <c r="D39" s="161"/>
      <c r="E39" s="161"/>
      <c r="F39" s="161"/>
      <c r="G39" s="161"/>
      <c r="L39" s="92"/>
      <c r="M39" s="92"/>
      <c r="N39" s="92"/>
      <c r="O39" s="92"/>
    </row>
    <row r="40" spans="4:15" x14ac:dyDescent="0.35">
      <c r="D40" s="161"/>
      <c r="E40" s="161"/>
      <c r="F40" s="161"/>
      <c r="G40" s="161"/>
      <c r="L40" s="92"/>
      <c r="M40" s="92"/>
      <c r="N40" s="92"/>
      <c r="O40" s="92"/>
    </row>
    <row r="41" spans="4:15" x14ac:dyDescent="0.35">
      <c r="D41" s="161"/>
      <c r="E41" s="161"/>
      <c r="F41" s="161"/>
      <c r="G41" s="161"/>
      <c r="L41" s="92"/>
      <c r="M41" s="92"/>
      <c r="N41" s="92"/>
      <c r="O41" s="92"/>
    </row>
    <row r="42" spans="4:15" x14ac:dyDescent="0.35">
      <c r="D42" s="161"/>
      <c r="E42" s="161"/>
      <c r="F42" s="161"/>
      <c r="G42" s="161"/>
      <c r="L42" s="92"/>
      <c r="M42" s="92"/>
      <c r="N42" s="92"/>
      <c r="O42" s="92"/>
    </row>
    <row r="43" spans="4:15" x14ac:dyDescent="0.35">
      <c r="D43" s="161"/>
      <c r="E43" s="161"/>
      <c r="F43" s="161"/>
      <c r="G43" s="161"/>
      <c r="L43" s="92"/>
      <c r="M43" s="92"/>
      <c r="N43" s="92"/>
      <c r="O43" s="92"/>
    </row>
    <row r="44" spans="4:15" x14ac:dyDescent="0.35">
      <c r="D44" s="161"/>
      <c r="E44" s="161"/>
      <c r="F44" s="161"/>
      <c r="G44" s="161"/>
      <c r="L44" s="92"/>
      <c r="M44" s="92"/>
      <c r="N44" s="92"/>
      <c r="O44" s="92"/>
    </row>
    <row r="45" spans="4:15" x14ac:dyDescent="0.35">
      <c r="D45" s="161"/>
      <c r="E45" s="161"/>
      <c r="F45" s="161"/>
      <c r="G45" s="161"/>
      <c r="L45" s="92"/>
      <c r="M45" s="92"/>
      <c r="N45" s="92"/>
      <c r="O45" s="92"/>
    </row>
    <row r="46" spans="4:15" x14ac:dyDescent="0.35">
      <c r="D46" s="161"/>
      <c r="E46" s="161"/>
      <c r="F46" s="161"/>
      <c r="G46" s="161"/>
      <c r="L46" s="92"/>
      <c r="M46" s="92"/>
      <c r="N46" s="92"/>
      <c r="O46" s="92"/>
    </row>
    <row r="47" spans="4:15" x14ac:dyDescent="0.35">
      <c r="D47" s="161"/>
      <c r="E47" s="161"/>
      <c r="F47" s="161"/>
      <c r="G47" s="161"/>
      <c r="L47" s="92"/>
      <c r="M47" s="92"/>
      <c r="N47" s="92"/>
      <c r="O47" s="92"/>
    </row>
    <row r="48" spans="4:15" x14ac:dyDescent="0.35">
      <c r="D48" s="161"/>
      <c r="E48" s="161"/>
      <c r="F48" s="161"/>
      <c r="G48" s="161"/>
      <c r="L48" s="92"/>
      <c r="M48" s="92"/>
      <c r="N48" s="92"/>
      <c r="O48" s="92"/>
    </row>
    <row r="49" spans="4:15" x14ac:dyDescent="0.35">
      <c r="D49" s="161"/>
      <c r="E49" s="161"/>
      <c r="F49" s="161"/>
      <c r="G49" s="161"/>
      <c r="L49" s="92"/>
      <c r="M49" s="92"/>
      <c r="N49" s="92"/>
      <c r="O49" s="92"/>
    </row>
    <row r="50" spans="4:15" x14ac:dyDescent="0.35">
      <c r="D50" s="161"/>
      <c r="E50" s="161"/>
      <c r="F50" s="161"/>
      <c r="G50" s="161"/>
      <c r="L50" s="92"/>
      <c r="M50" s="92"/>
      <c r="N50" s="92"/>
      <c r="O50" s="92"/>
    </row>
    <row r="51" spans="4:15" x14ac:dyDescent="0.35">
      <c r="D51" s="161"/>
      <c r="E51" s="161"/>
      <c r="F51" s="161"/>
      <c r="G51" s="161"/>
      <c r="L51" s="92"/>
      <c r="M51" s="92"/>
      <c r="N51" s="92"/>
      <c r="O51" s="92"/>
    </row>
    <row r="52" spans="4:15" x14ac:dyDescent="0.35">
      <c r="D52" s="161"/>
      <c r="E52" s="161"/>
      <c r="F52" s="161"/>
      <c r="G52" s="161"/>
      <c r="L52" s="92"/>
      <c r="M52" s="92"/>
      <c r="N52" s="92"/>
      <c r="O52" s="92"/>
    </row>
    <row r="53" spans="4:15" x14ac:dyDescent="0.35">
      <c r="D53" s="161"/>
      <c r="E53" s="161"/>
      <c r="F53" s="161"/>
      <c r="G53" s="161"/>
      <c r="L53" s="92"/>
      <c r="M53" s="92"/>
      <c r="N53" s="92"/>
      <c r="O53" s="92"/>
    </row>
    <row r="54" spans="4:15" x14ac:dyDescent="0.35">
      <c r="D54" s="161"/>
      <c r="E54" s="161"/>
      <c r="F54" s="161"/>
      <c r="G54" s="161"/>
      <c r="L54" s="92"/>
      <c r="M54" s="92"/>
      <c r="N54" s="92"/>
      <c r="O54" s="92"/>
    </row>
    <row r="55" spans="4:15" x14ac:dyDescent="0.35">
      <c r="D55" s="161"/>
      <c r="E55" s="161"/>
      <c r="F55" s="161"/>
      <c r="G55" s="161"/>
      <c r="L55" s="92"/>
      <c r="M55" s="92"/>
      <c r="N55" s="92"/>
      <c r="O55" s="92"/>
    </row>
    <row r="56" spans="4:15" x14ac:dyDescent="0.35">
      <c r="D56" s="161"/>
      <c r="E56" s="161"/>
      <c r="F56" s="161"/>
      <c r="G56" s="161"/>
      <c r="L56" s="92"/>
      <c r="M56" s="92"/>
      <c r="N56" s="92"/>
      <c r="O56" s="92"/>
    </row>
    <row r="57" spans="4:15" x14ac:dyDescent="0.35">
      <c r="D57" s="161"/>
      <c r="E57" s="161"/>
      <c r="F57" s="161"/>
      <c r="G57" s="161"/>
      <c r="L57" s="92"/>
      <c r="M57" s="92"/>
      <c r="N57" s="92"/>
      <c r="O57" s="92"/>
    </row>
    <row r="58" spans="4:15" x14ac:dyDescent="0.35">
      <c r="D58" s="161"/>
      <c r="E58" s="161"/>
      <c r="F58" s="161"/>
      <c r="G58" s="161"/>
      <c r="L58" s="92"/>
      <c r="M58" s="92"/>
      <c r="N58" s="92"/>
      <c r="O58" s="92"/>
    </row>
    <row r="59" spans="4:15" x14ac:dyDescent="0.35">
      <c r="D59" s="161"/>
      <c r="E59" s="161"/>
      <c r="F59" s="161"/>
      <c r="G59" s="161"/>
      <c r="L59" s="92"/>
      <c r="M59" s="92"/>
      <c r="N59" s="92"/>
      <c r="O59" s="92"/>
    </row>
    <row r="60" spans="4:15" x14ac:dyDescent="0.35">
      <c r="D60" s="161"/>
      <c r="E60" s="161"/>
      <c r="F60" s="161"/>
      <c r="G60" s="161"/>
      <c r="L60" s="92"/>
      <c r="M60" s="92"/>
      <c r="N60" s="92"/>
      <c r="O60" s="92"/>
    </row>
    <row r="61" spans="4:15" x14ac:dyDescent="0.35">
      <c r="D61" s="161"/>
      <c r="E61" s="161"/>
      <c r="F61" s="161"/>
      <c r="G61" s="161"/>
      <c r="L61" s="92"/>
      <c r="M61" s="92"/>
      <c r="N61" s="92"/>
      <c r="O61" s="92"/>
    </row>
    <row r="62" spans="4:15" x14ac:dyDescent="0.35">
      <c r="D62" s="161"/>
      <c r="E62" s="161"/>
      <c r="F62" s="161"/>
      <c r="G62" s="161"/>
      <c r="L62" s="92"/>
      <c r="M62" s="92"/>
      <c r="N62" s="92"/>
      <c r="O62" s="92"/>
    </row>
    <row r="63" spans="4:15" x14ac:dyDescent="0.35">
      <c r="D63" s="161"/>
      <c r="E63" s="161"/>
      <c r="F63" s="161"/>
      <c r="G63" s="161"/>
      <c r="L63" s="92"/>
      <c r="M63" s="92"/>
      <c r="N63" s="92"/>
      <c r="O63" s="92"/>
    </row>
    <row r="64" spans="4:15" x14ac:dyDescent="0.35">
      <c r="D64" s="161"/>
      <c r="E64" s="161"/>
      <c r="F64" s="161"/>
      <c r="G64" s="161"/>
      <c r="L64" s="92"/>
      <c r="M64" s="92"/>
      <c r="N64" s="92"/>
      <c r="O64" s="92"/>
    </row>
    <row r="65" spans="4:15" x14ac:dyDescent="0.35">
      <c r="D65" s="161"/>
      <c r="E65" s="161"/>
      <c r="F65" s="161"/>
      <c r="G65" s="161"/>
      <c r="L65" s="92"/>
      <c r="M65" s="92"/>
      <c r="N65" s="92"/>
      <c r="O65" s="92"/>
    </row>
    <row r="66" spans="4:15" x14ac:dyDescent="0.35">
      <c r="D66" s="161"/>
      <c r="E66" s="161"/>
      <c r="F66" s="161"/>
      <c r="G66" s="161"/>
      <c r="L66" s="92"/>
      <c r="M66" s="92"/>
      <c r="N66" s="92"/>
      <c r="O66" s="92"/>
    </row>
    <row r="67" spans="4:15" x14ac:dyDescent="0.35">
      <c r="D67" s="161"/>
      <c r="E67" s="161"/>
      <c r="F67" s="161"/>
      <c r="G67" s="161"/>
      <c r="L67" s="92"/>
      <c r="M67" s="92"/>
      <c r="N67" s="92"/>
      <c r="O67" s="92"/>
    </row>
    <row r="68" spans="4:15" x14ac:dyDescent="0.35">
      <c r="D68" s="161"/>
      <c r="E68" s="161"/>
      <c r="F68" s="161"/>
      <c r="G68" s="161"/>
      <c r="L68" s="92"/>
      <c r="M68" s="92"/>
      <c r="N68" s="92"/>
      <c r="O68" s="92"/>
    </row>
    <row r="69" spans="4:15" x14ac:dyDescent="0.35">
      <c r="D69" s="161"/>
      <c r="E69" s="161"/>
      <c r="F69" s="161"/>
      <c r="G69" s="161"/>
      <c r="L69" s="92"/>
      <c r="M69" s="92"/>
      <c r="N69" s="92"/>
      <c r="O69" s="92"/>
    </row>
    <row r="70" spans="4:15" x14ac:dyDescent="0.35">
      <c r="D70" s="161"/>
      <c r="E70" s="161"/>
      <c r="F70" s="161"/>
      <c r="G70" s="161"/>
      <c r="L70" s="92"/>
      <c r="M70" s="92"/>
      <c r="N70" s="92"/>
      <c r="O70" s="92"/>
    </row>
    <row r="71" spans="4:15" x14ac:dyDescent="0.35">
      <c r="D71" s="161"/>
      <c r="E71" s="161"/>
      <c r="F71" s="161"/>
      <c r="G71" s="161"/>
      <c r="L71" s="92"/>
      <c r="M71" s="92"/>
      <c r="N71" s="92"/>
      <c r="O71" s="92"/>
    </row>
    <row r="72" spans="4:15" x14ac:dyDescent="0.35">
      <c r="D72" s="161"/>
      <c r="E72" s="161"/>
      <c r="F72" s="161"/>
      <c r="G72" s="161"/>
      <c r="L72" s="92"/>
      <c r="M72" s="92"/>
      <c r="N72" s="92"/>
      <c r="O72" s="92"/>
    </row>
    <row r="73" spans="4:15" x14ac:dyDescent="0.35">
      <c r="D73" s="161"/>
      <c r="E73" s="161"/>
      <c r="F73" s="161"/>
      <c r="G73" s="161"/>
      <c r="L73" s="92"/>
      <c r="M73" s="92"/>
      <c r="N73" s="92"/>
      <c r="O73" s="92"/>
    </row>
    <row r="74" spans="4:15" x14ac:dyDescent="0.35">
      <c r="D74" s="161"/>
      <c r="E74" s="161"/>
      <c r="F74" s="161"/>
      <c r="G74" s="161"/>
      <c r="L74" s="92"/>
      <c r="M74" s="92"/>
      <c r="N74" s="92"/>
      <c r="O74" s="92"/>
    </row>
    <row r="75" spans="4:15" x14ac:dyDescent="0.35">
      <c r="D75" s="161"/>
      <c r="E75" s="161"/>
      <c r="F75" s="161"/>
      <c r="G75" s="161"/>
      <c r="L75" s="92"/>
      <c r="M75" s="92"/>
      <c r="N75" s="92"/>
      <c r="O75" s="92"/>
    </row>
    <row r="76" spans="4:15" x14ac:dyDescent="0.35">
      <c r="D76" s="161"/>
      <c r="E76" s="161"/>
      <c r="F76" s="161"/>
      <c r="G76" s="161"/>
      <c r="L76" s="92"/>
      <c r="M76" s="92"/>
      <c r="N76" s="92"/>
      <c r="O76" s="92"/>
    </row>
    <row r="77" spans="4:15" x14ac:dyDescent="0.35">
      <c r="D77" s="161"/>
      <c r="E77" s="161"/>
      <c r="F77" s="161"/>
      <c r="G77" s="161"/>
      <c r="L77" s="92"/>
      <c r="M77" s="92"/>
      <c r="N77" s="92"/>
      <c r="O77" s="92"/>
    </row>
    <row r="78" spans="4:15" x14ac:dyDescent="0.35">
      <c r="D78" s="161"/>
      <c r="E78" s="161"/>
      <c r="F78" s="161"/>
      <c r="G78" s="161"/>
      <c r="L78" s="92"/>
      <c r="M78" s="92"/>
      <c r="N78" s="92"/>
      <c r="O78" s="92"/>
    </row>
    <row r="79" spans="4:15" x14ac:dyDescent="0.35">
      <c r="D79" s="161"/>
      <c r="E79" s="161"/>
      <c r="F79" s="161"/>
      <c r="G79" s="161"/>
      <c r="L79" s="92"/>
      <c r="M79" s="92"/>
      <c r="N79" s="92"/>
      <c r="O79" s="92"/>
    </row>
    <row r="80" spans="4:15" x14ac:dyDescent="0.35">
      <c r="D80" s="161"/>
      <c r="E80" s="161"/>
      <c r="F80" s="161"/>
      <c r="G80" s="161"/>
      <c r="L80" s="92"/>
      <c r="M80" s="92"/>
      <c r="N80" s="92"/>
      <c r="O80" s="92"/>
    </row>
    <row r="81" spans="4:15" x14ac:dyDescent="0.35">
      <c r="D81" s="161"/>
      <c r="E81" s="161"/>
      <c r="F81" s="161"/>
      <c r="G81" s="161"/>
      <c r="L81" s="92"/>
      <c r="M81" s="92"/>
      <c r="N81" s="92"/>
      <c r="O81" s="92"/>
    </row>
    <row r="82" spans="4:15" x14ac:dyDescent="0.35">
      <c r="D82" s="161"/>
      <c r="E82" s="161"/>
      <c r="F82" s="161"/>
      <c r="G82" s="161"/>
      <c r="L82" s="92"/>
      <c r="M82" s="92"/>
      <c r="N82" s="92"/>
      <c r="O82" s="92"/>
    </row>
    <row r="83" spans="4:15" x14ac:dyDescent="0.35">
      <c r="D83" s="161"/>
      <c r="E83" s="161"/>
      <c r="F83" s="161"/>
      <c r="G83" s="161"/>
      <c r="L83" s="92"/>
      <c r="M83" s="92"/>
      <c r="N83" s="92"/>
      <c r="O83" s="92"/>
    </row>
    <row r="84" spans="4:15" x14ac:dyDescent="0.35">
      <c r="D84" s="161"/>
      <c r="E84" s="161"/>
      <c r="F84" s="161"/>
      <c r="G84" s="161"/>
      <c r="L84" s="92"/>
      <c r="M84" s="92"/>
      <c r="N84" s="92"/>
      <c r="O84" s="92"/>
    </row>
    <row r="85" spans="4:15" x14ac:dyDescent="0.35">
      <c r="D85" s="161"/>
      <c r="E85" s="161"/>
      <c r="F85" s="161"/>
      <c r="G85" s="161"/>
      <c r="L85" s="92"/>
      <c r="M85" s="92"/>
      <c r="N85" s="92"/>
      <c r="O85" s="92"/>
    </row>
    <row r="86" spans="4:15" x14ac:dyDescent="0.35">
      <c r="D86" s="161"/>
      <c r="E86" s="161"/>
      <c r="F86" s="161"/>
      <c r="G86" s="161"/>
      <c r="L86" s="92"/>
      <c r="M86" s="92"/>
      <c r="N86" s="92"/>
      <c r="O86" s="92"/>
    </row>
    <row r="87" spans="4:15" x14ac:dyDescent="0.35">
      <c r="D87" s="161"/>
      <c r="E87" s="161"/>
      <c r="F87" s="161"/>
      <c r="G87" s="161"/>
      <c r="L87" s="92"/>
      <c r="M87" s="92"/>
      <c r="N87" s="92"/>
      <c r="O87" s="92"/>
    </row>
    <row r="88" spans="4:15" x14ac:dyDescent="0.35">
      <c r="D88" s="161"/>
      <c r="E88" s="161"/>
      <c r="F88" s="161"/>
      <c r="G88" s="161"/>
      <c r="L88" s="92"/>
      <c r="M88" s="92"/>
      <c r="N88" s="92"/>
      <c r="O88" s="92"/>
    </row>
    <row r="89" spans="4:15" x14ac:dyDescent="0.35">
      <c r="D89" s="161"/>
      <c r="E89" s="161"/>
      <c r="F89" s="161"/>
      <c r="G89" s="161"/>
      <c r="L89" s="92"/>
      <c r="M89" s="92"/>
      <c r="N89" s="92"/>
      <c r="O89" s="92"/>
    </row>
    <row r="90" spans="4:15" x14ac:dyDescent="0.35">
      <c r="D90" s="161"/>
      <c r="E90" s="161"/>
      <c r="F90" s="161"/>
      <c r="G90" s="161"/>
      <c r="L90" s="92"/>
      <c r="M90" s="92"/>
      <c r="N90" s="92"/>
      <c r="O90" s="92"/>
    </row>
    <row r="91" spans="4:15" x14ac:dyDescent="0.35">
      <c r="D91" s="161"/>
      <c r="E91" s="161"/>
      <c r="F91" s="161"/>
      <c r="G91" s="161"/>
      <c r="L91" s="92"/>
      <c r="M91" s="92"/>
      <c r="N91" s="92"/>
      <c r="O91" s="92"/>
    </row>
    <row r="92" spans="4:15" x14ac:dyDescent="0.35">
      <c r="D92" s="161"/>
      <c r="E92" s="161"/>
      <c r="F92" s="161"/>
      <c r="G92" s="161"/>
      <c r="L92" s="92"/>
      <c r="M92" s="92"/>
      <c r="N92" s="92"/>
      <c r="O92" s="92"/>
    </row>
    <row r="93" spans="4:15" x14ac:dyDescent="0.35">
      <c r="D93" s="161"/>
      <c r="E93" s="161"/>
      <c r="F93" s="161"/>
      <c r="G93" s="161"/>
      <c r="L93" s="92"/>
      <c r="M93" s="92"/>
      <c r="N93" s="92"/>
      <c r="O93" s="92"/>
    </row>
    <row r="94" spans="4:15" x14ac:dyDescent="0.35">
      <c r="D94" s="161"/>
      <c r="E94" s="161"/>
      <c r="F94" s="161"/>
      <c r="G94" s="161"/>
      <c r="L94" s="92"/>
      <c r="M94" s="92"/>
      <c r="N94" s="92"/>
      <c r="O94" s="92"/>
    </row>
    <row r="95" spans="4:15" x14ac:dyDescent="0.35">
      <c r="D95" s="161"/>
      <c r="E95" s="161"/>
      <c r="F95" s="161"/>
      <c r="G95" s="161"/>
      <c r="L95" s="92"/>
      <c r="M95" s="92"/>
      <c r="N95" s="92"/>
      <c r="O95" s="92"/>
    </row>
    <row r="96" spans="4:15" x14ac:dyDescent="0.35">
      <c r="D96" s="161"/>
      <c r="E96" s="161"/>
      <c r="F96" s="161"/>
      <c r="G96" s="161"/>
      <c r="L96" s="92"/>
      <c r="M96" s="92"/>
      <c r="N96" s="92"/>
      <c r="O96" s="92"/>
    </row>
    <row r="97" spans="4:15" x14ac:dyDescent="0.35">
      <c r="D97" s="161"/>
      <c r="E97" s="161"/>
      <c r="F97" s="161"/>
      <c r="G97" s="161"/>
      <c r="L97" s="92"/>
      <c r="M97" s="92"/>
      <c r="N97" s="92"/>
      <c r="O97" s="92"/>
    </row>
    <row r="98" spans="4:15" x14ac:dyDescent="0.35">
      <c r="D98" s="161"/>
      <c r="E98" s="161"/>
      <c r="F98" s="161"/>
      <c r="G98" s="161"/>
      <c r="L98" s="92"/>
      <c r="M98" s="92"/>
      <c r="N98" s="92"/>
      <c r="O98" s="92"/>
    </row>
    <row r="99" spans="4:15" x14ac:dyDescent="0.35">
      <c r="D99" s="161"/>
      <c r="E99" s="161"/>
      <c r="F99" s="161"/>
      <c r="G99" s="161"/>
      <c r="L99" s="92"/>
      <c r="M99" s="92"/>
      <c r="N99" s="92"/>
      <c r="O99" s="92"/>
    </row>
    <row r="100" spans="4:15" x14ac:dyDescent="0.35">
      <c r="D100" s="161"/>
      <c r="E100" s="161"/>
      <c r="F100" s="161"/>
      <c r="G100" s="161"/>
      <c r="L100" s="92"/>
      <c r="M100" s="92"/>
      <c r="N100" s="92"/>
      <c r="O100" s="92"/>
    </row>
    <row r="101" spans="4:15" x14ac:dyDescent="0.35">
      <c r="D101" s="161"/>
      <c r="E101" s="161"/>
      <c r="F101" s="161"/>
      <c r="G101" s="161"/>
      <c r="L101" s="92"/>
      <c r="M101" s="92"/>
      <c r="N101" s="92"/>
      <c r="O101" s="92"/>
    </row>
    <row r="102" spans="4:15" x14ac:dyDescent="0.35">
      <c r="D102" s="161"/>
      <c r="E102" s="161"/>
      <c r="F102" s="161"/>
      <c r="G102" s="161"/>
      <c r="L102" s="92"/>
      <c r="M102" s="92"/>
      <c r="N102" s="92"/>
      <c r="O102" s="92"/>
    </row>
    <row r="103" spans="4:15" x14ac:dyDescent="0.35">
      <c r="D103" s="161"/>
      <c r="E103" s="161"/>
      <c r="F103" s="161"/>
      <c r="G103" s="161"/>
      <c r="L103" s="92"/>
      <c r="M103" s="92"/>
      <c r="N103" s="92"/>
      <c r="O103" s="92"/>
    </row>
    <row r="104" spans="4:15" x14ac:dyDescent="0.35">
      <c r="D104" s="161"/>
      <c r="E104" s="161"/>
      <c r="F104" s="161"/>
      <c r="G104" s="161"/>
      <c r="L104" s="92"/>
      <c r="M104" s="92"/>
      <c r="N104" s="92"/>
      <c r="O104" s="92"/>
    </row>
    <row r="105" spans="4:15" x14ac:dyDescent="0.35">
      <c r="D105" s="161"/>
      <c r="E105" s="161"/>
      <c r="F105" s="161"/>
      <c r="G105" s="161"/>
      <c r="L105" s="92"/>
      <c r="M105" s="92"/>
      <c r="N105" s="92"/>
      <c r="O105" s="92"/>
    </row>
    <row r="106" spans="4:15" x14ac:dyDescent="0.35">
      <c r="D106" s="161"/>
      <c r="E106" s="161"/>
      <c r="F106" s="161"/>
      <c r="G106" s="161"/>
      <c r="L106" s="92"/>
      <c r="M106" s="92"/>
      <c r="N106" s="92"/>
      <c r="O106" s="92"/>
    </row>
    <row r="107" spans="4:15" x14ac:dyDescent="0.35">
      <c r="D107" s="161"/>
      <c r="E107" s="161"/>
      <c r="F107" s="161"/>
      <c r="G107" s="161"/>
      <c r="L107" s="92"/>
      <c r="M107" s="92"/>
      <c r="N107" s="92"/>
      <c r="O107" s="92"/>
    </row>
    <row r="108" spans="4:15" x14ac:dyDescent="0.35">
      <c r="D108" s="161"/>
      <c r="E108" s="161"/>
      <c r="F108" s="161"/>
      <c r="G108" s="161"/>
      <c r="L108" s="92"/>
      <c r="M108" s="92"/>
      <c r="N108" s="92"/>
      <c r="O108" s="92"/>
    </row>
    <row r="109" spans="4:15" x14ac:dyDescent="0.35">
      <c r="D109" s="161"/>
      <c r="E109" s="161"/>
      <c r="F109" s="161"/>
      <c r="G109" s="161"/>
      <c r="L109" s="92"/>
      <c r="M109" s="92"/>
      <c r="N109" s="92"/>
      <c r="O109" s="92"/>
    </row>
    <row r="110" spans="4:15" x14ac:dyDescent="0.35">
      <c r="D110" s="161"/>
      <c r="E110" s="161"/>
      <c r="F110" s="161"/>
      <c r="G110" s="161"/>
      <c r="L110" s="92"/>
      <c r="M110" s="92"/>
      <c r="N110" s="92"/>
      <c r="O110" s="92"/>
    </row>
    <row r="111" spans="4:15" x14ac:dyDescent="0.35">
      <c r="D111" s="161"/>
      <c r="E111" s="161"/>
      <c r="F111" s="161"/>
      <c r="G111" s="161"/>
      <c r="L111" s="92"/>
      <c r="M111" s="92"/>
      <c r="N111" s="92"/>
      <c r="O111" s="92"/>
    </row>
    <row r="112" spans="4:15" x14ac:dyDescent="0.35">
      <c r="D112" s="161"/>
      <c r="E112" s="161"/>
      <c r="F112" s="161"/>
      <c r="G112" s="161"/>
      <c r="L112" s="92"/>
      <c r="M112" s="92"/>
      <c r="N112" s="92"/>
      <c r="O112" s="92"/>
    </row>
    <row r="113" spans="4:15" x14ac:dyDescent="0.35">
      <c r="D113" s="161"/>
      <c r="E113" s="161"/>
      <c r="F113" s="161"/>
      <c r="G113" s="161"/>
      <c r="L113" s="92"/>
      <c r="M113" s="92"/>
      <c r="N113" s="92"/>
      <c r="O113" s="92"/>
    </row>
    <row r="114" spans="4:15" x14ac:dyDescent="0.35">
      <c r="D114" s="161"/>
      <c r="E114" s="161"/>
      <c r="F114" s="161"/>
      <c r="G114" s="161"/>
      <c r="L114" s="92"/>
      <c r="M114" s="92"/>
      <c r="N114" s="92"/>
      <c r="O114" s="92"/>
    </row>
    <row r="115" spans="4:15" x14ac:dyDescent="0.35">
      <c r="D115" s="161"/>
      <c r="E115" s="161"/>
      <c r="F115" s="161"/>
      <c r="G115" s="161"/>
      <c r="L115" s="92"/>
      <c r="M115" s="92"/>
      <c r="N115" s="92"/>
      <c r="O115" s="92"/>
    </row>
    <row r="116" spans="4:15" x14ac:dyDescent="0.35">
      <c r="D116" s="161"/>
      <c r="E116" s="161"/>
      <c r="F116" s="161"/>
      <c r="G116" s="161"/>
      <c r="L116" s="92"/>
      <c r="M116" s="92"/>
      <c r="N116" s="92"/>
      <c r="O116" s="92"/>
    </row>
    <row r="117" spans="4:15" x14ac:dyDescent="0.35">
      <c r="D117" s="161"/>
      <c r="E117" s="161"/>
      <c r="F117" s="161"/>
      <c r="G117" s="161"/>
      <c r="L117" s="92"/>
      <c r="M117" s="92"/>
      <c r="N117" s="92"/>
      <c r="O117" s="92"/>
    </row>
    <row r="118" spans="4:15" x14ac:dyDescent="0.35">
      <c r="D118" s="161"/>
      <c r="E118" s="161"/>
      <c r="F118" s="161"/>
      <c r="G118" s="161"/>
      <c r="L118" s="92"/>
      <c r="M118" s="92"/>
      <c r="N118" s="92"/>
      <c r="O118" s="92"/>
    </row>
    <row r="119" spans="4:15" x14ac:dyDescent="0.35">
      <c r="D119" s="161"/>
      <c r="E119" s="161"/>
      <c r="F119" s="161"/>
      <c r="G119" s="161"/>
      <c r="L119" s="92"/>
      <c r="M119" s="92"/>
      <c r="N119" s="92"/>
      <c r="O119" s="92"/>
    </row>
    <row r="120" spans="4:15" x14ac:dyDescent="0.35">
      <c r="D120" s="161"/>
      <c r="E120" s="161"/>
      <c r="F120" s="161"/>
      <c r="G120" s="161"/>
      <c r="L120" s="92"/>
      <c r="M120" s="92"/>
      <c r="N120" s="92"/>
      <c r="O120" s="92"/>
    </row>
    <row r="121" spans="4:15" x14ac:dyDescent="0.35">
      <c r="D121" s="161"/>
      <c r="E121" s="161"/>
      <c r="F121" s="161"/>
      <c r="G121" s="161"/>
      <c r="L121" s="92"/>
      <c r="M121" s="92"/>
      <c r="N121" s="92"/>
      <c r="O121" s="92"/>
    </row>
    <row r="122" spans="4:15" x14ac:dyDescent="0.35">
      <c r="L122" s="92"/>
      <c r="M122" s="92"/>
      <c r="N122" s="92"/>
      <c r="O122" s="92"/>
    </row>
    <row r="123" spans="4:15" x14ac:dyDescent="0.35">
      <c r="L123" s="92"/>
      <c r="M123" s="92"/>
      <c r="N123" s="92"/>
      <c r="O123" s="92"/>
    </row>
    <row r="124" spans="4:15" x14ac:dyDescent="0.35">
      <c r="L124" s="92"/>
      <c r="M124" s="92"/>
      <c r="N124" s="92"/>
      <c r="O124" s="92"/>
    </row>
    <row r="125" spans="4:15" x14ac:dyDescent="0.35">
      <c r="L125" s="92"/>
      <c r="M125" s="92"/>
      <c r="N125" s="92"/>
      <c r="O125" s="92"/>
    </row>
    <row r="126" spans="4:15" x14ac:dyDescent="0.35">
      <c r="L126" s="92"/>
      <c r="M126" s="92"/>
      <c r="N126" s="92"/>
      <c r="O126" s="92"/>
    </row>
    <row r="127" spans="4:15" x14ac:dyDescent="0.35">
      <c r="L127" s="92"/>
      <c r="M127" s="92"/>
      <c r="N127" s="92"/>
      <c r="O127" s="92"/>
    </row>
    <row r="128" spans="4:15" x14ac:dyDescent="0.35">
      <c r="L128" s="92"/>
      <c r="M128" s="92"/>
      <c r="N128" s="92"/>
      <c r="O128" s="92"/>
    </row>
    <row r="129" spans="12:15" x14ac:dyDescent="0.35">
      <c r="L129" s="92"/>
      <c r="M129" s="92"/>
      <c r="N129" s="92"/>
      <c r="O129" s="92"/>
    </row>
    <row r="130" spans="12:15" x14ac:dyDescent="0.35">
      <c r="L130" s="92"/>
      <c r="M130" s="92"/>
      <c r="N130" s="92"/>
      <c r="O130" s="92"/>
    </row>
    <row r="131" spans="12:15" x14ac:dyDescent="0.35">
      <c r="L131" s="92"/>
      <c r="M131" s="92"/>
      <c r="N131" s="92"/>
      <c r="O131" s="92"/>
    </row>
    <row r="132" spans="12:15" x14ac:dyDescent="0.35">
      <c r="L132" s="92"/>
      <c r="M132" s="92"/>
      <c r="N132" s="92"/>
      <c r="O132" s="92"/>
    </row>
    <row r="133" spans="12:15" x14ac:dyDescent="0.35">
      <c r="L133" s="92"/>
      <c r="M133" s="92"/>
      <c r="N133" s="92"/>
      <c r="O133" s="92"/>
    </row>
    <row r="134" spans="12:15" x14ac:dyDescent="0.35">
      <c r="L134" s="92"/>
      <c r="M134" s="92"/>
      <c r="N134" s="92"/>
      <c r="O134" s="92"/>
    </row>
    <row r="135" spans="12:15" x14ac:dyDescent="0.35">
      <c r="L135" s="92"/>
      <c r="M135" s="92"/>
      <c r="N135" s="92"/>
      <c r="O135" s="92"/>
    </row>
    <row r="136" spans="12:15" x14ac:dyDescent="0.35">
      <c r="L136" s="92"/>
      <c r="M136" s="92"/>
      <c r="N136" s="92"/>
      <c r="O136" s="92"/>
    </row>
    <row r="137" spans="12:15" x14ac:dyDescent="0.35">
      <c r="L137" s="92"/>
      <c r="M137" s="92"/>
      <c r="N137" s="92"/>
      <c r="O137" s="92"/>
    </row>
    <row r="138" spans="12:15" x14ac:dyDescent="0.35">
      <c r="L138" s="92"/>
      <c r="M138" s="92"/>
      <c r="N138" s="92"/>
      <c r="O138" s="92"/>
    </row>
    <row r="139" spans="12:15" x14ac:dyDescent="0.35">
      <c r="L139" s="92"/>
      <c r="M139" s="92"/>
      <c r="N139" s="92"/>
      <c r="O139" s="92"/>
    </row>
    <row r="140" spans="12:15" x14ac:dyDescent="0.35">
      <c r="L140" s="92"/>
      <c r="M140" s="92"/>
      <c r="N140" s="92"/>
      <c r="O140" s="92"/>
    </row>
    <row r="141" spans="12:15" x14ac:dyDescent="0.35">
      <c r="L141" s="92"/>
      <c r="M141" s="92"/>
      <c r="N141" s="92"/>
      <c r="O141" s="92"/>
    </row>
    <row r="142" spans="12:15" x14ac:dyDescent="0.35">
      <c r="L142" s="92"/>
      <c r="M142" s="92"/>
      <c r="N142" s="92"/>
      <c r="O142" s="92"/>
    </row>
    <row r="143" spans="12:15" x14ac:dyDescent="0.35">
      <c r="L143" s="92"/>
      <c r="M143" s="92"/>
      <c r="N143" s="92"/>
      <c r="O143" s="92"/>
    </row>
    <row r="144" spans="12:15" x14ac:dyDescent="0.35">
      <c r="L144" s="92"/>
      <c r="M144" s="92"/>
      <c r="N144" s="92"/>
      <c r="O144" s="92"/>
    </row>
    <row r="145" spans="12:15" x14ac:dyDescent="0.35">
      <c r="L145" s="92"/>
      <c r="M145" s="92"/>
      <c r="N145" s="92"/>
      <c r="O145" s="92"/>
    </row>
    <row r="146" spans="12:15" x14ac:dyDescent="0.35">
      <c r="L146" s="92"/>
      <c r="M146" s="92"/>
      <c r="N146" s="92"/>
      <c r="O146" s="92"/>
    </row>
    <row r="147" spans="12:15" x14ac:dyDescent="0.35">
      <c r="L147" s="92"/>
      <c r="M147" s="92"/>
      <c r="N147" s="92"/>
      <c r="O147" s="92"/>
    </row>
    <row r="148" spans="12:15" x14ac:dyDescent="0.35">
      <c r="L148" s="92"/>
      <c r="M148" s="92"/>
      <c r="N148" s="92"/>
      <c r="O148" s="92"/>
    </row>
    <row r="149" spans="12:15" x14ac:dyDescent="0.35">
      <c r="L149" s="92"/>
      <c r="M149" s="92"/>
      <c r="N149" s="92"/>
      <c r="O149" s="92"/>
    </row>
    <row r="150" spans="12:15" x14ac:dyDescent="0.35">
      <c r="L150" s="92"/>
      <c r="M150" s="92"/>
      <c r="N150" s="92"/>
      <c r="O150" s="92"/>
    </row>
    <row r="151" spans="12:15" x14ac:dyDescent="0.35">
      <c r="L151" s="92"/>
      <c r="M151" s="92"/>
      <c r="N151" s="92"/>
      <c r="O151" s="92"/>
    </row>
    <row r="152" spans="12:15" x14ac:dyDescent="0.35">
      <c r="L152" s="92"/>
      <c r="M152" s="92"/>
      <c r="N152" s="92"/>
      <c r="O152" s="92"/>
    </row>
    <row r="153" spans="12:15" x14ac:dyDescent="0.35">
      <c r="L153" s="92"/>
      <c r="M153" s="92"/>
      <c r="N153" s="92"/>
      <c r="O153" s="92"/>
    </row>
    <row r="154" spans="12:15" x14ac:dyDescent="0.35">
      <c r="L154" s="92"/>
      <c r="M154" s="92"/>
      <c r="N154" s="92"/>
      <c r="O154" s="92"/>
    </row>
    <row r="155" spans="12:15" x14ac:dyDescent="0.35">
      <c r="L155" s="92"/>
      <c r="M155" s="92"/>
      <c r="N155" s="92"/>
      <c r="O155" s="92"/>
    </row>
    <row r="156" spans="12:15" x14ac:dyDescent="0.35">
      <c r="L156" s="92"/>
      <c r="M156" s="92"/>
      <c r="N156" s="92"/>
      <c r="O156" s="92"/>
    </row>
    <row r="157" spans="12:15" x14ac:dyDescent="0.35">
      <c r="L157" s="92"/>
      <c r="M157" s="92"/>
      <c r="N157" s="92"/>
      <c r="O157" s="92"/>
    </row>
    <row r="158" spans="12:15" x14ac:dyDescent="0.35">
      <c r="L158" s="92"/>
      <c r="M158" s="92"/>
      <c r="N158" s="92"/>
      <c r="O158" s="92"/>
    </row>
    <row r="159" spans="12:15" x14ac:dyDescent="0.35">
      <c r="L159" s="92"/>
      <c r="M159" s="92"/>
      <c r="N159" s="92"/>
      <c r="O159" s="92"/>
    </row>
    <row r="160" spans="12:15" x14ac:dyDescent="0.35">
      <c r="L160" s="92"/>
      <c r="M160" s="92"/>
      <c r="N160" s="92"/>
      <c r="O160" s="92"/>
    </row>
    <row r="161" spans="12:15" x14ac:dyDescent="0.35">
      <c r="L161" s="92"/>
      <c r="M161" s="92"/>
      <c r="N161" s="92"/>
      <c r="O161" s="92"/>
    </row>
    <row r="162" spans="12:15" x14ac:dyDescent="0.35">
      <c r="L162" s="92"/>
      <c r="M162" s="92"/>
      <c r="N162" s="92"/>
      <c r="O162" s="92"/>
    </row>
    <row r="163" spans="12:15" x14ac:dyDescent="0.35">
      <c r="L163" s="92"/>
      <c r="M163" s="92"/>
      <c r="N163" s="92"/>
      <c r="O163" s="92"/>
    </row>
    <row r="164" spans="12:15" x14ac:dyDescent="0.35">
      <c r="L164" s="92"/>
      <c r="M164" s="92"/>
      <c r="N164" s="92"/>
      <c r="O164" s="92"/>
    </row>
    <row r="165" spans="12:15" x14ac:dyDescent="0.35">
      <c r="L165" s="92"/>
      <c r="M165" s="92"/>
      <c r="N165" s="92"/>
      <c r="O165" s="92"/>
    </row>
    <row r="166" spans="12:15" x14ac:dyDescent="0.35">
      <c r="L166" s="92"/>
      <c r="M166" s="92"/>
      <c r="N166" s="92"/>
      <c r="O166" s="92"/>
    </row>
    <row r="167" spans="12:15" x14ac:dyDescent="0.35">
      <c r="L167" s="92"/>
      <c r="M167" s="92"/>
      <c r="N167" s="92"/>
      <c r="O167" s="92"/>
    </row>
    <row r="168" spans="12:15" x14ac:dyDescent="0.35">
      <c r="L168" s="92"/>
      <c r="M168" s="92"/>
      <c r="N168" s="92"/>
      <c r="O168" s="92"/>
    </row>
    <row r="169" spans="12:15" x14ac:dyDescent="0.35">
      <c r="L169" s="92"/>
      <c r="M169" s="92"/>
      <c r="N169" s="92"/>
      <c r="O169" s="92"/>
    </row>
    <row r="170" spans="12:15" x14ac:dyDescent="0.35">
      <c r="L170" s="92"/>
      <c r="M170" s="92"/>
      <c r="N170" s="92"/>
      <c r="O170" s="92"/>
    </row>
    <row r="171" spans="12:15" x14ac:dyDescent="0.35">
      <c r="L171" s="92"/>
      <c r="M171" s="92"/>
      <c r="N171" s="92"/>
      <c r="O171" s="92"/>
    </row>
    <row r="172" spans="12:15" x14ac:dyDescent="0.35">
      <c r="L172" s="92"/>
      <c r="M172" s="92"/>
      <c r="N172" s="92"/>
      <c r="O172" s="92"/>
    </row>
    <row r="173" spans="12:15" x14ac:dyDescent="0.35">
      <c r="L173" s="92"/>
      <c r="M173" s="92"/>
      <c r="N173" s="92"/>
      <c r="O173" s="92"/>
    </row>
    <row r="174" spans="12:15" x14ac:dyDescent="0.35">
      <c r="L174" s="92"/>
      <c r="M174" s="92"/>
      <c r="N174" s="92"/>
      <c r="O174" s="92"/>
    </row>
    <row r="175" spans="12:15" x14ac:dyDescent="0.35">
      <c r="L175" s="92"/>
      <c r="M175" s="92"/>
      <c r="N175" s="92"/>
      <c r="O175" s="92"/>
    </row>
    <row r="176" spans="12:15" x14ac:dyDescent="0.35">
      <c r="L176" s="92"/>
      <c r="M176" s="92"/>
      <c r="N176" s="92"/>
      <c r="O176" s="92"/>
    </row>
    <row r="177" spans="12:15" x14ac:dyDescent="0.35">
      <c r="L177" s="92"/>
      <c r="M177" s="92"/>
      <c r="N177" s="92"/>
      <c r="O177" s="92"/>
    </row>
    <row r="178" spans="12:15" x14ac:dyDescent="0.35">
      <c r="L178" s="92"/>
      <c r="M178" s="92"/>
      <c r="N178" s="92"/>
      <c r="O178" s="92"/>
    </row>
    <row r="179" spans="12:15" x14ac:dyDescent="0.35">
      <c r="L179" s="92"/>
      <c r="M179" s="92"/>
      <c r="N179" s="92"/>
      <c r="O179" s="92"/>
    </row>
    <row r="180" spans="12:15" x14ac:dyDescent="0.35">
      <c r="L180" s="92"/>
      <c r="M180" s="92"/>
      <c r="N180" s="92"/>
      <c r="O180" s="92"/>
    </row>
    <row r="181" spans="12:15" x14ac:dyDescent="0.35">
      <c r="L181" s="92"/>
      <c r="M181" s="92"/>
      <c r="N181" s="92"/>
      <c r="O181" s="92"/>
    </row>
    <row r="182" spans="12:15" x14ac:dyDescent="0.35">
      <c r="L182" s="92"/>
      <c r="M182" s="92"/>
      <c r="N182" s="92"/>
      <c r="O182" s="92"/>
    </row>
    <row r="183" spans="12:15" x14ac:dyDescent="0.35">
      <c r="L183" s="92"/>
      <c r="M183" s="92"/>
      <c r="N183" s="92"/>
      <c r="O183" s="92"/>
    </row>
    <row r="184" spans="12:15" x14ac:dyDescent="0.35">
      <c r="L184" s="92"/>
      <c r="M184" s="92"/>
      <c r="N184" s="92"/>
      <c r="O184" s="92"/>
    </row>
    <row r="185" spans="12:15" x14ac:dyDescent="0.35">
      <c r="L185" s="92"/>
      <c r="M185" s="92"/>
      <c r="N185" s="92"/>
      <c r="O185" s="92"/>
    </row>
    <row r="186" spans="12:15" x14ac:dyDescent="0.35">
      <c r="L186" s="92"/>
      <c r="M186" s="92"/>
      <c r="N186" s="92"/>
      <c r="O186" s="92"/>
    </row>
    <row r="187" spans="12:15" x14ac:dyDescent="0.35">
      <c r="L187" s="92"/>
      <c r="M187" s="92"/>
      <c r="N187" s="92"/>
      <c r="O187" s="92"/>
    </row>
    <row r="188" spans="12:15" x14ac:dyDescent="0.35">
      <c r="L188" s="92"/>
      <c r="M188" s="92"/>
      <c r="N188" s="92"/>
      <c r="O188" s="92"/>
    </row>
    <row r="189" spans="12:15" x14ac:dyDescent="0.35">
      <c r="L189" s="92"/>
      <c r="M189" s="92"/>
      <c r="N189" s="92"/>
      <c r="O189" s="92"/>
    </row>
    <row r="190" spans="12:15" x14ac:dyDescent="0.35">
      <c r="L190" s="92"/>
      <c r="M190" s="92"/>
      <c r="N190" s="92"/>
      <c r="O190" s="92"/>
    </row>
    <row r="191" spans="12:15" x14ac:dyDescent="0.35">
      <c r="L191" s="92"/>
      <c r="M191" s="92"/>
      <c r="N191" s="92"/>
      <c r="O191" s="92"/>
    </row>
    <row r="192" spans="12:15" x14ac:dyDescent="0.35">
      <c r="L192" s="92"/>
      <c r="M192" s="92"/>
      <c r="N192" s="92"/>
      <c r="O192" s="92"/>
    </row>
    <row r="193" spans="12:15" x14ac:dyDescent="0.35">
      <c r="L193" s="92"/>
      <c r="M193" s="92"/>
      <c r="N193" s="92"/>
      <c r="O193" s="92"/>
    </row>
    <row r="194" spans="12:15" x14ac:dyDescent="0.35">
      <c r="L194" s="92"/>
      <c r="M194" s="92"/>
      <c r="N194" s="92"/>
      <c r="O194" s="92"/>
    </row>
    <row r="195" spans="12:15" x14ac:dyDescent="0.35">
      <c r="L195" s="92"/>
      <c r="M195" s="92"/>
      <c r="N195" s="92"/>
      <c r="O195" s="92"/>
    </row>
    <row r="495" spans="3:3" x14ac:dyDescent="0.35">
      <c r="C495" s="161" t="s">
        <v>913</v>
      </c>
    </row>
    <row r="496" spans="3:3" x14ac:dyDescent="0.35">
      <c r="C496" s="91" t="s">
        <v>4821</v>
      </c>
    </row>
    <row r="497" spans="3:3" x14ac:dyDescent="0.35">
      <c r="C497" s="91" t="s">
        <v>4842</v>
      </c>
    </row>
    <row r="498" spans="3:3" x14ac:dyDescent="0.35">
      <c r="C498" s="91" t="s">
        <v>4863</v>
      </c>
    </row>
    <row r="499" spans="3:3" x14ac:dyDescent="0.35">
      <c r="C499" s="91" t="s">
        <v>4884</v>
      </c>
    </row>
    <row r="500" spans="3:3" x14ac:dyDescent="0.35">
      <c r="C500" s="91" t="s">
        <v>4820</v>
      </c>
    </row>
    <row r="501" spans="3:3" x14ac:dyDescent="0.35">
      <c r="C501" s="91" t="s">
        <v>4841</v>
      </c>
    </row>
    <row r="502" spans="3:3" x14ac:dyDescent="0.35">
      <c r="C502" s="91" t="s">
        <v>4862</v>
      </c>
    </row>
    <row r="503" spans="3:3" x14ac:dyDescent="0.35">
      <c r="C503" s="91" t="s">
        <v>4883</v>
      </c>
    </row>
    <row r="504" spans="3:3" x14ac:dyDescent="0.35">
      <c r="C504" s="91" t="s">
        <v>4819</v>
      </c>
    </row>
    <row r="505" spans="3:3" x14ac:dyDescent="0.35">
      <c r="C505" s="91" t="s">
        <v>4840</v>
      </c>
    </row>
    <row r="506" spans="3:3" x14ac:dyDescent="0.35">
      <c r="C506" s="91" t="s">
        <v>4861</v>
      </c>
    </row>
    <row r="507" spans="3:3" x14ac:dyDescent="0.35">
      <c r="C507" s="91" t="s">
        <v>4882</v>
      </c>
    </row>
    <row r="508" spans="3:3" x14ac:dyDescent="0.35">
      <c r="C508" s="91" t="s">
        <v>4818</v>
      </c>
    </row>
    <row r="509" spans="3:3" x14ac:dyDescent="0.35">
      <c r="C509" s="91" t="s">
        <v>4839</v>
      </c>
    </row>
    <row r="510" spans="3:3" x14ac:dyDescent="0.35">
      <c r="C510" s="91" t="s">
        <v>4860</v>
      </c>
    </row>
    <row r="511" spans="3:3" x14ac:dyDescent="0.35">
      <c r="C511" s="91" t="s">
        <v>4881</v>
      </c>
    </row>
    <row r="512" spans="3:3" x14ac:dyDescent="0.35">
      <c r="C512" s="91" t="s">
        <v>4817</v>
      </c>
    </row>
    <row r="513" spans="3:3" x14ac:dyDescent="0.35">
      <c r="C513" s="91" t="s">
        <v>4838</v>
      </c>
    </row>
    <row r="514" spans="3:3" x14ac:dyDescent="0.35">
      <c r="C514" s="91" t="s">
        <v>4859</v>
      </c>
    </row>
    <row r="515" spans="3:3" x14ac:dyDescent="0.35">
      <c r="C515" s="91" t="s">
        <v>4880</v>
      </c>
    </row>
    <row r="516" spans="3:3" x14ac:dyDescent="0.35">
      <c r="C516" s="91" t="s">
        <v>4816</v>
      </c>
    </row>
    <row r="517" spans="3:3" x14ac:dyDescent="0.35">
      <c r="C517" s="91" t="s">
        <v>4837</v>
      </c>
    </row>
    <row r="518" spans="3:3" x14ac:dyDescent="0.35">
      <c r="C518" s="91" t="s">
        <v>4858</v>
      </c>
    </row>
    <row r="519" spans="3:3" x14ac:dyDescent="0.35">
      <c r="C519" s="91" t="s">
        <v>4879</v>
      </c>
    </row>
    <row r="520" spans="3:3" x14ac:dyDescent="0.35">
      <c r="C520" s="91" t="s">
        <v>4815</v>
      </c>
    </row>
    <row r="521" spans="3:3" x14ac:dyDescent="0.35">
      <c r="C521" s="91" t="s">
        <v>4836</v>
      </c>
    </row>
    <row r="522" spans="3:3" x14ac:dyDescent="0.35">
      <c r="C522" s="91" t="s">
        <v>4857</v>
      </c>
    </row>
    <row r="523" spans="3:3" x14ac:dyDescent="0.35">
      <c r="C523" s="91" t="s">
        <v>4878</v>
      </c>
    </row>
    <row r="524" spans="3:3" x14ac:dyDescent="0.35">
      <c r="C524" s="91" t="s">
        <v>4828</v>
      </c>
    </row>
    <row r="525" spans="3:3" x14ac:dyDescent="0.35">
      <c r="C525" s="91" t="s">
        <v>4849</v>
      </c>
    </row>
    <row r="526" spans="3:3" x14ac:dyDescent="0.35">
      <c r="C526" s="91" t="s">
        <v>4870</v>
      </c>
    </row>
    <row r="527" spans="3:3" x14ac:dyDescent="0.35">
      <c r="C527" s="91" t="s">
        <v>4891</v>
      </c>
    </row>
    <row r="528" spans="3:3" x14ac:dyDescent="0.35">
      <c r="C528" s="91" t="s">
        <v>4827</v>
      </c>
    </row>
    <row r="529" spans="3:3" x14ac:dyDescent="0.35">
      <c r="C529" s="91" t="s">
        <v>4848</v>
      </c>
    </row>
    <row r="530" spans="3:3" x14ac:dyDescent="0.35">
      <c r="C530" s="91" t="s">
        <v>4869</v>
      </c>
    </row>
    <row r="531" spans="3:3" x14ac:dyDescent="0.35">
      <c r="C531" s="91" t="s">
        <v>4890</v>
      </c>
    </row>
    <row r="532" spans="3:3" x14ac:dyDescent="0.35">
      <c r="C532" s="91" t="s">
        <v>4826</v>
      </c>
    </row>
    <row r="533" spans="3:3" x14ac:dyDescent="0.35">
      <c r="C533" s="91" t="s">
        <v>4847</v>
      </c>
    </row>
    <row r="534" spans="3:3" x14ac:dyDescent="0.35">
      <c r="C534" s="91" t="s">
        <v>4868</v>
      </c>
    </row>
    <row r="535" spans="3:3" x14ac:dyDescent="0.35">
      <c r="C535" s="91" t="s">
        <v>4889</v>
      </c>
    </row>
    <row r="536" spans="3:3" x14ac:dyDescent="0.35">
      <c r="C536" s="91" t="s">
        <v>4825</v>
      </c>
    </row>
    <row r="537" spans="3:3" x14ac:dyDescent="0.35">
      <c r="C537" s="91" t="s">
        <v>4846</v>
      </c>
    </row>
    <row r="538" spans="3:3" x14ac:dyDescent="0.35">
      <c r="C538" s="91" t="s">
        <v>4867</v>
      </c>
    </row>
    <row r="539" spans="3:3" x14ac:dyDescent="0.35">
      <c r="C539" s="91" t="s">
        <v>4888</v>
      </c>
    </row>
    <row r="540" spans="3:3" x14ac:dyDescent="0.35">
      <c r="C540" s="91" t="s">
        <v>4824</v>
      </c>
    </row>
    <row r="541" spans="3:3" x14ac:dyDescent="0.35">
      <c r="C541" s="91" t="s">
        <v>4845</v>
      </c>
    </row>
    <row r="542" spans="3:3" x14ac:dyDescent="0.35">
      <c r="C542" s="91" t="s">
        <v>4866</v>
      </c>
    </row>
    <row r="543" spans="3:3" x14ac:dyDescent="0.35">
      <c r="C543" s="91" t="s">
        <v>4887</v>
      </c>
    </row>
    <row r="544" spans="3:3" x14ac:dyDescent="0.35">
      <c r="C544" s="91" t="s">
        <v>4823</v>
      </c>
    </row>
    <row r="545" spans="3:3" x14ac:dyDescent="0.35">
      <c r="C545" s="91" t="s">
        <v>4844</v>
      </c>
    </row>
    <row r="546" spans="3:3" x14ac:dyDescent="0.35">
      <c r="C546" s="91" t="s">
        <v>4865</v>
      </c>
    </row>
    <row r="547" spans="3:3" x14ac:dyDescent="0.35">
      <c r="C547" s="91" t="s">
        <v>4886</v>
      </c>
    </row>
    <row r="548" spans="3:3" x14ac:dyDescent="0.35">
      <c r="C548" s="91" t="s">
        <v>4822</v>
      </c>
    </row>
    <row r="549" spans="3:3" x14ac:dyDescent="0.35">
      <c r="C549" s="91" t="s">
        <v>4843</v>
      </c>
    </row>
    <row r="550" spans="3:3" x14ac:dyDescent="0.35">
      <c r="C550" s="91" t="s">
        <v>4864</v>
      </c>
    </row>
    <row r="551" spans="3:3" x14ac:dyDescent="0.35">
      <c r="C551" s="91" t="s">
        <v>4885</v>
      </c>
    </row>
    <row r="552" spans="3:3" x14ac:dyDescent="0.35">
      <c r="C552" s="91" t="s">
        <v>4835</v>
      </c>
    </row>
    <row r="553" spans="3:3" x14ac:dyDescent="0.35">
      <c r="C553" s="91" t="s">
        <v>4856</v>
      </c>
    </row>
    <row r="554" spans="3:3" x14ac:dyDescent="0.35">
      <c r="C554" s="91" t="s">
        <v>4877</v>
      </c>
    </row>
    <row r="555" spans="3:3" x14ac:dyDescent="0.35">
      <c r="C555" s="91" t="s">
        <v>4834</v>
      </c>
    </row>
    <row r="556" spans="3:3" x14ac:dyDescent="0.35">
      <c r="C556" s="91" t="s">
        <v>4855</v>
      </c>
    </row>
    <row r="557" spans="3:3" x14ac:dyDescent="0.35">
      <c r="C557" s="91" t="s">
        <v>4876</v>
      </c>
    </row>
    <row r="558" spans="3:3" x14ac:dyDescent="0.35">
      <c r="C558" s="91" t="s">
        <v>4833</v>
      </c>
    </row>
    <row r="559" spans="3:3" x14ac:dyDescent="0.35">
      <c r="C559" s="91" t="s">
        <v>4854</v>
      </c>
    </row>
    <row r="560" spans="3:3" x14ac:dyDescent="0.35">
      <c r="C560" s="91" t="s">
        <v>4875</v>
      </c>
    </row>
    <row r="561" spans="3:3" x14ac:dyDescent="0.35">
      <c r="C561" s="91" t="s">
        <v>4832</v>
      </c>
    </row>
    <row r="562" spans="3:3" x14ac:dyDescent="0.35">
      <c r="C562" s="91" t="s">
        <v>4853</v>
      </c>
    </row>
    <row r="563" spans="3:3" x14ac:dyDescent="0.35">
      <c r="C563" s="91" t="s">
        <v>4874</v>
      </c>
    </row>
    <row r="564" spans="3:3" x14ac:dyDescent="0.35">
      <c r="C564" s="91" t="s">
        <v>4831</v>
      </c>
    </row>
    <row r="565" spans="3:3" x14ac:dyDescent="0.35">
      <c r="C565" s="91" t="s">
        <v>4852</v>
      </c>
    </row>
    <row r="566" spans="3:3" x14ac:dyDescent="0.35">
      <c r="C566" s="91" t="s">
        <v>4873</v>
      </c>
    </row>
    <row r="567" spans="3:3" x14ac:dyDescent="0.35">
      <c r="C567" s="91" t="s">
        <v>4830</v>
      </c>
    </row>
    <row r="568" spans="3:3" x14ac:dyDescent="0.35">
      <c r="C568" s="91" t="s">
        <v>4851</v>
      </c>
    </row>
    <row r="569" spans="3:3" x14ac:dyDescent="0.35">
      <c r="C569" s="91" t="s">
        <v>4872</v>
      </c>
    </row>
    <row r="570" spans="3:3" x14ac:dyDescent="0.35">
      <c r="C570" s="91" t="s">
        <v>4829</v>
      </c>
    </row>
    <row r="571" spans="3:3" x14ac:dyDescent="0.35">
      <c r="C571" s="91" t="s">
        <v>4850</v>
      </c>
    </row>
    <row r="572" spans="3:3" x14ac:dyDescent="0.35">
      <c r="C572" s="91" t="s">
        <v>4871</v>
      </c>
    </row>
    <row r="573" spans="3:3" x14ac:dyDescent="0.35">
      <c r="C573" s="91" t="s">
        <v>4892</v>
      </c>
    </row>
    <row r="574" spans="3:3" x14ac:dyDescent="0.35">
      <c r="C574" s="91" t="s">
        <v>4737</v>
      </c>
    </row>
    <row r="575" spans="3:3" x14ac:dyDescent="0.35">
      <c r="C575" s="91" t="s">
        <v>4758</v>
      </c>
    </row>
    <row r="576" spans="3:3" x14ac:dyDescent="0.35">
      <c r="C576" s="91" t="s">
        <v>4779</v>
      </c>
    </row>
    <row r="577" spans="3:3" x14ac:dyDescent="0.35">
      <c r="C577" s="91" t="s">
        <v>4800</v>
      </c>
    </row>
    <row r="578" spans="3:3" x14ac:dyDescent="0.35">
      <c r="C578" s="91" t="s">
        <v>4736</v>
      </c>
    </row>
    <row r="579" spans="3:3" x14ac:dyDescent="0.35">
      <c r="C579" s="91" t="s">
        <v>4757</v>
      </c>
    </row>
    <row r="580" spans="3:3" x14ac:dyDescent="0.35">
      <c r="C580" s="91" t="s">
        <v>4778</v>
      </c>
    </row>
    <row r="581" spans="3:3" x14ac:dyDescent="0.35">
      <c r="C581" s="91" t="s">
        <v>4799</v>
      </c>
    </row>
    <row r="582" spans="3:3" x14ac:dyDescent="0.35">
      <c r="C582" s="91" t="s">
        <v>4735</v>
      </c>
    </row>
    <row r="583" spans="3:3" x14ac:dyDescent="0.35">
      <c r="C583" s="91" t="s">
        <v>4756</v>
      </c>
    </row>
    <row r="584" spans="3:3" x14ac:dyDescent="0.35">
      <c r="C584" s="91" t="s">
        <v>4777</v>
      </c>
    </row>
    <row r="585" spans="3:3" x14ac:dyDescent="0.35">
      <c r="C585" s="91" t="s">
        <v>4798</v>
      </c>
    </row>
    <row r="586" spans="3:3" x14ac:dyDescent="0.35">
      <c r="C586" s="91" t="s">
        <v>4734</v>
      </c>
    </row>
    <row r="587" spans="3:3" x14ac:dyDescent="0.35">
      <c r="C587" s="91" t="s">
        <v>4755</v>
      </c>
    </row>
    <row r="588" spans="3:3" x14ac:dyDescent="0.35">
      <c r="C588" s="91" t="s">
        <v>4776</v>
      </c>
    </row>
    <row r="589" spans="3:3" x14ac:dyDescent="0.35">
      <c r="C589" s="91" t="s">
        <v>4797</v>
      </c>
    </row>
    <row r="590" spans="3:3" x14ac:dyDescent="0.35">
      <c r="C590" s="91" t="s">
        <v>4733</v>
      </c>
    </row>
    <row r="591" spans="3:3" x14ac:dyDescent="0.35">
      <c r="C591" s="91" t="s">
        <v>4754</v>
      </c>
    </row>
    <row r="592" spans="3:3" x14ac:dyDescent="0.35">
      <c r="C592" s="91" t="s">
        <v>4775</v>
      </c>
    </row>
    <row r="593" spans="3:3" x14ac:dyDescent="0.35">
      <c r="C593" s="91" t="s">
        <v>4796</v>
      </c>
    </row>
    <row r="594" spans="3:3" x14ac:dyDescent="0.35">
      <c r="C594" s="91" t="s">
        <v>4732</v>
      </c>
    </row>
    <row r="595" spans="3:3" x14ac:dyDescent="0.35">
      <c r="C595" s="91" t="s">
        <v>4753</v>
      </c>
    </row>
    <row r="596" spans="3:3" x14ac:dyDescent="0.35">
      <c r="C596" s="91" t="s">
        <v>4774</v>
      </c>
    </row>
    <row r="597" spans="3:3" x14ac:dyDescent="0.35">
      <c r="C597" s="91" t="s">
        <v>4795</v>
      </c>
    </row>
    <row r="598" spans="3:3" x14ac:dyDescent="0.35">
      <c r="C598" s="91" t="s">
        <v>4731</v>
      </c>
    </row>
    <row r="599" spans="3:3" x14ac:dyDescent="0.35">
      <c r="C599" s="91" t="s">
        <v>4752</v>
      </c>
    </row>
    <row r="600" spans="3:3" x14ac:dyDescent="0.35">
      <c r="C600" s="91" t="s">
        <v>4773</v>
      </c>
    </row>
    <row r="601" spans="3:3" x14ac:dyDescent="0.35">
      <c r="C601" s="91" t="s">
        <v>4794</v>
      </c>
    </row>
    <row r="602" spans="3:3" x14ac:dyDescent="0.35">
      <c r="C602" s="91" t="s">
        <v>4744</v>
      </c>
    </row>
    <row r="603" spans="3:3" x14ac:dyDescent="0.35">
      <c r="C603" s="91" t="s">
        <v>4765</v>
      </c>
    </row>
    <row r="604" spans="3:3" x14ac:dyDescent="0.35">
      <c r="C604" s="91" t="s">
        <v>4786</v>
      </c>
    </row>
    <row r="605" spans="3:3" x14ac:dyDescent="0.35">
      <c r="C605" s="91" t="s">
        <v>4807</v>
      </c>
    </row>
    <row r="606" spans="3:3" x14ac:dyDescent="0.35">
      <c r="C606" s="91" t="s">
        <v>4743</v>
      </c>
    </row>
    <row r="607" spans="3:3" x14ac:dyDescent="0.35">
      <c r="C607" s="91" t="s">
        <v>4764</v>
      </c>
    </row>
    <row r="608" spans="3:3" x14ac:dyDescent="0.35">
      <c r="C608" s="91" t="s">
        <v>4785</v>
      </c>
    </row>
    <row r="609" spans="3:3" x14ac:dyDescent="0.35">
      <c r="C609" s="91" t="s">
        <v>4806</v>
      </c>
    </row>
    <row r="610" spans="3:3" x14ac:dyDescent="0.35">
      <c r="C610" s="91" t="s">
        <v>4742</v>
      </c>
    </row>
    <row r="611" spans="3:3" x14ac:dyDescent="0.35">
      <c r="C611" s="91" t="s">
        <v>4763</v>
      </c>
    </row>
    <row r="612" spans="3:3" x14ac:dyDescent="0.35">
      <c r="C612" s="91" t="s">
        <v>4784</v>
      </c>
    </row>
    <row r="613" spans="3:3" x14ac:dyDescent="0.35">
      <c r="C613" s="91" t="s">
        <v>4805</v>
      </c>
    </row>
    <row r="614" spans="3:3" x14ac:dyDescent="0.35">
      <c r="C614" s="91" t="s">
        <v>4741</v>
      </c>
    </row>
    <row r="615" spans="3:3" x14ac:dyDescent="0.35">
      <c r="C615" s="91" t="s">
        <v>4762</v>
      </c>
    </row>
    <row r="616" spans="3:3" x14ac:dyDescent="0.35">
      <c r="C616" s="91" t="s">
        <v>4783</v>
      </c>
    </row>
    <row r="617" spans="3:3" x14ac:dyDescent="0.35">
      <c r="C617" s="91" t="s">
        <v>4804</v>
      </c>
    </row>
    <row r="618" spans="3:3" x14ac:dyDescent="0.35">
      <c r="C618" s="91" t="s">
        <v>4740</v>
      </c>
    </row>
    <row r="619" spans="3:3" x14ac:dyDescent="0.35">
      <c r="C619" s="91" t="s">
        <v>4761</v>
      </c>
    </row>
    <row r="620" spans="3:3" x14ac:dyDescent="0.35">
      <c r="C620" s="91" t="s">
        <v>4782</v>
      </c>
    </row>
    <row r="621" spans="3:3" x14ac:dyDescent="0.35">
      <c r="C621" s="91" t="s">
        <v>4803</v>
      </c>
    </row>
    <row r="622" spans="3:3" x14ac:dyDescent="0.35">
      <c r="C622" s="91" t="s">
        <v>4739</v>
      </c>
    </row>
    <row r="623" spans="3:3" x14ac:dyDescent="0.35">
      <c r="C623" s="91" t="s">
        <v>4760</v>
      </c>
    </row>
    <row r="624" spans="3:3" x14ac:dyDescent="0.35">
      <c r="C624" s="91" t="s">
        <v>4781</v>
      </c>
    </row>
    <row r="625" spans="3:3" x14ac:dyDescent="0.35">
      <c r="C625" s="91" t="s">
        <v>4802</v>
      </c>
    </row>
    <row r="626" spans="3:3" x14ac:dyDescent="0.35">
      <c r="C626" s="91" t="s">
        <v>4738</v>
      </c>
    </row>
    <row r="627" spans="3:3" x14ac:dyDescent="0.35">
      <c r="C627" s="91" t="s">
        <v>4759</v>
      </c>
    </row>
    <row r="628" spans="3:3" x14ac:dyDescent="0.35">
      <c r="C628" s="91" t="s">
        <v>4780</v>
      </c>
    </row>
    <row r="629" spans="3:3" x14ac:dyDescent="0.35">
      <c r="C629" s="91" t="s">
        <v>4801</v>
      </c>
    </row>
    <row r="630" spans="3:3" x14ac:dyDescent="0.35">
      <c r="C630" s="91" t="s">
        <v>4751</v>
      </c>
    </row>
    <row r="631" spans="3:3" x14ac:dyDescent="0.35">
      <c r="C631" s="91" t="s">
        <v>4772</v>
      </c>
    </row>
    <row r="632" spans="3:3" x14ac:dyDescent="0.35">
      <c r="C632" s="91" t="s">
        <v>4793</v>
      </c>
    </row>
    <row r="633" spans="3:3" x14ac:dyDescent="0.35">
      <c r="C633" s="91" t="s">
        <v>4814</v>
      </c>
    </row>
    <row r="634" spans="3:3" x14ac:dyDescent="0.35">
      <c r="C634" s="91" t="s">
        <v>4750</v>
      </c>
    </row>
    <row r="635" spans="3:3" x14ac:dyDescent="0.35">
      <c r="C635" s="91" t="s">
        <v>4771</v>
      </c>
    </row>
    <row r="636" spans="3:3" x14ac:dyDescent="0.35">
      <c r="C636" s="91" t="s">
        <v>4792</v>
      </c>
    </row>
    <row r="637" spans="3:3" x14ac:dyDescent="0.35">
      <c r="C637" s="91" t="s">
        <v>4813</v>
      </c>
    </row>
    <row r="638" spans="3:3" x14ac:dyDescent="0.35">
      <c r="C638" s="91" t="s">
        <v>4749</v>
      </c>
    </row>
    <row r="639" spans="3:3" x14ac:dyDescent="0.35">
      <c r="C639" s="91" t="s">
        <v>4770</v>
      </c>
    </row>
    <row r="640" spans="3:3" x14ac:dyDescent="0.35">
      <c r="C640" s="91" t="s">
        <v>4791</v>
      </c>
    </row>
    <row r="641" spans="3:3" x14ac:dyDescent="0.35">
      <c r="C641" s="91" t="s">
        <v>4812</v>
      </c>
    </row>
    <row r="642" spans="3:3" x14ac:dyDescent="0.35">
      <c r="C642" s="91" t="s">
        <v>4748</v>
      </c>
    </row>
    <row r="643" spans="3:3" x14ac:dyDescent="0.35">
      <c r="C643" s="91" t="s">
        <v>4769</v>
      </c>
    </row>
    <row r="644" spans="3:3" x14ac:dyDescent="0.35">
      <c r="C644" s="91" t="s">
        <v>4790</v>
      </c>
    </row>
    <row r="645" spans="3:3" x14ac:dyDescent="0.35">
      <c r="C645" s="91" t="s">
        <v>4811</v>
      </c>
    </row>
    <row r="646" spans="3:3" x14ac:dyDescent="0.35">
      <c r="C646" s="91" t="s">
        <v>4747</v>
      </c>
    </row>
    <row r="647" spans="3:3" x14ac:dyDescent="0.35">
      <c r="C647" s="91" t="s">
        <v>4768</v>
      </c>
    </row>
    <row r="648" spans="3:3" x14ac:dyDescent="0.35">
      <c r="C648" s="91" t="s">
        <v>4789</v>
      </c>
    </row>
    <row r="649" spans="3:3" x14ac:dyDescent="0.35">
      <c r="C649" s="91" t="s">
        <v>4810</v>
      </c>
    </row>
    <row r="650" spans="3:3" x14ac:dyDescent="0.35">
      <c r="C650" s="91" t="s">
        <v>4746</v>
      </c>
    </row>
    <row r="651" spans="3:3" x14ac:dyDescent="0.35">
      <c r="C651" s="91" t="s">
        <v>4767</v>
      </c>
    </row>
    <row r="652" spans="3:3" x14ac:dyDescent="0.35">
      <c r="C652" s="91" t="s">
        <v>4788</v>
      </c>
    </row>
    <row r="653" spans="3:3" x14ac:dyDescent="0.35">
      <c r="C653" s="91" t="s">
        <v>4809</v>
      </c>
    </row>
    <row r="654" spans="3:3" x14ac:dyDescent="0.35">
      <c r="C654" s="91" t="s">
        <v>4745</v>
      </c>
    </row>
    <row r="655" spans="3:3" x14ac:dyDescent="0.35">
      <c r="C655" s="91" t="s">
        <v>4766</v>
      </c>
    </row>
    <row r="656" spans="3:3" x14ac:dyDescent="0.35">
      <c r="C656" s="91" t="s">
        <v>4787</v>
      </c>
    </row>
    <row r="657" spans="3:3" x14ac:dyDescent="0.35">
      <c r="C657" s="91" t="s">
        <v>4808</v>
      </c>
    </row>
    <row r="658" spans="3:3" x14ac:dyDescent="0.35">
      <c r="C658" s="91" t="s">
        <v>4653</v>
      </c>
    </row>
    <row r="659" spans="3:3" x14ac:dyDescent="0.35">
      <c r="C659" s="91" t="s">
        <v>4674</v>
      </c>
    </row>
    <row r="660" spans="3:3" x14ac:dyDescent="0.35">
      <c r="C660" s="91" t="s">
        <v>4695</v>
      </c>
    </row>
    <row r="661" spans="3:3" x14ac:dyDescent="0.35">
      <c r="C661" s="91" t="s">
        <v>4716</v>
      </c>
    </row>
    <row r="662" spans="3:3" x14ac:dyDescent="0.35">
      <c r="C662" s="91" t="s">
        <v>4652</v>
      </c>
    </row>
    <row r="663" spans="3:3" x14ac:dyDescent="0.35">
      <c r="C663" s="91" t="s">
        <v>4673</v>
      </c>
    </row>
    <row r="664" spans="3:3" x14ac:dyDescent="0.35">
      <c r="C664" s="91" t="s">
        <v>4694</v>
      </c>
    </row>
    <row r="665" spans="3:3" x14ac:dyDescent="0.35">
      <c r="C665" s="91" t="s">
        <v>4715</v>
      </c>
    </row>
    <row r="666" spans="3:3" x14ac:dyDescent="0.35">
      <c r="C666" s="91" t="s">
        <v>4651</v>
      </c>
    </row>
    <row r="667" spans="3:3" x14ac:dyDescent="0.35">
      <c r="C667" s="91" t="s">
        <v>4672</v>
      </c>
    </row>
    <row r="668" spans="3:3" x14ac:dyDescent="0.35">
      <c r="C668" s="91" t="s">
        <v>4693</v>
      </c>
    </row>
    <row r="669" spans="3:3" x14ac:dyDescent="0.35">
      <c r="C669" s="91" t="s">
        <v>4714</v>
      </c>
    </row>
    <row r="670" spans="3:3" x14ac:dyDescent="0.35">
      <c r="C670" s="91" t="s">
        <v>4650</v>
      </c>
    </row>
    <row r="671" spans="3:3" x14ac:dyDescent="0.35">
      <c r="C671" s="91" t="s">
        <v>4671</v>
      </c>
    </row>
    <row r="672" spans="3:3" x14ac:dyDescent="0.35">
      <c r="C672" s="91" t="s">
        <v>4692</v>
      </c>
    </row>
    <row r="673" spans="3:3" x14ac:dyDescent="0.35">
      <c r="C673" s="91" t="s">
        <v>4713</v>
      </c>
    </row>
    <row r="674" spans="3:3" x14ac:dyDescent="0.35">
      <c r="C674" s="91" t="s">
        <v>4649</v>
      </c>
    </row>
    <row r="675" spans="3:3" x14ac:dyDescent="0.35">
      <c r="C675" s="91" t="s">
        <v>4670</v>
      </c>
    </row>
    <row r="676" spans="3:3" x14ac:dyDescent="0.35">
      <c r="C676" s="91" t="s">
        <v>4691</v>
      </c>
    </row>
    <row r="677" spans="3:3" x14ac:dyDescent="0.35">
      <c r="C677" s="91" t="s">
        <v>4712</v>
      </c>
    </row>
    <row r="678" spans="3:3" x14ac:dyDescent="0.35">
      <c r="C678" s="91" t="s">
        <v>4648</v>
      </c>
    </row>
    <row r="679" spans="3:3" x14ac:dyDescent="0.35">
      <c r="C679" s="91" t="s">
        <v>4669</v>
      </c>
    </row>
    <row r="680" spans="3:3" x14ac:dyDescent="0.35">
      <c r="C680" s="91" t="s">
        <v>4690</v>
      </c>
    </row>
    <row r="681" spans="3:3" x14ac:dyDescent="0.35">
      <c r="C681" s="91" t="s">
        <v>4711</v>
      </c>
    </row>
    <row r="682" spans="3:3" x14ac:dyDescent="0.35">
      <c r="C682" s="91" t="s">
        <v>4647</v>
      </c>
    </row>
    <row r="683" spans="3:3" x14ac:dyDescent="0.35">
      <c r="C683" s="91" t="s">
        <v>4668</v>
      </c>
    </row>
    <row r="684" spans="3:3" x14ac:dyDescent="0.35">
      <c r="C684" s="91" t="s">
        <v>4689</v>
      </c>
    </row>
    <row r="685" spans="3:3" x14ac:dyDescent="0.35">
      <c r="C685" s="91" t="s">
        <v>4710</v>
      </c>
    </row>
    <row r="686" spans="3:3" x14ac:dyDescent="0.35">
      <c r="C686" s="91" t="s">
        <v>4660</v>
      </c>
    </row>
    <row r="687" spans="3:3" x14ac:dyDescent="0.35">
      <c r="C687" s="91" t="s">
        <v>4681</v>
      </c>
    </row>
    <row r="688" spans="3:3" x14ac:dyDescent="0.35">
      <c r="C688" s="91" t="s">
        <v>4702</v>
      </c>
    </row>
    <row r="689" spans="3:3" x14ac:dyDescent="0.35">
      <c r="C689" s="91" t="s">
        <v>4723</v>
      </c>
    </row>
    <row r="690" spans="3:3" x14ac:dyDescent="0.35">
      <c r="C690" s="91" t="s">
        <v>4659</v>
      </c>
    </row>
    <row r="691" spans="3:3" x14ac:dyDescent="0.35">
      <c r="C691" s="91" t="s">
        <v>4680</v>
      </c>
    </row>
    <row r="692" spans="3:3" x14ac:dyDescent="0.35">
      <c r="C692" s="91" t="s">
        <v>4701</v>
      </c>
    </row>
    <row r="693" spans="3:3" x14ac:dyDescent="0.35">
      <c r="C693" s="91" t="s">
        <v>4722</v>
      </c>
    </row>
    <row r="694" spans="3:3" x14ac:dyDescent="0.35">
      <c r="C694" s="91" t="s">
        <v>4658</v>
      </c>
    </row>
    <row r="695" spans="3:3" x14ac:dyDescent="0.35">
      <c r="C695" s="91" t="s">
        <v>4679</v>
      </c>
    </row>
    <row r="696" spans="3:3" x14ac:dyDescent="0.35">
      <c r="C696" s="91" t="s">
        <v>4700</v>
      </c>
    </row>
    <row r="697" spans="3:3" x14ac:dyDescent="0.35">
      <c r="C697" s="91" t="s">
        <v>4721</v>
      </c>
    </row>
    <row r="698" spans="3:3" x14ac:dyDescent="0.35">
      <c r="C698" s="91" t="s">
        <v>4657</v>
      </c>
    </row>
    <row r="699" spans="3:3" x14ac:dyDescent="0.35">
      <c r="C699" s="91" t="s">
        <v>4678</v>
      </c>
    </row>
    <row r="700" spans="3:3" x14ac:dyDescent="0.35">
      <c r="C700" s="91" t="s">
        <v>4699</v>
      </c>
    </row>
    <row r="701" spans="3:3" x14ac:dyDescent="0.35">
      <c r="C701" s="91" t="s">
        <v>4720</v>
      </c>
    </row>
    <row r="702" spans="3:3" x14ac:dyDescent="0.35">
      <c r="C702" s="91" t="s">
        <v>4656</v>
      </c>
    </row>
    <row r="703" spans="3:3" x14ac:dyDescent="0.35">
      <c r="C703" s="91" t="s">
        <v>4677</v>
      </c>
    </row>
    <row r="704" spans="3:3" x14ac:dyDescent="0.35">
      <c r="C704" s="91" t="s">
        <v>4698</v>
      </c>
    </row>
    <row r="705" spans="3:3" x14ac:dyDescent="0.35">
      <c r="C705" s="91" t="s">
        <v>4719</v>
      </c>
    </row>
    <row r="706" spans="3:3" x14ac:dyDescent="0.35">
      <c r="C706" s="91" t="s">
        <v>4655</v>
      </c>
    </row>
    <row r="707" spans="3:3" x14ac:dyDescent="0.35">
      <c r="C707" s="91" t="s">
        <v>4676</v>
      </c>
    </row>
    <row r="708" spans="3:3" x14ac:dyDescent="0.35">
      <c r="C708" s="91" t="s">
        <v>4697</v>
      </c>
    </row>
    <row r="709" spans="3:3" x14ac:dyDescent="0.35">
      <c r="C709" s="91" t="s">
        <v>4718</v>
      </c>
    </row>
    <row r="710" spans="3:3" x14ac:dyDescent="0.35">
      <c r="C710" s="91" t="s">
        <v>4654</v>
      </c>
    </row>
    <row r="711" spans="3:3" x14ac:dyDescent="0.35">
      <c r="C711" s="91" t="s">
        <v>4675</v>
      </c>
    </row>
    <row r="712" spans="3:3" x14ac:dyDescent="0.35">
      <c r="C712" s="91" t="s">
        <v>4696</v>
      </c>
    </row>
    <row r="713" spans="3:3" x14ac:dyDescent="0.35">
      <c r="C713" s="91" t="s">
        <v>4717</v>
      </c>
    </row>
    <row r="714" spans="3:3" x14ac:dyDescent="0.35">
      <c r="C714" s="91" t="s">
        <v>4667</v>
      </c>
    </row>
    <row r="715" spans="3:3" x14ac:dyDescent="0.35">
      <c r="C715" s="91" t="s">
        <v>4688</v>
      </c>
    </row>
    <row r="716" spans="3:3" x14ac:dyDescent="0.35">
      <c r="C716" s="91" t="s">
        <v>4709</v>
      </c>
    </row>
    <row r="717" spans="3:3" x14ac:dyDescent="0.35">
      <c r="C717" s="91" t="s">
        <v>4730</v>
      </c>
    </row>
    <row r="718" spans="3:3" x14ac:dyDescent="0.35">
      <c r="C718" s="91" t="s">
        <v>4666</v>
      </c>
    </row>
    <row r="719" spans="3:3" x14ac:dyDescent="0.35">
      <c r="C719" s="91" t="s">
        <v>4687</v>
      </c>
    </row>
    <row r="720" spans="3:3" x14ac:dyDescent="0.35">
      <c r="C720" s="91" t="s">
        <v>4708</v>
      </c>
    </row>
    <row r="721" spans="3:3" x14ac:dyDescent="0.35">
      <c r="C721" s="91" t="s">
        <v>4729</v>
      </c>
    </row>
    <row r="722" spans="3:3" x14ac:dyDescent="0.35">
      <c r="C722" s="91" t="s">
        <v>4665</v>
      </c>
    </row>
    <row r="723" spans="3:3" x14ac:dyDescent="0.35">
      <c r="C723" s="91" t="s">
        <v>4686</v>
      </c>
    </row>
    <row r="724" spans="3:3" x14ac:dyDescent="0.35">
      <c r="C724" s="91" t="s">
        <v>4707</v>
      </c>
    </row>
    <row r="725" spans="3:3" x14ac:dyDescent="0.35">
      <c r="C725" s="91" t="s">
        <v>4728</v>
      </c>
    </row>
    <row r="726" spans="3:3" x14ac:dyDescent="0.35">
      <c r="C726" s="91" t="s">
        <v>4664</v>
      </c>
    </row>
    <row r="727" spans="3:3" x14ac:dyDescent="0.35">
      <c r="C727" s="91" t="s">
        <v>4685</v>
      </c>
    </row>
    <row r="728" spans="3:3" x14ac:dyDescent="0.35">
      <c r="C728" s="91" t="s">
        <v>4706</v>
      </c>
    </row>
    <row r="729" spans="3:3" x14ac:dyDescent="0.35">
      <c r="C729" s="91" t="s">
        <v>4727</v>
      </c>
    </row>
    <row r="730" spans="3:3" x14ac:dyDescent="0.35">
      <c r="C730" s="91" t="s">
        <v>4663</v>
      </c>
    </row>
    <row r="731" spans="3:3" x14ac:dyDescent="0.35">
      <c r="C731" s="91" t="s">
        <v>4684</v>
      </c>
    </row>
    <row r="732" spans="3:3" x14ac:dyDescent="0.35">
      <c r="C732" s="91" t="s">
        <v>4705</v>
      </c>
    </row>
    <row r="733" spans="3:3" x14ac:dyDescent="0.35">
      <c r="C733" s="91" t="s">
        <v>4726</v>
      </c>
    </row>
    <row r="734" spans="3:3" x14ac:dyDescent="0.35">
      <c r="C734" s="91" t="s">
        <v>4662</v>
      </c>
    </row>
    <row r="735" spans="3:3" x14ac:dyDescent="0.35">
      <c r="C735" s="91" t="s">
        <v>4683</v>
      </c>
    </row>
    <row r="736" spans="3:3" x14ac:dyDescent="0.35">
      <c r="C736" s="91" t="s">
        <v>4704</v>
      </c>
    </row>
    <row r="737" spans="3:3" x14ac:dyDescent="0.35">
      <c r="C737" s="91" t="s">
        <v>4725</v>
      </c>
    </row>
    <row r="738" spans="3:3" x14ac:dyDescent="0.35">
      <c r="C738" s="91" t="s">
        <v>4661</v>
      </c>
    </row>
    <row r="739" spans="3:3" x14ac:dyDescent="0.35">
      <c r="C739" s="91" t="s">
        <v>4682</v>
      </c>
    </row>
    <row r="740" spans="3:3" x14ac:dyDescent="0.35">
      <c r="C740" s="91" t="s">
        <v>4703</v>
      </c>
    </row>
    <row r="741" spans="3:3" x14ac:dyDescent="0.35">
      <c r="C741" s="91" t="s">
        <v>4724</v>
      </c>
    </row>
    <row r="742" spans="3:3" x14ac:dyDescent="0.35">
      <c r="C742" s="91" t="s">
        <v>4569</v>
      </c>
    </row>
    <row r="743" spans="3:3" x14ac:dyDescent="0.35">
      <c r="C743" s="91" t="s">
        <v>4590</v>
      </c>
    </row>
    <row r="744" spans="3:3" x14ac:dyDescent="0.35">
      <c r="C744" s="91" t="s">
        <v>4611</v>
      </c>
    </row>
    <row r="745" spans="3:3" x14ac:dyDescent="0.35">
      <c r="C745" s="91" t="s">
        <v>4632</v>
      </c>
    </row>
    <row r="746" spans="3:3" x14ac:dyDescent="0.35">
      <c r="C746" s="91" t="s">
        <v>4568</v>
      </c>
    </row>
    <row r="747" spans="3:3" x14ac:dyDescent="0.35">
      <c r="C747" s="91" t="s">
        <v>4589</v>
      </c>
    </row>
    <row r="748" spans="3:3" x14ac:dyDescent="0.35">
      <c r="C748" s="91" t="s">
        <v>4610</v>
      </c>
    </row>
    <row r="749" spans="3:3" x14ac:dyDescent="0.35">
      <c r="C749" s="91" t="s">
        <v>4631</v>
      </c>
    </row>
    <row r="750" spans="3:3" x14ac:dyDescent="0.35">
      <c r="C750" s="91" t="s">
        <v>4567</v>
      </c>
    </row>
    <row r="751" spans="3:3" x14ac:dyDescent="0.35">
      <c r="C751" s="91" t="s">
        <v>4588</v>
      </c>
    </row>
    <row r="752" spans="3:3" x14ac:dyDescent="0.35">
      <c r="C752" s="91" t="s">
        <v>4609</v>
      </c>
    </row>
    <row r="753" spans="3:3" x14ac:dyDescent="0.35">
      <c r="C753" s="91" t="s">
        <v>4630</v>
      </c>
    </row>
    <row r="754" spans="3:3" x14ac:dyDescent="0.35">
      <c r="C754" s="91" t="s">
        <v>4566</v>
      </c>
    </row>
    <row r="755" spans="3:3" x14ac:dyDescent="0.35">
      <c r="C755" s="91" t="s">
        <v>4587</v>
      </c>
    </row>
    <row r="756" spans="3:3" x14ac:dyDescent="0.35">
      <c r="C756" s="91" t="s">
        <v>4608</v>
      </c>
    </row>
    <row r="757" spans="3:3" x14ac:dyDescent="0.35">
      <c r="C757" s="91" t="s">
        <v>4629</v>
      </c>
    </row>
    <row r="758" spans="3:3" x14ac:dyDescent="0.35">
      <c r="C758" s="91" t="s">
        <v>4565</v>
      </c>
    </row>
    <row r="759" spans="3:3" x14ac:dyDescent="0.35">
      <c r="C759" s="91" t="s">
        <v>4586</v>
      </c>
    </row>
    <row r="760" spans="3:3" x14ac:dyDescent="0.35">
      <c r="C760" s="91" t="s">
        <v>4607</v>
      </c>
    </row>
    <row r="761" spans="3:3" x14ac:dyDescent="0.35">
      <c r="C761" s="91" t="s">
        <v>4628</v>
      </c>
    </row>
    <row r="762" spans="3:3" x14ac:dyDescent="0.35">
      <c r="C762" s="91" t="s">
        <v>4564</v>
      </c>
    </row>
    <row r="763" spans="3:3" x14ac:dyDescent="0.35">
      <c r="C763" s="91" t="s">
        <v>4585</v>
      </c>
    </row>
    <row r="764" spans="3:3" x14ac:dyDescent="0.35">
      <c r="C764" s="91" t="s">
        <v>4606</v>
      </c>
    </row>
    <row r="765" spans="3:3" x14ac:dyDescent="0.35">
      <c r="C765" s="91" t="s">
        <v>4627</v>
      </c>
    </row>
    <row r="766" spans="3:3" x14ac:dyDescent="0.35">
      <c r="C766" s="91" t="s">
        <v>4563</v>
      </c>
    </row>
    <row r="767" spans="3:3" x14ac:dyDescent="0.35">
      <c r="C767" s="91" t="s">
        <v>4584</v>
      </c>
    </row>
    <row r="768" spans="3:3" x14ac:dyDescent="0.35">
      <c r="C768" s="91" t="s">
        <v>4605</v>
      </c>
    </row>
    <row r="769" spans="3:3" x14ac:dyDescent="0.35">
      <c r="C769" s="91" t="s">
        <v>4626</v>
      </c>
    </row>
    <row r="770" spans="3:3" x14ac:dyDescent="0.35">
      <c r="C770" s="91" t="s">
        <v>4576</v>
      </c>
    </row>
    <row r="771" spans="3:3" x14ac:dyDescent="0.35">
      <c r="C771" s="91" t="s">
        <v>4597</v>
      </c>
    </row>
    <row r="772" spans="3:3" x14ac:dyDescent="0.35">
      <c r="C772" s="91" t="s">
        <v>4618</v>
      </c>
    </row>
    <row r="773" spans="3:3" x14ac:dyDescent="0.35">
      <c r="C773" s="91" t="s">
        <v>4639</v>
      </c>
    </row>
    <row r="774" spans="3:3" x14ac:dyDescent="0.35">
      <c r="C774" s="91" t="s">
        <v>4575</v>
      </c>
    </row>
    <row r="775" spans="3:3" x14ac:dyDescent="0.35">
      <c r="C775" s="91" t="s">
        <v>4596</v>
      </c>
    </row>
    <row r="776" spans="3:3" x14ac:dyDescent="0.35">
      <c r="C776" s="91" t="s">
        <v>4617</v>
      </c>
    </row>
    <row r="777" spans="3:3" x14ac:dyDescent="0.35">
      <c r="C777" s="91" t="s">
        <v>4638</v>
      </c>
    </row>
    <row r="778" spans="3:3" x14ac:dyDescent="0.35">
      <c r="C778" s="91" t="s">
        <v>4574</v>
      </c>
    </row>
    <row r="779" spans="3:3" x14ac:dyDescent="0.35">
      <c r="C779" s="91" t="s">
        <v>4595</v>
      </c>
    </row>
    <row r="780" spans="3:3" x14ac:dyDescent="0.35">
      <c r="C780" s="91" t="s">
        <v>4616</v>
      </c>
    </row>
    <row r="781" spans="3:3" x14ac:dyDescent="0.35">
      <c r="C781" s="91" t="s">
        <v>4637</v>
      </c>
    </row>
    <row r="782" spans="3:3" x14ac:dyDescent="0.35">
      <c r="C782" s="91" t="s">
        <v>4573</v>
      </c>
    </row>
    <row r="783" spans="3:3" x14ac:dyDescent="0.35">
      <c r="C783" s="91" t="s">
        <v>4594</v>
      </c>
    </row>
    <row r="784" spans="3:3" x14ac:dyDescent="0.35">
      <c r="C784" s="91" t="s">
        <v>4615</v>
      </c>
    </row>
    <row r="785" spans="3:3" x14ac:dyDescent="0.35">
      <c r="C785" s="91" t="s">
        <v>4636</v>
      </c>
    </row>
    <row r="786" spans="3:3" x14ac:dyDescent="0.35">
      <c r="C786" s="91" t="s">
        <v>4572</v>
      </c>
    </row>
    <row r="787" spans="3:3" x14ac:dyDescent="0.35">
      <c r="C787" s="91" t="s">
        <v>4593</v>
      </c>
    </row>
    <row r="788" spans="3:3" x14ac:dyDescent="0.35">
      <c r="C788" s="91" t="s">
        <v>4614</v>
      </c>
    </row>
    <row r="789" spans="3:3" x14ac:dyDescent="0.35">
      <c r="C789" s="91" t="s">
        <v>4635</v>
      </c>
    </row>
    <row r="790" spans="3:3" x14ac:dyDescent="0.35">
      <c r="C790" s="91" t="s">
        <v>4571</v>
      </c>
    </row>
    <row r="791" spans="3:3" x14ac:dyDescent="0.35">
      <c r="C791" s="91" t="s">
        <v>4592</v>
      </c>
    </row>
    <row r="792" spans="3:3" x14ac:dyDescent="0.35">
      <c r="C792" s="91" t="s">
        <v>4613</v>
      </c>
    </row>
    <row r="793" spans="3:3" x14ac:dyDescent="0.35">
      <c r="C793" s="91" t="s">
        <v>4634</v>
      </c>
    </row>
    <row r="794" spans="3:3" x14ac:dyDescent="0.35">
      <c r="C794" s="91" t="s">
        <v>4570</v>
      </c>
    </row>
    <row r="795" spans="3:3" x14ac:dyDescent="0.35">
      <c r="C795" s="91" t="s">
        <v>4591</v>
      </c>
    </row>
    <row r="796" spans="3:3" x14ac:dyDescent="0.35">
      <c r="C796" s="91" t="s">
        <v>4612</v>
      </c>
    </row>
    <row r="797" spans="3:3" x14ac:dyDescent="0.35">
      <c r="C797" s="91" t="s">
        <v>4633</v>
      </c>
    </row>
    <row r="798" spans="3:3" x14ac:dyDescent="0.35">
      <c r="C798" s="91" t="s">
        <v>4583</v>
      </c>
    </row>
    <row r="799" spans="3:3" x14ac:dyDescent="0.35">
      <c r="C799" s="91" t="s">
        <v>4604</v>
      </c>
    </row>
    <row r="800" spans="3:3" x14ac:dyDescent="0.35">
      <c r="C800" s="91" t="s">
        <v>4625</v>
      </c>
    </row>
    <row r="801" spans="3:3" x14ac:dyDescent="0.35">
      <c r="C801" s="91" t="s">
        <v>4646</v>
      </c>
    </row>
    <row r="802" spans="3:3" x14ac:dyDescent="0.35">
      <c r="C802" s="91" t="s">
        <v>4582</v>
      </c>
    </row>
    <row r="803" spans="3:3" x14ac:dyDescent="0.35">
      <c r="C803" s="91" t="s">
        <v>4603</v>
      </c>
    </row>
    <row r="804" spans="3:3" x14ac:dyDescent="0.35">
      <c r="C804" s="91" t="s">
        <v>4624</v>
      </c>
    </row>
    <row r="805" spans="3:3" x14ac:dyDescent="0.35">
      <c r="C805" s="91" t="s">
        <v>4645</v>
      </c>
    </row>
    <row r="806" spans="3:3" x14ac:dyDescent="0.35">
      <c r="C806" s="91" t="s">
        <v>4581</v>
      </c>
    </row>
    <row r="807" spans="3:3" x14ac:dyDescent="0.35">
      <c r="C807" s="91" t="s">
        <v>4602</v>
      </c>
    </row>
    <row r="808" spans="3:3" x14ac:dyDescent="0.35">
      <c r="C808" s="91" t="s">
        <v>4623</v>
      </c>
    </row>
    <row r="809" spans="3:3" x14ac:dyDescent="0.35">
      <c r="C809" s="91" t="s">
        <v>4644</v>
      </c>
    </row>
    <row r="810" spans="3:3" x14ac:dyDescent="0.35">
      <c r="C810" s="91" t="s">
        <v>4580</v>
      </c>
    </row>
    <row r="811" spans="3:3" x14ac:dyDescent="0.35">
      <c r="C811" s="91" t="s">
        <v>4601</v>
      </c>
    </row>
    <row r="812" spans="3:3" x14ac:dyDescent="0.35">
      <c r="C812" s="91" t="s">
        <v>4622</v>
      </c>
    </row>
    <row r="813" spans="3:3" x14ac:dyDescent="0.35">
      <c r="C813" s="91" t="s">
        <v>4643</v>
      </c>
    </row>
    <row r="814" spans="3:3" x14ac:dyDescent="0.35">
      <c r="C814" s="91" t="s">
        <v>4579</v>
      </c>
    </row>
    <row r="815" spans="3:3" x14ac:dyDescent="0.35">
      <c r="C815" s="91" t="s">
        <v>4600</v>
      </c>
    </row>
    <row r="816" spans="3:3" x14ac:dyDescent="0.35">
      <c r="C816" s="91" t="s">
        <v>4621</v>
      </c>
    </row>
    <row r="817" spans="3:3" x14ac:dyDescent="0.35">
      <c r="C817" s="91" t="s">
        <v>4642</v>
      </c>
    </row>
    <row r="818" spans="3:3" x14ac:dyDescent="0.35">
      <c r="C818" s="91" t="s">
        <v>4578</v>
      </c>
    </row>
    <row r="819" spans="3:3" x14ac:dyDescent="0.35">
      <c r="C819" s="91" t="s">
        <v>4599</v>
      </c>
    </row>
    <row r="820" spans="3:3" x14ac:dyDescent="0.35">
      <c r="C820" s="91" t="s">
        <v>4620</v>
      </c>
    </row>
    <row r="821" spans="3:3" x14ac:dyDescent="0.35">
      <c r="C821" s="91" t="s">
        <v>4641</v>
      </c>
    </row>
    <row r="822" spans="3:3" x14ac:dyDescent="0.35">
      <c r="C822" s="91" t="s">
        <v>4577</v>
      </c>
    </row>
    <row r="823" spans="3:3" x14ac:dyDescent="0.35">
      <c r="C823" s="91" t="s">
        <v>4598</v>
      </c>
    </row>
    <row r="824" spans="3:3" x14ac:dyDescent="0.35">
      <c r="C824" s="91" t="s">
        <v>4619</v>
      </c>
    </row>
    <row r="825" spans="3:3" x14ac:dyDescent="0.35">
      <c r="C825" s="91" t="s">
        <v>4640</v>
      </c>
    </row>
    <row r="826" spans="3:3" x14ac:dyDescent="0.35">
      <c r="C826" s="91" t="s">
        <v>4485</v>
      </c>
    </row>
    <row r="827" spans="3:3" x14ac:dyDescent="0.35">
      <c r="C827" s="91" t="s">
        <v>4506</v>
      </c>
    </row>
    <row r="828" spans="3:3" x14ac:dyDescent="0.35">
      <c r="C828" s="91" t="s">
        <v>4527</v>
      </c>
    </row>
    <row r="829" spans="3:3" x14ac:dyDescent="0.35">
      <c r="C829" s="91" t="s">
        <v>4548</v>
      </c>
    </row>
    <row r="830" spans="3:3" x14ac:dyDescent="0.35">
      <c r="C830" s="91" t="s">
        <v>4484</v>
      </c>
    </row>
    <row r="831" spans="3:3" x14ac:dyDescent="0.35">
      <c r="C831" s="91" t="s">
        <v>4505</v>
      </c>
    </row>
    <row r="832" spans="3:3" x14ac:dyDescent="0.35">
      <c r="C832" s="91" t="s">
        <v>4526</v>
      </c>
    </row>
    <row r="833" spans="3:3" x14ac:dyDescent="0.35">
      <c r="C833" s="91" t="s">
        <v>4547</v>
      </c>
    </row>
    <row r="834" spans="3:3" x14ac:dyDescent="0.35">
      <c r="C834" s="91" t="s">
        <v>4483</v>
      </c>
    </row>
    <row r="835" spans="3:3" x14ac:dyDescent="0.35">
      <c r="C835" s="91" t="s">
        <v>4504</v>
      </c>
    </row>
    <row r="836" spans="3:3" x14ac:dyDescent="0.35">
      <c r="C836" s="91" t="s">
        <v>4525</v>
      </c>
    </row>
    <row r="837" spans="3:3" x14ac:dyDescent="0.35">
      <c r="C837" s="91" t="s">
        <v>4546</v>
      </c>
    </row>
    <row r="838" spans="3:3" x14ac:dyDescent="0.35">
      <c r="C838" s="91" t="s">
        <v>4482</v>
      </c>
    </row>
    <row r="839" spans="3:3" x14ac:dyDescent="0.35">
      <c r="C839" s="91" t="s">
        <v>4503</v>
      </c>
    </row>
    <row r="840" spans="3:3" x14ac:dyDescent="0.35">
      <c r="C840" s="91" t="s">
        <v>4524</v>
      </c>
    </row>
    <row r="841" spans="3:3" x14ac:dyDescent="0.35">
      <c r="C841" s="91" t="s">
        <v>4545</v>
      </c>
    </row>
    <row r="842" spans="3:3" x14ac:dyDescent="0.35">
      <c r="C842" s="91" t="s">
        <v>4481</v>
      </c>
    </row>
    <row r="843" spans="3:3" x14ac:dyDescent="0.35">
      <c r="C843" s="91" t="s">
        <v>4502</v>
      </c>
    </row>
    <row r="844" spans="3:3" x14ac:dyDescent="0.35">
      <c r="C844" s="91" t="s">
        <v>4523</v>
      </c>
    </row>
    <row r="845" spans="3:3" x14ac:dyDescent="0.35">
      <c r="C845" s="91" t="s">
        <v>4544</v>
      </c>
    </row>
    <row r="846" spans="3:3" x14ac:dyDescent="0.35">
      <c r="C846" s="91" t="s">
        <v>4480</v>
      </c>
    </row>
    <row r="847" spans="3:3" x14ac:dyDescent="0.35">
      <c r="C847" s="91" t="s">
        <v>4501</v>
      </c>
    </row>
    <row r="848" spans="3:3" x14ac:dyDescent="0.35">
      <c r="C848" s="91" t="s">
        <v>4522</v>
      </c>
    </row>
    <row r="849" spans="3:3" x14ac:dyDescent="0.35">
      <c r="C849" s="91" t="s">
        <v>4543</v>
      </c>
    </row>
    <row r="850" spans="3:3" x14ac:dyDescent="0.35">
      <c r="C850" s="91" t="s">
        <v>4479</v>
      </c>
    </row>
    <row r="851" spans="3:3" x14ac:dyDescent="0.35">
      <c r="C851" s="91" t="s">
        <v>4500</v>
      </c>
    </row>
    <row r="852" spans="3:3" x14ac:dyDescent="0.35">
      <c r="C852" s="91" t="s">
        <v>4521</v>
      </c>
    </row>
    <row r="853" spans="3:3" x14ac:dyDescent="0.35">
      <c r="C853" s="91" t="s">
        <v>4542</v>
      </c>
    </row>
    <row r="854" spans="3:3" x14ac:dyDescent="0.35">
      <c r="C854" s="91" t="s">
        <v>4492</v>
      </c>
    </row>
    <row r="855" spans="3:3" x14ac:dyDescent="0.35">
      <c r="C855" s="91" t="s">
        <v>4513</v>
      </c>
    </row>
    <row r="856" spans="3:3" x14ac:dyDescent="0.35">
      <c r="C856" s="91" t="s">
        <v>4534</v>
      </c>
    </row>
    <row r="857" spans="3:3" x14ac:dyDescent="0.35">
      <c r="C857" s="91" t="s">
        <v>4555</v>
      </c>
    </row>
    <row r="858" spans="3:3" x14ac:dyDescent="0.35">
      <c r="C858" s="91" t="s">
        <v>4491</v>
      </c>
    </row>
    <row r="859" spans="3:3" x14ac:dyDescent="0.35">
      <c r="C859" s="91" t="s">
        <v>4512</v>
      </c>
    </row>
    <row r="860" spans="3:3" x14ac:dyDescent="0.35">
      <c r="C860" s="91" t="s">
        <v>4533</v>
      </c>
    </row>
    <row r="861" spans="3:3" x14ac:dyDescent="0.35">
      <c r="C861" s="91" t="s">
        <v>4554</v>
      </c>
    </row>
    <row r="862" spans="3:3" x14ac:dyDescent="0.35">
      <c r="C862" s="91" t="s">
        <v>4490</v>
      </c>
    </row>
    <row r="863" spans="3:3" x14ac:dyDescent="0.35">
      <c r="C863" s="91" t="s">
        <v>4511</v>
      </c>
    </row>
    <row r="864" spans="3:3" x14ac:dyDescent="0.35">
      <c r="C864" s="91" t="s">
        <v>4532</v>
      </c>
    </row>
    <row r="865" spans="3:3" x14ac:dyDescent="0.35">
      <c r="C865" s="91" t="s">
        <v>4553</v>
      </c>
    </row>
    <row r="866" spans="3:3" x14ac:dyDescent="0.35">
      <c r="C866" s="91" t="s">
        <v>4489</v>
      </c>
    </row>
    <row r="867" spans="3:3" x14ac:dyDescent="0.35">
      <c r="C867" s="91" t="s">
        <v>4510</v>
      </c>
    </row>
    <row r="868" spans="3:3" x14ac:dyDescent="0.35">
      <c r="C868" s="91" t="s">
        <v>4531</v>
      </c>
    </row>
    <row r="869" spans="3:3" x14ac:dyDescent="0.35">
      <c r="C869" s="91" t="s">
        <v>4552</v>
      </c>
    </row>
    <row r="870" spans="3:3" x14ac:dyDescent="0.35">
      <c r="C870" s="91" t="s">
        <v>4488</v>
      </c>
    </row>
    <row r="871" spans="3:3" x14ac:dyDescent="0.35">
      <c r="C871" s="91" t="s">
        <v>4509</v>
      </c>
    </row>
    <row r="872" spans="3:3" x14ac:dyDescent="0.35">
      <c r="C872" s="91" t="s">
        <v>4530</v>
      </c>
    </row>
    <row r="873" spans="3:3" x14ac:dyDescent="0.35">
      <c r="C873" s="91" t="s">
        <v>4551</v>
      </c>
    </row>
    <row r="874" spans="3:3" x14ac:dyDescent="0.35">
      <c r="C874" s="91" t="s">
        <v>4487</v>
      </c>
    </row>
    <row r="875" spans="3:3" x14ac:dyDescent="0.35">
      <c r="C875" s="91" t="s">
        <v>4508</v>
      </c>
    </row>
    <row r="876" spans="3:3" x14ac:dyDescent="0.35">
      <c r="C876" s="91" t="s">
        <v>4529</v>
      </c>
    </row>
    <row r="877" spans="3:3" x14ac:dyDescent="0.35">
      <c r="C877" s="91" t="s">
        <v>4550</v>
      </c>
    </row>
    <row r="878" spans="3:3" x14ac:dyDescent="0.35">
      <c r="C878" s="91" t="s">
        <v>4486</v>
      </c>
    </row>
    <row r="879" spans="3:3" x14ac:dyDescent="0.35">
      <c r="C879" s="91" t="s">
        <v>4507</v>
      </c>
    </row>
    <row r="880" spans="3:3" x14ac:dyDescent="0.35">
      <c r="C880" s="91" t="s">
        <v>4528</v>
      </c>
    </row>
    <row r="881" spans="3:3" x14ac:dyDescent="0.35">
      <c r="C881" s="91" t="s">
        <v>4549</v>
      </c>
    </row>
    <row r="882" spans="3:3" x14ac:dyDescent="0.35">
      <c r="C882" s="91" t="s">
        <v>4499</v>
      </c>
    </row>
    <row r="883" spans="3:3" x14ac:dyDescent="0.35">
      <c r="C883" s="91" t="s">
        <v>4520</v>
      </c>
    </row>
    <row r="884" spans="3:3" x14ac:dyDescent="0.35">
      <c r="C884" s="91" t="s">
        <v>4541</v>
      </c>
    </row>
    <row r="885" spans="3:3" x14ac:dyDescent="0.35">
      <c r="C885" s="91" t="s">
        <v>4562</v>
      </c>
    </row>
    <row r="886" spans="3:3" x14ac:dyDescent="0.35">
      <c r="C886" s="91" t="s">
        <v>4498</v>
      </c>
    </row>
    <row r="887" spans="3:3" x14ac:dyDescent="0.35">
      <c r="C887" s="91" t="s">
        <v>4519</v>
      </c>
    </row>
    <row r="888" spans="3:3" x14ac:dyDescent="0.35">
      <c r="C888" s="91" t="s">
        <v>4540</v>
      </c>
    </row>
    <row r="889" spans="3:3" x14ac:dyDescent="0.35">
      <c r="C889" s="91" t="s">
        <v>4561</v>
      </c>
    </row>
    <row r="890" spans="3:3" x14ac:dyDescent="0.35">
      <c r="C890" s="91" t="s">
        <v>4497</v>
      </c>
    </row>
    <row r="891" spans="3:3" x14ac:dyDescent="0.35">
      <c r="C891" s="91" t="s">
        <v>4518</v>
      </c>
    </row>
    <row r="892" spans="3:3" x14ac:dyDescent="0.35">
      <c r="C892" s="91" t="s">
        <v>4539</v>
      </c>
    </row>
    <row r="893" spans="3:3" x14ac:dyDescent="0.35">
      <c r="C893" s="91" t="s">
        <v>4560</v>
      </c>
    </row>
    <row r="894" spans="3:3" x14ac:dyDescent="0.35">
      <c r="C894" s="91" t="s">
        <v>4496</v>
      </c>
    </row>
    <row r="895" spans="3:3" x14ac:dyDescent="0.35">
      <c r="C895" s="91" t="s">
        <v>4517</v>
      </c>
    </row>
    <row r="896" spans="3:3" x14ac:dyDescent="0.35">
      <c r="C896" s="91" t="s">
        <v>4538</v>
      </c>
    </row>
    <row r="897" spans="3:3" x14ac:dyDescent="0.35">
      <c r="C897" s="91" t="s">
        <v>4559</v>
      </c>
    </row>
    <row r="898" spans="3:3" x14ac:dyDescent="0.35">
      <c r="C898" s="91" t="s">
        <v>4495</v>
      </c>
    </row>
    <row r="899" spans="3:3" x14ac:dyDescent="0.35">
      <c r="C899" s="91" t="s">
        <v>4516</v>
      </c>
    </row>
    <row r="900" spans="3:3" x14ac:dyDescent="0.35">
      <c r="C900" s="91" t="s">
        <v>4537</v>
      </c>
    </row>
    <row r="901" spans="3:3" x14ac:dyDescent="0.35">
      <c r="C901" s="91" t="s">
        <v>4558</v>
      </c>
    </row>
    <row r="902" spans="3:3" x14ac:dyDescent="0.35">
      <c r="C902" s="91" t="s">
        <v>4494</v>
      </c>
    </row>
    <row r="903" spans="3:3" x14ac:dyDescent="0.35">
      <c r="C903" s="91" t="s">
        <v>4515</v>
      </c>
    </row>
    <row r="904" spans="3:3" x14ac:dyDescent="0.35">
      <c r="C904" s="91" t="s">
        <v>4536</v>
      </c>
    </row>
    <row r="905" spans="3:3" x14ac:dyDescent="0.35">
      <c r="C905" s="91" t="s">
        <v>4557</v>
      </c>
    </row>
    <row r="906" spans="3:3" x14ac:dyDescent="0.35">
      <c r="C906" s="91" t="s">
        <v>4493</v>
      </c>
    </row>
    <row r="907" spans="3:3" x14ac:dyDescent="0.35">
      <c r="C907" s="91" t="s">
        <v>4514</v>
      </c>
    </row>
    <row r="908" spans="3:3" x14ac:dyDescent="0.35">
      <c r="C908" s="91" t="s">
        <v>4535</v>
      </c>
    </row>
    <row r="909" spans="3:3" x14ac:dyDescent="0.35">
      <c r="C909" s="91" t="s">
        <v>4556</v>
      </c>
    </row>
    <row r="950" spans="3:3" x14ac:dyDescent="0.35">
      <c r="C950" s="91" t="s">
        <v>4893</v>
      </c>
    </row>
    <row r="951" spans="3:3" x14ac:dyDescent="0.35">
      <c r="C951" s="91" t="s">
        <v>4894</v>
      </c>
    </row>
    <row r="952" spans="3:3" x14ac:dyDescent="0.35">
      <c r="C952" s="91" t="s">
        <v>4895</v>
      </c>
    </row>
    <row r="953" spans="3:3" x14ac:dyDescent="0.35">
      <c r="C953" s="91" t="s">
        <v>4896</v>
      </c>
    </row>
    <row r="954" spans="3:3" x14ac:dyDescent="0.35">
      <c r="C954" s="91" t="s">
        <v>4897</v>
      </c>
    </row>
    <row r="955" spans="3:3" x14ac:dyDescent="0.35">
      <c r="C955" s="91" t="s">
        <v>4898</v>
      </c>
    </row>
  </sheetData>
  <pageMargins left="0.7" right="0.7" top="0.75" bottom="0.75" header="0.3" footer="0.3"/>
  <pageSetup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CD30B-0520-48CE-B343-CF47FA4852C2}">
  <dimension ref="A1:K3789"/>
  <sheetViews>
    <sheetView topLeftCell="A3643" workbookViewId="0">
      <selection activeCell="H3654" sqref="H3654"/>
    </sheetView>
  </sheetViews>
  <sheetFormatPr defaultRowHeight="14.5" x14ac:dyDescent="0.35"/>
  <cols>
    <col min="3" max="3" width="10.54296875" customWidth="1"/>
    <col min="6" max="6" width="12.81640625" customWidth="1"/>
    <col min="7" max="7" width="10.26953125" customWidth="1"/>
    <col min="8" max="8" width="19.54296875" customWidth="1"/>
    <col min="9" max="10" width="22.453125" customWidth="1"/>
    <col min="11" max="11" width="18.54296875" customWidth="1"/>
  </cols>
  <sheetData>
    <row r="1" spans="1:11" x14ac:dyDescent="0.35">
      <c r="A1" t="s">
        <v>5533</v>
      </c>
      <c r="B1" t="s">
        <v>1284</v>
      </c>
      <c r="C1" t="s">
        <v>194</v>
      </c>
      <c r="D1" t="s">
        <v>818</v>
      </c>
      <c r="E1" t="s">
        <v>197</v>
      </c>
      <c r="F1" t="s">
        <v>4442</v>
      </c>
      <c r="G1" t="s">
        <v>195</v>
      </c>
      <c r="H1" t="s">
        <v>196</v>
      </c>
      <c r="I1" t="s">
        <v>863</v>
      </c>
      <c r="J1" t="s">
        <v>913</v>
      </c>
      <c r="K1" t="s">
        <v>4899</v>
      </c>
    </row>
    <row r="2" spans="1:11" x14ac:dyDescent="0.35">
      <c r="A2" t="s">
        <v>5534</v>
      </c>
      <c r="B2" t="s">
        <v>1606</v>
      </c>
      <c r="C2" t="s">
        <v>1175</v>
      </c>
      <c r="D2" t="s">
        <v>413</v>
      </c>
      <c r="E2" t="s">
        <v>413</v>
      </c>
      <c r="F2" t="s">
        <v>413</v>
      </c>
      <c r="G2" t="s">
        <v>413</v>
      </c>
      <c r="I2" t="s">
        <v>1636</v>
      </c>
      <c r="K2" t="s">
        <v>5539</v>
      </c>
    </row>
    <row r="3" spans="1:11" x14ac:dyDescent="0.35">
      <c r="A3" t="s">
        <v>5534</v>
      </c>
      <c r="B3" t="s">
        <v>1606</v>
      </c>
      <c r="C3" t="s">
        <v>1176</v>
      </c>
      <c r="D3" t="s">
        <v>413</v>
      </c>
      <c r="E3" t="s">
        <v>413</v>
      </c>
      <c r="F3" t="s">
        <v>413</v>
      </c>
      <c r="G3" t="s">
        <v>413</v>
      </c>
      <c r="I3" t="s">
        <v>1636</v>
      </c>
      <c r="K3" t="s">
        <v>5540</v>
      </c>
    </row>
    <row r="4" spans="1:11" x14ac:dyDescent="0.35">
      <c r="A4" t="s">
        <v>5534</v>
      </c>
      <c r="B4" t="s">
        <v>1606</v>
      </c>
      <c r="C4" t="s">
        <v>1177</v>
      </c>
      <c r="D4" t="s">
        <v>413</v>
      </c>
      <c r="E4" t="s">
        <v>413</v>
      </c>
      <c r="F4" t="s">
        <v>413</v>
      </c>
      <c r="G4" t="s">
        <v>413</v>
      </c>
      <c r="I4" t="s">
        <v>1636</v>
      </c>
      <c r="K4" t="s">
        <v>5541</v>
      </c>
    </row>
    <row r="5" spans="1:11" x14ac:dyDescent="0.35">
      <c r="A5" t="s">
        <v>5534</v>
      </c>
      <c r="B5" t="s">
        <v>1606</v>
      </c>
      <c r="C5" t="s">
        <v>1178</v>
      </c>
      <c r="D5" t="s">
        <v>413</v>
      </c>
      <c r="E5" t="s">
        <v>413</v>
      </c>
      <c r="F5" t="s">
        <v>413</v>
      </c>
      <c r="G5" t="s">
        <v>413</v>
      </c>
      <c r="I5" t="s">
        <v>1636</v>
      </c>
      <c r="K5" t="s">
        <v>5542</v>
      </c>
    </row>
    <row r="6" spans="1:11" x14ac:dyDescent="0.35">
      <c r="A6" t="s">
        <v>5534</v>
      </c>
      <c r="B6" t="s">
        <v>1607</v>
      </c>
      <c r="C6" t="s">
        <v>1179</v>
      </c>
      <c r="D6" t="s">
        <v>413</v>
      </c>
      <c r="E6" t="s">
        <v>413</v>
      </c>
      <c r="F6" t="s">
        <v>413</v>
      </c>
      <c r="G6" t="s">
        <v>413</v>
      </c>
      <c r="I6" t="s">
        <v>1636</v>
      </c>
      <c r="K6" t="s">
        <v>5543</v>
      </c>
    </row>
    <row r="7" spans="1:11" x14ac:dyDescent="0.35">
      <c r="A7" t="s">
        <v>5534</v>
      </c>
      <c r="B7" t="s">
        <v>1607</v>
      </c>
      <c r="C7" t="s">
        <v>1180</v>
      </c>
      <c r="D7" t="s">
        <v>413</v>
      </c>
      <c r="E7" t="s">
        <v>413</v>
      </c>
      <c r="F7" t="s">
        <v>413</v>
      </c>
      <c r="G7" t="s">
        <v>413</v>
      </c>
      <c r="I7" t="s">
        <v>1636</v>
      </c>
      <c r="K7" t="s">
        <v>5544</v>
      </c>
    </row>
    <row r="8" spans="1:11" x14ac:dyDescent="0.35">
      <c r="A8" t="s">
        <v>5534</v>
      </c>
      <c r="B8" t="s">
        <v>1607</v>
      </c>
      <c r="C8" t="s">
        <v>1181</v>
      </c>
      <c r="D8" t="s">
        <v>413</v>
      </c>
      <c r="E8" t="s">
        <v>413</v>
      </c>
      <c r="F8" t="s">
        <v>413</v>
      </c>
      <c r="G8" t="s">
        <v>413</v>
      </c>
      <c r="I8" t="s">
        <v>1636</v>
      </c>
      <c r="K8" t="s">
        <v>5545</v>
      </c>
    </row>
    <row r="9" spans="1:11" x14ac:dyDescent="0.35">
      <c r="A9" t="s">
        <v>5534</v>
      </c>
      <c r="B9" t="s">
        <v>1607</v>
      </c>
      <c r="C9" t="s">
        <v>1182</v>
      </c>
      <c r="D9" t="s">
        <v>413</v>
      </c>
      <c r="E9" t="s">
        <v>413</v>
      </c>
      <c r="F9" t="s">
        <v>413</v>
      </c>
      <c r="G9" t="s">
        <v>413</v>
      </c>
      <c r="I9" t="s">
        <v>1636</v>
      </c>
      <c r="K9" t="s">
        <v>5546</v>
      </c>
    </row>
    <row r="10" spans="1:11" x14ac:dyDescent="0.35">
      <c r="A10" t="s">
        <v>5534</v>
      </c>
      <c r="B10" t="s">
        <v>1608</v>
      </c>
      <c r="C10" t="s">
        <v>1183</v>
      </c>
      <c r="D10" t="s">
        <v>413</v>
      </c>
      <c r="E10" t="s">
        <v>413</v>
      </c>
      <c r="F10" t="s">
        <v>413</v>
      </c>
      <c r="G10" t="s">
        <v>413</v>
      </c>
      <c r="I10" t="s">
        <v>1636</v>
      </c>
      <c r="K10" t="s">
        <v>5547</v>
      </c>
    </row>
    <row r="11" spans="1:11" x14ac:dyDescent="0.35">
      <c r="A11" t="s">
        <v>5534</v>
      </c>
      <c r="B11" t="s">
        <v>1608</v>
      </c>
      <c r="C11" t="s">
        <v>1184</v>
      </c>
      <c r="D11" t="s">
        <v>413</v>
      </c>
      <c r="E11" t="s">
        <v>413</v>
      </c>
      <c r="F11" t="s">
        <v>413</v>
      </c>
      <c r="G11" t="s">
        <v>413</v>
      </c>
      <c r="I11" t="s">
        <v>1636</v>
      </c>
      <c r="K11" t="s">
        <v>5548</v>
      </c>
    </row>
    <row r="12" spans="1:11" x14ac:dyDescent="0.35">
      <c r="A12" t="s">
        <v>5534</v>
      </c>
      <c r="B12" t="s">
        <v>1608</v>
      </c>
      <c r="C12" t="s">
        <v>1185</v>
      </c>
      <c r="D12" t="s">
        <v>413</v>
      </c>
      <c r="E12" t="s">
        <v>413</v>
      </c>
      <c r="F12" t="s">
        <v>413</v>
      </c>
      <c r="G12" t="s">
        <v>413</v>
      </c>
      <c r="I12" t="s">
        <v>1636</v>
      </c>
      <c r="K12" t="s">
        <v>5549</v>
      </c>
    </row>
    <row r="13" spans="1:11" x14ac:dyDescent="0.35">
      <c r="A13" t="s">
        <v>5534</v>
      </c>
      <c r="B13" t="s">
        <v>1608</v>
      </c>
      <c r="C13" t="s">
        <v>1186</v>
      </c>
      <c r="D13" t="s">
        <v>413</v>
      </c>
      <c r="E13" t="s">
        <v>413</v>
      </c>
      <c r="F13" t="s">
        <v>413</v>
      </c>
      <c r="G13" t="s">
        <v>413</v>
      </c>
      <c r="I13" t="s">
        <v>1636</v>
      </c>
      <c r="K13" t="s">
        <v>5550</v>
      </c>
    </row>
    <row r="14" spans="1:11" x14ac:dyDescent="0.35">
      <c r="A14" t="s">
        <v>5534</v>
      </c>
      <c r="B14" t="s">
        <v>1609</v>
      </c>
      <c r="C14" t="s">
        <v>1187</v>
      </c>
      <c r="D14" t="s">
        <v>413</v>
      </c>
      <c r="E14" t="s">
        <v>413</v>
      </c>
      <c r="F14" t="s">
        <v>413</v>
      </c>
      <c r="G14" t="s">
        <v>413</v>
      </c>
      <c r="I14" t="s">
        <v>1636</v>
      </c>
      <c r="K14" t="s">
        <v>5551</v>
      </c>
    </row>
    <row r="15" spans="1:11" x14ac:dyDescent="0.35">
      <c r="A15" t="s">
        <v>5534</v>
      </c>
      <c r="B15" t="s">
        <v>1609</v>
      </c>
      <c r="C15" t="s">
        <v>1188</v>
      </c>
      <c r="D15" t="s">
        <v>413</v>
      </c>
      <c r="E15" t="s">
        <v>413</v>
      </c>
      <c r="F15" t="s">
        <v>413</v>
      </c>
      <c r="G15" t="s">
        <v>413</v>
      </c>
      <c r="I15" t="s">
        <v>1636</v>
      </c>
      <c r="K15" t="s">
        <v>5552</v>
      </c>
    </row>
    <row r="16" spans="1:11" x14ac:dyDescent="0.35">
      <c r="A16" t="s">
        <v>5534</v>
      </c>
      <c r="B16" t="s">
        <v>1609</v>
      </c>
      <c r="C16" t="s">
        <v>1189</v>
      </c>
      <c r="D16" t="s">
        <v>413</v>
      </c>
      <c r="E16" t="s">
        <v>413</v>
      </c>
      <c r="F16" t="s">
        <v>413</v>
      </c>
      <c r="G16" t="s">
        <v>413</v>
      </c>
      <c r="I16" t="s">
        <v>1636</v>
      </c>
      <c r="K16" t="s">
        <v>5553</v>
      </c>
    </row>
    <row r="17" spans="1:11" x14ac:dyDescent="0.35">
      <c r="A17" t="s">
        <v>5534</v>
      </c>
      <c r="B17" t="s">
        <v>1609</v>
      </c>
      <c r="C17" t="s">
        <v>1190</v>
      </c>
      <c r="D17" t="s">
        <v>413</v>
      </c>
      <c r="E17" t="s">
        <v>413</v>
      </c>
      <c r="F17" t="s">
        <v>413</v>
      </c>
      <c r="G17" t="s">
        <v>413</v>
      </c>
      <c r="I17" t="s">
        <v>1636</v>
      </c>
      <c r="K17" t="s">
        <v>5554</v>
      </c>
    </row>
    <row r="18" spans="1:11" x14ac:dyDescent="0.35">
      <c r="A18" t="s">
        <v>5534</v>
      </c>
      <c r="B18" t="s">
        <v>1610</v>
      </c>
      <c r="C18" t="s">
        <v>1191</v>
      </c>
      <c r="D18" t="s">
        <v>413</v>
      </c>
      <c r="E18" t="s">
        <v>413</v>
      </c>
      <c r="F18" t="s">
        <v>413</v>
      </c>
      <c r="G18" t="s">
        <v>413</v>
      </c>
      <c r="I18" t="s">
        <v>1636</v>
      </c>
      <c r="K18" t="s">
        <v>5555</v>
      </c>
    </row>
    <row r="19" spans="1:11" x14ac:dyDescent="0.35">
      <c r="A19" t="s">
        <v>5534</v>
      </c>
      <c r="B19" t="s">
        <v>1610</v>
      </c>
      <c r="C19" t="s">
        <v>1192</v>
      </c>
      <c r="D19" t="s">
        <v>413</v>
      </c>
      <c r="E19" t="s">
        <v>413</v>
      </c>
      <c r="F19" t="s">
        <v>413</v>
      </c>
      <c r="G19" t="s">
        <v>413</v>
      </c>
      <c r="I19" t="s">
        <v>1636</v>
      </c>
      <c r="K19" t="s">
        <v>5556</v>
      </c>
    </row>
    <row r="20" spans="1:11" x14ac:dyDescent="0.35">
      <c r="A20" t="s">
        <v>5534</v>
      </c>
      <c r="B20" t="s">
        <v>1610</v>
      </c>
      <c r="C20" t="s">
        <v>1193</v>
      </c>
      <c r="D20" t="s">
        <v>413</v>
      </c>
      <c r="E20" t="s">
        <v>413</v>
      </c>
      <c r="F20" t="s">
        <v>413</v>
      </c>
      <c r="G20" t="s">
        <v>413</v>
      </c>
      <c r="I20" t="s">
        <v>1636</v>
      </c>
      <c r="K20" t="s">
        <v>5557</v>
      </c>
    </row>
    <row r="21" spans="1:11" x14ac:dyDescent="0.35">
      <c r="A21" t="s">
        <v>5534</v>
      </c>
      <c r="B21" t="s">
        <v>1610</v>
      </c>
      <c r="C21" t="s">
        <v>1194</v>
      </c>
      <c r="D21" t="s">
        <v>413</v>
      </c>
      <c r="E21" t="s">
        <v>413</v>
      </c>
      <c r="F21" t="s">
        <v>413</v>
      </c>
      <c r="G21" t="s">
        <v>413</v>
      </c>
      <c r="I21" t="s">
        <v>1636</v>
      </c>
      <c r="K21" t="s">
        <v>5558</v>
      </c>
    </row>
    <row r="22" spans="1:11" x14ac:dyDescent="0.35">
      <c r="A22" t="s">
        <v>5534</v>
      </c>
      <c r="B22" t="s">
        <v>1611</v>
      </c>
      <c r="C22" t="s">
        <v>1195</v>
      </c>
      <c r="D22" t="s">
        <v>413</v>
      </c>
      <c r="E22" t="s">
        <v>413</v>
      </c>
      <c r="F22" t="s">
        <v>413</v>
      </c>
      <c r="G22" t="s">
        <v>413</v>
      </c>
      <c r="I22" t="s">
        <v>1636</v>
      </c>
      <c r="K22" t="s">
        <v>5559</v>
      </c>
    </row>
    <row r="23" spans="1:11" x14ac:dyDescent="0.35">
      <c r="A23" t="s">
        <v>5534</v>
      </c>
      <c r="B23" t="s">
        <v>1611</v>
      </c>
      <c r="C23" t="s">
        <v>1196</v>
      </c>
      <c r="D23" t="s">
        <v>413</v>
      </c>
      <c r="E23" t="s">
        <v>413</v>
      </c>
      <c r="F23" t="s">
        <v>413</v>
      </c>
      <c r="G23" t="s">
        <v>413</v>
      </c>
      <c r="I23" t="s">
        <v>1636</v>
      </c>
      <c r="K23" t="s">
        <v>5560</v>
      </c>
    </row>
    <row r="24" spans="1:11" x14ac:dyDescent="0.35">
      <c r="A24" t="s">
        <v>5534</v>
      </c>
      <c r="B24" t="s">
        <v>1611</v>
      </c>
      <c r="C24" t="s">
        <v>1197</v>
      </c>
      <c r="D24" t="s">
        <v>413</v>
      </c>
      <c r="E24" t="s">
        <v>413</v>
      </c>
      <c r="F24" t="s">
        <v>413</v>
      </c>
      <c r="G24" t="s">
        <v>413</v>
      </c>
      <c r="I24" t="s">
        <v>1636</v>
      </c>
      <c r="K24" t="s">
        <v>5561</v>
      </c>
    </row>
    <row r="25" spans="1:11" x14ac:dyDescent="0.35">
      <c r="A25" t="s">
        <v>5534</v>
      </c>
      <c r="B25" t="s">
        <v>1611</v>
      </c>
      <c r="C25" t="s">
        <v>1198</v>
      </c>
      <c r="D25" t="s">
        <v>413</v>
      </c>
      <c r="E25" t="s">
        <v>413</v>
      </c>
      <c r="F25" t="s">
        <v>413</v>
      </c>
      <c r="G25" t="s">
        <v>413</v>
      </c>
      <c r="I25" t="s">
        <v>1636</v>
      </c>
      <c r="K25" t="s">
        <v>5562</v>
      </c>
    </row>
    <row r="26" spans="1:11" x14ac:dyDescent="0.35">
      <c r="A26" t="s">
        <v>5534</v>
      </c>
      <c r="B26" t="s">
        <v>1612</v>
      </c>
      <c r="C26" t="s">
        <v>1199</v>
      </c>
      <c r="D26" t="s">
        <v>413</v>
      </c>
      <c r="E26" t="s">
        <v>413</v>
      </c>
      <c r="F26" t="s">
        <v>413</v>
      </c>
      <c r="G26" t="s">
        <v>413</v>
      </c>
      <c r="I26" t="s">
        <v>1636</v>
      </c>
      <c r="K26" t="s">
        <v>5563</v>
      </c>
    </row>
    <row r="27" spans="1:11" x14ac:dyDescent="0.35">
      <c r="A27" t="s">
        <v>5534</v>
      </c>
      <c r="B27" t="s">
        <v>1612</v>
      </c>
      <c r="C27" t="s">
        <v>1200</v>
      </c>
      <c r="D27" t="s">
        <v>413</v>
      </c>
      <c r="E27" t="s">
        <v>413</v>
      </c>
      <c r="F27" t="s">
        <v>413</v>
      </c>
      <c r="G27" t="s">
        <v>413</v>
      </c>
      <c r="I27" t="s">
        <v>1636</v>
      </c>
      <c r="K27" t="s">
        <v>5564</v>
      </c>
    </row>
    <row r="28" spans="1:11" x14ac:dyDescent="0.35">
      <c r="A28" t="s">
        <v>5534</v>
      </c>
      <c r="B28" t="s">
        <v>1612</v>
      </c>
      <c r="C28" t="s">
        <v>1201</v>
      </c>
      <c r="D28" t="s">
        <v>413</v>
      </c>
      <c r="E28" t="s">
        <v>413</v>
      </c>
      <c r="F28" t="s">
        <v>413</v>
      </c>
      <c r="G28" t="s">
        <v>413</v>
      </c>
      <c r="I28" t="s">
        <v>1636</v>
      </c>
      <c r="K28" t="s">
        <v>5565</v>
      </c>
    </row>
    <row r="29" spans="1:11" x14ac:dyDescent="0.35">
      <c r="A29" t="s">
        <v>5534</v>
      </c>
      <c r="B29" t="s">
        <v>1612</v>
      </c>
      <c r="C29" t="s">
        <v>1202</v>
      </c>
      <c r="D29" t="s">
        <v>413</v>
      </c>
      <c r="E29" t="s">
        <v>413</v>
      </c>
      <c r="F29" t="s">
        <v>413</v>
      </c>
      <c r="G29" t="s">
        <v>413</v>
      </c>
      <c r="I29" t="s">
        <v>1636</v>
      </c>
      <c r="K29" t="s">
        <v>5566</v>
      </c>
    </row>
    <row r="30" spans="1:11" x14ac:dyDescent="0.35">
      <c r="A30" t="s">
        <v>5534</v>
      </c>
      <c r="B30" t="s">
        <v>1613</v>
      </c>
      <c r="C30" t="s">
        <v>1203</v>
      </c>
      <c r="D30" t="s">
        <v>413</v>
      </c>
      <c r="E30" t="s">
        <v>413</v>
      </c>
      <c r="F30" t="s">
        <v>413</v>
      </c>
      <c r="G30" t="s">
        <v>413</v>
      </c>
      <c r="I30" t="s">
        <v>1636</v>
      </c>
      <c r="K30" t="s">
        <v>5567</v>
      </c>
    </row>
    <row r="31" spans="1:11" x14ac:dyDescent="0.35">
      <c r="A31" t="s">
        <v>5534</v>
      </c>
      <c r="B31" t="s">
        <v>1613</v>
      </c>
      <c r="C31" t="s">
        <v>1204</v>
      </c>
      <c r="D31" t="s">
        <v>413</v>
      </c>
      <c r="E31" t="s">
        <v>413</v>
      </c>
      <c r="F31" t="s">
        <v>413</v>
      </c>
      <c r="G31" t="s">
        <v>413</v>
      </c>
      <c r="I31" t="s">
        <v>1636</v>
      </c>
      <c r="K31" t="s">
        <v>5568</v>
      </c>
    </row>
    <row r="32" spans="1:11" x14ac:dyDescent="0.35">
      <c r="A32" t="s">
        <v>5534</v>
      </c>
      <c r="B32" t="s">
        <v>1613</v>
      </c>
      <c r="C32" t="s">
        <v>1205</v>
      </c>
      <c r="D32" t="s">
        <v>413</v>
      </c>
      <c r="E32" t="s">
        <v>413</v>
      </c>
      <c r="F32" t="s">
        <v>413</v>
      </c>
      <c r="G32" t="s">
        <v>413</v>
      </c>
      <c r="I32" t="s">
        <v>1636</v>
      </c>
      <c r="K32" t="s">
        <v>5569</v>
      </c>
    </row>
    <row r="33" spans="1:11" x14ac:dyDescent="0.35">
      <c r="A33" t="s">
        <v>5534</v>
      </c>
      <c r="B33" t="s">
        <v>1613</v>
      </c>
      <c r="C33" t="s">
        <v>1206</v>
      </c>
      <c r="D33" t="s">
        <v>413</v>
      </c>
      <c r="E33" t="s">
        <v>413</v>
      </c>
      <c r="F33" t="s">
        <v>413</v>
      </c>
      <c r="G33" t="s">
        <v>413</v>
      </c>
      <c r="I33" t="s">
        <v>1636</v>
      </c>
      <c r="K33" t="s">
        <v>5570</v>
      </c>
    </row>
    <row r="34" spans="1:11" x14ac:dyDescent="0.35">
      <c r="A34" t="s">
        <v>5534</v>
      </c>
      <c r="B34" t="s">
        <v>1614</v>
      </c>
      <c r="C34" t="s">
        <v>1207</v>
      </c>
      <c r="D34" t="s">
        <v>413</v>
      </c>
      <c r="E34" t="s">
        <v>413</v>
      </c>
      <c r="F34" t="s">
        <v>413</v>
      </c>
      <c r="G34" t="s">
        <v>413</v>
      </c>
      <c r="I34" t="s">
        <v>1636</v>
      </c>
      <c r="K34" t="s">
        <v>5571</v>
      </c>
    </row>
    <row r="35" spans="1:11" x14ac:dyDescent="0.35">
      <c r="A35" t="s">
        <v>5534</v>
      </c>
      <c r="B35" t="s">
        <v>1614</v>
      </c>
      <c r="C35" t="s">
        <v>1208</v>
      </c>
      <c r="D35" t="s">
        <v>413</v>
      </c>
      <c r="E35" t="s">
        <v>413</v>
      </c>
      <c r="F35" t="s">
        <v>413</v>
      </c>
      <c r="G35" t="s">
        <v>413</v>
      </c>
      <c r="I35" t="s">
        <v>1636</v>
      </c>
      <c r="K35" t="s">
        <v>5572</v>
      </c>
    </row>
    <row r="36" spans="1:11" x14ac:dyDescent="0.35">
      <c r="A36" t="s">
        <v>5534</v>
      </c>
      <c r="B36" t="s">
        <v>1614</v>
      </c>
      <c r="C36" t="s">
        <v>1209</v>
      </c>
      <c r="D36" t="s">
        <v>413</v>
      </c>
      <c r="E36" t="s">
        <v>413</v>
      </c>
      <c r="F36" t="s">
        <v>413</v>
      </c>
      <c r="G36" t="s">
        <v>413</v>
      </c>
      <c r="I36" t="s">
        <v>1636</v>
      </c>
      <c r="K36" t="s">
        <v>5573</v>
      </c>
    </row>
    <row r="37" spans="1:11" x14ac:dyDescent="0.35">
      <c r="A37" t="s">
        <v>5534</v>
      </c>
      <c r="B37" t="s">
        <v>1614</v>
      </c>
      <c r="C37" t="s">
        <v>1210</v>
      </c>
      <c r="D37" t="s">
        <v>413</v>
      </c>
      <c r="E37" t="s">
        <v>413</v>
      </c>
      <c r="F37" t="s">
        <v>413</v>
      </c>
      <c r="G37" t="s">
        <v>413</v>
      </c>
      <c r="I37" t="s">
        <v>1636</v>
      </c>
      <c r="K37" t="s">
        <v>5574</v>
      </c>
    </row>
    <row r="38" spans="1:11" x14ac:dyDescent="0.35">
      <c r="A38" t="s">
        <v>5534</v>
      </c>
      <c r="B38" t="s">
        <v>1615</v>
      </c>
      <c r="C38" t="s">
        <v>1211</v>
      </c>
      <c r="D38" t="s">
        <v>413</v>
      </c>
      <c r="E38" t="s">
        <v>413</v>
      </c>
      <c r="F38" t="s">
        <v>413</v>
      </c>
      <c r="G38" t="s">
        <v>413</v>
      </c>
      <c r="I38" t="s">
        <v>1636</v>
      </c>
      <c r="K38" t="s">
        <v>5575</v>
      </c>
    </row>
    <row r="39" spans="1:11" x14ac:dyDescent="0.35">
      <c r="A39" t="s">
        <v>5534</v>
      </c>
      <c r="B39" t="s">
        <v>1615</v>
      </c>
      <c r="C39" t="s">
        <v>1212</v>
      </c>
      <c r="D39" t="s">
        <v>413</v>
      </c>
      <c r="E39" t="s">
        <v>413</v>
      </c>
      <c r="F39" t="s">
        <v>413</v>
      </c>
      <c r="G39" t="s">
        <v>413</v>
      </c>
      <c r="I39" t="s">
        <v>1636</v>
      </c>
      <c r="K39" t="s">
        <v>5576</v>
      </c>
    </row>
    <row r="40" spans="1:11" x14ac:dyDescent="0.35">
      <c r="A40" t="s">
        <v>5534</v>
      </c>
      <c r="B40" t="s">
        <v>1615</v>
      </c>
      <c r="C40" t="s">
        <v>1213</v>
      </c>
      <c r="D40" t="s">
        <v>413</v>
      </c>
      <c r="E40" t="s">
        <v>413</v>
      </c>
      <c r="F40" t="s">
        <v>413</v>
      </c>
      <c r="G40" t="s">
        <v>413</v>
      </c>
      <c r="I40" t="s">
        <v>1636</v>
      </c>
      <c r="K40" t="s">
        <v>5577</v>
      </c>
    </row>
    <row r="41" spans="1:11" x14ac:dyDescent="0.35">
      <c r="A41" t="s">
        <v>5534</v>
      </c>
      <c r="B41" t="s">
        <v>1615</v>
      </c>
      <c r="C41" t="s">
        <v>1214</v>
      </c>
      <c r="D41" t="s">
        <v>413</v>
      </c>
      <c r="E41" t="s">
        <v>413</v>
      </c>
      <c r="F41" t="s">
        <v>413</v>
      </c>
      <c r="G41" t="s">
        <v>413</v>
      </c>
      <c r="I41" t="s">
        <v>1636</v>
      </c>
      <c r="K41" t="s">
        <v>5578</v>
      </c>
    </row>
    <row r="42" spans="1:11" x14ac:dyDescent="0.35">
      <c r="A42" t="s">
        <v>5534</v>
      </c>
      <c r="B42" t="s">
        <v>1616</v>
      </c>
      <c r="C42" t="s">
        <v>1215</v>
      </c>
      <c r="D42" t="s">
        <v>413</v>
      </c>
      <c r="E42" t="s">
        <v>413</v>
      </c>
      <c r="F42" t="s">
        <v>413</v>
      </c>
      <c r="G42" t="s">
        <v>413</v>
      </c>
      <c r="I42" t="s">
        <v>1636</v>
      </c>
      <c r="K42" t="s">
        <v>5579</v>
      </c>
    </row>
    <row r="43" spans="1:11" x14ac:dyDescent="0.35">
      <c r="A43" t="s">
        <v>5534</v>
      </c>
      <c r="B43" t="s">
        <v>1616</v>
      </c>
      <c r="C43" t="s">
        <v>1216</v>
      </c>
      <c r="D43" t="s">
        <v>413</v>
      </c>
      <c r="E43" t="s">
        <v>413</v>
      </c>
      <c r="F43" t="s">
        <v>413</v>
      </c>
      <c r="G43" t="s">
        <v>413</v>
      </c>
      <c r="I43" t="s">
        <v>1636</v>
      </c>
      <c r="K43" t="s">
        <v>5580</v>
      </c>
    </row>
    <row r="44" spans="1:11" x14ac:dyDescent="0.35">
      <c r="A44" t="s">
        <v>5534</v>
      </c>
      <c r="B44" t="s">
        <v>1616</v>
      </c>
      <c r="C44" t="s">
        <v>1217</v>
      </c>
      <c r="D44" t="s">
        <v>413</v>
      </c>
      <c r="E44" t="s">
        <v>413</v>
      </c>
      <c r="F44" t="s">
        <v>413</v>
      </c>
      <c r="G44" t="s">
        <v>413</v>
      </c>
      <c r="I44" t="s">
        <v>1636</v>
      </c>
      <c r="K44" t="s">
        <v>5581</v>
      </c>
    </row>
    <row r="45" spans="1:11" x14ac:dyDescent="0.35">
      <c r="A45" t="s">
        <v>5534</v>
      </c>
      <c r="B45" t="s">
        <v>1616</v>
      </c>
      <c r="C45" t="s">
        <v>1218</v>
      </c>
      <c r="D45" t="s">
        <v>413</v>
      </c>
      <c r="E45" t="s">
        <v>413</v>
      </c>
      <c r="F45" t="s">
        <v>413</v>
      </c>
      <c r="G45" t="s">
        <v>413</v>
      </c>
      <c r="I45" t="s">
        <v>1636</v>
      </c>
      <c r="K45" t="s">
        <v>5582</v>
      </c>
    </row>
    <row r="46" spans="1:11" x14ac:dyDescent="0.35">
      <c r="A46" t="s">
        <v>5534</v>
      </c>
      <c r="B46" t="s">
        <v>1617</v>
      </c>
      <c r="C46" t="s">
        <v>1219</v>
      </c>
      <c r="D46" t="s">
        <v>413</v>
      </c>
      <c r="E46" t="s">
        <v>413</v>
      </c>
      <c r="F46" t="s">
        <v>413</v>
      </c>
      <c r="G46" t="s">
        <v>413</v>
      </c>
      <c r="I46" t="s">
        <v>1636</v>
      </c>
      <c r="K46" t="s">
        <v>5583</v>
      </c>
    </row>
    <row r="47" spans="1:11" x14ac:dyDescent="0.35">
      <c r="A47" t="s">
        <v>5534</v>
      </c>
      <c r="B47" t="s">
        <v>1617</v>
      </c>
      <c r="C47" t="s">
        <v>1220</v>
      </c>
      <c r="D47" t="s">
        <v>413</v>
      </c>
      <c r="E47" t="s">
        <v>413</v>
      </c>
      <c r="F47" t="s">
        <v>413</v>
      </c>
      <c r="G47" t="s">
        <v>413</v>
      </c>
      <c r="I47" t="s">
        <v>1636</v>
      </c>
      <c r="K47" t="s">
        <v>5584</v>
      </c>
    </row>
    <row r="48" spans="1:11" x14ac:dyDescent="0.35">
      <c r="A48" t="s">
        <v>5534</v>
      </c>
      <c r="B48" t="s">
        <v>1617</v>
      </c>
      <c r="C48" t="s">
        <v>1221</v>
      </c>
      <c r="D48" t="s">
        <v>413</v>
      </c>
      <c r="E48" t="s">
        <v>413</v>
      </c>
      <c r="F48" t="s">
        <v>413</v>
      </c>
      <c r="G48" t="s">
        <v>413</v>
      </c>
      <c r="I48" t="s">
        <v>1636</v>
      </c>
      <c r="K48" t="s">
        <v>5585</v>
      </c>
    </row>
    <row r="49" spans="1:11" x14ac:dyDescent="0.35">
      <c r="A49" t="s">
        <v>5534</v>
      </c>
      <c r="B49" t="s">
        <v>1617</v>
      </c>
      <c r="C49" t="s">
        <v>1222</v>
      </c>
      <c r="D49" t="s">
        <v>413</v>
      </c>
      <c r="E49" t="s">
        <v>413</v>
      </c>
      <c r="F49" t="s">
        <v>413</v>
      </c>
      <c r="G49" t="s">
        <v>413</v>
      </c>
      <c r="I49" t="s">
        <v>1636</v>
      </c>
      <c r="K49" t="s">
        <v>5586</v>
      </c>
    </row>
    <row r="50" spans="1:11" x14ac:dyDescent="0.35">
      <c r="A50" t="s">
        <v>5534</v>
      </c>
      <c r="B50" t="s">
        <v>1618</v>
      </c>
      <c r="C50" t="s">
        <v>1223</v>
      </c>
      <c r="D50" t="s">
        <v>413</v>
      </c>
      <c r="E50" t="s">
        <v>413</v>
      </c>
      <c r="F50" t="s">
        <v>413</v>
      </c>
      <c r="G50" t="s">
        <v>413</v>
      </c>
      <c r="I50" t="s">
        <v>1636</v>
      </c>
      <c r="K50" t="s">
        <v>5587</v>
      </c>
    </row>
    <row r="51" spans="1:11" x14ac:dyDescent="0.35">
      <c r="A51" t="s">
        <v>5534</v>
      </c>
      <c r="B51" t="s">
        <v>1618</v>
      </c>
      <c r="C51" t="s">
        <v>1224</v>
      </c>
      <c r="D51" t="s">
        <v>413</v>
      </c>
      <c r="E51" t="s">
        <v>413</v>
      </c>
      <c r="F51" t="s">
        <v>413</v>
      </c>
      <c r="G51" t="s">
        <v>413</v>
      </c>
      <c r="I51" t="s">
        <v>1636</v>
      </c>
      <c r="K51" t="s">
        <v>5588</v>
      </c>
    </row>
    <row r="52" spans="1:11" x14ac:dyDescent="0.35">
      <c r="A52" t="s">
        <v>5534</v>
      </c>
      <c r="B52" t="s">
        <v>1618</v>
      </c>
      <c r="C52" t="s">
        <v>1225</v>
      </c>
      <c r="D52" t="s">
        <v>413</v>
      </c>
      <c r="E52" t="s">
        <v>413</v>
      </c>
      <c r="F52" t="s">
        <v>413</v>
      </c>
      <c r="G52" t="s">
        <v>413</v>
      </c>
      <c r="I52" t="s">
        <v>1636</v>
      </c>
      <c r="K52" t="s">
        <v>5589</v>
      </c>
    </row>
    <row r="53" spans="1:11" x14ac:dyDescent="0.35">
      <c r="A53" t="s">
        <v>5534</v>
      </c>
      <c r="B53" t="s">
        <v>1618</v>
      </c>
      <c r="C53" t="s">
        <v>1226</v>
      </c>
      <c r="D53" t="s">
        <v>413</v>
      </c>
      <c r="E53" t="s">
        <v>413</v>
      </c>
      <c r="F53" t="s">
        <v>413</v>
      </c>
      <c r="G53" t="s">
        <v>413</v>
      </c>
      <c r="I53" t="s">
        <v>1636</v>
      </c>
      <c r="K53" t="s">
        <v>5590</v>
      </c>
    </row>
    <row r="54" spans="1:11" x14ac:dyDescent="0.35">
      <c r="A54" t="s">
        <v>5534</v>
      </c>
      <c r="B54" t="s">
        <v>1619</v>
      </c>
      <c r="C54" t="s">
        <v>1227</v>
      </c>
      <c r="D54" t="s">
        <v>413</v>
      </c>
      <c r="E54" t="s">
        <v>413</v>
      </c>
      <c r="F54" t="s">
        <v>413</v>
      </c>
      <c r="G54" t="s">
        <v>413</v>
      </c>
      <c r="I54" t="s">
        <v>1636</v>
      </c>
      <c r="K54" t="s">
        <v>5591</v>
      </c>
    </row>
    <row r="55" spans="1:11" x14ac:dyDescent="0.35">
      <c r="A55" t="s">
        <v>5534</v>
      </c>
      <c r="B55" t="s">
        <v>1619</v>
      </c>
      <c r="C55" t="s">
        <v>1228</v>
      </c>
      <c r="D55" t="s">
        <v>413</v>
      </c>
      <c r="E55" t="s">
        <v>413</v>
      </c>
      <c r="F55" t="s">
        <v>413</v>
      </c>
      <c r="G55" t="s">
        <v>413</v>
      </c>
      <c r="I55" t="s">
        <v>1636</v>
      </c>
      <c r="K55" t="s">
        <v>5592</v>
      </c>
    </row>
    <row r="56" spans="1:11" x14ac:dyDescent="0.35">
      <c r="A56" t="s">
        <v>5534</v>
      </c>
      <c r="B56" t="s">
        <v>1619</v>
      </c>
      <c r="C56" t="s">
        <v>1229</v>
      </c>
      <c r="D56" t="s">
        <v>413</v>
      </c>
      <c r="E56" t="s">
        <v>413</v>
      </c>
      <c r="F56" t="s">
        <v>413</v>
      </c>
      <c r="G56" t="s">
        <v>413</v>
      </c>
      <c r="I56" t="s">
        <v>1636</v>
      </c>
      <c r="K56" t="s">
        <v>5593</v>
      </c>
    </row>
    <row r="57" spans="1:11" x14ac:dyDescent="0.35">
      <c r="A57" t="s">
        <v>5534</v>
      </c>
      <c r="B57" t="s">
        <v>1619</v>
      </c>
      <c r="C57" t="s">
        <v>1230</v>
      </c>
      <c r="D57" t="s">
        <v>413</v>
      </c>
      <c r="E57" t="s">
        <v>413</v>
      </c>
      <c r="F57" t="s">
        <v>413</v>
      </c>
      <c r="G57" t="s">
        <v>413</v>
      </c>
      <c r="I57" t="s">
        <v>1636</v>
      </c>
      <c r="K57" t="s">
        <v>5594</v>
      </c>
    </row>
    <row r="58" spans="1:11" x14ac:dyDescent="0.35">
      <c r="A58" t="s">
        <v>5534</v>
      </c>
      <c r="B58" t="s">
        <v>1620</v>
      </c>
      <c r="C58" t="s">
        <v>1231</v>
      </c>
      <c r="D58" t="s">
        <v>413</v>
      </c>
      <c r="E58" t="s">
        <v>413</v>
      </c>
      <c r="F58" t="s">
        <v>413</v>
      </c>
      <c r="G58" t="s">
        <v>413</v>
      </c>
      <c r="I58" t="s">
        <v>1636</v>
      </c>
      <c r="K58" t="s">
        <v>5595</v>
      </c>
    </row>
    <row r="59" spans="1:11" x14ac:dyDescent="0.35">
      <c r="A59" t="s">
        <v>5534</v>
      </c>
      <c r="B59" t="s">
        <v>1620</v>
      </c>
      <c r="C59" t="s">
        <v>1232</v>
      </c>
      <c r="D59" t="s">
        <v>413</v>
      </c>
      <c r="E59" t="s">
        <v>413</v>
      </c>
      <c r="F59" t="s">
        <v>413</v>
      </c>
      <c r="G59" t="s">
        <v>413</v>
      </c>
      <c r="I59" t="s">
        <v>1636</v>
      </c>
      <c r="K59" t="s">
        <v>5596</v>
      </c>
    </row>
    <row r="60" spans="1:11" x14ac:dyDescent="0.35">
      <c r="A60" t="s">
        <v>5534</v>
      </c>
      <c r="B60" t="s">
        <v>1620</v>
      </c>
      <c r="C60" t="s">
        <v>1233</v>
      </c>
      <c r="D60" t="s">
        <v>413</v>
      </c>
      <c r="E60" t="s">
        <v>413</v>
      </c>
      <c r="F60" t="s">
        <v>413</v>
      </c>
      <c r="G60" t="s">
        <v>413</v>
      </c>
      <c r="I60" t="s">
        <v>1636</v>
      </c>
      <c r="K60" t="s">
        <v>5597</v>
      </c>
    </row>
    <row r="61" spans="1:11" x14ac:dyDescent="0.35">
      <c r="A61" t="s">
        <v>5534</v>
      </c>
      <c r="B61" t="s">
        <v>1620</v>
      </c>
      <c r="C61" t="s">
        <v>1234</v>
      </c>
      <c r="D61" t="s">
        <v>413</v>
      </c>
      <c r="E61" t="s">
        <v>413</v>
      </c>
      <c r="F61" t="s">
        <v>413</v>
      </c>
      <c r="G61" t="s">
        <v>413</v>
      </c>
      <c r="I61" t="s">
        <v>1636</v>
      </c>
      <c r="K61" t="s">
        <v>5598</v>
      </c>
    </row>
    <row r="62" spans="1:11" x14ac:dyDescent="0.35">
      <c r="A62" t="s">
        <v>5534</v>
      </c>
      <c r="B62" t="s">
        <v>1621</v>
      </c>
      <c r="C62" t="s">
        <v>1235</v>
      </c>
      <c r="D62" t="s">
        <v>413</v>
      </c>
      <c r="E62" t="s">
        <v>413</v>
      </c>
      <c r="F62" t="s">
        <v>413</v>
      </c>
      <c r="G62" t="s">
        <v>413</v>
      </c>
      <c r="I62" t="s">
        <v>1636</v>
      </c>
      <c r="K62" t="s">
        <v>5599</v>
      </c>
    </row>
    <row r="63" spans="1:11" x14ac:dyDescent="0.35">
      <c r="A63" t="s">
        <v>5534</v>
      </c>
      <c r="B63" t="s">
        <v>1621</v>
      </c>
      <c r="C63" t="s">
        <v>1236</v>
      </c>
      <c r="D63" t="s">
        <v>413</v>
      </c>
      <c r="E63" t="s">
        <v>413</v>
      </c>
      <c r="F63" t="s">
        <v>413</v>
      </c>
      <c r="G63" t="s">
        <v>413</v>
      </c>
      <c r="I63" t="s">
        <v>1636</v>
      </c>
      <c r="K63" t="s">
        <v>5600</v>
      </c>
    </row>
    <row r="64" spans="1:11" x14ac:dyDescent="0.35">
      <c r="A64" t="s">
        <v>5534</v>
      </c>
      <c r="B64" t="s">
        <v>1621</v>
      </c>
      <c r="C64" t="s">
        <v>1237</v>
      </c>
      <c r="D64" t="s">
        <v>413</v>
      </c>
      <c r="E64" t="s">
        <v>413</v>
      </c>
      <c r="F64" t="s">
        <v>413</v>
      </c>
      <c r="G64" t="s">
        <v>413</v>
      </c>
      <c r="I64" t="s">
        <v>1636</v>
      </c>
      <c r="K64" t="s">
        <v>5601</v>
      </c>
    </row>
    <row r="65" spans="1:11" x14ac:dyDescent="0.35">
      <c r="A65" t="s">
        <v>5534</v>
      </c>
      <c r="B65" t="s">
        <v>1621</v>
      </c>
      <c r="C65" t="s">
        <v>1238</v>
      </c>
      <c r="D65" t="s">
        <v>413</v>
      </c>
      <c r="E65" t="s">
        <v>413</v>
      </c>
      <c r="F65" t="s">
        <v>413</v>
      </c>
      <c r="G65" t="s">
        <v>413</v>
      </c>
      <c r="I65" t="s">
        <v>1636</v>
      </c>
      <c r="K65" t="s">
        <v>5602</v>
      </c>
    </row>
    <row r="66" spans="1:11" x14ac:dyDescent="0.35">
      <c r="A66" t="s">
        <v>5534</v>
      </c>
      <c r="B66" t="s">
        <v>1622</v>
      </c>
      <c r="C66" t="s">
        <v>1239</v>
      </c>
      <c r="D66" t="s">
        <v>413</v>
      </c>
      <c r="E66" t="s">
        <v>413</v>
      </c>
      <c r="F66" t="s">
        <v>413</v>
      </c>
      <c r="G66" t="s">
        <v>413</v>
      </c>
      <c r="I66" t="s">
        <v>1636</v>
      </c>
      <c r="K66" t="s">
        <v>5603</v>
      </c>
    </row>
    <row r="67" spans="1:11" x14ac:dyDescent="0.35">
      <c r="A67" t="s">
        <v>5534</v>
      </c>
      <c r="B67" t="s">
        <v>1622</v>
      </c>
      <c r="C67" t="s">
        <v>1240</v>
      </c>
      <c r="D67" t="s">
        <v>413</v>
      </c>
      <c r="E67" t="s">
        <v>413</v>
      </c>
      <c r="F67" t="s">
        <v>413</v>
      </c>
      <c r="G67" t="s">
        <v>413</v>
      </c>
      <c r="I67" t="s">
        <v>1636</v>
      </c>
      <c r="K67" t="s">
        <v>5604</v>
      </c>
    </row>
    <row r="68" spans="1:11" x14ac:dyDescent="0.35">
      <c r="A68" t="s">
        <v>5534</v>
      </c>
      <c r="B68" t="s">
        <v>1622</v>
      </c>
      <c r="C68" t="s">
        <v>1241</v>
      </c>
      <c r="D68" t="s">
        <v>413</v>
      </c>
      <c r="E68" t="s">
        <v>413</v>
      </c>
      <c r="F68" t="s">
        <v>413</v>
      </c>
      <c r="G68" t="s">
        <v>413</v>
      </c>
      <c r="I68" t="s">
        <v>1636</v>
      </c>
      <c r="K68" t="s">
        <v>5605</v>
      </c>
    </row>
    <row r="69" spans="1:11" x14ac:dyDescent="0.35">
      <c r="A69" t="s">
        <v>5534</v>
      </c>
      <c r="B69" t="s">
        <v>1622</v>
      </c>
      <c r="C69" t="s">
        <v>1242</v>
      </c>
      <c r="D69" t="s">
        <v>413</v>
      </c>
      <c r="E69" t="s">
        <v>413</v>
      </c>
      <c r="F69" t="s">
        <v>413</v>
      </c>
      <c r="G69" t="s">
        <v>413</v>
      </c>
      <c r="I69" t="s">
        <v>1636</v>
      </c>
      <c r="K69" t="s">
        <v>5606</v>
      </c>
    </row>
    <row r="70" spans="1:11" x14ac:dyDescent="0.35">
      <c r="A70" t="s">
        <v>5534</v>
      </c>
      <c r="B70" t="s">
        <v>1623</v>
      </c>
      <c r="C70" t="s">
        <v>1243</v>
      </c>
      <c r="D70" t="s">
        <v>413</v>
      </c>
      <c r="E70" t="s">
        <v>413</v>
      </c>
      <c r="F70" t="s">
        <v>413</v>
      </c>
      <c r="G70" t="s">
        <v>413</v>
      </c>
      <c r="I70" t="s">
        <v>1636</v>
      </c>
      <c r="K70" t="s">
        <v>5607</v>
      </c>
    </row>
    <row r="71" spans="1:11" x14ac:dyDescent="0.35">
      <c r="A71" t="s">
        <v>5534</v>
      </c>
      <c r="B71" t="s">
        <v>1623</v>
      </c>
      <c r="C71" t="s">
        <v>1244</v>
      </c>
      <c r="D71" t="s">
        <v>413</v>
      </c>
      <c r="E71" t="s">
        <v>413</v>
      </c>
      <c r="F71" t="s">
        <v>413</v>
      </c>
      <c r="G71" t="s">
        <v>413</v>
      </c>
      <c r="I71" t="s">
        <v>1636</v>
      </c>
      <c r="K71" t="s">
        <v>5608</v>
      </c>
    </row>
    <row r="72" spans="1:11" x14ac:dyDescent="0.35">
      <c r="A72" t="s">
        <v>5534</v>
      </c>
      <c r="B72" t="s">
        <v>1623</v>
      </c>
      <c r="C72" t="s">
        <v>1245</v>
      </c>
      <c r="D72" t="s">
        <v>413</v>
      </c>
      <c r="E72" t="s">
        <v>413</v>
      </c>
      <c r="F72" t="s">
        <v>413</v>
      </c>
      <c r="G72" t="s">
        <v>413</v>
      </c>
      <c r="I72" t="s">
        <v>1636</v>
      </c>
      <c r="K72" t="s">
        <v>5609</v>
      </c>
    </row>
    <row r="73" spans="1:11" x14ac:dyDescent="0.35">
      <c r="A73" t="s">
        <v>5534</v>
      </c>
      <c r="B73" t="s">
        <v>1623</v>
      </c>
      <c r="C73" t="s">
        <v>1246</v>
      </c>
      <c r="D73" t="s">
        <v>413</v>
      </c>
      <c r="E73" t="s">
        <v>413</v>
      </c>
      <c r="F73" t="s">
        <v>413</v>
      </c>
      <c r="G73" t="s">
        <v>413</v>
      </c>
      <c r="I73" t="s">
        <v>1636</v>
      </c>
      <c r="K73" t="s">
        <v>5610</v>
      </c>
    </row>
    <row r="74" spans="1:11" x14ac:dyDescent="0.35">
      <c r="A74" t="s">
        <v>5534</v>
      </c>
      <c r="B74" t="s">
        <v>1624</v>
      </c>
      <c r="C74" t="s">
        <v>1247</v>
      </c>
      <c r="D74" t="s">
        <v>413</v>
      </c>
      <c r="E74" t="s">
        <v>413</v>
      </c>
      <c r="F74" t="s">
        <v>413</v>
      </c>
      <c r="G74" t="s">
        <v>413</v>
      </c>
      <c r="I74" t="s">
        <v>1636</v>
      </c>
      <c r="K74" t="s">
        <v>5611</v>
      </c>
    </row>
    <row r="75" spans="1:11" x14ac:dyDescent="0.35">
      <c r="A75" t="s">
        <v>5534</v>
      </c>
      <c r="B75" t="s">
        <v>1624</v>
      </c>
      <c r="C75" t="s">
        <v>1248</v>
      </c>
      <c r="D75" t="s">
        <v>413</v>
      </c>
      <c r="E75" t="s">
        <v>413</v>
      </c>
      <c r="F75" t="s">
        <v>413</v>
      </c>
      <c r="G75" t="s">
        <v>413</v>
      </c>
      <c r="I75" t="s">
        <v>1636</v>
      </c>
      <c r="K75" t="s">
        <v>5612</v>
      </c>
    </row>
    <row r="76" spans="1:11" x14ac:dyDescent="0.35">
      <c r="A76" t="s">
        <v>5534</v>
      </c>
      <c r="B76" t="s">
        <v>1624</v>
      </c>
      <c r="C76" t="s">
        <v>1249</v>
      </c>
      <c r="D76" t="s">
        <v>413</v>
      </c>
      <c r="E76" t="s">
        <v>413</v>
      </c>
      <c r="F76" t="s">
        <v>413</v>
      </c>
      <c r="G76" t="s">
        <v>413</v>
      </c>
      <c r="I76" t="s">
        <v>1636</v>
      </c>
      <c r="K76" t="s">
        <v>5613</v>
      </c>
    </row>
    <row r="77" spans="1:11" x14ac:dyDescent="0.35">
      <c r="A77" t="s">
        <v>5534</v>
      </c>
      <c r="B77" t="s">
        <v>1624</v>
      </c>
      <c r="C77" t="s">
        <v>1250</v>
      </c>
      <c r="D77" t="s">
        <v>413</v>
      </c>
      <c r="E77" t="s">
        <v>413</v>
      </c>
      <c r="F77" t="s">
        <v>413</v>
      </c>
      <c r="G77" t="s">
        <v>413</v>
      </c>
      <c r="I77" t="s">
        <v>1636</v>
      </c>
      <c r="K77" t="s">
        <v>5614</v>
      </c>
    </row>
    <row r="78" spans="1:11" x14ac:dyDescent="0.35">
      <c r="A78" t="s">
        <v>5534</v>
      </c>
      <c r="B78" t="s">
        <v>1625</v>
      </c>
      <c r="C78" t="s">
        <v>1251</v>
      </c>
      <c r="D78" t="s">
        <v>1474</v>
      </c>
      <c r="E78" t="s">
        <v>1461</v>
      </c>
      <c r="F78" t="s">
        <v>1461</v>
      </c>
      <c r="G78" t="s">
        <v>3942</v>
      </c>
      <c r="H78">
        <v>28</v>
      </c>
      <c r="I78" t="s">
        <v>2353</v>
      </c>
      <c r="K78" t="s">
        <v>5615</v>
      </c>
    </row>
    <row r="79" spans="1:11" x14ac:dyDescent="0.35">
      <c r="A79" t="s">
        <v>5534</v>
      </c>
      <c r="B79" t="s">
        <v>1625</v>
      </c>
      <c r="C79" t="s">
        <v>1252</v>
      </c>
      <c r="D79" t="s">
        <v>413</v>
      </c>
      <c r="E79" t="s">
        <v>413</v>
      </c>
      <c r="F79" t="s">
        <v>413</v>
      </c>
      <c r="G79" t="s">
        <v>413</v>
      </c>
      <c r="I79" t="s">
        <v>1636</v>
      </c>
      <c r="K79" t="s">
        <v>5616</v>
      </c>
    </row>
    <row r="80" spans="1:11" x14ac:dyDescent="0.35">
      <c r="A80" t="s">
        <v>5534</v>
      </c>
      <c r="B80" t="s">
        <v>1625</v>
      </c>
      <c r="C80" t="s">
        <v>1253</v>
      </c>
      <c r="D80" t="s">
        <v>413</v>
      </c>
      <c r="E80" t="s">
        <v>413</v>
      </c>
      <c r="F80" t="s">
        <v>413</v>
      </c>
      <c r="G80" t="s">
        <v>413</v>
      </c>
      <c r="I80" t="s">
        <v>1636</v>
      </c>
      <c r="K80" t="s">
        <v>5617</v>
      </c>
    </row>
    <row r="81" spans="1:11" x14ac:dyDescent="0.35">
      <c r="A81" t="s">
        <v>5534</v>
      </c>
      <c r="B81" t="s">
        <v>1625</v>
      </c>
      <c r="C81" t="s">
        <v>1254</v>
      </c>
      <c r="D81" t="s">
        <v>413</v>
      </c>
      <c r="E81" t="s">
        <v>413</v>
      </c>
      <c r="F81" t="s">
        <v>413</v>
      </c>
      <c r="G81" t="s">
        <v>413</v>
      </c>
      <c r="I81" t="s">
        <v>1636</v>
      </c>
      <c r="K81" t="s">
        <v>5618</v>
      </c>
    </row>
    <row r="82" spans="1:11" x14ac:dyDescent="0.35">
      <c r="A82" t="s">
        <v>5534</v>
      </c>
      <c r="B82" t="s">
        <v>1626</v>
      </c>
      <c r="C82" t="s">
        <v>1255</v>
      </c>
      <c r="D82" t="s">
        <v>413</v>
      </c>
      <c r="E82" t="s">
        <v>413</v>
      </c>
      <c r="F82" t="s">
        <v>413</v>
      </c>
      <c r="G82" t="s">
        <v>413</v>
      </c>
      <c r="I82" t="s">
        <v>1636</v>
      </c>
      <c r="K82" t="s">
        <v>5619</v>
      </c>
    </row>
    <row r="83" spans="1:11" x14ac:dyDescent="0.35">
      <c r="A83" t="s">
        <v>5534</v>
      </c>
      <c r="B83" t="s">
        <v>1626</v>
      </c>
      <c r="C83" t="s">
        <v>1256</v>
      </c>
      <c r="D83" t="s">
        <v>413</v>
      </c>
      <c r="E83" t="s">
        <v>413</v>
      </c>
      <c r="F83" t="s">
        <v>413</v>
      </c>
      <c r="G83" t="s">
        <v>413</v>
      </c>
      <c r="I83" t="s">
        <v>1636</v>
      </c>
      <c r="K83" t="s">
        <v>5620</v>
      </c>
    </row>
    <row r="84" spans="1:11" x14ac:dyDescent="0.35">
      <c r="A84" t="s">
        <v>5534</v>
      </c>
      <c r="B84" t="s">
        <v>1626</v>
      </c>
      <c r="C84" t="s">
        <v>1257</v>
      </c>
      <c r="D84" t="s">
        <v>413</v>
      </c>
      <c r="E84" t="s">
        <v>413</v>
      </c>
      <c r="F84" t="s">
        <v>413</v>
      </c>
      <c r="G84" t="s">
        <v>413</v>
      </c>
      <c r="I84" t="s">
        <v>1636</v>
      </c>
      <c r="K84" t="s">
        <v>5621</v>
      </c>
    </row>
    <row r="85" spans="1:11" x14ac:dyDescent="0.35">
      <c r="A85" t="s">
        <v>5534</v>
      </c>
      <c r="B85" t="s">
        <v>1626</v>
      </c>
      <c r="C85" t="s">
        <v>1258</v>
      </c>
      <c r="D85" t="s">
        <v>413</v>
      </c>
      <c r="E85" t="s">
        <v>413</v>
      </c>
      <c r="F85" t="s">
        <v>413</v>
      </c>
      <c r="G85" t="s">
        <v>413</v>
      </c>
      <c r="I85" t="s">
        <v>1636</v>
      </c>
      <c r="K85" t="s">
        <v>5622</v>
      </c>
    </row>
    <row r="86" spans="1:11" x14ac:dyDescent="0.35">
      <c r="A86" t="s">
        <v>5534</v>
      </c>
      <c r="B86" t="s">
        <v>1049</v>
      </c>
      <c r="C86" t="s">
        <v>133</v>
      </c>
      <c r="D86" t="s">
        <v>3801</v>
      </c>
      <c r="E86" t="s">
        <v>3803</v>
      </c>
      <c r="F86" t="s">
        <v>3803</v>
      </c>
      <c r="G86" t="s">
        <v>3755</v>
      </c>
      <c r="H86">
        <v>9</v>
      </c>
      <c r="I86" t="s">
        <v>2353</v>
      </c>
      <c r="K86" t="s">
        <v>5623</v>
      </c>
    </row>
    <row r="87" spans="1:11" x14ac:dyDescent="0.35">
      <c r="A87" t="s">
        <v>5534</v>
      </c>
      <c r="B87" t="s">
        <v>1049</v>
      </c>
      <c r="C87" t="s">
        <v>132</v>
      </c>
      <c r="D87" t="s">
        <v>3794</v>
      </c>
      <c r="E87" t="s">
        <v>3796</v>
      </c>
      <c r="F87" t="s">
        <v>3796</v>
      </c>
      <c r="G87" t="s">
        <v>3758</v>
      </c>
      <c r="H87">
        <v>8</v>
      </c>
      <c r="I87" t="s">
        <v>2353</v>
      </c>
      <c r="K87" t="s">
        <v>5624</v>
      </c>
    </row>
    <row r="88" spans="1:11" x14ac:dyDescent="0.35">
      <c r="A88" t="s">
        <v>5534</v>
      </c>
      <c r="B88" t="s">
        <v>1049</v>
      </c>
      <c r="C88" t="s">
        <v>131</v>
      </c>
      <c r="D88" t="s">
        <v>3787</v>
      </c>
      <c r="E88" t="s">
        <v>3788</v>
      </c>
      <c r="F88" t="s">
        <v>3788</v>
      </c>
      <c r="G88" t="s">
        <v>3760</v>
      </c>
      <c r="H88">
        <v>8</v>
      </c>
      <c r="I88" t="s">
        <v>2353</v>
      </c>
      <c r="K88" t="s">
        <v>5625</v>
      </c>
    </row>
    <row r="89" spans="1:11" x14ac:dyDescent="0.35">
      <c r="A89" t="s">
        <v>5534</v>
      </c>
      <c r="B89" t="s">
        <v>1049</v>
      </c>
      <c r="C89" t="s">
        <v>363</v>
      </c>
      <c r="D89" t="s">
        <v>819</v>
      </c>
      <c r="E89" t="s">
        <v>2979</v>
      </c>
      <c r="F89" t="s">
        <v>2979</v>
      </c>
      <c r="G89" t="s">
        <v>4288</v>
      </c>
      <c r="H89">
        <v>4</v>
      </c>
      <c r="I89" t="s">
        <v>2353</v>
      </c>
      <c r="K89" t="s">
        <v>5626</v>
      </c>
    </row>
    <row r="90" spans="1:11" x14ac:dyDescent="0.35">
      <c r="A90" t="s">
        <v>5534</v>
      </c>
      <c r="B90" t="s">
        <v>1049</v>
      </c>
      <c r="C90" t="s">
        <v>4287</v>
      </c>
      <c r="D90" t="s">
        <v>3801</v>
      </c>
      <c r="E90" t="s">
        <v>3804</v>
      </c>
      <c r="F90" t="s">
        <v>3804</v>
      </c>
      <c r="G90" t="s">
        <v>3762</v>
      </c>
      <c r="H90">
        <v>10</v>
      </c>
      <c r="I90" t="s">
        <v>2353</v>
      </c>
      <c r="K90" t="s">
        <v>5627</v>
      </c>
    </row>
    <row r="91" spans="1:11" x14ac:dyDescent="0.35">
      <c r="A91" t="s">
        <v>5534</v>
      </c>
      <c r="B91" t="s">
        <v>1053</v>
      </c>
      <c r="C91" t="s">
        <v>136</v>
      </c>
      <c r="D91" t="s">
        <v>819</v>
      </c>
      <c r="E91" t="s">
        <v>2979</v>
      </c>
      <c r="F91" t="s">
        <v>2979</v>
      </c>
      <c r="G91" t="s">
        <v>3629</v>
      </c>
      <c r="H91">
        <v>17</v>
      </c>
      <c r="I91" t="s">
        <v>2353</v>
      </c>
      <c r="K91" t="s">
        <v>5628</v>
      </c>
    </row>
    <row r="92" spans="1:11" x14ac:dyDescent="0.35">
      <c r="A92" t="s">
        <v>5534</v>
      </c>
      <c r="B92" t="s">
        <v>1053</v>
      </c>
      <c r="C92" t="s">
        <v>135</v>
      </c>
      <c r="D92" t="s">
        <v>819</v>
      </c>
      <c r="E92" t="s">
        <v>2979</v>
      </c>
      <c r="F92" t="s">
        <v>2979</v>
      </c>
      <c r="G92" t="s">
        <v>3601</v>
      </c>
      <c r="H92">
        <v>22</v>
      </c>
      <c r="I92" t="s">
        <v>2353</v>
      </c>
      <c r="K92" t="s">
        <v>5629</v>
      </c>
    </row>
    <row r="93" spans="1:11" x14ac:dyDescent="0.35">
      <c r="A93" t="s">
        <v>5534</v>
      </c>
      <c r="B93" t="s">
        <v>1053</v>
      </c>
      <c r="C93" t="s">
        <v>134</v>
      </c>
      <c r="D93" t="s">
        <v>413</v>
      </c>
      <c r="E93" t="s">
        <v>413</v>
      </c>
      <c r="F93" t="s">
        <v>413</v>
      </c>
      <c r="G93" t="s">
        <v>413</v>
      </c>
      <c r="I93" t="s">
        <v>1636</v>
      </c>
      <c r="K93" t="s">
        <v>5630</v>
      </c>
    </row>
    <row r="94" spans="1:11" x14ac:dyDescent="0.35">
      <c r="A94" t="s">
        <v>5534</v>
      </c>
      <c r="B94" t="s">
        <v>1056</v>
      </c>
      <c r="C94" t="s">
        <v>139</v>
      </c>
      <c r="D94" t="s">
        <v>819</v>
      </c>
      <c r="E94" t="s">
        <v>2979</v>
      </c>
      <c r="F94" t="s">
        <v>2979</v>
      </c>
      <c r="G94" t="s">
        <v>3605</v>
      </c>
      <c r="H94">
        <v>16</v>
      </c>
      <c r="I94" t="s">
        <v>2353</v>
      </c>
      <c r="K94" t="s">
        <v>5631</v>
      </c>
    </row>
    <row r="95" spans="1:11" x14ac:dyDescent="0.35">
      <c r="A95" t="s">
        <v>5534</v>
      </c>
      <c r="B95" t="s">
        <v>1056</v>
      </c>
      <c r="C95" t="s">
        <v>138</v>
      </c>
      <c r="D95" t="s">
        <v>819</v>
      </c>
      <c r="E95" t="s">
        <v>2979</v>
      </c>
      <c r="F95" t="s">
        <v>2979</v>
      </c>
      <c r="G95" t="s">
        <v>3633</v>
      </c>
      <c r="H95">
        <v>14</v>
      </c>
      <c r="I95" t="s">
        <v>2353</v>
      </c>
      <c r="K95" t="s">
        <v>5632</v>
      </c>
    </row>
    <row r="96" spans="1:11" x14ac:dyDescent="0.35">
      <c r="A96" t="s">
        <v>5534</v>
      </c>
      <c r="B96" t="s">
        <v>1056</v>
      </c>
      <c r="C96" t="s">
        <v>137</v>
      </c>
      <c r="D96" t="s">
        <v>819</v>
      </c>
      <c r="E96" t="s">
        <v>2979</v>
      </c>
      <c r="F96" t="s">
        <v>2979</v>
      </c>
      <c r="G96" t="s">
        <v>4289</v>
      </c>
      <c r="H96">
        <v>18</v>
      </c>
      <c r="I96" t="s">
        <v>2353</v>
      </c>
      <c r="K96" t="s">
        <v>5633</v>
      </c>
    </row>
    <row r="97" spans="1:11" x14ac:dyDescent="0.35">
      <c r="A97" t="s">
        <v>5534</v>
      </c>
      <c r="B97" t="s">
        <v>1056</v>
      </c>
      <c r="C97" t="s">
        <v>357</v>
      </c>
      <c r="D97" t="s">
        <v>413</v>
      </c>
      <c r="E97" t="s">
        <v>413</v>
      </c>
      <c r="F97" t="s">
        <v>413</v>
      </c>
      <c r="G97" t="s">
        <v>413</v>
      </c>
      <c r="I97" t="s">
        <v>1636</v>
      </c>
      <c r="K97" t="s">
        <v>5634</v>
      </c>
    </row>
    <row r="98" spans="1:11" x14ac:dyDescent="0.35">
      <c r="A98" t="s">
        <v>5534</v>
      </c>
      <c r="B98" t="s">
        <v>1059</v>
      </c>
      <c r="C98" t="s">
        <v>142</v>
      </c>
      <c r="D98" t="s">
        <v>1475</v>
      </c>
      <c r="E98" t="s">
        <v>1634</v>
      </c>
      <c r="F98" t="s">
        <v>1634</v>
      </c>
      <c r="G98" t="s">
        <v>4290</v>
      </c>
      <c r="H98">
        <v>17</v>
      </c>
      <c r="I98" t="s">
        <v>2353</v>
      </c>
      <c r="K98" t="s">
        <v>5635</v>
      </c>
    </row>
    <row r="99" spans="1:11" x14ac:dyDescent="0.35">
      <c r="A99" t="s">
        <v>5534</v>
      </c>
      <c r="B99" t="s">
        <v>1059</v>
      </c>
      <c r="C99" t="s">
        <v>141</v>
      </c>
      <c r="D99" t="s">
        <v>824</v>
      </c>
      <c r="E99" t="s">
        <v>2107</v>
      </c>
      <c r="F99" t="s">
        <v>2107</v>
      </c>
      <c r="G99" t="s">
        <v>4137</v>
      </c>
      <c r="H99">
        <v>18</v>
      </c>
      <c r="I99" t="s">
        <v>2353</v>
      </c>
      <c r="K99" t="s">
        <v>5636</v>
      </c>
    </row>
    <row r="100" spans="1:11" x14ac:dyDescent="0.35">
      <c r="A100" t="s">
        <v>5534</v>
      </c>
      <c r="B100" t="s">
        <v>1059</v>
      </c>
      <c r="C100" t="s">
        <v>140</v>
      </c>
      <c r="D100" t="s">
        <v>413</v>
      </c>
      <c r="E100" t="s">
        <v>413</v>
      </c>
      <c r="F100" t="s">
        <v>413</v>
      </c>
      <c r="G100" t="s">
        <v>413</v>
      </c>
      <c r="I100" t="s">
        <v>1636</v>
      </c>
      <c r="K100" t="s">
        <v>5637</v>
      </c>
    </row>
    <row r="101" spans="1:11" x14ac:dyDescent="0.35">
      <c r="A101" t="s">
        <v>5534</v>
      </c>
      <c r="B101" t="s">
        <v>1059</v>
      </c>
      <c r="C101" t="s">
        <v>354</v>
      </c>
      <c r="D101" t="s">
        <v>413</v>
      </c>
      <c r="E101" t="s">
        <v>413</v>
      </c>
      <c r="F101" t="s">
        <v>413</v>
      </c>
      <c r="G101" t="s">
        <v>413</v>
      </c>
      <c r="I101" t="s">
        <v>1636</v>
      </c>
      <c r="K101" t="s">
        <v>5638</v>
      </c>
    </row>
    <row r="102" spans="1:11" x14ac:dyDescent="0.35">
      <c r="A102" t="s">
        <v>5534</v>
      </c>
      <c r="B102" t="s">
        <v>1062</v>
      </c>
      <c r="C102" t="s">
        <v>145</v>
      </c>
      <c r="D102" t="s">
        <v>819</v>
      </c>
      <c r="E102" t="s">
        <v>2979</v>
      </c>
      <c r="F102" t="s">
        <v>2979</v>
      </c>
      <c r="G102" t="s">
        <v>3631</v>
      </c>
      <c r="H102">
        <v>6</v>
      </c>
      <c r="I102" t="s">
        <v>2353</v>
      </c>
      <c r="K102" t="s">
        <v>5639</v>
      </c>
    </row>
    <row r="103" spans="1:11" x14ac:dyDescent="0.35">
      <c r="A103" t="s">
        <v>5534</v>
      </c>
      <c r="B103" t="s">
        <v>1062</v>
      </c>
      <c r="C103" t="s">
        <v>144</v>
      </c>
      <c r="D103" t="s">
        <v>819</v>
      </c>
      <c r="E103" t="s">
        <v>2979</v>
      </c>
      <c r="F103" t="s">
        <v>2979</v>
      </c>
      <c r="G103" t="s">
        <v>3610</v>
      </c>
      <c r="H103">
        <v>16</v>
      </c>
      <c r="I103" t="s">
        <v>2353</v>
      </c>
      <c r="K103" t="s">
        <v>5640</v>
      </c>
    </row>
    <row r="104" spans="1:11" x14ac:dyDescent="0.35">
      <c r="A104" t="s">
        <v>5534</v>
      </c>
      <c r="B104" t="s">
        <v>1062</v>
      </c>
      <c r="C104" t="s">
        <v>143</v>
      </c>
      <c r="D104" t="s">
        <v>819</v>
      </c>
      <c r="E104" t="s">
        <v>2979</v>
      </c>
      <c r="F104" t="s">
        <v>2979</v>
      </c>
      <c r="G104" t="s">
        <v>3634</v>
      </c>
      <c r="H104">
        <v>14</v>
      </c>
      <c r="I104" t="s">
        <v>2353</v>
      </c>
      <c r="K104" t="s">
        <v>5641</v>
      </c>
    </row>
    <row r="105" spans="1:11" x14ac:dyDescent="0.35">
      <c r="A105" t="s">
        <v>5534</v>
      </c>
      <c r="B105" t="s">
        <v>1062</v>
      </c>
      <c r="C105" t="s">
        <v>351</v>
      </c>
      <c r="D105" t="s">
        <v>819</v>
      </c>
      <c r="E105" t="s">
        <v>2979</v>
      </c>
      <c r="F105" t="s">
        <v>2979</v>
      </c>
      <c r="G105" t="s">
        <v>4288</v>
      </c>
      <c r="H105">
        <v>10</v>
      </c>
      <c r="I105" t="s">
        <v>2353</v>
      </c>
      <c r="K105" t="s">
        <v>5642</v>
      </c>
    </row>
    <row r="106" spans="1:11" x14ac:dyDescent="0.35">
      <c r="A106" t="s">
        <v>5534</v>
      </c>
      <c r="B106" t="s">
        <v>1065</v>
      </c>
      <c r="C106" t="s">
        <v>148</v>
      </c>
      <c r="D106" t="s">
        <v>824</v>
      </c>
      <c r="E106" t="s">
        <v>2107</v>
      </c>
      <c r="F106" t="s">
        <v>2107</v>
      </c>
      <c r="G106" t="s">
        <v>3925</v>
      </c>
      <c r="H106">
        <v>28</v>
      </c>
      <c r="I106" t="s">
        <v>2353</v>
      </c>
      <c r="K106" t="s">
        <v>5643</v>
      </c>
    </row>
    <row r="107" spans="1:11" x14ac:dyDescent="0.35">
      <c r="A107" t="s">
        <v>5534</v>
      </c>
      <c r="B107" t="s">
        <v>1065</v>
      </c>
      <c r="C107" t="s">
        <v>147</v>
      </c>
      <c r="D107" t="s">
        <v>1475</v>
      </c>
      <c r="E107" t="s">
        <v>1634</v>
      </c>
      <c r="F107" t="s">
        <v>1634</v>
      </c>
      <c r="G107" t="s">
        <v>3621</v>
      </c>
      <c r="H107">
        <v>10</v>
      </c>
      <c r="I107" t="s">
        <v>2353</v>
      </c>
      <c r="K107" t="s">
        <v>5644</v>
      </c>
    </row>
    <row r="108" spans="1:11" x14ac:dyDescent="0.35">
      <c r="A108" t="s">
        <v>5534</v>
      </c>
      <c r="B108" t="s">
        <v>1065</v>
      </c>
      <c r="C108" t="s">
        <v>146</v>
      </c>
      <c r="D108" t="s">
        <v>413</v>
      </c>
      <c r="E108" t="s">
        <v>413</v>
      </c>
      <c r="F108" t="s">
        <v>413</v>
      </c>
      <c r="G108" t="s">
        <v>413</v>
      </c>
      <c r="I108" t="s">
        <v>1636</v>
      </c>
      <c r="K108" t="s">
        <v>5645</v>
      </c>
    </row>
    <row r="109" spans="1:11" x14ac:dyDescent="0.35">
      <c r="A109" t="s">
        <v>5534</v>
      </c>
      <c r="B109" t="s">
        <v>1065</v>
      </c>
      <c r="C109" t="s">
        <v>348</v>
      </c>
      <c r="D109" t="s">
        <v>413</v>
      </c>
      <c r="E109" t="s">
        <v>413</v>
      </c>
      <c r="F109" t="s">
        <v>413</v>
      </c>
      <c r="G109" t="s">
        <v>413</v>
      </c>
      <c r="I109" t="s">
        <v>1636</v>
      </c>
      <c r="K109" t="s">
        <v>5646</v>
      </c>
    </row>
    <row r="110" spans="1:11" x14ac:dyDescent="0.35">
      <c r="A110" t="s">
        <v>5534</v>
      </c>
      <c r="B110" t="s">
        <v>1067</v>
      </c>
      <c r="C110" t="s">
        <v>151</v>
      </c>
      <c r="D110" t="s">
        <v>832</v>
      </c>
      <c r="E110" t="s">
        <v>1111</v>
      </c>
      <c r="F110" t="s">
        <v>1111</v>
      </c>
      <c r="G110" t="s">
        <v>3931</v>
      </c>
      <c r="H110">
        <v>49</v>
      </c>
      <c r="I110" t="s">
        <v>2353</v>
      </c>
      <c r="K110" t="s">
        <v>5647</v>
      </c>
    </row>
    <row r="111" spans="1:11" x14ac:dyDescent="0.35">
      <c r="A111" t="s">
        <v>5534</v>
      </c>
      <c r="B111" t="s">
        <v>1067</v>
      </c>
      <c r="C111" t="s">
        <v>150</v>
      </c>
      <c r="D111" t="s">
        <v>413</v>
      </c>
      <c r="E111" t="s">
        <v>413</v>
      </c>
      <c r="F111" t="s">
        <v>413</v>
      </c>
      <c r="G111" t="s">
        <v>413</v>
      </c>
      <c r="I111" t="s">
        <v>1636</v>
      </c>
      <c r="K111" t="s">
        <v>5648</v>
      </c>
    </row>
    <row r="112" spans="1:11" x14ac:dyDescent="0.35">
      <c r="A112" t="s">
        <v>5534</v>
      </c>
      <c r="B112" t="s">
        <v>1067</v>
      </c>
      <c r="C112" t="s">
        <v>149</v>
      </c>
      <c r="D112" t="s">
        <v>413</v>
      </c>
      <c r="E112" t="s">
        <v>413</v>
      </c>
      <c r="F112" t="s">
        <v>413</v>
      </c>
      <c r="G112" t="s">
        <v>413</v>
      </c>
      <c r="I112" t="s">
        <v>1636</v>
      </c>
      <c r="K112" t="s">
        <v>5649</v>
      </c>
    </row>
    <row r="113" spans="1:11" x14ac:dyDescent="0.35">
      <c r="A113" t="s">
        <v>5534</v>
      </c>
      <c r="B113" t="s">
        <v>1067</v>
      </c>
      <c r="C113" t="s">
        <v>345</v>
      </c>
      <c r="D113" t="s">
        <v>413</v>
      </c>
      <c r="E113" t="s">
        <v>413</v>
      </c>
      <c r="F113" t="s">
        <v>413</v>
      </c>
      <c r="G113" t="s">
        <v>413</v>
      </c>
      <c r="I113" t="s">
        <v>1636</v>
      </c>
      <c r="K113" t="s">
        <v>5650</v>
      </c>
    </row>
    <row r="114" spans="1:11" x14ac:dyDescent="0.35">
      <c r="A114" t="s">
        <v>5534</v>
      </c>
      <c r="B114" t="s">
        <v>1068</v>
      </c>
      <c r="C114" t="s">
        <v>154</v>
      </c>
      <c r="D114" t="s">
        <v>1721</v>
      </c>
      <c r="E114" t="s">
        <v>2098</v>
      </c>
      <c r="F114" t="s">
        <v>2098</v>
      </c>
      <c r="G114" t="s">
        <v>4120</v>
      </c>
      <c r="H114">
        <v>22</v>
      </c>
      <c r="I114" t="s">
        <v>2353</v>
      </c>
      <c r="K114" t="s">
        <v>5651</v>
      </c>
    </row>
    <row r="115" spans="1:11" x14ac:dyDescent="0.35">
      <c r="A115" t="s">
        <v>5534</v>
      </c>
      <c r="B115" t="s">
        <v>1068</v>
      </c>
      <c r="C115" t="s">
        <v>153</v>
      </c>
      <c r="D115" t="s">
        <v>2485</v>
      </c>
      <c r="E115" t="s">
        <v>2334</v>
      </c>
      <c r="F115" t="s">
        <v>2334</v>
      </c>
      <c r="G115" t="s">
        <v>3757</v>
      </c>
      <c r="H115">
        <v>16</v>
      </c>
      <c r="I115" t="s">
        <v>2353</v>
      </c>
      <c r="K115" t="s">
        <v>5652</v>
      </c>
    </row>
    <row r="116" spans="1:11" x14ac:dyDescent="0.35">
      <c r="A116" t="s">
        <v>5534</v>
      </c>
      <c r="B116" t="s">
        <v>1068</v>
      </c>
      <c r="C116" t="s">
        <v>152</v>
      </c>
      <c r="D116" t="s">
        <v>1721</v>
      </c>
      <c r="E116" t="s">
        <v>2098</v>
      </c>
      <c r="F116" t="s">
        <v>2098</v>
      </c>
      <c r="G116" t="s">
        <v>4085</v>
      </c>
      <c r="H116">
        <v>11</v>
      </c>
      <c r="I116" t="s">
        <v>2353</v>
      </c>
      <c r="K116" t="s">
        <v>5653</v>
      </c>
    </row>
    <row r="117" spans="1:11" x14ac:dyDescent="0.35">
      <c r="A117" t="s">
        <v>5534</v>
      </c>
      <c r="B117" t="s">
        <v>1068</v>
      </c>
      <c r="C117" t="s">
        <v>384</v>
      </c>
      <c r="D117" t="s">
        <v>413</v>
      </c>
      <c r="E117" t="s">
        <v>413</v>
      </c>
      <c r="F117" t="s">
        <v>413</v>
      </c>
      <c r="G117" t="s">
        <v>413</v>
      </c>
      <c r="I117" t="s">
        <v>1636</v>
      </c>
      <c r="K117" t="s">
        <v>5654</v>
      </c>
    </row>
    <row r="118" spans="1:11" x14ac:dyDescent="0.35">
      <c r="A118" t="s">
        <v>5534</v>
      </c>
      <c r="B118" t="s">
        <v>1071</v>
      </c>
      <c r="C118" t="s">
        <v>157</v>
      </c>
      <c r="D118" t="s">
        <v>837</v>
      </c>
      <c r="E118" t="s">
        <v>1117</v>
      </c>
      <c r="F118" t="s">
        <v>1117</v>
      </c>
      <c r="G118" t="s">
        <v>3928</v>
      </c>
      <c r="H118">
        <v>25</v>
      </c>
      <c r="I118" t="s">
        <v>2353</v>
      </c>
      <c r="K118" t="s">
        <v>5655</v>
      </c>
    </row>
    <row r="119" spans="1:11" x14ac:dyDescent="0.35">
      <c r="A119" t="s">
        <v>5534</v>
      </c>
      <c r="B119" t="s">
        <v>1071</v>
      </c>
      <c r="C119" t="s">
        <v>156</v>
      </c>
      <c r="D119" t="s">
        <v>837</v>
      </c>
      <c r="E119" t="s">
        <v>1117</v>
      </c>
      <c r="F119" t="s">
        <v>1117</v>
      </c>
      <c r="G119" t="s">
        <v>4291</v>
      </c>
      <c r="H119">
        <v>24</v>
      </c>
      <c r="I119" t="s">
        <v>2353</v>
      </c>
      <c r="K119" t="s">
        <v>5656</v>
      </c>
    </row>
    <row r="120" spans="1:11" x14ac:dyDescent="0.35">
      <c r="A120" t="s">
        <v>5534</v>
      </c>
      <c r="B120" t="s">
        <v>1071</v>
      </c>
      <c r="C120" t="s">
        <v>155</v>
      </c>
      <c r="D120" t="s">
        <v>413</v>
      </c>
      <c r="E120" t="s">
        <v>413</v>
      </c>
      <c r="F120" t="s">
        <v>413</v>
      </c>
      <c r="G120" t="s">
        <v>413</v>
      </c>
      <c r="I120" t="s">
        <v>1636</v>
      </c>
      <c r="K120" t="s">
        <v>5657</v>
      </c>
    </row>
    <row r="121" spans="1:11" x14ac:dyDescent="0.35">
      <c r="A121" t="s">
        <v>5534</v>
      </c>
      <c r="B121" t="s">
        <v>1071</v>
      </c>
      <c r="C121" t="s">
        <v>381</v>
      </c>
      <c r="D121" t="s">
        <v>413</v>
      </c>
      <c r="E121" t="s">
        <v>413</v>
      </c>
      <c r="F121" t="s">
        <v>413</v>
      </c>
      <c r="G121" t="s">
        <v>413</v>
      </c>
      <c r="I121" t="s">
        <v>1636</v>
      </c>
      <c r="K121" t="s">
        <v>5658</v>
      </c>
    </row>
    <row r="122" spans="1:11" x14ac:dyDescent="0.35">
      <c r="A122" t="s">
        <v>5534</v>
      </c>
      <c r="B122" t="s">
        <v>1072</v>
      </c>
      <c r="C122" t="s">
        <v>160</v>
      </c>
      <c r="D122" t="s">
        <v>1477</v>
      </c>
      <c r="E122" t="s">
        <v>3144</v>
      </c>
      <c r="F122" t="s">
        <v>3144</v>
      </c>
      <c r="G122" t="s">
        <v>3475</v>
      </c>
      <c r="H122">
        <v>49</v>
      </c>
      <c r="I122" t="s">
        <v>2353</v>
      </c>
      <c r="K122" t="s">
        <v>5659</v>
      </c>
    </row>
    <row r="123" spans="1:11" x14ac:dyDescent="0.35">
      <c r="A123" t="s">
        <v>5534</v>
      </c>
      <c r="B123" t="s">
        <v>1072</v>
      </c>
      <c r="C123" t="s">
        <v>159</v>
      </c>
      <c r="D123" t="s">
        <v>413</v>
      </c>
      <c r="E123" t="s">
        <v>413</v>
      </c>
      <c r="F123" t="s">
        <v>413</v>
      </c>
      <c r="G123" t="s">
        <v>413</v>
      </c>
      <c r="I123" t="s">
        <v>1636</v>
      </c>
      <c r="K123" t="s">
        <v>5660</v>
      </c>
    </row>
    <row r="124" spans="1:11" x14ac:dyDescent="0.35">
      <c r="A124" t="s">
        <v>5534</v>
      </c>
      <c r="B124" t="s">
        <v>1072</v>
      </c>
      <c r="C124" t="s">
        <v>158</v>
      </c>
      <c r="D124" t="s">
        <v>413</v>
      </c>
      <c r="E124" t="s">
        <v>413</v>
      </c>
      <c r="F124" t="s">
        <v>413</v>
      </c>
      <c r="G124" t="s">
        <v>413</v>
      </c>
      <c r="I124" t="s">
        <v>1636</v>
      </c>
      <c r="K124" t="s">
        <v>5661</v>
      </c>
    </row>
    <row r="125" spans="1:11" x14ac:dyDescent="0.35">
      <c r="A125" t="s">
        <v>5534</v>
      </c>
      <c r="B125" t="s">
        <v>1072</v>
      </c>
      <c r="C125" t="s">
        <v>378</v>
      </c>
      <c r="D125" t="s">
        <v>413</v>
      </c>
      <c r="E125" t="s">
        <v>413</v>
      </c>
      <c r="F125" t="s">
        <v>413</v>
      </c>
      <c r="G125" t="s">
        <v>413</v>
      </c>
      <c r="I125" t="s">
        <v>1636</v>
      </c>
      <c r="K125" t="s">
        <v>5662</v>
      </c>
    </row>
    <row r="126" spans="1:11" x14ac:dyDescent="0.35">
      <c r="A126" t="s">
        <v>5534</v>
      </c>
      <c r="B126" t="s">
        <v>1075</v>
      </c>
      <c r="C126" t="s">
        <v>163</v>
      </c>
      <c r="D126" t="s">
        <v>1477</v>
      </c>
      <c r="E126" t="s">
        <v>3144</v>
      </c>
      <c r="F126" t="s">
        <v>3144</v>
      </c>
      <c r="G126" t="s">
        <v>3474</v>
      </c>
      <c r="H126">
        <v>49</v>
      </c>
      <c r="I126" t="s">
        <v>2353</v>
      </c>
      <c r="K126" t="s">
        <v>5663</v>
      </c>
    </row>
    <row r="127" spans="1:11" x14ac:dyDescent="0.35">
      <c r="A127" t="s">
        <v>5534</v>
      </c>
      <c r="B127" t="s">
        <v>1075</v>
      </c>
      <c r="C127" t="s">
        <v>162</v>
      </c>
      <c r="D127" t="s">
        <v>413</v>
      </c>
      <c r="E127" t="s">
        <v>413</v>
      </c>
      <c r="F127" t="s">
        <v>413</v>
      </c>
      <c r="G127" t="s">
        <v>413</v>
      </c>
      <c r="I127" t="s">
        <v>1636</v>
      </c>
      <c r="K127" t="s">
        <v>5664</v>
      </c>
    </row>
    <row r="128" spans="1:11" x14ac:dyDescent="0.35">
      <c r="A128" t="s">
        <v>5534</v>
      </c>
      <c r="B128" t="s">
        <v>1075</v>
      </c>
      <c r="C128" t="s">
        <v>161</v>
      </c>
      <c r="D128" t="s">
        <v>413</v>
      </c>
      <c r="E128" t="s">
        <v>413</v>
      </c>
      <c r="F128" t="s">
        <v>413</v>
      </c>
      <c r="G128" t="s">
        <v>413</v>
      </c>
      <c r="I128" t="s">
        <v>1636</v>
      </c>
      <c r="K128" t="s">
        <v>5665</v>
      </c>
    </row>
    <row r="129" spans="1:11" x14ac:dyDescent="0.35">
      <c r="A129" t="s">
        <v>5534</v>
      </c>
      <c r="B129" t="s">
        <v>1075</v>
      </c>
      <c r="C129" t="s">
        <v>375</v>
      </c>
      <c r="D129" t="s">
        <v>413</v>
      </c>
      <c r="E129" t="s">
        <v>413</v>
      </c>
      <c r="F129" t="s">
        <v>413</v>
      </c>
      <c r="G129" t="s">
        <v>413</v>
      </c>
      <c r="I129" t="s">
        <v>1636</v>
      </c>
      <c r="K129" t="s">
        <v>5666</v>
      </c>
    </row>
    <row r="130" spans="1:11" x14ac:dyDescent="0.35">
      <c r="A130" t="s">
        <v>5534</v>
      </c>
      <c r="B130" t="s">
        <v>1077</v>
      </c>
      <c r="C130" t="s">
        <v>166</v>
      </c>
      <c r="D130" t="s">
        <v>1474</v>
      </c>
      <c r="E130" t="s">
        <v>1461</v>
      </c>
      <c r="F130" t="s">
        <v>1461</v>
      </c>
      <c r="G130" t="s">
        <v>3935</v>
      </c>
      <c r="H130">
        <v>7</v>
      </c>
      <c r="I130" t="s">
        <v>2353</v>
      </c>
      <c r="K130" t="s">
        <v>5667</v>
      </c>
    </row>
    <row r="131" spans="1:11" x14ac:dyDescent="0.35">
      <c r="A131" t="s">
        <v>5534</v>
      </c>
      <c r="B131" t="s">
        <v>1077</v>
      </c>
      <c r="C131" t="s">
        <v>165</v>
      </c>
      <c r="D131" t="s">
        <v>837</v>
      </c>
      <c r="E131" t="s">
        <v>1117</v>
      </c>
      <c r="F131" t="s">
        <v>1117</v>
      </c>
      <c r="G131" t="s">
        <v>3934</v>
      </c>
      <c r="H131">
        <v>7</v>
      </c>
      <c r="I131" t="s">
        <v>2353</v>
      </c>
      <c r="K131" t="s">
        <v>5668</v>
      </c>
    </row>
    <row r="132" spans="1:11" x14ac:dyDescent="0.35">
      <c r="A132" t="s">
        <v>5534</v>
      </c>
      <c r="B132" t="s">
        <v>1077</v>
      </c>
      <c r="C132" t="s">
        <v>164</v>
      </c>
      <c r="D132" t="s">
        <v>837</v>
      </c>
      <c r="E132" t="s">
        <v>1117</v>
      </c>
      <c r="F132" t="s">
        <v>1117</v>
      </c>
      <c r="G132" t="s">
        <v>3932</v>
      </c>
      <c r="H132">
        <v>7</v>
      </c>
      <c r="I132" t="s">
        <v>2353</v>
      </c>
      <c r="K132" t="s">
        <v>5669</v>
      </c>
    </row>
    <row r="133" spans="1:11" x14ac:dyDescent="0.35">
      <c r="A133" t="s">
        <v>5534</v>
      </c>
      <c r="B133" t="s">
        <v>1077</v>
      </c>
      <c r="C133" t="s">
        <v>372</v>
      </c>
      <c r="D133" t="s">
        <v>2092</v>
      </c>
      <c r="E133" t="s">
        <v>2100</v>
      </c>
      <c r="F133" t="s">
        <v>2100</v>
      </c>
      <c r="G133" t="s">
        <v>4136</v>
      </c>
      <c r="H133">
        <v>30</v>
      </c>
      <c r="I133" t="s">
        <v>2353</v>
      </c>
      <c r="K133" t="s">
        <v>5670</v>
      </c>
    </row>
    <row r="134" spans="1:11" x14ac:dyDescent="0.35">
      <c r="A134" t="s">
        <v>5534</v>
      </c>
      <c r="B134" t="s">
        <v>1078</v>
      </c>
      <c r="C134" t="s">
        <v>169</v>
      </c>
      <c r="D134" t="s">
        <v>1474</v>
      </c>
      <c r="E134" t="s">
        <v>1461</v>
      </c>
      <c r="F134" t="s">
        <v>1461</v>
      </c>
      <c r="G134" t="s">
        <v>3944</v>
      </c>
      <c r="H134">
        <v>48</v>
      </c>
      <c r="I134" t="s">
        <v>2353</v>
      </c>
      <c r="K134" t="s">
        <v>5671</v>
      </c>
    </row>
    <row r="135" spans="1:11" x14ac:dyDescent="0.35">
      <c r="A135" t="s">
        <v>5534</v>
      </c>
      <c r="B135" t="s">
        <v>1078</v>
      </c>
      <c r="C135" t="s">
        <v>168</v>
      </c>
      <c r="D135" t="s">
        <v>413</v>
      </c>
      <c r="E135" t="s">
        <v>413</v>
      </c>
      <c r="F135" t="s">
        <v>413</v>
      </c>
      <c r="G135" t="s">
        <v>413</v>
      </c>
      <c r="I135" t="s">
        <v>1636</v>
      </c>
      <c r="K135" t="s">
        <v>5672</v>
      </c>
    </row>
    <row r="136" spans="1:11" x14ac:dyDescent="0.35">
      <c r="A136" t="s">
        <v>5534</v>
      </c>
      <c r="B136" t="s">
        <v>1078</v>
      </c>
      <c r="C136" t="s">
        <v>167</v>
      </c>
      <c r="D136" t="s">
        <v>413</v>
      </c>
      <c r="E136" t="s">
        <v>413</v>
      </c>
      <c r="F136" t="s">
        <v>413</v>
      </c>
      <c r="G136" t="s">
        <v>413</v>
      </c>
      <c r="I136" t="s">
        <v>1636</v>
      </c>
      <c r="K136" t="s">
        <v>5673</v>
      </c>
    </row>
    <row r="137" spans="1:11" x14ac:dyDescent="0.35">
      <c r="A137" t="s">
        <v>5534</v>
      </c>
      <c r="B137" t="s">
        <v>1078</v>
      </c>
      <c r="C137" t="s">
        <v>369</v>
      </c>
      <c r="D137" t="s">
        <v>413</v>
      </c>
      <c r="E137" t="s">
        <v>413</v>
      </c>
      <c r="F137" t="s">
        <v>413</v>
      </c>
      <c r="G137" t="s">
        <v>413</v>
      </c>
      <c r="I137" t="s">
        <v>1636</v>
      </c>
      <c r="K137" t="s">
        <v>5674</v>
      </c>
    </row>
    <row r="138" spans="1:11" x14ac:dyDescent="0.35">
      <c r="A138" t="s">
        <v>5534</v>
      </c>
      <c r="B138" t="s">
        <v>1079</v>
      </c>
      <c r="C138" t="s">
        <v>172</v>
      </c>
      <c r="D138" t="s">
        <v>1474</v>
      </c>
      <c r="E138" t="s">
        <v>1461</v>
      </c>
      <c r="F138" t="s">
        <v>1461</v>
      </c>
      <c r="G138" t="s">
        <v>3935</v>
      </c>
      <c r="H138">
        <v>48</v>
      </c>
      <c r="I138" t="s">
        <v>2353</v>
      </c>
      <c r="K138" t="s">
        <v>5675</v>
      </c>
    </row>
    <row r="139" spans="1:11" x14ac:dyDescent="0.35">
      <c r="A139" t="s">
        <v>5534</v>
      </c>
      <c r="B139" t="s">
        <v>1079</v>
      </c>
      <c r="C139" t="s">
        <v>171</v>
      </c>
      <c r="D139" t="s">
        <v>413</v>
      </c>
      <c r="E139" t="s">
        <v>413</v>
      </c>
      <c r="F139" t="s">
        <v>413</v>
      </c>
      <c r="G139" t="s">
        <v>413</v>
      </c>
      <c r="I139" t="s">
        <v>1636</v>
      </c>
      <c r="K139" t="s">
        <v>5676</v>
      </c>
    </row>
    <row r="140" spans="1:11" x14ac:dyDescent="0.35">
      <c r="A140" t="s">
        <v>5534</v>
      </c>
      <c r="B140" t="s">
        <v>1079</v>
      </c>
      <c r="C140" t="s">
        <v>170</v>
      </c>
      <c r="D140" t="s">
        <v>413</v>
      </c>
      <c r="E140" t="s">
        <v>413</v>
      </c>
      <c r="F140" t="s">
        <v>413</v>
      </c>
      <c r="G140" t="s">
        <v>413</v>
      </c>
      <c r="I140" t="s">
        <v>1636</v>
      </c>
      <c r="K140" t="s">
        <v>5677</v>
      </c>
    </row>
    <row r="141" spans="1:11" x14ac:dyDescent="0.35">
      <c r="A141" t="s">
        <v>5534</v>
      </c>
      <c r="B141" t="s">
        <v>1079</v>
      </c>
      <c r="C141" t="s">
        <v>366</v>
      </c>
      <c r="D141" t="s">
        <v>413</v>
      </c>
      <c r="E141" t="s">
        <v>413</v>
      </c>
      <c r="F141" t="s">
        <v>413</v>
      </c>
      <c r="G141" t="s">
        <v>413</v>
      </c>
      <c r="I141" t="s">
        <v>1636</v>
      </c>
      <c r="K141" t="s">
        <v>5678</v>
      </c>
    </row>
    <row r="142" spans="1:11" x14ac:dyDescent="0.35">
      <c r="A142" t="s">
        <v>5534</v>
      </c>
      <c r="B142" t="s">
        <v>1080</v>
      </c>
      <c r="C142" t="s">
        <v>175</v>
      </c>
      <c r="D142" t="s">
        <v>824</v>
      </c>
      <c r="E142" t="s">
        <v>2107</v>
      </c>
      <c r="F142" t="s">
        <v>2107</v>
      </c>
      <c r="G142" t="s">
        <v>3746</v>
      </c>
      <c r="H142">
        <v>18</v>
      </c>
      <c r="I142" t="s">
        <v>2353</v>
      </c>
      <c r="K142" t="s">
        <v>5679</v>
      </c>
    </row>
    <row r="143" spans="1:11" x14ac:dyDescent="0.35">
      <c r="A143" t="s">
        <v>5534</v>
      </c>
      <c r="B143" t="s">
        <v>1080</v>
      </c>
      <c r="C143" t="s">
        <v>174</v>
      </c>
      <c r="D143" t="s">
        <v>824</v>
      </c>
      <c r="E143" t="s">
        <v>2107</v>
      </c>
      <c r="F143" t="s">
        <v>2107</v>
      </c>
      <c r="G143" t="s">
        <v>4121</v>
      </c>
      <c r="H143">
        <v>27</v>
      </c>
      <c r="I143" t="s">
        <v>2353</v>
      </c>
      <c r="K143" t="s">
        <v>5680</v>
      </c>
    </row>
    <row r="144" spans="1:11" x14ac:dyDescent="0.35">
      <c r="A144" t="s">
        <v>5534</v>
      </c>
      <c r="B144" t="s">
        <v>1080</v>
      </c>
      <c r="C144" t="s">
        <v>173</v>
      </c>
      <c r="D144" t="s">
        <v>413</v>
      </c>
      <c r="E144" t="s">
        <v>413</v>
      </c>
      <c r="F144" t="s">
        <v>413</v>
      </c>
      <c r="G144" t="s">
        <v>413</v>
      </c>
      <c r="I144" t="s">
        <v>1636</v>
      </c>
      <c r="K144" t="s">
        <v>5681</v>
      </c>
    </row>
    <row r="145" spans="1:11" x14ac:dyDescent="0.35">
      <c r="A145" t="s">
        <v>5534</v>
      </c>
      <c r="B145" t="s">
        <v>1080</v>
      </c>
      <c r="C145" t="s">
        <v>405</v>
      </c>
      <c r="D145" t="s">
        <v>413</v>
      </c>
      <c r="E145" t="s">
        <v>413</v>
      </c>
      <c r="F145" t="s">
        <v>413</v>
      </c>
      <c r="G145" t="s">
        <v>413</v>
      </c>
      <c r="I145" t="s">
        <v>1636</v>
      </c>
      <c r="K145" t="s">
        <v>5682</v>
      </c>
    </row>
    <row r="146" spans="1:11" x14ac:dyDescent="0.35">
      <c r="A146" t="s">
        <v>5534</v>
      </c>
      <c r="B146" t="s">
        <v>1082</v>
      </c>
      <c r="C146" t="s">
        <v>178</v>
      </c>
      <c r="D146" t="s">
        <v>1475</v>
      </c>
      <c r="E146" t="s">
        <v>1634</v>
      </c>
      <c r="F146" t="s">
        <v>1634</v>
      </c>
      <c r="G146" t="s">
        <v>3623</v>
      </c>
      <c r="H146">
        <v>25</v>
      </c>
      <c r="I146" t="s">
        <v>2353</v>
      </c>
      <c r="K146" t="s">
        <v>5683</v>
      </c>
    </row>
    <row r="147" spans="1:11" x14ac:dyDescent="0.35">
      <c r="A147" t="s">
        <v>5534</v>
      </c>
      <c r="B147" t="s">
        <v>1082</v>
      </c>
      <c r="C147" t="s">
        <v>177</v>
      </c>
      <c r="D147" t="s">
        <v>1475</v>
      </c>
      <c r="E147" t="s">
        <v>1634</v>
      </c>
      <c r="F147" t="s">
        <v>1634</v>
      </c>
      <c r="G147" t="s">
        <v>4292</v>
      </c>
      <c r="H147">
        <v>21</v>
      </c>
      <c r="I147" t="s">
        <v>2353</v>
      </c>
      <c r="K147" t="s">
        <v>5684</v>
      </c>
    </row>
    <row r="148" spans="1:11" x14ac:dyDescent="0.35">
      <c r="A148" t="s">
        <v>5534</v>
      </c>
      <c r="B148" t="s">
        <v>1082</v>
      </c>
      <c r="C148" t="s">
        <v>176</v>
      </c>
      <c r="D148" t="s">
        <v>413</v>
      </c>
      <c r="E148" t="s">
        <v>413</v>
      </c>
      <c r="F148" t="s">
        <v>413</v>
      </c>
      <c r="G148" t="s">
        <v>413</v>
      </c>
      <c r="I148" t="s">
        <v>1636</v>
      </c>
      <c r="K148" t="s">
        <v>5685</v>
      </c>
    </row>
    <row r="149" spans="1:11" x14ac:dyDescent="0.35">
      <c r="A149" t="s">
        <v>5534</v>
      </c>
      <c r="B149" t="s">
        <v>1082</v>
      </c>
      <c r="C149" t="s">
        <v>402</v>
      </c>
      <c r="D149" t="s">
        <v>413</v>
      </c>
      <c r="E149" t="s">
        <v>413</v>
      </c>
      <c r="F149" t="s">
        <v>413</v>
      </c>
      <c r="G149" t="s">
        <v>413</v>
      </c>
      <c r="I149" t="s">
        <v>1636</v>
      </c>
      <c r="K149" t="s">
        <v>5686</v>
      </c>
    </row>
    <row r="150" spans="1:11" x14ac:dyDescent="0.35">
      <c r="A150" t="s">
        <v>5534</v>
      </c>
      <c r="B150" t="s">
        <v>1085</v>
      </c>
      <c r="C150" t="s">
        <v>181</v>
      </c>
      <c r="D150" t="s">
        <v>3787</v>
      </c>
      <c r="E150" t="s">
        <v>3791</v>
      </c>
      <c r="F150" t="s">
        <v>3791</v>
      </c>
      <c r="G150" t="s">
        <v>3767</v>
      </c>
      <c r="H150">
        <v>41</v>
      </c>
      <c r="I150" t="s">
        <v>2353</v>
      </c>
      <c r="K150" t="s">
        <v>5687</v>
      </c>
    </row>
    <row r="151" spans="1:11" x14ac:dyDescent="0.35">
      <c r="A151" t="s">
        <v>5534</v>
      </c>
      <c r="B151" t="s">
        <v>1085</v>
      </c>
      <c r="C151" t="s">
        <v>180</v>
      </c>
      <c r="D151" t="s">
        <v>413</v>
      </c>
      <c r="E151" t="s">
        <v>413</v>
      </c>
      <c r="F151" t="s">
        <v>413</v>
      </c>
      <c r="G151" t="s">
        <v>413</v>
      </c>
      <c r="I151" t="s">
        <v>1636</v>
      </c>
      <c r="K151" t="s">
        <v>5688</v>
      </c>
    </row>
    <row r="152" spans="1:11" x14ac:dyDescent="0.35">
      <c r="A152" t="s">
        <v>5534</v>
      </c>
      <c r="B152" t="s">
        <v>1085</v>
      </c>
      <c r="C152" t="s">
        <v>179</v>
      </c>
      <c r="D152" t="s">
        <v>413</v>
      </c>
      <c r="E152" t="s">
        <v>413</v>
      </c>
      <c r="F152" t="s">
        <v>413</v>
      </c>
      <c r="G152" t="s">
        <v>413</v>
      </c>
      <c r="I152" t="s">
        <v>1636</v>
      </c>
      <c r="K152" t="s">
        <v>5689</v>
      </c>
    </row>
    <row r="153" spans="1:11" x14ac:dyDescent="0.35">
      <c r="A153" t="s">
        <v>5534</v>
      </c>
      <c r="B153" t="s">
        <v>1085</v>
      </c>
      <c r="C153" t="s">
        <v>399</v>
      </c>
      <c r="D153" t="s">
        <v>413</v>
      </c>
      <c r="E153" t="s">
        <v>413</v>
      </c>
      <c r="F153" t="s">
        <v>413</v>
      </c>
      <c r="G153" t="s">
        <v>413</v>
      </c>
      <c r="I153" t="s">
        <v>1636</v>
      </c>
      <c r="K153" t="s">
        <v>5690</v>
      </c>
    </row>
    <row r="154" spans="1:11" x14ac:dyDescent="0.35">
      <c r="A154" t="s">
        <v>5534</v>
      </c>
      <c r="B154" t="s">
        <v>1086</v>
      </c>
      <c r="C154" t="s">
        <v>184</v>
      </c>
      <c r="D154" t="s">
        <v>1721</v>
      </c>
      <c r="E154" t="s">
        <v>2098</v>
      </c>
      <c r="F154" t="s">
        <v>2098</v>
      </c>
      <c r="G154" t="s">
        <v>4085</v>
      </c>
      <c r="H154">
        <v>8</v>
      </c>
      <c r="I154" t="s">
        <v>2353</v>
      </c>
      <c r="K154" t="s">
        <v>5691</v>
      </c>
    </row>
    <row r="155" spans="1:11" x14ac:dyDescent="0.35">
      <c r="A155" t="s">
        <v>5534</v>
      </c>
      <c r="B155" t="s">
        <v>1086</v>
      </c>
      <c r="C155" t="s">
        <v>183</v>
      </c>
      <c r="D155" t="s">
        <v>3794</v>
      </c>
      <c r="E155" t="s">
        <v>3800</v>
      </c>
      <c r="F155" t="s">
        <v>3800</v>
      </c>
      <c r="G155" t="s">
        <v>3771</v>
      </c>
      <c r="H155">
        <v>25</v>
      </c>
      <c r="I155" t="s">
        <v>2353</v>
      </c>
      <c r="K155" t="s">
        <v>5692</v>
      </c>
    </row>
    <row r="156" spans="1:11" x14ac:dyDescent="0.35">
      <c r="A156" t="s">
        <v>5534</v>
      </c>
      <c r="B156" t="s">
        <v>1086</v>
      </c>
      <c r="C156" t="s">
        <v>182</v>
      </c>
      <c r="D156" t="s">
        <v>2092</v>
      </c>
      <c r="E156" t="s">
        <v>2100</v>
      </c>
      <c r="F156" t="s">
        <v>2100</v>
      </c>
      <c r="G156" t="s">
        <v>3602</v>
      </c>
      <c r="H156">
        <v>8</v>
      </c>
      <c r="I156" t="s">
        <v>2353</v>
      </c>
      <c r="K156" t="s">
        <v>5693</v>
      </c>
    </row>
    <row r="157" spans="1:11" x14ac:dyDescent="0.35">
      <c r="A157" t="s">
        <v>5534</v>
      </c>
      <c r="B157" t="s">
        <v>1086</v>
      </c>
      <c r="C157" t="s">
        <v>396</v>
      </c>
      <c r="D157" t="s">
        <v>413</v>
      </c>
      <c r="E157" t="s">
        <v>413</v>
      </c>
      <c r="F157" t="s">
        <v>413</v>
      </c>
      <c r="G157" t="s">
        <v>413</v>
      </c>
      <c r="I157" t="s">
        <v>1636</v>
      </c>
      <c r="K157" t="s">
        <v>5694</v>
      </c>
    </row>
    <row r="158" spans="1:11" x14ac:dyDescent="0.35">
      <c r="A158" t="s">
        <v>5534</v>
      </c>
      <c r="B158" t="s">
        <v>1089</v>
      </c>
      <c r="C158" t="s">
        <v>187</v>
      </c>
      <c r="D158" t="s">
        <v>819</v>
      </c>
      <c r="E158" t="s">
        <v>2979</v>
      </c>
      <c r="F158" t="s">
        <v>2979</v>
      </c>
      <c r="G158" t="s">
        <v>3618</v>
      </c>
      <c r="H158">
        <v>18</v>
      </c>
      <c r="I158" t="s">
        <v>2353</v>
      </c>
      <c r="K158" t="s">
        <v>5695</v>
      </c>
    </row>
    <row r="159" spans="1:11" x14ac:dyDescent="0.35">
      <c r="A159" t="s">
        <v>5534</v>
      </c>
      <c r="B159" t="s">
        <v>1089</v>
      </c>
      <c r="C159" t="s">
        <v>186</v>
      </c>
      <c r="D159" t="s">
        <v>837</v>
      </c>
      <c r="E159" t="s">
        <v>1117</v>
      </c>
      <c r="F159" t="s">
        <v>1117</v>
      </c>
      <c r="G159" t="s">
        <v>3945</v>
      </c>
      <c r="H159">
        <v>25</v>
      </c>
      <c r="I159" t="s">
        <v>2353</v>
      </c>
      <c r="K159" t="s">
        <v>5696</v>
      </c>
    </row>
    <row r="160" spans="1:11" x14ac:dyDescent="0.35">
      <c r="A160" t="s">
        <v>5534</v>
      </c>
      <c r="B160" t="s">
        <v>1089</v>
      </c>
      <c r="C160" t="s">
        <v>185</v>
      </c>
      <c r="D160" t="s">
        <v>837</v>
      </c>
      <c r="E160" t="s">
        <v>1117</v>
      </c>
      <c r="F160" t="s">
        <v>1117</v>
      </c>
      <c r="G160" t="s">
        <v>3938</v>
      </c>
      <c r="H160">
        <v>4</v>
      </c>
      <c r="I160" t="s">
        <v>2353</v>
      </c>
      <c r="K160" t="s">
        <v>5697</v>
      </c>
    </row>
    <row r="161" spans="1:11" x14ac:dyDescent="0.35">
      <c r="A161" t="s">
        <v>5534</v>
      </c>
      <c r="B161" t="s">
        <v>1089</v>
      </c>
      <c r="C161" t="s">
        <v>393</v>
      </c>
      <c r="D161" t="s">
        <v>413</v>
      </c>
      <c r="E161" t="s">
        <v>413</v>
      </c>
      <c r="F161" t="s">
        <v>413</v>
      </c>
      <c r="G161" t="s">
        <v>413</v>
      </c>
      <c r="I161" t="s">
        <v>1636</v>
      </c>
      <c r="K161" t="s">
        <v>5698</v>
      </c>
    </row>
    <row r="162" spans="1:11" x14ac:dyDescent="0.35">
      <c r="A162" t="s">
        <v>5534</v>
      </c>
      <c r="B162" t="s">
        <v>1091</v>
      </c>
      <c r="C162" t="s">
        <v>190</v>
      </c>
      <c r="D162" t="s">
        <v>832</v>
      </c>
      <c r="E162" t="s">
        <v>1111</v>
      </c>
      <c r="F162" t="s">
        <v>1111</v>
      </c>
      <c r="G162" t="s">
        <v>3929</v>
      </c>
      <c r="H162">
        <v>22</v>
      </c>
      <c r="I162" t="s">
        <v>2353</v>
      </c>
      <c r="K162" t="s">
        <v>5699</v>
      </c>
    </row>
    <row r="163" spans="1:11" x14ac:dyDescent="0.35">
      <c r="A163" t="s">
        <v>5534</v>
      </c>
      <c r="B163" t="s">
        <v>1091</v>
      </c>
      <c r="C163" t="s">
        <v>189</v>
      </c>
      <c r="D163" t="s">
        <v>3787</v>
      </c>
      <c r="E163" t="s">
        <v>3790</v>
      </c>
      <c r="F163" t="s">
        <v>3790</v>
      </c>
      <c r="G163" t="s">
        <v>3766</v>
      </c>
      <c r="H163">
        <v>27</v>
      </c>
      <c r="I163" t="s">
        <v>2353</v>
      </c>
      <c r="K163" t="s">
        <v>5700</v>
      </c>
    </row>
    <row r="164" spans="1:11" x14ac:dyDescent="0.35">
      <c r="A164" t="s">
        <v>5534</v>
      </c>
      <c r="B164" t="s">
        <v>1091</v>
      </c>
      <c r="C164" t="s">
        <v>188</v>
      </c>
      <c r="D164" t="s">
        <v>413</v>
      </c>
      <c r="E164" t="s">
        <v>413</v>
      </c>
      <c r="F164" t="s">
        <v>413</v>
      </c>
      <c r="G164" t="s">
        <v>413</v>
      </c>
      <c r="I164" t="s">
        <v>1636</v>
      </c>
      <c r="K164" t="s">
        <v>5701</v>
      </c>
    </row>
    <row r="165" spans="1:11" x14ac:dyDescent="0.35">
      <c r="A165" t="s">
        <v>5534</v>
      </c>
      <c r="B165" t="s">
        <v>1091</v>
      </c>
      <c r="C165" t="s">
        <v>390</v>
      </c>
      <c r="D165" t="s">
        <v>413</v>
      </c>
      <c r="E165" t="s">
        <v>413</v>
      </c>
      <c r="F165" t="s">
        <v>413</v>
      </c>
      <c r="G165" t="s">
        <v>413</v>
      </c>
      <c r="I165" t="s">
        <v>1636</v>
      </c>
      <c r="K165" t="s">
        <v>5702</v>
      </c>
    </row>
    <row r="166" spans="1:11" x14ac:dyDescent="0.35">
      <c r="A166" t="s">
        <v>5534</v>
      </c>
      <c r="B166" t="s">
        <v>1092</v>
      </c>
      <c r="C166" t="s">
        <v>193</v>
      </c>
      <c r="D166" t="s">
        <v>3801</v>
      </c>
      <c r="E166" t="s">
        <v>3806</v>
      </c>
      <c r="F166" t="s">
        <v>3806</v>
      </c>
      <c r="G166" t="s">
        <v>3779</v>
      </c>
      <c r="H166">
        <v>17</v>
      </c>
      <c r="I166" t="s">
        <v>2353</v>
      </c>
      <c r="K166" t="s">
        <v>5703</v>
      </c>
    </row>
    <row r="167" spans="1:11" x14ac:dyDescent="0.35">
      <c r="A167" t="s">
        <v>5534</v>
      </c>
      <c r="B167" t="s">
        <v>1092</v>
      </c>
      <c r="C167" t="s">
        <v>192</v>
      </c>
      <c r="D167" t="s">
        <v>832</v>
      </c>
      <c r="E167" t="s">
        <v>1111</v>
      </c>
      <c r="F167" t="s">
        <v>1111</v>
      </c>
      <c r="G167" t="s">
        <v>3963</v>
      </c>
      <c r="H167">
        <v>32</v>
      </c>
      <c r="I167" t="s">
        <v>2353</v>
      </c>
      <c r="K167" t="s">
        <v>5704</v>
      </c>
    </row>
    <row r="168" spans="1:11" x14ac:dyDescent="0.35">
      <c r="A168" t="s">
        <v>5534</v>
      </c>
      <c r="B168" t="s">
        <v>1092</v>
      </c>
      <c r="C168" t="s">
        <v>191</v>
      </c>
      <c r="D168" t="s">
        <v>413</v>
      </c>
      <c r="E168" t="s">
        <v>413</v>
      </c>
      <c r="F168" t="s">
        <v>413</v>
      </c>
      <c r="G168" t="s">
        <v>413</v>
      </c>
      <c r="I168" t="s">
        <v>1636</v>
      </c>
      <c r="K168" t="s">
        <v>5705</v>
      </c>
    </row>
    <row r="169" spans="1:11" x14ac:dyDescent="0.35">
      <c r="A169" t="s">
        <v>5534</v>
      </c>
      <c r="B169" t="s">
        <v>1092</v>
      </c>
      <c r="C169" t="s">
        <v>387</v>
      </c>
      <c r="D169" t="s">
        <v>413</v>
      </c>
      <c r="E169" t="s">
        <v>413</v>
      </c>
      <c r="F169" t="s">
        <v>413</v>
      </c>
      <c r="G169" t="s">
        <v>413</v>
      </c>
      <c r="I169" t="s">
        <v>1636</v>
      </c>
      <c r="K169" t="s">
        <v>5706</v>
      </c>
    </row>
    <row r="170" spans="1:11" x14ac:dyDescent="0.35">
      <c r="A170" t="s">
        <v>5534</v>
      </c>
      <c r="B170" t="s">
        <v>1093</v>
      </c>
      <c r="C170" t="s">
        <v>68</v>
      </c>
      <c r="D170" t="s">
        <v>837</v>
      </c>
      <c r="E170" t="s">
        <v>1117</v>
      </c>
      <c r="F170" t="s">
        <v>1117</v>
      </c>
      <c r="G170" t="s">
        <v>4293</v>
      </c>
      <c r="H170">
        <v>15</v>
      </c>
      <c r="I170" t="s">
        <v>2353</v>
      </c>
      <c r="K170" t="s">
        <v>5707</v>
      </c>
    </row>
    <row r="171" spans="1:11" x14ac:dyDescent="0.35">
      <c r="A171" t="s">
        <v>5534</v>
      </c>
      <c r="B171" t="s">
        <v>1093</v>
      </c>
      <c r="C171" t="s">
        <v>69</v>
      </c>
      <c r="D171" t="s">
        <v>1477</v>
      </c>
      <c r="E171" t="s">
        <v>3144</v>
      </c>
      <c r="F171" t="s">
        <v>3144</v>
      </c>
      <c r="G171" t="s">
        <v>3747</v>
      </c>
      <c r="H171">
        <v>29</v>
      </c>
      <c r="I171" t="s">
        <v>2353</v>
      </c>
      <c r="K171" t="s">
        <v>5708</v>
      </c>
    </row>
    <row r="172" spans="1:11" x14ac:dyDescent="0.35">
      <c r="A172" t="s">
        <v>5534</v>
      </c>
      <c r="B172" t="s">
        <v>1093</v>
      </c>
      <c r="C172" t="s">
        <v>70</v>
      </c>
      <c r="D172" t="s">
        <v>413</v>
      </c>
      <c r="E172" t="s">
        <v>413</v>
      </c>
      <c r="F172" t="s">
        <v>413</v>
      </c>
      <c r="G172" t="s">
        <v>413</v>
      </c>
      <c r="I172" t="s">
        <v>1636</v>
      </c>
      <c r="K172" t="s">
        <v>5709</v>
      </c>
    </row>
    <row r="173" spans="1:11" x14ac:dyDescent="0.35">
      <c r="A173" t="s">
        <v>5534</v>
      </c>
      <c r="B173" t="s">
        <v>1093</v>
      </c>
      <c r="C173" t="s">
        <v>362</v>
      </c>
      <c r="D173" t="s">
        <v>413</v>
      </c>
      <c r="E173" t="s">
        <v>413</v>
      </c>
      <c r="F173" t="s">
        <v>413</v>
      </c>
      <c r="G173" t="s">
        <v>413</v>
      </c>
      <c r="I173" t="s">
        <v>1636</v>
      </c>
      <c r="K173" t="s">
        <v>5710</v>
      </c>
    </row>
    <row r="174" spans="1:11" x14ac:dyDescent="0.35">
      <c r="A174" t="s">
        <v>5534</v>
      </c>
      <c r="B174" t="s">
        <v>1096</v>
      </c>
      <c r="C174" t="s">
        <v>71</v>
      </c>
      <c r="D174" t="s">
        <v>3801</v>
      </c>
      <c r="E174" t="s">
        <v>3802</v>
      </c>
      <c r="F174" t="s">
        <v>3802</v>
      </c>
      <c r="G174" t="s">
        <v>3749</v>
      </c>
      <c r="H174">
        <v>9</v>
      </c>
      <c r="I174" t="s">
        <v>2353</v>
      </c>
      <c r="K174" t="s">
        <v>5711</v>
      </c>
    </row>
    <row r="175" spans="1:11" x14ac:dyDescent="0.35">
      <c r="A175" t="s">
        <v>5534</v>
      </c>
      <c r="B175" t="s">
        <v>1096</v>
      </c>
      <c r="C175" t="s">
        <v>72</v>
      </c>
      <c r="D175" t="s">
        <v>819</v>
      </c>
      <c r="E175" t="s">
        <v>2979</v>
      </c>
      <c r="F175" t="s">
        <v>2979</v>
      </c>
      <c r="G175" t="s">
        <v>4095</v>
      </c>
      <c r="H175">
        <v>28</v>
      </c>
      <c r="I175" t="s">
        <v>2353</v>
      </c>
      <c r="K175" t="s">
        <v>5712</v>
      </c>
    </row>
    <row r="176" spans="1:11" x14ac:dyDescent="0.35">
      <c r="A176" t="s">
        <v>5534</v>
      </c>
      <c r="B176" t="s">
        <v>1096</v>
      </c>
      <c r="C176" t="s">
        <v>73</v>
      </c>
      <c r="D176" t="s">
        <v>2092</v>
      </c>
      <c r="E176" t="s">
        <v>2100</v>
      </c>
      <c r="F176" t="s">
        <v>2100</v>
      </c>
      <c r="G176" t="s">
        <v>3628</v>
      </c>
      <c r="H176">
        <v>14</v>
      </c>
      <c r="I176" t="s">
        <v>2353</v>
      </c>
      <c r="K176" t="s">
        <v>5713</v>
      </c>
    </row>
    <row r="177" spans="1:11" x14ac:dyDescent="0.35">
      <c r="A177" t="s">
        <v>5534</v>
      </c>
      <c r="B177" t="s">
        <v>1096</v>
      </c>
      <c r="C177" t="s">
        <v>359</v>
      </c>
      <c r="D177" t="s">
        <v>413</v>
      </c>
      <c r="E177" t="s">
        <v>413</v>
      </c>
      <c r="F177" t="s">
        <v>413</v>
      </c>
      <c r="G177" t="s">
        <v>413</v>
      </c>
      <c r="I177" t="s">
        <v>1636</v>
      </c>
      <c r="K177" t="s">
        <v>5714</v>
      </c>
    </row>
    <row r="178" spans="1:11" x14ac:dyDescent="0.35">
      <c r="A178" t="s">
        <v>5534</v>
      </c>
      <c r="B178" t="s">
        <v>1098</v>
      </c>
      <c r="C178" t="s">
        <v>74</v>
      </c>
      <c r="D178" t="s">
        <v>1477</v>
      </c>
      <c r="E178" t="s">
        <v>3144</v>
      </c>
      <c r="F178" t="s">
        <v>3144</v>
      </c>
      <c r="G178" t="s">
        <v>3747</v>
      </c>
      <c r="H178">
        <v>49</v>
      </c>
      <c r="I178" t="s">
        <v>2353</v>
      </c>
      <c r="K178" t="s">
        <v>5715</v>
      </c>
    </row>
    <row r="179" spans="1:11" x14ac:dyDescent="0.35">
      <c r="A179" t="s">
        <v>5534</v>
      </c>
      <c r="B179" t="s">
        <v>1098</v>
      </c>
      <c r="C179" t="s">
        <v>75</v>
      </c>
      <c r="D179" t="s">
        <v>413</v>
      </c>
      <c r="E179" t="s">
        <v>413</v>
      </c>
      <c r="F179" t="s">
        <v>413</v>
      </c>
      <c r="G179" t="s">
        <v>413</v>
      </c>
      <c r="I179" t="s">
        <v>1636</v>
      </c>
      <c r="K179" t="s">
        <v>5716</v>
      </c>
    </row>
    <row r="180" spans="1:11" x14ac:dyDescent="0.35">
      <c r="A180" t="s">
        <v>5534</v>
      </c>
      <c r="B180" t="s">
        <v>1098</v>
      </c>
      <c r="C180" t="s">
        <v>76</v>
      </c>
      <c r="D180" t="s">
        <v>413</v>
      </c>
      <c r="E180" t="s">
        <v>413</v>
      </c>
      <c r="F180" t="s">
        <v>413</v>
      </c>
      <c r="G180" t="s">
        <v>413</v>
      </c>
      <c r="I180" t="s">
        <v>1636</v>
      </c>
      <c r="K180" t="s">
        <v>5717</v>
      </c>
    </row>
    <row r="181" spans="1:11" x14ac:dyDescent="0.35">
      <c r="A181" t="s">
        <v>5534</v>
      </c>
      <c r="B181" t="s">
        <v>1098</v>
      </c>
      <c r="C181" t="s">
        <v>356</v>
      </c>
      <c r="D181" t="s">
        <v>413</v>
      </c>
      <c r="E181" t="s">
        <v>413</v>
      </c>
      <c r="F181" t="s">
        <v>413</v>
      </c>
      <c r="G181" t="s">
        <v>413</v>
      </c>
      <c r="I181" t="s">
        <v>1636</v>
      </c>
      <c r="K181" t="s">
        <v>5718</v>
      </c>
    </row>
    <row r="182" spans="1:11" x14ac:dyDescent="0.35">
      <c r="A182" t="s">
        <v>5534</v>
      </c>
      <c r="B182" t="s">
        <v>1102</v>
      </c>
      <c r="C182" t="s">
        <v>77</v>
      </c>
      <c r="D182" t="s">
        <v>1477</v>
      </c>
      <c r="E182" t="s">
        <v>3144</v>
      </c>
      <c r="F182" t="s">
        <v>3144</v>
      </c>
      <c r="G182" t="s">
        <v>4294</v>
      </c>
      <c r="H182">
        <v>49</v>
      </c>
      <c r="I182" t="s">
        <v>2353</v>
      </c>
      <c r="K182" t="s">
        <v>5719</v>
      </c>
    </row>
    <row r="183" spans="1:11" x14ac:dyDescent="0.35">
      <c r="A183" t="s">
        <v>5534</v>
      </c>
      <c r="B183" t="s">
        <v>1102</v>
      </c>
      <c r="C183" t="s">
        <v>78</v>
      </c>
      <c r="D183" t="s">
        <v>413</v>
      </c>
      <c r="E183" t="s">
        <v>413</v>
      </c>
      <c r="F183" t="s">
        <v>413</v>
      </c>
      <c r="G183" t="s">
        <v>413</v>
      </c>
      <c r="I183" t="s">
        <v>1636</v>
      </c>
      <c r="K183" t="s">
        <v>5720</v>
      </c>
    </row>
    <row r="184" spans="1:11" x14ac:dyDescent="0.35">
      <c r="A184" t="s">
        <v>5534</v>
      </c>
      <c r="B184" t="s">
        <v>1102</v>
      </c>
      <c r="C184" t="s">
        <v>79</v>
      </c>
      <c r="D184" t="s">
        <v>413</v>
      </c>
      <c r="E184" t="s">
        <v>413</v>
      </c>
      <c r="F184" t="s">
        <v>413</v>
      </c>
      <c r="G184" t="s">
        <v>413</v>
      </c>
      <c r="I184" t="s">
        <v>1636</v>
      </c>
      <c r="K184" t="s">
        <v>5721</v>
      </c>
    </row>
    <row r="185" spans="1:11" x14ac:dyDescent="0.35">
      <c r="A185" t="s">
        <v>5534</v>
      </c>
      <c r="B185" t="s">
        <v>1102</v>
      </c>
      <c r="C185" t="s">
        <v>353</v>
      </c>
      <c r="D185" t="s">
        <v>413</v>
      </c>
      <c r="E185" t="s">
        <v>413</v>
      </c>
      <c r="F185" t="s">
        <v>413</v>
      </c>
      <c r="G185" t="s">
        <v>413</v>
      </c>
      <c r="I185" t="s">
        <v>1636</v>
      </c>
      <c r="K185" t="s">
        <v>5722</v>
      </c>
    </row>
    <row r="186" spans="1:11" x14ac:dyDescent="0.35">
      <c r="A186" t="s">
        <v>5534</v>
      </c>
      <c r="B186" t="s">
        <v>1103</v>
      </c>
      <c r="C186" t="s">
        <v>80</v>
      </c>
      <c r="D186" t="s">
        <v>1477</v>
      </c>
      <c r="E186" t="s">
        <v>3144</v>
      </c>
      <c r="F186" t="s">
        <v>3144</v>
      </c>
      <c r="G186" t="s">
        <v>4295</v>
      </c>
      <c r="H186">
        <v>49</v>
      </c>
      <c r="I186" t="s">
        <v>2353</v>
      </c>
      <c r="K186" t="s">
        <v>5723</v>
      </c>
    </row>
    <row r="187" spans="1:11" x14ac:dyDescent="0.35">
      <c r="A187" t="s">
        <v>5534</v>
      </c>
      <c r="B187" t="s">
        <v>1103</v>
      </c>
      <c r="C187" t="s">
        <v>81</v>
      </c>
      <c r="D187" t="s">
        <v>413</v>
      </c>
      <c r="E187" t="s">
        <v>413</v>
      </c>
      <c r="F187" t="s">
        <v>413</v>
      </c>
      <c r="G187" t="s">
        <v>413</v>
      </c>
      <c r="I187" t="s">
        <v>1636</v>
      </c>
      <c r="K187" t="s">
        <v>5724</v>
      </c>
    </row>
    <row r="188" spans="1:11" x14ac:dyDescent="0.35">
      <c r="A188" t="s">
        <v>5534</v>
      </c>
      <c r="B188" t="s">
        <v>1103</v>
      </c>
      <c r="C188" t="s">
        <v>82</v>
      </c>
      <c r="D188" t="s">
        <v>413</v>
      </c>
      <c r="E188" t="s">
        <v>413</v>
      </c>
      <c r="F188" t="s">
        <v>413</v>
      </c>
      <c r="G188" t="s">
        <v>413</v>
      </c>
      <c r="I188" t="s">
        <v>1636</v>
      </c>
      <c r="K188" t="s">
        <v>5725</v>
      </c>
    </row>
    <row r="189" spans="1:11" x14ac:dyDescent="0.35">
      <c r="A189" t="s">
        <v>5534</v>
      </c>
      <c r="B189" t="s">
        <v>1103</v>
      </c>
      <c r="C189" t="s">
        <v>350</v>
      </c>
      <c r="D189" t="s">
        <v>413</v>
      </c>
      <c r="E189" t="s">
        <v>413</v>
      </c>
      <c r="F189" t="s">
        <v>413</v>
      </c>
      <c r="G189" t="s">
        <v>413</v>
      </c>
      <c r="I189" t="s">
        <v>1636</v>
      </c>
      <c r="K189" t="s">
        <v>5726</v>
      </c>
    </row>
    <row r="190" spans="1:11" x14ac:dyDescent="0.35">
      <c r="A190" t="s">
        <v>5534</v>
      </c>
      <c r="B190" t="s">
        <v>1105</v>
      </c>
      <c r="C190" t="s">
        <v>83</v>
      </c>
      <c r="D190" t="s">
        <v>1721</v>
      </c>
      <c r="E190" t="s">
        <v>2098</v>
      </c>
      <c r="F190" t="s">
        <v>2098</v>
      </c>
      <c r="G190" t="s">
        <v>4094</v>
      </c>
      <c r="H190">
        <v>10</v>
      </c>
      <c r="I190" t="s">
        <v>2353</v>
      </c>
      <c r="K190" t="s">
        <v>5727</v>
      </c>
    </row>
    <row r="191" spans="1:11" x14ac:dyDescent="0.35">
      <c r="A191" t="s">
        <v>5534</v>
      </c>
      <c r="B191" t="s">
        <v>1105</v>
      </c>
      <c r="C191" t="s">
        <v>84</v>
      </c>
      <c r="D191" t="s">
        <v>1477</v>
      </c>
      <c r="E191" t="s">
        <v>3144</v>
      </c>
      <c r="F191" t="s">
        <v>3144</v>
      </c>
      <c r="G191" t="s">
        <v>3759</v>
      </c>
      <c r="H191">
        <v>6</v>
      </c>
      <c r="I191" t="s">
        <v>2353</v>
      </c>
      <c r="K191" t="s">
        <v>5728</v>
      </c>
    </row>
    <row r="192" spans="1:11" x14ac:dyDescent="0.35">
      <c r="A192" t="s">
        <v>5534</v>
      </c>
      <c r="B192" t="s">
        <v>1105</v>
      </c>
      <c r="C192" t="s">
        <v>85</v>
      </c>
      <c r="D192" t="s">
        <v>1721</v>
      </c>
      <c r="E192" t="s">
        <v>2098</v>
      </c>
      <c r="F192" t="s">
        <v>2098</v>
      </c>
      <c r="G192" t="s">
        <v>4119</v>
      </c>
      <c r="H192">
        <v>23</v>
      </c>
      <c r="I192" t="s">
        <v>2353</v>
      </c>
      <c r="K192" t="s">
        <v>5729</v>
      </c>
    </row>
    <row r="193" spans="1:11" x14ac:dyDescent="0.35">
      <c r="A193" t="s">
        <v>5534</v>
      </c>
      <c r="B193" t="s">
        <v>1105</v>
      </c>
      <c r="C193" t="s">
        <v>347</v>
      </c>
      <c r="D193" t="s">
        <v>3801</v>
      </c>
      <c r="E193" t="s">
        <v>3802</v>
      </c>
      <c r="F193" t="s">
        <v>3802</v>
      </c>
      <c r="G193" t="s">
        <v>3749</v>
      </c>
      <c r="H193">
        <v>10</v>
      </c>
      <c r="I193" t="s">
        <v>2353</v>
      </c>
      <c r="K193" t="s">
        <v>5730</v>
      </c>
    </row>
    <row r="194" spans="1:11" x14ac:dyDescent="0.35">
      <c r="A194" t="s">
        <v>5534</v>
      </c>
      <c r="B194" t="s">
        <v>1107</v>
      </c>
      <c r="C194" t="s">
        <v>86</v>
      </c>
      <c r="D194" t="s">
        <v>1477</v>
      </c>
      <c r="E194" t="s">
        <v>3144</v>
      </c>
      <c r="F194" t="s">
        <v>3144</v>
      </c>
      <c r="G194" t="s">
        <v>4295</v>
      </c>
      <c r="H194">
        <v>19</v>
      </c>
      <c r="I194" t="s">
        <v>2353</v>
      </c>
      <c r="K194" t="s">
        <v>5731</v>
      </c>
    </row>
    <row r="195" spans="1:11" x14ac:dyDescent="0.35">
      <c r="A195" t="s">
        <v>5534</v>
      </c>
      <c r="B195" t="s">
        <v>1107</v>
      </c>
      <c r="C195" t="s">
        <v>87</v>
      </c>
      <c r="D195" t="s">
        <v>2485</v>
      </c>
      <c r="E195" t="s">
        <v>2334</v>
      </c>
      <c r="F195" t="s">
        <v>2334</v>
      </c>
      <c r="G195" t="s">
        <v>4115</v>
      </c>
      <c r="H195">
        <v>30</v>
      </c>
      <c r="I195" t="s">
        <v>2353</v>
      </c>
      <c r="K195" t="s">
        <v>5732</v>
      </c>
    </row>
    <row r="196" spans="1:11" x14ac:dyDescent="0.35">
      <c r="A196" t="s">
        <v>5534</v>
      </c>
      <c r="B196" t="s">
        <v>1107</v>
      </c>
      <c r="C196" t="s">
        <v>88</v>
      </c>
      <c r="D196" t="s">
        <v>413</v>
      </c>
      <c r="E196" t="s">
        <v>413</v>
      </c>
      <c r="F196" t="s">
        <v>413</v>
      </c>
      <c r="G196" t="s">
        <v>413</v>
      </c>
      <c r="I196" t="s">
        <v>1636</v>
      </c>
      <c r="K196" t="s">
        <v>5733</v>
      </c>
    </row>
    <row r="197" spans="1:11" x14ac:dyDescent="0.35">
      <c r="A197" t="s">
        <v>5534</v>
      </c>
      <c r="B197" t="s">
        <v>1107</v>
      </c>
      <c r="C197" t="s">
        <v>344</v>
      </c>
      <c r="D197" t="s">
        <v>413</v>
      </c>
      <c r="E197" t="s">
        <v>413</v>
      </c>
      <c r="F197" t="s">
        <v>413</v>
      </c>
      <c r="G197" t="s">
        <v>413</v>
      </c>
      <c r="I197" t="s">
        <v>1636</v>
      </c>
      <c r="K197" t="s">
        <v>5734</v>
      </c>
    </row>
    <row r="198" spans="1:11" x14ac:dyDescent="0.35">
      <c r="A198" t="s">
        <v>5534</v>
      </c>
      <c r="B198" t="s">
        <v>1109</v>
      </c>
      <c r="C198" t="s">
        <v>89</v>
      </c>
      <c r="D198" t="s">
        <v>413</v>
      </c>
      <c r="E198" t="s">
        <v>413</v>
      </c>
      <c r="F198" t="s">
        <v>413</v>
      </c>
      <c r="G198" t="s">
        <v>413</v>
      </c>
      <c r="I198" t="s">
        <v>1636</v>
      </c>
      <c r="K198" t="s">
        <v>5735</v>
      </c>
    </row>
    <row r="199" spans="1:11" x14ac:dyDescent="0.35">
      <c r="A199" t="s">
        <v>5534</v>
      </c>
      <c r="B199" t="s">
        <v>1109</v>
      </c>
      <c r="C199" t="s">
        <v>90</v>
      </c>
      <c r="D199" t="s">
        <v>413</v>
      </c>
      <c r="E199" t="s">
        <v>413</v>
      </c>
      <c r="F199" t="s">
        <v>413</v>
      </c>
      <c r="G199" t="s">
        <v>413</v>
      </c>
      <c r="I199" t="s">
        <v>1636</v>
      </c>
      <c r="K199" t="s">
        <v>5736</v>
      </c>
    </row>
    <row r="200" spans="1:11" x14ac:dyDescent="0.35">
      <c r="A200" t="s">
        <v>5534</v>
      </c>
      <c r="B200" t="s">
        <v>1109</v>
      </c>
      <c r="C200" t="s">
        <v>91</v>
      </c>
      <c r="D200" t="s">
        <v>413</v>
      </c>
      <c r="E200" t="s">
        <v>413</v>
      </c>
      <c r="F200" t="s">
        <v>413</v>
      </c>
      <c r="G200" t="s">
        <v>413</v>
      </c>
      <c r="I200" t="s">
        <v>1636</v>
      </c>
      <c r="K200" t="s">
        <v>5737</v>
      </c>
    </row>
    <row r="201" spans="1:11" x14ac:dyDescent="0.35">
      <c r="A201" t="s">
        <v>5534</v>
      </c>
      <c r="B201" t="s">
        <v>1112</v>
      </c>
      <c r="C201" t="s">
        <v>92</v>
      </c>
      <c r="D201" t="s">
        <v>413</v>
      </c>
      <c r="E201" t="s">
        <v>413</v>
      </c>
      <c r="F201" t="s">
        <v>413</v>
      </c>
      <c r="G201" t="s">
        <v>413</v>
      </c>
      <c r="I201" t="s">
        <v>1636</v>
      </c>
      <c r="K201" t="s">
        <v>5738</v>
      </c>
    </row>
    <row r="202" spans="1:11" x14ac:dyDescent="0.35">
      <c r="A202" t="s">
        <v>5534</v>
      </c>
      <c r="B202" t="s">
        <v>1112</v>
      </c>
      <c r="C202" t="s">
        <v>93</v>
      </c>
      <c r="D202" t="s">
        <v>413</v>
      </c>
      <c r="E202" t="s">
        <v>413</v>
      </c>
      <c r="F202" t="s">
        <v>413</v>
      </c>
      <c r="G202" t="s">
        <v>413</v>
      </c>
      <c r="I202" t="s">
        <v>1636</v>
      </c>
      <c r="K202" t="s">
        <v>5739</v>
      </c>
    </row>
    <row r="203" spans="1:11" x14ac:dyDescent="0.35">
      <c r="A203" t="s">
        <v>5534</v>
      </c>
      <c r="B203" t="s">
        <v>1112</v>
      </c>
      <c r="C203" t="s">
        <v>94</v>
      </c>
      <c r="D203" t="s">
        <v>413</v>
      </c>
      <c r="E203" t="s">
        <v>413</v>
      </c>
      <c r="F203" t="s">
        <v>413</v>
      </c>
      <c r="G203" t="s">
        <v>413</v>
      </c>
      <c r="I203" t="s">
        <v>1636</v>
      </c>
      <c r="K203" t="s">
        <v>5740</v>
      </c>
    </row>
    <row r="204" spans="1:11" x14ac:dyDescent="0.35">
      <c r="A204" t="s">
        <v>5534</v>
      </c>
      <c r="B204" t="s">
        <v>1112</v>
      </c>
      <c r="C204" t="s">
        <v>380</v>
      </c>
      <c r="D204" t="s">
        <v>413</v>
      </c>
      <c r="E204" t="s">
        <v>413</v>
      </c>
      <c r="F204" t="s">
        <v>413</v>
      </c>
      <c r="G204" t="s">
        <v>413</v>
      </c>
      <c r="I204" t="s">
        <v>1636</v>
      </c>
      <c r="K204" t="s">
        <v>5741</v>
      </c>
    </row>
    <row r="205" spans="1:11" x14ac:dyDescent="0.35">
      <c r="A205" t="s">
        <v>5534</v>
      </c>
      <c r="B205" t="s">
        <v>1112</v>
      </c>
      <c r="C205" t="s">
        <v>877</v>
      </c>
      <c r="D205" t="s">
        <v>413</v>
      </c>
      <c r="E205" t="s">
        <v>413</v>
      </c>
      <c r="F205" t="s">
        <v>413</v>
      </c>
      <c r="G205" t="s">
        <v>413</v>
      </c>
      <c r="I205" t="s">
        <v>1636</v>
      </c>
      <c r="K205" t="s">
        <v>5742</v>
      </c>
    </row>
    <row r="206" spans="1:11" x14ac:dyDescent="0.35">
      <c r="A206" t="s">
        <v>5534</v>
      </c>
      <c r="B206" t="s">
        <v>1115</v>
      </c>
      <c r="C206" t="s">
        <v>95</v>
      </c>
      <c r="D206" t="s">
        <v>413</v>
      </c>
      <c r="E206" t="s">
        <v>413</v>
      </c>
      <c r="F206" t="s">
        <v>413</v>
      </c>
      <c r="G206" t="s">
        <v>413</v>
      </c>
      <c r="I206" t="s">
        <v>1636</v>
      </c>
      <c r="K206" t="s">
        <v>5743</v>
      </c>
    </row>
    <row r="207" spans="1:11" x14ac:dyDescent="0.35">
      <c r="A207" t="s">
        <v>5534</v>
      </c>
      <c r="B207" t="s">
        <v>1115</v>
      </c>
      <c r="C207" t="s">
        <v>96</v>
      </c>
      <c r="D207" t="s">
        <v>413</v>
      </c>
      <c r="E207" t="s">
        <v>413</v>
      </c>
      <c r="F207" t="s">
        <v>413</v>
      </c>
      <c r="G207" t="s">
        <v>413</v>
      </c>
      <c r="I207" t="s">
        <v>1636</v>
      </c>
      <c r="K207" t="s">
        <v>5744</v>
      </c>
    </row>
    <row r="208" spans="1:11" x14ac:dyDescent="0.35">
      <c r="A208" t="s">
        <v>5534</v>
      </c>
      <c r="B208" t="s">
        <v>1115</v>
      </c>
      <c r="C208" t="s">
        <v>97</v>
      </c>
      <c r="D208" t="s">
        <v>413</v>
      </c>
      <c r="E208" t="s">
        <v>413</v>
      </c>
      <c r="F208" t="s">
        <v>413</v>
      </c>
      <c r="G208" t="s">
        <v>413</v>
      </c>
      <c r="I208" t="s">
        <v>1636</v>
      </c>
      <c r="K208" t="s">
        <v>5745</v>
      </c>
    </row>
    <row r="209" spans="1:11" x14ac:dyDescent="0.35">
      <c r="A209" t="s">
        <v>5534</v>
      </c>
      <c r="B209" t="s">
        <v>1115</v>
      </c>
      <c r="C209" t="s">
        <v>377</v>
      </c>
      <c r="D209" t="s">
        <v>413</v>
      </c>
      <c r="E209" t="s">
        <v>413</v>
      </c>
      <c r="F209" t="s">
        <v>413</v>
      </c>
      <c r="G209" t="s">
        <v>413</v>
      </c>
      <c r="I209" t="s">
        <v>1636</v>
      </c>
      <c r="K209" t="s">
        <v>5746</v>
      </c>
    </row>
    <row r="210" spans="1:11" x14ac:dyDescent="0.35">
      <c r="A210" t="s">
        <v>5534</v>
      </c>
      <c r="B210" t="s">
        <v>1116</v>
      </c>
      <c r="C210" t="s">
        <v>98</v>
      </c>
      <c r="D210" t="s">
        <v>413</v>
      </c>
      <c r="E210" t="s">
        <v>413</v>
      </c>
      <c r="F210" t="s">
        <v>413</v>
      </c>
      <c r="G210" t="s">
        <v>413</v>
      </c>
      <c r="I210" t="s">
        <v>1636</v>
      </c>
      <c r="K210" t="s">
        <v>5747</v>
      </c>
    </row>
    <row r="211" spans="1:11" x14ac:dyDescent="0.35">
      <c r="A211" t="s">
        <v>5534</v>
      </c>
      <c r="B211" t="s">
        <v>1116</v>
      </c>
      <c r="C211" t="s">
        <v>99</v>
      </c>
      <c r="D211" t="s">
        <v>413</v>
      </c>
      <c r="E211" t="s">
        <v>413</v>
      </c>
      <c r="F211" t="s">
        <v>413</v>
      </c>
      <c r="G211" t="s">
        <v>413</v>
      </c>
      <c r="I211" t="s">
        <v>1636</v>
      </c>
      <c r="K211" t="s">
        <v>5748</v>
      </c>
    </row>
    <row r="212" spans="1:11" x14ac:dyDescent="0.35">
      <c r="A212" t="s">
        <v>5534</v>
      </c>
      <c r="B212" t="s">
        <v>1116</v>
      </c>
      <c r="C212" t="s">
        <v>100</v>
      </c>
      <c r="D212" t="s">
        <v>413</v>
      </c>
      <c r="E212" t="s">
        <v>413</v>
      </c>
      <c r="F212" t="s">
        <v>413</v>
      </c>
      <c r="G212" t="s">
        <v>413</v>
      </c>
      <c r="I212" t="s">
        <v>1636</v>
      </c>
      <c r="K212" t="s">
        <v>5749</v>
      </c>
    </row>
    <row r="213" spans="1:11" x14ac:dyDescent="0.35">
      <c r="A213" t="s">
        <v>5534</v>
      </c>
      <c r="B213" t="s">
        <v>1116</v>
      </c>
      <c r="C213" t="s">
        <v>374</v>
      </c>
      <c r="D213" t="s">
        <v>413</v>
      </c>
      <c r="E213" t="s">
        <v>413</v>
      </c>
      <c r="F213" t="s">
        <v>413</v>
      </c>
      <c r="G213" t="s">
        <v>413</v>
      </c>
      <c r="I213" t="s">
        <v>1636</v>
      </c>
      <c r="K213" t="s">
        <v>5750</v>
      </c>
    </row>
    <row r="214" spans="1:11" x14ac:dyDescent="0.35">
      <c r="A214" t="s">
        <v>5534</v>
      </c>
      <c r="B214" t="s">
        <v>1118</v>
      </c>
      <c r="C214" t="s">
        <v>101</v>
      </c>
      <c r="D214" t="s">
        <v>413</v>
      </c>
      <c r="E214" t="s">
        <v>413</v>
      </c>
      <c r="F214" t="s">
        <v>413</v>
      </c>
      <c r="G214" t="s">
        <v>413</v>
      </c>
      <c r="I214" t="s">
        <v>1636</v>
      </c>
      <c r="K214" t="s">
        <v>5751</v>
      </c>
    </row>
    <row r="215" spans="1:11" x14ac:dyDescent="0.35">
      <c r="A215" t="s">
        <v>5534</v>
      </c>
      <c r="B215" t="s">
        <v>1118</v>
      </c>
      <c r="C215" t="s">
        <v>102</v>
      </c>
      <c r="D215" t="s">
        <v>413</v>
      </c>
      <c r="E215" t="s">
        <v>413</v>
      </c>
      <c r="F215" t="s">
        <v>413</v>
      </c>
      <c r="G215" t="s">
        <v>413</v>
      </c>
      <c r="I215" t="s">
        <v>1636</v>
      </c>
      <c r="K215" t="s">
        <v>5752</v>
      </c>
    </row>
    <row r="216" spans="1:11" x14ac:dyDescent="0.35">
      <c r="A216" t="s">
        <v>5534</v>
      </c>
      <c r="B216" t="s">
        <v>1118</v>
      </c>
      <c r="C216" t="s">
        <v>103</v>
      </c>
      <c r="D216" t="s">
        <v>413</v>
      </c>
      <c r="E216" t="s">
        <v>413</v>
      </c>
      <c r="F216" t="s">
        <v>413</v>
      </c>
      <c r="G216" t="s">
        <v>413</v>
      </c>
      <c r="I216" t="s">
        <v>1636</v>
      </c>
      <c r="K216" t="s">
        <v>5753</v>
      </c>
    </row>
    <row r="217" spans="1:11" x14ac:dyDescent="0.35">
      <c r="A217" t="s">
        <v>5534</v>
      </c>
      <c r="B217" t="s">
        <v>1118</v>
      </c>
      <c r="C217" t="s">
        <v>371</v>
      </c>
      <c r="D217" t="s">
        <v>413</v>
      </c>
      <c r="E217" t="s">
        <v>413</v>
      </c>
      <c r="F217" t="s">
        <v>413</v>
      </c>
      <c r="G217" t="s">
        <v>413</v>
      </c>
      <c r="I217" t="s">
        <v>1636</v>
      </c>
      <c r="K217" t="s">
        <v>5754</v>
      </c>
    </row>
    <row r="218" spans="1:11" x14ac:dyDescent="0.35">
      <c r="A218" t="s">
        <v>5534</v>
      </c>
      <c r="B218" t="s">
        <v>1120</v>
      </c>
      <c r="C218" t="s">
        <v>104</v>
      </c>
      <c r="D218" t="s">
        <v>413</v>
      </c>
      <c r="E218" t="s">
        <v>413</v>
      </c>
      <c r="F218" t="s">
        <v>413</v>
      </c>
      <c r="G218" t="s">
        <v>413</v>
      </c>
      <c r="I218" t="s">
        <v>1636</v>
      </c>
      <c r="K218" t="s">
        <v>5755</v>
      </c>
    </row>
    <row r="219" spans="1:11" x14ac:dyDescent="0.35">
      <c r="A219" t="s">
        <v>5534</v>
      </c>
      <c r="B219" t="s">
        <v>1120</v>
      </c>
      <c r="C219" t="s">
        <v>105</v>
      </c>
      <c r="D219" t="s">
        <v>413</v>
      </c>
      <c r="E219" t="s">
        <v>413</v>
      </c>
      <c r="F219" t="s">
        <v>413</v>
      </c>
      <c r="G219" t="s">
        <v>413</v>
      </c>
      <c r="I219" t="s">
        <v>1636</v>
      </c>
      <c r="K219" t="s">
        <v>5756</v>
      </c>
    </row>
    <row r="220" spans="1:11" x14ac:dyDescent="0.35">
      <c r="A220" t="s">
        <v>5534</v>
      </c>
      <c r="B220" t="s">
        <v>1120</v>
      </c>
      <c r="C220" t="s">
        <v>106</v>
      </c>
      <c r="D220" t="s">
        <v>413</v>
      </c>
      <c r="E220" t="s">
        <v>413</v>
      </c>
      <c r="F220" t="s">
        <v>413</v>
      </c>
      <c r="G220" t="s">
        <v>413</v>
      </c>
      <c r="I220" t="s">
        <v>1636</v>
      </c>
      <c r="K220" t="s">
        <v>5757</v>
      </c>
    </row>
    <row r="221" spans="1:11" x14ac:dyDescent="0.35">
      <c r="A221" t="s">
        <v>5534</v>
      </c>
      <c r="B221" t="s">
        <v>1120</v>
      </c>
      <c r="C221" t="s">
        <v>368</v>
      </c>
      <c r="D221" t="s">
        <v>413</v>
      </c>
      <c r="E221" t="s">
        <v>413</v>
      </c>
      <c r="F221" t="s">
        <v>413</v>
      </c>
      <c r="G221" t="s">
        <v>413</v>
      </c>
      <c r="I221" t="s">
        <v>1636</v>
      </c>
      <c r="K221" t="s">
        <v>5758</v>
      </c>
    </row>
    <row r="222" spans="1:11" x14ac:dyDescent="0.35">
      <c r="A222" t="s">
        <v>5534</v>
      </c>
      <c r="B222" t="s">
        <v>1121</v>
      </c>
      <c r="C222" t="s">
        <v>107</v>
      </c>
      <c r="D222" t="s">
        <v>413</v>
      </c>
      <c r="E222" t="s">
        <v>413</v>
      </c>
      <c r="F222" t="s">
        <v>413</v>
      </c>
      <c r="G222" t="s">
        <v>413</v>
      </c>
      <c r="I222" t="s">
        <v>1636</v>
      </c>
      <c r="K222" t="s">
        <v>5759</v>
      </c>
    </row>
    <row r="223" spans="1:11" x14ac:dyDescent="0.35">
      <c r="A223" t="s">
        <v>5534</v>
      </c>
      <c r="B223" t="s">
        <v>1121</v>
      </c>
      <c r="C223" t="s">
        <v>108</v>
      </c>
      <c r="D223" t="s">
        <v>413</v>
      </c>
      <c r="E223" t="s">
        <v>413</v>
      </c>
      <c r="F223" t="s">
        <v>413</v>
      </c>
      <c r="G223" t="s">
        <v>413</v>
      </c>
      <c r="I223" t="s">
        <v>1636</v>
      </c>
      <c r="K223" t="s">
        <v>5760</v>
      </c>
    </row>
    <row r="224" spans="1:11" x14ac:dyDescent="0.35">
      <c r="A224" t="s">
        <v>5534</v>
      </c>
      <c r="B224" t="s">
        <v>1121</v>
      </c>
      <c r="C224" t="s">
        <v>109</v>
      </c>
      <c r="D224" t="s">
        <v>413</v>
      </c>
      <c r="E224" t="s">
        <v>413</v>
      </c>
      <c r="F224" t="s">
        <v>413</v>
      </c>
      <c r="G224" t="s">
        <v>413</v>
      </c>
      <c r="I224" t="s">
        <v>1636</v>
      </c>
      <c r="K224" t="s">
        <v>5761</v>
      </c>
    </row>
    <row r="225" spans="1:11" x14ac:dyDescent="0.35">
      <c r="A225" t="s">
        <v>5534</v>
      </c>
      <c r="B225" t="s">
        <v>1121</v>
      </c>
      <c r="C225" t="s">
        <v>365</v>
      </c>
      <c r="D225" t="s">
        <v>413</v>
      </c>
      <c r="E225" t="s">
        <v>413</v>
      </c>
      <c r="F225" t="s">
        <v>413</v>
      </c>
      <c r="G225" t="s">
        <v>413</v>
      </c>
      <c r="I225" t="s">
        <v>1636</v>
      </c>
      <c r="K225" t="s">
        <v>5762</v>
      </c>
    </row>
    <row r="226" spans="1:11" x14ac:dyDescent="0.35">
      <c r="A226" t="s">
        <v>5534</v>
      </c>
      <c r="B226" t="s">
        <v>1123</v>
      </c>
      <c r="C226" t="s">
        <v>110</v>
      </c>
      <c r="D226" t="s">
        <v>2092</v>
      </c>
      <c r="E226" t="s">
        <v>2100</v>
      </c>
      <c r="F226" t="s">
        <v>2100</v>
      </c>
      <c r="G226" t="s">
        <v>4296</v>
      </c>
      <c r="H226">
        <v>18</v>
      </c>
      <c r="I226" t="s">
        <v>2353</v>
      </c>
      <c r="K226" t="s">
        <v>5763</v>
      </c>
    </row>
    <row r="227" spans="1:11" x14ac:dyDescent="0.35">
      <c r="A227" t="s">
        <v>5534</v>
      </c>
      <c r="B227" t="s">
        <v>1123</v>
      </c>
      <c r="C227" t="s">
        <v>111</v>
      </c>
      <c r="D227" t="s">
        <v>819</v>
      </c>
      <c r="E227" t="s">
        <v>2979</v>
      </c>
      <c r="F227" t="s">
        <v>2979</v>
      </c>
      <c r="G227" t="s">
        <v>4102</v>
      </c>
      <c r="H227">
        <v>28</v>
      </c>
      <c r="I227" t="s">
        <v>2353</v>
      </c>
      <c r="K227" t="s">
        <v>5764</v>
      </c>
    </row>
    <row r="228" spans="1:11" x14ac:dyDescent="0.35">
      <c r="A228" t="s">
        <v>5534</v>
      </c>
      <c r="B228" t="s">
        <v>1123</v>
      </c>
      <c r="C228" t="s">
        <v>112</v>
      </c>
      <c r="D228" t="s">
        <v>413</v>
      </c>
      <c r="E228" t="s">
        <v>413</v>
      </c>
      <c r="F228" t="s">
        <v>413</v>
      </c>
      <c r="G228" t="s">
        <v>413</v>
      </c>
      <c r="I228" t="s">
        <v>1636</v>
      </c>
      <c r="K228" t="s">
        <v>5765</v>
      </c>
    </row>
    <row r="229" spans="1:11" x14ac:dyDescent="0.35">
      <c r="A229" t="s">
        <v>5534</v>
      </c>
      <c r="B229" t="s">
        <v>1123</v>
      </c>
      <c r="C229" t="s">
        <v>404</v>
      </c>
      <c r="D229" t="s">
        <v>413</v>
      </c>
      <c r="E229" t="s">
        <v>413</v>
      </c>
      <c r="F229" t="s">
        <v>413</v>
      </c>
      <c r="G229" t="s">
        <v>413</v>
      </c>
      <c r="I229" t="s">
        <v>1636</v>
      </c>
      <c r="K229" t="s">
        <v>5766</v>
      </c>
    </row>
    <row r="230" spans="1:11" x14ac:dyDescent="0.35">
      <c r="A230" t="s">
        <v>5534</v>
      </c>
      <c r="B230" t="s">
        <v>1125</v>
      </c>
      <c r="C230" t="s">
        <v>113</v>
      </c>
      <c r="D230" t="s">
        <v>2092</v>
      </c>
      <c r="E230" t="s">
        <v>2100</v>
      </c>
      <c r="F230" t="s">
        <v>2100</v>
      </c>
      <c r="G230" t="s">
        <v>4297</v>
      </c>
      <c r="H230">
        <v>20</v>
      </c>
      <c r="I230" t="s">
        <v>2353</v>
      </c>
      <c r="K230" t="s">
        <v>5767</v>
      </c>
    </row>
    <row r="231" spans="1:11" x14ac:dyDescent="0.35">
      <c r="A231" t="s">
        <v>5534</v>
      </c>
      <c r="B231" t="s">
        <v>1125</v>
      </c>
      <c r="C231" t="s">
        <v>114</v>
      </c>
      <c r="D231" t="s">
        <v>837</v>
      </c>
      <c r="E231" t="s">
        <v>1117</v>
      </c>
      <c r="F231" t="s">
        <v>1117</v>
      </c>
      <c r="G231" t="s">
        <v>3186</v>
      </c>
      <c r="H231">
        <v>22</v>
      </c>
      <c r="I231" t="s">
        <v>2353</v>
      </c>
      <c r="K231" t="s">
        <v>5768</v>
      </c>
    </row>
    <row r="232" spans="1:11" x14ac:dyDescent="0.35">
      <c r="A232" t="s">
        <v>5534</v>
      </c>
      <c r="B232" t="s">
        <v>1125</v>
      </c>
      <c r="C232" t="s">
        <v>115</v>
      </c>
      <c r="D232" t="s">
        <v>837</v>
      </c>
      <c r="E232" t="s">
        <v>1117</v>
      </c>
      <c r="F232" t="s">
        <v>1117</v>
      </c>
      <c r="G232" t="s">
        <v>3188</v>
      </c>
      <c r="H232">
        <v>3</v>
      </c>
      <c r="I232" t="s">
        <v>2353</v>
      </c>
      <c r="K232" t="s">
        <v>5769</v>
      </c>
    </row>
    <row r="233" spans="1:11" x14ac:dyDescent="0.35">
      <c r="A233" t="s">
        <v>5534</v>
      </c>
      <c r="B233" t="s">
        <v>1125</v>
      </c>
      <c r="C233" t="s">
        <v>401</v>
      </c>
      <c r="D233" t="s">
        <v>413</v>
      </c>
      <c r="E233" t="s">
        <v>413</v>
      </c>
      <c r="F233" t="s">
        <v>413</v>
      </c>
      <c r="G233" t="s">
        <v>413</v>
      </c>
      <c r="I233" t="s">
        <v>1636</v>
      </c>
      <c r="K233" t="s">
        <v>5770</v>
      </c>
    </row>
    <row r="234" spans="1:11" x14ac:dyDescent="0.35">
      <c r="A234" t="s">
        <v>5534</v>
      </c>
      <c r="B234" t="s">
        <v>1126</v>
      </c>
      <c r="C234" t="s">
        <v>116</v>
      </c>
      <c r="D234" t="s">
        <v>819</v>
      </c>
      <c r="E234" t="s">
        <v>2979</v>
      </c>
      <c r="F234" t="s">
        <v>2979</v>
      </c>
      <c r="G234" t="s">
        <v>3631</v>
      </c>
      <c r="H234">
        <v>9</v>
      </c>
      <c r="I234" t="s">
        <v>2353</v>
      </c>
      <c r="K234" t="s">
        <v>5771</v>
      </c>
    </row>
    <row r="235" spans="1:11" x14ac:dyDescent="0.35">
      <c r="A235" t="s">
        <v>5534</v>
      </c>
      <c r="B235" t="s">
        <v>1126</v>
      </c>
      <c r="C235" t="s">
        <v>117</v>
      </c>
      <c r="D235" t="s">
        <v>819</v>
      </c>
      <c r="E235" t="s">
        <v>2979</v>
      </c>
      <c r="F235" t="s">
        <v>2979</v>
      </c>
      <c r="G235" t="s">
        <v>4298</v>
      </c>
      <c r="H235">
        <v>18</v>
      </c>
      <c r="I235" t="s">
        <v>2353</v>
      </c>
      <c r="K235" t="s">
        <v>5772</v>
      </c>
    </row>
    <row r="236" spans="1:11" x14ac:dyDescent="0.35">
      <c r="A236" t="s">
        <v>5534</v>
      </c>
      <c r="B236" t="s">
        <v>1126</v>
      </c>
      <c r="C236" t="s">
        <v>118</v>
      </c>
      <c r="D236" t="s">
        <v>819</v>
      </c>
      <c r="E236" t="s">
        <v>2979</v>
      </c>
      <c r="F236" t="s">
        <v>2979</v>
      </c>
      <c r="G236" t="s">
        <v>3630</v>
      </c>
      <c r="H236">
        <v>22</v>
      </c>
      <c r="I236" t="s">
        <v>2353</v>
      </c>
      <c r="K236" t="s">
        <v>5773</v>
      </c>
    </row>
    <row r="237" spans="1:11" x14ac:dyDescent="0.35">
      <c r="A237" t="s">
        <v>5534</v>
      </c>
      <c r="B237" t="s">
        <v>1126</v>
      </c>
      <c r="C237" t="s">
        <v>398</v>
      </c>
      <c r="D237" t="s">
        <v>413</v>
      </c>
      <c r="E237" t="s">
        <v>413</v>
      </c>
      <c r="F237" t="s">
        <v>413</v>
      </c>
      <c r="G237" t="s">
        <v>413</v>
      </c>
      <c r="I237" t="s">
        <v>1636</v>
      </c>
      <c r="K237" t="s">
        <v>5774</v>
      </c>
    </row>
    <row r="238" spans="1:11" x14ac:dyDescent="0.35">
      <c r="A238" t="s">
        <v>5534</v>
      </c>
      <c r="B238" t="s">
        <v>1129</v>
      </c>
      <c r="C238" t="s">
        <v>119</v>
      </c>
      <c r="D238" t="s">
        <v>837</v>
      </c>
      <c r="E238" t="s">
        <v>1117</v>
      </c>
      <c r="F238" t="s">
        <v>1117</v>
      </c>
      <c r="G238" t="s">
        <v>3933</v>
      </c>
      <c r="H238">
        <v>27</v>
      </c>
      <c r="I238" t="s">
        <v>2353</v>
      </c>
      <c r="K238" t="s">
        <v>5775</v>
      </c>
    </row>
    <row r="239" spans="1:11" x14ac:dyDescent="0.35">
      <c r="A239" t="s">
        <v>5534</v>
      </c>
      <c r="B239" t="s">
        <v>1129</v>
      </c>
      <c r="C239" t="s">
        <v>120</v>
      </c>
      <c r="D239" t="s">
        <v>837</v>
      </c>
      <c r="E239" t="s">
        <v>1117</v>
      </c>
      <c r="F239" t="s">
        <v>1117</v>
      </c>
      <c r="G239" t="s">
        <v>3938</v>
      </c>
      <c r="H239">
        <v>22</v>
      </c>
      <c r="I239" t="s">
        <v>2353</v>
      </c>
      <c r="K239" t="s">
        <v>5776</v>
      </c>
    </row>
    <row r="240" spans="1:11" x14ac:dyDescent="0.35">
      <c r="A240" t="s">
        <v>5534</v>
      </c>
      <c r="B240" t="s">
        <v>1129</v>
      </c>
      <c r="C240" t="s">
        <v>121</v>
      </c>
      <c r="D240" t="s">
        <v>413</v>
      </c>
      <c r="E240" t="s">
        <v>413</v>
      </c>
      <c r="F240" t="s">
        <v>413</v>
      </c>
      <c r="G240" t="s">
        <v>413</v>
      </c>
      <c r="I240" t="s">
        <v>1636</v>
      </c>
      <c r="K240" t="s">
        <v>5777</v>
      </c>
    </row>
    <row r="241" spans="1:11" x14ac:dyDescent="0.35">
      <c r="A241" t="s">
        <v>5534</v>
      </c>
      <c r="B241" t="s">
        <v>1129</v>
      </c>
      <c r="C241" t="s">
        <v>395</v>
      </c>
      <c r="D241" t="s">
        <v>413</v>
      </c>
      <c r="E241" t="s">
        <v>413</v>
      </c>
      <c r="F241" t="s">
        <v>413</v>
      </c>
      <c r="G241" t="s">
        <v>413</v>
      </c>
      <c r="I241" t="s">
        <v>1636</v>
      </c>
      <c r="K241" t="s">
        <v>5778</v>
      </c>
    </row>
    <row r="242" spans="1:11" x14ac:dyDescent="0.35">
      <c r="A242" t="s">
        <v>5534</v>
      </c>
      <c r="B242" t="s">
        <v>1131</v>
      </c>
      <c r="C242" t="s">
        <v>122</v>
      </c>
      <c r="D242" t="s">
        <v>837</v>
      </c>
      <c r="E242" t="s">
        <v>1117</v>
      </c>
      <c r="F242" t="s">
        <v>1117</v>
      </c>
      <c r="G242" t="s">
        <v>3188</v>
      </c>
      <c r="H242">
        <v>12</v>
      </c>
      <c r="I242" t="s">
        <v>2353</v>
      </c>
      <c r="K242" t="s">
        <v>5779</v>
      </c>
    </row>
    <row r="243" spans="1:11" x14ac:dyDescent="0.35">
      <c r="A243" t="s">
        <v>5534</v>
      </c>
      <c r="B243" t="s">
        <v>1131</v>
      </c>
      <c r="C243" t="s">
        <v>123</v>
      </c>
      <c r="D243" t="s">
        <v>819</v>
      </c>
      <c r="E243" t="s">
        <v>2979</v>
      </c>
      <c r="F243" t="s">
        <v>2979</v>
      </c>
      <c r="G243" t="s">
        <v>4086</v>
      </c>
      <c r="H243">
        <v>37</v>
      </c>
      <c r="I243" t="s">
        <v>2353</v>
      </c>
      <c r="K243" t="s">
        <v>5780</v>
      </c>
    </row>
    <row r="244" spans="1:11" x14ac:dyDescent="0.35">
      <c r="A244" t="s">
        <v>5534</v>
      </c>
      <c r="B244" t="s">
        <v>1131</v>
      </c>
      <c r="C244" t="s">
        <v>124</v>
      </c>
      <c r="D244" t="s">
        <v>413</v>
      </c>
      <c r="E244" t="s">
        <v>413</v>
      </c>
      <c r="F244" t="s">
        <v>413</v>
      </c>
      <c r="G244" t="s">
        <v>413</v>
      </c>
      <c r="I244" t="s">
        <v>1636</v>
      </c>
      <c r="K244" t="s">
        <v>5781</v>
      </c>
    </row>
    <row r="245" spans="1:11" x14ac:dyDescent="0.35">
      <c r="A245" t="s">
        <v>5534</v>
      </c>
      <c r="B245" t="s">
        <v>1131</v>
      </c>
      <c r="C245" t="s">
        <v>392</v>
      </c>
      <c r="D245" t="s">
        <v>413</v>
      </c>
      <c r="E245" t="s">
        <v>413</v>
      </c>
      <c r="F245" t="s">
        <v>413</v>
      </c>
      <c r="G245" t="s">
        <v>413</v>
      </c>
      <c r="I245" t="s">
        <v>1636</v>
      </c>
      <c r="K245" t="s">
        <v>5782</v>
      </c>
    </row>
    <row r="246" spans="1:11" x14ac:dyDescent="0.35">
      <c r="A246" t="s">
        <v>5534</v>
      </c>
      <c r="B246" t="s">
        <v>1134</v>
      </c>
      <c r="C246" t="s">
        <v>125</v>
      </c>
      <c r="D246" t="s">
        <v>1477</v>
      </c>
      <c r="E246" t="s">
        <v>3144</v>
      </c>
      <c r="F246" t="s">
        <v>3144</v>
      </c>
      <c r="G246" t="s">
        <v>3474</v>
      </c>
      <c r="H246">
        <v>44</v>
      </c>
      <c r="I246" t="s">
        <v>2353</v>
      </c>
      <c r="K246" t="s">
        <v>5783</v>
      </c>
    </row>
    <row r="247" spans="1:11" x14ac:dyDescent="0.35">
      <c r="A247" t="s">
        <v>5534</v>
      </c>
      <c r="B247" t="s">
        <v>1134</v>
      </c>
      <c r="C247" t="s">
        <v>126</v>
      </c>
      <c r="D247" t="s">
        <v>2092</v>
      </c>
      <c r="E247" t="s">
        <v>2100</v>
      </c>
      <c r="F247" t="s">
        <v>2100</v>
      </c>
      <c r="G247" t="s">
        <v>4135</v>
      </c>
      <c r="H247">
        <v>5</v>
      </c>
      <c r="I247" t="s">
        <v>2353</v>
      </c>
      <c r="K247" t="s">
        <v>5784</v>
      </c>
    </row>
    <row r="248" spans="1:11" x14ac:dyDescent="0.35">
      <c r="A248" t="s">
        <v>5534</v>
      </c>
      <c r="B248" t="s">
        <v>1134</v>
      </c>
      <c r="C248" t="s">
        <v>127</v>
      </c>
      <c r="D248" t="s">
        <v>413</v>
      </c>
      <c r="E248" t="s">
        <v>413</v>
      </c>
      <c r="F248" t="s">
        <v>413</v>
      </c>
      <c r="G248" t="s">
        <v>413</v>
      </c>
      <c r="I248" t="s">
        <v>1636</v>
      </c>
      <c r="K248" t="s">
        <v>5785</v>
      </c>
    </row>
    <row r="249" spans="1:11" x14ac:dyDescent="0.35">
      <c r="A249" t="s">
        <v>5534</v>
      </c>
      <c r="B249" t="s">
        <v>1134</v>
      </c>
      <c r="C249" t="s">
        <v>389</v>
      </c>
      <c r="D249" t="s">
        <v>413</v>
      </c>
      <c r="E249" t="s">
        <v>413</v>
      </c>
      <c r="F249" t="s">
        <v>413</v>
      </c>
      <c r="G249" t="s">
        <v>413</v>
      </c>
      <c r="I249" t="s">
        <v>1636</v>
      </c>
      <c r="K249" t="s">
        <v>5786</v>
      </c>
    </row>
    <row r="250" spans="1:11" x14ac:dyDescent="0.35">
      <c r="A250" t="s">
        <v>5534</v>
      </c>
      <c r="B250" t="s">
        <v>1135</v>
      </c>
      <c r="C250" t="s">
        <v>128</v>
      </c>
      <c r="D250" t="s">
        <v>1477</v>
      </c>
      <c r="E250" t="s">
        <v>3144</v>
      </c>
      <c r="F250" t="s">
        <v>3144</v>
      </c>
      <c r="G250" t="s">
        <v>3475</v>
      </c>
      <c r="H250">
        <v>10</v>
      </c>
      <c r="I250" t="s">
        <v>2353</v>
      </c>
      <c r="K250" t="s">
        <v>5787</v>
      </c>
    </row>
    <row r="251" spans="1:11" x14ac:dyDescent="0.35">
      <c r="A251" t="s">
        <v>5534</v>
      </c>
      <c r="B251" t="s">
        <v>1135</v>
      </c>
      <c r="C251" t="s">
        <v>129</v>
      </c>
      <c r="D251" t="s">
        <v>2092</v>
      </c>
      <c r="E251" t="s">
        <v>2100</v>
      </c>
      <c r="F251" t="s">
        <v>2100</v>
      </c>
      <c r="G251" t="s">
        <v>3619</v>
      </c>
      <c r="H251">
        <v>32</v>
      </c>
      <c r="I251" t="s">
        <v>2353</v>
      </c>
      <c r="K251" t="s">
        <v>5788</v>
      </c>
    </row>
    <row r="252" spans="1:11" x14ac:dyDescent="0.35">
      <c r="A252" t="s">
        <v>5534</v>
      </c>
      <c r="B252" t="s">
        <v>1135</v>
      </c>
      <c r="C252" t="s">
        <v>130</v>
      </c>
      <c r="D252" t="s">
        <v>413</v>
      </c>
      <c r="E252" t="s">
        <v>413</v>
      </c>
      <c r="F252" t="s">
        <v>413</v>
      </c>
      <c r="G252" t="s">
        <v>413</v>
      </c>
      <c r="I252" t="s">
        <v>1636</v>
      </c>
      <c r="K252" t="s">
        <v>5789</v>
      </c>
    </row>
    <row r="253" spans="1:11" x14ac:dyDescent="0.35">
      <c r="A253" t="s">
        <v>5534</v>
      </c>
      <c r="B253" t="s">
        <v>1135</v>
      </c>
      <c r="C253" t="s">
        <v>386</v>
      </c>
      <c r="D253" t="s">
        <v>413</v>
      </c>
      <c r="E253" t="s">
        <v>413</v>
      </c>
      <c r="F253" t="s">
        <v>413</v>
      </c>
      <c r="G253" t="s">
        <v>413</v>
      </c>
      <c r="I253" t="s">
        <v>1636</v>
      </c>
      <c r="K253" t="s">
        <v>5790</v>
      </c>
    </row>
    <row r="254" spans="1:11" x14ac:dyDescent="0.35">
      <c r="A254" t="s">
        <v>5534</v>
      </c>
      <c r="B254" t="s">
        <v>1136</v>
      </c>
      <c r="C254" t="s">
        <v>7</v>
      </c>
      <c r="D254" t="s">
        <v>834</v>
      </c>
      <c r="E254" t="s">
        <v>1150</v>
      </c>
      <c r="F254" t="s">
        <v>1150</v>
      </c>
      <c r="G254" t="s">
        <v>4299</v>
      </c>
      <c r="H254">
        <v>23</v>
      </c>
      <c r="I254" t="s">
        <v>2353</v>
      </c>
      <c r="K254" t="s">
        <v>5791</v>
      </c>
    </row>
    <row r="255" spans="1:11" x14ac:dyDescent="0.35">
      <c r="A255" t="s">
        <v>5534</v>
      </c>
      <c r="B255" t="s">
        <v>1136</v>
      </c>
      <c r="C255" t="s">
        <v>6</v>
      </c>
      <c r="D255" t="s">
        <v>829</v>
      </c>
      <c r="E255" t="s">
        <v>1083</v>
      </c>
      <c r="F255" t="s">
        <v>1083</v>
      </c>
      <c r="G255" t="s">
        <v>4300</v>
      </c>
      <c r="H255">
        <v>26</v>
      </c>
      <c r="I255" t="s">
        <v>2353</v>
      </c>
      <c r="K255" t="s">
        <v>5792</v>
      </c>
    </row>
    <row r="256" spans="1:11" x14ac:dyDescent="0.35">
      <c r="A256" t="s">
        <v>5534</v>
      </c>
      <c r="B256" t="s">
        <v>1136</v>
      </c>
      <c r="C256" t="s">
        <v>5</v>
      </c>
      <c r="D256" t="s">
        <v>413</v>
      </c>
      <c r="E256" t="s">
        <v>413</v>
      </c>
      <c r="F256" t="s">
        <v>413</v>
      </c>
      <c r="G256" t="s">
        <v>413</v>
      </c>
      <c r="I256" t="s">
        <v>1636</v>
      </c>
      <c r="K256" t="s">
        <v>5793</v>
      </c>
    </row>
    <row r="257" spans="1:11" x14ac:dyDescent="0.35">
      <c r="A257" t="s">
        <v>5534</v>
      </c>
      <c r="B257" t="s">
        <v>1136</v>
      </c>
      <c r="C257" t="s">
        <v>361</v>
      </c>
      <c r="D257" t="s">
        <v>413</v>
      </c>
      <c r="E257" t="s">
        <v>413</v>
      </c>
      <c r="F257" t="s">
        <v>413</v>
      </c>
      <c r="G257" t="s">
        <v>413</v>
      </c>
      <c r="I257" t="s">
        <v>1636</v>
      </c>
      <c r="K257" t="s">
        <v>5794</v>
      </c>
    </row>
    <row r="258" spans="1:11" x14ac:dyDescent="0.35">
      <c r="A258" t="s">
        <v>5534</v>
      </c>
      <c r="B258" t="s">
        <v>1139</v>
      </c>
      <c r="C258" t="s">
        <v>10</v>
      </c>
      <c r="D258" t="s">
        <v>834</v>
      </c>
      <c r="E258" t="s">
        <v>1150</v>
      </c>
      <c r="F258" t="s">
        <v>1150</v>
      </c>
      <c r="G258" t="s">
        <v>3753</v>
      </c>
      <c r="H258">
        <v>34</v>
      </c>
      <c r="I258" t="s">
        <v>2353</v>
      </c>
      <c r="K258" t="s">
        <v>5795</v>
      </c>
    </row>
    <row r="259" spans="1:11" x14ac:dyDescent="0.35">
      <c r="A259" t="s">
        <v>5534</v>
      </c>
      <c r="B259" t="s">
        <v>1139</v>
      </c>
      <c r="C259" t="s">
        <v>9</v>
      </c>
      <c r="D259" t="s">
        <v>915</v>
      </c>
      <c r="E259" t="s">
        <v>1100</v>
      </c>
      <c r="F259" t="s">
        <v>1100</v>
      </c>
      <c r="G259" t="s">
        <v>3940</v>
      </c>
      <c r="H259">
        <v>18</v>
      </c>
      <c r="I259" t="s">
        <v>2353</v>
      </c>
      <c r="K259" t="s">
        <v>5796</v>
      </c>
    </row>
    <row r="260" spans="1:11" x14ac:dyDescent="0.35">
      <c r="A260" t="s">
        <v>5534</v>
      </c>
      <c r="B260" t="s">
        <v>1139</v>
      </c>
      <c r="C260" t="s">
        <v>8</v>
      </c>
      <c r="D260" t="s">
        <v>413</v>
      </c>
      <c r="E260" t="s">
        <v>413</v>
      </c>
      <c r="F260" t="s">
        <v>413</v>
      </c>
      <c r="G260" t="s">
        <v>413</v>
      </c>
      <c r="I260" t="s">
        <v>1636</v>
      </c>
      <c r="K260" t="s">
        <v>5797</v>
      </c>
    </row>
    <row r="261" spans="1:11" x14ac:dyDescent="0.35">
      <c r="A261" t="s">
        <v>5534</v>
      </c>
      <c r="B261" t="s">
        <v>1139</v>
      </c>
      <c r="C261" t="s">
        <v>358</v>
      </c>
      <c r="D261" t="s">
        <v>413</v>
      </c>
      <c r="E261" t="s">
        <v>413</v>
      </c>
      <c r="F261" t="s">
        <v>413</v>
      </c>
      <c r="G261" t="s">
        <v>413</v>
      </c>
      <c r="I261" t="s">
        <v>1636</v>
      </c>
      <c r="K261" t="s">
        <v>5798</v>
      </c>
    </row>
    <row r="262" spans="1:11" x14ac:dyDescent="0.35">
      <c r="A262" t="s">
        <v>5534</v>
      </c>
      <c r="B262" t="s">
        <v>1140</v>
      </c>
      <c r="C262" t="s">
        <v>13</v>
      </c>
      <c r="D262" t="s">
        <v>829</v>
      </c>
      <c r="E262" t="s">
        <v>1083</v>
      </c>
      <c r="F262" t="s">
        <v>1083</v>
      </c>
      <c r="G262" t="s">
        <v>4301</v>
      </c>
      <c r="H262">
        <v>28</v>
      </c>
      <c r="I262" t="s">
        <v>2353</v>
      </c>
      <c r="K262" t="s">
        <v>5799</v>
      </c>
    </row>
    <row r="263" spans="1:11" x14ac:dyDescent="0.35">
      <c r="A263" t="s">
        <v>5534</v>
      </c>
      <c r="B263" t="s">
        <v>1140</v>
      </c>
      <c r="C263" t="s">
        <v>12</v>
      </c>
      <c r="D263" t="s">
        <v>834</v>
      </c>
      <c r="E263" t="s">
        <v>1150</v>
      </c>
      <c r="F263" t="s">
        <v>1150</v>
      </c>
      <c r="G263" t="s">
        <v>3752</v>
      </c>
      <c r="H263">
        <v>21</v>
      </c>
      <c r="I263" t="s">
        <v>2353</v>
      </c>
      <c r="K263" t="s">
        <v>5800</v>
      </c>
    </row>
    <row r="264" spans="1:11" x14ac:dyDescent="0.35">
      <c r="A264" t="s">
        <v>5534</v>
      </c>
      <c r="B264" t="s">
        <v>1140</v>
      </c>
      <c r="C264" t="s">
        <v>11</v>
      </c>
      <c r="D264" t="s">
        <v>413</v>
      </c>
      <c r="E264" t="s">
        <v>413</v>
      </c>
      <c r="F264" t="s">
        <v>413</v>
      </c>
      <c r="G264" t="s">
        <v>413</v>
      </c>
      <c r="I264" t="s">
        <v>1636</v>
      </c>
      <c r="K264" t="s">
        <v>5801</v>
      </c>
    </row>
    <row r="265" spans="1:11" x14ac:dyDescent="0.35">
      <c r="A265" t="s">
        <v>5534</v>
      </c>
      <c r="B265" t="s">
        <v>1140</v>
      </c>
      <c r="C265" t="s">
        <v>355</v>
      </c>
      <c r="D265" t="s">
        <v>413</v>
      </c>
      <c r="E265" t="s">
        <v>413</v>
      </c>
      <c r="F265" t="s">
        <v>413</v>
      </c>
      <c r="G265" t="s">
        <v>413</v>
      </c>
      <c r="I265" t="s">
        <v>1636</v>
      </c>
      <c r="K265" t="s">
        <v>5802</v>
      </c>
    </row>
    <row r="266" spans="1:11" x14ac:dyDescent="0.35">
      <c r="A266" t="s">
        <v>5534</v>
      </c>
      <c r="B266" t="s">
        <v>1141</v>
      </c>
      <c r="C266" t="s">
        <v>16</v>
      </c>
      <c r="D266" t="s">
        <v>834</v>
      </c>
      <c r="E266" t="s">
        <v>1150</v>
      </c>
      <c r="F266" t="s">
        <v>1150</v>
      </c>
      <c r="G266" t="s">
        <v>4302</v>
      </c>
      <c r="H266">
        <v>23</v>
      </c>
      <c r="I266" t="s">
        <v>2353</v>
      </c>
      <c r="K266" t="s">
        <v>5803</v>
      </c>
    </row>
    <row r="267" spans="1:11" x14ac:dyDescent="0.35">
      <c r="A267" t="s">
        <v>5534</v>
      </c>
      <c r="B267" t="s">
        <v>1141</v>
      </c>
      <c r="C267" t="s">
        <v>15</v>
      </c>
      <c r="D267" t="s">
        <v>915</v>
      </c>
      <c r="E267" t="s">
        <v>1100</v>
      </c>
      <c r="F267" t="s">
        <v>1100</v>
      </c>
      <c r="G267" t="s">
        <v>3946</v>
      </c>
      <c r="H267">
        <v>17</v>
      </c>
      <c r="I267" t="s">
        <v>2353</v>
      </c>
      <c r="K267" t="s">
        <v>5804</v>
      </c>
    </row>
    <row r="268" spans="1:11" x14ac:dyDescent="0.35">
      <c r="A268" t="s">
        <v>5534</v>
      </c>
      <c r="B268" t="s">
        <v>1141</v>
      </c>
      <c r="C268" t="s">
        <v>14</v>
      </c>
      <c r="D268" t="s">
        <v>413</v>
      </c>
      <c r="E268" t="s">
        <v>413</v>
      </c>
      <c r="F268" t="s">
        <v>413</v>
      </c>
      <c r="G268" t="s">
        <v>413</v>
      </c>
      <c r="I268" t="s">
        <v>1636</v>
      </c>
      <c r="K268" t="s">
        <v>5805</v>
      </c>
    </row>
    <row r="269" spans="1:11" x14ac:dyDescent="0.35">
      <c r="A269" t="s">
        <v>5534</v>
      </c>
      <c r="B269" t="s">
        <v>1141</v>
      </c>
      <c r="C269" t="s">
        <v>352</v>
      </c>
      <c r="D269" t="s">
        <v>413</v>
      </c>
      <c r="E269" t="s">
        <v>413</v>
      </c>
      <c r="F269" t="s">
        <v>413</v>
      </c>
      <c r="G269" t="s">
        <v>413</v>
      </c>
      <c r="I269" t="s">
        <v>1636</v>
      </c>
      <c r="K269" t="s">
        <v>5806</v>
      </c>
    </row>
    <row r="270" spans="1:11" x14ac:dyDescent="0.35">
      <c r="A270" t="s">
        <v>5534</v>
      </c>
      <c r="B270" t="s">
        <v>1142</v>
      </c>
      <c r="C270" t="s">
        <v>19</v>
      </c>
      <c r="D270" t="s">
        <v>829</v>
      </c>
      <c r="E270" t="s">
        <v>1083</v>
      </c>
      <c r="F270" t="s">
        <v>1083</v>
      </c>
      <c r="G270" t="s">
        <v>4300</v>
      </c>
      <c r="H270">
        <v>49</v>
      </c>
      <c r="I270" t="s">
        <v>2353</v>
      </c>
      <c r="K270" t="s">
        <v>5807</v>
      </c>
    </row>
    <row r="271" spans="1:11" x14ac:dyDescent="0.35">
      <c r="A271" t="s">
        <v>5534</v>
      </c>
      <c r="B271" t="s">
        <v>1142</v>
      </c>
      <c r="C271" t="s">
        <v>18</v>
      </c>
      <c r="D271" t="s">
        <v>413</v>
      </c>
      <c r="E271" t="s">
        <v>413</v>
      </c>
      <c r="F271" t="s">
        <v>413</v>
      </c>
      <c r="G271" t="s">
        <v>413</v>
      </c>
      <c r="I271" t="s">
        <v>1636</v>
      </c>
      <c r="K271" t="s">
        <v>5808</v>
      </c>
    </row>
    <row r="272" spans="1:11" x14ac:dyDescent="0.35">
      <c r="A272" t="s">
        <v>5534</v>
      </c>
      <c r="B272" t="s">
        <v>1142</v>
      </c>
      <c r="C272" t="s">
        <v>17</v>
      </c>
      <c r="D272" t="s">
        <v>413</v>
      </c>
      <c r="E272" t="s">
        <v>413</v>
      </c>
      <c r="F272" t="s">
        <v>413</v>
      </c>
      <c r="G272" t="s">
        <v>413</v>
      </c>
      <c r="I272" t="s">
        <v>1636</v>
      </c>
      <c r="K272" t="s">
        <v>5809</v>
      </c>
    </row>
    <row r="273" spans="1:11" x14ac:dyDescent="0.35">
      <c r="A273" t="s">
        <v>5534</v>
      </c>
      <c r="B273" t="s">
        <v>1142</v>
      </c>
      <c r="C273" t="s">
        <v>349</v>
      </c>
      <c r="D273" t="s">
        <v>413</v>
      </c>
      <c r="E273" t="s">
        <v>413</v>
      </c>
      <c r="F273" t="s">
        <v>413</v>
      </c>
      <c r="G273" t="s">
        <v>413</v>
      </c>
      <c r="I273" t="s">
        <v>1636</v>
      </c>
      <c r="K273" t="s">
        <v>5810</v>
      </c>
    </row>
    <row r="274" spans="1:11" x14ac:dyDescent="0.35">
      <c r="A274" t="s">
        <v>5534</v>
      </c>
      <c r="B274" t="s">
        <v>1144</v>
      </c>
      <c r="C274" t="s">
        <v>22</v>
      </c>
      <c r="D274" t="s">
        <v>915</v>
      </c>
      <c r="E274" t="s">
        <v>1100</v>
      </c>
      <c r="F274" t="s">
        <v>1100</v>
      </c>
      <c r="G274" t="s">
        <v>3961</v>
      </c>
      <c r="H274">
        <v>16</v>
      </c>
      <c r="I274" t="s">
        <v>2353</v>
      </c>
      <c r="K274" t="s">
        <v>5811</v>
      </c>
    </row>
    <row r="275" spans="1:11" x14ac:dyDescent="0.35">
      <c r="A275" t="s">
        <v>5534</v>
      </c>
      <c r="B275" t="s">
        <v>1144</v>
      </c>
      <c r="C275" t="s">
        <v>21</v>
      </c>
      <c r="D275" t="s">
        <v>829</v>
      </c>
      <c r="E275" t="s">
        <v>1083</v>
      </c>
      <c r="F275" t="s">
        <v>1083</v>
      </c>
      <c r="G275" t="s">
        <v>4303</v>
      </c>
      <c r="H275">
        <v>20</v>
      </c>
      <c r="I275" t="s">
        <v>2353</v>
      </c>
      <c r="K275" t="s">
        <v>5812</v>
      </c>
    </row>
    <row r="276" spans="1:11" x14ac:dyDescent="0.35">
      <c r="A276" t="s">
        <v>5534</v>
      </c>
      <c r="B276" t="s">
        <v>1144</v>
      </c>
      <c r="C276" t="s">
        <v>20</v>
      </c>
      <c r="D276" t="s">
        <v>3801</v>
      </c>
      <c r="E276" t="s">
        <v>3805</v>
      </c>
      <c r="F276" t="s">
        <v>3805</v>
      </c>
      <c r="G276" t="s">
        <v>3768</v>
      </c>
      <c r="H276">
        <v>14</v>
      </c>
      <c r="I276" t="s">
        <v>2353</v>
      </c>
      <c r="K276" t="s">
        <v>5813</v>
      </c>
    </row>
    <row r="277" spans="1:11" x14ac:dyDescent="0.35">
      <c r="A277" t="s">
        <v>5534</v>
      </c>
      <c r="B277" t="s">
        <v>1144</v>
      </c>
      <c r="C277" t="s">
        <v>346</v>
      </c>
      <c r="D277" t="s">
        <v>413</v>
      </c>
      <c r="E277" t="s">
        <v>413</v>
      </c>
      <c r="F277" t="s">
        <v>413</v>
      </c>
      <c r="G277" t="s">
        <v>413</v>
      </c>
      <c r="I277" t="s">
        <v>1636</v>
      </c>
      <c r="K277" t="s">
        <v>5814</v>
      </c>
    </row>
    <row r="278" spans="1:11" x14ac:dyDescent="0.35">
      <c r="A278" t="s">
        <v>5534</v>
      </c>
      <c r="B278" t="s">
        <v>1145</v>
      </c>
      <c r="C278" t="s">
        <v>25</v>
      </c>
      <c r="D278" t="s">
        <v>834</v>
      </c>
      <c r="E278" t="s">
        <v>1150</v>
      </c>
      <c r="F278" t="s">
        <v>1150</v>
      </c>
      <c r="G278" t="s">
        <v>3752</v>
      </c>
      <c r="H278">
        <v>28</v>
      </c>
      <c r="I278" t="s">
        <v>2353</v>
      </c>
      <c r="K278" t="s">
        <v>5815</v>
      </c>
    </row>
    <row r="279" spans="1:11" x14ac:dyDescent="0.35">
      <c r="A279" t="s">
        <v>5534</v>
      </c>
      <c r="B279" t="s">
        <v>1145</v>
      </c>
      <c r="C279" t="s">
        <v>24</v>
      </c>
      <c r="D279" t="s">
        <v>915</v>
      </c>
      <c r="E279" t="s">
        <v>1100</v>
      </c>
      <c r="F279" t="s">
        <v>1100</v>
      </c>
      <c r="G279" t="s">
        <v>3941</v>
      </c>
      <c r="H279">
        <v>9</v>
      </c>
      <c r="I279" t="s">
        <v>2353</v>
      </c>
      <c r="K279" t="s">
        <v>5816</v>
      </c>
    </row>
    <row r="280" spans="1:11" x14ac:dyDescent="0.35">
      <c r="A280" t="s">
        <v>5534</v>
      </c>
      <c r="B280" t="s">
        <v>1145</v>
      </c>
      <c r="C280" t="s">
        <v>23</v>
      </c>
      <c r="D280" t="s">
        <v>915</v>
      </c>
      <c r="E280" t="s">
        <v>1100</v>
      </c>
      <c r="F280" t="s">
        <v>1100</v>
      </c>
      <c r="G280" t="s">
        <v>3751</v>
      </c>
      <c r="H280">
        <v>12</v>
      </c>
      <c r="I280" t="s">
        <v>2353</v>
      </c>
      <c r="K280" t="s">
        <v>5817</v>
      </c>
    </row>
    <row r="281" spans="1:11" x14ac:dyDescent="0.35">
      <c r="A281" t="s">
        <v>5534</v>
      </c>
      <c r="B281" t="s">
        <v>1145</v>
      </c>
      <c r="C281" t="s">
        <v>343</v>
      </c>
      <c r="D281" t="s">
        <v>413</v>
      </c>
      <c r="E281" t="s">
        <v>413</v>
      </c>
      <c r="F281" t="s">
        <v>413</v>
      </c>
      <c r="G281" t="s">
        <v>413</v>
      </c>
      <c r="I281" t="s">
        <v>1636</v>
      </c>
      <c r="K281" t="s">
        <v>5818</v>
      </c>
    </row>
    <row r="282" spans="1:11" x14ac:dyDescent="0.35">
      <c r="A282" t="s">
        <v>5534</v>
      </c>
      <c r="B282" t="s">
        <v>1147</v>
      </c>
      <c r="C282" t="s">
        <v>28</v>
      </c>
      <c r="D282" t="s">
        <v>1721</v>
      </c>
      <c r="E282" t="s">
        <v>2098</v>
      </c>
      <c r="F282" t="s">
        <v>2098</v>
      </c>
      <c r="G282" t="s">
        <v>3956</v>
      </c>
      <c r="H282">
        <v>33</v>
      </c>
      <c r="I282" t="s">
        <v>2353</v>
      </c>
      <c r="K282" t="s">
        <v>5819</v>
      </c>
    </row>
    <row r="283" spans="1:11" x14ac:dyDescent="0.35">
      <c r="A283" t="s">
        <v>5534</v>
      </c>
      <c r="B283" t="s">
        <v>1147</v>
      </c>
      <c r="C283" t="s">
        <v>27</v>
      </c>
      <c r="D283" t="s">
        <v>2485</v>
      </c>
      <c r="E283" t="s">
        <v>2334</v>
      </c>
      <c r="F283" t="s">
        <v>2334</v>
      </c>
      <c r="G283" t="s">
        <v>4093</v>
      </c>
      <c r="H283">
        <v>16</v>
      </c>
      <c r="I283" t="s">
        <v>2353</v>
      </c>
      <c r="K283" t="s">
        <v>5820</v>
      </c>
    </row>
    <row r="284" spans="1:11" x14ac:dyDescent="0.35">
      <c r="A284" t="s">
        <v>5534</v>
      </c>
      <c r="B284" t="s">
        <v>1147</v>
      </c>
      <c r="C284" t="s">
        <v>26</v>
      </c>
      <c r="D284" t="s">
        <v>413</v>
      </c>
      <c r="E284" t="s">
        <v>413</v>
      </c>
      <c r="F284" t="s">
        <v>413</v>
      </c>
      <c r="G284" t="s">
        <v>413</v>
      </c>
      <c r="I284" t="s">
        <v>1636</v>
      </c>
      <c r="K284" t="s">
        <v>5821</v>
      </c>
    </row>
    <row r="285" spans="1:11" x14ac:dyDescent="0.35">
      <c r="A285" t="s">
        <v>5534</v>
      </c>
      <c r="B285" t="s">
        <v>1147</v>
      </c>
      <c r="C285" t="s">
        <v>382</v>
      </c>
      <c r="D285" t="s">
        <v>413</v>
      </c>
      <c r="E285" t="s">
        <v>413</v>
      </c>
      <c r="F285" t="s">
        <v>413</v>
      </c>
      <c r="G285" t="s">
        <v>413</v>
      </c>
      <c r="I285" t="s">
        <v>1636</v>
      </c>
      <c r="K285" t="s">
        <v>5822</v>
      </c>
    </row>
    <row r="286" spans="1:11" x14ac:dyDescent="0.35">
      <c r="A286" t="s">
        <v>5534</v>
      </c>
      <c r="B286" t="s">
        <v>1148</v>
      </c>
      <c r="C286" t="s">
        <v>31</v>
      </c>
      <c r="D286" t="s">
        <v>1721</v>
      </c>
      <c r="E286" t="s">
        <v>2098</v>
      </c>
      <c r="F286" t="s">
        <v>2098</v>
      </c>
      <c r="G286" t="s">
        <v>3465</v>
      </c>
      <c r="H286">
        <v>29</v>
      </c>
      <c r="I286" t="s">
        <v>2353</v>
      </c>
      <c r="K286" t="s">
        <v>5823</v>
      </c>
    </row>
    <row r="287" spans="1:11" x14ac:dyDescent="0.35">
      <c r="A287" t="s">
        <v>5534</v>
      </c>
      <c r="B287" t="s">
        <v>1148</v>
      </c>
      <c r="C287" t="s">
        <v>30</v>
      </c>
      <c r="D287" t="s">
        <v>2485</v>
      </c>
      <c r="E287" t="s">
        <v>2334</v>
      </c>
      <c r="F287" t="s">
        <v>2334</v>
      </c>
      <c r="G287" t="s">
        <v>4091</v>
      </c>
      <c r="H287">
        <v>20</v>
      </c>
      <c r="I287" t="s">
        <v>2353</v>
      </c>
      <c r="K287" t="s">
        <v>5824</v>
      </c>
    </row>
    <row r="288" spans="1:11" x14ac:dyDescent="0.35">
      <c r="A288" t="s">
        <v>5534</v>
      </c>
      <c r="B288" t="s">
        <v>1148</v>
      </c>
      <c r="C288" t="s">
        <v>29</v>
      </c>
      <c r="D288" t="s">
        <v>413</v>
      </c>
      <c r="E288" t="s">
        <v>413</v>
      </c>
      <c r="F288" t="s">
        <v>413</v>
      </c>
      <c r="G288" t="s">
        <v>413</v>
      </c>
      <c r="I288" t="s">
        <v>1636</v>
      </c>
      <c r="K288" t="s">
        <v>5825</v>
      </c>
    </row>
    <row r="289" spans="1:11" x14ac:dyDescent="0.35">
      <c r="A289" t="s">
        <v>5534</v>
      </c>
      <c r="B289" t="s">
        <v>1148</v>
      </c>
      <c r="C289" t="s">
        <v>379</v>
      </c>
      <c r="D289" t="s">
        <v>413</v>
      </c>
      <c r="E289" t="s">
        <v>413</v>
      </c>
      <c r="F289" t="s">
        <v>413</v>
      </c>
      <c r="G289" t="s">
        <v>413</v>
      </c>
      <c r="I289" t="s">
        <v>1636</v>
      </c>
      <c r="K289" t="s">
        <v>5826</v>
      </c>
    </row>
    <row r="290" spans="1:11" x14ac:dyDescent="0.35">
      <c r="A290" t="s">
        <v>5534</v>
      </c>
      <c r="B290" t="s">
        <v>1149</v>
      </c>
      <c r="C290" t="s">
        <v>34</v>
      </c>
      <c r="D290" t="s">
        <v>1721</v>
      </c>
      <c r="E290" t="s">
        <v>2098</v>
      </c>
      <c r="F290" t="s">
        <v>2098</v>
      </c>
      <c r="G290" t="s">
        <v>3485</v>
      </c>
      <c r="H290">
        <v>31</v>
      </c>
      <c r="I290" t="s">
        <v>2353</v>
      </c>
      <c r="K290" t="s">
        <v>5827</v>
      </c>
    </row>
    <row r="291" spans="1:11" x14ac:dyDescent="0.35">
      <c r="A291" t="s">
        <v>5534</v>
      </c>
      <c r="B291" t="s">
        <v>1149</v>
      </c>
      <c r="C291" t="s">
        <v>33</v>
      </c>
      <c r="D291" t="s">
        <v>834</v>
      </c>
      <c r="E291" t="s">
        <v>1150</v>
      </c>
      <c r="F291" t="s">
        <v>1150</v>
      </c>
      <c r="G291" t="s">
        <v>3783</v>
      </c>
      <c r="H291">
        <v>18</v>
      </c>
      <c r="I291" t="s">
        <v>2353</v>
      </c>
      <c r="K291" t="s">
        <v>5828</v>
      </c>
    </row>
    <row r="292" spans="1:11" x14ac:dyDescent="0.35">
      <c r="A292" t="s">
        <v>5534</v>
      </c>
      <c r="B292" t="s">
        <v>1149</v>
      </c>
      <c r="C292" t="s">
        <v>32</v>
      </c>
      <c r="D292" t="s">
        <v>413</v>
      </c>
      <c r="E292" t="s">
        <v>413</v>
      </c>
      <c r="F292" t="s">
        <v>413</v>
      </c>
      <c r="G292" t="s">
        <v>413</v>
      </c>
      <c r="I292" t="s">
        <v>1636</v>
      </c>
      <c r="K292" t="s">
        <v>5829</v>
      </c>
    </row>
    <row r="293" spans="1:11" x14ac:dyDescent="0.35">
      <c r="A293" t="s">
        <v>5534</v>
      </c>
      <c r="B293" t="s">
        <v>1149</v>
      </c>
      <c r="C293" t="s">
        <v>376</v>
      </c>
      <c r="D293" t="s">
        <v>413</v>
      </c>
      <c r="E293" t="s">
        <v>413</v>
      </c>
      <c r="F293" t="s">
        <v>413</v>
      </c>
      <c r="G293" t="s">
        <v>413</v>
      </c>
      <c r="I293" t="s">
        <v>1636</v>
      </c>
      <c r="K293" t="s">
        <v>5830</v>
      </c>
    </row>
    <row r="294" spans="1:11" x14ac:dyDescent="0.35">
      <c r="A294" t="s">
        <v>5534</v>
      </c>
      <c r="B294" t="s">
        <v>1151</v>
      </c>
      <c r="C294" t="s">
        <v>37</v>
      </c>
      <c r="D294" t="s">
        <v>1475</v>
      </c>
      <c r="E294" t="s">
        <v>1634</v>
      </c>
      <c r="F294" t="s">
        <v>1634</v>
      </c>
      <c r="G294" t="s">
        <v>3617</v>
      </c>
      <c r="H294">
        <v>28</v>
      </c>
      <c r="I294" t="s">
        <v>2353</v>
      </c>
      <c r="K294" t="s">
        <v>5831</v>
      </c>
    </row>
    <row r="295" spans="1:11" x14ac:dyDescent="0.35">
      <c r="A295" t="s">
        <v>5534</v>
      </c>
      <c r="B295" t="s">
        <v>1151</v>
      </c>
      <c r="C295" t="s">
        <v>36</v>
      </c>
      <c r="D295" t="s">
        <v>2485</v>
      </c>
      <c r="E295" t="s">
        <v>2334</v>
      </c>
      <c r="F295" t="s">
        <v>2334</v>
      </c>
      <c r="G295" t="s">
        <v>4092</v>
      </c>
      <c r="H295">
        <v>10</v>
      </c>
      <c r="I295" t="s">
        <v>2353</v>
      </c>
      <c r="K295" t="s">
        <v>5832</v>
      </c>
    </row>
    <row r="296" spans="1:11" x14ac:dyDescent="0.35">
      <c r="A296" t="s">
        <v>5534</v>
      </c>
      <c r="B296" t="s">
        <v>1151</v>
      </c>
      <c r="C296" t="s">
        <v>35</v>
      </c>
      <c r="D296" t="s">
        <v>413</v>
      </c>
      <c r="E296" t="s">
        <v>413</v>
      </c>
      <c r="F296" t="s">
        <v>413</v>
      </c>
      <c r="G296" t="s">
        <v>413</v>
      </c>
      <c r="I296" t="s">
        <v>1636</v>
      </c>
      <c r="K296" t="s">
        <v>5833</v>
      </c>
    </row>
    <row r="297" spans="1:11" x14ac:dyDescent="0.35">
      <c r="A297" t="s">
        <v>5534</v>
      </c>
      <c r="B297" t="s">
        <v>1151</v>
      </c>
      <c r="C297" t="s">
        <v>373</v>
      </c>
      <c r="D297" t="s">
        <v>413</v>
      </c>
      <c r="E297" t="s">
        <v>413</v>
      </c>
      <c r="F297" t="s">
        <v>413</v>
      </c>
      <c r="G297" t="s">
        <v>413</v>
      </c>
      <c r="I297" t="s">
        <v>1636</v>
      </c>
      <c r="K297" t="s">
        <v>5834</v>
      </c>
    </row>
    <row r="298" spans="1:11" x14ac:dyDescent="0.35">
      <c r="A298" t="s">
        <v>5534</v>
      </c>
      <c r="B298" t="s">
        <v>1152</v>
      </c>
      <c r="C298" t="s">
        <v>40</v>
      </c>
      <c r="D298" t="s">
        <v>3787</v>
      </c>
      <c r="E298" t="s">
        <v>3789</v>
      </c>
      <c r="F298" t="s">
        <v>3789</v>
      </c>
      <c r="G298" t="s">
        <v>3765</v>
      </c>
      <c r="H298">
        <v>34</v>
      </c>
      <c r="I298" t="s">
        <v>2353</v>
      </c>
      <c r="K298" t="s">
        <v>5835</v>
      </c>
    </row>
    <row r="299" spans="1:11" x14ac:dyDescent="0.35">
      <c r="A299" t="s">
        <v>5534</v>
      </c>
      <c r="B299" t="s">
        <v>1152</v>
      </c>
      <c r="C299" t="s">
        <v>39</v>
      </c>
      <c r="D299" t="s">
        <v>2485</v>
      </c>
      <c r="E299" t="s">
        <v>2334</v>
      </c>
      <c r="F299" t="s">
        <v>2334</v>
      </c>
      <c r="G299" t="s">
        <v>4092</v>
      </c>
      <c r="H299">
        <v>15</v>
      </c>
      <c r="I299" t="s">
        <v>2353</v>
      </c>
      <c r="K299" t="s">
        <v>5836</v>
      </c>
    </row>
    <row r="300" spans="1:11" x14ac:dyDescent="0.35">
      <c r="A300" t="s">
        <v>5534</v>
      </c>
      <c r="B300" t="s">
        <v>1152</v>
      </c>
      <c r="C300" t="s">
        <v>38</v>
      </c>
      <c r="D300" t="s">
        <v>413</v>
      </c>
      <c r="E300" t="s">
        <v>413</v>
      </c>
      <c r="F300" t="s">
        <v>413</v>
      </c>
      <c r="G300" t="s">
        <v>413</v>
      </c>
      <c r="I300" t="s">
        <v>1636</v>
      </c>
      <c r="K300" t="s">
        <v>5837</v>
      </c>
    </row>
    <row r="301" spans="1:11" x14ac:dyDescent="0.35">
      <c r="A301" t="s">
        <v>5534</v>
      </c>
      <c r="B301" t="s">
        <v>1152</v>
      </c>
      <c r="C301" t="s">
        <v>370</v>
      </c>
      <c r="D301" t="s">
        <v>413</v>
      </c>
      <c r="E301" t="s">
        <v>413</v>
      </c>
      <c r="F301" t="s">
        <v>413</v>
      </c>
      <c r="G301" t="s">
        <v>413</v>
      </c>
      <c r="I301" t="s">
        <v>1636</v>
      </c>
      <c r="K301" t="s">
        <v>5838</v>
      </c>
    </row>
    <row r="302" spans="1:11" x14ac:dyDescent="0.35">
      <c r="A302" t="s">
        <v>5534</v>
      </c>
      <c r="B302" t="s">
        <v>1154</v>
      </c>
      <c r="C302" t="s">
        <v>43</v>
      </c>
      <c r="D302" t="s">
        <v>834</v>
      </c>
      <c r="E302" t="s">
        <v>1150</v>
      </c>
      <c r="F302" t="s">
        <v>1150</v>
      </c>
      <c r="G302" t="s">
        <v>3783</v>
      </c>
      <c r="H302">
        <v>49</v>
      </c>
      <c r="I302" t="s">
        <v>2353</v>
      </c>
      <c r="K302" t="s">
        <v>5839</v>
      </c>
    </row>
    <row r="303" spans="1:11" x14ac:dyDescent="0.35">
      <c r="A303" t="s">
        <v>5534</v>
      </c>
      <c r="B303" t="s">
        <v>1154</v>
      </c>
      <c r="C303" t="s">
        <v>42</v>
      </c>
      <c r="D303" t="s">
        <v>413</v>
      </c>
      <c r="E303" t="s">
        <v>413</v>
      </c>
      <c r="F303" t="s">
        <v>413</v>
      </c>
      <c r="G303" t="s">
        <v>413</v>
      </c>
      <c r="I303" t="s">
        <v>1636</v>
      </c>
      <c r="K303" t="s">
        <v>5840</v>
      </c>
    </row>
    <row r="304" spans="1:11" x14ac:dyDescent="0.35">
      <c r="A304" t="s">
        <v>5534</v>
      </c>
      <c r="B304" t="s">
        <v>1154</v>
      </c>
      <c r="C304" t="s">
        <v>41</v>
      </c>
      <c r="D304" t="s">
        <v>413</v>
      </c>
      <c r="E304" t="s">
        <v>413</v>
      </c>
      <c r="F304" t="s">
        <v>413</v>
      </c>
      <c r="G304" t="s">
        <v>413</v>
      </c>
      <c r="I304" t="s">
        <v>1636</v>
      </c>
      <c r="K304" t="s">
        <v>5841</v>
      </c>
    </row>
    <row r="305" spans="1:11" x14ac:dyDescent="0.35">
      <c r="A305" t="s">
        <v>5534</v>
      </c>
      <c r="B305" t="s">
        <v>1154</v>
      </c>
      <c r="C305" t="s">
        <v>367</v>
      </c>
      <c r="D305" t="s">
        <v>413</v>
      </c>
      <c r="E305" t="s">
        <v>413</v>
      </c>
      <c r="F305" t="s">
        <v>413</v>
      </c>
      <c r="G305" t="s">
        <v>413</v>
      </c>
      <c r="I305" t="s">
        <v>1636</v>
      </c>
      <c r="K305" t="s">
        <v>5842</v>
      </c>
    </row>
    <row r="306" spans="1:11" x14ac:dyDescent="0.35">
      <c r="A306" t="s">
        <v>5534</v>
      </c>
      <c r="B306" t="s">
        <v>1155</v>
      </c>
      <c r="C306" t="s">
        <v>46</v>
      </c>
      <c r="D306" t="s">
        <v>834</v>
      </c>
      <c r="E306" t="s">
        <v>1150</v>
      </c>
      <c r="F306" t="s">
        <v>1150</v>
      </c>
      <c r="G306" t="s">
        <v>2516</v>
      </c>
      <c r="H306">
        <v>49</v>
      </c>
      <c r="I306" t="s">
        <v>2353</v>
      </c>
      <c r="K306" t="s">
        <v>5843</v>
      </c>
    </row>
    <row r="307" spans="1:11" x14ac:dyDescent="0.35">
      <c r="A307" t="s">
        <v>5534</v>
      </c>
      <c r="B307" t="s">
        <v>1155</v>
      </c>
      <c r="C307" t="s">
        <v>45</v>
      </c>
      <c r="D307" t="s">
        <v>413</v>
      </c>
      <c r="E307" t="s">
        <v>413</v>
      </c>
      <c r="F307" t="s">
        <v>413</v>
      </c>
      <c r="G307" t="s">
        <v>413</v>
      </c>
      <c r="I307" t="s">
        <v>1636</v>
      </c>
      <c r="K307" t="s">
        <v>5844</v>
      </c>
    </row>
    <row r="308" spans="1:11" x14ac:dyDescent="0.35">
      <c r="A308" t="s">
        <v>5534</v>
      </c>
      <c r="B308" t="s">
        <v>1155</v>
      </c>
      <c r="C308" t="s">
        <v>44</v>
      </c>
      <c r="D308" t="s">
        <v>413</v>
      </c>
      <c r="E308" t="s">
        <v>413</v>
      </c>
      <c r="F308" t="s">
        <v>413</v>
      </c>
      <c r="G308" t="s">
        <v>413</v>
      </c>
      <c r="I308" t="s">
        <v>1636</v>
      </c>
      <c r="K308" t="s">
        <v>5845</v>
      </c>
    </row>
    <row r="309" spans="1:11" x14ac:dyDescent="0.35">
      <c r="A309" t="s">
        <v>5534</v>
      </c>
      <c r="B309" t="s">
        <v>1155</v>
      </c>
      <c r="C309" t="s">
        <v>364</v>
      </c>
      <c r="D309" t="s">
        <v>413</v>
      </c>
      <c r="E309" t="s">
        <v>413</v>
      </c>
      <c r="F309" t="s">
        <v>413</v>
      </c>
      <c r="G309" t="s">
        <v>413</v>
      </c>
      <c r="I309" t="s">
        <v>1636</v>
      </c>
      <c r="K309" t="s">
        <v>5846</v>
      </c>
    </row>
    <row r="310" spans="1:11" x14ac:dyDescent="0.35">
      <c r="A310" t="s">
        <v>5534</v>
      </c>
      <c r="B310" t="s">
        <v>1157</v>
      </c>
      <c r="C310" t="s">
        <v>49</v>
      </c>
      <c r="D310" t="s">
        <v>1477</v>
      </c>
      <c r="E310" t="s">
        <v>3144</v>
      </c>
      <c r="F310" t="s">
        <v>3144</v>
      </c>
      <c r="G310" t="s">
        <v>3759</v>
      </c>
      <c r="H310">
        <v>49</v>
      </c>
      <c r="I310" t="s">
        <v>2353</v>
      </c>
      <c r="K310" t="s">
        <v>5847</v>
      </c>
    </row>
    <row r="311" spans="1:11" x14ac:dyDescent="0.35">
      <c r="A311" t="s">
        <v>5534</v>
      </c>
      <c r="B311" t="s">
        <v>1157</v>
      </c>
      <c r="C311" t="s">
        <v>48</v>
      </c>
      <c r="D311" t="s">
        <v>1636</v>
      </c>
      <c r="E311" t="s">
        <v>1636</v>
      </c>
      <c r="F311" t="s">
        <v>1636</v>
      </c>
      <c r="I311" t="s">
        <v>1636</v>
      </c>
      <c r="K311" t="s">
        <v>5848</v>
      </c>
    </row>
    <row r="312" spans="1:11" x14ac:dyDescent="0.35">
      <c r="A312" t="s">
        <v>5534</v>
      </c>
      <c r="B312" t="s">
        <v>1157</v>
      </c>
      <c r="C312" t="s">
        <v>47</v>
      </c>
      <c r="D312" t="s">
        <v>413</v>
      </c>
      <c r="E312" t="s">
        <v>413</v>
      </c>
      <c r="F312" t="s">
        <v>413</v>
      </c>
      <c r="G312" t="s">
        <v>413</v>
      </c>
      <c r="I312" t="s">
        <v>1636</v>
      </c>
      <c r="K312" t="s">
        <v>5849</v>
      </c>
    </row>
    <row r="313" spans="1:11" x14ac:dyDescent="0.35">
      <c r="A313" t="s">
        <v>5534</v>
      </c>
      <c r="B313" t="s">
        <v>1157</v>
      </c>
      <c r="C313" t="s">
        <v>403</v>
      </c>
      <c r="D313" t="s">
        <v>413</v>
      </c>
      <c r="E313" t="s">
        <v>413</v>
      </c>
      <c r="F313" t="s">
        <v>413</v>
      </c>
      <c r="G313" t="s">
        <v>413</v>
      </c>
      <c r="I313" t="s">
        <v>1636</v>
      </c>
      <c r="K313" t="s">
        <v>5850</v>
      </c>
    </row>
    <row r="314" spans="1:11" x14ac:dyDescent="0.35">
      <c r="A314" t="s">
        <v>5534</v>
      </c>
      <c r="B314" t="s">
        <v>1159</v>
      </c>
      <c r="C314" t="s">
        <v>52</v>
      </c>
      <c r="D314" t="s">
        <v>1721</v>
      </c>
      <c r="E314" t="s">
        <v>2098</v>
      </c>
      <c r="F314" t="s">
        <v>2098</v>
      </c>
      <c r="G314" t="s">
        <v>4094</v>
      </c>
      <c r="H314">
        <v>49</v>
      </c>
      <c r="I314" t="s">
        <v>2353</v>
      </c>
      <c r="K314" t="s">
        <v>5851</v>
      </c>
    </row>
    <row r="315" spans="1:11" x14ac:dyDescent="0.35">
      <c r="A315" t="s">
        <v>5534</v>
      </c>
      <c r="B315" t="s">
        <v>1159</v>
      </c>
      <c r="C315" t="s">
        <v>51</v>
      </c>
      <c r="D315" t="s">
        <v>413</v>
      </c>
      <c r="E315" t="s">
        <v>413</v>
      </c>
      <c r="F315" t="s">
        <v>413</v>
      </c>
      <c r="G315" t="s">
        <v>413</v>
      </c>
      <c r="I315" t="s">
        <v>1636</v>
      </c>
      <c r="K315" t="s">
        <v>5852</v>
      </c>
    </row>
    <row r="316" spans="1:11" x14ac:dyDescent="0.35">
      <c r="A316" t="s">
        <v>5534</v>
      </c>
      <c r="B316" t="s">
        <v>1159</v>
      </c>
      <c r="C316" t="s">
        <v>50</v>
      </c>
      <c r="D316" t="s">
        <v>413</v>
      </c>
      <c r="E316" t="s">
        <v>413</v>
      </c>
      <c r="F316" t="s">
        <v>413</v>
      </c>
      <c r="G316" t="s">
        <v>413</v>
      </c>
      <c r="I316" t="s">
        <v>1636</v>
      </c>
      <c r="K316" t="s">
        <v>5853</v>
      </c>
    </row>
    <row r="317" spans="1:11" x14ac:dyDescent="0.35">
      <c r="A317" t="s">
        <v>5534</v>
      </c>
      <c r="B317" t="s">
        <v>1159</v>
      </c>
      <c r="C317" t="s">
        <v>400</v>
      </c>
      <c r="D317" t="s">
        <v>413</v>
      </c>
      <c r="E317" t="s">
        <v>413</v>
      </c>
      <c r="F317" t="s">
        <v>413</v>
      </c>
      <c r="G317" t="s">
        <v>413</v>
      </c>
      <c r="I317" t="s">
        <v>1636</v>
      </c>
      <c r="K317" t="s">
        <v>5854</v>
      </c>
    </row>
    <row r="318" spans="1:11" x14ac:dyDescent="0.35">
      <c r="A318" t="s">
        <v>5534</v>
      </c>
      <c r="B318" t="s">
        <v>1160</v>
      </c>
      <c r="C318" t="s">
        <v>55</v>
      </c>
      <c r="D318" t="s">
        <v>1477</v>
      </c>
      <c r="E318" t="s">
        <v>3144</v>
      </c>
      <c r="F318" t="s">
        <v>3144</v>
      </c>
      <c r="G318" t="s">
        <v>3772</v>
      </c>
      <c r="H318">
        <v>49</v>
      </c>
      <c r="I318" t="s">
        <v>2353</v>
      </c>
      <c r="K318" t="s">
        <v>5855</v>
      </c>
    </row>
    <row r="319" spans="1:11" x14ac:dyDescent="0.35">
      <c r="A319" t="s">
        <v>5534</v>
      </c>
      <c r="B319" t="s">
        <v>1160</v>
      </c>
      <c r="C319" t="s">
        <v>54</v>
      </c>
      <c r="D319" t="s">
        <v>413</v>
      </c>
      <c r="E319" t="s">
        <v>413</v>
      </c>
      <c r="F319" t="s">
        <v>413</v>
      </c>
      <c r="G319" t="s">
        <v>413</v>
      </c>
      <c r="I319" t="s">
        <v>1636</v>
      </c>
      <c r="K319" t="s">
        <v>5856</v>
      </c>
    </row>
    <row r="320" spans="1:11" x14ac:dyDescent="0.35">
      <c r="A320" t="s">
        <v>5534</v>
      </c>
      <c r="B320" t="s">
        <v>1160</v>
      </c>
      <c r="C320" t="s">
        <v>53</v>
      </c>
      <c r="D320" t="s">
        <v>413</v>
      </c>
      <c r="E320" t="s">
        <v>413</v>
      </c>
      <c r="F320" t="s">
        <v>413</v>
      </c>
      <c r="G320" t="s">
        <v>413</v>
      </c>
      <c r="I320" t="s">
        <v>1636</v>
      </c>
      <c r="K320" t="s">
        <v>5857</v>
      </c>
    </row>
    <row r="321" spans="1:11" x14ac:dyDescent="0.35">
      <c r="A321" t="s">
        <v>5534</v>
      </c>
      <c r="B321" t="s">
        <v>1160</v>
      </c>
      <c r="C321" t="s">
        <v>397</v>
      </c>
      <c r="D321" t="s">
        <v>413</v>
      </c>
      <c r="E321" t="s">
        <v>413</v>
      </c>
      <c r="F321" t="s">
        <v>413</v>
      </c>
      <c r="G321" t="s">
        <v>413</v>
      </c>
      <c r="I321" t="s">
        <v>1636</v>
      </c>
      <c r="K321" t="s">
        <v>5858</v>
      </c>
    </row>
    <row r="322" spans="1:11" x14ac:dyDescent="0.35">
      <c r="A322" t="s">
        <v>5534</v>
      </c>
      <c r="B322" t="s">
        <v>1161</v>
      </c>
      <c r="C322" t="s">
        <v>58</v>
      </c>
      <c r="D322" t="s">
        <v>2485</v>
      </c>
      <c r="E322" t="s">
        <v>2334</v>
      </c>
      <c r="F322" t="s">
        <v>2334</v>
      </c>
      <c r="G322" t="s">
        <v>3168</v>
      </c>
      <c r="H322">
        <v>15</v>
      </c>
      <c r="I322" t="s">
        <v>2353</v>
      </c>
      <c r="K322" t="s">
        <v>5859</v>
      </c>
    </row>
    <row r="323" spans="1:11" x14ac:dyDescent="0.35">
      <c r="A323" t="s">
        <v>5534</v>
      </c>
      <c r="B323" t="s">
        <v>1161</v>
      </c>
      <c r="C323" t="s">
        <v>57</v>
      </c>
      <c r="D323" t="s">
        <v>2485</v>
      </c>
      <c r="E323" t="s">
        <v>2334</v>
      </c>
      <c r="F323" t="s">
        <v>2334</v>
      </c>
      <c r="G323" t="s">
        <v>3150</v>
      </c>
      <c r="H323">
        <v>28</v>
      </c>
      <c r="I323" t="s">
        <v>2353</v>
      </c>
      <c r="K323" t="s">
        <v>5860</v>
      </c>
    </row>
    <row r="324" spans="1:11" x14ac:dyDescent="0.35">
      <c r="A324" t="s">
        <v>5534</v>
      </c>
      <c r="B324" t="s">
        <v>1161</v>
      </c>
      <c r="C324" t="s">
        <v>56</v>
      </c>
      <c r="D324" t="s">
        <v>413</v>
      </c>
      <c r="E324" t="s">
        <v>413</v>
      </c>
      <c r="F324" t="s">
        <v>413</v>
      </c>
      <c r="G324" t="s">
        <v>413</v>
      </c>
      <c r="I324" t="s">
        <v>1636</v>
      </c>
      <c r="K324" t="s">
        <v>5861</v>
      </c>
    </row>
    <row r="325" spans="1:11" x14ac:dyDescent="0.35">
      <c r="A325" t="s">
        <v>5534</v>
      </c>
      <c r="B325" t="s">
        <v>1161</v>
      </c>
      <c r="C325" t="s">
        <v>394</v>
      </c>
      <c r="D325" t="s">
        <v>413</v>
      </c>
      <c r="E325" t="s">
        <v>413</v>
      </c>
      <c r="F325" t="s">
        <v>413</v>
      </c>
      <c r="G325" t="s">
        <v>413</v>
      </c>
      <c r="I325" t="s">
        <v>1636</v>
      </c>
      <c r="K325" t="s">
        <v>5862</v>
      </c>
    </row>
    <row r="326" spans="1:11" x14ac:dyDescent="0.35">
      <c r="A326" t="s">
        <v>5534</v>
      </c>
      <c r="B326" t="s">
        <v>1162</v>
      </c>
      <c r="C326" t="s">
        <v>61</v>
      </c>
      <c r="D326" t="s">
        <v>1721</v>
      </c>
      <c r="E326" t="s">
        <v>2098</v>
      </c>
      <c r="F326" t="s">
        <v>2098</v>
      </c>
      <c r="G326" t="s">
        <v>3951</v>
      </c>
      <c r="H326">
        <v>18</v>
      </c>
      <c r="I326" t="s">
        <v>2353</v>
      </c>
      <c r="K326" t="s">
        <v>5863</v>
      </c>
    </row>
    <row r="327" spans="1:11" x14ac:dyDescent="0.35">
      <c r="A327" t="s">
        <v>5534</v>
      </c>
      <c r="B327" t="s">
        <v>1162</v>
      </c>
      <c r="C327" t="s">
        <v>60</v>
      </c>
      <c r="D327" t="s">
        <v>2485</v>
      </c>
      <c r="E327" t="s">
        <v>2334</v>
      </c>
      <c r="F327" t="s">
        <v>2334</v>
      </c>
      <c r="G327" t="s">
        <v>4093</v>
      </c>
      <c r="H327">
        <v>4</v>
      </c>
      <c r="I327" t="s">
        <v>2353</v>
      </c>
      <c r="K327" t="s">
        <v>5864</v>
      </c>
    </row>
    <row r="328" spans="1:11" x14ac:dyDescent="0.35">
      <c r="A328" t="s">
        <v>5534</v>
      </c>
      <c r="B328" t="s">
        <v>1162</v>
      </c>
      <c r="C328" t="s">
        <v>59</v>
      </c>
      <c r="D328" t="s">
        <v>1477</v>
      </c>
      <c r="E328" t="s">
        <v>3144</v>
      </c>
      <c r="F328" t="s">
        <v>3144</v>
      </c>
      <c r="G328" t="s">
        <v>3750</v>
      </c>
      <c r="H328">
        <v>27</v>
      </c>
      <c r="I328" t="s">
        <v>2353</v>
      </c>
      <c r="K328" t="s">
        <v>5865</v>
      </c>
    </row>
    <row r="329" spans="1:11" x14ac:dyDescent="0.35">
      <c r="A329" t="s">
        <v>5534</v>
      </c>
      <c r="B329" t="s">
        <v>1162</v>
      </c>
      <c r="C329" t="s">
        <v>391</v>
      </c>
      <c r="D329" t="s">
        <v>413</v>
      </c>
      <c r="E329" t="s">
        <v>413</v>
      </c>
      <c r="F329" t="s">
        <v>413</v>
      </c>
      <c r="G329" t="s">
        <v>413</v>
      </c>
      <c r="I329" t="s">
        <v>1636</v>
      </c>
      <c r="K329" t="s">
        <v>5866</v>
      </c>
    </row>
    <row r="330" spans="1:11" x14ac:dyDescent="0.35">
      <c r="A330" t="s">
        <v>5534</v>
      </c>
      <c r="B330" t="s">
        <v>1163</v>
      </c>
      <c r="C330" t="s">
        <v>64</v>
      </c>
      <c r="D330" t="s">
        <v>1721</v>
      </c>
      <c r="E330" t="s">
        <v>2098</v>
      </c>
      <c r="F330" t="s">
        <v>2098</v>
      </c>
      <c r="G330" t="s">
        <v>4094</v>
      </c>
      <c r="H330">
        <v>32</v>
      </c>
      <c r="I330" t="s">
        <v>2353</v>
      </c>
      <c r="K330" t="s">
        <v>5867</v>
      </c>
    </row>
    <row r="331" spans="1:11" x14ac:dyDescent="0.35">
      <c r="A331" t="s">
        <v>5534</v>
      </c>
      <c r="B331" t="s">
        <v>1163</v>
      </c>
      <c r="C331" t="s">
        <v>63</v>
      </c>
      <c r="D331" t="s">
        <v>1721</v>
      </c>
      <c r="E331" t="s">
        <v>2098</v>
      </c>
      <c r="F331" t="s">
        <v>2098</v>
      </c>
      <c r="G331" t="s">
        <v>3485</v>
      </c>
      <c r="H331">
        <v>17</v>
      </c>
      <c r="I331" t="s">
        <v>2353</v>
      </c>
      <c r="K331" t="s">
        <v>5868</v>
      </c>
    </row>
    <row r="332" spans="1:11" x14ac:dyDescent="0.35">
      <c r="A332" t="s">
        <v>5534</v>
      </c>
      <c r="B332" t="s">
        <v>1163</v>
      </c>
      <c r="C332" t="s">
        <v>62</v>
      </c>
      <c r="D332" t="s">
        <v>413</v>
      </c>
      <c r="E332" t="s">
        <v>413</v>
      </c>
      <c r="F332" t="s">
        <v>413</v>
      </c>
      <c r="G332" t="s">
        <v>413</v>
      </c>
      <c r="I332" t="s">
        <v>1636</v>
      </c>
      <c r="K332" t="s">
        <v>5869</v>
      </c>
    </row>
    <row r="333" spans="1:11" x14ac:dyDescent="0.35">
      <c r="A333" t="s">
        <v>5534</v>
      </c>
      <c r="B333" t="s">
        <v>1163</v>
      </c>
      <c r="C333" t="s">
        <v>388</v>
      </c>
      <c r="D333" t="s">
        <v>413</v>
      </c>
      <c r="E333" t="s">
        <v>413</v>
      </c>
      <c r="F333" t="s">
        <v>413</v>
      </c>
      <c r="G333" t="s">
        <v>413</v>
      </c>
      <c r="I333" t="s">
        <v>1636</v>
      </c>
      <c r="K333" t="s">
        <v>5870</v>
      </c>
    </row>
    <row r="334" spans="1:11" x14ac:dyDescent="0.35">
      <c r="A334" t="s">
        <v>5534</v>
      </c>
      <c r="B334" t="s">
        <v>1164</v>
      </c>
      <c r="C334" t="s">
        <v>67</v>
      </c>
      <c r="D334" t="s">
        <v>1721</v>
      </c>
      <c r="E334" t="s">
        <v>2098</v>
      </c>
      <c r="F334" t="s">
        <v>2098</v>
      </c>
      <c r="G334" t="s">
        <v>3951</v>
      </c>
      <c r="H334">
        <v>18</v>
      </c>
      <c r="I334" t="s">
        <v>2353</v>
      </c>
      <c r="K334" t="s">
        <v>5871</v>
      </c>
    </row>
    <row r="335" spans="1:11" x14ac:dyDescent="0.35">
      <c r="A335" t="s">
        <v>5534</v>
      </c>
      <c r="B335" t="s">
        <v>1164</v>
      </c>
      <c r="C335" t="s">
        <v>66</v>
      </c>
      <c r="D335" t="s">
        <v>915</v>
      </c>
      <c r="E335" t="s">
        <v>1100</v>
      </c>
      <c r="F335" t="s">
        <v>1100</v>
      </c>
      <c r="G335" t="s">
        <v>3958</v>
      </c>
      <c r="H335">
        <v>16</v>
      </c>
      <c r="I335" t="s">
        <v>2353</v>
      </c>
      <c r="K335" t="s">
        <v>5872</v>
      </c>
    </row>
    <row r="336" spans="1:11" x14ac:dyDescent="0.35">
      <c r="A336" t="s">
        <v>5534</v>
      </c>
      <c r="B336" t="s">
        <v>1164</v>
      </c>
      <c r="C336" t="s">
        <v>65</v>
      </c>
      <c r="D336" t="s">
        <v>915</v>
      </c>
      <c r="E336" t="s">
        <v>1100</v>
      </c>
      <c r="F336" t="s">
        <v>1100</v>
      </c>
      <c r="G336" t="s">
        <v>3947</v>
      </c>
      <c r="H336">
        <v>15</v>
      </c>
      <c r="I336" t="s">
        <v>2353</v>
      </c>
      <c r="K336" t="s">
        <v>5873</v>
      </c>
    </row>
    <row r="337" spans="1:11" x14ac:dyDescent="0.35">
      <c r="A337" t="s">
        <v>5534</v>
      </c>
      <c r="B337" t="s">
        <v>1164</v>
      </c>
      <c r="C337" t="s">
        <v>385</v>
      </c>
      <c r="D337" t="s">
        <v>413</v>
      </c>
      <c r="E337" t="s">
        <v>413</v>
      </c>
      <c r="F337" t="s">
        <v>413</v>
      </c>
      <c r="G337" t="s">
        <v>413</v>
      </c>
      <c r="I337" t="s">
        <v>1636</v>
      </c>
      <c r="K337" t="s">
        <v>5874</v>
      </c>
    </row>
    <row r="338" spans="1:11" x14ac:dyDescent="0.35">
      <c r="A338" t="s">
        <v>5534</v>
      </c>
      <c r="B338" t="s">
        <v>585</v>
      </c>
      <c r="C338" t="s">
        <v>545</v>
      </c>
      <c r="D338" t="s">
        <v>1475</v>
      </c>
      <c r="E338" t="s">
        <v>1634</v>
      </c>
      <c r="F338" t="s">
        <v>1634</v>
      </c>
      <c r="G338" t="s">
        <v>3621</v>
      </c>
      <c r="H338">
        <v>34</v>
      </c>
      <c r="I338" t="s">
        <v>2353</v>
      </c>
      <c r="K338" t="s">
        <v>5875</v>
      </c>
    </row>
    <row r="339" spans="1:11" x14ac:dyDescent="0.35">
      <c r="A339" t="s">
        <v>5534</v>
      </c>
      <c r="B339" t="s">
        <v>585</v>
      </c>
      <c r="C339" t="s">
        <v>546</v>
      </c>
      <c r="D339" t="s">
        <v>824</v>
      </c>
      <c r="E339" t="s">
        <v>2107</v>
      </c>
      <c r="F339" t="s">
        <v>2107</v>
      </c>
      <c r="G339" t="s">
        <v>3926</v>
      </c>
      <c r="H339">
        <v>15</v>
      </c>
      <c r="I339" t="s">
        <v>2353</v>
      </c>
      <c r="K339" t="s">
        <v>5876</v>
      </c>
    </row>
    <row r="340" spans="1:11" x14ac:dyDescent="0.35">
      <c r="A340" t="s">
        <v>5534</v>
      </c>
      <c r="B340" t="s">
        <v>585</v>
      </c>
      <c r="C340" t="s">
        <v>547</v>
      </c>
      <c r="D340" t="s">
        <v>413</v>
      </c>
      <c r="E340" t="s">
        <v>413</v>
      </c>
      <c r="F340" t="s">
        <v>413</v>
      </c>
      <c r="G340" t="s">
        <v>413</v>
      </c>
      <c r="I340" t="s">
        <v>1636</v>
      </c>
      <c r="K340" t="s">
        <v>5877</v>
      </c>
    </row>
    <row r="341" spans="1:11" x14ac:dyDescent="0.35">
      <c r="A341" t="s">
        <v>5534</v>
      </c>
      <c r="B341" t="s">
        <v>585</v>
      </c>
      <c r="C341" t="s">
        <v>548</v>
      </c>
      <c r="D341" t="s">
        <v>413</v>
      </c>
      <c r="E341" t="s">
        <v>413</v>
      </c>
      <c r="F341" t="s">
        <v>413</v>
      </c>
      <c r="G341" t="s">
        <v>413</v>
      </c>
      <c r="I341" t="s">
        <v>1636</v>
      </c>
      <c r="K341" t="s">
        <v>5878</v>
      </c>
    </row>
    <row r="342" spans="1:11" x14ac:dyDescent="0.35">
      <c r="A342" t="s">
        <v>5534</v>
      </c>
      <c r="B342" t="s">
        <v>1165</v>
      </c>
      <c r="C342" t="s">
        <v>549</v>
      </c>
      <c r="D342" t="s">
        <v>1475</v>
      </c>
      <c r="E342" t="s">
        <v>1634</v>
      </c>
      <c r="F342" t="s">
        <v>1634</v>
      </c>
      <c r="G342" t="s">
        <v>3623</v>
      </c>
      <c r="H342">
        <v>49</v>
      </c>
      <c r="I342" t="s">
        <v>2353</v>
      </c>
      <c r="K342" t="s">
        <v>5879</v>
      </c>
    </row>
    <row r="343" spans="1:11" x14ac:dyDescent="0.35">
      <c r="A343" t="s">
        <v>5534</v>
      </c>
      <c r="B343" t="s">
        <v>1165</v>
      </c>
      <c r="C343" t="s">
        <v>550</v>
      </c>
      <c r="D343" t="s">
        <v>413</v>
      </c>
      <c r="E343" t="s">
        <v>413</v>
      </c>
      <c r="F343" t="s">
        <v>413</v>
      </c>
      <c r="G343" t="s">
        <v>413</v>
      </c>
      <c r="I343" t="s">
        <v>1636</v>
      </c>
      <c r="K343" t="s">
        <v>5880</v>
      </c>
    </row>
    <row r="344" spans="1:11" x14ac:dyDescent="0.35">
      <c r="A344" t="s">
        <v>5534</v>
      </c>
      <c r="B344" t="s">
        <v>1165</v>
      </c>
      <c r="C344" t="s">
        <v>551</v>
      </c>
      <c r="D344" t="s">
        <v>413</v>
      </c>
      <c r="E344" t="s">
        <v>413</v>
      </c>
      <c r="F344" t="s">
        <v>413</v>
      </c>
      <c r="G344" t="s">
        <v>413</v>
      </c>
      <c r="I344" t="s">
        <v>1636</v>
      </c>
      <c r="K344" t="s">
        <v>5881</v>
      </c>
    </row>
    <row r="345" spans="1:11" x14ac:dyDescent="0.35">
      <c r="A345" t="s">
        <v>5534</v>
      </c>
      <c r="B345" t="s">
        <v>1165</v>
      </c>
      <c r="C345" t="s">
        <v>552</v>
      </c>
      <c r="D345" t="s">
        <v>413</v>
      </c>
      <c r="E345" t="s">
        <v>413</v>
      </c>
      <c r="F345" t="s">
        <v>413</v>
      </c>
      <c r="G345" t="s">
        <v>413</v>
      </c>
      <c r="I345" t="s">
        <v>1636</v>
      </c>
      <c r="K345" t="s">
        <v>5882</v>
      </c>
    </row>
    <row r="346" spans="1:11" x14ac:dyDescent="0.35">
      <c r="A346" t="s">
        <v>5534</v>
      </c>
      <c r="B346" t="s">
        <v>1166</v>
      </c>
      <c r="C346" t="s">
        <v>553</v>
      </c>
      <c r="D346" t="s">
        <v>1475</v>
      </c>
      <c r="E346" t="s">
        <v>1634</v>
      </c>
      <c r="F346" t="s">
        <v>1634</v>
      </c>
      <c r="G346" t="s">
        <v>4304</v>
      </c>
      <c r="H346">
        <v>29</v>
      </c>
      <c r="I346" t="s">
        <v>2353</v>
      </c>
      <c r="K346" t="s">
        <v>5883</v>
      </c>
    </row>
    <row r="347" spans="1:11" x14ac:dyDescent="0.35">
      <c r="A347" t="s">
        <v>5534</v>
      </c>
      <c r="B347" t="s">
        <v>1166</v>
      </c>
      <c r="C347" t="s">
        <v>554</v>
      </c>
      <c r="D347" t="s">
        <v>824</v>
      </c>
      <c r="E347" t="s">
        <v>2107</v>
      </c>
      <c r="F347" t="s">
        <v>2107</v>
      </c>
      <c r="G347" t="s">
        <v>3748</v>
      </c>
      <c r="H347">
        <v>8</v>
      </c>
      <c r="I347" t="s">
        <v>2353</v>
      </c>
      <c r="K347" t="s">
        <v>5884</v>
      </c>
    </row>
    <row r="348" spans="1:11" x14ac:dyDescent="0.35">
      <c r="A348" t="s">
        <v>5534</v>
      </c>
      <c r="B348" t="s">
        <v>1166</v>
      </c>
      <c r="C348" t="s">
        <v>555</v>
      </c>
      <c r="D348" t="s">
        <v>832</v>
      </c>
      <c r="E348" t="s">
        <v>1111</v>
      </c>
      <c r="F348" t="s">
        <v>1111</v>
      </c>
      <c r="G348" t="s">
        <v>3930</v>
      </c>
      <c r="H348">
        <v>3</v>
      </c>
      <c r="I348" t="s">
        <v>2353</v>
      </c>
      <c r="K348" t="s">
        <v>5885</v>
      </c>
    </row>
    <row r="349" spans="1:11" x14ac:dyDescent="0.35">
      <c r="A349" t="s">
        <v>5534</v>
      </c>
      <c r="B349" t="s">
        <v>1166</v>
      </c>
      <c r="C349" t="s">
        <v>556</v>
      </c>
      <c r="D349" t="s">
        <v>413</v>
      </c>
      <c r="E349" t="s">
        <v>413</v>
      </c>
      <c r="F349" t="s">
        <v>413</v>
      </c>
      <c r="G349" t="s">
        <v>413</v>
      </c>
      <c r="I349" t="s">
        <v>1636</v>
      </c>
      <c r="K349" t="s">
        <v>5886</v>
      </c>
    </row>
    <row r="350" spans="1:11" x14ac:dyDescent="0.35">
      <c r="A350" t="s">
        <v>5534</v>
      </c>
      <c r="B350" t="s">
        <v>1167</v>
      </c>
      <c r="C350" t="s">
        <v>557</v>
      </c>
      <c r="D350" t="s">
        <v>832</v>
      </c>
      <c r="E350" t="s">
        <v>1111</v>
      </c>
      <c r="F350" t="s">
        <v>1111</v>
      </c>
      <c r="G350" t="s">
        <v>3930</v>
      </c>
      <c r="H350">
        <v>49</v>
      </c>
      <c r="I350" t="s">
        <v>2353</v>
      </c>
      <c r="K350" t="s">
        <v>5887</v>
      </c>
    </row>
    <row r="351" spans="1:11" x14ac:dyDescent="0.35">
      <c r="A351" t="s">
        <v>5534</v>
      </c>
      <c r="B351" t="s">
        <v>1167</v>
      </c>
      <c r="C351" t="s">
        <v>558</v>
      </c>
      <c r="D351" t="s">
        <v>413</v>
      </c>
      <c r="E351" t="s">
        <v>413</v>
      </c>
      <c r="F351" t="s">
        <v>413</v>
      </c>
      <c r="G351" t="s">
        <v>413</v>
      </c>
      <c r="I351" t="s">
        <v>1636</v>
      </c>
      <c r="K351" t="s">
        <v>5888</v>
      </c>
    </row>
    <row r="352" spans="1:11" x14ac:dyDescent="0.35">
      <c r="A352" t="s">
        <v>5534</v>
      </c>
      <c r="B352" t="s">
        <v>1167</v>
      </c>
      <c r="C352" t="s">
        <v>559</v>
      </c>
      <c r="D352" t="s">
        <v>413</v>
      </c>
      <c r="E352" t="s">
        <v>413</v>
      </c>
      <c r="F352" t="s">
        <v>413</v>
      </c>
      <c r="G352" t="s">
        <v>413</v>
      </c>
      <c r="I352" t="s">
        <v>1636</v>
      </c>
      <c r="K352" t="s">
        <v>5889</v>
      </c>
    </row>
    <row r="353" spans="1:11" x14ac:dyDescent="0.35">
      <c r="A353" t="s">
        <v>5534</v>
      </c>
      <c r="B353" t="s">
        <v>1167</v>
      </c>
      <c r="C353" t="s">
        <v>560</v>
      </c>
      <c r="D353" t="s">
        <v>413</v>
      </c>
      <c r="E353" t="s">
        <v>413</v>
      </c>
      <c r="F353" t="s">
        <v>413</v>
      </c>
      <c r="G353" t="s">
        <v>413</v>
      </c>
      <c r="I353" t="s">
        <v>1636</v>
      </c>
      <c r="K353" t="s">
        <v>5890</v>
      </c>
    </row>
    <row r="354" spans="1:11" x14ac:dyDescent="0.35">
      <c r="A354" t="s">
        <v>5534</v>
      </c>
      <c r="B354" t="s">
        <v>601</v>
      </c>
      <c r="C354" t="s">
        <v>561</v>
      </c>
      <c r="D354" t="s">
        <v>824</v>
      </c>
      <c r="E354" t="s">
        <v>2107</v>
      </c>
      <c r="F354" t="s">
        <v>2107</v>
      </c>
      <c r="G354" t="s">
        <v>3924</v>
      </c>
      <c r="H354">
        <v>28</v>
      </c>
      <c r="I354" t="s">
        <v>2353</v>
      </c>
      <c r="K354" t="s">
        <v>5891</v>
      </c>
    </row>
    <row r="355" spans="1:11" x14ac:dyDescent="0.35">
      <c r="A355" t="s">
        <v>5534</v>
      </c>
      <c r="B355" t="s">
        <v>601</v>
      </c>
      <c r="C355" t="s">
        <v>562</v>
      </c>
      <c r="D355" t="s">
        <v>1475</v>
      </c>
      <c r="E355" t="s">
        <v>1634</v>
      </c>
      <c r="F355" t="s">
        <v>1634</v>
      </c>
      <c r="G355" t="s">
        <v>4292</v>
      </c>
      <c r="H355">
        <v>21</v>
      </c>
      <c r="I355" t="s">
        <v>2353</v>
      </c>
      <c r="K355" t="s">
        <v>5892</v>
      </c>
    </row>
    <row r="356" spans="1:11" x14ac:dyDescent="0.35">
      <c r="A356" t="s">
        <v>5534</v>
      </c>
      <c r="B356" t="s">
        <v>601</v>
      </c>
      <c r="C356" t="s">
        <v>563</v>
      </c>
      <c r="D356" t="s">
        <v>413</v>
      </c>
      <c r="E356" t="s">
        <v>413</v>
      </c>
      <c r="F356" t="s">
        <v>413</v>
      </c>
      <c r="G356" t="s">
        <v>413</v>
      </c>
      <c r="I356" t="s">
        <v>1636</v>
      </c>
      <c r="K356" t="s">
        <v>5893</v>
      </c>
    </row>
    <row r="357" spans="1:11" x14ac:dyDescent="0.35">
      <c r="A357" t="s">
        <v>5534</v>
      </c>
      <c r="B357" t="s">
        <v>601</v>
      </c>
      <c r="C357" t="s">
        <v>564</v>
      </c>
      <c r="D357" t="s">
        <v>413</v>
      </c>
      <c r="E357" t="s">
        <v>413</v>
      </c>
      <c r="F357" t="s">
        <v>413</v>
      </c>
      <c r="G357" t="s">
        <v>413</v>
      </c>
      <c r="I357" t="s">
        <v>1636</v>
      </c>
      <c r="K357" t="s">
        <v>5894</v>
      </c>
    </row>
    <row r="358" spans="1:11" x14ac:dyDescent="0.35">
      <c r="A358" t="s">
        <v>5534</v>
      </c>
      <c r="B358" t="s">
        <v>611</v>
      </c>
      <c r="C358" t="s">
        <v>565</v>
      </c>
      <c r="D358" t="s">
        <v>1475</v>
      </c>
      <c r="E358" t="s">
        <v>1634</v>
      </c>
      <c r="F358" t="s">
        <v>1634</v>
      </c>
      <c r="G358" t="s">
        <v>3620</v>
      </c>
      <c r="H358">
        <v>36</v>
      </c>
      <c r="I358" t="s">
        <v>2353</v>
      </c>
      <c r="K358" t="s">
        <v>5895</v>
      </c>
    </row>
    <row r="359" spans="1:11" x14ac:dyDescent="0.35">
      <c r="A359" t="s">
        <v>5534</v>
      </c>
      <c r="B359" t="s">
        <v>611</v>
      </c>
      <c r="C359" t="s">
        <v>566</v>
      </c>
      <c r="D359" t="s">
        <v>413</v>
      </c>
      <c r="E359" t="s">
        <v>413</v>
      </c>
      <c r="F359" t="s">
        <v>413</v>
      </c>
      <c r="G359" t="s">
        <v>413</v>
      </c>
      <c r="I359" t="s">
        <v>1636</v>
      </c>
      <c r="K359" t="s">
        <v>5896</v>
      </c>
    </row>
    <row r="360" spans="1:11" x14ac:dyDescent="0.35">
      <c r="A360" t="s">
        <v>5534</v>
      </c>
      <c r="B360" t="s">
        <v>611</v>
      </c>
      <c r="C360" t="s">
        <v>567</v>
      </c>
      <c r="D360" t="s">
        <v>413</v>
      </c>
      <c r="E360" t="s">
        <v>413</v>
      </c>
      <c r="F360" t="s">
        <v>413</v>
      </c>
      <c r="G360" t="s">
        <v>413</v>
      </c>
      <c r="I360" t="s">
        <v>1636</v>
      </c>
      <c r="K360" t="s">
        <v>5897</v>
      </c>
    </row>
    <row r="361" spans="1:11" x14ac:dyDescent="0.35">
      <c r="A361" t="s">
        <v>5534</v>
      </c>
      <c r="B361" t="s">
        <v>611</v>
      </c>
      <c r="C361" t="s">
        <v>568</v>
      </c>
      <c r="D361" t="s">
        <v>413</v>
      </c>
      <c r="E361" t="s">
        <v>413</v>
      </c>
      <c r="F361" t="s">
        <v>413</v>
      </c>
      <c r="G361" t="s">
        <v>413</v>
      </c>
      <c r="I361" t="s">
        <v>1636</v>
      </c>
      <c r="K361" t="s">
        <v>5898</v>
      </c>
    </row>
    <row r="362" spans="1:11" x14ac:dyDescent="0.35">
      <c r="A362" t="s">
        <v>5534</v>
      </c>
      <c r="B362" t="s">
        <v>623</v>
      </c>
      <c r="C362" t="s">
        <v>569</v>
      </c>
      <c r="D362" t="s">
        <v>1475</v>
      </c>
      <c r="E362" t="s">
        <v>1634</v>
      </c>
      <c r="F362" t="s">
        <v>1634</v>
      </c>
      <c r="G362" t="s">
        <v>3622</v>
      </c>
      <c r="H362">
        <v>46</v>
      </c>
      <c r="I362" t="s">
        <v>2353</v>
      </c>
      <c r="K362" t="s">
        <v>5899</v>
      </c>
    </row>
    <row r="363" spans="1:11" x14ac:dyDescent="0.35">
      <c r="A363" t="s">
        <v>5534</v>
      </c>
      <c r="B363" t="s">
        <v>623</v>
      </c>
      <c r="C363" t="s">
        <v>570</v>
      </c>
      <c r="D363" t="s">
        <v>413</v>
      </c>
      <c r="E363" t="s">
        <v>413</v>
      </c>
      <c r="F363" t="s">
        <v>413</v>
      </c>
      <c r="G363" t="s">
        <v>413</v>
      </c>
      <c r="I363" t="s">
        <v>1636</v>
      </c>
      <c r="K363" t="s">
        <v>5900</v>
      </c>
    </row>
    <row r="364" spans="1:11" x14ac:dyDescent="0.35">
      <c r="A364" t="s">
        <v>5534</v>
      </c>
      <c r="B364" t="s">
        <v>623</v>
      </c>
      <c r="C364" t="s">
        <v>571</v>
      </c>
      <c r="D364" t="s">
        <v>413</v>
      </c>
      <c r="E364" t="s">
        <v>413</v>
      </c>
      <c r="F364" t="s">
        <v>413</v>
      </c>
      <c r="G364" t="s">
        <v>413</v>
      </c>
      <c r="I364" t="s">
        <v>1636</v>
      </c>
      <c r="K364" t="s">
        <v>5901</v>
      </c>
    </row>
    <row r="365" spans="1:11" x14ac:dyDescent="0.35">
      <c r="A365" t="s">
        <v>5534</v>
      </c>
      <c r="B365" t="s">
        <v>623</v>
      </c>
      <c r="C365" t="s">
        <v>572</v>
      </c>
      <c r="D365" t="s">
        <v>413</v>
      </c>
      <c r="E365" t="s">
        <v>413</v>
      </c>
      <c r="F365" t="s">
        <v>413</v>
      </c>
      <c r="G365" t="s">
        <v>413</v>
      </c>
      <c r="I365" t="s">
        <v>1636</v>
      </c>
      <c r="K365" t="s">
        <v>5902</v>
      </c>
    </row>
    <row r="366" spans="1:11" x14ac:dyDescent="0.35">
      <c r="A366" t="s">
        <v>5534</v>
      </c>
      <c r="B366" t="s">
        <v>634</v>
      </c>
      <c r="C366" t="s">
        <v>573</v>
      </c>
      <c r="D366" t="s">
        <v>413</v>
      </c>
      <c r="E366" t="s">
        <v>413</v>
      </c>
      <c r="F366" t="s">
        <v>413</v>
      </c>
      <c r="G366" t="s">
        <v>413</v>
      </c>
      <c r="I366" t="s">
        <v>1636</v>
      </c>
      <c r="K366" t="s">
        <v>5903</v>
      </c>
    </row>
    <row r="367" spans="1:11" x14ac:dyDescent="0.35">
      <c r="A367" t="s">
        <v>5534</v>
      </c>
      <c r="B367" t="s">
        <v>634</v>
      </c>
      <c r="C367" t="s">
        <v>574</v>
      </c>
      <c r="D367" t="s">
        <v>413</v>
      </c>
      <c r="E367" t="s">
        <v>413</v>
      </c>
      <c r="F367" t="s">
        <v>413</v>
      </c>
      <c r="G367" t="s">
        <v>413</v>
      </c>
      <c r="I367" t="s">
        <v>1636</v>
      </c>
      <c r="K367" t="s">
        <v>5904</v>
      </c>
    </row>
    <row r="368" spans="1:11" x14ac:dyDescent="0.35">
      <c r="A368" t="s">
        <v>5534</v>
      </c>
      <c r="B368" t="s">
        <v>634</v>
      </c>
      <c r="C368" t="s">
        <v>575</v>
      </c>
      <c r="D368" t="s">
        <v>413</v>
      </c>
      <c r="E368" t="s">
        <v>413</v>
      </c>
      <c r="F368" t="s">
        <v>413</v>
      </c>
      <c r="G368" t="s">
        <v>413</v>
      </c>
      <c r="I368" t="s">
        <v>1636</v>
      </c>
      <c r="K368" t="s">
        <v>5905</v>
      </c>
    </row>
    <row r="369" spans="1:11" x14ac:dyDescent="0.35">
      <c r="A369" t="s">
        <v>5534</v>
      </c>
      <c r="B369" t="s">
        <v>634</v>
      </c>
      <c r="C369" t="s">
        <v>576</v>
      </c>
      <c r="D369" t="s">
        <v>413</v>
      </c>
      <c r="E369" t="s">
        <v>413</v>
      </c>
      <c r="F369" t="s">
        <v>413</v>
      </c>
      <c r="G369" t="s">
        <v>413</v>
      </c>
      <c r="I369" t="s">
        <v>1636</v>
      </c>
      <c r="K369" t="s">
        <v>5906</v>
      </c>
    </row>
    <row r="370" spans="1:11" x14ac:dyDescent="0.35">
      <c r="A370" t="s">
        <v>5534</v>
      </c>
      <c r="B370" t="s">
        <v>640</v>
      </c>
      <c r="C370" t="s">
        <v>577</v>
      </c>
      <c r="D370" t="s">
        <v>413</v>
      </c>
      <c r="E370" t="s">
        <v>413</v>
      </c>
      <c r="F370" t="s">
        <v>413</v>
      </c>
      <c r="G370" t="s">
        <v>413</v>
      </c>
      <c r="I370" t="s">
        <v>1636</v>
      </c>
      <c r="K370" t="s">
        <v>5907</v>
      </c>
    </row>
    <row r="371" spans="1:11" x14ac:dyDescent="0.35">
      <c r="A371" t="s">
        <v>5534</v>
      </c>
      <c r="B371" t="s">
        <v>640</v>
      </c>
      <c r="C371" t="s">
        <v>578</v>
      </c>
      <c r="D371" t="s">
        <v>413</v>
      </c>
      <c r="E371" t="s">
        <v>413</v>
      </c>
      <c r="F371" t="s">
        <v>413</v>
      </c>
      <c r="G371" t="s">
        <v>413</v>
      </c>
      <c r="I371" t="s">
        <v>1636</v>
      </c>
      <c r="K371" t="s">
        <v>5908</v>
      </c>
    </row>
    <row r="372" spans="1:11" x14ac:dyDescent="0.35">
      <c r="A372" t="s">
        <v>5534</v>
      </c>
      <c r="B372" t="s">
        <v>640</v>
      </c>
      <c r="C372" t="s">
        <v>579</v>
      </c>
      <c r="D372" t="s">
        <v>413</v>
      </c>
      <c r="E372" t="s">
        <v>413</v>
      </c>
      <c r="F372" t="s">
        <v>413</v>
      </c>
      <c r="G372" t="s">
        <v>413</v>
      </c>
      <c r="I372" t="s">
        <v>1636</v>
      </c>
      <c r="K372" t="s">
        <v>5909</v>
      </c>
    </row>
    <row r="373" spans="1:11" x14ac:dyDescent="0.35">
      <c r="A373" t="s">
        <v>5534</v>
      </c>
      <c r="B373" t="s">
        <v>640</v>
      </c>
      <c r="C373" t="s">
        <v>580</v>
      </c>
      <c r="D373" t="s">
        <v>413</v>
      </c>
      <c r="E373" t="s">
        <v>413</v>
      </c>
      <c r="F373" t="s">
        <v>413</v>
      </c>
      <c r="G373" t="s">
        <v>413</v>
      </c>
      <c r="I373" t="s">
        <v>1636</v>
      </c>
      <c r="K373" t="s">
        <v>5910</v>
      </c>
    </row>
    <row r="374" spans="1:11" x14ac:dyDescent="0.35">
      <c r="A374" t="s">
        <v>5534</v>
      </c>
      <c r="B374" t="s">
        <v>652</v>
      </c>
      <c r="C374" t="s">
        <v>581</v>
      </c>
      <c r="D374" t="s">
        <v>413</v>
      </c>
      <c r="E374" t="s">
        <v>413</v>
      </c>
      <c r="F374" t="s">
        <v>413</v>
      </c>
      <c r="G374" t="s">
        <v>413</v>
      </c>
      <c r="I374" t="s">
        <v>1636</v>
      </c>
      <c r="K374" t="s">
        <v>5911</v>
      </c>
    </row>
    <row r="375" spans="1:11" x14ac:dyDescent="0.35">
      <c r="A375" t="s">
        <v>5534</v>
      </c>
      <c r="B375" t="s">
        <v>652</v>
      </c>
      <c r="C375" t="s">
        <v>582</v>
      </c>
      <c r="D375" t="s">
        <v>413</v>
      </c>
      <c r="E375" t="s">
        <v>413</v>
      </c>
      <c r="F375" t="s">
        <v>413</v>
      </c>
      <c r="G375" t="s">
        <v>413</v>
      </c>
      <c r="I375" t="s">
        <v>1636</v>
      </c>
      <c r="K375" t="s">
        <v>5912</v>
      </c>
    </row>
    <row r="376" spans="1:11" x14ac:dyDescent="0.35">
      <c r="A376" t="s">
        <v>5534</v>
      </c>
      <c r="B376" t="s">
        <v>652</v>
      </c>
      <c r="C376" t="s">
        <v>583</v>
      </c>
      <c r="D376" t="s">
        <v>413</v>
      </c>
      <c r="E376" t="s">
        <v>413</v>
      </c>
      <c r="F376" t="s">
        <v>413</v>
      </c>
      <c r="G376" t="s">
        <v>413</v>
      </c>
      <c r="I376" t="s">
        <v>1636</v>
      </c>
      <c r="K376" t="s">
        <v>5913</v>
      </c>
    </row>
    <row r="377" spans="1:11" x14ac:dyDescent="0.35">
      <c r="A377" t="s">
        <v>5534</v>
      </c>
      <c r="B377" t="s">
        <v>652</v>
      </c>
      <c r="C377" t="s">
        <v>584</v>
      </c>
      <c r="D377" t="s">
        <v>413</v>
      </c>
      <c r="E377" t="s">
        <v>413</v>
      </c>
      <c r="F377" t="s">
        <v>413</v>
      </c>
      <c r="G377" t="s">
        <v>413</v>
      </c>
      <c r="I377" t="s">
        <v>1636</v>
      </c>
      <c r="K377" t="s">
        <v>5914</v>
      </c>
    </row>
    <row r="378" spans="1:11" x14ac:dyDescent="0.35">
      <c r="A378" t="s">
        <v>5534</v>
      </c>
      <c r="B378" t="s">
        <v>2113</v>
      </c>
      <c r="C378" t="s">
        <v>1668</v>
      </c>
      <c r="D378" t="s">
        <v>413</v>
      </c>
      <c r="E378" t="s">
        <v>413</v>
      </c>
      <c r="F378" t="s">
        <v>413</v>
      </c>
      <c r="G378" t="s">
        <v>413</v>
      </c>
      <c r="I378" t="s">
        <v>1636</v>
      </c>
      <c r="K378" t="s">
        <v>5915</v>
      </c>
    </row>
    <row r="379" spans="1:11" x14ac:dyDescent="0.35">
      <c r="A379" t="s">
        <v>5534</v>
      </c>
      <c r="B379" t="s">
        <v>2113</v>
      </c>
      <c r="C379" t="s">
        <v>1669</v>
      </c>
      <c r="D379" t="s">
        <v>413</v>
      </c>
      <c r="E379" t="s">
        <v>413</v>
      </c>
      <c r="F379" t="s">
        <v>413</v>
      </c>
      <c r="G379" t="s">
        <v>413</v>
      </c>
      <c r="I379" t="s">
        <v>1636</v>
      </c>
      <c r="K379" t="s">
        <v>5916</v>
      </c>
    </row>
    <row r="380" spans="1:11" x14ac:dyDescent="0.35">
      <c r="A380" t="s">
        <v>5534</v>
      </c>
      <c r="B380" t="s">
        <v>2113</v>
      </c>
      <c r="C380" t="s">
        <v>1670</v>
      </c>
      <c r="D380" t="s">
        <v>413</v>
      </c>
      <c r="E380" t="s">
        <v>413</v>
      </c>
      <c r="F380" t="s">
        <v>413</v>
      </c>
      <c r="G380" t="s">
        <v>413</v>
      </c>
      <c r="I380" t="s">
        <v>1636</v>
      </c>
      <c r="K380" t="s">
        <v>5917</v>
      </c>
    </row>
    <row r="381" spans="1:11" x14ac:dyDescent="0.35">
      <c r="A381" t="s">
        <v>5534</v>
      </c>
      <c r="B381" t="s">
        <v>2113</v>
      </c>
      <c r="C381" t="s">
        <v>1671</v>
      </c>
      <c r="D381" t="s">
        <v>413</v>
      </c>
      <c r="E381" t="s">
        <v>413</v>
      </c>
      <c r="F381" t="s">
        <v>413</v>
      </c>
      <c r="G381" t="s">
        <v>413</v>
      </c>
      <c r="I381" t="s">
        <v>1636</v>
      </c>
      <c r="K381" t="s">
        <v>5918</v>
      </c>
    </row>
    <row r="382" spans="1:11" x14ac:dyDescent="0.35">
      <c r="A382" t="s">
        <v>5534</v>
      </c>
      <c r="B382" t="s">
        <v>2114</v>
      </c>
      <c r="C382" t="s">
        <v>1672</v>
      </c>
      <c r="D382" t="s">
        <v>413</v>
      </c>
      <c r="E382" t="s">
        <v>413</v>
      </c>
      <c r="F382" t="s">
        <v>413</v>
      </c>
      <c r="G382" t="s">
        <v>413</v>
      </c>
      <c r="I382" t="s">
        <v>1636</v>
      </c>
      <c r="K382" t="s">
        <v>5919</v>
      </c>
    </row>
    <row r="383" spans="1:11" x14ac:dyDescent="0.35">
      <c r="A383" t="s">
        <v>5534</v>
      </c>
      <c r="B383" t="s">
        <v>2114</v>
      </c>
      <c r="C383" t="s">
        <v>1673</v>
      </c>
      <c r="D383" t="s">
        <v>413</v>
      </c>
      <c r="E383" t="s">
        <v>413</v>
      </c>
      <c r="F383" t="s">
        <v>413</v>
      </c>
      <c r="G383" t="s">
        <v>413</v>
      </c>
      <c r="I383" t="s">
        <v>1636</v>
      </c>
      <c r="K383" t="s">
        <v>5920</v>
      </c>
    </row>
    <row r="384" spans="1:11" x14ac:dyDescent="0.35">
      <c r="A384" t="s">
        <v>5534</v>
      </c>
      <c r="B384" t="s">
        <v>2114</v>
      </c>
      <c r="C384" t="s">
        <v>1674</v>
      </c>
      <c r="D384" t="s">
        <v>413</v>
      </c>
      <c r="E384" t="s">
        <v>413</v>
      </c>
      <c r="F384" t="s">
        <v>413</v>
      </c>
      <c r="G384" t="s">
        <v>413</v>
      </c>
      <c r="I384" t="s">
        <v>1636</v>
      </c>
      <c r="K384" t="s">
        <v>5921</v>
      </c>
    </row>
    <row r="385" spans="1:11" x14ac:dyDescent="0.35">
      <c r="A385" t="s">
        <v>5534</v>
      </c>
      <c r="B385" t="s">
        <v>2114</v>
      </c>
      <c r="C385" t="s">
        <v>1675</v>
      </c>
      <c r="D385" t="s">
        <v>413</v>
      </c>
      <c r="E385" t="s">
        <v>413</v>
      </c>
      <c r="F385" t="s">
        <v>413</v>
      </c>
      <c r="G385" t="s">
        <v>413</v>
      </c>
      <c r="I385" t="s">
        <v>1636</v>
      </c>
      <c r="K385" t="s">
        <v>5922</v>
      </c>
    </row>
    <row r="386" spans="1:11" x14ac:dyDescent="0.35">
      <c r="A386" t="s">
        <v>5534</v>
      </c>
      <c r="B386" t="s">
        <v>2115</v>
      </c>
      <c r="C386" t="s">
        <v>1676</v>
      </c>
      <c r="D386" t="s">
        <v>413</v>
      </c>
      <c r="E386" t="s">
        <v>413</v>
      </c>
      <c r="F386" t="s">
        <v>413</v>
      </c>
      <c r="G386" t="s">
        <v>413</v>
      </c>
      <c r="I386" t="s">
        <v>1636</v>
      </c>
      <c r="K386" t="s">
        <v>5923</v>
      </c>
    </row>
    <row r="387" spans="1:11" x14ac:dyDescent="0.35">
      <c r="A387" t="s">
        <v>5534</v>
      </c>
      <c r="B387" t="s">
        <v>2115</v>
      </c>
      <c r="C387" t="s">
        <v>1677</v>
      </c>
      <c r="D387" t="s">
        <v>413</v>
      </c>
      <c r="E387" t="s">
        <v>413</v>
      </c>
      <c r="F387" t="s">
        <v>413</v>
      </c>
      <c r="G387" t="s">
        <v>413</v>
      </c>
      <c r="I387" t="s">
        <v>1636</v>
      </c>
      <c r="K387" t="s">
        <v>5924</v>
      </c>
    </row>
    <row r="388" spans="1:11" x14ac:dyDescent="0.35">
      <c r="A388" t="s">
        <v>5534</v>
      </c>
      <c r="B388" t="s">
        <v>2115</v>
      </c>
      <c r="C388" t="s">
        <v>1678</v>
      </c>
      <c r="D388" t="s">
        <v>413</v>
      </c>
      <c r="E388" t="s">
        <v>413</v>
      </c>
      <c r="F388" t="s">
        <v>413</v>
      </c>
      <c r="G388" t="s">
        <v>413</v>
      </c>
      <c r="I388" t="s">
        <v>1636</v>
      </c>
      <c r="K388" t="s">
        <v>5925</v>
      </c>
    </row>
    <row r="389" spans="1:11" x14ac:dyDescent="0.35">
      <c r="A389" t="s">
        <v>5534</v>
      </c>
      <c r="B389" t="s">
        <v>2115</v>
      </c>
      <c r="C389" t="s">
        <v>1679</v>
      </c>
      <c r="D389" t="s">
        <v>413</v>
      </c>
      <c r="E389" t="s">
        <v>413</v>
      </c>
      <c r="F389" t="s">
        <v>413</v>
      </c>
      <c r="G389" t="s">
        <v>413</v>
      </c>
      <c r="I389" t="s">
        <v>1636</v>
      </c>
      <c r="K389" t="s">
        <v>5926</v>
      </c>
    </row>
    <row r="390" spans="1:11" x14ac:dyDescent="0.35">
      <c r="A390" t="s">
        <v>5534</v>
      </c>
      <c r="B390" t="s">
        <v>2116</v>
      </c>
      <c r="C390" t="s">
        <v>1680</v>
      </c>
      <c r="D390" t="s">
        <v>413</v>
      </c>
      <c r="E390" t="s">
        <v>413</v>
      </c>
      <c r="F390" t="s">
        <v>413</v>
      </c>
      <c r="G390" t="s">
        <v>413</v>
      </c>
      <c r="I390" t="s">
        <v>1636</v>
      </c>
      <c r="K390" t="s">
        <v>5927</v>
      </c>
    </row>
    <row r="391" spans="1:11" x14ac:dyDescent="0.35">
      <c r="A391" t="s">
        <v>5534</v>
      </c>
      <c r="B391" t="s">
        <v>2116</v>
      </c>
      <c r="C391" t="s">
        <v>1681</v>
      </c>
      <c r="D391" t="s">
        <v>413</v>
      </c>
      <c r="E391" t="s">
        <v>413</v>
      </c>
      <c r="F391" t="s">
        <v>413</v>
      </c>
      <c r="G391" t="s">
        <v>413</v>
      </c>
      <c r="I391" t="s">
        <v>1636</v>
      </c>
      <c r="K391" t="s">
        <v>5928</v>
      </c>
    </row>
    <row r="392" spans="1:11" x14ac:dyDescent="0.35">
      <c r="A392" t="s">
        <v>5534</v>
      </c>
      <c r="B392" t="s">
        <v>2116</v>
      </c>
      <c r="C392" t="s">
        <v>1682</v>
      </c>
      <c r="D392" t="s">
        <v>413</v>
      </c>
      <c r="E392" t="s">
        <v>413</v>
      </c>
      <c r="F392" t="s">
        <v>413</v>
      </c>
      <c r="G392" t="s">
        <v>413</v>
      </c>
      <c r="I392" t="s">
        <v>1636</v>
      </c>
      <c r="K392" t="s">
        <v>5929</v>
      </c>
    </row>
    <row r="393" spans="1:11" x14ac:dyDescent="0.35">
      <c r="A393" t="s">
        <v>5534</v>
      </c>
      <c r="B393" t="s">
        <v>2116</v>
      </c>
      <c r="C393" t="s">
        <v>1683</v>
      </c>
      <c r="D393" t="s">
        <v>413</v>
      </c>
      <c r="E393" t="s">
        <v>413</v>
      </c>
      <c r="F393" t="s">
        <v>413</v>
      </c>
      <c r="G393" t="s">
        <v>413</v>
      </c>
      <c r="I393" t="s">
        <v>1636</v>
      </c>
      <c r="K393" t="s">
        <v>5930</v>
      </c>
    </row>
    <row r="394" spans="1:11" x14ac:dyDescent="0.35">
      <c r="A394" t="s">
        <v>5534</v>
      </c>
      <c r="B394" t="s">
        <v>2117</v>
      </c>
      <c r="C394" t="s">
        <v>1684</v>
      </c>
      <c r="D394" t="s">
        <v>3794</v>
      </c>
      <c r="E394" t="s">
        <v>3799</v>
      </c>
      <c r="F394" t="s">
        <v>3799</v>
      </c>
      <c r="G394" t="s">
        <v>3769</v>
      </c>
      <c r="H394">
        <v>12</v>
      </c>
      <c r="I394" t="s">
        <v>2353</v>
      </c>
      <c r="K394" t="s">
        <v>5931</v>
      </c>
    </row>
    <row r="395" spans="1:11" x14ac:dyDescent="0.35">
      <c r="A395" t="s">
        <v>5534</v>
      </c>
      <c r="B395" t="s">
        <v>2117</v>
      </c>
      <c r="C395" t="s">
        <v>1685</v>
      </c>
      <c r="D395" t="s">
        <v>829</v>
      </c>
      <c r="E395" t="s">
        <v>1083</v>
      </c>
      <c r="F395" t="s">
        <v>1083</v>
      </c>
      <c r="G395" t="s">
        <v>4305</v>
      </c>
      <c r="H395">
        <v>10</v>
      </c>
      <c r="I395" t="s">
        <v>2353</v>
      </c>
      <c r="K395" t="s">
        <v>5932</v>
      </c>
    </row>
    <row r="396" spans="1:11" x14ac:dyDescent="0.35">
      <c r="A396" t="s">
        <v>5534</v>
      </c>
      <c r="B396" t="s">
        <v>2117</v>
      </c>
      <c r="C396" t="s">
        <v>1686</v>
      </c>
      <c r="D396" t="s">
        <v>834</v>
      </c>
      <c r="E396" t="s">
        <v>1150</v>
      </c>
      <c r="F396" t="s">
        <v>1150</v>
      </c>
      <c r="G396" t="s">
        <v>4306</v>
      </c>
      <c r="H396">
        <v>24</v>
      </c>
      <c r="I396" t="s">
        <v>2353</v>
      </c>
      <c r="K396" t="s">
        <v>5933</v>
      </c>
    </row>
    <row r="397" spans="1:11" x14ac:dyDescent="0.35">
      <c r="A397" t="s">
        <v>5534</v>
      </c>
      <c r="B397" t="s">
        <v>2117</v>
      </c>
      <c r="C397" t="s">
        <v>1687</v>
      </c>
      <c r="D397" t="s">
        <v>413</v>
      </c>
      <c r="E397" t="s">
        <v>413</v>
      </c>
      <c r="F397" t="s">
        <v>413</v>
      </c>
      <c r="G397" t="s">
        <v>413</v>
      </c>
      <c r="I397" t="s">
        <v>1636</v>
      </c>
      <c r="K397" t="s">
        <v>5934</v>
      </c>
    </row>
    <row r="398" spans="1:11" x14ac:dyDescent="0.35">
      <c r="A398" t="s">
        <v>5534</v>
      </c>
      <c r="B398" t="s">
        <v>2118</v>
      </c>
      <c r="C398" t="s">
        <v>1688</v>
      </c>
      <c r="D398" t="s">
        <v>829</v>
      </c>
      <c r="E398" t="s">
        <v>1083</v>
      </c>
      <c r="F398" t="s">
        <v>1083</v>
      </c>
      <c r="G398" t="s">
        <v>4305</v>
      </c>
      <c r="H398">
        <v>49</v>
      </c>
      <c r="I398" t="s">
        <v>2353</v>
      </c>
      <c r="K398" t="s">
        <v>5935</v>
      </c>
    </row>
    <row r="399" spans="1:11" x14ac:dyDescent="0.35">
      <c r="A399" t="s">
        <v>5534</v>
      </c>
      <c r="B399" t="s">
        <v>2118</v>
      </c>
      <c r="C399" t="s">
        <v>1689</v>
      </c>
      <c r="D399" t="s">
        <v>413</v>
      </c>
      <c r="E399" t="s">
        <v>413</v>
      </c>
      <c r="F399" t="s">
        <v>413</v>
      </c>
      <c r="G399" t="s">
        <v>413</v>
      </c>
      <c r="I399" t="s">
        <v>1636</v>
      </c>
      <c r="K399" t="s">
        <v>5936</v>
      </c>
    </row>
    <row r="400" spans="1:11" x14ac:dyDescent="0.35">
      <c r="A400" t="s">
        <v>5534</v>
      </c>
      <c r="B400" t="s">
        <v>2118</v>
      </c>
      <c r="C400" t="s">
        <v>1690</v>
      </c>
      <c r="D400" t="s">
        <v>413</v>
      </c>
      <c r="E400" t="s">
        <v>413</v>
      </c>
      <c r="F400" t="s">
        <v>413</v>
      </c>
      <c r="G400" t="s">
        <v>413</v>
      </c>
      <c r="I400" t="s">
        <v>1636</v>
      </c>
      <c r="K400" t="s">
        <v>5937</v>
      </c>
    </row>
    <row r="401" spans="1:11" x14ac:dyDescent="0.35">
      <c r="A401" t="s">
        <v>5534</v>
      </c>
      <c r="B401" t="s">
        <v>2118</v>
      </c>
      <c r="C401" t="s">
        <v>1691</v>
      </c>
      <c r="D401" t="s">
        <v>413</v>
      </c>
      <c r="E401" t="s">
        <v>413</v>
      </c>
      <c r="F401" t="s">
        <v>413</v>
      </c>
      <c r="G401" t="s">
        <v>413</v>
      </c>
      <c r="I401" t="s">
        <v>1636</v>
      </c>
      <c r="K401" t="s">
        <v>5938</v>
      </c>
    </row>
    <row r="402" spans="1:11" x14ac:dyDescent="0.35">
      <c r="A402" t="s">
        <v>5534</v>
      </c>
      <c r="B402" t="s">
        <v>2119</v>
      </c>
      <c r="C402" t="s">
        <v>1692</v>
      </c>
      <c r="D402" t="s">
        <v>832</v>
      </c>
      <c r="E402" t="s">
        <v>1111</v>
      </c>
      <c r="F402" t="s">
        <v>1111</v>
      </c>
      <c r="G402" t="s">
        <v>3964</v>
      </c>
      <c r="H402">
        <v>42</v>
      </c>
      <c r="I402" t="s">
        <v>2353</v>
      </c>
      <c r="K402" t="s">
        <v>5939</v>
      </c>
    </row>
    <row r="403" spans="1:11" x14ac:dyDescent="0.35">
      <c r="A403" t="s">
        <v>5534</v>
      </c>
      <c r="B403" t="s">
        <v>2119</v>
      </c>
      <c r="C403" t="s">
        <v>1693</v>
      </c>
      <c r="D403" t="s">
        <v>413</v>
      </c>
      <c r="E403" t="s">
        <v>413</v>
      </c>
      <c r="F403" t="s">
        <v>413</v>
      </c>
      <c r="G403" t="s">
        <v>413</v>
      </c>
      <c r="I403" t="s">
        <v>1636</v>
      </c>
      <c r="K403" t="s">
        <v>5940</v>
      </c>
    </row>
    <row r="404" spans="1:11" x14ac:dyDescent="0.35">
      <c r="A404" t="s">
        <v>5534</v>
      </c>
      <c r="B404" t="s">
        <v>2119</v>
      </c>
      <c r="C404" t="s">
        <v>1694</v>
      </c>
      <c r="D404" t="s">
        <v>413</v>
      </c>
      <c r="E404" t="s">
        <v>413</v>
      </c>
      <c r="F404" t="s">
        <v>413</v>
      </c>
      <c r="G404" t="s">
        <v>413</v>
      </c>
      <c r="I404" t="s">
        <v>1636</v>
      </c>
      <c r="K404" t="s">
        <v>5941</v>
      </c>
    </row>
    <row r="405" spans="1:11" x14ac:dyDescent="0.35">
      <c r="A405" t="s">
        <v>5534</v>
      </c>
      <c r="B405" t="s">
        <v>2119</v>
      </c>
      <c r="C405" t="s">
        <v>1695</v>
      </c>
      <c r="D405" t="s">
        <v>413</v>
      </c>
      <c r="E405" t="s">
        <v>413</v>
      </c>
      <c r="F405" t="s">
        <v>413</v>
      </c>
      <c r="G405" t="s">
        <v>413</v>
      </c>
      <c r="I405" t="s">
        <v>1636</v>
      </c>
      <c r="K405" t="s">
        <v>5942</v>
      </c>
    </row>
    <row r="406" spans="1:11" x14ac:dyDescent="0.35">
      <c r="A406" t="s">
        <v>5534</v>
      </c>
      <c r="B406" t="s">
        <v>2120</v>
      </c>
      <c r="C406" t="s">
        <v>1696</v>
      </c>
      <c r="D406" t="s">
        <v>3801</v>
      </c>
      <c r="E406" t="s">
        <v>3806</v>
      </c>
      <c r="F406" t="s">
        <v>3806</v>
      </c>
      <c r="G406" t="s">
        <v>3779</v>
      </c>
      <c r="H406">
        <v>6</v>
      </c>
      <c r="I406" t="s">
        <v>2353</v>
      </c>
      <c r="K406" t="s">
        <v>5943</v>
      </c>
    </row>
    <row r="407" spans="1:11" x14ac:dyDescent="0.35">
      <c r="A407" t="s">
        <v>5534</v>
      </c>
      <c r="B407" t="s">
        <v>2120</v>
      </c>
      <c r="C407" t="s">
        <v>1697</v>
      </c>
      <c r="D407" t="s">
        <v>832</v>
      </c>
      <c r="E407" t="s">
        <v>1111</v>
      </c>
      <c r="F407" t="s">
        <v>1111</v>
      </c>
      <c r="G407" t="s">
        <v>3929</v>
      </c>
      <c r="H407">
        <v>4</v>
      </c>
      <c r="I407" t="s">
        <v>2353</v>
      </c>
      <c r="K407" t="s">
        <v>5944</v>
      </c>
    </row>
    <row r="408" spans="1:11" x14ac:dyDescent="0.35">
      <c r="A408" t="s">
        <v>5534</v>
      </c>
      <c r="B408" t="s">
        <v>2120</v>
      </c>
      <c r="C408" t="s">
        <v>1698</v>
      </c>
      <c r="D408" t="s">
        <v>829</v>
      </c>
      <c r="E408" t="s">
        <v>1083</v>
      </c>
      <c r="F408" t="s">
        <v>1083</v>
      </c>
      <c r="G408" t="s">
        <v>4307</v>
      </c>
      <c r="H408">
        <v>20</v>
      </c>
      <c r="I408" t="s">
        <v>2353</v>
      </c>
      <c r="K408" t="s">
        <v>5945</v>
      </c>
    </row>
    <row r="409" spans="1:11" x14ac:dyDescent="0.35">
      <c r="A409" t="s">
        <v>5534</v>
      </c>
      <c r="B409" t="s">
        <v>2120</v>
      </c>
      <c r="C409" t="s">
        <v>1699</v>
      </c>
      <c r="D409" t="s">
        <v>829</v>
      </c>
      <c r="E409" t="s">
        <v>1083</v>
      </c>
      <c r="F409" t="s">
        <v>1083</v>
      </c>
      <c r="G409" t="s">
        <v>4308</v>
      </c>
      <c r="H409">
        <v>14</v>
      </c>
      <c r="I409" t="s">
        <v>2353</v>
      </c>
      <c r="K409" t="s">
        <v>5946</v>
      </c>
    </row>
    <row r="410" spans="1:11" x14ac:dyDescent="0.35">
      <c r="A410" t="s">
        <v>5534</v>
      </c>
      <c r="B410" t="s">
        <v>2121</v>
      </c>
      <c r="C410" t="s">
        <v>1700</v>
      </c>
      <c r="D410" t="s">
        <v>3794</v>
      </c>
      <c r="E410" t="s">
        <v>3797</v>
      </c>
      <c r="F410" t="s">
        <v>3797</v>
      </c>
      <c r="G410" t="s">
        <v>3763</v>
      </c>
      <c r="H410">
        <v>46</v>
      </c>
      <c r="I410" t="s">
        <v>2353</v>
      </c>
      <c r="K410" t="s">
        <v>5947</v>
      </c>
    </row>
    <row r="411" spans="1:11" x14ac:dyDescent="0.35">
      <c r="A411" t="s">
        <v>5534</v>
      </c>
      <c r="B411" t="s">
        <v>2121</v>
      </c>
      <c r="C411" t="s">
        <v>1701</v>
      </c>
      <c r="D411" t="s">
        <v>413</v>
      </c>
      <c r="E411" t="s">
        <v>413</v>
      </c>
      <c r="F411" t="s">
        <v>413</v>
      </c>
      <c r="G411" t="s">
        <v>413</v>
      </c>
      <c r="I411" t="s">
        <v>1636</v>
      </c>
      <c r="K411" t="s">
        <v>5948</v>
      </c>
    </row>
    <row r="412" spans="1:11" x14ac:dyDescent="0.35">
      <c r="A412" t="s">
        <v>5534</v>
      </c>
      <c r="B412" t="s">
        <v>2121</v>
      </c>
      <c r="C412" t="s">
        <v>1702</v>
      </c>
      <c r="D412" t="s">
        <v>413</v>
      </c>
      <c r="E412" t="s">
        <v>413</v>
      </c>
      <c r="F412" t="s">
        <v>413</v>
      </c>
      <c r="G412" t="s">
        <v>413</v>
      </c>
      <c r="I412" t="s">
        <v>1636</v>
      </c>
      <c r="K412" t="s">
        <v>5949</v>
      </c>
    </row>
    <row r="413" spans="1:11" x14ac:dyDescent="0.35">
      <c r="A413" t="s">
        <v>5534</v>
      </c>
      <c r="B413" t="s">
        <v>2121</v>
      </c>
      <c r="C413" t="s">
        <v>1703</v>
      </c>
      <c r="D413" t="s">
        <v>413</v>
      </c>
      <c r="E413" t="s">
        <v>413</v>
      </c>
      <c r="F413" t="s">
        <v>413</v>
      </c>
      <c r="G413" t="s">
        <v>413</v>
      </c>
      <c r="I413" t="s">
        <v>1636</v>
      </c>
      <c r="K413" t="s">
        <v>5950</v>
      </c>
    </row>
    <row r="414" spans="1:11" x14ac:dyDescent="0.35">
      <c r="A414" t="s">
        <v>5534</v>
      </c>
      <c r="B414" t="s">
        <v>2122</v>
      </c>
      <c r="C414" t="s">
        <v>1704</v>
      </c>
      <c r="D414" t="s">
        <v>915</v>
      </c>
      <c r="E414" t="s">
        <v>1100</v>
      </c>
      <c r="F414" t="s">
        <v>1100</v>
      </c>
      <c r="G414" t="s">
        <v>3773</v>
      </c>
      <c r="H414">
        <v>7</v>
      </c>
      <c r="I414" t="s">
        <v>2353</v>
      </c>
      <c r="K414" t="s">
        <v>5951</v>
      </c>
    </row>
    <row r="415" spans="1:11" x14ac:dyDescent="0.35">
      <c r="A415" t="s">
        <v>5534</v>
      </c>
      <c r="B415" t="s">
        <v>2122</v>
      </c>
      <c r="C415" t="s">
        <v>1705</v>
      </c>
      <c r="D415" t="s">
        <v>1475</v>
      </c>
      <c r="E415" t="s">
        <v>1634</v>
      </c>
      <c r="F415" t="s">
        <v>1634</v>
      </c>
      <c r="G415" t="s">
        <v>4309</v>
      </c>
      <c r="H415">
        <v>37</v>
      </c>
      <c r="I415" t="s">
        <v>2353</v>
      </c>
      <c r="K415" t="s">
        <v>5952</v>
      </c>
    </row>
    <row r="416" spans="1:11" x14ac:dyDescent="0.35">
      <c r="A416" t="s">
        <v>5534</v>
      </c>
      <c r="B416" t="s">
        <v>2122</v>
      </c>
      <c r="C416" t="s">
        <v>1706</v>
      </c>
      <c r="D416" t="s">
        <v>413</v>
      </c>
      <c r="E416" t="s">
        <v>413</v>
      </c>
      <c r="F416" t="s">
        <v>413</v>
      </c>
      <c r="G416" t="s">
        <v>413</v>
      </c>
      <c r="I416" t="s">
        <v>1636</v>
      </c>
      <c r="K416" t="s">
        <v>5953</v>
      </c>
    </row>
    <row r="417" spans="1:11" x14ac:dyDescent="0.35">
      <c r="A417" t="s">
        <v>5534</v>
      </c>
      <c r="B417" t="s">
        <v>2122</v>
      </c>
      <c r="C417" t="s">
        <v>1707</v>
      </c>
      <c r="D417" t="s">
        <v>413</v>
      </c>
      <c r="E417" t="s">
        <v>413</v>
      </c>
      <c r="F417" t="s">
        <v>413</v>
      </c>
      <c r="G417" t="s">
        <v>413</v>
      </c>
      <c r="I417" t="s">
        <v>1636</v>
      </c>
      <c r="K417" t="s">
        <v>5954</v>
      </c>
    </row>
    <row r="418" spans="1:11" x14ac:dyDescent="0.35">
      <c r="A418" t="s">
        <v>5534</v>
      </c>
      <c r="B418" t="s">
        <v>2094</v>
      </c>
      <c r="C418" t="s">
        <v>1708</v>
      </c>
      <c r="D418" t="s">
        <v>832</v>
      </c>
      <c r="E418" t="s">
        <v>1111</v>
      </c>
      <c r="F418" t="s">
        <v>1111</v>
      </c>
      <c r="G418" t="s">
        <v>3931</v>
      </c>
      <c r="H418">
        <v>51</v>
      </c>
      <c r="I418" t="s">
        <v>2353</v>
      </c>
      <c r="K418" t="s">
        <v>5955</v>
      </c>
    </row>
    <row r="419" spans="1:11" x14ac:dyDescent="0.35">
      <c r="A419" t="s">
        <v>5534</v>
      </c>
      <c r="B419" t="s">
        <v>2094</v>
      </c>
      <c r="C419" t="s">
        <v>1709</v>
      </c>
      <c r="D419" t="s">
        <v>413</v>
      </c>
      <c r="E419" t="s">
        <v>413</v>
      </c>
      <c r="F419" t="s">
        <v>413</v>
      </c>
      <c r="G419" t="s">
        <v>413</v>
      </c>
      <c r="I419" t="s">
        <v>1636</v>
      </c>
      <c r="K419" t="s">
        <v>5956</v>
      </c>
    </row>
    <row r="420" spans="1:11" x14ac:dyDescent="0.35">
      <c r="A420" t="s">
        <v>5534</v>
      </c>
      <c r="B420" t="s">
        <v>2094</v>
      </c>
      <c r="C420" t="s">
        <v>1710</v>
      </c>
      <c r="D420" t="s">
        <v>413</v>
      </c>
      <c r="E420" t="s">
        <v>413</v>
      </c>
      <c r="F420" t="s">
        <v>413</v>
      </c>
      <c r="G420" t="s">
        <v>413</v>
      </c>
      <c r="I420" t="s">
        <v>1636</v>
      </c>
      <c r="K420" t="s">
        <v>5957</v>
      </c>
    </row>
    <row r="421" spans="1:11" x14ac:dyDescent="0.35">
      <c r="A421" t="s">
        <v>5534</v>
      </c>
      <c r="B421" t="s">
        <v>2094</v>
      </c>
      <c r="C421" t="s">
        <v>1711</v>
      </c>
      <c r="D421" t="s">
        <v>413</v>
      </c>
      <c r="E421" t="s">
        <v>413</v>
      </c>
      <c r="F421" t="s">
        <v>413</v>
      </c>
      <c r="G421" t="s">
        <v>413</v>
      </c>
      <c r="I421" t="s">
        <v>1636</v>
      </c>
      <c r="K421" t="s">
        <v>5958</v>
      </c>
    </row>
    <row r="422" spans="1:11" x14ac:dyDescent="0.35">
      <c r="A422" t="s">
        <v>5534</v>
      </c>
      <c r="F422" t="s">
        <v>1636</v>
      </c>
      <c r="K422" t="s">
        <v>5959</v>
      </c>
    </row>
    <row r="423" spans="1:11" x14ac:dyDescent="0.35">
      <c r="A423" t="s">
        <v>5534</v>
      </c>
      <c r="F423" t="s">
        <v>1636</v>
      </c>
      <c r="K423" t="s">
        <v>5959</v>
      </c>
    </row>
    <row r="424" spans="1:11" x14ac:dyDescent="0.35">
      <c r="A424" t="s">
        <v>5534</v>
      </c>
      <c r="F424" t="s">
        <v>1636</v>
      </c>
      <c r="K424" t="s">
        <v>5959</v>
      </c>
    </row>
    <row r="425" spans="1:11" x14ac:dyDescent="0.35">
      <c r="A425" t="s">
        <v>5534</v>
      </c>
      <c r="F425" t="s">
        <v>1636</v>
      </c>
      <c r="K425" t="s">
        <v>5959</v>
      </c>
    </row>
    <row r="426" spans="1:11" x14ac:dyDescent="0.35">
      <c r="A426" t="s">
        <v>5534</v>
      </c>
      <c r="F426" t="s">
        <v>1636</v>
      </c>
      <c r="K426" t="s">
        <v>5959</v>
      </c>
    </row>
    <row r="427" spans="1:11" x14ac:dyDescent="0.35">
      <c r="A427" t="s">
        <v>5534</v>
      </c>
      <c r="F427" t="s">
        <v>1636</v>
      </c>
      <c r="K427" t="s">
        <v>5959</v>
      </c>
    </row>
    <row r="428" spans="1:11" x14ac:dyDescent="0.35">
      <c r="A428" t="s">
        <v>5534</v>
      </c>
      <c r="F428" t="s">
        <v>1636</v>
      </c>
      <c r="K428" t="s">
        <v>5959</v>
      </c>
    </row>
    <row r="429" spans="1:11" x14ac:dyDescent="0.35">
      <c r="A429" t="s">
        <v>5534</v>
      </c>
      <c r="F429" t="s">
        <v>1636</v>
      </c>
      <c r="K429" t="s">
        <v>5959</v>
      </c>
    </row>
    <row r="430" spans="1:11" x14ac:dyDescent="0.35">
      <c r="A430" t="s">
        <v>5535</v>
      </c>
      <c r="B430" t="s">
        <v>1606</v>
      </c>
      <c r="C430" t="s">
        <v>4821</v>
      </c>
      <c r="D430" t="s">
        <v>413</v>
      </c>
      <c r="E430" t="s">
        <v>413</v>
      </c>
      <c r="F430" t="s">
        <v>413</v>
      </c>
      <c r="G430" t="s">
        <v>413</v>
      </c>
      <c r="I430" t="s">
        <v>1636</v>
      </c>
      <c r="K430" t="s">
        <v>5539</v>
      </c>
    </row>
    <row r="431" spans="1:11" x14ac:dyDescent="0.35">
      <c r="A431" t="s">
        <v>5535</v>
      </c>
      <c r="B431" t="s">
        <v>1606</v>
      </c>
      <c r="C431" t="s">
        <v>4842</v>
      </c>
      <c r="D431" t="s">
        <v>413</v>
      </c>
      <c r="E431" t="s">
        <v>413</v>
      </c>
      <c r="F431" t="s">
        <v>413</v>
      </c>
      <c r="G431" t="s">
        <v>413</v>
      </c>
      <c r="I431" t="s">
        <v>1636</v>
      </c>
      <c r="K431" t="s">
        <v>5540</v>
      </c>
    </row>
    <row r="432" spans="1:11" x14ac:dyDescent="0.35">
      <c r="A432" t="s">
        <v>5535</v>
      </c>
      <c r="B432" t="s">
        <v>1606</v>
      </c>
      <c r="C432" t="s">
        <v>4863</v>
      </c>
      <c r="D432" t="s">
        <v>413</v>
      </c>
      <c r="E432" t="s">
        <v>413</v>
      </c>
      <c r="F432" t="s">
        <v>413</v>
      </c>
      <c r="G432" t="s">
        <v>413</v>
      </c>
      <c r="I432" t="s">
        <v>1636</v>
      </c>
      <c r="K432" t="s">
        <v>5541</v>
      </c>
    </row>
    <row r="433" spans="1:11" x14ac:dyDescent="0.35">
      <c r="A433" t="s">
        <v>5535</v>
      </c>
      <c r="B433" t="s">
        <v>1606</v>
      </c>
      <c r="C433" t="s">
        <v>4884</v>
      </c>
      <c r="D433" t="s">
        <v>413</v>
      </c>
      <c r="E433" t="s">
        <v>413</v>
      </c>
      <c r="F433" t="s">
        <v>413</v>
      </c>
      <c r="G433" t="s">
        <v>413</v>
      </c>
      <c r="I433" t="s">
        <v>1636</v>
      </c>
      <c r="K433" t="s">
        <v>5542</v>
      </c>
    </row>
    <row r="434" spans="1:11" x14ac:dyDescent="0.35">
      <c r="A434" t="s">
        <v>5535</v>
      </c>
      <c r="B434" t="s">
        <v>1607</v>
      </c>
      <c r="C434" t="s">
        <v>4820</v>
      </c>
      <c r="D434" t="s">
        <v>413</v>
      </c>
      <c r="E434" t="s">
        <v>413</v>
      </c>
      <c r="F434" t="s">
        <v>413</v>
      </c>
      <c r="G434" t="s">
        <v>413</v>
      </c>
      <c r="I434" t="s">
        <v>1636</v>
      </c>
      <c r="K434" t="s">
        <v>5543</v>
      </c>
    </row>
    <row r="435" spans="1:11" x14ac:dyDescent="0.35">
      <c r="A435" t="s">
        <v>5535</v>
      </c>
      <c r="B435" t="s">
        <v>1607</v>
      </c>
      <c r="C435" t="s">
        <v>4841</v>
      </c>
      <c r="D435" t="s">
        <v>413</v>
      </c>
      <c r="E435" t="s">
        <v>413</v>
      </c>
      <c r="F435" t="s">
        <v>413</v>
      </c>
      <c r="G435" t="s">
        <v>413</v>
      </c>
      <c r="I435" t="s">
        <v>1636</v>
      </c>
      <c r="K435" t="s">
        <v>5544</v>
      </c>
    </row>
    <row r="436" spans="1:11" x14ac:dyDescent="0.35">
      <c r="A436" t="s">
        <v>5535</v>
      </c>
      <c r="B436" t="s">
        <v>1607</v>
      </c>
      <c r="C436" t="s">
        <v>4862</v>
      </c>
      <c r="D436" t="s">
        <v>413</v>
      </c>
      <c r="E436" t="s">
        <v>413</v>
      </c>
      <c r="F436" t="s">
        <v>413</v>
      </c>
      <c r="G436" t="s">
        <v>413</v>
      </c>
      <c r="I436" t="s">
        <v>1636</v>
      </c>
      <c r="K436" t="s">
        <v>5545</v>
      </c>
    </row>
    <row r="437" spans="1:11" x14ac:dyDescent="0.35">
      <c r="A437" t="s">
        <v>5535</v>
      </c>
      <c r="B437" t="s">
        <v>1607</v>
      </c>
      <c r="C437" t="s">
        <v>4883</v>
      </c>
      <c r="D437" t="s">
        <v>413</v>
      </c>
      <c r="E437" t="s">
        <v>413</v>
      </c>
      <c r="F437" t="s">
        <v>413</v>
      </c>
      <c r="G437" t="s">
        <v>413</v>
      </c>
      <c r="I437" t="s">
        <v>1636</v>
      </c>
      <c r="K437" t="s">
        <v>5546</v>
      </c>
    </row>
    <row r="438" spans="1:11" x14ac:dyDescent="0.35">
      <c r="A438" t="s">
        <v>5535</v>
      </c>
      <c r="B438" t="s">
        <v>1608</v>
      </c>
      <c r="C438" t="s">
        <v>4819</v>
      </c>
      <c r="D438" t="s">
        <v>413</v>
      </c>
      <c r="E438" t="s">
        <v>413</v>
      </c>
      <c r="F438" t="s">
        <v>413</v>
      </c>
      <c r="G438" t="s">
        <v>413</v>
      </c>
      <c r="I438" t="s">
        <v>1636</v>
      </c>
      <c r="K438" t="s">
        <v>5547</v>
      </c>
    </row>
    <row r="439" spans="1:11" x14ac:dyDescent="0.35">
      <c r="A439" t="s">
        <v>5535</v>
      </c>
      <c r="B439" t="s">
        <v>1608</v>
      </c>
      <c r="C439" t="s">
        <v>4840</v>
      </c>
      <c r="D439" t="s">
        <v>413</v>
      </c>
      <c r="E439" t="s">
        <v>413</v>
      </c>
      <c r="F439" t="s">
        <v>413</v>
      </c>
      <c r="G439" t="s">
        <v>413</v>
      </c>
      <c r="I439" t="s">
        <v>1636</v>
      </c>
      <c r="K439" t="s">
        <v>5548</v>
      </c>
    </row>
    <row r="440" spans="1:11" x14ac:dyDescent="0.35">
      <c r="A440" t="s">
        <v>5535</v>
      </c>
      <c r="B440" t="s">
        <v>1608</v>
      </c>
      <c r="C440" t="s">
        <v>4861</v>
      </c>
      <c r="D440" t="s">
        <v>413</v>
      </c>
      <c r="E440" t="s">
        <v>413</v>
      </c>
      <c r="F440" t="s">
        <v>413</v>
      </c>
      <c r="G440" t="s">
        <v>413</v>
      </c>
      <c r="I440" t="s">
        <v>1636</v>
      </c>
      <c r="K440" t="s">
        <v>5549</v>
      </c>
    </row>
    <row r="441" spans="1:11" x14ac:dyDescent="0.35">
      <c r="A441" t="s">
        <v>5535</v>
      </c>
      <c r="B441" t="s">
        <v>1608</v>
      </c>
      <c r="C441" t="s">
        <v>4882</v>
      </c>
      <c r="D441" t="s">
        <v>413</v>
      </c>
      <c r="E441" t="s">
        <v>413</v>
      </c>
      <c r="F441" t="s">
        <v>413</v>
      </c>
      <c r="G441" t="s">
        <v>413</v>
      </c>
      <c r="I441" t="s">
        <v>1636</v>
      </c>
      <c r="K441" t="s">
        <v>5550</v>
      </c>
    </row>
    <row r="442" spans="1:11" x14ac:dyDescent="0.35">
      <c r="A442" t="s">
        <v>5535</v>
      </c>
      <c r="B442" t="s">
        <v>1609</v>
      </c>
      <c r="C442" t="s">
        <v>4818</v>
      </c>
      <c r="D442" t="s">
        <v>413</v>
      </c>
      <c r="E442" t="s">
        <v>413</v>
      </c>
      <c r="F442" t="s">
        <v>413</v>
      </c>
      <c r="G442" t="s">
        <v>413</v>
      </c>
      <c r="I442" t="s">
        <v>1636</v>
      </c>
      <c r="K442" t="s">
        <v>5551</v>
      </c>
    </row>
    <row r="443" spans="1:11" x14ac:dyDescent="0.35">
      <c r="A443" t="s">
        <v>5535</v>
      </c>
      <c r="B443" t="s">
        <v>1609</v>
      </c>
      <c r="C443" t="s">
        <v>4839</v>
      </c>
      <c r="D443" t="s">
        <v>413</v>
      </c>
      <c r="E443" t="s">
        <v>413</v>
      </c>
      <c r="F443" t="s">
        <v>413</v>
      </c>
      <c r="G443" t="s">
        <v>413</v>
      </c>
      <c r="I443" t="s">
        <v>1636</v>
      </c>
      <c r="K443" t="s">
        <v>5552</v>
      </c>
    </row>
    <row r="444" spans="1:11" x14ac:dyDescent="0.35">
      <c r="A444" t="s">
        <v>5535</v>
      </c>
      <c r="B444" t="s">
        <v>1609</v>
      </c>
      <c r="C444" t="s">
        <v>4860</v>
      </c>
      <c r="D444" t="s">
        <v>413</v>
      </c>
      <c r="E444" t="s">
        <v>413</v>
      </c>
      <c r="F444" t="s">
        <v>413</v>
      </c>
      <c r="G444" t="s">
        <v>413</v>
      </c>
      <c r="I444" t="s">
        <v>1636</v>
      </c>
      <c r="K444" t="s">
        <v>5553</v>
      </c>
    </row>
    <row r="445" spans="1:11" x14ac:dyDescent="0.35">
      <c r="A445" t="s">
        <v>5535</v>
      </c>
      <c r="B445" t="s">
        <v>1609</v>
      </c>
      <c r="C445" t="s">
        <v>4881</v>
      </c>
      <c r="D445" t="s">
        <v>413</v>
      </c>
      <c r="E445" t="s">
        <v>413</v>
      </c>
      <c r="F445" t="s">
        <v>413</v>
      </c>
      <c r="G445" t="s">
        <v>413</v>
      </c>
      <c r="I445" t="s">
        <v>1636</v>
      </c>
      <c r="K445" t="s">
        <v>5554</v>
      </c>
    </row>
    <row r="446" spans="1:11" x14ac:dyDescent="0.35">
      <c r="A446" t="s">
        <v>5535</v>
      </c>
      <c r="B446" t="s">
        <v>1610</v>
      </c>
      <c r="C446" t="s">
        <v>4817</v>
      </c>
      <c r="D446" t="s">
        <v>413</v>
      </c>
      <c r="E446" t="s">
        <v>413</v>
      </c>
      <c r="F446" t="s">
        <v>413</v>
      </c>
      <c r="G446" t="s">
        <v>413</v>
      </c>
      <c r="I446" t="s">
        <v>1636</v>
      </c>
      <c r="K446" t="s">
        <v>5555</v>
      </c>
    </row>
    <row r="447" spans="1:11" x14ac:dyDescent="0.35">
      <c r="A447" t="s">
        <v>5535</v>
      </c>
      <c r="B447" t="s">
        <v>1610</v>
      </c>
      <c r="C447" t="s">
        <v>4838</v>
      </c>
      <c r="D447" t="s">
        <v>413</v>
      </c>
      <c r="E447" t="s">
        <v>413</v>
      </c>
      <c r="F447" t="s">
        <v>413</v>
      </c>
      <c r="G447" t="s">
        <v>413</v>
      </c>
      <c r="I447" t="s">
        <v>1636</v>
      </c>
      <c r="K447" t="s">
        <v>5556</v>
      </c>
    </row>
    <row r="448" spans="1:11" x14ac:dyDescent="0.35">
      <c r="A448" t="s">
        <v>5535</v>
      </c>
      <c r="B448" t="s">
        <v>1610</v>
      </c>
      <c r="C448" t="s">
        <v>4859</v>
      </c>
      <c r="D448" t="s">
        <v>413</v>
      </c>
      <c r="E448" t="s">
        <v>413</v>
      </c>
      <c r="F448" t="s">
        <v>413</v>
      </c>
      <c r="G448" t="s">
        <v>413</v>
      </c>
      <c r="I448" t="s">
        <v>1636</v>
      </c>
      <c r="K448" t="s">
        <v>5557</v>
      </c>
    </row>
    <row r="449" spans="1:11" x14ac:dyDescent="0.35">
      <c r="A449" t="s">
        <v>5535</v>
      </c>
      <c r="B449" t="s">
        <v>1610</v>
      </c>
      <c r="C449" t="s">
        <v>4880</v>
      </c>
      <c r="D449" t="s">
        <v>413</v>
      </c>
      <c r="E449" t="s">
        <v>413</v>
      </c>
      <c r="F449" t="s">
        <v>413</v>
      </c>
      <c r="G449" t="s">
        <v>413</v>
      </c>
      <c r="I449" t="s">
        <v>1636</v>
      </c>
      <c r="K449" t="s">
        <v>5558</v>
      </c>
    </row>
    <row r="450" spans="1:11" x14ac:dyDescent="0.35">
      <c r="A450" t="s">
        <v>5535</v>
      </c>
      <c r="B450" t="s">
        <v>1611</v>
      </c>
      <c r="C450" t="s">
        <v>4816</v>
      </c>
      <c r="D450" t="s">
        <v>413</v>
      </c>
      <c r="E450" t="s">
        <v>413</v>
      </c>
      <c r="F450" t="s">
        <v>413</v>
      </c>
      <c r="G450" t="s">
        <v>413</v>
      </c>
      <c r="I450" t="s">
        <v>1636</v>
      </c>
      <c r="K450" t="s">
        <v>5559</v>
      </c>
    </row>
    <row r="451" spans="1:11" x14ac:dyDescent="0.35">
      <c r="A451" t="s">
        <v>5535</v>
      </c>
      <c r="B451" t="s">
        <v>1611</v>
      </c>
      <c r="C451" t="s">
        <v>4837</v>
      </c>
      <c r="D451" t="s">
        <v>413</v>
      </c>
      <c r="E451" t="s">
        <v>413</v>
      </c>
      <c r="F451" t="s">
        <v>413</v>
      </c>
      <c r="G451" t="s">
        <v>413</v>
      </c>
      <c r="I451" t="s">
        <v>1636</v>
      </c>
      <c r="K451" t="s">
        <v>5560</v>
      </c>
    </row>
    <row r="452" spans="1:11" x14ac:dyDescent="0.35">
      <c r="A452" t="s">
        <v>5535</v>
      </c>
      <c r="B452" t="s">
        <v>1611</v>
      </c>
      <c r="C452" t="s">
        <v>4858</v>
      </c>
      <c r="D452" t="s">
        <v>413</v>
      </c>
      <c r="E452" t="s">
        <v>413</v>
      </c>
      <c r="F452" t="s">
        <v>413</v>
      </c>
      <c r="G452" t="s">
        <v>413</v>
      </c>
      <c r="I452" t="s">
        <v>1636</v>
      </c>
      <c r="K452" t="s">
        <v>5561</v>
      </c>
    </row>
    <row r="453" spans="1:11" x14ac:dyDescent="0.35">
      <c r="A453" t="s">
        <v>5535</v>
      </c>
      <c r="B453" t="s">
        <v>1611</v>
      </c>
      <c r="C453" t="s">
        <v>4879</v>
      </c>
      <c r="D453" t="s">
        <v>413</v>
      </c>
      <c r="E453" t="s">
        <v>413</v>
      </c>
      <c r="F453" t="s">
        <v>413</v>
      </c>
      <c r="G453" t="s">
        <v>413</v>
      </c>
      <c r="I453" t="s">
        <v>1636</v>
      </c>
      <c r="K453" t="s">
        <v>5562</v>
      </c>
    </row>
    <row r="454" spans="1:11" x14ac:dyDescent="0.35">
      <c r="A454" t="s">
        <v>5535</v>
      </c>
      <c r="B454" t="s">
        <v>1612</v>
      </c>
      <c r="C454" t="s">
        <v>4815</v>
      </c>
      <c r="D454" t="s">
        <v>413</v>
      </c>
      <c r="E454" t="s">
        <v>413</v>
      </c>
      <c r="F454" t="s">
        <v>413</v>
      </c>
      <c r="G454" t="s">
        <v>413</v>
      </c>
      <c r="I454" t="s">
        <v>1636</v>
      </c>
      <c r="K454" t="s">
        <v>5563</v>
      </c>
    </row>
    <row r="455" spans="1:11" x14ac:dyDescent="0.35">
      <c r="A455" t="s">
        <v>5535</v>
      </c>
      <c r="B455" t="s">
        <v>1612</v>
      </c>
      <c r="C455" t="s">
        <v>4836</v>
      </c>
      <c r="D455" t="s">
        <v>413</v>
      </c>
      <c r="E455" t="s">
        <v>413</v>
      </c>
      <c r="F455" t="s">
        <v>413</v>
      </c>
      <c r="G455" t="s">
        <v>413</v>
      </c>
      <c r="I455" t="s">
        <v>1636</v>
      </c>
      <c r="K455" t="s">
        <v>5564</v>
      </c>
    </row>
    <row r="456" spans="1:11" x14ac:dyDescent="0.35">
      <c r="A456" t="s">
        <v>5535</v>
      </c>
      <c r="B456" t="s">
        <v>1612</v>
      </c>
      <c r="C456" t="s">
        <v>4857</v>
      </c>
      <c r="D456" t="s">
        <v>413</v>
      </c>
      <c r="E456" t="s">
        <v>413</v>
      </c>
      <c r="F456" t="s">
        <v>413</v>
      </c>
      <c r="G456" t="s">
        <v>413</v>
      </c>
      <c r="I456" t="s">
        <v>1636</v>
      </c>
      <c r="K456" t="s">
        <v>5565</v>
      </c>
    </row>
    <row r="457" spans="1:11" x14ac:dyDescent="0.35">
      <c r="A457" t="s">
        <v>5535</v>
      </c>
      <c r="B457" t="s">
        <v>1612</v>
      </c>
      <c r="C457" t="s">
        <v>4878</v>
      </c>
      <c r="D457" t="s">
        <v>413</v>
      </c>
      <c r="E457" t="s">
        <v>413</v>
      </c>
      <c r="F457" t="s">
        <v>413</v>
      </c>
      <c r="G457" t="s">
        <v>413</v>
      </c>
      <c r="I457" t="s">
        <v>1636</v>
      </c>
      <c r="K457" t="s">
        <v>5566</v>
      </c>
    </row>
    <row r="458" spans="1:11" x14ac:dyDescent="0.35">
      <c r="A458" t="s">
        <v>5535</v>
      </c>
      <c r="B458" t="s">
        <v>1613</v>
      </c>
      <c r="C458" t="s">
        <v>4828</v>
      </c>
      <c r="D458" t="s">
        <v>413</v>
      </c>
      <c r="E458" t="s">
        <v>413</v>
      </c>
      <c r="F458" t="s">
        <v>413</v>
      </c>
      <c r="G458" t="s">
        <v>413</v>
      </c>
      <c r="I458" t="s">
        <v>1636</v>
      </c>
      <c r="K458" t="s">
        <v>5567</v>
      </c>
    </row>
    <row r="459" spans="1:11" x14ac:dyDescent="0.35">
      <c r="A459" t="s">
        <v>5535</v>
      </c>
      <c r="B459" t="s">
        <v>1613</v>
      </c>
      <c r="C459" t="s">
        <v>4849</v>
      </c>
      <c r="D459" t="s">
        <v>413</v>
      </c>
      <c r="E459" t="s">
        <v>413</v>
      </c>
      <c r="F459" t="s">
        <v>413</v>
      </c>
      <c r="G459" t="s">
        <v>413</v>
      </c>
      <c r="I459" t="s">
        <v>1636</v>
      </c>
      <c r="K459" t="s">
        <v>5568</v>
      </c>
    </row>
    <row r="460" spans="1:11" x14ac:dyDescent="0.35">
      <c r="A460" t="s">
        <v>5535</v>
      </c>
      <c r="B460" t="s">
        <v>1613</v>
      </c>
      <c r="C460" t="s">
        <v>4870</v>
      </c>
      <c r="D460" t="s">
        <v>413</v>
      </c>
      <c r="E460" t="s">
        <v>413</v>
      </c>
      <c r="F460" t="s">
        <v>413</v>
      </c>
      <c r="G460" t="s">
        <v>413</v>
      </c>
      <c r="I460" t="s">
        <v>1636</v>
      </c>
      <c r="K460" t="s">
        <v>5569</v>
      </c>
    </row>
    <row r="461" spans="1:11" x14ac:dyDescent="0.35">
      <c r="A461" t="s">
        <v>5535</v>
      </c>
      <c r="B461" t="s">
        <v>1613</v>
      </c>
      <c r="C461" t="s">
        <v>4891</v>
      </c>
      <c r="D461" t="s">
        <v>413</v>
      </c>
      <c r="E461" t="s">
        <v>413</v>
      </c>
      <c r="F461" t="s">
        <v>413</v>
      </c>
      <c r="G461" t="s">
        <v>413</v>
      </c>
      <c r="I461" t="s">
        <v>1636</v>
      </c>
      <c r="K461" t="s">
        <v>5570</v>
      </c>
    </row>
    <row r="462" spans="1:11" x14ac:dyDescent="0.35">
      <c r="A462" t="s">
        <v>5535</v>
      </c>
      <c r="B462" t="s">
        <v>1614</v>
      </c>
      <c r="C462" t="s">
        <v>4827</v>
      </c>
      <c r="D462" t="s">
        <v>413</v>
      </c>
      <c r="E462" t="s">
        <v>413</v>
      </c>
      <c r="F462" t="s">
        <v>413</v>
      </c>
      <c r="G462" t="s">
        <v>413</v>
      </c>
      <c r="I462" t="s">
        <v>1636</v>
      </c>
      <c r="K462" t="s">
        <v>5571</v>
      </c>
    </row>
    <row r="463" spans="1:11" x14ac:dyDescent="0.35">
      <c r="A463" t="s">
        <v>5535</v>
      </c>
      <c r="B463" t="s">
        <v>1614</v>
      </c>
      <c r="C463" t="s">
        <v>4848</v>
      </c>
      <c r="D463" t="s">
        <v>413</v>
      </c>
      <c r="E463" t="s">
        <v>413</v>
      </c>
      <c r="F463" t="s">
        <v>413</v>
      </c>
      <c r="G463" t="s">
        <v>413</v>
      </c>
      <c r="I463" t="s">
        <v>1636</v>
      </c>
      <c r="K463" t="s">
        <v>5572</v>
      </c>
    </row>
    <row r="464" spans="1:11" x14ac:dyDescent="0.35">
      <c r="A464" t="s">
        <v>5535</v>
      </c>
      <c r="B464" t="s">
        <v>1614</v>
      </c>
      <c r="C464" t="s">
        <v>4869</v>
      </c>
      <c r="D464" t="s">
        <v>413</v>
      </c>
      <c r="E464" t="s">
        <v>413</v>
      </c>
      <c r="F464" t="s">
        <v>413</v>
      </c>
      <c r="G464" t="s">
        <v>413</v>
      </c>
      <c r="I464" t="s">
        <v>1636</v>
      </c>
      <c r="K464" t="s">
        <v>5573</v>
      </c>
    </row>
    <row r="465" spans="1:11" x14ac:dyDescent="0.35">
      <c r="A465" t="s">
        <v>5535</v>
      </c>
      <c r="B465" t="s">
        <v>1614</v>
      </c>
      <c r="C465" t="s">
        <v>4890</v>
      </c>
      <c r="D465" t="s">
        <v>413</v>
      </c>
      <c r="E465" t="s">
        <v>413</v>
      </c>
      <c r="F465" t="s">
        <v>413</v>
      </c>
      <c r="G465" t="s">
        <v>413</v>
      </c>
      <c r="I465" t="s">
        <v>1636</v>
      </c>
      <c r="K465" t="s">
        <v>5574</v>
      </c>
    </row>
    <row r="466" spans="1:11" x14ac:dyDescent="0.35">
      <c r="A466" t="s">
        <v>5535</v>
      </c>
      <c r="B466" t="s">
        <v>1615</v>
      </c>
      <c r="C466" t="s">
        <v>4826</v>
      </c>
      <c r="D466" t="s">
        <v>413</v>
      </c>
      <c r="E466" t="s">
        <v>413</v>
      </c>
      <c r="F466" t="s">
        <v>413</v>
      </c>
      <c r="G466" t="s">
        <v>413</v>
      </c>
      <c r="I466" t="s">
        <v>1636</v>
      </c>
      <c r="K466" t="s">
        <v>5575</v>
      </c>
    </row>
    <row r="467" spans="1:11" x14ac:dyDescent="0.35">
      <c r="A467" t="s">
        <v>5535</v>
      </c>
      <c r="B467" t="s">
        <v>1615</v>
      </c>
      <c r="C467" t="s">
        <v>4847</v>
      </c>
      <c r="D467" t="s">
        <v>413</v>
      </c>
      <c r="E467" t="s">
        <v>413</v>
      </c>
      <c r="F467" t="s">
        <v>413</v>
      </c>
      <c r="G467" t="s">
        <v>413</v>
      </c>
      <c r="I467" t="s">
        <v>1636</v>
      </c>
      <c r="K467" t="s">
        <v>5576</v>
      </c>
    </row>
    <row r="468" spans="1:11" x14ac:dyDescent="0.35">
      <c r="A468" t="s">
        <v>5535</v>
      </c>
      <c r="B468" t="s">
        <v>1615</v>
      </c>
      <c r="C468" t="s">
        <v>4868</v>
      </c>
      <c r="D468" t="s">
        <v>413</v>
      </c>
      <c r="E468" t="s">
        <v>413</v>
      </c>
      <c r="F468" t="s">
        <v>413</v>
      </c>
      <c r="G468" t="s">
        <v>413</v>
      </c>
      <c r="I468" t="s">
        <v>1636</v>
      </c>
      <c r="K468" t="s">
        <v>5577</v>
      </c>
    </row>
    <row r="469" spans="1:11" x14ac:dyDescent="0.35">
      <c r="A469" t="s">
        <v>5535</v>
      </c>
      <c r="B469" t="s">
        <v>1615</v>
      </c>
      <c r="C469" t="s">
        <v>4889</v>
      </c>
      <c r="D469" t="s">
        <v>413</v>
      </c>
      <c r="E469" t="s">
        <v>413</v>
      </c>
      <c r="F469" t="s">
        <v>413</v>
      </c>
      <c r="G469" t="s">
        <v>413</v>
      </c>
      <c r="I469" t="s">
        <v>1636</v>
      </c>
      <c r="K469" t="s">
        <v>5578</v>
      </c>
    </row>
    <row r="470" spans="1:11" x14ac:dyDescent="0.35">
      <c r="A470" t="s">
        <v>5535</v>
      </c>
      <c r="B470" t="s">
        <v>1616</v>
      </c>
      <c r="C470" t="s">
        <v>4825</v>
      </c>
      <c r="D470" t="s">
        <v>413</v>
      </c>
      <c r="E470" t="s">
        <v>413</v>
      </c>
      <c r="F470" t="s">
        <v>413</v>
      </c>
      <c r="G470" t="s">
        <v>413</v>
      </c>
      <c r="I470" t="s">
        <v>1636</v>
      </c>
      <c r="K470" t="s">
        <v>5579</v>
      </c>
    </row>
    <row r="471" spans="1:11" x14ac:dyDescent="0.35">
      <c r="A471" t="s">
        <v>5535</v>
      </c>
      <c r="B471" t="s">
        <v>1616</v>
      </c>
      <c r="C471" t="s">
        <v>4846</v>
      </c>
      <c r="D471" t="s">
        <v>413</v>
      </c>
      <c r="E471" t="s">
        <v>413</v>
      </c>
      <c r="F471" t="s">
        <v>413</v>
      </c>
      <c r="G471" t="s">
        <v>413</v>
      </c>
      <c r="I471" t="s">
        <v>1636</v>
      </c>
      <c r="K471" t="s">
        <v>5580</v>
      </c>
    </row>
    <row r="472" spans="1:11" x14ac:dyDescent="0.35">
      <c r="A472" t="s">
        <v>5535</v>
      </c>
      <c r="B472" t="s">
        <v>1616</v>
      </c>
      <c r="C472" t="s">
        <v>4867</v>
      </c>
      <c r="D472" t="s">
        <v>413</v>
      </c>
      <c r="E472" t="s">
        <v>413</v>
      </c>
      <c r="F472" t="s">
        <v>413</v>
      </c>
      <c r="G472" t="s">
        <v>413</v>
      </c>
      <c r="I472" t="s">
        <v>1636</v>
      </c>
      <c r="K472" t="s">
        <v>5581</v>
      </c>
    </row>
    <row r="473" spans="1:11" x14ac:dyDescent="0.35">
      <c r="A473" t="s">
        <v>5535</v>
      </c>
      <c r="B473" t="s">
        <v>1616</v>
      </c>
      <c r="C473" t="s">
        <v>4888</v>
      </c>
      <c r="D473" t="s">
        <v>413</v>
      </c>
      <c r="E473" t="s">
        <v>413</v>
      </c>
      <c r="F473" t="s">
        <v>413</v>
      </c>
      <c r="G473" t="s">
        <v>413</v>
      </c>
      <c r="I473" t="s">
        <v>1636</v>
      </c>
      <c r="K473" t="s">
        <v>5582</v>
      </c>
    </row>
    <row r="474" spans="1:11" x14ac:dyDescent="0.35">
      <c r="A474" t="s">
        <v>5535</v>
      </c>
      <c r="B474" t="s">
        <v>1617</v>
      </c>
      <c r="C474" t="s">
        <v>4824</v>
      </c>
      <c r="D474" t="s">
        <v>413</v>
      </c>
      <c r="E474" t="s">
        <v>413</v>
      </c>
      <c r="F474" t="s">
        <v>413</v>
      </c>
      <c r="G474" t="s">
        <v>413</v>
      </c>
      <c r="I474" t="s">
        <v>1636</v>
      </c>
      <c r="K474" t="s">
        <v>5583</v>
      </c>
    </row>
    <row r="475" spans="1:11" x14ac:dyDescent="0.35">
      <c r="A475" t="s">
        <v>5535</v>
      </c>
      <c r="B475" t="s">
        <v>1617</v>
      </c>
      <c r="C475" t="s">
        <v>4845</v>
      </c>
      <c r="D475" t="s">
        <v>413</v>
      </c>
      <c r="E475" t="s">
        <v>413</v>
      </c>
      <c r="F475" t="s">
        <v>413</v>
      </c>
      <c r="G475" t="s">
        <v>413</v>
      </c>
      <c r="I475" t="s">
        <v>1636</v>
      </c>
      <c r="K475" t="s">
        <v>5584</v>
      </c>
    </row>
    <row r="476" spans="1:11" x14ac:dyDescent="0.35">
      <c r="A476" t="s">
        <v>5535</v>
      </c>
      <c r="B476" t="s">
        <v>1617</v>
      </c>
      <c r="C476" t="s">
        <v>4866</v>
      </c>
      <c r="D476" t="s">
        <v>413</v>
      </c>
      <c r="E476" t="s">
        <v>413</v>
      </c>
      <c r="F476" t="s">
        <v>413</v>
      </c>
      <c r="G476" t="s">
        <v>413</v>
      </c>
      <c r="I476" t="s">
        <v>1636</v>
      </c>
      <c r="K476" t="s">
        <v>5585</v>
      </c>
    </row>
    <row r="477" spans="1:11" x14ac:dyDescent="0.35">
      <c r="A477" t="s">
        <v>5535</v>
      </c>
      <c r="B477" t="s">
        <v>1617</v>
      </c>
      <c r="C477" t="s">
        <v>4887</v>
      </c>
      <c r="D477" t="s">
        <v>413</v>
      </c>
      <c r="E477" t="s">
        <v>413</v>
      </c>
      <c r="F477" t="s">
        <v>413</v>
      </c>
      <c r="G477" t="s">
        <v>413</v>
      </c>
      <c r="I477" t="s">
        <v>1636</v>
      </c>
      <c r="K477" t="s">
        <v>5586</v>
      </c>
    </row>
    <row r="478" spans="1:11" x14ac:dyDescent="0.35">
      <c r="A478" t="s">
        <v>5535</v>
      </c>
      <c r="B478" t="s">
        <v>1618</v>
      </c>
      <c r="C478" t="s">
        <v>4823</v>
      </c>
      <c r="D478" t="s">
        <v>413</v>
      </c>
      <c r="E478" t="s">
        <v>413</v>
      </c>
      <c r="F478" t="s">
        <v>413</v>
      </c>
      <c r="G478" t="s">
        <v>413</v>
      </c>
      <c r="I478" t="s">
        <v>1636</v>
      </c>
      <c r="K478" t="s">
        <v>5587</v>
      </c>
    </row>
    <row r="479" spans="1:11" x14ac:dyDescent="0.35">
      <c r="A479" t="s">
        <v>5535</v>
      </c>
      <c r="B479" t="s">
        <v>1618</v>
      </c>
      <c r="C479" t="s">
        <v>4844</v>
      </c>
      <c r="D479" t="s">
        <v>413</v>
      </c>
      <c r="E479" t="s">
        <v>413</v>
      </c>
      <c r="F479" t="s">
        <v>413</v>
      </c>
      <c r="G479" t="s">
        <v>413</v>
      </c>
      <c r="I479" t="s">
        <v>1636</v>
      </c>
      <c r="K479" t="s">
        <v>5588</v>
      </c>
    </row>
    <row r="480" spans="1:11" x14ac:dyDescent="0.35">
      <c r="A480" t="s">
        <v>5535</v>
      </c>
      <c r="B480" t="s">
        <v>1618</v>
      </c>
      <c r="C480" t="s">
        <v>4865</v>
      </c>
      <c r="D480" t="s">
        <v>413</v>
      </c>
      <c r="E480" t="s">
        <v>413</v>
      </c>
      <c r="F480" t="s">
        <v>413</v>
      </c>
      <c r="G480" t="s">
        <v>413</v>
      </c>
      <c r="I480" t="s">
        <v>1636</v>
      </c>
      <c r="K480" t="s">
        <v>5589</v>
      </c>
    </row>
    <row r="481" spans="1:11" x14ac:dyDescent="0.35">
      <c r="A481" t="s">
        <v>5535</v>
      </c>
      <c r="B481" t="s">
        <v>1618</v>
      </c>
      <c r="C481" t="s">
        <v>4886</v>
      </c>
      <c r="D481" t="s">
        <v>413</v>
      </c>
      <c r="E481" t="s">
        <v>413</v>
      </c>
      <c r="F481" t="s">
        <v>413</v>
      </c>
      <c r="G481" t="s">
        <v>413</v>
      </c>
      <c r="I481" t="s">
        <v>1636</v>
      </c>
      <c r="K481" t="s">
        <v>5590</v>
      </c>
    </row>
    <row r="482" spans="1:11" x14ac:dyDescent="0.35">
      <c r="A482" t="s">
        <v>5535</v>
      </c>
      <c r="B482" t="s">
        <v>1619</v>
      </c>
      <c r="C482" t="s">
        <v>4822</v>
      </c>
      <c r="D482" t="s">
        <v>413</v>
      </c>
      <c r="E482" t="s">
        <v>413</v>
      </c>
      <c r="F482" t="s">
        <v>413</v>
      </c>
      <c r="G482" t="s">
        <v>413</v>
      </c>
      <c r="I482" t="s">
        <v>1636</v>
      </c>
      <c r="K482" t="s">
        <v>5591</v>
      </c>
    </row>
    <row r="483" spans="1:11" x14ac:dyDescent="0.35">
      <c r="A483" t="s">
        <v>5535</v>
      </c>
      <c r="B483" t="s">
        <v>1619</v>
      </c>
      <c r="C483" t="s">
        <v>4843</v>
      </c>
      <c r="D483" t="s">
        <v>413</v>
      </c>
      <c r="E483" t="s">
        <v>413</v>
      </c>
      <c r="F483" t="s">
        <v>413</v>
      </c>
      <c r="G483" t="s">
        <v>413</v>
      </c>
      <c r="I483" t="s">
        <v>1636</v>
      </c>
      <c r="K483" t="s">
        <v>5592</v>
      </c>
    </row>
    <row r="484" spans="1:11" x14ac:dyDescent="0.35">
      <c r="A484" t="s">
        <v>5535</v>
      </c>
      <c r="B484" t="s">
        <v>1619</v>
      </c>
      <c r="C484" t="s">
        <v>4864</v>
      </c>
      <c r="D484" t="s">
        <v>413</v>
      </c>
      <c r="E484" t="s">
        <v>413</v>
      </c>
      <c r="F484" t="s">
        <v>413</v>
      </c>
      <c r="G484" t="s">
        <v>413</v>
      </c>
      <c r="I484" t="s">
        <v>1636</v>
      </c>
      <c r="K484" t="s">
        <v>5593</v>
      </c>
    </row>
    <row r="485" spans="1:11" x14ac:dyDescent="0.35">
      <c r="A485" t="s">
        <v>5535</v>
      </c>
      <c r="B485" t="s">
        <v>1619</v>
      </c>
      <c r="C485" t="s">
        <v>4885</v>
      </c>
      <c r="D485" t="s">
        <v>413</v>
      </c>
      <c r="E485" t="s">
        <v>413</v>
      </c>
      <c r="F485" t="s">
        <v>413</v>
      </c>
      <c r="G485" t="s">
        <v>413</v>
      </c>
      <c r="I485" t="s">
        <v>1636</v>
      </c>
      <c r="K485" t="s">
        <v>5594</v>
      </c>
    </row>
    <row r="486" spans="1:11" x14ac:dyDescent="0.35">
      <c r="A486" t="s">
        <v>5535</v>
      </c>
      <c r="B486" t="s">
        <v>1620</v>
      </c>
      <c r="C486" t="s">
        <v>4835</v>
      </c>
      <c r="D486" t="s">
        <v>413</v>
      </c>
      <c r="E486" t="s">
        <v>413</v>
      </c>
      <c r="F486" t="s">
        <v>413</v>
      </c>
      <c r="G486" t="s">
        <v>413</v>
      </c>
      <c r="I486" t="s">
        <v>1636</v>
      </c>
      <c r="K486" t="s">
        <v>5595</v>
      </c>
    </row>
    <row r="487" spans="1:11" x14ac:dyDescent="0.35">
      <c r="A487" t="s">
        <v>5535</v>
      </c>
      <c r="B487" t="s">
        <v>1620</v>
      </c>
      <c r="C487" t="s">
        <v>4856</v>
      </c>
      <c r="D487" t="s">
        <v>413</v>
      </c>
      <c r="E487" t="s">
        <v>413</v>
      </c>
      <c r="F487" t="s">
        <v>413</v>
      </c>
      <c r="G487" t="s">
        <v>413</v>
      </c>
      <c r="I487" t="s">
        <v>1636</v>
      </c>
      <c r="K487" t="s">
        <v>5596</v>
      </c>
    </row>
    <row r="488" spans="1:11" x14ac:dyDescent="0.35">
      <c r="A488" t="s">
        <v>5535</v>
      </c>
      <c r="B488" t="s">
        <v>1620</v>
      </c>
      <c r="C488" t="s">
        <v>4877</v>
      </c>
      <c r="D488" t="s">
        <v>413</v>
      </c>
      <c r="E488" t="s">
        <v>413</v>
      </c>
      <c r="F488" t="s">
        <v>413</v>
      </c>
      <c r="G488" t="s">
        <v>413</v>
      </c>
      <c r="I488" t="s">
        <v>1636</v>
      </c>
      <c r="K488" t="s">
        <v>5597</v>
      </c>
    </row>
    <row r="489" spans="1:11" x14ac:dyDescent="0.35">
      <c r="A489" t="s">
        <v>5535</v>
      </c>
      <c r="B489" t="s">
        <v>1620</v>
      </c>
      <c r="C489" t="s">
        <v>4898</v>
      </c>
      <c r="D489" t="s">
        <v>413</v>
      </c>
      <c r="E489" t="s">
        <v>413</v>
      </c>
      <c r="F489" t="s">
        <v>413</v>
      </c>
      <c r="G489" t="s">
        <v>413</v>
      </c>
      <c r="I489" t="s">
        <v>1636</v>
      </c>
      <c r="K489" t="s">
        <v>5598</v>
      </c>
    </row>
    <row r="490" spans="1:11" x14ac:dyDescent="0.35">
      <c r="A490" t="s">
        <v>5535</v>
      </c>
      <c r="B490" t="s">
        <v>1621</v>
      </c>
      <c r="C490" t="s">
        <v>4834</v>
      </c>
      <c r="D490" t="s">
        <v>413</v>
      </c>
      <c r="E490" t="s">
        <v>413</v>
      </c>
      <c r="F490" t="s">
        <v>413</v>
      </c>
      <c r="G490" t="s">
        <v>413</v>
      </c>
      <c r="I490" t="s">
        <v>1636</v>
      </c>
      <c r="K490" t="s">
        <v>5599</v>
      </c>
    </row>
    <row r="491" spans="1:11" x14ac:dyDescent="0.35">
      <c r="A491" t="s">
        <v>5535</v>
      </c>
      <c r="B491" t="s">
        <v>1621</v>
      </c>
      <c r="C491" t="s">
        <v>4855</v>
      </c>
      <c r="D491" t="s">
        <v>413</v>
      </c>
      <c r="E491" t="s">
        <v>413</v>
      </c>
      <c r="F491" t="s">
        <v>413</v>
      </c>
      <c r="G491" t="s">
        <v>413</v>
      </c>
      <c r="I491" t="s">
        <v>1636</v>
      </c>
      <c r="K491" t="s">
        <v>5600</v>
      </c>
    </row>
    <row r="492" spans="1:11" x14ac:dyDescent="0.35">
      <c r="A492" t="s">
        <v>5535</v>
      </c>
      <c r="B492" t="s">
        <v>1621</v>
      </c>
      <c r="C492" t="s">
        <v>4876</v>
      </c>
      <c r="D492" t="s">
        <v>413</v>
      </c>
      <c r="E492" t="s">
        <v>413</v>
      </c>
      <c r="F492" t="s">
        <v>413</v>
      </c>
      <c r="G492" t="s">
        <v>413</v>
      </c>
      <c r="I492" t="s">
        <v>1636</v>
      </c>
      <c r="K492" t="s">
        <v>5601</v>
      </c>
    </row>
    <row r="493" spans="1:11" x14ac:dyDescent="0.35">
      <c r="A493" t="s">
        <v>5535</v>
      </c>
      <c r="B493" t="s">
        <v>1621</v>
      </c>
      <c r="C493" t="s">
        <v>4897</v>
      </c>
      <c r="D493" t="s">
        <v>413</v>
      </c>
      <c r="E493" t="s">
        <v>413</v>
      </c>
      <c r="F493" t="s">
        <v>413</v>
      </c>
      <c r="G493" t="s">
        <v>413</v>
      </c>
      <c r="I493" t="s">
        <v>1636</v>
      </c>
      <c r="K493" t="s">
        <v>5602</v>
      </c>
    </row>
    <row r="494" spans="1:11" x14ac:dyDescent="0.35">
      <c r="A494" t="s">
        <v>5535</v>
      </c>
      <c r="B494" t="s">
        <v>1622</v>
      </c>
      <c r="C494" t="s">
        <v>4833</v>
      </c>
      <c r="D494" t="s">
        <v>413</v>
      </c>
      <c r="E494" t="s">
        <v>413</v>
      </c>
      <c r="F494" t="s">
        <v>413</v>
      </c>
      <c r="G494" t="s">
        <v>413</v>
      </c>
      <c r="I494" t="s">
        <v>1636</v>
      </c>
      <c r="K494" t="s">
        <v>5603</v>
      </c>
    </row>
    <row r="495" spans="1:11" x14ac:dyDescent="0.35">
      <c r="A495" t="s">
        <v>5535</v>
      </c>
      <c r="B495" t="s">
        <v>1622</v>
      </c>
      <c r="C495" t="s">
        <v>4854</v>
      </c>
      <c r="D495" t="s">
        <v>413</v>
      </c>
      <c r="E495" t="s">
        <v>413</v>
      </c>
      <c r="F495" t="s">
        <v>413</v>
      </c>
      <c r="G495" t="s">
        <v>413</v>
      </c>
      <c r="I495" t="s">
        <v>1636</v>
      </c>
      <c r="K495" t="s">
        <v>5604</v>
      </c>
    </row>
    <row r="496" spans="1:11" x14ac:dyDescent="0.35">
      <c r="A496" t="s">
        <v>5535</v>
      </c>
      <c r="B496" t="s">
        <v>1622</v>
      </c>
      <c r="C496" t="s">
        <v>4875</v>
      </c>
      <c r="D496" t="s">
        <v>413</v>
      </c>
      <c r="E496" t="s">
        <v>413</v>
      </c>
      <c r="F496" t="s">
        <v>413</v>
      </c>
      <c r="G496" t="s">
        <v>413</v>
      </c>
      <c r="I496" t="s">
        <v>1636</v>
      </c>
      <c r="K496" t="s">
        <v>5605</v>
      </c>
    </row>
    <row r="497" spans="1:11" x14ac:dyDescent="0.35">
      <c r="A497" t="s">
        <v>5535</v>
      </c>
      <c r="B497" t="s">
        <v>1622</v>
      </c>
      <c r="C497" t="s">
        <v>4896</v>
      </c>
      <c r="D497" t="s">
        <v>413</v>
      </c>
      <c r="E497" t="s">
        <v>413</v>
      </c>
      <c r="F497" t="s">
        <v>413</v>
      </c>
      <c r="G497" t="s">
        <v>413</v>
      </c>
      <c r="I497" t="s">
        <v>1636</v>
      </c>
      <c r="K497" t="s">
        <v>5606</v>
      </c>
    </row>
    <row r="498" spans="1:11" x14ac:dyDescent="0.35">
      <c r="A498" t="s">
        <v>5535</v>
      </c>
      <c r="B498" t="s">
        <v>1623</v>
      </c>
      <c r="C498" t="s">
        <v>4832</v>
      </c>
      <c r="D498" t="s">
        <v>413</v>
      </c>
      <c r="E498" t="s">
        <v>413</v>
      </c>
      <c r="F498" t="s">
        <v>413</v>
      </c>
      <c r="G498" t="s">
        <v>413</v>
      </c>
      <c r="I498" t="s">
        <v>1636</v>
      </c>
      <c r="K498" t="s">
        <v>5607</v>
      </c>
    </row>
    <row r="499" spans="1:11" x14ac:dyDescent="0.35">
      <c r="A499" t="s">
        <v>5535</v>
      </c>
      <c r="B499" t="s">
        <v>1623</v>
      </c>
      <c r="C499" t="s">
        <v>4853</v>
      </c>
      <c r="D499" t="s">
        <v>413</v>
      </c>
      <c r="E499" t="s">
        <v>413</v>
      </c>
      <c r="F499" t="s">
        <v>413</v>
      </c>
      <c r="G499" t="s">
        <v>413</v>
      </c>
      <c r="I499" t="s">
        <v>1636</v>
      </c>
      <c r="K499" t="s">
        <v>5608</v>
      </c>
    </row>
    <row r="500" spans="1:11" x14ac:dyDescent="0.35">
      <c r="A500" t="s">
        <v>5535</v>
      </c>
      <c r="B500" t="s">
        <v>1623</v>
      </c>
      <c r="C500" t="s">
        <v>4874</v>
      </c>
      <c r="D500" t="s">
        <v>413</v>
      </c>
      <c r="E500" t="s">
        <v>413</v>
      </c>
      <c r="F500" t="s">
        <v>413</v>
      </c>
      <c r="G500" t="s">
        <v>413</v>
      </c>
      <c r="I500" t="s">
        <v>1636</v>
      </c>
      <c r="K500" t="s">
        <v>5609</v>
      </c>
    </row>
    <row r="501" spans="1:11" x14ac:dyDescent="0.35">
      <c r="A501" t="s">
        <v>5535</v>
      </c>
      <c r="B501" t="s">
        <v>1623</v>
      </c>
      <c r="C501" t="s">
        <v>4895</v>
      </c>
      <c r="D501" t="s">
        <v>413</v>
      </c>
      <c r="E501" t="s">
        <v>413</v>
      </c>
      <c r="F501" t="s">
        <v>413</v>
      </c>
      <c r="G501" t="s">
        <v>413</v>
      </c>
      <c r="I501" t="s">
        <v>1636</v>
      </c>
      <c r="K501" t="s">
        <v>5610</v>
      </c>
    </row>
    <row r="502" spans="1:11" x14ac:dyDescent="0.35">
      <c r="A502" t="s">
        <v>5535</v>
      </c>
      <c r="B502" t="s">
        <v>1624</v>
      </c>
      <c r="C502" t="s">
        <v>4831</v>
      </c>
      <c r="D502" t="s">
        <v>413</v>
      </c>
      <c r="E502" t="s">
        <v>413</v>
      </c>
      <c r="F502" t="s">
        <v>413</v>
      </c>
      <c r="G502" t="s">
        <v>413</v>
      </c>
      <c r="I502" t="s">
        <v>1636</v>
      </c>
      <c r="K502" t="s">
        <v>5611</v>
      </c>
    </row>
    <row r="503" spans="1:11" x14ac:dyDescent="0.35">
      <c r="A503" t="s">
        <v>5535</v>
      </c>
      <c r="B503" t="s">
        <v>1624</v>
      </c>
      <c r="C503" t="s">
        <v>4852</v>
      </c>
      <c r="D503" t="s">
        <v>413</v>
      </c>
      <c r="E503" t="s">
        <v>413</v>
      </c>
      <c r="F503" t="s">
        <v>413</v>
      </c>
      <c r="G503" t="s">
        <v>413</v>
      </c>
      <c r="I503" t="s">
        <v>1636</v>
      </c>
      <c r="K503" t="s">
        <v>5612</v>
      </c>
    </row>
    <row r="504" spans="1:11" x14ac:dyDescent="0.35">
      <c r="A504" t="s">
        <v>5535</v>
      </c>
      <c r="B504" t="s">
        <v>1624</v>
      </c>
      <c r="C504" t="s">
        <v>4873</v>
      </c>
      <c r="D504" t="s">
        <v>413</v>
      </c>
      <c r="E504" t="s">
        <v>413</v>
      </c>
      <c r="F504" t="s">
        <v>413</v>
      </c>
      <c r="G504" t="s">
        <v>413</v>
      </c>
      <c r="I504" t="s">
        <v>1636</v>
      </c>
      <c r="K504" t="s">
        <v>5613</v>
      </c>
    </row>
    <row r="505" spans="1:11" x14ac:dyDescent="0.35">
      <c r="A505" t="s">
        <v>5535</v>
      </c>
      <c r="B505" t="s">
        <v>1624</v>
      </c>
      <c r="C505" t="s">
        <v>4894</v>
      </c>
      <c r="D505" t="s">
        <v>413</v>
      </c>
      <c r="E505" t="s">
        <v>413</v>
      </c>
      <c r="F505" t="s">
        <v>413</v>
      </c>
      <c r="G505" t="s">
        <v>413</v>
      </c>
      <c r="I505" t="s">
        <v>1636</v>
      </c>
      <c r="K505" t="s">
        <v>5614</v>
      </c>
    </row>
    <row r="506" spans="1:11" x14ac:dyDescent="0.35">
      <c r="A506" t="s">
        <v>5535</v>
      </c>
      <c r="B506" t="s">
        <v>1625</v>
      </c>
      <c r="C506" t="s">
        <v>4830</v>
      </c>
      <c r="D506" t="s">
        <v>413</v>
      </c>
      <c r="E506" t="s">
        <v>413</v>
      </c>
      <c r="F506" t="s">
        <v>413</v>
      </c>
      <c r="G506" t="s">
        <v>413</v>
      </c>
      <c r="I506" t="s">
        <v>1636</v>
      </c>
      <c r="K506" t="s">
        <v>5615</v>
      </c>
    </row>
    <row r="507" spans="1:11" x14ac:dyDescent="0.35">
      <c r="A507" t="s">
        <v>5535</v>
      </c>
      <c r="B507" t="s">
        <v>1625</v>
      </c>
      <c r="C507" t="s">
        <v>4851</v>
      </c>
      <c r="D507" t="s">
        <v>413</v>
      </c>
      <c r="E507" t="s">
        <v>413</v>
      </c>
      <c r="F507" t="s">
        <v>413</v>
      </c>
      <c r="G507" t="s">
        <v>413</v>
      </c>
      <c r="I507" t="s">
        <v>1636</v>
      </c>
      <c r="K507" t="s">
        <v>5616</v>
      </c>
    </row>
    <row r="508" spans="1:11" x14ac:dyDescent="0.35">
      <c r="A508" t="s">
        <v>5535</v>
      </c>
      <c r="B508" t="s">
        <v>1625</v>
      </c>
      <c r="C508" t="s">
        <v>4872</v>
      </c>
      <c r="D508" t="s">
        <v>413</v>
      </c>
      <c r="E508" t="s">
        <v>413</v>
      </c>
      <c r="F508" t="s">
        <v>413</v>
      </c>
      <c r="G508" t="s">
        <v>413</v>
      </c>
      <c r="I508" t="s">
        <v>1636</v>
      </c>
      <c r="K508" t="s">
        <v>5617</v>
      </c>
    </row>
    <row r="509" spans="1:11" x14ac:dyDescent="0.35">
      <c r="A509" t="s">
        <v>5535</v>
      </c>
      <c r="B509" t="s">
        <v>1625</v>
      </c>
      <c r="C509" t="s">
        <v>4893</v>
      </c>
      <c r="D509" t="s">
        <v>413</v>
      </c>
      <c r="E509" t="s">
        <v>413</v>
      </c>
      <c r="F509" t="s">
        <v>413</v>
      </c>
      <c r="G509" t="s">
        <v>413</v>
      </c>
      <c r="I509" t="s">
        <v>1636</v>
      </c>
      <c r="K509" t="s">
        <v>5618</v>
      </c>
    </row>
    <row r="510" spans="1:11" x14ac:dyDescent="0.35">
      <c r="A510" t="s">
        <v>5535</v>
      </c>
      <c r="B510" t="s">
        <v>1626</v>
      </c>
      <c r="C510" t="s">
        <v>4829</v>
      </c>
      <c r="D510" t="s">
        <v>413</v>
      </c>
      <c r="E510" t="s">
        <v>413</v>
      </c>
      <c r="F510" t="s">
        <v>413</v>
      </c>
      <c r="G510" t="s">
        <v>413</v>
      </c>
      <c r="I510" t="s">
        <v>1636</v>
      </c>
      <c r="K510" t="s">
        <v>5619</v>
      </c>
    </row>
    <row r="511" spans="1:11" x14ac:dyDescent="0.35">
      <c r="A511" t="s">
        <v>5535</v>
      </c>
      <c r="B511" t="s">
        <v>1626</v>
      </c>
      <c r="C511" t="s">
        <v>4850</v>
      </c>
      <c r="D511" t="s">
        <v>413</v>
      </c>
      <c r="E511" t="s">
        <v>413</v>
      </c>
      <c r="F511" t="s">
        <v>413</v>
      </c>
      <c r="G511" t="s">
        <v>413</v>
      </c>
      <c r="I511" t="s">
        <v>1636</v>
      </c>
      <c r="K511" t="s">
        <v>5620</v>
      </c>
    </row>
    <row r="512" spans="1:11" x14ac:dyDescent="0.35">
      <c r="A512" t="s">
        <v>5535</v>
      </c>
      <c r="B512" t="s">
        <v>1626</v>
      </c>
      <c r="C512" t="s">
        <v>4871</v>
      </c>
      <c r="D512" t="s">
        <v>413</v>
      </c>
      <c r="E512" t="s">
        <v>413</v>
      </c>
      <c r="F512" t="s">
        <v>413</v>
      </c>
      <c r="G512" t="s">
        <v>413</v>
      </c>
      <c r="I512" t="s">
        <v>1636</v>
      </c>
      <c r="K512" t="s">
        <v>5621</v>
      </c>
    </row>
    <row r="513" spans="1:11" x14ac:dyDescent="0.35">
      <c r="A513" t="s">
        <v>5535</v>
      </c>
      <c r="B513" t="s">
        <v>1626</v>
      </c>
      <c r="C513" t="s">
        <v>4892</v>
      </c>
      <c r="D513" t="s">
        <v>413</v>
      </c>
      <c r="E513" t="s">
        <v>413</v>
      </c>
      <c r="F513" t="s">
        <v>413</v>
      </c>
      <c r="G513" t="s">
        <v>413</v>
      </c>
      <c r="I513" t="s">
        <v>1636</v>
      </c>
      <c r="K513" t="s">
        <v>5622</v>
      </c>
    </row>
    <row r="514" spans="1:11" x14ac:dyDescent="0.35">
      <c r="A514" t="s">
        <v>5535</v>
      </c>
      <c r="B514" t="s">
        <v>1049</v>
      </c>
      <c r="C514" t="s">
        <v>4737</v>
      </c>
      <c r="D514" t="s">
        <v>819</v>
      </c>
      <c r="E514" t="s">
        <v>2979</v>
      </c>
      <c r="F514" t="s">
        <v>2979</v>
      </c>
      <c r="G514" t="s">
        <v>4298</v>
      </c>
      <c r="H514">
        <v>22</v>
      </c>
      <c r="I514" t="s">
        <v>2353</v>
      </c>
      <c r="K514" t="s">
        <v>5623</v>
      </c>
    </row>
    <row r="515" spans="1:11" x14ac:dyDescent="0.35">
      <c r="A515" t="s">
        <v>5535</v>
      </c>
      <c r="B515" t="s">
        <v>1049</v>
      </c>
      <c r="C515" t="s">
        <v>4758</v>
      </c>
      <c r="D515" t="s">
        <v>4138</v>
      </c>
      <c r="E515" t="s">
        <v>4467</v>
      </c>
      <c r="F515" t="s">
        <v>4467</v>
      </c>
      <c r="G515" t="s">
        <v>4443</v>
      </c>
      <c r="H515">
        <v>14</v>
      </c>
      <c r="I515" t="s">
        <v>2353</v>
      </c>
      <c r="K515" t="s">
        <v>5624</v>
      </c>
    </row>
    <row r="516" spans="1:11" x14ac:dyDescent="0.35">
      <c r="A516" t="s">
        <v>5535</v>
      </c>
      <c r="B516" t="s">
        <v>1049</v>
      </c>
      <c r="C516" t="s">
        <v>4779</v>
      </c>
      <c r="D516" t="s">
        <v>4138</v>
      </c>
      <c r="E516" t="s">
        <v>4282</v>
      </c>
      <c r="F516" t="s">
        <v>4282</v>
      </c>
      <c r="G516" t="s">
        <v>4108</v>
      </c>
      <c r="H516">
        <v>13</v>
      </c>
      <c r="I516" t="s">
        <v>2353</v>
      </c>
      <c r="K516" t="s">
        <v>5625</v>
      </c>
    </row>
    <row r="517" spans="1:11" x14ac:dyDescent="0.35">
      <c r="A517" t="s">
        <v>5535</v>
      </c>
      <c r="B517" t="s">
        <v>1049</v>
      </c>
      <c r="C517" t="s">
        <v>4800</v>
      </c>
      <c r="D517" t="s">
        <v>413</v>
      </c>
      <c r="E517" t="s">
        <v>413</v>
      </c>
      <c r="F517" t="s">
        <v>413</v>
      </c>
      <c r="G517" t="s">
        <v>413</v>
      </c>
      <c r="I517" t="s">
        <v>1636</v>
      </c>
      <c r="K517" t="s">
        <v>5626</v>
      </c>
    </row>
    <row r="518" spans="1:11" x14ac:dyDescent="0.35">
      <c r="A518" t="s">
        <v>5535</v>
      </c>
      <c r="B518" t="s">
        <v>1053</v>
      </c>
      <c r="C518" t="s">
        <v>4736</v>
      </c>
      <c r="D518" t="s">
        <v>4138</v>
      </c>
      <c r="E518" t="s">
        <v>4148</v>
      </c>
      <c r="F518" t="s">
        <v>4148</v>
      </c>
      <c r="G518" t="s">
        <v>4100</v>
      </c>
      <c r="H518">
        <v>7</v>
      </c>
      <c r="I518" t="s">
        <v>2353</v>
      </c>
      <c r="K518" t="s">
        <v>5628</v>
      </c>
    </row>
    <row r="519" spans="1:11" x14ac:dyDescent="0.35">
      <c r="A519" t="s">
        <v>5535</v>
      </c>
      <c r="B519" t="s">
        <v>1053</v>
      </c>
      <c r="C519" t="s">
        <v>4757</v>
      </c>
      <c r="D519" t="s">
        <v>4140</v>
      </c>
      <c r="E519" t="s">
        <v>4147</v>
      </c>
      <c r="F519" t="s">
        <v>4147</v>
      </c>
      <c r="G519" t="s">
        <v>4099</v>
      </c>
      <c r="H519">
        <v>14</v>
      </c>
      <c r="I519" t="s">
        <v>2353</v>
      </c>
      <c r="K519" t="s">
        <v>5629</v>
      </c>
    </row>
    <row r="520" spans="1:11" x14ac:dyDescent="0.35">
      <c r="A520" t="s">
        <v>5535</v>
      </c>
      <c r="B520" t="s">
        <v>1053</v>
      </c>
      <c r="C520" t="s">
        <v>4778</v>
      </c>
      <c r="D520" t="s">
        <v>4140</v>
      </c>
      <c r="E520" t="s">
        <v>4155</v>
      </c>
      <c r="F520" t="s">
        <v>4155</v>
      </c>
      <c r="G520" t="s">
        <v>4123</v>
      </c>
      <c r="H520">
        <v>14</v>
      </c>
      <c r="I520" t="s">
        <v>2353</v>
      </c>
      <c r="K520" t="s">
        <v>5630</v>
      </c>
    </row>
    <row r="521" spans="1:11" x14ac:dyDescent="0.35">
      <c r="A521" t="s">
        <v>5535</v>
      </c>
      <c r="B521" t="s">
        <v>1053</v>
      </c>
      <c r="C521" t="s">
        <v>4799</v>
      </c>
      <c r="D521" t="s">
        <v>4140</v>
      </c>
      <c r="E521" t="s">
        <v>4158</v>
      </c>
      <c r="F521" t="s">
        <v>4158</v>
      </c>
      <c r="G521" t="s">
        <v>4129</v>
      </c>
      <c r="H521">
        <v>14</v>
      </c>
      <c r="I521" t="s">
        <v>2353</v>
      </c>
      <c r="K521" t="s">
        <v>5960</v>
      </c>
    </row>
    <row r="522" spans="1:11" x14ac:dyDescent="0.35">
      <c r="A522" t="s">
        <v>5535</v>
      </c>
      <c r="B522" t="s">
        <v>1056</v>
      </c>
      <c r="C522" t="s">
        <v>4735</v>
      </c>
      <c r="D522" t="s">
        <v>837</v>
      </c>
      <c r="E522" t="s">
        <v>1117</v>
      </c>
      <c r="F522" t="s">
        <v>1117</v>
      </c>
      <c r="G522" t="s">
        <v>4444</v>
      </c>
      <c r="H522">
        <v>15</v>
      </c>
      <c r="I522" t="s">
        <v>2353</v>
      </c>
      <c r="K522" t="s">
        <v>5631</v>
      </c>
    </row>
    <row r="523" spans="1:11" x14ac:dyDescent="0.35">
      <c r="A523" t="s">
        <v>5535</v>
      </c>
      <c r="B523" t="s">
        <v>1056</v>
      </c>
      <c r="C523" t="s">
        <v>4756</v>
      </c>
      <c r="D523" t="s">
        <v>834</v>
      </c>
      <c r="E523" t="s">
        <v>1150</v>
      </c>
      <c r="F523" t="s">
        <v>1150</v>
      </c>
      <c r="G523" t="s">
        <v>4445</v>
      </c>
      <c r="H523">
        <v>22</v>
      </c>
      <c r="I523" t="s">
        <v>2353</v>
      </c>
      <c r="K523" t="s">
        <v>5632</v>
      </c>
    </row>
    <row r="524" spans="1:11" x14ac:dyDescent="0.35">
      <c r="A524" t="s">
        <v>5535</v>
      </c>
      <c r="B524" t="s">
        <v>1056</v>
      </c>
      <c r="C524" t="s">
        <v>4777</v>
      </c>
      <c r="D524" t="s">
        <v>837</v>
      </c>
      <c r="E524" t="s">
        <v>1117</v>
      </c>
      <c r="F524" t="s">
        <v>1117</v>
      </c>
      <c r="G524" t="s">
        <v>3938</v>
      </c>
      <c r="H524">
        <v>12</v>
      </c>
      <c r="I524" t="s">
        <v>2353</v>
      </c>
      <c r="K524" t="s">
        <v>5633</v>
      </c>
    </row>
    <row r="525" spans="1:11" x14ac:dyDescent="0.35">
      <c r="A525" t="s">
        <v>5535</v>
      </c>
      <c r="B525" t="s">
        <v>1056</v>
      </c>
      <c r="C525" t="s">
        <v>4798</v>
      </c>
      <c r="D525" t="s">
        <v>413</v>
      </c>
      <c r="E525" t="s">
        <v>413</v>
      </c>
      <c r="F525" t="s">
        <v>413</v>
      </c>
      <c r="G525" t="s">
        <v>413</v>
      </c>
      <c r="I525" t="s">
        <v>1636</v>
      </c>
      <c r="K525" t="s">
        <v>5634</v>
      </c>
    </row>
    <row r="526" spans="1:11" x14ac:dyDescent="0.35">
      <c r="A526" t="s">
        <v>5535</v>
      </c>
      <c r="B526" t="s">
        <v>1059</v>
      </c>
      <c r="C526" t="s">
        <v>4734</v>
      </c>
      <c r="D526" t="s">
        <v>1721</v>
      </c>
      <c r="E526" t="s">
        <v>2109</v>
      </c>
      <c r="F526" t="s">
        <v>2109</v>
      </c>
      <c r="G526" t="s">
        <v>3777</v>
      </c>
      <c r="H526">
        <v>12</v>
      </c>
      <c r="I526" t="s">
        <v>2353</v>
      </c>
      <c r="K526" t="s">
        <v>5635</v>
      </c>
    </row>
    <row r="527" spans="1:11" x14ac:dyDescent="0.35">
      <c r="A527" t="s">
        <v>5535</v>
      </c>
      <c r="B527" t="s">
        <v>1059</v>
      </c>
      <c r="C527" t="s">
        <v>4755</v>
      </c>
      <c r="D527" t="s">
        <v>915</v>
      </c>
      <c r="E527" t="s">
        <v>1100</v>
      </c>
      <c r="F527" t="s">
        <v>1100</v>
      </c>
      <c r="G527" t="s">
        <v>3940</v>
      </c>
      <c r="H527">
        <v>18</v>
      </c>
      <c r="I527" t="s">
        <v>2353</v>
      </c>
      <c r="K527" t="s">
        <v>5636</v>
      </c>
    </row>
    <row r="528" spans="1:11" x14ac:dyDescent="0.35">
      <c r="A528" t="s">
        <v>5535</v>
      </c>
      <c r="B528" t="s">
        <v>1059</v>
      </c>
      <c r="C528" t="s">
        <v>4776</v>
      </c>
      <c r="D528" t="s">
        <v>4468</v>
      </c>
      <c r="E528" t="s">
        <v>4469</v>
      </c>
      <c r="F528" t="s">
        <v>4469</v>
      </c>
      <c r="G528" t="s">
        <v>4446</v>
      </c>
      <c r="H528">
        <v>14</v>
      </c>
      <c r="I528" t="s">
        <v>2353</v>
      </c>
      <c r="K528" t="s">
        <v>5637</v>
      </c>
    </row>
    <row r="529" spans="1:11" x14ac:dyDescent="0.35">
      <c r="A529" t="s">
        <v>5535</v>
      </c>
      <c r="B529" t="s">
        <v>1059</v>
      </c>
      <c r="C529" t="s">
        <v>4797</v>
      </c>
      <c r="D529" t="s">
        <v>819</v>
      </c>
      <c r="E529" t="s">
        <v>2979</v>
      </c>
      <c r="F529" t="s">
        <v>2979</v>
      </c>
      <c r="G529" t="s">
        <v>3631</v>
      </c>
      <c r="H529">
        <v>6</v>
      </c>
      <c r="I529" t="s">
        <v>2353</v>
      </c>
      <c r="K529" t="s">
        <v>5638</v>
      </c>
    </row>
    <row r="530" spans="1:11" x14ac:dyDescent="0.35">
      <c r="A530" t="s">
        <v>5535</v>
      </c>
      <c r="B530" t="s">
        <v>1062</v>
      </c>
      <c r="C530" t="s">
        <v>4733</v>
      </c>
      <c r="D530" t="s">
        <v>2485</v>
      </c>
      <c r="E530" t="s">
        <v>2334</v>
      </c>
      <c r="F530" t="s">
        <v>2334</v>
      </c>
      <c r="G530" t="s">
        <v>3757</v>
      </c>
      <c r="H530">
        <v>17</v>
      </c>
      <c r="I530" t="s">
        <v>2353</v>
      </c>
      <c r="K530" t="s">
        <v>5639</v>
      </c>
    </row>
    <row r="531" spans="1:11" x14ac:dyDescent="0.35">
      <c r="A531" t="s">
        <v>5535</v>
      </c>
      <c r="B531" t="s">
        <v>1062</v>
      </c>
      <c r="C531" t="s">
        <v>4754</v>
      </c>
      <c r="D531" t="s">
        <v>824</v>
      </c>
      <c r="E531" t="s">
        <v>2107</v>
      </c>
      <c r="F531" t="s">
        <v>2107</v>
      </c>
      <c r="G531" t="s">
        <v>4447</v>
      </c>
      <c r="H531">
        <v>10</v>
      </c>
      <c r="I531" t="s">
        <v>2353</v>
      </c>
      <c r="K531" t="s">
        <v>5640</v>
      </c>
    </row>
    <row r="532" spans="1:11" x14ac:dyDescent="0.35">
      <c r="A532" t="s">
        <v>5535</v>
      </c>
      <c r="B532" t="s">
        <v>1062</v>
      </c>
      <c r="C532" t="s">
        <v>4775</v>
      </c>
      <c r="D532" t="s">
        <v>824</v>
      </c>
      <c r="E532" t="s">
        <v>2107</v>
      </c>
      <c r="F532" t="s">
        <v>2107</v>
      </c>
      <c r="G532" t="s">
        <v>4137</v>
      </c>
      <c r="H532">
        <v>19</v>
      </c>
      <c r="I532" t="s">
        <v>2353</v>
      </c>
      <c r="K532" t="s">
        <v>5641</v>
      </c>
    </row>
    <row r="533" spans="1:11" x14ac:dyDescent="0.35">
      <c r="A533" t="s">
        <v>5535</v>
      </c>
      <c r="B533" t="s">
        <v>1062</v>
      </c>
      <c r="C533" t="s">
        <v>4796</v>
      </c>
      <c r="D533" t="s">
        <v>413</v>
      </c>
      <c r="E533" t="s">
        <v>413</v>
      </c>
      <c r="F533" t="s">
        <v>413</v>
      </c>
      <c r="G533" t="s">
        <v>413</v>
      </c>
      <c r="I533" t="s">
        <v>1636</v>
      </c>
      <c r="K533" t="s">
        <v>5642</v>
      </c>
    </row>
    <row r="534" spans="1:11" x14ac:dyDescent="0.35">
      <c r="A534" t="s">
        <v>5535</v>
      </c>
      <c r="B534" t="s">
        <v>1065</v>
      </c>
      <c r="C534" t="s">
        <v>4732</v>
      </c>
      <c r="D534" t="s">
        <v>837</v>
      </c>
      <c r="E534" t="s">
        <v>1099</v>
      </c>
      <c r="F534" t="s">
        <v>1099</v>
      </c>
      <c r="G534" t="s">
        <v>3962</v>
      </c>
      <c r="H534">
        <v>21</v>
      </c>
      <c r="I534" t="s">
        <v>2353</v>
      </c>
      <c r="K534" t="s">
        <v>5643</v>
      </c>
    </row>
    <row r="535" spans="1:11" x14ac:dyDescent="0.35">
      <c r="A535" t="s">
        <v>5535</v>
      </c>
      <c r="B535" t="s">
        <v>1065</v>
      </c>
      <c r="C535" t="s">
        <v>4753</v>
      </c>
      <c r="D535" t="s">
        <v>2092</v>
      </c>
      <c r="E535" t="s">
        <v>2110</v>
      </c>
      <c r="F535" t="s">
        <v>2110</v>
      </c>
      <c r="G535" t="s">
        <v>3939</v>
      </c>
      <c r="H535">
        <v>28</v>
      </c>
      <c r="I535" t="s">
        <v>2353</v>
      </c>
      <c r="K535" t="s">
        <v>5644</v>
      </c>
    </row>
    <row r="536" spans="1:11" x14ac:dyDescent="0.35">
      <c r="A536" t="s">
        <v>5535</v>
      </c>
      <c r="B536" t="s">
        <v>1065</v>
      </c>
      <c r="C536" t="s">
        <v>4774</v>
      </c>
      <c r="D536" t="s">
        <v>413</v>
      </c>
      <c r="E536" t="s">
        <v>413</v>
      </c>
      <c r="F536" t="s">
        <v>413</v>
      </c>
      <c r="G536" t="s">
        <v>413</v>
      </c>
      <c r="I536" t="s">
        <v>1636</v>
      </c>
      <c r="K536" t="s">
        <v>5645</v>
      </c>
    </row>
    <row r="537" spans="1:11" x14ac:dyDescent="0.35">
      <c r="A537" t="s">
        <v>5535</v>
      </c>
      <c r="B537" t="s">
        <v>1065</v>
      </c>
      <c r="C537" t="s">
        <v>4795</v>
      </c>
      <c r="D537" t="s">
        <v>413</v>
      </c>
      <c r="E537" t="s">
        <v>413</v>
      </c>
      <c r="F537" t="s">
        <v>413</v>
      </c>
      <c r="G537" t="s">
        <v>413</v>
      </c>
      <c r="I537" t="s">
        <v>1636</v>
      </c>
      <c r="K537" t="s">
        <v>5646</v>
      </c>
    </row>
    <row r="538" spans="1:11" x14ac:dyDescent="0.35">
      <c r="A538" t="s">
        <v>5535</v>
      </c>
      <c r="B538" t="s">
        <v>1067</v>
      </c>
      <c r="C538" t="s">
        <v>4731</v>
      </c>
      <c r="D538" t="s">
        <v>413</v>
      </c>
      <c r="E538" t="s">
        <v>413</v>
      </c>
      <c r="F538" t="s">
        <v>413</v>
      </c>
      <c r="G538" t="s">
        <v>413</v>
      </c>
      <c r="I538" t="s">
        <v>1636</v>
      </c>
      <c r="K538" t="s">
        <v>5647</v>
      </c>
    </row>
    <row r="539" spans="1:11" x14ac:dyDescent="0.35">
      <c r="A539" t="s">
        <v>5535</v>
      </c>
      <c r="B539" t="s">
        <v>1067</v>
      </c>
      <c r="C539" t="s">
        <v>4752</v>
      </c>
      <c r="D539" t="s">
        <v>413</v>
      </c>
      <c r="E539" t="s">
        <v>413</v>
      </c>
      <c r="F539" t="s">
        <v>413</v>
      </c>
      <c r="G539" t="s">
        <v>413</v>
      </c>
      <c r="I539" t="s">
        <v>1636</v>
      </c>
      <c r="K539" t="s">
        <v>5648</v>
      </c>
    </row>
    <row r="540" spans="1:11" x14ac:dyDescent="0.35">
      <c r="A540" t="s">
        <v>5535</v>
      </c>
      <c r="B540" t="s">
        <v>1067</v>
      </c>
      <c r="C540" t="s">
        <v>4773</v>
      </c>
      <c r="D540" t="s">
        <v>413</v>
      </c>
      <c r="E540" t="s">
        <v>413</v>
      </c>
      <c r="F540" t="s">
        <v>413</v>
      </c>
      <c r="G540" t="s">
        <v>413</v>
      </c>
      <c r="I540" t="s">
        <v>1636</v>
      </c>
      <c r="K540" t="s">
        <v>5649</v>
      </c>
    </row>
    <row r="541" spans="1:11" x14ac:dyDescent="0.35">
      <c r="A541" t="s">
        <v>5535</v>
      </c>
      <c r="B541" t="s">
        <v>1067</v>
      </c>
      <c r="C541" t="s">
        <v>4794</v>
      </c>
      <c r="D541" t="s">
        <v>413</v>
      </c>
      <c r="E541" t="s">
        <v>413</v>
      </c>
      <c r="F541" t="s">
        <v>413</v>
      </c>
      <c r="G541" t="s">
        <v>413</v>
      </c>
      <c r="I541" t="s">
        <v>1636</v>
      </c>
      <c r="K541" t="s">
        <v>5650</v>
      </c>
    </row>
    <row r="542" spans="1:11" x14ac:dyDescent="0.35">
      <c r="A542" t="s">
        <v>5535</v>
      </c>
      <c r="B542" t="s">
        <v>1068</v>
      </c>
      <c r="C542" t="s">
        <v>4744</v>
      </c>
      <c r="D542" t="s">
        <v>915</v>
      </c>
      <c r="E542" t="s">
        <v>1100</v>
      </c>
      <c r="F542" t="s">
        <v>1100</v>
      </c>
      <c r="G542" t="s">
        <v>3958</v>
      </c>
      <c r="H542">
        <v>15</v>
      </c>
      <c r="I542" t="s">
        <v>2353</v>
      </c>
      <c r="K542" t="s">
        <v>5651</v>
      </c>
    </row>
    <row r="543" spans="1:11" x14ac:dyDescent="0.35">
      <c r="A543" t="s">
        <v>5535</v>
      </c>
      <c r="B543" t="s">
        <v>1068</v>
      </c>
      <c r="C543" t="s">
        <v>4765</v>
      </c>
      <c r="D543" t="s">
        <v>915</v>
      </c>
      <c r="E543" t="s">
        <v>1100</v>
      </c>
      <c r="F543" t="s">
        <v>1100</v>
      </c>
      <c r="G543" t="s">
        <v>4448</v>
      </c>
      <c r="H543">
        <v>11</v>
      </c>
      <c r="I543" t="s">
        <v>2353</v>
      </c>
      <c r="K543" t="s">
        <v>5652</v>
      </c>
    </row>
    <row r="544" spans="1:11" x14ac:dyDescent="0.35">
      <c r="A544" t="s">
        <v>5535</v>
      </c>
      <c r="B544" t="s">
        <v>1068</v>
      </c>
      <c r="C544" t="s">
        <v>4786</v>
      </c>
      <c r="D544" t="s">
        <v>915</v>
      </c>
      <c r="E544" t="s">
        <v>1100</v>
      </c>
      <c r="F544" t="s">
        <v>1100</v>
      </c>
      <c r="G544" t="s">
        <v>3941</v>
      </c>
      <c r="H544">
        <v>13</v>
      </c>
      <c r="I544" t="s">
        <v>2353</v>
      </c>
      <c r="K544" t="s">
        <v>5653</v>
      </c>
    </row>
    <row r="545" spans="1:11" x14ac:dyDescent="0.35">
      <c r="A545" t="s">
        <v>5535</v>
      </c>
      <c r="B545" t="s">
        <v>1068</v>
      </c>
      <c r="C545" t="s">
        <v>4807</v>
      </c>
      <c r="D545" t="s">
        <v>819</v>
      </c>
      <c r="E545" t="s">
        <v>2979</v>
      </c>
      <c r="F545" t="s">
        <v>2979</v>
      </c>
      <c r="G545" t="s">
        <v>3618</v>
      </c>
      <c r="H545">
        <v>10</v>
      </c>
      <c r="I545" t="s">
        <v>2353</v>
      </c>
      <c r="K545" t="s">
        <v>5654</v>
      </c>
    </row>
    <row r="546" spans="1:11" x14ac:dyDescent="0.35">
      <c r="A546" t="s">
        <v>5535</v>
      </c>
      <c r="B546" t="s">
        <v>1071</v>
      </c>
      <c r="C546" t="s">
        <v>4743</v>
      </c>
      <c r="D546" t="s">
        <v>837</v>
      </c>
      <c r="E546" t="s">
        <v>1117</v>
      </c>
      <c r="F546" t="s">
        <v>1117</v>
      </c>
      <c r="G546" t="s">
        <v>3928</v>
      </c>
      <c r="H546">
        <v>30</v>
      </c>
      <c r="I546" t="s">
        <v>2353</v>
      </c>
      <c r="K546" t="s">
        <v>5655</v>
      </c>
    </row>
    <row r="547" spans="1:11" x14ac:dyDescent="0.35">
      <c r="A547" t="s">
        <v>5535</v>
      </c>
      <c r="B547" t="s">
        <v>1071</v>
      </c>
      <c r="C547" t="s">
        <v>4764</v>
      </c>
      <c r="D547" t="s">
        <v>837</v>
      </c>
      <c r="E547" t="s">
        <v>1117</v>
      </c>
      <c r="F547" t="s">
        <v>1117</v>
      </c>
      <c r="G547" t="s">
        <v>3932</v>
      </c>
      <c r="H547">
        <v>5</v>
      </c>
      <c r="I547" t="s">
        <v>2353</v>
      </c>
      <c r="K547" t="s">
        <v>5656</v>
      </c>
    </row>
    <row r="548" spans="1:11" x14ac:dyDescent="0.35">
      <c r="A548" t="s">
        <v>5535</v>
      </c>
      <c r="B548" t="s">
        <v>1071</v>
      </c>
      <c r="C548" t="s">
        <v>4785</v>
      </c>
      <c r="D548" t="s">
        <v>834</v>
      </c>
      <c r="E548" t="s">
        <v>1150</v>
      </c>
      <c r="F548" t="s">
        <v>1150</v>
      </c>
      <c r="G548" t="s">
        <v>3753</v>
      </c>
      <c r="H548">
        <v>14</v>
      </c>
      <c r="I548" t="s">
        <v>2353</v>
      </c>
      <c r="K548" t="s">
        <v>5657</v>
      </c>
    </row>
    <row r="549" spans="1:11" x14ac:dyDescent="0.35">
      <c r="A549" t="s">
        <v>5535</v>
      </c>
      <c r="B549" t="s">
        <v>1071</v>
      </c>
      <c r="C549" t="s">
        <v>4806</v>
      </c>
      <c r="D549" t="s">
        <v>413</v>
      </c>
      <c r="E549" t="s">
        <v>413</v>
      </c>
      <c r="F549" t="s">
        <v>413</v>
      </c>
      <c r="G549" t="s">
        <v>413</v>
      </c>
      <c r="I549" t="s">
        <v>1636</v>
      </c>
      <c r="K549" t="s">
        <v>5658</v>
      </c>
    </row>
    <row r="550" spans="1:11" x14ac:dyDescent="0.35">
      <c r="A550" t="s">
        <v>5535</v>
      </c>
      <c r="B550" t="s">
        <v>1072</v>
      </c>
      <c r="C550" t="s">
        <v>4742</v>
      </c>
      <c r="D550" t="s">
        <v>1475</v>
      </c>
      <c r="E550" t="s">
        <v>1634</v>
      </c>
      <c r="F550" t="s">
        <v>1634</v>
      </c>
      <c r="G550" t="s">
        <v>4292</v>
      </c>
      <c r="H550">
        <v>17</v>
      </c>
      <c r="I550" t="s">
        <v>2353</v>
      </c>
      <c r="K550" t="s">
        <v>5659</v>
      </c>
    </row>
    <row r="551" spans="1:11" x14ac:dyDescent="0.35">
      <c r="A551" t="s">
        <v>5535</v>
      </c>
      <c r="B551" t="s">
        <v>1072</v>
      </c>
      <c r="C551" t="s">
        <v>4763</v>
      </c>
      <c r="D551" t="s">
        <v>824</v>
      </c>
      <c r="E551" t="s">
        <v>2107</v>
      </c>
      <c r="F551" t="s">
        <v>2107</v>
      </c>
      <c r="G551" t="s">
        <v>3746</v>
      </c>
      <c r="H551">
        <v>18</v>
      </c>
      <c r="I551" t="s">
        <v>2353</v>
      </c>
      <c r="K551" t="s">
        <v>5660</v>
      </c>
    </row>
    <row r="552" spans="1:11" x14ac:dyDescent="0.35">
      <c r="A552" t="s">
        <v>5535</v>
      </c>
      <c r="B552" t="s">
        <v>1072</v>
      </c>
      <c r="C552" t="s">
        <v>4784</v>
      </c>
      <c r="D552" t="s">
        <v>1475</v>
      </c>
      <c r="E552" t="s">
        <v>1634</v>
      </c>
      <c r="F552" t="s">
        <v>1634</v>
      </c>
      <c r="G552" t="s">
        <v>3620</v>
      </c>
      <c r="H552">
        <v>14</v>
      </c>
      <c r="I552" t="s">
        <v>2353</v>
      </c>
      <c r="K552" t="s">
        <v>5661</v>
      </c>
    </row>
    <row r="553" spans="1:11" x14ac:dyDescent="0.35">
      <c r="A553" t="s">
        <v>5535</v>
      </c>
      <c r="B553" t="s">
        <v>1072</v>
      </c>
      <c r="C553" t="s">
        <v>4805</v>
      </c>
      <c r="D553" t="s">
        <v>413</v>
      </c>
      <c r="E553" t="s">
        <v>413</v>
      </c>
      <c r="F553" t="s">
        <v>413</v>
      </c>
      <c r="G553" t="s">
        <v>413</v>
      </c>
      <c r="I553" t="s">
        <v>1636</v>
      </c>
      <c r="K553" t="s">
        <v>5662</v>
      </c>
    </row>
    <row r="554" spans="1:11" x14ac:dyDescent="0.35">
      <c r="A554" t="s">
        <v>5535</v>
      </c>
      <c r="B554" t="s">
        <v>1075</v>
      </c>
      <c r="C554" t="s">
        <v>4741</v>
      </c>
      <c r="D554" t="s">
        <v>4138</v>
      </c>
      <c r="E554" t="s">
        <v>4148</v>
      </c>
      <c r="F554" t="s">
        <v>4148</v>
      </c>
      <c r="G554" t="s">
        <v>4100</v>
      </c>
      <c r="H554">
        <v>7</v>
      </c>
      <c r="I554" t="s">
        <v>2353</v>
      </c>
      <c r="K554" t="s">
        <v>5663</v>
      </c>
    </row>
    <row r="555" spans="1:11" x14ac:dyDescent="0.35">
      <c r="A555" t="s">
        <v>5535</v>
      </c>
      <c r="B555" t="s">
        <v>1075</v>
      </c>
      <c r="C555" t="s">
        <v>4762</v>
      </c>
      <c r="D555" t="s">
        <v>824</v>
      </c>
      <c r="E555" t="s">
        <v>2107</v>
      </c>
      <c r="F555" t="s">
        <v>2107</v>
      </c>
      <c r="G555" t="s">
        <v>3748</v>
      </c>
      <c r="H555">
        <v>15</v>
      </c>
      <c r="I555" t="s">
        <v>2353</v>
      </c>
      <c r="K555" t="s">
        <v>5664</v>
      </c>
    </row>
    <row r="556" spans="1:11" x14ac:dyDescent="0.35">
      <c r="A556" t="s">
        <v>5535</v>
      </c>
      <c r="B556" t="s">
        <v>1075</v>
      </c>
      <c r="C556" t="s">
        <v>4783</v>
      </c>
      <c r="D556" t="s">
        <v>824</v>
      </c>
      <c r="E556" t="s">
        <v>2107</v>
      </c>
      <c r="F556" t="s">
        <v>2107</v>
      </c>
      <c r="G556" t="s">
        <v>3925</v>
      </c>
      <c r="H556">
        <v>18</v>
      </c>
      <c r="I556" t="s">
        <v>2353</v>
      </c>
      <c r="K556" t="s">
        <v>5665</v>
      </c>
    </row>
    <row r="557" spans="1:11" x14ac:dyDescent="0.35">
      <c r="A557" t="s">
        <v>5535</v>
      </c>
      <c r="B557" t="s">
        <v>1075</v>
      </c>
      <c r="C557" t="s">
        <v>4804</v>
      </c>
      <c r="D557" t="s">
        <v>824</v>
      </c>
      <c r="E557" t="s">
        <v>2107</v>
      </c>
      <c r="F557" t="s">
        <v>2107</v>
      </c>
      <c r="G557" t="s">
        <v>3926</v>
      </c>
      <c r="H557">
        <v>10</v>
      </c>
      <c r="I557" t="s">
        <v>2353</v>
      </c>
      <c r="K557" t="s">
        <v>5666</v>
      </c>
    </row>
    <row r="558" spans="1:11" x14ac:dyDescent="0.35">
      <c r="A558" t="s">
        <v>5535</v>
      </c>
      <c r="B558" t="s">
        <v>1077</v>
      </c>
      <c r="C558" t="s">
        <v>4740</v>
      </c>
      <c r="D558" t="s">
        <v>1475</v>
      </c>
      <c r="E558" t="s">
        <v>1634</v>
      </c>
      <c r="F558" t="s">
        <v>1634</v>
      </c>
      <c r="G558" t="s">
        <v>3620</v>
      </c>
      <c r="H558">
        <v>12</v>
      </c>
      <c r="I558" t="s">
        <v>2353</v>
      </c>
      <c r="K558" t="s">
        <v>5667</v>
      </c>
    </row>
    <row r="559" spans="1:11" x14ac:dyDescent="0.35">
      <c r="A559" t="s">
        <v>5535</v>
      </c>
      <c r="B559" t="s">
        <v>1077</v>
      </c>
      <c r="C559" t="s">
        <v>4761</v>
      </c>
      <c r="D559" t="s">
        <v>4140</v>
      </c>
      <c r="E559" t="s">
        <v>4141</v>
      </c>
      <c r="F559" t="s">
        <v>4141</v>
      </c>
      <c r="G559" t="s">
        <v>4088</v>
      </c>
      <c r="H559">
        <v>14</v>
      </c>
      <c r="I559" t="s">
        <v>2353</v>
      </c>
      <c r="K559" t="s">
        <v>5668</v>
      </c>
    </row>
    <row r="560" spans="1:11" x14ac:dyDescent="0.35">
      <c r="A560" t="s">
        <v>5535</v>
      </c>
      <c r="B560" t="s">
        <v>1077</v>
      </c>
      <c r="C560" t="s">
        <v>4782</v>
      </c>
      <c r="D560" t="s">
        <v>4468</v>
      </c>
      <c r="E560" t="s">
        <v>4470</v>
      </c>
      <c r="F560" t="s">
        <v>4470</v>
      </c>
      <c r="G560" t="s">
        <v>4449</v>
      </c>
      <c r="H560">
        <v>13</v>
      </c>
      <c r="I560" t="s">
        <v>2353</v>
      </c>
      <c r="K560" t="s">
        <v>5669</v>
      </c>
    </row>
    <row r="561" spans="1:11" x14ac:dyDescent="0.35">
      <c r="A561" t="s">
        <v>5535</v>
      </c>
      <c r="B561" t="s">
        <v>1077</v>
      </c>
      <c r="C561" t="s">
        <v>4803</v>
      </c>
      <c r="D561" t="s">
        <v>834</v>
      </c>
      <c r="E561" t="s">
        <v>1150</v>
      </c>
      <c r="F561" t="s">
        <v>1150</v>
      </c>
      <c r="G561" t="s">
        <v>4299</v>
      </c>
      <c r="H561">
        <v>9</v>
      </c>
      <c r="I561" t="s">
        <v>2353</v>
      </c>
      <c r="K561" t="s">
        <v>5670</v>
      </c>
    </row>
    <row r="562" spans="1:11" x14ac:dyDescent="0.35">
      <c r="A562" t="s">
        <v>5535</v>
      </c>
      <c r="B562" t="s">
        <v>1078</v>
      </c>
      <c r="C562" t="s">
        <v>4739</v>
      </c>
      <c r="D562" t="s">
        <v>837</v>
      </c>
      <c r="E562" t="s">
        <v>1117</v>
      </c>
      <c r="F562" t="s">
        <v>1117</v>
      </c>
      <c r="G562" t="s">
        <v>4450</v>
      </c>
      <c r="H562">
        <v>17</v>
      </c>
      <c r="I562" t="s">
        <v>2353</v>
      </c>
      <c r="K562" t="s">
        <v>5671</v>
      </c>
    </row>
    <row r="563" spans="1:11" x14ac:dyDescent="0.35">
      <c r="A563" t="s">
        <v>5535</v>
      </c>
      <c r="B563" t="s">
        <v>1078</v>
      </c>
      <c r="C563" t="s">
        <v>4760</v>
      </c>
      <c r="D563" t="s">
        <v>837</v>
      </c>
      <c r="E563" t="s">
        <v>1117</v>
      </c>
      <c r="F563" t="s">
        <v>1117</v>
      </c>
      <c r="G563" t="s">
        <v>3933</v>
      </c>
      <c r="H563">
        <v>26</v>
      </c>
      <c r="I563" t="s">
        <v>2353</v>
      </c>
      <c r="K563" t="s">
        <v>5672</v>
      </c>
    </row>
    <row r="564" spans="1:11" x14ac:dyDescent="0.35">
      <c r="A564" t="s">
        <v>5535</v>
      </c>
      <c r="B564" t="s">
        <v>1078</v>
      </c>
      <c r="C564" t="s">
        <v>4781</v>
      </c>
      <c r="D564" t="s">
        <v>413</v>
      </c>
      <c r="E564" t="s">
        <v>413</v>
      </c>
      <c r="F564" t="s">
        <v>413</v>
      </c>
      <c r="G564" t="s">
        <v>413</v>
      </c>
      <c r="I564" t="s">
        <v>1636</v>
      </c>
      <c r="K564" t="s">
        <v>5673</v>
      </c>
    </row>
    <row r="565" spans="1:11" x14ac:dyDescent="0.35">
      <c r="A565" t="s">
        <v>5535</v>
      </c>
      <c r="B565" t="s">
        <v>1078</v>
      </c>
      <c r="C565" t="s">
        <v>4802</v>
      </c>
      <c r="D565" t="s">
        <v>413</v>
      </c>
      <c r="E565" t="s">
        <v>413</v>
      </c>
      <c r="F565" t="s">
        <v>413</v>
      </c>
      <c r="G565" t="s">
        <v>413</v>
      </c>
      <c r="I565" t="s">
        <v>1636</v>
      </c>
      <c r="K565" t="s">
        <v>5674</v>
      </c>
    </row>
    <row r="566" spans="1:11" x14ac:dyDescent="0.35">
      <c r="A566" t="s">
        <v>5535</v>
      </c>
      <c r="B566" t="s">
        <v>1079</v>
      </c>
      <c r="C566" t="s">
        <v>4738</v>
      </c>
      <c r="D566" t="s">
        <v>2092</v>
      </c>
      <c r="E566" t="s">
        <v>2110</v>
      </c>
      <c r="F566" t="s">
        <v>2110</v>
      </c>
      <c r="G566" t="s">
        <v>4451</v>
      </c>
      <c r="H566">
        <v>15</v>
      </c>
      <c r="I566" t="s">
        <v>2353</v>
      </c>
      <c r="K566" t="s">
        <v>5675</v>
      </c>
    </row>
    <row r="567" spans="1:11" x14ac:dyDescent="0.35">
      <c r="A567" t="s">
        <v>5535</v>
      </c>
      <c r="B567" t="s">
        <v>1079</v>
      </c>
      <c r="C567" t="s">
        <v>4759</v>
      </c>
      <c r="D567" t="s">
        <v>837</v>
      </c>
      <c r="E567" t="s">
        <v>1099</v>
      </c>
      <c r="F567" t="s">
        <v>1099</v>
      </c>
      <c r="G567" t="s">
        <v>3960</v>
      </c>
      <c r="H567">
        <v>34</v>
      </c>
      <c r="I567" t="s">
        <v>2353</v>
      </c>
      <c r="K567" t="s">
        <v>5676</v>
      </c>
    </row>
    <row r="568" spans="1:11" x14ac:dyDescent="0.35">
      <c r="A568" t="s">
        <v>5535</v>
      </c>
      <c r="B568" t="s">
        <v>1079</v>
      </c>
      <c r="C568" t="s">
        <v>4780</v>
      </c>
      <c r="D568" t="s">
        <v>413</v>
      </c>
      <c r="E568" t="s">
        <v>413</v>
      </c>
      <c r="F568" t="s">
        <v>413</v>
      </c>
      <c r="G568" t="s">
        <v>413</v>
      </c>
      <c r="I568" t="s">
        <v>1636</v>
      </c>
      <c r="K568" t="s">
        <v>5677</v>
      </c>
    </row>
    <row r="569" spans="1:11" x14ac:dyDescent="0.35">
      <c r="A569" t="s">
        <v>5535</v>
      </c>
      <c r="B569" t="s">
        <v>1079</v>
      </c>
      <c r="C569" t="s">
        <v>4801</v>
      </c>
      <c r="D569" t="s">
        <v>413</v>
      </c>
      <c r="E569" t="s">
        <v>413</v>
      </c>
      <c r="F569" t="s">
        <v>413</v>
      </c>
      <c r="G569" t="s">
        <v>413</v>
      </c>
      <c r="I569" t="s">
        <v>1636</v>
      </c>
      <c r="K569" t="s">
        <v>5678</v>
      </c>
    </row>
    <row r="570" spans="1:11" x14ac:dyDescent="0.35">
      <c r="A570" t="s">
        <v>5535</v>
      </c>
      <c r="B570" t="s">
        <v>1080</v>
      </c>
      <c r="C570" t="s">
        <v>4751</v>
      </c>
      <c r="D570" t="s">
        <v>1477</v>
      </c>
      <c r="E570" t="s">
        <v>2033</v>
      </c>
      <c r="F570" t="s">
        <v>2033</v>
      </c>
      <c r="G570" t="s">
        <v>3775</v>
      </c>
      <c r="H570">
        <v>33</v>
      </c>
      <c r="I570" t="s">
        <v>2353</v>
      </c>
      <c r="K570" t="s">
        <v>5679</v>
      </c>
    </row>
    <row r="571" spans="1:11" x14ac:dyDescent="0.35">
      <c r="A571" t="s">
        <v>5535</v>
      </c>
      <c r="B571" t="s">
        <v>1080</v>
      </c>
      <c r="C571" t="s">
        <v>4772</v>
      </c>
      <c r="D571" t="s">
        <v>1477</v>
      </c>
      <c r="E571" t="s">
        <v>2033</v>
      </c>
      <c r="F571" t="s">
        <v>2033</v>
      </c>
      <c r="G571" t="s">
        <v>4452</v>
      </c>
      <c r="H571">
        <v>16</v>
      </c>
      <c r="I571" t="s">
        <v>2353</v>
      </c>
      <c r="K571" t="s">
        <v>5680</v>
      </c>
    </row>
    <row r="572" spans="1:11" x14ac:dyDescent="0.35">
      <c r="A572" t="s">
        <v>5535</v>
      </c>
      <c r="B572" t="s">
        <v>1080</v>
      </c>
      <c r="C572" t="s">
        <v>4793</v>
      </c>
      <c r="D572" t="s">
        <v>413</v>
      </c>
      <c r="E572" t="s">
        <v>413</v>
      </c>
      <c r="F572" t="s">
        <v>413</v>
      </c>
      <c r="G572" t="s">
        <v>413</v>
      </c>
      <c r="I572" t="s">
        <v>1636</v>
      </c>
      <c r="K572" t="s">
        <v>5681</v>
      </c>
    </row>
    <row r="573" spans="1:11" x14ac:dyDescent="0.35">
      <c r="A573" t="s">
        <v>5535</v>
      </c>
      <c r="B573" t="s">
        <v>1080</v>
      </c>
      <c r="C573" t="s">
        <v>4814</v>
      </c>
      <c r="D573" t="s">
        <v>413</v>
      </c>
      <c r="E573" t="s">
        <v>413</v>
      </c>
      <c r="F573" t="s">
        <v>413</v>
      </c>
      <c r="G573" t="s">
        <v>413</v>
      </c>
      <c r="I573" t="s">
        <v>1636</v>
      </c>
      <c r="K573" t="s">
        <v>5682</v>
      </c>
    </row>
    <row r="574" spans="1:11" x14ac:dyDescent="0.35">
      <c r="A574" t="s">
        <v>5535</v>
      </c>
      <c r="B574" t="s">
        <v>1082</v>
      </c>
      <c r="C574" t="s">
        <v>4750</v>
      </c>
      <c r="D574" t="s">
        <v>1721</v>
      </c>
      <c r="E574" t="s">
        <v>2109</v>
      </c>
      <c r="F574" t="s">
        <v>2109</v>
      </c>
      <c r="G574" t="s">
        <v>4453</v>
      </c>
      <c r="H574">
        <v>16</v>
      </c>
      <c r="I574" t="s">
        <v>2353</v>
      </c>
      <c r="K574" t="s">
        <v>5683</v>
      </c>
    </row>
    <row r="575" spans="1:11" x14ac:dyDescent="0.35">
      <c r="A575" t="s">
        <v>5535</v>
      </c>
      <c r="B575" t="s">
        <v>1082</v>
      </c>
      <c r="C575" t="s">
        <v>4771</v>
      </c>
      <c r="D575" t="s">
        <v>2092</v>
      </c>
      <c r="E575" t="s">
        <v>2110</v>
      </c>
      <c r="F575" t="s">
        <v>2110</v>
      </c>
      <c r="G575" t="s">
        <v>3953</v>
      </c>
      <c r="H575">
        <v>33</v>
      </c>
      <c r="I575" t="s">
        <v>2353</v>
      </c>
      <c r="K575" t="s">
        <v>5684</v>
      </c>
    </row>
    <row r="576" spans="1:11" x14ac:dyDescent="0.35">
      <c r="A576" t="s">
        <v>5535</v>
      </c>
      <c r="B576" t="s">
        <v>1082</v>
      </c>
      <c r="C576" t="s">
        <v>4792</v>
      </c>
      <c r="D576" t="s">
        <v>413</v>
      </c>
      <c r="E576" t="s">
        <v>413</v>
      </c>
      <c r="F576" t="s">
        <v>413</v>
      </c>
      <c r="G576" t="s">
        <v>413</v>
      </c>
      <c r="I576" t="s">
        <v>1636</v>
      </c>
      <c r="K576" t="s">
        <v>5685</v>
      </c>
    </row>
    <row r="577" spans="1:11" x14ac:dyDescent="0.35">
      <c r="A577" t="s">
        <v>5535</v>
      </c>
      <c r="B577" t="s">
        <v>1082</v>
      </c>
      <c r="C577" t="s">
        <v>4813</v>
      </c>
      <c r="D577" t="s">
        <v>413</v>
      </c>
      <c r="E577" t="s">
        <v>413</v>
      </c>
      <c r="F577" t="s">
        <v>413</v>
      </c>
      <c r="G577" t="s">
        <v>413</v>
      </c>
      <c r="I577" t="s">
        <v>1636</v>
      </c>
      <c r="K577" t="s">
        <v>5686</v>
      </c>
    </row>
    <row r="578" spans="1:11" x14ac:dyDescent="0.35">
      <c r="A578" t="s">
        <v>5535</v>
      </c>
      <c r="B578" t="s">
        <v>1085</v>
      </c>
      <c r="C578" t="s">
        <v>4749</v>
      </c>
      <c r="D578" t="s">
        <v>1721</v>
      </c>
      <c r="E578" t="s">
        <v>2109</v>
      </c>
      <c r="F578" t="s">
        <v>2109</v>
      </c>
      <c r="G578" t="s">
        <v>3777</v>
      </c>
      <c r="H578">
        <v>48</v>
      </c>
      <c r="I578" t="s">
        <v>2353</v>
      </c>
      <c r="K578" t="s">
        <v>5687</v>
      </c>
    </row>
    <row r="579" spans="1:11" x14ac:dyDescent="0.35">
      <c r="A579" t="s">
        <v>5535</v>
      </c>
      <c r="B579" t="s">
        <v>1085</v>
      </c>
      <c r="C579" t="s">
        <v>4770</v>
      </c>
      <c r="D579" t="s">
        <v>413</v>
      </c>
      <c r="E579" t="s">
        <v>413</v>
      </c>
      <c r="F579" t="s">
        <v>413</v>
      </c>
      <c r="G579" t="s">
        <v>413</v>
      </c>
      <c r="I579" t="s">
        <v>1636</v>
      </c>
      <c r="K579" t="s">
        <v>5688</v>
      </c>
    </row>
    <row r="580" spans="1:11" x14ac:dyDescent="0.35">
      <c r="A580" t="s">
        <v>5535</v>
      </c>
      <c r="B580" t="s">
        <v>1085</v>
      </c>
      <c r="C580" t="s">
        <v>4791</v>
      </c>
      <c r="D580" t="s">
        <v>413</v>
      </c>
      <c r="E580" t="s">
        <v>413</v>
      </c>
      <c r="F580" t="s">
        <v>413</v>
      </c>
      <c r="G580" t="s">
        <v>413</v>
      </c>
      <c r="I580" t="s">
        <v>1636</v>
      </c>
      <c r="K580" t="s">
        <v>5689</v>
      </c>
    </row>
    <row r="581" spans="1:11" x14ac:dyDescent="0.35">
      <c r="A581" t="s">
        <v>5535</v>
      </c>
      <c r="B581" t="s">
        <v>1085</v>
      </c>
      <c r="C581" t="s">
        <v>4812</v>
      </c>
      <c r="D581" t="s">
        <v>413</v>
      </c>
      <c r="E581" t="s">
        <v>413</v>
      </c>
      <c r="F581" t="s">
        <v>413</v>
      </c>
      <c r="G581" t="s">
        <v>413</v>
      </c>
      <c r="I581" t="s">
        <v>1636</v>
      </c>
      <c r="K581" t="s">
        <v>5690</v>
      </c>
    </row>
    <row r="582" spans="1:11" x14ac:dyDescent="0.35">
      <c r="A582" t="s">
        <v>5535</v>
      </c>
      <c r="B582" t="s">
        <v>1086</v>
      </c>
      <c r="C582" t="s">
        <v>4748</v>
      </c>
      <c r="D582" t="s">
        <v>837</v>
      </c>
      <c r="E582" t="s">
        <v>1117</v>
      </c>
      <c r="F582" t="s">
        <v>1117</v>
      </c>
      <c r="G582" t="s">
        <v>3945</v>
      </c>
      <c r="H582">
        <v>32</v>
      </c>
      <c r="I582" t="s">
        <v>2353</v>
      </c>
      <c r="K582" t="s">
        <v>5691</v>
      </c>
    </row>
    <row r="583" spans="1:11" x14ac:dyDescent="0.35">
      <c r="A583" t="s">
        <v>5535</v>
      </c>
      <c r="B583" t="s">
        <v>1086</v>
      </c>
      <c r="C583" t="s">
        <v>4769</v>
      </c>
      <c r="D583" t="s">
        <v>837</v>
      </c>
      <c r="E583" t="s">
        <v>1117</v>
      </c>
      <c r="F583" t="s">
        <v>1117</v>
      </c>
      <c r="G583" t="s">
        <v>3934</v>
      </c>
      <c r="H583">
        <v>12</v>
      </c>
      <c r="I583" t="s">
        <v>2353</v>
      </c>
      <c r="K583" t="s">
        <v>5692</v>
      </c>
    </row>
    <row r="584" spans="1:11" x14ac:dyDescent="0.35">
      <c r="A584" t="s">
        <v>5535</v>
      </c>
      <c r="B584" t="s">
        <v>1086</v>
      </c>
      <c r="C584" t="s">
        <v>4790</v>
      </c>
      <c r="D584" t="s">
        <v>413</v>
      </c>
      <c r="E584" t="s">
        <v>413</v>
      </c>
      <c r="F584" t="s">
        <v>413</v>
      </c>
      <c r="G584" t="s">
        <v>413</v>
      </c>
      <c r="I584" t="s">
        <v>1636</v>
      </c>
      <c r="K584" t="s">
        <v>5693</v>
      </c>
    </row>
    <row r="585" spans="1:11" x14ac:dyDescent="0.35">
      <c r="A585" t="s">
        <v>5535</v>
      </c>
      <c r="B585" t="s">
        <v>1086</v>
      </c>
      <c r="C585" t="s">
        <v>4811</v>
      </c>
      <c r="D585" t="s">
        <v>413</v>
      </c>
      <c r="E585" t="s">
        <v>413</v>
      </c>
      <c r="F585" t="s">
        <v>413</v>
      </c>
      <c r="G585" t="s">
        <v>413</v>
      </c>
      <c r="I585" t="s">
        <v>1636</v>
      </c>
      <c r="K585" t="s">
        <v>5694</v>
      </c>
    </row>
    <row r="586" spans="1:11" x14ac:dyDescent="0.35">
      <c r="A586" t="s">
        <v>5535</v>
      </c>
      <c r="B586" t="s">
        <v>1089</v>
      </c>
      <c r="C586" t="s">
        <v>4747</v>
      </c>
      <c r="D586" t="s">
        <v>4142</v>
      </c>
      <c r="E586" t="s">
        <v>4283</v>
      </c>
      <c r="F586" t="s">
        <v>4283</v>
      </c>
      <c r="G586" t="s">
        <v>4109</v>
      </c>
      <c r="H586">
        <v>14</v>
      </c>
      <c r="I586" t="s">
        <v>2353</v>
      </c>
      <c r="K586" t="s">
        <v>5695</v>
      </c>
    </row>
    <row r="587" spans="1:11" x14ac:dyDescent="0.35">
      <c r="A587" t="s">
        <v>5535</v>
      </c>
      <c r="B587" t="s">
        <v>1089</v>
      </c>
      <c r="C587" t="s">
        <v>4768</v>
      </c>
      <c r="D587" t="s">
        <v>819</v>
      </c>
      <c r="E587" t="s">
        <v>2979</v>
      </c>
      <c r="F587" t="s">
        <v>2979</v>
      </c>
      <c r="G587" t="s">
        <v>3629</v>
      </c>
      <c r="H587">
        <v>12</v>
      </c>
      <c r="I587" t="s">
        <v>2353</v>
      </c>
      <c r="K587" t="s">
        <v>5696</v>
      </c>
    </row>
    <row r="588" spans="1:11" x14ac:dyDescent="0.35">
      <c r="A588" t="s">
        <v>5535</v>
      </c>
      <c r="B588" t="s">
        <v>1089</v>
      </c>
      <c r="C588" t="s">
        <v>4789</v>
      </c>
      <c r="D588" t="s">
        <v>915</v>
      </c>
      <c r="E588" t="s">
        <v>1100</v>
      </c>
      <c r="F588" t="s">
        <v>1100</v>
      </c>
      <c r="G588" t="s">
        <v>3946</v>
      </c>
      <c r="H588">
        <v>8</v>
      </c>
      <c r="I588" t="s">
        <v>2353</v>
      </c>
      <c r="K588" t="s">
        <v>5697</v>
      </c>
    </row>
    <row r="589" spans="1:11" x14ac:dyDescent="0.35">
      <c r="A589" t="s">
        <v>5535</v>
      </c>
      <c r="B589" t="s">
        <v>1089</v>
      </c>
      <c r="C589" t="s">
        <v>4810</v>
      </c>
      <c r="D589" t="s">
        <v>915</v>
      </c>
      <c r="E589" t="s">
        <v>1100</v>
      </c>
      <c r="F589" t="s">
        <v>1100</v>
      </c>
      <c r="G589" t="s">
        <v>3961</v>
      </c>
      <c r="H589">
        <v>5</v>
      </c>
      <c r="I589" t="s">
        <v>2353</v>
      </c>
      <c r="K589" t="s">
        <v>5698</v>
      </c>
    </row>
    <row r="590" spans="1:11" x14ac:dyDescent="0.35">
      <c r="A590" t="s">
        <v>5535</v>
      </c>
      <c r="B590" t="s">
        <v>1089</v>
      </c>
      <c r="C590" t="s">
        <v>4901</v>
      </c>
      <c r="D590" t="s">
        <v>915</v>
      </c>
      <c r="E590" t="s">
        <v>1100</v>
      </c>
      <c r="F590" t="s">
        <v>1100</v>
      </c>
      <c r="G590" t="s">
        <v>3773</v>
      </c>
      <c r="H590">
        <v>11</v>
      </c>
      <c r="I590" t="s">
        <v>2353</v>
      </c>
      <c r="K590" t="s">
        <v>5961</v>
      </c>
    </row>
    <row r="591" spans="1:11" x14ac:dyDescent="0.35">
      <c r="A591" t="s">
        <v>5535</v>
      </c>
      <c r="B591" t="s">
        <v>1091</v>
      </c>
      <c r="C591" t="s">
        <v>4746</v>
      </c>
      <c r="D591" t="s">
        <v>915</v>
      </c>
      <c r="E591" t="s">
        <v>1100</v>
      </c>
      <c r="F591" t="s">
        <v>1100</v>
      </c>
      <c r="G591" t="s">
        <v>3751</v>
      </c>
      <c r="H591">
        <v>9</v>
      </c>
      <c r="I591" t="s">
        <v>2353</v>
      </c>
      <c r="K591" t="s">
        <v>5699</v>
      </c>
    </row>
    <row r="592" spans="1:11" x14ac:dyDescent="0.35">
      <c r="A592" t="s">
        <v>5535</v>
      </c>
      <c r="B592" t="s">
        <v>1091</v>
      </c>
      <c r="C592" t="s">
        <v>4767</v>
      </c>
      <c r="D592" t="s">
        <v>915</v>
      </c>
      <c r="E592" t="s">
        <v>1100</v>
      </c>
      <c r="F592" t="s">
        <v>1100</v>
      </c>
      <c r="G592" t="s">
        <v>4454</v>
      </c>
      <c r="H592">
        <v>13</v>
      </c>
      <c r="I592" t="s">
        <v>2353</v>
      </c>
      <c r="K592" t="s">
        <v>5700</v>
      </c>
    </row>
    <row r="593" spans="1:11" x14ac:dyDescent="0.35">
      <c r="A593" t="s">
        <v>5535</v>
      </c>
      <c r="B593" t="s">
        <v>1091</v>
      </c>
      <c r="C593" t="s">
        <v>4788</v>
      </c>
      <c r="D593" t="s">
        <v>4138</v>
      </c>
      <c r="E593" t="s">
        <v>4151</v>
      </c>
      <c r="F593" t="s">
        <v>4151</v>
      </c>
      <c r="G593" t="s">
        <v>4112</v>
      </c>
      <c r="H593">
        <v>14</v>
      </c>
      <c r="I593" t="s">
        <v>2353</v>
      </c>
      <c r="K593" t="s">
        <v>5701</v>
      </c>
    </row>
    <row r="594" spans="1:11" x14ac:dyDescent="0.35">
      <c r="A594" t="s">
        <v>5535</v>
      </c>
      <c r="B594" t="s">
        <v>1091</v>
      </c>
      <c r="C594" t="s">
        <v>4809</v>
      </c>
      <c r="D594" t="s">
        <v>915</v>
      </c>
      <c r="E594" t="s">
        <v>1100</v>
      </c>
      <c r="F594" t="s">
        <v>1100</v>
      </c>
      <c r="G594" t="s">
        <v>4455</v>
      </c>
      <c r="H594">
        <v>13</v>
      </c>
      <c r="I594" t="s">
        <v>2353</v>
      </c>
      <c r="K594" t="s">
        <v>5702</v>
      </c>
    </row>
    <row r="595" spans="1:11" x14ac:dyDescent="0.35">
      <c r="A595" t="s">
        <v>5535</v>
      </c>
      <c r="B595" t="s">
        <v>1092</v>
      </c>
      <c r="C595" t="s">
        <v>4745</v>
      </c>
      <c r="D595" t="s">
        <v>1721</v>
      </c>
      <c r="E595" t="s">
        <v>2109</v>
      </c>
      <c r="F595" t="s">
        <v>2109</v>
      </c>
      <c r="G595" t="s">
        <v>4456</v>
      </c>
      <c r="H595">
        <v>25</v>
      </c>
      <c r="I595" t="s">
        <v>2353</v>
      </c>
      <c r="K595" t="s">
        <v>5703</v>
      </c>
    </row>
    <row r="596" spans="1:11" x14ac:dyDescent="0.35">
      <c r="A596" t="s">
        <v>5535</v>
      </c>
      <c r="B596" t="s">
        <v>1092</v>
      </c>
      <c r="C596" t="s">
        <v>4766</v>
      </c>
      <c r="D596" t="s">
        <v>1721</v>
      </c>
      <c r="E596" t="s">
        <v>2109</v>
      </c>
      <c r="F596" t="s">
        <v>2109</v>
      </c>
      <c r="G596" t="s">
        <v>3777</v>
      </c>
      <c r="H596">
        <v>24</v>
      </c>
      <c r="I596" t="s">
        <v>2353</v>
      </c>
      <c r="K596" t="s">
        <v>5704</v>
      </c>
    </row>
    <row r="597" spans="1:11" x14ac:dyDescent="0.35">
      <c r="A597" t="s">
        <v>5535</v>
      </c>
      <c r="B597" t="s">
        <v>1092</v>
      </c>
      <c r="C597" t="s">
        <v>4787</v>
      </c>
      <c r="D597" t="s">
        <v>413</v>
      </c>
      <c r="E597" t="s">
        <v>413</v>
      </c>
      <c r="F597" t="s">
        <v>413</v>
      </c>
      <c r="G597" t="s">
        <v>413</v>
      </c>
      <c r="I597" t="s">
        <v>1636</v>
      </c>
      <c r="K597" t="s">
        <v>5705</v>
      </c>
    </row>
    <row r="598" spans="1:11" x14ac:dyDescent="0.35">
      <c r="A598" t="s">
        <v>5535</v>
      </c>
      <c r="B598" t="s">
        <v>1093</v>
      </c>
      <c r="C598" t="s">
        <v>4653</v>
      </c>
      <c r="D598" t="s">
        <v>4140</v>
      </c>
      <c r="E598" t="s">
        <v>4146</v>
      </c>
      <c r="F598" t="s">
        <v>4146</v>
      </c>
      <c r="G598" t="s">
        <v>4098</v>
      </c>
      <c r="H598">
        <v>15</v>
      </c>
      <c r="I598" t="s">
        <v>2353</v>
      </c>
      <c r="K598" t="s">
        <v>5707</v>
      </c>
    </row>
    <row r="599" spans="1:11" x14ac:dyDescent="0.35">
      <c r="A599" t="s">
        <v>5535</v>
      </c>
      <c r="B599" t="s">
        <v>1093</v>
      </c>
      <c r="C599" t="s">
        <v>4674</v>
      </c>
      <c r="D599" t="s">
        <v>4140</v>
      </c>
      <c r="E599" t="s">
        <v>4161</v>
      </c>
      <c r="F599" t="s">
        <v>4161</v>
      </c>
      <c r="G599" t="s">
        <v>4132</v>
      </c>
      <c r="H599">
        <v>14</v>
      </c>
      <c r="I599" t="s">
        <v>2353</v>
      </c>
      <c r="K599" t="s">
        <v>5708</v>
      </c>
    </row>
    <row r="600" spans="1:11" x14ac:dyDescent="0.35">
      <c r="A600" t="s">
        <v>5535</v>
      </c>
      <c r="B600" t="s">
        <v>1093</v>
      </c>
      <c r="C600" t="s">
        <v>4695</v>
      </c>
      <c r="D600" t="s">
        <v>4138</v>
      </c>
      <c r="E600" t="s">
        <v>4152</v>
      </c>
      <c r="F600" t="s">
        <v>4152</v>
      </c>
      <c r="G600" t="s">
        <v>4113</v>
      </c>
      <c r="H600">
        <v>14</v>
      </c>
      <c r="I600" t="s">
        <v>2353</v>
      </c>
      <c r="K600" t="s">
        <v>5709</v>
      </c>
    </row>
    <row r="601" spans="1:11" x14ac:dyDescent="0.35">
      <c r="A601" t="s">
        <v>5535</v>
      </c>
      <c r="B601" t="s">
        <v>1093</v>
      </c>
      <c r="C601" t="s">
        <v>4716</v>
      </c>
      <c r="D601" t="s">
        <v>413</v>
      </c>
      <c r="E601" t="s">
        <v>413</v>
      </c>
      <c r="F601" t="s">
        <v>413</v>
      </c>
      <c r="G601" t="s">
        <v>413</v>
      </c>
      <c r="I601" t="s">
        <v>1636</v>
      </c>
      <c r="K601" t="s">
        <v>5710</v>
      </c>
    </row>
    <row r="602" spans="1:11" x14ac:dyDescent="0.35">
      <c r="A602" t="s">
        <v>5535</v>
      </c>
      <c r="B602" t="s">
        <v>1096</v>
      </c>
      <c r="C602" t="s">
        <v>4652</v>
      </c>
      <c r="D602" t="s">
        <v>819</v>
      </c>
      <c r="E602" t="s">
        <v>2979</v>
      </c>
      <c r="F602" t="s">
        <v>2979</v>
      </c>
      <c r="G602" t="s">
        <v>4102</v>
      </c>
      <c r="H602">
        <v>24</v>
      </c>
      <c r="I602" t="s">
        <v>2353</v>
      </c>
      <c r="K602" t="s">
        <v>5711</v>
      </c>
    </row>
    <row r="603" spans="1:11" x14ac:dyDescent="0.35">
      <c r="A603" t="s">
        <v>5535</v>
      </c>
      <c r="B603" t="s">
        <v>1096</v>
      </c>
      <c r="C603" t="s">
        <v>4673</v>
      </c>
      <c r="D603" t="s">
        <v>819</v>
      </c>
      <c r="E603" t="s">
        <v>2979</v>
      </c>
      <c r="F603" t="s">
        <v>2979</v>
      </c>
      <c r="G603" t="s">
        <v>3634</v>
      </c>
      <c r="H603">
        <v>20</v>
      </c>
      <c r="I603" t="s">
        <v>2353</v>
      </c>
      <c r="K603" t="s">
        <v>5712</v>
      </c>
    </row>
    <row r="604" spans="1:11" x14ac:dyDescent="0.35">
      <c r="A604" t="s">
        <v>5535</v>
      </c>
      <c r="B604" t="s">
        <v>1096</v>
      </c>
      <c r="C604" t="s">
        <v>4694</v>
      </c>
      <c r="D604" t="s">
        <v>413</v>
      </c>
      <c r="E604" t="s">
        <v>413</v>
      </c>
      <c r="F604" t="s">
        <v>413</v>
      </c>
      <c r="G604" t="s">
        <v>413</v>
      </c>
      <c r="I604" t="s">
        <v>1636</v>
      </c>
      <c r="K604" t="s">
        <v>5713</v>
      </c>
    </row>
    <row r="605" spans="1:11" x14ac:dyDescent="0.35">
      <c r="A605" t="s">
        <v>5535</v>
      </c>
      <c r="B605" t="s">
        <v>1096</v>
      </c>
      <c r="C605" t="s">
        <v>4715</v>
      </c>
      <c r="D605" t="s">
        <v>413</v>
      </c>
      <c r="E605" t="s">
        <v>413</v>
      </c>
      <c r="F605" t="s">
        <v>413</v>
      </c>
      <c r="G605" t="s">
        <v>413</v>
      </c>
      <c r="I605" t="s">
        <v>1636</v>
      </c>
      <c r="K605" t="s">
        <v>5714</v>
      </c>
    </row>
    <row r="606" spans="1:11" x14ac:dyDescent="0.35">
      <c r="A606" t="s">
        <v>5535</v>
      </c>
      <c r="B606" t="s">
        <v>1098</v>
      </c>
      <c r="C606" t="s">
        <v>4651</v>
      </c>
      <c r="D606" t="s">
        <v>4468</v>
      </c>
      <c r="E606" t="s">
        <v>4471</v>
      </c>
      <c r="F606" t="s">
        <v>4471</v>
      </c>
      <c r="G606" t="s">
        <v>4457</v>
      </c>
      <c r="H606">
        <v>14</v>
      </c>
      <c r="I606" t="s">
        <v>2353</v>
      </c>
      <c r="K606" t="s">
        <v>5715</v>
      </c>
    </row>
    <row r="607" spans="1:11" x14ac:dyDescent="0.35">
      <c r="A607" t="s">
        <v>5535</v>
      </c>
      <c r="B607" t="s">
        <v>1098</v>
      </c>
      <c r="C607" t="s">
        <v>4672</v>
      </c>
      <c r="D607" t="s">
        <v>4138</v>
      </c>
      <c r="E607" t="s">
        <v>4159</v>
      </c>
      <c r="F607" t="s">
        <v>4159</v>
      </c>
      <c r="G607" t="s">
        <v>4130</v>
      </c>
      <c r="H607">
        <v>14</v>
      </c>
      <c r="I607" t="s">
        <v>2353</v>
      </c>
      <c r="K607" t="s">
        <v>5716</v>
      </c>
    </row>
    <row r="608" spans="1:11" x14ac:dyDescent="0.35">
      <c r="A608" t="s">
        <v>5535</v>
      </c>
      <c r="B608" t="s">
        <v>1098</v>
      </c>
      <c r="C608" t="s">
        <v>4693</v>
      </c>
      <c r="D608" t="s">
        <v>915</v>
      </c>
      <c r="E608" t="s">
        <v>1100</v>
      </c>
      <c r="F608" t="s">
        <v>1100</v>
      </c>
      <c r="G608" t="s">
        <v>3947</v>
      </c>
      <c r="H608">
        <v>9</v>
      </c>
      <c r="I608" t="s">
        <v>2353</v>
      </c>
      <c r="K608" t="s">
        <v>5717</v>
      </c>
    </row>
    <row r="609" spans="1:11" x14ac:dyDescent="0.35">
      <c r="A609" t="s">
        <v>5535</v>
      </c>
      <c r="B609" t="s">
        <v>1098</v>
      </c>
      <c r="C609" t="s">
        <v>4714</v>
      </c>
      <c r="D609" t="s">
        <v>819</v>
      </c>
      <c r="E609" t="s">
        <v>2979</v>
      </c>
      <c r="F609" t="s">
        <v>2979</v>
      </c>
      <c r="G609" t="s">
        <v>4102</v>
      </c>
      <c r="H609">
        <v>12</v>
      </c>
      <c r="I609" t="s">
        <v>2353</v>
      </c>
      <c r="K609" t="s">
        <v>5718</v>
      </c>
    </row>
    <row r="610" spans="1:11" x14ac:dyDescent="0.35">
      <c r="A610" t="s">
        <v>5535</v>
      </c>
      <c r="B610" t="s">
        <v>1102</v>
      </c>
      <c r="C610" t="s">
        <v>4650</v>
      </c>
      <c r="D610" t="s">
        <v>1721</v>
      </c>
      <c r="E610" t="s">
        <v>2109</v>
      </c>
      <c r="F610" t="s">
        <v>2109</v>
      </c>
      <c r="G610" t="s">
        <v>3785</v>
      </c>
      <c r="H610">
        <v>49</v>
      </c>
      <c r="I610" t="s">
        <v>2353</v>
      </c>
      <c r="K610" t="s">
        <v>5719</v>
      </c>
    </row>
    <row r="611" spans="1:11" x14ac:dyDescent="0.35">
      <c r="A611" t="s">
        <v>5535</v>
      </c>
      <c r="B611" t="s">
        <v>1102</v>
      </c>
      <c r="C611" t="s">
        <v>4671</v>
      </c>
      <c r="D611" t="s">
        <v>413</v>
      </c>
      <c r="E611" t="s">
        <v>413</v>
      </c>
      <c r="F611" t="s">
        <v>413</v>
      </c>
      <c r="G611" t="s">
        <v>413</v>
      </c>
      <c r="I611" t="s">
        <v>1636</v>
      </c>
      <c r="K611" t="s">
        <v>5720</v>
      </c>
    </row>
    <row r="612" spans="1:11" x14ac:dyDescent="0.35">
      <c r="A612" t="s">
        <v>5535</v>
      </c>
      <c r="B612" t="s">
        <v>1102</v>
      </c>
      <c r="C612" t="s">
        <v>4692</v>
      </c>
      <c r="D612" t="s">
        <v>413</v>
      </c>
      <c r="E612" t="s">
        <v>413</v>
      </c>
      <c r="F612" t="s">
        <v>413</v>
      </c>
      <c r="G612" t="s">
        <v>413</v>
      </c>
      <c r="I612" t="s">
        <v>1636</v>
      </c>
      <c r="K612" t="s">
        <v>5721</v>
      </c>
    </row>
    <row r="613" spans="1:11" x14ac:dyDescent="0.35">
      <c r="A613" t="s">
        <v>5535</v>
      </c>
      <c r="B613" t="s">
        <v>1102</v>
      </c>
      <c r="C613" t="s">
        <v>4713</v>
      </c>
      <c r="D613" t="s">
        <v>413</v>
      </c>
      <c r="E613" t="s">
        <v>413</v>
      </c>
      <c r="F613" t="s">
        <v>413</v>
      </c>
      <c r="G613" t="s">
        <v>413</v>
      </c>
      <c r="I613" t="s">
        <v>1636</v>
      </c>
      <c r="K613" t="s">
        <v>5722</v>
      </c>
    </row>
    <row r="614" spans="1:11" x14ac:dyDescent="0.35">
      <c r="A614" t="s">
        <v>5535</v>
      </c>
      <c r="B614" t="s">
        <v>1103</v>
      </c>
      <c r="C614" t="s">
        <v>4649</v>
      </c>
      <c r="D614" t="s">
        <v>837</v>
      </c>
      <c r="E614" t="s">
        <v>1099</v>
      </c>
      <c r="F614" t="s">
        <v>1099</v>
      </c>
      <c r="G614" t="s">
        <v>3962</v>
      </c>
      <c r="H614">
        <v>35</v>
      </c>
      <c r="I614" t="s">
        <v>2353</v>
      </c>
      <c r="K614" t="s">
        <v>5723</v>
      </c>
    </row>
    <row r="615" spans="1:11" x14ac:dyDescent="0.35">
      <c r="A615" t="s">
        <v>5535</v>
      </c>
      <c r="B615" t="s">
        <v>1103</v>
      </c>
      <c r="C615" t="s">
        <v>4670</v>
      </c>
      <c r="D615" t="s">
        <v>819</v>
      </c>
      <c r="E615" t="s">
        <v>2979</v>
      </c>
      <c r="F615" t="s">
        <v>2979</v>
      </c>
      <c r="G615" t="s">
        <v>3631</v>
      </c>
      <c r="H615">
        <v>14</v>
      </c>
      <c r="I615" t="s">
        <v>2353</v>
      </c>
      <c r="K615" t="s">
        <v>5724</v>
      </c>
    </row>
    <row r="616" spans="1:11" x14ac:dyDescent="0.35">
      <c r="A616" t="s">
        <v>5535</v>
      </c>
      <c r="B616" t="s">
        <v>1103</v>
      </c>
      <c r="C616" t="s">
        <v>4691</v>
      </c>
      <c r="D616" t="s">
        <v>413</v>
      </c>
      <c r="E616" t="s">
        <v>413</v>
      </c>
      <c r="F616" t="s">
        <v>413</v>
      </c>
      <c r="G616" t="s">
        <v>413</v>
      </c>
      <c r="I616" t="s">
        <v>1636</v>
      </c>
      <c r="K616" t="s">
        <v>5725</v>
      </c>
    </row>
    <row r="617" spans="1:11" x14ac:dyDescent="0.35">
      <c r="A617" t="s">
        <v>5535</v>
      </c>
      <c r="B617" t="s">
        <v>1103</v>
      </c>
      <c r="C617" t="s">
        <v>4712</v>
      </c>
      <c r="D617" t="s">
        <v>413</v>
      </c>
      <c r="E617" t="s">
        <v>413</v>
      </c>
      <c r="F617" t="s">
        <v>413</v>
      </c>
      <c r="G617" t="s">
        <v>413</v>
      </c>
      <c r="I617" t="s">
        <v>1636</v>
      </c>
      <c r="K617" t="s">
        <v>5726</v>
      </c>
    </row>
    <row r="618" spans="1:11" x14ac:dyDescent="0.35">
      <c r="A618" t="s">
        <v>5535</v>
      </c>
      <c r="B618" t="s">
        <v>1105</v>
      </c>
      <c r="C618" t="s">
        <v>4648</v>
      </c>
      <c r="D618" t="s">
        <v>1721</v>
      </c>
      <c r="E618" t="s">
        <v>2109</v>
      </c>
      <c r="F618" t="s">
        <v>2109</v>
      </c>
      <c r="G618" t="s">
        <v>3782</v>
      </c>
      <c r="H618">
        <v>49</v>
      </c>
      <c r="I618" t="s">
        <v>2353</v>
      </c>
      <c r="K618" t="s">
        <v>5727</v>
      </c>
    </row>
    <row r="619" spans="1:11" x14ac:dyDescent="0.35">
      <c r="A619" t="s">
        <v>5535</v>
      </c>
      <c r="B619" t="s">
        <v>1105</v>
      </c>
      <c r="C619" t="s">
        <v>4669</v>
      </c>
      <c r="D619" t="s">
        <v>413</v>
      </c>
      <c r="E619" t="s">
        <v>413</v>
      </c>
      <c r="F619" t="s">
        <v>413</v>
      </c>
      <c r="G619" t="s">
        <v>413</v>
      </c>
      <c r="I619" t="s">
        <v>1636</v>
      </c>
      <c r="K619" t="s">
        <v>5728</v>
      </c>
    </row>
    <row r="620" spans="1:11" x14ac:dyDescent="0.35">
      <c r="A620" t="s">
        <v>5535</v>
      </c>
      <c r="B620" t="s">
        <v>1105</v>
      </c>
      <c r="C620" t="s">
        <v>4690</v>
      </c>
      <c r="D620" t="s">
        <v>413</v>
      </c>
      <c r="E620" t="s">
        <v>413</v>
      </c>
      <c r="F620" t="s">
        <v>413</v>
      </c>
      <c r="G620" t="s">
        <v>413</v>
      </c>
      <c r="I620" t="s">
        <v>1636</v>
      </c>
      <c r="K620" t="s">
        <v>5729</v>
      </c>
    </row>
    <row r="621" spans="1:11" x14ac:dyDescent="0.35">
      <c r="A621" t="s">
        <v>5535</v>
      </c>
      <c r="B621" t="s">
        <v>1105</v>
      </c>
      <c r="C621" t="s">
        <v>4711</v>
      </c>
      <c r="D621" t="s">
        <v>413</v>
      </c>
      <c r="E621" t="s">
        <v>413</v>
      </c>
      <c r="F621" t="s">
        <v>413</v>
      </c>
      <c r="G621" t="s">
        <v>413</v>
      </c>
      <c r="I621" t="s">
        <v>1636</v>
      </c>
      <c r="K621" t="s">
        <v>5730</v>
      </c>
    </row>
    <row r="622" spans="1:11" x14ac:dyDescent="0.35">
      <c r="A622" t="s">
        <v>5535</v>
      </c>
      <c r="B622" t="s">
        <v>1107</v>
      </c>
      <c r="C622" t="s">
        <v>4647</v>
      </c>
      <c r="D622" t="s">
        <v>413</v>
      </c>
      <c r="E622" t="s">
        <v>413</v>
      </c>
      <c r="F622" t="s">
        <v>413</v>
      </c>
      <c r="G622" t="s">
        <v>413</v>
      </c>
      <c r="I622" t="s">
        <v>1636</v>
      </c>
      <c r="K622" t="s">
        <v>5731</v>
      </c>
    </row>
    <row r="623" spans="1:11" x14ac:dyDescent="0.35">
      <c r="A623" t="s">
        <v>5535</v>
      </c>
      <c r="B623" t="s">
        <v>1107</v>
      </c>
      <c r="C623" t="s">
        <v>4668</v>
      </c>
      <c r="D623" t="s">
        <v>413</v>
      </c>
      <c r="E623" t="s">
        <v>413</v>
      </c>
      <c r="F623" t="s">
        <v>413</v>
      </c>
      <c r="G623" t="s">
        <v>413</v>
      </c>
      <c r="I623" t="s">
        <v>1636</v>
      </c>
      <c r="K623" t="s">
        <v>5732</v>
      </c>
    </row>
    <row r="624" spans="1:11" x14ac:dyDescent="0.35">
      <c r="A624" t="s">
        <v>5535</v>
      </c>
      <c r="B624" t="s">
        <v>1107</v>
      </c>
      <c r="C624" t="s">
        <v>4689</v>
      </c>
      <c r="D624" t="s">
        <v>413</v>
      </c>
      <c r="E624" t="s">
        <v>413</v>
      </c>
      <c r="F624" t="s">
        <v>413</v>
      </c>
      <c r="G624" t="s">
        <v>413</v>
      </c>
      <c r="I624" t="s">
        <v>1636</v>
      </c>
      <c r="K624" t="s">
        <v>5733</v>
      </c>
    </row>
    <row r="625" spans="1:11" x14ac:dyDescent="0.35">
      <c r="A625" t="s">
        <v>5535</v>
      </c>
      <c r="B625" t="s">
        <v>1107</v>
      </c>
      <c r="C625" t="s">
        <v>4710</v>
      </c>
      <c r="D625" t="s">
        <v>413</v>
      </c>
      <c r="E625" t="s">
        <v>413</v>
      </c>
      <c r="F625" t="s">
        <v>413</v>
      </c>
      <c r="G625" t="s">
        <v>413</v>
      </c>
      <c r="I625" t="s">
        <v>1636</v>
      </c>
      <c r="K625" t="s">
        <v>5734</v>
      </c>
    </row>
    <row r="626" spans="1:11" x14ac:dyDescent="0.35">
      <c r="A626" t="s">
        <v>5535</v>
      </c>
      <c r="B626" t="s">
        <v>1109</v>
      </c>
      <c r="C626" t="s">
        <v>4660</v>
      </c>
      <c r="D626" t="s">
        <v>413</v>
      </c>
      <c r="E626" t="s">
        <v>413</v>
      </c>
      <c r="F626" t="s">
        <v>413</v>
      </c>
      <c r="G626" t="s">
        <v>413</v>
      </c>
      <c r="I626" t="s">
        <v>1636</v>
      </c>
      <c r="K626" t="s">
        <v>5735</v>
      </c>
    </row>
    <row r="627" spans="1:11" x14ac:dyDescent="0.35">
      <c r="A627" t="s">
        <v>5535</v>
      </c>
      <c r="B627" t="s">
        <v>1109</v>
      </c>
      <c r="C627" t="s">
        <v>4681</v>
      </c>
      <c r="D627" t="s">
        <v>413</v>
      </c>
      <c r="E627" t="s">
        <v>413</v>
      </c>
      <c r="F627" t="s">
        <v>413</v>
      </c>
      <c r="G627" t="s">
        <v>413</v>
      </c>
      <c r="I627" t="s">
        <v>1636</v>
      </c>
      <c r="K627" t="s">
        <v>5736</v>
      </c>
    </row>
    <row r="628" spans="1:11" x14ac:dyDescent="0.35">
      <c r="A628" t="s">
        <v>5535</v>
      </c>
      <c r="B628" t="s">
        <v>1109</v>
      </c>
      <c r="C628" t="s">
        <v>4702</v>
      </c>
      <c r="D628" t="s">
        <v>413</v>
      </c>
      <c r="E628" t="s">
        <v>413</v>
      </c>
      <c r="F628" t="s">
        <v>413</v>
      </c>
      <c r="G628" t="s">
        <v>413</v>
      </c>
      <c r="I628" t="s">
        <v>1636</v>
      </c>
      <c r="K628" t="s">
        <v>5737</v>
      </c>
    </row>
    <row r="629" spans="1:11" x14ac:dyDescent="0.35">
      <c r="A629" t="s">
        <v>5535</v>
      </c>
      <c r="B629" t="s">
        <v>1112</v>
      </c>
      <c r="C629" t="s">
        <v>4659</v>
      </c>
      <c r="D629" t="s">
        <v>413</v>
      </c>
      <c r="E629" t="s">
        <v>413</v>
      </c>
      <c r="F629" t="s">
        <v>413</v>
      </c>
      <c r="G629" t="s">
        <v>413</v>
      </c>
      <c r="I629" t="s">
        <v>1636</v>
      </c>
      <c r="K629" t="s">
        <v>5738</v>
      </c>
    </row>
    <row r="630" spans="1:11" x14ac:dyDescent="0.35">
      <c r="A630" t="s">
        <v>5535</v>
      </c>
      <c r="B630" t="s">
        <v>1112</v>
      </c>
      <c r="C630" t="s">
        <v>4680</v>
      </c>
      <c r="D630" t="s">
        <v>413</v>
      </c>
      <c r="E630" t="s">
        <v>413</v>
      </c>
      <c r="F630" t="s">
        <v>413</v>
      </c>
      <c r="G630" t="s">
        <v>413</v>
      </c>
      <c r="I630" t="s">
        <v>1636</v>
      </c>
      <c r="K630" t="s">
        <v>5739</v>
      </c>
    </row>
    <row r="631" spans="1:11" x14ac:dyDescent="0.35">
      <c r="A631" t="s">
        <v>5535</v>
      </c>
      <c r="B631" t="s">
        <v>1112</v>
      </c>
      <c r="C631" t="s">
        <v>4701</v>
      </c>
      <c r="D631" t="s">
        <v>413</v>
      </c>
      <c r="E631" t="s">
        <v>413</v>
      </c>
      <c r="F631" t="s">
        <v>413</v>
      </c>
      <c r="G631" t="s">
        <v>413</v>
      </c>
      <c r="I631" t="s">
        <v>1636</v>
      </c>
      <c r="K631" t="s">
        <v>5740</v>
      </c>
    </row>
    <row r="632" spans="1:11" x14ac:dyDescent="0.35">
      <c r="A632" t="s">
        <v>5535</v>
      </c>
      <c r="B632" t="s">
        <v>1112</v>
      </c>
      <c r="C632" t="s">
        <v>4722</v>
      </c>
      <c r="D632" t="s">
        <v>413</v>
      </c>
      <c r="E632" t="s">
        <v>413</v>
      </c>
      <c r="F632" t="s">
        <v>413</v>
      </c>
      <c r="G632" t="s">
        <v>413</v>
      </c>
      <c r="I632" t="s">
        <v>1636</v>
      </c>
      <c r="K632" t="s">
        <v>5741</v>
      </c>
    </row>
    <row r="633" spans="1:11" x14ac:dyDescent="0.35">
      <c r="A633" t="s">
        <v>5535</v>
      </c>
      <c r="B633" t="s">
        <v>1112</v>
      </c>
      <c r="C633" t="s">
        <v>4900</v>
      </c>
      <c r="D633" t="s">
        <v>413</v>
      </c>
      <c r="E633" t="s">
        <v>413</v>
      </c>
      <c r="F633" t="s">
        <v>413</v>
      </c>
      <c r="G633" t="s">
        <v>413</v>
      </c>
      <c r="I633" t="s">
        <v>1636</v>
      </c>
      <c r="K633" t="s">
        <v>5742</v>
      </c>
    </row>
    <row r="634" spans="1:11" x14ac:dyDescent="0.35">
      <c r="A634" t="s">
        <v>5535</v>
      </c>
      <c r="B634" t="s">
        <v>1115</v>
      </c>
      <c r="C634" t="s">
        <v>4658</v>
      </c>
      <c r="D634" t="s">
        <v>413</v>
      </c>
      <c r="E634" t="s">
        <v>413</v>
      </c>
      <c r="F634" t="s">
        <v>413</v>
      </c>
      <c r="G634" t="s">
        <v>413</v>
      </c>
      <c r="I634" t="s">
        <v>1636</v>
      </c>
      <c r="K634" t="s">
        <v>5743</v>
      </c>
    </row>
    <row r="635" spans="1:11" x14ac:dyDescent="0.35">
      <c r="A635" t="s">
        <v>5535</v>
      </c>
      <c r="B635" t="s">
        <v>1115</v>
      </c>
      <c r="C635" t="s">
        <v>4679</v>
      </c>
      <c r="D635" t="s">
        <v>413</v>
      </c>
      <c r="E635" t="s">
        <v>413</v>
      </c>
      <c r="F635" t="s">
        <v>413</v>
      </c>
      <c r="G635" t="s">
        <v>413</v>
      </c>
      <c r="I635" t="s">
        <v>1636</v>
      </c>
      <c r="K635" t="s">
        <v>5744</v>
      </c>
    </row>
    <row r="636" spans="1:11" x14ac:dyDescent="0.35">
      <c r="A636" t="s">
        <v>5535</v>
      </c>
      <c r="B636" t="s">
        <v>1115</v>
      </c>
      <c r="C636" t="s">
        <v>4700</v>
      </c>
      <c r="D636" t="s">
        <v>413</v>
      </c>
      <c r="E636" t="s">
        <v>413</v>
      </c>
      <c r="F636" t="s">
        <v>413</v>
      </c>
      <c r="G636" t="s">
        <v>413</v>
      </c>
      <c r="I636" t="s">
        <v>1636</v>
      </c>
      <c r="K636" t="s">
        <v>5745</v>
      </c>
    </row>
    <row r="637" spans="1:11" x14ac:dyDescent="0.35">
      <c r="A637" t="s">
        <v>5535</v>
      </c>
      <c r="B637" t="s">
        <v>1115</v>
      </c>
      <c r="C637" t="s">
        <v>4721</v>
      </c>
      <c r="D637" t="s">
        <v>413</v>
      </c>
      <c r="E637" t="s">
        <v>413</v>
      </c>
      <c r="F637" t="s">
        <v>413</v>
      </c>
      <c r="G637" t="s">
        <v>413</v>
      </c>
      <c r="I637" t="s">
        <v>1636</v>
      </c>
      <c r="K637" t="s">
        <v>5746</v>
      </c>
    </row>
    <row r="638" spans="1:11" x14ac:dyDescent="0.35">
      <c r="A638" t="s">
        <v>5535</v>
      </c>
      <c r="B638" t="s">
        <v>1116</v>
      </c>
      <c r="C638" t="s">
        <v>4657</v>
      </c>
      <c r="D638" t="s">
        <v>413</v>
      </c>
      <c r="E638" t="s">
        <v>413</v>
      </c>
      <c r="F638" t="s">
        <v>413</v>
      </c>
      <c r="G638" t="s">
        <v>413</v>
      </c>
      <c r="I638" t="s">
        <v>1636</v>
      </c>
      <c r="K638" t="s">
        <v>5747</v>
      </c>
    </row>
    <row r="639" spans="1:11" x14ac:dyDescent="0.35">
      <c r="A639" t="s">
        <v>5535</v>
      </c>
      <c r="B639" t="s">
        <v>1116</v>
      </c>
      <c r="C639" t="s">
        <v>4678</v>
      </c>
      <c r="D639" t="s">
        <v>413</v>
      </c>
      <c r="E639" t="s">
        <v>413</v>
      </c>
      <c r="F639" t="s">
        <v>413</v>
      </c>
      <c r="G639" t="s">
        <v>413</v>
      </c>
      <c r="I639" t="s">
        <v>1636</v>
      </c>
      <c r="K639" t="s">
        <v>5748</v>
      </c>
    </row>
    <row r="640" spans="1:11" x14ac:dyDescent="0.35">
      <c r="A640" t="s">
        <v>5535</v>
      </c>
      <c r="B640" t="s">
        <v>1116</v>
      </c>
      <c r="C640" t="s">
        <v>4699</v>
      </c>
      <c r="D640" t="s">
        <v>413</v>
      </c>
      <c r="E640" t="s">
        <v>413</v>
      </c>
      <c r="F640" t="s">
        <v>413</v>
      </c>
      <c r="G640" t="s">
        <v>413</v>
      </c>
      <c r="I640" t="s">
        <v>1636</v>
      </c>
      <c r="K640" t="s">
        <v>5749</v>
      </c>
    </row>
    <row r="641" spans="1:11" x14ac:dyDescent="0.35">
      <c r="A641" t="s">
        <v>5535</v>
      </c>
      <c r="B641" t="s">
        <v>1116</v>
      </c>
      <c r="C641" t="s">
        <v>4720</v>
      </c>
      <c r="D641" t="s">
        <v>413</v>
      </c>
      <c r="E641" t="s">
        <v>413</v>
      </c>
      <c r="F641" t="s">
        <v>413</v>
      </c>
      <c r="G641" t="s">
        <v>413</v>
      </c>
      <c r="I641" t="s">
        <v>1636</v>
      </c>
      <c r="K641" t="s">
        <v>5750</v>
      </c>
    </row>
    <row r="642" spans="1:11" x14ac:dyDescent="0.35">
      <c r="A642" t="s">
        <v>5535</v>
      </c>
      <c r="B642" t="s">
        <v>1118</v>
      </c>
      <c r="C642" t="s">
        <v>4656</v>
      </c>
      <c r="D642" t="s">
        <v>413</v>
      </c>
      <c r="E642" t="s">
        <v>413</v>
      </c>
      <c r="F642" t="s">
        <v>413</v>
      </c>
      <c r="G642" t="s">
        <v>413</v>
      </c>
      <c r="I642" t="s">
        <v>1636</v>
      </c>
      <c r="K642" t="s">
        <v>5751</v>
      </c>
    </row>
    <row r="643" spans="1:11" x14ac:dyDescent="0.35">
      <c r="A643" t="s">
        <v>5535</v>
      </c>
      <c r="B643" t="s">
        <v>1118</v>
      </c>
      <c r="C643" t="s">
        <v>4677</v>
      </c>
      <c r="D643" t="s">
        <v>413</v>
      </c>
      <c r="E643" t="s">
        <v>413</v>
      </c>
      <c r="F643" t="s">
        <v>413</v>
      </c>
      <c r="G643" t="s">
        <v>413</v>
      </c>
      <c r="I643" t="s">
        <v>1636</v>
      </c>
      <c r="K643" t="s">
        <v>5752</v>
      </c>
    </row>
    <row r="644" spans="1:11" x14ac:dyDescent="0.35">
      <c r="A644" t="s">
        <v>5535</v>
      </c>
      <c r="B644" t="s">
        <v>1118</v>
      </c>
      <c r="C644" t="s">
        <v>4698</v>
      </c>
      <c r="D644" t="s">
        <v>413</v>
      </c>
      <c r="E644" t="s">
        <v>413</v>
      </c>
      <c r="F644" t="s">
        <v>413</v>
      </c>
      <c r="G644" t="s">
        <v>413</v>
      </c>
      <c r="I644" t="s">
        <v>1636</v>
      </c>
      <c r="K644" t="s">
        <v>5753</v>
      </c>
    </row>
    <row r="645" spans="1:11" x14ac:dyDescent="0.35">
      <c r="A645" t="s">
        <v>5535</v>
      </c>
      <c r="B645" t="s">
        <v>1118</v>
      </c>
      <c r="C645" t="s">
        <v>4719</v>
      </c>
      <c r="D645" t="s">
        <v>413</v>
      </c>
      <c r="E645" t="s">
        <v>413</v>
      </c>
      <c r="F645" t="s">
        <v>413</v>
      </c>
      <c r="G645" t="s">
        <v>413</v>
      </c>
      <c r="I645" t="s">
        <v>1636</v>
      </c>
      <c r="K645" t="s">
        <v>5754</v>
      </c>
    </row>
    <row r="646" spans="1:11" x14ac:dyDescent="0.35">
      <c r="A646" t="s">
        <v>5535</v>
      </c>
      <c r="B646" t="s">
        <v>1120</v>
      </c>
      <c r="C646" t="s">
        <v>4655</v>
      </c>
      <c r="D646" t="s">
        <v>413</v>
      </c>
      <c r="E646" t="s">
        <v>413</v>
      </c>
      <c r="F646" t="s">
        <v>413</v>
      </c>
      <c r="G646" t="s">
        <v>413</v>
      </c>
      <c r="I646" t="s">
        <v>1636</v>
      </c>
      <c r="K646" t="s">
        <v>5755</v>
      </c>
    </row>
    <row r="647" spans="1:11" x14ac:dyDescent="0.35">
      <c r="A647" t="s">
        <v>5535</v>
      </c>
      <c r="B647" t="s">
        <v>1120</v>
      </c>
      <c r="C647" t="s">
        <v>4676</v>
      </c>
      <c r="D647" t="s">
        <v>413</v>
      </c>
      <c r="E647" t="s">
        <v>413</v>
      </c>
      <c r="F647" t="s">
        <v>413</v>
      </c>
      <c r="G647" t="s">
        <v>413</v>
      </c>
      <c r="I647" t="s">
        <v>1636</v>
      </c>
      <c r="K647" t="s">
        <v>5756</v>
      </c>
    </row>
    <row r="648" spans="1:11" x14ac:dyDescent="0.35">
      <c r="A648" t="s">
        <v>5535</v>
      </c>
      <c r="B648" t="s">
        <v>1120</v>
      </c>
      <c r="C648" t="s">
        <v>4697</v>
      </c>
      <c r="D648" t="s">
        <v>413</v>
      </c>
      <c r="E648" t="s">
        <v>413</v>
      </c>
      <c r="F648" t="s">
        <v>413</v>
      </c>
      <c r="G648" t="s">
        <v>413</v>
      </c>
      <c r="I648" t="s">
        <v>1636</v>
      </c>
      <c r="K648" t="s">
        <v>5757</v>
      </c>
    </row>
    <row r="649" spans="1:11" x14ac:dyDescent="0.35">
      <c r="A649" t="s">
        <v>5535</v>
      </c>
      <c r="B649" t="s">
        <v>1120</v>
      </c>
      <c r="C649" t="s">
        <v>4718</v>
      </c>
      <c r="D649" t="s">
        <v>413</v>
      </c>
      <c r="E649" t="s">
        <v>413</v>
      </c>
      <c r="F649" t="s">
        <v>413</v>
      </c>
      <c r="G649" t="s">
        <v>413</v>
      </c>
      <c r="I649" t="s">
        <v>1636</v>
      </c>
      <c r="K649" t="s">
        <v>5758</v>
      </c>
    </row>
    <row r="650" spans="1:11" x14ac:dyDescent="0.35">
      <c r="A650" t="s">
        <v>5535</v>
      </c>
      <c r="B650" t="s">
        <v>1121</v>
      </c>
      <c r="C650" t="s">
        <v>4654</v>
      </c>
      <c r="D650" t="s">
        <v>413</v>
      </c>
      <c r="E650" t="s">
        <v>413</v>
      </c>
      <c r="F650" t="s">
        <v>413</v>
      </c>
      <c r="G650" t="s">
        <v>413</v>
      </c>
      <c r="I650" t="s">
        <v>1636</v>
      </c>
      <c r="K650" t="s">
        <v>5759</v>
      </c>
    </row>
    <row r="651" spans="1:11" x14ac:dyDescent="0.35">
      <c r="A651" t="s">
        <v>5535</v>
      </c>
      <c r="B651" t="s">
        <v>1121</v>
      </c>
      <c r="C651" t="s">
        <v>4675</v>
      </c>
      <c r="D651" t="s">
        <v>413</v>
      </c>
      <c r="E651" t="s">
        <v>413</v>
      </c>
      <c r="F651" t="s">
        <v>413</v>
      </c>
      <c r="G651" t="s">
        <v>413</v>
      </c>
      <c r="I651" t="s">
        <v>1636</v>
      </c>
      <c r="K651" t="s">
        <v>5760</v>
      </c>
    </row>
    <row r="652" spans="1:11" x14ac:dyDescent="0.35">
      <c r="A652" t="s">
        <v>5535</v>
      </c>
      <c r="B652" t="s">
        <v>1121</v>
      </c>
      <c r="C652" t="s">
        <v>4696</v>
      </c>
      <c r="D652" t="s">
        <v>413</v>
      </c>
      <c r="E652" t="s">
        <v>413</v>
      </c>
      <c r="F652" t="s">
        <v>413</v>
      </c>
      <c r="G652" t="s">
        <v>413</v>
      </c>
      <c r="I652" t="s">
        <v>1636</v>
      </c>
      <c r="K652" t="s">
        <v>5761</v>
      </c>
    </row>
    <row r="653" spans="1:11" x14ac:dyDescent="0.35">
      <c r="A653" t="s">
        <v>5535</v>
      </c>
      <c r="B653" t="s">
        <v>1121</v>
      </c>
      <c r="C653" t="s">
        <v>4717</v>
      </c>
      <c r="D653" t="s">
        <v>413</v>
      </c>
      <c r="E653" t="s">
        <v>413</v>
      </c>
      <c r="F653" t="s">
        <v>413</v>
      </c>
      <c r="G653" t="s">
        <v>413</v>
      </c>
      <c r="I653" t="s">
        <v>1636</v>
      </c>
      <c r="K653" t="s">
        <v>5762</v>
      </c>
    </row>
    <row r="654" spans="1:11" x14ac:dyDescent="0.35">
      <c r="A654" t="s">
        <v>5535</v>
      </c>
      <c r="B654" t="s">
        <v>1123</v>
      </c>
      <c r="C654" t="s">
        <v>4667</v>
      </c>
      <c r="D654" t="s">
        <v>4140</v>
      </c>
      <c r="E654" t="s">
        <v>4279</v>
      </c>
      <c r="F654" t="s">
        <v>4279</v>
      </c>
      <c r="G654" t="s">
        <v>4105</v>
      </c>
      <c r="H654">
        <v>14</v>
      </c>
      <c r="I654" t="s">
        <v>2353</v>
      </c>
      <c r="K654" t="s">
        <v>5763</v>
      </c>
    </row>
    <row r="655" spans="1:11" x14ac:dyDescent="0.35">
      <c r="A655" t="s">
        <v>5535</v>
      </c>
      <c r="B655" t="s">
        <v>1123</v>
      </c>
      <c r="C655" t="s">
        <v>4688</v>
      </c>
      <c r="D655" t="s">
        <v>819</v>
      </c>
      <c r="E655" t="s">
        <v>2979</v>
      </c>
      <c r="F655" t="s">
        <v>2979</v>
      </c>
      <c r="G655" t="s">
        <v>4095</v>
      </c>
      <c r="H655">
        <v>34</v>
      </c>
      <c r="I655" t="s">
        <v>2353</v>
      </c>
      <c r="K655" t="s">
        <v>5764</v>
      </c>
    </row>
    <row r="656" spans="1:11" x14ac:dyDescent="0.35">
      <c r="A656" t="s">
        <v>5535</v>
      </c>
      <c r="B656" t="s">
        <v>1123</v>
      </c>
      <c r="C656" t="s">
        <v>4709</v>
      </c>
      <c r="D656" t="s">
        <v>413</v>
      </c>
      <c r="E656" t="s">
        <v>413</v>
      </c>
      <c r="F656" t="s">
        <v>413</v>
      </c>
      <c r="G656" t="s">
        <v>413</v>
      </c>
      <c r="I656" t="s">
        <v>1636</v>
      </c>
      <c r="K656" t="s">
        <v>5765</v>
      </c>
    </row>
    <row r="657" spans="1:11" x14ac:dyDescent="0.35">
      <c r="A657" t="s">
        <v>5535</v>
      </c>
      <c r="B657" t="s">
        <v>1123</v>
      </c>
      <c r="C657" t="s">
        <v>4730</v>
      </c>
      <c r="D657" t="s">
        <v>413</v>
      </c>
      <c r="E657" t="s">
        <v>413</v>
      </c>
      <c r="F657" t="s">
        <v>413</v>
      </c>
      <c r="G657" t="s">
        <v>413</v>
      </c>
      <c r="I657" t="s">
        <v>1636</v>
      </c>
      <c r="K657" t="s">
        <v>5766</v>
      </c>
    </row>
    <row r="658" spans="1:11" x14ac:dyDescent="0.35">
      <c r="A658" t="s">
        <v>5535</v>
      </c>
      <c r="B658" t="s">
        <v>1125</v>
      </c>
      <c r="C658" t="s">
        <v>4666</v>
      </c>
      <c r="D658" t="s">
        <v>819</v>
      </c>
      <c r="E658" t="s">
        <v>2979</v>
      </c>
      <c r="F658" t="s">
        <v>2979</v>
      </c>
      <c r="G658" t="s">
        <v>4086</v>
      </c>
      <c r="H658">
        <v>35</v>
      </c>
      <c r="I658" t="s">
        <v>2353</v>
      </c>
      <c r="K658" t="s">
        <v>5767</v>
      </c>
    </row>
    <row r="659" spans="1:11" x14ac:dyDescent="0.35">
      <c r="A659" t="s">
        <v>5535</v>
      </c>
      <c r="B659" t="s">
        <v>1125</v>
      </c>
      <c r="C659" t="s">
        <v>4687</v>
      </c>
      <c r="D659" t="s">
        <v>819</v>
      </c>
      <c r="E659" t="s">
        <v>2979</v>
      </c>
      <c r="F659" t="s">
        <v>2979</v>
      </c>
      <c r="G659" t="s">
        <v>4298</v>
      </c>
      <c r="H659">
        <v>9</v>
      </c>
      <c r="I659" t="s">
        <v>2353</v>
      </c>
      <c r="K659" t="s">
        <v>5768</v>
      </c>
    </row>
    <row r="660" spans="1:11" x14ac:dyDescent="0.35">
      <c r="A660" t="s">
        <v>5535</v>
      </c>
      <c r="B660" t="s">
        <v>1125</v>
      </c>
      <c r="C660" t="s">
        <v>4708</v>
      </c>
      <c r="D660" t="s">
        <v>413</v>
      </c>
      <c r="E660" t="s">
        <v>413</v>
      </c>
      <c r="F660" t="s">
        <v>413</v>
      </c>
      <c r="G660" t="s">
        <v>413</v>
      </c>
      <c r="I660" t="s">
        <v>1636</v>
      </c>
      <c r="K660" t="s">
        <v>5769</v>
      </c>
    </row>
    <row r="661" spans="1:11" x14ac:dyDescent="0.35">
      <c r="A661" t="s">
        <v>5535</v>
      </c>
      <c r="B661" t="s">
        <v>1125</v>
      </c>
      <c r="C661" t="s">
        <v>4729</v>
      </c>
      <c r="D661" t="s">
        <v>413</v>
      </c>
      <c r="E661" t="s">
        <v>413</v>
      </c>
      <c r="F661" t="s">
        <v>413</v>
      </c>
      <c r="G661" t="s">
        <v>413</v>
      </c>
      <c r="I661" t="s">
        <v>1636</v>
      </c>
      <c r="K661" t="s">
        <v>5770</v>
      </c>
    </row>
    <row r="662" spans="1:11" x14ac:dyDescent="0.35">
      <c r="A662" t="s">
        <v>5535</v>
      </c>
      <c r="B662" t="s">
        <v>1126</v>
      </c>
      <c r="C662" t="s">
        <v>4665</v>
      </c>
      <c r="D662" t="s">
        <v>819</v>
      </c>
      <c r="E662" t="s">
        <v>2979</v>
      </c>
      <c r="F662" t="s">
        <v>2979</v>
      </c>
      <c r="G662" t="s">
        <v>3633</v>
      </c>
      <c r="H662">
        <v>24</v>
      </c>
      <c r="I662" t="s">
        <v>2353</v>
      </c>
      <c r="K662" t="s">
        <v>5771</v>
      </c>
    </row>
    <row r="663" spans="1:11" x14ac:dyDescent="0.35">
      <c r="A663" t="s">
        <v>5535</v>
      </c>
      <c r="B663" t="s">
        <v>1126</v>
      </c>
      <c r="C663" t="s">
        <v>4686</v>
      </c>
      <c r="D663" t="s">
        <v>819</v>
      </c>
      <c r="E663" t="s">
        <v>2979</v>
      </c>
      <c r="F663" t="s">
        <v>2979</v>
      </c>
      <c r="G663" t="s">
        <v>3618</v>
      </c>
      <c r="H663">
        <v>25</v>
      </c>
      <c r="I663" t="s">
        <v>2353</v>
      </c>
      <c r="K663" t="s">
        <v>5772</v>
      </c>
    </row>
    <row r="664" spans="1:11" x14ac:dyDescent="0.35">
      <c r="A664" t="s">
        <v>5535</v>
      </c>
      <c r="B664" t="s">
        <v>1126</v>
      </c>
      <c r="C664" t="s">
        <v>4707</v>
      </c>
      <c r="D664" t="s">
        <v>413</v>
      </c>
      <c r="E664" t="s">
        <v>413</v>
      </c>
      <c r="F664" t="s">
        <v>413</v>
      </c>
      <c r="G664" t="s">
        <v>413</v>
      </c>
      <c r="I664" t="s">
        <v>1636</v>
      </c>
      <c r="K664" t="s">
        <v>5773</v>
      </c>
    </row>
    <row r="665" spans="1:11" x14ac:dyDescent="0.35">
      <c r="A665" t="s">
        <v>5535</v>
      </c>
      <c r="B665" t="s">
        <v>1126</v>
      </c>
      <c r="C665" t="s">
        <v>4728</v>
      </c>
      <c r="D665" t="s">
        <v>413</v>
      </c>
      <c r="E665" t="s">
        <v>413</v>
      </c>
      <c r="F665" t="s">
        <v>413</v>
      </c>
      <c r="G665" t="s">
        <v>413</v>
      </c>
      <c r="I665" t="s">
        <v>1636</v>
      </c>
      <c r="K665" t="s">
        <v>5774</v>
      </c>
    </row>
    <row r="666" spans="1:11" x14ac:dyDescent="0.35">
      <c r="A666" t="s">
        <v>5535</v>
      </c>
      <c r="B666" t="s">
        <v>1129</v>
      </c>
      <c r="C666" t="s">
        <v>4664</v>
      </c>
      <c r="D666" t="s">
        <v>4144</v>
      </c>
      <c r="E666" t="s">
        <v>4280</v>
      </c>
      <c r="F666" t="s">
        <v>4280</v>
      </c>
      <c r="G666" t="s">
        <v>4106</v>
      </c>
      <c r="H666">
        <v>14</v>
      </c>
      <c r="I666" t="s">
        <v>2353</v>
      </c>
      <c r="K666" t="s">
        <v>5775</v>
      </c>
    </row>
    <row r="667" spans="1:11" x14ac:dyDescent="0.35">
      <c r="A667" t="s">
        <v>5535</v>
      </c>
      <c r="B667" t="s">
        <v>1129</v>
      </c>
      <c r="C667" t="s">
        <v>4685</v>
      </c>
      <c r="D667" t="s">
        <v>3794</v>
      </c>
      <c r="E667" t="s">
        <v>3796</v>
      </c>
      <c r="F667" t="s">
        <v>3796</v>
      </c>
      <c r="G667" t="s">
        <v>3758</v>
      </c>
      <c r="H667">
        <v>11</v>
      </c>
      <c r="I667" t="s">
        <v>2353</v>
      </c>
      <c r="K667" t="s">
        <v>5776</v>
      </c>
    </row>
    <row r="668" spans="1:11" x14ac:dyDescent="0.35">
      <c r="A668" t="s">
        <v>5535</v>
      </c>
      <c r="B668" t="s">
        <v>1129</v>
      </c>
      <c r="C668" t="s">
        <v>4706</v>
      </c>
      <c r="D668" t="s">
        <v>4144</v>
      </c>
      <c r="E668" t="s">
        <v>4145</v>
      </c>
      <c r="F668" t="s">
        <v>4145</v>
      </c>
      <c r="G668" t="s">
        <v>4097</v>
      </c>
      <c r="H668">
        <v>13</v>
      </c>
      <c r="I668" t="s">
        <v>2353</v>
      </c>
      <c r="K668" t="s">
        <v>5777</v>
      </c>
    </row>
    <row r="669" spans="1:11" x14ac:dyDescent="0.35">
      <c r="A669" t="s">
        <v>5535</v>
      </c>
      <c r="B669" t="s">
        <v>1129</v>
      </c>
      <c r="C669" t="s">
        <v>4727</v>
      </c>
      <c r="D669" t="s">
        <v>819</v>
      </c>
      <c r="E669" t="s">
        <v>2979</v>
      </c>
      <c r="F669" t="s">
        <v>2979</v>
      </c>
      <c r="G669" t="s">
        <v>3633</v>
      </c>
      <c r="H669">
        <v>8</v>
      </c>
      <c r="I669" t="s">
        <v>2353</v>
      </c>
      <c r="K669" t="s">
        <v>5778</v>
      </c>
    </row>
    <row r="670" spans="1:11" x14ac:dyDescent="0.35">
      <c r="A670" t="s">
        <v>5535</v>
      </c>
      <c r="B670" t="s">
        <v>1131</v>
      </c>
      <c r="C670" t="s">
        <v>4663</v>
      </c>
      <c r="D670" t="s">
        <v>4138</v>
      </c>
      <c r="E670" t="s">
        <v>4157</v>
      </c>
      <c r="F670" t="s">
        <v>4157</v>
      </c>
      <c r="G670" t="s">
        <v>4128</v>
      </c>
      <c r="H670">
        <v>14</v>
      </c>
      <c r="I670" t="s">
        <v>2353</v>
      </c>
      <c r="K670" t="s">
        <v>5779</v>
      </c>
    </row>
    <row r="671" spans="1:11" x14ac:dyDescent="0.35">
      <c r="A671" t="s">
        <v>5535</v>
      </c>
      <c r="B671" t="s">
        <v>1131</v>
      </c>
      <c r="C671" t="s">
        <v>4684</v>
      </c>
      <c r="D671" t="s">
        <v>4138</v>
      </c>
      <c r="E671" t="s">
        <v>4154</v>
      </c>
      <c r="F671" t="s">
        <v>4154</v>
      </c>
      <c r="G671" t="s">
        <v>4122</v>
      </c>
      <c r="H671">
        <v>14</v>
      </c>
      <c r="I671" t="s">
        <v>2353</v>
      </c>
      <c r="K671" t="s">
        <v>5780</v>
      </c>
    </row>
    <row r="672" spans="1:11" x14ac:dyDescent="0.35">
      <c r="A672" t="s">
        <v>5535</v>
      </c>
      <c r="B672" t="s">
        <v>1131</v>
      </c>
      <c r="C672" t="s">
        <v>4705</v>
      </c>
      <c r="D672" t="s">
        <v>4138</v>
      </c>
      <c r="E672" t="s">
        <v>4139</v>
      </c>
      <c r="F672" t="s">
        <v>4139</v>
      </c>
      <c r="G672" t="s">
        <v>4087</v>
      </c>
      <c r="H672">
        <v>14</v>
      </c>
      <c r="I672" t="s">
        <v>2353</v>
      </c>
      <c r="K672" t="s">
        <v>5781</v>
      </c>
    </row>
    <row r="673" spans="1:11" x14ac:dyDescent="0.35">
      <c r="A673" t="s">
        <v>5535</v>
      </c>
      <c r="B673" t="s">
        <v>1131</v>
      </c>
      <c r="C673" t="s">
        <v>4726</v>
      </c>
      <c r="D673" t="s">
        <v>3794</v>
      </c>
      <c r="E673" t="s">
        <v>3796</v>
      </c>
      <c r="F673" t="s">
        <v>3796</v>
      </c>
      <c r="G673" t="s">
        <v>3758</v>
      </c>
      <c r="H673">
        <v>7</v>
      </c>
      <c r="I673" t="s">
        <v>2353</v>
      </c>
      <c r="K673" t="s">
        <v>5782</v>
      </c>
    </row>
    <row r="674" spans="1:11" x14ac:dyDescent="0.35">
      <c r="A674" t="s">
        <v>5535</v>
      </c>
      <c r="B674" t="s">
        <v>1134</v>
      </c>
      <c r="C674" t="s">
        <v>4662</v>
      </c>
      <c r="D674" t="s">
        <v>4142</v>
      </c>
      <c r="E674" t="s">
        <v>4143</v>
      </c>
      <c r="F674" t="s">
        <v>4143</v>
      </c>
      <c r="G674" t="s">
        <v>4089</v>
      </c>
      <c r="H674">
        <v>14</v>
      </c>
      <c r="I674" t="s">
        <v>2353</v>
      </c>
      <c r="K674" t="s">
        <v>5783</v>
      </c>
    </row>
    <row r="675" spans="1:11" x14ac:dyDescent="0.35">
      <c r="A675" t="s">
        <v>5535</v>
      </c>
      <c r="B675" t="s">
        <v>1134</v>
      </c>
      <c r="C675" t="s">
        <v>4683</v>
      </c>
      <c r="D675" t="s">
        <v>4142</v>
      </c>
      <c r="E675" t="s">
        <v>4153</v>
      </c>
      <c r="F675" t="s">
        <v>4153</v>
      </c>
      <c r="G675" t="s">
        <v>4117</v>
      </c>
      <c r="H675">
        <v>13</v>
      </c>
      <c r="I675" t="s">
        <v>2353</v>
      </c>
      <c r="K675" t="s">
        <v>5784</v>
      </c>
    </row>
    <row r="676" spans="1:11" x14ac:dyDescent="0.35">
      <c r="A676" t="s">
        <v>5535</v>
      </c>
      <c r="B676" t="s">
        <v>1134</v>
      </c>
      <c r="C676" t="s">
        <v>4704</v>
      </c>
      <c r="D676" t="s">
        <v>4285</v>
      </c>
      <c r="E676" t="s">
        <v>4286</v>
      </c>
      <c r="F676" t="s">
        <v>4286</v>
      </c>
      <c r="G676" t="s">
        <v>4458</v>
      </c>
      <c r="H676">
        <v>14</v>
      </c>
      <c r="I676" t="s">
        <v>2353</v>
      </c>
      <c r="K676" t="s">
        <v>5785</v>
      </c>
    </row>
    <row r="677" spans="1:11" x14ac:dyDescent="0.35">
      <c r="A677" t="s">
        <v>5535</v>
      </c>
      <c r="B677" t="s">
        <v>1134</v>
      </c>
      <c r="C677" t="s">
        <v>4725</v>
      </c>
      <c r="D677" t="s">
        <v>413</v>
      </c>
      <c r="E677" t="s">
        <v>413</v>
      </c>
      <c r="F677" t="s">
        <v>413</v>
      </c>
      <c r="G677" t="s">
        <v>413</v>
      </c>
      <c r="I677" t="s">
        <v>1636</v>
      </c>
      <c r="K677" t="s">
        <v>5786</v>
      </c>
    </row>
    <row r="678" spans="1:11" x14ac:dyDescent="0.35">
      <c r="A678" t="s">
        <v>5535</v>
      </c>
      <c r="B678" t="s">
        <v>1135</v>
      </c>
      <c r="C678" t="s">
        <v>4661</v>
      </c>
      <c r="D678" t="s">
        <v>819</v>
      </c>
      <c r="E678" t="s">
        <v>2979</v>
      </c>
      <c r="F678" t="s">
        <v>2979</v>
      </c>
      <c r="G678" t="s">
        <v>3610</v>
      </c>
      <c r="H678">
        <v>24</v>
      </c>
      <c r="I678" t="s">
        <v>2353</v>
      </c>
      <c r="K678" t="s">
        <v>5787</v>
      </c>
    </row>
    <row r="679" spans="1:11" x14ac:dyDescent="0.35">
      <c r="A679" t="s">
        <v>5535</v>
      </c>
      <c r="B679" t="s">
        <v>1135</v>
      </c>
      <c r="C679" t="s">
        <v>4682</v>
      </c>
      <c r="D679" t="s">
        <v>819</v>
      </c>
      <c r="E679" t="s">
        <v>2979</v>
      </c>
      <c r="F679" t="s">
        <v>2979</v>
      </c>
      <c r="G679" t="s">
        <v>3630</v>
      </c>
      <c r="H679">
        <v>22</v>
      </c>
      <c r="I679" t="s">
        <v>2353</v>
      </c>
      <c r="K679" t="s">
        <v>5788</v>
      </c>
    </row>
    <row r="680" spans="1:11" x14ac:dyDescent="0.35">
      <c r="A680" t="s">
        <v>5535</v>
      </c>
      <c r="B680" t="s">
        <v>1135</v>
      </c>
      <c r="C680" t="s">
        <v>4703</v>
      </c>
      <c r="D680" t="s">
        <v>413</v>
      </c>
      <c r="E680" t="s">
        <v>413</v>
      </c>
      <c r="F680" t="s">
        <v>413</v>
      </c>
      <c r="G680" t="s">
        <v>413</v>
      </c>
      <c r="I680" t="s">
        <v>1636</v>
      </c>
      <c r="K680" t="s">
        <v>5789</v>
      </c>
    </row>
    <row r="681" spans="1:11" x14ac:dyDescent="0.35">
      <c r="A681" t="s">
        <v>5535</v>
      </c>
      <c r="B681" t="s">
        <v>1135</v>
      </c>
      <c r="C681" t="s">
        <v>4724</v>
      </c>
      <c r="D681" t="s">
        <v>413</v>
      </c>
      <c r="E681" t="s">
        <v>413</v>
      </c>
      <c r="F681" t="s">
        <v>413</v>
      </c>
      <c r="G681" t="s">
        <v>413</v>
      </c>
      <c r="I681" t="s">
        <v>1636</v>
      </c>
      <c r="K681" t="s">
        <v>5790</v>
      </c>
    </row>
    <row r="682" spans="1:11" x14ac:dyDescent="0.35">
      <c r="A682" t="s">
        <v>5535</v>
      </c>
      <c r="B682" t="s">
        <v>1136</v>
      </c>
      <c r="C682" t="s">
        <v>4569</v>
      </c>
      <c r="D682" t="s">
        <v>832</v>
      </c>
      <c r="E682" t="s">
        <v>1111</v>
      </c>
      <c r="F682" t="s">
        <v>1111</v>
      </c>
      <c r="G682" t="s">
        <v>4459</v>
      </c>
      <c r="H682">
        <v>13</v>
      </c>
      <c r="I682" t="s">
        <v>2353</v>
      </c>
      <c r="K682" t="s">
        <v>5791</v>
      </c>
    </row>
    <row r="683" spans="1:11" x14ac:dyDescent="0.35">
      <c r="A683" t="s">
        <v>5535</v>
      </c>
      <c r="B683" t="s">
        <v>1136</v>
      </c>
      <c r="C683" t="s">
        <v>4590</v>
      </c>
      <c r="D683" t="s">
        <v>832</v>
      </c>
      <c r="E683" t="s">
        <v>1111</v>
      </c>
      <c r="F683" t="s">
        <v>1111</v>
      </c>
      <c r="G683" t="s">
        <v>3964</v>
      </c>
      <c r="H683">
        <v>26</v>
      </c>
      <c r="I683" t="s">
        <v>2353</v>
      </c>
      <c r="K683" t="s">
        <v>5792</v>
      </c>
    </row>
    <row r="684" spans="1:11" x14ac:dyDescent="0.35">
      <c r="A684" t="s">
        <v>5535</v>
      </c>
      <c r="B684" t="s">
        <v>1136</v>
      </c>
      <c r="C684" t="s">
        <v>4611</v>
      </c>
      <c r="D684" t="s">
        <v>2485</v>
      </c>
      <c r="E684" t="s">
        <v>2334</v>
      </c>
      <c r="F684" t="s">
        <v>2334</v>
      </c>
      <c r="G684" t="s">
        <v>3757</v>
      </c>
      <c r="H684">
        <v>10</v>
      </c>
      <c r="I684" t="s">
        <v>2353</v>
      </c>
      <c r="K684" t="s">
        <v>5793</v>
      </c>
    </row>
    <row r="685" spans="1:11" x14ac:dyDescent="0.35">
      <c r="A685" t="s">
        <v>5535</v>
      </c>
      <c r="B685" t="s">
        <v>1136</v>
      </c>
      <c r="C685" t="s">
        <v>4632</v>
      </c>
      <c r="D685" t="s">
        <v>413</v>
      </c>
      <c r="E685" t="s">
        <v>413</v>
      </c>
      <c r="F685" t="s">
        <v>413</v>
      </c>
      <c r="G685" t="s">
        <v>413</v>
      </c>
      <c r="I685" t="s">
        <v>1636</v>
      </c>
      <c r="K685" t="s">
        <v>5794</v>
      </c>
    </row>
    <row r="686" spans="1:11" x14ac:dyDescent="0.35">
      <c r="A686" t="s">
        <v>5535</v>
      </c>
      <c r="B686" t="s">
        <v>1139</v>
      </c>
      <c r="C686" t="s">
        <v>4568</v>
      </c>
      <c r="D686" t="s">
        <v>2485</v>
      </c>
      <c r="E686" t="s">
        <v>2334</v>
      </c>
      <c r="F686" t="s">
        <v>2334</v>
      </c>
      <c r="G686" t="s">
        <v>4115</v>
      </c>
      <c r="H686">
        <v>9</v>
      </c>
      <c r="I686" t="s">
        <v>2353</v>
      </c>
      <c r="K686" t="s">
        <v>5795</v>
      </c>
    </row>
    <row r="687" spans="1:11" x14ac:dyDescent="0.35">
      <c r="A687" t="s">
        <v>5535</v>
      </c>
      <c r="B687" t="s">
        <v>1139</v>
      </c>
      <c r="C687" t="s">
        <v>4589</v>
      </c>
      <c r="D687" t="s">
        <v>832</v>
      </c>
      <c r="E687" t="s">
        <v>1111</v>
      </c>
      <c r="F687" t="s">
        <v>1111</v>
      </c>
      <c r="G687" t="s">
        <v>3930</v>
      </c>
      <c r="H687">
        <v>40</v>
      </c>
      <c r="I687" t="s">
        <v>2353</v>
      </c>
      <c r="K687" t="s">
        <v>5796</v>
      </c>
    </row>
    <row r="688" spans="1:11" x14ac:dyDescent="0.35">
      <c r="A688" t="s">
        <v>5535</v>
      </c>
      <c r="B688" t="s">
        <v>1139</v>
      </c>
      <c r="C688" t="s">
        <v>4610</v>
      </c>
      <c r="D688" t="s">
        <v>413</v>
      </c>
      <c r="E688" t="s">
        <v>413</v>
      </c>
      <c r="F688" t="s">
        <v>413</v>
      </c>
      <c r="G688" t="s">
        <v>413</v>
      </c>
      <c r="I688" t="s">
        <v>1636</v>
      </c>
      <c r="K688" t="s">
        <v>5797</v>
      </c>
    </row>
    <row r="689" spans="1:11" x14ac:dyDescent="0.35">
      <c r="A689" t="s">
        <v>5535</v>
      </c>
      <c r="B689" t="s">
        <v>1139</v>
      </c>
      <c r="C689" t="s">
        <v>4631</v>
      </c>
      <c r="D689" t="s">
        <v>413</v>
      </c>
      <c r="E689" t="s">
        <v>413</v>
      </c>
      <c r="F689" t="s">
        <v>413</v>
      </c>
      <c r="G689" t="s">
        <v>413</v>
      </c>
      <c r="I689" t="s">
        <v>1636</v>
      </c>
      <c r="K689" t="s">
        <v>5798</v>
      </c>
    </row>
    <row r="690" spans="1:11" x14ac:dyDescent="0.35">
      <c r="A690" t="s">
        <v>5535</v>
      </c>
      <c r="B690" t="s">
        <v>1140</v>
      </c>
      <c r="C690" t="s">
        <v>4567</v>
      </c>
      <c r="D690" t="s">
        <v>1477</v>
      </c>
      <c r="E690" t="s">
        <v>2033</v>
      </c>
      <c r="F690" t="s">
        <v>2033</v>
      </c>
      <c r="G690" t="s">
        <v>4452</v>
      </c>
      <c r="H690">
        <v>14</v>
      </c>
      <c r="I690" t="s">
        <v>2353</v>
      </c>
      <c r="K690" t="s">
        <v>5799</v>
      </c>
    </row>
    <row r="691" spans="1:11" x14ac:dyDescent="0.35">
      <c r="A691" t="s">
        <v>5535</v>
      </c>
      <c r="B691" t="s">
        <v>1140</v>
      </c>
      <c r="C691" t="s">
        <v>4588</v>
      </c>
      <c r="D691" t="s">
        <v>1477</v>
      </c>
      <c r="E691" t="s">
        <v>2033</v>
      </c>
      <c r="F691" t="s">
        <v>2033</v>
      </c>
      <c r="G691" t="s">
        <v>4460</v>
      </c>
      <c r="H691">
        <v>29</v>
      </c>
      <c r="I691" t="s">
        <v>2353</v>
      </c>
      <c r="K691" t="s">
        <v>5800</v>
      </c>
    </row>
    <row r="692" spans="1:11" x14ac:dyDescent="0.35">
      <c r="A692" t="s">
        <v>5535</v>
      </c>
      <c r="B692" t="s">
        <v>1140</v>
      </c>
      <c r="C692" t="s">
        <v>4609</v>
      </c>
      <c r="D692" t="s">
        <v>413</v>
      </c>
      <c r="E692" t="s">
        <v>413</v>
      </c>
      <c r="F692" t="s">
        <v>413</v>
      </c>
      <c r="G692" t="s">
        <v>413</v>
      </c>
      <c r="I692" t="s">
        <v>1636</v>
      </c>
      <c r="K692" t="s">
        <v>5801</v>
      </c>
    </row>
    <row r="693" spans="1:11" x14ac:dyDescent="0.35">
      <c r="A693" t="s">
        <v>5535</v>
      </c>
      <c r="B693" t="s">
        <v>1140</v>
      </c>
      <c r="C693" t="s">
        <v>4630</v>
      </c>
      <c r="D693" t="s">
        <v>413</v>
      </c>
      <c r="E693" t="s">
        <v>413</v>
      </c>
      <c r="F693" t="s">
        <v>413</v>
      </c>
      <c r="G693" t="s">
        <v>413</v>
      </c>
      <c r="I693" t="s">
        <v>1636</v>
      </c>
      <c r="K693" t="s">
        <v>5802</v>
      </c>
    </row>
    <row r="694" spans="1:11" x14ac:dyDescent="0.35">
      <c r="A694" t="s">
        <v>5535</v>
      </c>
      <c r="B694" t="s">
        <v>1141</v>
      </c>
      <c r="C694" t="s">
        <v>4566</v>
      </c>
      <c r="D694" t="s">
        <v>3794</v>
      </c>
      <c r="E694" t="s">
        <v>3795</v>
      </c>
      <c r="F694" t="s">
        <v>3795</v>
      </c>
      <c r="G694" t="s">
        <v>3754</v>
      </c>
      <c r="H694">
        <v>11</v>
      </c>
      <c r="I694" t="s">
        <v>2353</v>
      </c>
      <c r="K694" t="s">
        <v>5803</v>
      </c>
    </row>
    <row r="695" spans="1:11" x14ac:dyDescent="0.35">
      <c r="A695" t="s">
        <v>5535</v>
      </c>
      <c r="B695" t="s">
        <v>1141</v>
      </c>
      <c r="C695" t="s">
        <v>4587</v>
      </c>
      <c r="D695" t="s">
        <v>1475</v>
      </c>
      <c r="E695" t="s">
        <v>1634</v>
      </c>
      <c r="F695" t="s">
        <v>1634</v>
      </c>
      <c r="G695" t="s">
        <v>4309</v>
      </c>
      <c r="H695">
        <v>38</v>
      </c>
      <c r="I695" t="s">
        <v>2353</v>
      </c>
      <c r="K695" t="s">
        <v>5804</v>
      </c>
    </row>
    <row r="696" spans="1:11" x14ac:dyDescent="0.35">
      <c r="A696" t="s">
        <v>5535</v>
      </c>
      <c r="B696" t="s">
        <v>1141</v>
      </c>
      <c r="C696" t="s">
        <v>4608</v>
      </c>
      <c r="D696" t="s">
        <v>413</v>
      </c>
      <c r="E696" t="s">
        <v>413</v>
      </c>
      <c r="F696" t="s">
        <v>413</v>
      </c>
      <c r="G696" t="s">
        <v>413</v>
      </c>
      <c r="I696" t="s">
        <v>1636</v>
      </c>
      <c r="K696" t="s">
        <v>5805</v>
      </c>
    </row>
    <row r="697" spans="1:11" x14ac:dyDescent="0.35">
      <c r="A697" t="s">
        <v>5535</v>
      </c>
      <c r="B697" t="s">
        <v>1141</v>
      </c>
      <c r="C697" t="s">
        <v>4629</v>
      </c>
      <c r="D697" t="s">
        <v>413</v>
      </c>
      <c r="E697" t="s">
        <v>413</v>
      </c>
      <c r="F697" t="s">
        <v>413</v>
      </c>
      <c r="G697" t="s">
        <v>413</v>
      </c>
      <c r="I697" t="s">
        <v>1636</v>
      </c>
      <c r="K697" t="s">
        <v>5806</v>
      </c>
    </row>
    <row r="698" spans="1:11" x14ac:dyDescent="0.35">
      <c r="A698" t="s">
        <v>5535</v>
      </c>
      <c r="B698" t="s">
        <v>1142</v>
      </c>
      <c r="C698" t="s">
        <v>4565</v>
      </c>
      <c r="D698" t="s">
        <v>832</v>
      </c>
      <c r="E698" t="s">
        <v>1111</v>
      </c>
      <c r="F698" t="s">
        <v>1111</v>
      </c>
      <c r="G698" t="s">
        <v>3930</v>
      </c>
      <c r="H698">
        <v>15</v>
      </c>
      <c r="I698" t="s">
        <v>2353</v>
      </c>
      <c r="K698" t="s">
        <v>5807</v>
      </c>
    </row>
    <row r="699" spans="1:11" x14ac:dyDescent="0.35">
      <c r="A699" t="s">
        <v>5535</v>
      </c>
      <c r="B699" t="s">
        <v>1142</v>
      </c>
      <c r="C699" t="s">
        <v>4586</v>
      </c>
      <c r="D699" t="s">
        <v>1477</v>
      </c>
      <c r="E699" t="s">
        <v>2033</v>
      </c>
      <c r="F699" t="s">
        <v>2033</v>
      </c>
      <c r="G699" t="s">
        <v>4126</v>
      </c>
      <c r="H699">
        <v>31</v>
      </c>
      <c r="I699" t="s">
        <v>2353</v>
      </c>
      <c r="K699" t="s">
        <v>5808</v>
      </c>
    </row>
    <row r="700" spans="1:11" x14ac:dyDescent="0.35">
      <c r="A700" t="s">
        <v>5535</v>
      </c>
      <c r="B700" t="s">
        <v>1142</v>
      </c>
      <c r="C700" t="s">
        <v>4607</v>
      </c>
      <c r="D700" t="s">
        <v>413</v>
      </c>
      <c r="E700" t="s">
        <v>413</v>
      </c>
      <c r="F700" t="s">
        <v>413</v>
      </c>
      <c r="G700" t="s">
        <v>413</v>
      </c>
      <c r="I700" t="s">
        <v>1636</v>
      </c>
      <c r="K700" t="s">
        <v>5809</v>
      </c>
    </row>
    <row r="701" spans="1:11" x14ac:dyDescent="0.35">
      <c r="A701" t="s">
        <v>5535</v>
      </c>
      <c r="B701" t="s">
        <v>1142</v>
      </c>
      <c r="C701" t="s">
        <v>4628</v>
      </c>
      <c r="D701" t="s">
        <v>413</v>
      </c>
      <c r="E701" t="s">
        <v>413</v>
      </c>
      <c r="F701" t="s">
        <v>413</v>
      </c>
      <c r="G701" t="s">
        <v>413</v>
      </c>
      <c r="I701" t="s">
        <v>1636</v>
      </c>
      <c r="K701" t="s">
        <v>5810</v>
      </c>
    </row>
    <row r="702" spans="1:11" x14ac:dyDescent="0.35">
      <c r="A702" t="s">
        <v>5535</v>
      </c>
      <c r="B702" t="s">
        <v>1144</v>
      </c>
      <c r="C702" t="s">
        <v>4564</v>
      </c>
      <c r="D702" t="s">
        <v>413</v>
      </c>
      <c r="E702" t="s">
        <v>413</v>
      </c>
      <c r="F702" t="s">
        <v>413</v>
      </c>
      <c r="G702" t="s">
        <v>413</v>
      </c>
      <c r="I702" t="s">
        <v>1636</v>
      </c>
      <c r="K702" t="s">
        <v>5811</v>
      </c>
    </row>
    <row r="703" spans="1:11" x14ac:dyDescent="0.35">
      <c r="A703" t="s">
        <v>5535</v>
      </c>
      <c r="B703" t="s">
        <v>1144</v>
      </c>
      <c r="C703" t="s">
        <v>4585</v>
      </c>
      <c r="D703" t="s">
        <v>413</v>
      </c>
      <c r="E703" t="s">
        <v>413</v>
      </c>
      <c r="F703" t="s">
        <v>413</v>
      </c>
      <c r="G703" t="s">
        <v>413</v>
      </c>
      <c r="I703" t="s">
        <v>1636</v>
      </c>
      <c r="K703" t="s">
        <v>5812</v>
      </c>
    </row>
    <row r="704" spans="1:11" x14ac:dyDescent="0.35">
      <c r="A704" t="s">
        <v>5535</v>
      </c>
      <c r="B704" t="s">
        <v>1144</v>
      </c>
      <c r="C704" t="s">
        <v>4606</v>
      </c>
      <c r="D704" t="s">
        <v>413</v>
      </c>
      <c r="E704" t="s">
        <v>413</v>
      </c>
      <c r="F704" t="s">
        <v>413</v>
      </c>
      <c r="G704" t="s">
        <v>413</v>
      </c>
      <c r="I704" t="s">
        <v>1636</v>
      </c>
      <c r="K704" t="s">
        <v>5813</v>
      </c>
    </row>
    <row r="705" spans="1:11" x14ac:dyDescent="0.35">
      <c r="A705" t="s">
        <v>5535</v>
      </c>
      <c r="B705" t="s">
        <v>1144</v>
      </c>
      <c r="C705" t="s">
        <v>4627</v>
      </c>
      <c r="D705" t="s">
        <v>413</v>
      </c>
      <c r="E705" t="s">
        <v>413</v>
      </c>
      <c r="F705" t="s">
        <v>413</v>
      </c>
      <c r="G705" t="s">
        <v>413</v>
      </c>
      <c r="I705" t="s">
        <v>1636</v>
      </c>
      <c r="K705" t="s">
        <v>5814</v>
      </c>
    </row>
    <row r="706" spans="1:11" x14ac:dyDescent="0.35">
      <c r="A706" t="s">
        <v>5535</v>
      </c>
      <c r="B706" t="s">
        <v>1145</v>
      </c>
      <c r="C706" t="s">
        <v>4563</v>
      </c>
      <c r="D706" t="s">
        <v>413</v>
      </c>
      <c r="E706" t="s">
        <v>413</v>
      </c>
      <c r="F706" t="s">
        <v>413</v>
      </c>
      <c r="G706" t="s">
        <v>413</v>
      </c>
      <c r="I706" t="s">
        <v>1636</v>
      </c>
      <c r="K706" t="s">
        <v>5815</v>
      </c>
    </row>
    <row r="707" spans="1:11" x14ac:dyDescent="0.35">
      <c r="A707" t="s">
        <v>5535</v>
      </c>
      <c r="B707" t="s">
        <v>1145</v>
      </c>
      <c r="C707" t="s">
        <v>4584</v>
      </c>
      <c r="D707" t="s">
        <v>413</v>
      </c>
      <c r="E707" t="s">
        <v>413</v>
      </c>
      <c r="F707" t="s">
        <v>413</v>
      </c>
      <c r="G707" t="s">
        <v>413</v>
      </c>
      <c r="I707" t="s">
        <v>1636</v>
      </c>
      <c r="K707" t="s">
        <v>5816</v>
      </c>
    </row>
    <row r="708" spans="1:11" x14ac:dyDescent="0.35">
      <c r="A708" t="s">
        <v>5535</v>
      </c>
      <c r="B708" t="s">
        <v>1145</v>
      </c>
      <c r="C708" t="s">
        <v>4605</v>
      </c>
      <c r="D708" t="s">
        <v>413</v>
      </c>
      <c r="E708" t="s">
        <v>413</v>
      </c>
      <c r="F708" t="s">
        <v>413</v>
      </c>
      <c r="G708" t="s">
        <v>413</v>
      </c>
      <c r="I708" t="s">
        <v>1636</v>
      </c>
      <c r="K708" t="s">
        <v>5817</v>
      </c>
    </row>
    <row r="709" spans="1:11" x14ac:dyDescent="0.35">
      <c r="A709" t="s">
        <v>5535</v>
      </c>
      <c r="B709" t="s">
        <v>1145</v>
      </c>
      <c r="C709" t="s">
        <v>4626</v>
      </c>
      <c r="D709" t="s">
        <v>413</v>
      </c>
      <c r="E709" t="s">
        <v>413</v>
      </c>
      <c r="F709" t="s">
        <v>413</v>
      </c>
      <c r="G709" t="s">
        <v>413</v>
      </c>
      <c r="I709" t="s">
        <v>1636</v>
      </c>
      <c r="K709" t="s">
        <v>5818</v>
      </c>
    </row>
    <row r="710" spans="1:11" x14ac:dyDescent="0.35">
      <c r="A710" t="s">
        <v>5535</v>
      </c>
      <c r="B710" t="s">
        <v>1147</v>
      </c>
      <c r="C710" t="s">
        <v>4576</v>
      </c>
      <c r="D710" t="s">
        <v>2485</v>
      </c>
      <c r="E710" t="s">
        <v>2334</v>
      </c>
      <c r="F710" t="s">
        <v>2334</v>
      </c>
      <c r="G710" t="s">
        <v>4461</v>
      </c>
      <c r="H710">
        <v>15</v>
      </c>
      <c r="I710" t="s">
        <v>2353</v>
      </c>
      <c r="K710" t="s">
        <v>5819</v>
      </c>
    </row>
    <row r="711" spans="1:11" x14ac:dyDescent="0.35">
      <c r="A711" t="s">
        <v>5535</v>
      </c>
      <c r="B711" t="s">
        <v>1147</v>
      </c>
      <c r="C711" t="s">
        <v>4597</v>
      </c>
      <c r="D711" t="s">
        <v>832</v>
      </c>
      <c r="E711" t="s">
        <v>1111</v>
      </c>
      <c r="F711" t="s">
        <v>1111</v>
      </c>
      <c r="G711" t="s">
        <v>3929</v>
      </c>
      <c r="H711">
        <v>34</v>
      </c>
      <c r="I711" t="s">
        <v>2353</v>
      </c>
      <c r="K711" t="s">
        <v>5820</v>
      </c>
    </row>
    <row r="712" spans="1:11" x14ac:dyDescent="0.35">
      <c r="A712" t="s">
        <v>5535</v>
      </c>
      <c r="B712" t="s">
        <v>1147</v>
      </c>
      <c r="C712" t="s">
        <v>4618</v>
      </c>
      <c r="D712" t="s">
        <v>413</v>
      </c>
      <c r="E712" t="s">
        <v>413</v>
      </c>
      <c r="F712" t="s">
        <v>413</v>
      </c>
      <c r="G712" t="s">
        <v>413</v>
      </c>
      <c r="I712" t="s">
        <v>1636</v>
      </c>
      <c r="K712" t="s">
        <v>5821</v>
      </c>
    </row>
    <row r="713" spans="1:11" x14ac:dyDescent="0.35">
      <c r="A713" t="s">
        <v>5535</v>
      </c>
      <c r="B713" t="s">
        <v>1147</v>
      </c>
      <c r="C713" t="s">
        <v>4639</v>
      </c>
      <c r="D713" t="s">
        <v>413</v>
      </c>
      <c r="E713" t="s">
        <v>413</v>
      </c>
      <c r="F713" t="s">
        <v>413</v>
      </c>
      <c r="G713" t="s">
        <v>413</v>
      </c>
      <c r="I713" t="s">
        <v>1636</v>
      </c>
      <c r="K713" t="s">
        <v>5822</v>
      </c>
    </row>
    <row r="714" spans="1:11" x14ac:dyDescent="0.35">
      <c r="A714" t="s">
        <v>5535</v>
      </c>
      <c r="B714" t="s">
        <v>1148</v>
      </c>
      <c r="C714" t="s">
        <v>4575</v>
      </c>
      <c r="D714" t="s">
        <v>832</v>
      </c>
      <c r="E714" t="s">
        <v>1111</v>
      </c>
      <c r="F714" t="s">
        <v>1111</v>
      </c>
      <c r="G714" t="s">
        <v>3963</v>
      </c>
      <c r="H714">
        <v>25</v>
      </c>
      <c r="I714" t="s">
        <v>2353</v>
      </c>
      <c r="K714" t="s">
        <v>5823</v>
      </c>
    </row>
    <row r="715" spans="1:11" x14ac:dyDescent="0.35">
      <c r="A715" t="s">
        <v>5535</v>
      </c>
      <c r="B715" t="s">
        <v>1148</v>
      </c>
      <c r="C715" t="s">
        <v>4596</v>
      </c>
      <c r="D715" t="s">
        <v>2485</v>
      </c>
      <c r="E715" t="s">
        <v>2334</v>
      </c>
      <c r="F715" t="s">
        <v>2334</v>
      </c>
      <c r="G715" t="s">
        <v>4462</v>
      </c>
      <c r="H715">
        <v>13</v>
      </c>
      <c r="I715" t="s">
        <v>2353</v>
      </c>
      <c r="K715" t="s">
        <v>5824</v>
      </c>
    </row>
    <row r="716" spans="1:11" x14ac:dyDescent="0.35">
      <c r="A716" t="s">
        <v>5535</v>
      </c>
      <c r="B716" t="s">
        <v>1148</v>
      </c>
      <c r="C716" t="s">
        <v>4617</v>
      </c>
      <c r="D716" t="s">
        <v>2485</v>
      </c>
      <c r="E716" t="s">
        <v>2334</v>
      </c>
      <c r="F716" t="s">
        <v>2334</v>
      </c>
      <c r="G716" t="s">
        <v>4091</v>
      </c>
      <c r="H716">
        <v>3</v>
      </c>
      <c r="I716" t="s">
        <v>2353</v>
      </c>
      <c r="K716" t="s">
        <v>5825</v>
      </c>
    </row>
    <row r="717" spans="1:11" x14ac:dyDescent="0.35">
      <c r="A717" t="s">
        <v>5535</v>
      </c>
      <c r="B717" t="s">
        <v>1148</v>
      </c>
      <c r="C717" t="s">
        <v>4638</v>
      </c>
      <c r="D717" t="s">
        <v>832</v>
      </c>
      <c r="E717" t="s">
        <v>1111</v>
      </c>
      <c r="F717" t="s">
        <v>1111</v>
      </c>
      <c r="G717" t="s">
        <v>3929</v>
      </c>
      <c r="H717">
        <v>8</v>
      </c>
      <c r="I717" t="s">
        <v>2353</v>
      </c>
      <c r="K717" t="s">
        <v>5826</v>
      </c>
    </row>
    <row r="718" spans="1:11" x14ac:dyDescent="0.35">
      <c r="A718" t="s">
        <v>5535</v>
      </c>
      <c r="B718" t="s">
        <v>1149</v>
      </c>
      <c r="C718" t="s">
        <v>4574</v>
      </c>
      <c r="D718" t="s">
        <v>2485</v>
      </c>
      <c r="E718" t="s">
        <v>2334</v>
      </c>
      <c r="F718" t="s">
        <v>2334</v>
      </c>
      <c r="G718" t="s">
        <v>4093</v>
      </c>
      <c r="H718">
        <v>25</v>
      </c>
      <c r="I718" t="s">
        <v>2353</v>
      </c>
      <c r="K718" t="s">
        <v>5827</v>
      </c>
    </row>
    <row r="719" spans="1:11" x14ac:dyDescent="0.35">
      <c r="A719" t="s">
        <v>5535</v>
      </c>
      <c r="B719" t="s">
        <v>1149</v>
      </c>
      <c r="C719" t="s">
        <v>4595</v>
      </c>
      <c r="D719" t="s">
        <v>832</v>
      </c>
      <c r="E719" t="s">
        <v>1111</v>
      </c>
      <c r="F719" t="s">
        <v>1111</v>
      </c>
      <c r="G719" t="s">
        <v>4463</v>
      </c>
      <c r="H719">
        <v>19</v>
      </c>
      <c r="I719" t="s">
        <v>2353</v>
      </c>
      <c r="K719" t="s">
        <v>5828</v>
      </c>
    </row>
    <row r="720" spans="1:11" x14ac:dyDescent="0.35">
      <c r="A720" t="s">
        <v>5535</v>
      </c>
      <c r="B720" t="s">
        <v>1149</v>
      </c>
      <c r="C720" t="s">
        <v>4616</v>
      </c>
      <c r="D720" t="s">
        <v>832</v>
      </c>
      <c r="E720" t="s">
        <v>1111</v>
      </c>
      <c r="F720" t="s">
        <v>1111</v>
      </c>
      <c r="G720" t="s">
        <v>4459</v>
      </c>
      <c r="H720">
        <v>5</v>
      </c>
      <c r="I720" t="s">
        <v>2353</v>
      </c>
      <c r="K720" t="s">
        <v>5829</v>
      </c>
    </row>
    <row r="721" spans="1:11" x14ac:dyDescent="0.35">
      <c r="A721" t="s">
        <v>5535</v>
      </c>
      <c r="B721" t="s">
        <v>1149</v>
      </c>
      <c r="C721" t="s">
        <v>4637</v>
      </c>
      <c r="D721" t="s">
        <v>413</v>
      </c>
      <c r="E721" t="s">
        <v>413</v>
      </c>
      <c r="F721" t="s">
        <v>413</v>
      </c>
      <c r="G721" t="s">
        <v>413</v>
      </c>
      <c r="I721" t="s">
        <v>1636</v>
      </c>
      <c r="K721" t="s">
        <v>5830</v>
      </c>
    </row>
    <row r="722" spans="1:11" x14ac:dyDescent="0.35">
      <c r="A722" t="s">
        <v>5535</v>
      </c>
      <c r="B722" t="s">
        <v>1151</v>
      </c>
      <c r="C722" t="s">
        <v>4573</v>
      </c>
      <c r="D722" t="s">
        <v>1477</v>
      </c>
      <c r="E722" t="s">
        <v>2033</v>
      </c>
      <c r="F722" t="s">
        <v>2033</v>
      </c>
      <c r="G722" t="s">
        <v>4127</v>
      </c>
      <c r="H722">
        <v>22</v>
      </c>
      <c r="I722" t="s">
        <v>2353</v>
      </c>
      <c r="K722" t="s">
        <v>5831</v>
      </c>
    </row>
    <row r="723" spans="1:11" x14ac:dyDescent="0.35">
      <c r="A723" t="s">
        <v>5535</v>
      </c>
      <c r="B723" t="s">
        <v>1151</v>
      </c>
      <c r="C723" t="s">
        <v>4594</v>
      </c>
      <c r="D723" t="s">
        <v>832</v>
      </c>
      <c r="E723" t="s">
        <v>1111</v>
      </c>
      <c r="F723" t="s">
        <v>1111</v>
      </c>
      <c r="G723" t="s">
        <v>4464</v>
      </c>
      <c r="H723">
        <v>20</v>
      </c>
      <c r="I723" t="s">
        <v>2353</v>
      </c>
      <c r="K723" t="s">
        <v>5832</v>
      </c>
    </row>
    <row r="724" spans="1:11" x14ac:dyDescent="0.35">
      <c r="A724" t="s">
        <v>5535</v>
      </c>
      <c r="B724" t="s">
        <v>1151</v>
      </c>
      <c r="C724" t="s">
        <v>4615</v>
      </c>
      <c r="D724" t="s">
        <v>1477</v>
      </c>
      <c r="E724" t="s">
        <v>2033</v>
      </c>
      <c r="F724" t="s">
        <v>2033</v>
      </c>
      <c r="G724" t="s">
        <v>4125</v>
      </c>
      <c r="H724">
        <v>7</v>
      </c>
      <c r="I724" t="s">
        <v>2353</v>
      </c>
      <c r="K724" t="s">
        <v>5833</v>
      </c>
    </row>
    <row r="725" spans="1:11" x14ac:dyDescent="0.35">
      <c r="A725" t="s">
        <v>5535</v>
      </c>
      <c r="B725" t="s">
        <v>1151</v>
      </c>
      <c r="C725" t="s">
        <v>4636</v>
      </c>
      <c r="D725" t="s">
        <v>413</v>
      </c>
      <c r="E725" t="s">
        <v>413</v>
      </c>
      <c r="F725" t="s">
        <v>413</v>
      </c>
      <c r="G725" t="s">
        <v>413</v>
      </c>
      <c r="I725" t="s">
        <v>1636</v>
      </c>
      <c r="K725" t="s">
        <v>5834</v>
      </c>
    </row>
    <row r="726" spans="1:11" x14ac:dyDescent="0.35">
      <c r="A726" t="s">
        <v>5535</v>
      </c>
      <c r="B726" t="s">
        <v>1152</v>
      </c>
      <c r="C726" t="s">
        <v>4572</v>
      </c>
      <c r="D726" t="s">
        <v>1477</v>
      </c>
      <c r="E726" t="s">
        <v>2033</v>
      </c>
      <c r="F726" t="s">
        <v>2033</v>
      </c>
      <c r="G726" t="s">
        <v>3781</v>
      </c>
      <c r="H726">
        <v>39</v>
      </c>
      <c r="I726" t="s">
        <v>2353</v>
      </c>
      <c r="K726" t="s">
        <v>5835</v>
      </c>
    </row>
    <row r="727" spans="1:11" x14ac:dyDescent="0.35">
      <c r="A727" t="s">
        <v>5535</v>
      </c>
      <c r="B727" t="s">
        <v>1152</v>
      </c>
      <c r="C727" t="s">
        <v>4593</v>
      </c>
      <c r="D727" t="s">
        <v>832</v>
      </c>
      <c r="E727" t="s">
        <v>1111</v>
      </c>
      <c r="F727" t="s">
        <v>1111</v>
      </c>
      <c r="G727" t="s">
        <v>3963</v>
      </c>
      <c r="H727">
        <v>10</v>
      </c>
      <c r="I727" t="s">
        <v>2353</v>
      </c>
      <c r="K727" t="s">
        <v>5836</v>
      </c>
    </row>
    <row r="728" spans="1:11" x14ac:dyDescent="0.35">
      <c r="A728" t="s">
        <v>5535</v>
      </c>
      <c r="B728" t="s">
        <v>1152</v>
      </c>
      <c r="C728" t="s">
        <v>4614</v>
      </c>
      <c r="D728" t="s">
        <v>413</v>
      </c>
      <c r="E728" t="s">
        <v>413</v>
      </c>
      <c r="F728" t="s">
        <v>413</v>
      </c>
      <c r="G728" t="s">
        <v>413</v>
      </c>
      <c r="I728" t="s">
        <v>1636</v>
      </c>
      <c r="K728" t="s">
        <v>5837</v>
      </c>
    </row>
    <row r="729" spans="1:11" x14ac:dyDescent="0.35">
      <c r="A729" t="s">
        <v>5535</v>
      </c>
      <c r="B729" t="s">
        <v>1152</v>
      </c>
      <c r="C729" t="s">
        <v>4635</v>
      </c>
      <c r="D729" t="s">
        <v>413</v>
      </c>
      <c r="E729" t="s">
        <v>413</v>
      </c>
      <c r="F729" t="s">
        <v>413</v>
      </c>
      <c r="G729" t="s">
        <v>413</v>
      </c>
      <c r="I729" t="s">
        <v>1636</v>
      </c>
      <c r="K729" t="s">
        <v>5838</v>
      </c>
    </row>
    <row r="730" spans="1:11" x14ac:dyDescent="0.35">
      <c r="A730" t="s">
        <v>5535</v>
      </c>
      <c r="B730" t="s">
        <v>1154</v>
      </c>
      <c r="C730" t="s">
        <v>4571</v>
      </c>
      <c r="D730" t="s">
        <v>2485</v>
      </c>
      <c r="E730" t="s">
        <v>2334</v>
      </c>
      <c r="F730" t="s">
        <v>2334</v>
      </c>
      <c r="G730" t="s">
        <v>4091</v>
      </c>
      <c r="H730">
        <v>49</v>
      </c>
      <c r="I730" t="s">
        <v>2353</v>
      </c>
      <c r="K730" t="s">
        <v>5839</v>
      </c>
    </row>
    <row r="731" spans="1:11" x14ac:dyDescent="0.35">
      <c r="A731" t="s">
        <v>5535</v>
      </c>
      <c r="B731" t="s">
        <v>1154</v>
      </c>
      <c r="C731" t="s">
        <v>4592</v>
      </c>
      <c r="D731" t="s">
        <v>413</v>
      </c>
      <c r="E731" t="s">
        <v>413</v>
      </c>
      <c r="F731" t="s">
        <v>413</v>
      </c>
      <c r="G731" t="s">
        <v>413</v>
      </c>
      <c r="I731" t="s">
        <v>1636</v>
      </c>
      <c r="K731" t="s">
        <v>5840</v>
      </c>
    </row>
    <row r="732" spans="1:11" x14ac:dyDescent="0.35">
      <c r="A732" t="s">
        <v>5535</v>
      </c>
      <c r="B732" t="s">
        <v>1154</v>
      </c>
      <c r="C732" t="s">
        <v>4613</v>
      </c>
      <c r="D732" t="s">
        <v>413</v>
      </c>
      <c r="E732" t="s">
        <v>413</v>
      </c>
      <c r="F732" t="s">
        <v>413</v>
      </c>
      <c r="G732" t="s">
        <v>413</v>
      </c>
      <c r="I732" t="s">
        <v>1636</v>
      </c>
      <c r="K732" t="s">
        <v>5841</v>
      </c>
    </row>
    <row r="733" spans="1:11" x14ac:dyDescent="0.35">
      <c r="A733" t="s">
        <v>5535</v>
      </c>
      <c r="B733" t="s">
        <v>1154</v>
      </c>
      <c r="C733" t="s">
        <v>4634</v>
      </c>
      <c r="D733" t="s">
        <v>413</v>
      </c>
      <c r="E733" t="s">
        <v>413</v>
      </c>
      <c r="F733" t="s">
        <v>413</v>
      </c>
      <c r="G733" t="s">
        <v>413</v>
      </c>
      <c r="I733" t="s">
        <v>1636</v>
      </c>
      <c r="K733" t="s">
        <v>5842</v>
      </c>
    </row>
    <row r="734" spans="1:11" x14ac:dyDescent="0.35">
      <c r="A734" t="s">
        <v>5535</v>
      </c>
      <c r="B734" t="s">
        <v>1155</v>
      </c>
      <c r="C734" t="s">
        <v>4570</v>
      </c>
      <c r="D734" t="s">
        <v>1477</v>
      </c>
      <c r="E734" t="s">
        <v>2033</v>
      </c>
      <c r="F734" t="s">
        <v>2033</v>
      </c>
      <c r="G734" t="s">
        <v>4125</v>
      </c>
      <c r="H734">
        <v>22</v>
      </c>
      <c r="I734" t="s">
        <v>2353</v>
      </c>
      <c r="K734" t="s">
        <v>5843</v>
      </c>
    </row>
    <row r="735" spans="1:11" x14ac:dyDescent="0.35">
      <c r="A735" t="s">
        <v>5535</v>
      </c>
      <c r="B735" t="s">
        <v>1155</v>
      </c>
      <c r="C735" t="s">
        <v>4591</v>
      </c>
      <c r="D735" t="s">
        <v>3794</v>
      </c>
      <c r="E735" t="s">
        <v>3795</v>
      </c>
      <c r="F735" t="s">
        <v>3795</v>
      </c>
      <c r="G735" t="s">
        <v>3754</v>
      </c>
      <c r="H735">
        <v>27</v>
      </c>
      <c r="I735" t="s">
        <v>2353</v>
      </c>
      <c r="K735" t="s">
        <v>5844</v>
      </c>
    </row>
    <row r="736" spans="1:11" x14ac:dyDescent="0.35">
      <c r="A736" t="s">
        <v>5535</v>
      </c>
      <c r="B736" t="s">
        <v>1155</v>
      </c>
      <c r="C736" t="s">
        <v>4612</v>
      </c>
      <c r="D736" t="s">
        <v>413</v>
      </c>
      <c r="E736" t="s">
        <v>413</v>
      </c>
      <c r="F736" t="s">
        <v>413</v>
      </c>
      <c r="G736" t="s">
        <v>413</v>
      </c>
      <c r="I736" t="s">
        <v>1636</v>
      </c>
      <c r="K736" t="s">
        <v>5845</v>
      </c>
    </row>
    <row r="737" spans="1:11" x14ac:dyDescent="0.35">
      <c r="A737" t="s">
        <v>5535</v>
      </c>
      <c r="B737" t="s">
        <v>1155</v>
      </c>
      <c r="C737" t="s">
        <v>4633</v>
      </c>
      <c r="D737" t="s">
        <v>413</v>
      </c>
      <c r="E737" t="s">
        <v>413</v>
      </c>
      <c r="F737" t="s">
        <v>413</v>
      </c>
      <c r="G737" t="s">
        <v>413</v>
      </c>
      <c r="I737" t="s">
        <v>1636</v>
      </c>
      <c r="K737" t="s">
        <v>5846</v>
      </c>
    </row>
    <row r="738" spans="1:11" x14ac:dyDescent="0.35">
      <c r="A738" t="s">
        <v>5535</v>
      </c>
      <c r="B738" t="s">
        <v>1157</v>
      </c>
      <c r="C738" t="s">
        <v>4583</v>
      </c>
      <c r="D738" t="s">
        <v>2092</v>
      </c>
      <c r="E738" t="s">
        <v>2110</v>
      </c>
      <c r="F738" t="s">
        <v>2110</v>
      </c>
      <c r="G738" t="s">
        <v>3957</v>
      </c>
      <c r="H738">
        <v>28</v>
      </c>
      <c r="I738" t="s">
        <v>2353</v>
      </c>
      <c r="K738" t="s">
        <v>5847</v>
      </c>
    </row>
    <row r="739" spans="1:11" x14ac:dyDescent="0.35">
      <c r="A739" t="s">
        <v>5535</v>
      </c>
      <c r="B739" t="s">
        <v>1157</v>
      </c>
      <c r="C739" t="s">
        <v>4604</v>
      </c>
      <c r="D739" t="s">
        <v>2092</v>
      </c>
      <c r="E739" t="s">
        <v>2110</v>
      </c>
      <c r="F739" t="s">
        <v>2110</v>
      </c>
      <c r="G739" t="s">
        <v>4465</v>
      </c>
      <c r="H739">
        <v>13</v>
      </c>
      <c r="I739" t="s">
        <v>2353</v>
      </c>
      <c r="K739" t="s">
        <v>5848</v>
      </c>
    </row>
    <row r="740" spans="1:11" x14ac:dyDescent="0.35">
      <c r="A740" t="s">
        <v>5535</v>
      </c>
      <c r="B740" t="s">
        <v>1157</v>
      </c>
      <c r="C740" t="s">
        <v>4625</v>
      </c>
      <c r="D740" t="s">
        <v>2092</v>
      </c>
      <c r="E740" t="s">
        <v>2110</v>
      </c>
      <c r="F740" t="s">
        <v>2110</v>
      </c>
      <c r="G740" t="s">
        <v>3955</v>
      </c>
      <c r="H740">
        <v>6</v>
      </c>
      <c r="I740" t="s">
        <v>2353</v>
      </c>
      <c r="K740" t="s">
        <v>5849</v>
      </c>
    </row>
    <row r="741" spans="1:11" x14ac:dyDescent="0.35">
      <c r="A741" t="s">
        <v>5535</v>
      </c>
      <c r="B741" t="s">
        <v>1157</v>
      </c>
      <c r="C741" t="s">
        <v>4646</v>
      </c>
      <c r="D741" t="s">
        <v>413</v>
      </c>
      <c r="E741" t="s">
        <v>413</v>
      </c>
      <c r="F741" t="s">
        <v>413</v>
      </c>
      <c r="G741" t="s">
        <v>413</v>
      </c>
      <c r="I741" t="s">
        <v>1636</v>
      </c>
      <c r="K741" t="s">
        <v>5850</v>
      </c>
    </row>
    <row r="742" spans="1:11" x14ac:dyDescent="0.35">
      <c r="A742" t="s">
        <v>5535</v>
      </c>
      <c r="B742" t="s">
        <v>1159</v>
      </c>
      <c r="C742" t="s">
        <v>4582</v>
      </c>
      <c r="D742" t="s">
        <v>2092</v>
      </c>
      <c r="E742" t="s">
        <v>2110</v>
      </c>
      <c r="F742" t="s">
        <v>2110</v>
      </c>
      <c r="G742" t="s">
        <v>3939</v>
      </c>
      <c r="H742">
        <v>10</v>
      </c>
      <c r="I742" t="s">
        <v>2353</v>
      </c>
      <c r="K742" t="s">
        <v>5851</v>
      </c>
    </row>
    <row r="743" spans="1:11" x14ac:dyDescent="0.35">
      <c r="A743" t="s">
        <v>5535</v>
      </c>
      <c r="B743" t="s">
        <v>1159</v>
      </c>
      <c r="C743" t="s">
        <v>4603</v>
      </c>
      <c r="D743" t="s">
        <v>2092</v>
      </c>
      <c r="E743" t="s">
        <v>2110</v>
      </c>
      <c r="F743" t="s">
        <v>2110</v>
      </c>
      <c r="G743" t="s">
        <v>3959</v>
      </c>
      <c r="H743">
        <v>39</v>
      </c>
      <c r="I743" t="s">
        <v>2353</v>
      </c>
      <c r="K743" t="s">
        <v>5852</v>
      </c>
    </row>
    <row r="744" spans="1:11" x14ac:dyDescent="0.35">
      <c r="A744" t="s">
        <v>5535</v>
      </c>
      <c r="B744" t="s">
        <v>1159</v>
      </c>
      <c r="C744" t="s">
        <v>4624</v>
      </c>
      <c r="D744" t="s">
        <v>413</v>
      </c>
      <c r="E744" t="s">
        <v>413</v>
      </c>
      <c r="F744" t="s">
        <v>413</v>
      </c>
      <c r="G744" t="s">
        <v>413</v>
      </c>
      <c r="I744" t="s">
        <v>1636</v>
      </c>
      <c r="K744" t="s">
        <v>5853</v>
      </c>
    </row>
    <row r="745" spans="1:11" x14ac:dyDescent="0.35">
      <c r="A745" t="s">
        <v>5535</v>
      </c>
      <c r="B745" t="s">
        <v>1159</v>
      </c>
      <c r="C745" t="s">
        <v>4645</v>
      </c>
      <c r="D745" t="s">
        <v>413</v>
      </c>
      <c r="E745" t="s">
        <v>413</v>
      </c>
      <c r="F745" t="s">
        <v>413</v>
      </c>
      <c r="G745" t="s">
        <v>413</v>
      </c>
      <c r="I745" t="s">
        <v>1636</v>
      </c>
      <c r="K745" t="s">
        <v>5854</v>
      </c>
    </row>
    <row r="746" spans="1:11" x14ac:dyDescent="0.35">
      <c r="A746" t="s">
        <v>5535</v>
      </c>
      <c r="B746" t="s">
        <v>1160</v>
      </c>
      <c r="C746" t="s">
        <v>4581</v>
      </c>
      <c r="D746" t="s">
        <v>837</v>
      </c>
      <c r="E746" t="s">
        <v>1099</v>
      </c>
      <c r="F746" t="s">
        <v>1099</v>
      </c>
      <c r="G746" t="s">
        <v>3483</v>
      </c>
      <c r="H746">
        <v>39</v>
      </c>
      <c r="I746" t="s">
        <v>2353</v>
      </c>
      <c r="K746" t="s">
        <v>5855</v>
      </c>
    </row>
    <row r="747" spans="1:11" x14ac:dyDescent="0.35">
      <c r="A747" t="s">
        <v>5535</v>
      </c>
      <c r="B747" t="s">
        <v>1160</v>
      </c>
      <c r="C747" t="s">
        <v>4602</v>
      </c>
      <c r="D747" t="s">
        <v>1721</v>
      </c>
      <c r="E747" t="s">
        <v>2109</v>
      </c>
      <c r="F747" t="s">
        <v>2109</v>
      </c>
      <c r="G747" t="s">
        <v>4453</v>
      </c>
      <c r="H747">
        <v>10</v>
      </c>
      <c r="I747" t="s">
        <v>2353</v>
      </c>
      <c r="K747" t="s">
        <v>5856</v>
      </c>
    </row>
    <row r="748" spans="1:11" x14ac:dyDescent="0.35">
      <c r="A748" t="s">
        <v>5535</v>
      </c>
      <c r="B748" t="s">
        <v>1160</v>
      </c>
      <c r="C748" t="s">
        <v>4623</v>
      </c>
      <c r="D748" t="s">
        <v>413</v>
      </c>
      <c r="E748" t="s">
        <v>413</v>
      </c>
      <c r="F748" t="s">
        <v>413</v>
      </c>
      <c r="G748" t="s">
        <v>413</v>
      </c>
      <c r="I748" t="s">
        <v>1636</v>
      </c>
      <c r="K748" t="s">
        <v>5857</v>
      </c>
    </row>
    <row r="749" spans="1:11" x14ac:dyDescent="0.35">
      <c r="A749" t="s">
        <v>5535</v>
      </c>
      <c r="B749" t="s">
        <v>1160</v>
      </c>
      <c r="C749" t="s">
        <v>4644</v>
      </c>
      <c r="D749" t="s">
        <v>413</v>
      </c>
      <c r="E749" t="s">
        <v>413</v>
      </c>
      <c r="F749" t="s">
        <v>413</v>
      </c>
      <c r="G749" t="s">
        <v>413</v>
      </c>
      <c r="I749" t="s">
        <v>1636</v>
      </c>
      <c r="K749" t="s">
        <v>5858</v>
      </c>
    </row>
    <row r="750" spans="1:11" x14ac:dyDescent="0.35">
      <c r="A750" t="s">
        <v>5535</v>
      </c>
      <c r="B750" t="s">
        <v>1161</v>
      </c>
      <c r="C750" t="s">
        <v>4580</v>
      </c>
      <c r="D750" t="s">
        <v>837</v>
      </c>
      <c r="E750" t="s">
        <v>1099</v>
      </c>
      <c r="F750" t="s">
        <v>1099</v>
      </c>
      <c r="G750" t="s">
        <v>3960</v>
      </c>
      <c r="H750">
        <v>16</v>
      </c>
      <c r="I750" t="s">
        <v>2353</v>
      </c>
      <c r="K750" t="s">
        <v>5859</v>
      </c>
    </row>
    <row r="751" spans="1:11" x14ac:dyDescent="0.35">
      <c r="A751" t="s">
        <v>5535</v>
      </c>
      <c r="B751" t="s">
        <v>1161</v>
      </c>
      <c r="C751" t="s">
        <v>4601</v>
      </c>
      <c r="D751" t="s">
        <v>832</v>
      </c>
      <c r="E751" t="s">
        <v>1111</v>
      </c>
      <c r="F751" t="s">
        <v>1111</v>
      </c>
      <c r="G751" t="s">
        <v>3931</v>
      </c>
      <c r="H751">
        <v>33</v>
      </c>
      <c r="I751" t="s">
        <v>2353</v>
      </c>
      <c r="K751" t="s">
        <v>5860</v>
      </c>
    </row>
    <row r="752" spans="1:11" x14ac:dyDescent="0.35">
      <c r="A752" t="s">
        <v>5535</v>
      </c>
      <c r="B752" t="s">
        <v>1161</v>
      </c>
      <c r="C752" t="s">
        <v>4622</v>
      </c>
      <c r="D752" t="s">
        <v>413</v>
      </c>
      <c r="E752" t="s">
        <v>413</v>
      </c>
      <c r="F752" t="s">
        <v>413</v>
      </c>
      <c r="G752" t="s">
        <v>413</v>
      </c>
      <c r="I752" t="s">
        <v>1636</v>
      </c>
      <c r="K752" t="s">
        <v>5861</v>
      </c>
    </row>
    <row r="753" spans="1:11" x14ac:dyDescent="0.35">
      <c r="A753" t="s">
        <v>5535</v>
      </c>
      <c r="B753" t="s">
        <v>1161</v>
      </c>
      <c r="C753" t="s">
        <v>4643</v>
      </c>
      <c r="D753" t="s">
        <v>413</v>
      </c>
      <c r="E753" t="s">
        <v>413</v>
      </c>
      <c r="F753" t="s">
        <v>413</v>
      </c>
      <c r="G753" t="s">
        <v>413</v>
      </c>
      <c r="I753" t="s">
        <v>1636</v>
      </c>
      <c r="K753" t="s">
        <v>5862</v>
      </c>
    </row>
    <row r="754" spans="1:11" x14ac:dyDescent="0.35">
      <c r="A754" t="s">
        <v>5535</v>
      </c>
      <c r="B754" t="s">
        <v>1162</v>
      </c>
      <c r="C754" t="s">
        <v>4579</v>
      </c>
      <c r="D754" t="s">
        <v>2092</v>
      </c>
      <c r="E754" t="s">
        <v>2110</v>
      </c>
      <c r="F754" t="s">
        <v>2110</v>
      </c>
      <c r="G754" t="s">
        <v>3955</v>
      </c>
      <c r="H754">
        <v>23</v>
      </c>
      <c r="I754" t="s">
        <v>2353</v>
      </c>
      <c r="K754" t="s">
        <v>5863</v>
      </c>
    </row>
    <row r="755" spans="1:11" x14ac:dyDescent="0.35">
      <c r="A755" t="s">
        <v>5535</v>
      </c>
      <c r="B755" t="s">
        <v>1162</v>
      </c>
      <c r="C755" t="s">
        <v>4600</v>
      </c>
      <c r="D755" t="s">
        <v>4140</v>
      </c>
      <c r="E755" t="s">
        <v>4281</v>
      </c>
      <c r="F755" t="s">
        <v>4281</v>
      </c>
      <c r="G755" t="s">
        <v>4107</v>
      </c>
      <c r="H755">
        <v>14</v>
      </c>
      <c r="I755" t="s">
        <v>2353</v>
      </c>
      <c r="K755" t="s">
        <v>5864</v>
      </c>
    </row>
    <row r="756" spans="1:11" x14ac:dyDescent="0.35">
      <c r="A756" t="s">
        <v>5535</v>
      </c>
      <c r="B756" t="s">
        <v>1162</v>
      </c>
      <c r="C756" t="s">
        <v>4621</v>
      </c>
      <c r="D756" t="s">
        <v>2485</v>
      </c>
      <c r="E756" t="s">
        <v>2334</v>
      </c>
      <c r="F756" t="s">
        <v>2334</v>
      </c>
      <c r="G756" t="s">
        <v>4093</v>
      </c>
      <c r="H756">
        <v>12</v>
      </c>
      <c r="I756" t="s">
        <v>2353</v>
      </c>
      <c r="K756" t="s">
        <v>5865</v>
      </c>
    </row>
    <row r="757" spans="1:11" x14ac:dyDescent="0.35">
      <c r="A757" t="s">
        <v>5535</v>
      </c>
      <c r="B757" t="s">
        <v>1162</v>
      </c>
      <c r="C757" t="s">
        <v>4642</v>
      </c>
      <c r="D757" t="s">
        <v>413</v>
      </c>
      <c r="E757" t="s">
        <v>413</v>
      </c>
      <c r="F757" t="s">
        <v>413</v>
      </c>
      <c r="G757" t="s">
        <v>413</v>
      </c>
      <c r="I757" t="s">
        <v>1636</v>
      </c>
      <c r="K757" t="s">
        <v>5866</v>
      </c>
    </row>
    <row r="758" spans="1:11" x14ac:dyDescent="0.35">
      <c r="A758" t="s">
        <v>5535</v>
      </c>
      <c r="B758" t="s">
        <v>1163</v>
      </c>
      <c r="C758" t="s">
        <v>4578</v>
      </c>
      <c r="D758" t="s">
        <v>832</v>
      </c>
      <c r="E758" t="s">
        <v>1111</v>
      </c>
      <c r="F758" t="s">
        <v>1111</v>
      </c>
      <c r="G758" t="s">
        <v>3931</v>
      </c>
      <c r="H758">
        <v>49</v>
      </c>
      <c r="I758" t="s">
        <v>2353</v>
      </c>
      <c r="K758" t="s">
        <v>5867</v>
      </c>
    </row>
    <row r="759" spans="1:11" x14ac:dyDescent="0.35">
      <c r="A759" t="s">
        <v>5535</v>
      </c>
      <c r="B759" t="s">
        <v>1163</v>
      </c>
      <c r="C759" t="s">
        <v>4599</v>
      </c>
      <c r="D759" t="s">
        <v>413</v>
      </c>
      <c r="E759" t="s">
        <v>413</v>
      </c>
      <c r="F759" t="s">
        <v>413</v>
      </c>
      <c r="G759" t="s">
        <v>413</v>
      </c>
      <c r="I759" t="s">
        <v>1636</v>
      </c>
      <c r="K759" t="s">
        <v>5868</v>
      </c>
    </row>
    <row r="760" spans="1:11" x14ac:dyDescent="0.35">
      <c r="A760" t="s">
        <v>5535</v>
      </c>
      <c r="B760" t="s">
        <v>1163</v>
      </c>
      <c r="C760" t="s">
        <v>4620</v>
      </c>
      <c r="D760" t="s">
        <v>413</v>
      </c>
      <c r="E760" t="s">
        <v>413</v>
      </c>
      <c r="F760" t="s">
        <v>413</v>
      </c>
      <c r="G760" t="s">
        <v>413</v>
      </c>
      <c r="I760" t="s">
        <v>1636</v>
      </c>
      <c r="K760" t="s">
        <v>5869</v>
      </c>
    </row>
    <row r="761" spans="1:11" x14ac:dyDescent="0.35">
      <c r="A761" t="s">
        <v>5535</v>
      </c>
      <c r="B761" t="s">
        <v>1163</v>
      </c>
      <c r="C761" t="s">
        <v>4641</v>
      </c>
      <c r="D761" t="s">
        <v>413</v>
      </c>
      <c r="E761" t="s">
        <v>413</v>
      </c>
      <c r="F761" t="s">
        <v>413</v>
      </c>
      <c r="G761" t="s">
        <v>413</v>
      </c>
      <c r="I761" t="s">
        <v>1636</v>
      </c>
      <c r="K761" t="s">
        <v>5870</v>
      </c>
    </row>
    <row r="762" spans="1:11" x14ac:dyDescent="0.35">
      <c r="A762" t="s">
        <v>5535</v>
      </c>
      <c r="B762" t="s">
        <v>1164</v>
      </c>
      <c r="C762" t="s">
        <v>4577</v>
      </c>
      <c r="D762" t="s">
        <v>2485</v>
      </c>
      <c r="E762" t="s">
        <v>2334</v>
      </c>
      <c r="F762" t="s">
        <v>2334</v>
      </c>
      <c r="G762" t="s">
        <v>4092</v>
      </c>
      <c r="H762">
        <v>11</v>
      </c>
      <c r="I762" t="s">
        <v>2353</v>
      </c>
      <c r="K762" t="s">
        <v>5871</v>
      </c>
    </row>
    <row r="763" spans="1:11" x14ac:dyDescent="0.35">
      <c r="A763" t="s">
        <v>5535</v>
      </c>
      <c r="B763" t="s">
        <v>1164</v>
      </c>
      <c r="C763" t="s">
        <v>4598</v>
      </c>
      <c r="D763" t="s">
        <v>1477</v>
      </c>
      <c r="E763" t="s">
        <v>2033</v>
      </c>
      <c r="F763" t="s">
        <v>2033</v>
      </c>
      <c r="G763" t="s">
        <v>4127</v>
      </c>
      <c r="H763">
        <v>38</v>
      </c>
      <c r="I763" t="s">
        <v>2353</v>
      </c>
      <c r="K763" t="s">
        <v>5872</v>
      </c>
    </row>
    <row r="764" spans="1:11" x14ac:dyDescent="0.35">
      <c r="A764" t="s">
        <v>5535</v>
      </c>
      <c r="B764" t="s">
        <v>1164</v>
      </c>
      <c r="C764" t="s">
        <v>4619</v>
      </c>
      <c r="D764" t="s">
        <v>413</v>
      </c>
      <c r="E764" t="s">
        <v>413</v>
      </c>
      <c r="F764" t="s">
        <v>413</v>
      </c>
      <c r="G764" t="s">
        <v>413</v>
      </c>
      <c r="I764" t="s">
        <v>1636</v>
      </c>
      <c r="K764" t="s">
        <v>5873</v>
      </c>
    </row>
    <row r="765" spans="1:11" x14ac:dyDescent="0.35">
      <c r="A765" t="s">
        <v>5535</v>
      </c>
      <c r="B765" t="s">
        <v>1164</v>
      </c>
      <c r="C765" t="s">
        <v>4640</v>
      </c>
      <c r="D765" t="s">
        <v>413</v>
      </c>
      <c r="E765" t="s">
        <v>413</v>
      </c>
      <c r="F765" t="s">
        <v>413</v>
      </c>
      <c r="G765" t="s">
        <v>413</v>
      </c>
      <c r="I765" t="s">
        <v>1636</v>
      </c>
      <c r="K765" t="s">
        <v>5874</v>
      </c>
    </row>
    <row r="766" spans="1:11" x14ac:dyDescent="0.35">
      <c r="A766" t="s">
        <v>5535</v>
      </c>
      <c r="B766" t="s">
        <v>585</v>
      </c>
      <c r="C766" t="s">
        <v>4485</v>
      </c>
      <c r="D766" t="s">
        <v>2092</v>
      </c>
      <c r="E766" t="s">
        <v>2100</v>
      </c>
      <c r="F766" t="s">
        <v>2100</v>
      </c>
      <c r="G766" t="s">
        <v>4136</v>
      </c>
      <c r="H766">
        <v>7</v>
      </c>
      <c r="I766" t="s">
        <v>2353</v>
      </c>
      <c r="K766" t="s">
        <v>5875</v>
      </c>
    </row>
    <row r="767" spans="1:11" x14ac:dyDescent="0.35">
      <c r="A767" t="s">
        <v>5535</v>
      </c>
      <c r="B767" t="s">
        <v>585</v>
      </c>
      <c r="C767" t="s">
        <v>4506</v>
      </c>
      <c r="D767" t="s">
        <v>1475</v>
      </c>
      <c r="E767" t="s">
        <v>1634</v>
      </c>
      <c r="F767" t="s">
        <v>1634</v>
      </c>
      <c r="G767" t="s">
        <v>3622</v>
      </c>
      <c r="H767">
        <v>42</v>
      </c>
      <c r="I767" t="s">
        <v>2353</v>
      </c>
      <c r="K767" t="s">
        <v>5876</v>
      </c>
    </row>
    <row r="768" spans="1:11" x14ac:dyDescent="0.35">
      <c r="A768" t="s">
        <v>5535</v>
      </c>
      <c r="B768" t="s">
        <v>585</v>
      </c>
      <c r="C768" t="s">
        <v>4527</v>
      </c>
      <c r="D768" t="s">
        <v>413</v>
      </c>
      <c r="E768" t="s">
        <v>413</v>
      </c>
      <c r="F768" t="s">
        <v>413</v>
      </c>
      <c r="G768" t="s">
        <v>413</v>
      </c>
      <c r="I768" t="s">
        <v>1636</v>
      </c>
      <c r="K768" t="s">
        <v>5877</v>
      </c>
    </row>
    <row r="769" spans="1:11" x14ac:dyDescent="0.35">
      <c r="A769" t="s">
        <v>5535</v>
      </c>
      <c r="B769" t="s">
        <v>585</v>
      </c>
      <c r="C769" t="s">
        <v>4548</v>
      </c>
      <c r="D769" t="s">
        <v>413</v>
      </c>
      <c r="E769" t="s">
        <v>413</v>
      </c>
      <c r="F769" t="s">
        <v>413</v>
      </c>
      <c r="G769" t="s">
        <v>413</v>
      </c>
      <c r="I769" t="s">
        <v>1636</v>
      </c>
      <c r="K769" t="s">
        <v>5878</v>
      </c>
    </row>
    <row r="770" spans="1:11" x14ac:dyDescent="0.35">
      <c r="A770" t="s">
        <v>5535</v>
      </c>
      <c r="B770" t="s">
        <v>1165</v>
      </c>
      <c r="C770" t="s">
        <v>4484</v>
      </c>
      <c r="D770" t="s">
        <v>824</v>
      </c>
      <c r="E770" t="s">
        <v>2107</v>
      </c>
      <c r="F770" t="s">
        <v>2107</v>
      </c>
      <c r="G770" t="s">
        <v>3924</v>
      </c>
      <c r="H770">
        <v>21</v>
      </c>
      <c r="I770" t="s">
        <v>2353</v>
      </c>
      <c r="K770" t="s">
        <v>5879</v>
      </c>
    </row>
    <row r="771" spans="1:11" x14ac:dyDescent="0.35">
      <c r="A771" t="s">
        <v>5535</v>
      </c>
      <c r="B771" t="s">
        <v>1165</v>
      </c>
      <c r="C771" t="s">
        <v>4505</v>
      </c>
      <c r="D771" t="s">
        <v>834</v>
      </c>
      <c r="E771" t="s">
        <v>1150</v>
      </c>
      <c r="F771" t="s">
        <v>1150</v>
      </c>
      <c r="G771" t="s">
        <v>3753</v>
      </c>
      <c r="H771">
        <v>23</v>
      </c>
      <c r="I771" t="s">
        <v>2353</v>
      </c>
      <c r="K771" t="s">
        <v>5880</v>
      </c>
    </row>
    <row r="772" spans="1:11" x14ac:dyDescent="0.35">
      <c r="A772" t="s">
        <v>5535</v>
      </c>
      <c r="B772" t="s">
        <v>1165</v>
      </c>
      <c r="C772" t="s">
        <v>4526</v>
      </c>
      <c r="D772" t="s">
        <v>413</v>
      </c>
      <c r="E772" t="s">
        <v>413</v>
      </c>
      <c r="F772" t="s">
        <v>413</v>
      </c>
      <c r="G772" t="s">
        <v>413</v>
      </c>
      <c r="I772" t="s">
        <v>1636</v>
      </c>
      <c r="K772" t="s">
        <v>5881</v>
      </c>
    </row>
    <row r="773" spans="1:11" x14ac:dyDescent="0.35">
      <c r="A773" t="s">
        <v>5535</v>
      </c>
      <c r="B773" t="s">
        <v>1165</v>
      </c>
      <c r="C773" t="s">
        <v>4547</v>
      </c>
      <c r="D773" t="s">
        <v>413</v>
      </c>
      <c r="E773" t="s">
        <v>413</v>
      </c>
      <c r="F773" t="s">
        <v>413</v>
      </c>
      <c r="G773" t="s">
        <v>413</v>
      </c>
      <c r="I773" t="s">
        <v>1636</v>
      </c>
      <c r="K773" t="s">
        <v>5882</v>
      </c>
    </row>
    <row r="774" spans="1:11" x14ac:dyDescent="0.35">
      <c r="A774" t="s">
        <v>5535</v>
      </c>
      <c r="B774" t="s">
        <v>1166</v>
      </c>
      <c r="C774" t="s">
        <v>4483</v>
      </c>
      <c r="D774" t="s">
        <v>834</v>
      </c>
      <c r="E774" t="s">
        <v>1150</v>
      </c>
      <c r="F774" t="s">
        <v>1150</v>
      </c>
      <c r="G774" t="s">
        <v>4302</v>
      </c>
      <c r="H774">
        <v>43</v>
      </c>
      <c r="I774" t="s">
        <v>2353</v>
      </c>
      <c r="K774" t="s">
        <v>5883</v>
      </c>
    </row>
    <row r="775" spans="1:11" x14ac:dyDescent="0.35">
      <c r="A775" t="s">
        <v>5535</v>
      </c>
      <c r="B775" t="s">
        <v>1166</v>
      </c>
      <c r="C775" t="s">
        <v>4504</v>
      </c>
      <c r="D775" t="s">
        <v>413</v>
      </c>
      <c r="E775" t="s">
        <v>413</v>
      </c>
      <c r="F775" t="s">
        <v>413</v>
      </c>
      <c r="G775" t="s">
        <v>413</v>
      </c>
      <c r="I775" t="s">
        <v>1636</v>
      </c>
      <c r="K775" t="s">
        <v>5884</v>
      </c>
    </row>
    <row r="776" spans="1:11" x14ac:dyDescent="0.35">
      <c r="A776" t="s">
        <v>5535</v>
      </c>
      <c r="B776" t="s">
        <v>1166</v>
      </c>
      <c r="C776" t="s">
        <v>4525</v>
      </c>
      <c r="D776" t="s">
        <v>413</v>
      </c>
      <c r="E776" t="s">
        <v>413</v>
      </c>
      <c r="F776" t="s">
        <v>413</v>
      </c>
      <c r="G776" t="s">
        <v>413</v>
      </c>
      <c r="I776" t="s">
        <v>1636</v>
      </c>
      <c r="K776" t="s">
        <v>5885</v>
      </c>
    </row>
    <row r="777" spans="1:11" x14ac:dyDescent="0.35">
      <c r="A777" t="s">
        <v>5535</v>
      </c>
      <c r="B777" t="s">
        <v>1166</v>
      </c>
      <c r="C777" t="s">
        <v>4546</v>
      </c>
      <c r="D777" t="s">
        <v>413</v>
      </c>
      <c r="E777" t="s">
        <v>413</v>
      </c>
      <c r="F777" t="s">
        <v>413</v>
      </c>
      <c r="G777" t="s">
        <v>413</v>
      </c>
      <c r="I777" t="s">
        <v>1636</v>
      </c>
      <c r="K777" t="s">
        <v>5886</v>
      </c>
    </row>
    <row r="778" spans="1:11" x14ac:dyDescent="0.35">
      <c r="A778" t="s">
        <v>5535</v>
      </c>
      <c r="B778" t="s">
        <v>1167</v>
      </c>
      <c r="C778" t="s">
        <v>4482</v>
      </c>
      <c r="D778" t="s">
        <v>834</v>
      </c>
      <c r="E778" t="s">
        <v>1150</v>
      </c>
      <c r="F778" t="s">
        <v>1150</v>
      </c>
      <c r="G778" t="s">
        <v>3752</v>
      </c>
      <c r="H778">
        <v>7</v>
      </c>
      <c r="I778" t="s">
        <v>2353</v>
      </c>
      <c r="K778" t="s">
        <v>5887</v>
      </c>
    </row>
    <row r="779" spans="1:11" x14ac:dyDescent="0.35">
      <c r="A779" t="s">
        <v>5535</v>
      </c>
      <c r="B779" t="s">
        <v>1167</v>
      </c>
      <c r="C779" t="s">
        <v>4503</v>
      </c>
      <c r="D779" t="s">
        <v>834</v>
      </c>
      <c r="E779" t="s">
        <v>1150</v>
      </c>
      <c r="F779" t="s">
        <v>1150</v>
      </c>
      <c r="G779" t="s">
        <v>4299</v>
      </c>
      <c r="H779">
        <v>42</v>
      </c>
      <c r="I779" t="s">
        <v>2353</v>
      </c>
      <c r="K779" t="s">
        <v>5888</v>
      </c>
    </row>
    <row r="780" spans="1:11" x14ac:dyDescent="0.35">
      <c r="A780" t="s">
        <v>5535</v>
      </c>
      <c r="B780" t="s">
        <v>1167</v>
      </c>
      <c r="C780" t="s">
        <v>4524</v>
      </c>
      <c r="D780" t="s">
        <v>413</v>
      </c>
      <c r="E780" t="s">
        <v>413</v>
      </c>
      <c r="F780" t="s">
        <v>413</v>
      </c>
      <c r="G780" t="s">
        <v>413</v>
      </c>
      <c r="I780" t="s">
        <v>1636</v>
      </c>
      <c r="K780" t="s">
        <v>5889</v>
      </c>
    </row>
    <row r="781" spans="1:11" x14ac:dyDescent="0.35">
      <c r="A781" t="s">
        <v>5535</v>
      </c>
      <c r="B781" t="s">
        <v>1167</v>
      </c>
      <c r="C781" t="s">
        <v>4545</v>
      </c>
      <c r="D781" t="s">
        <v>413</v>
      </c>
      <c r="E781" t="s">
        <v>413</v>
      </c>
      <c r="F781" t="s">
        <v>413</v>
      </c>
      <c r="G781" t="s">
        <v>413</v>
      </c>
      <c r="I781" t="s">
        <v>1636</v>
      </c>
      <c r="K781" t="s">
        <v>5890</v>
      </c>
    </row>
    <row r="782" spans="1:11" x14ac:dyDescent="0.35">
      <c r="A782" t="s">
        <v>5535</v>
      </c>
      <c r="B782" t="s">
        <v>601</v>
      </c>
      <c r="C782" t="s">
        <v>4481</v>
      </c>
      <c r="D782" t="s">
        <v>834</v>
      </c>
      <c r="E782" t="s">
        <v>1150</v>
      </c>
      <c r="F782" t="s">
        <v>1150</v>
      </c>
      <c r="G782" t="s">
        <v>3752</v>
      </c>
      <c r="H782">
        <v>14</v>
      </c>
      <c r="I782" t="s">
        <v>2353</v>
      </c>
      <c r="K782" t="s">
        <v>5891</v>
      </c>
    </row>
    <row r="783" spans="1:11" x14ac:dyDescent="0.35">
      <c r="A783" t="s">
        <v>5535</v>
      </c>
      <c r="B783" t="s">
        <v>601</v>
      </c>
      <c r="C783" t="s">
        <v>4502</v>
      </c>
      <c r="D783" t="s">
        <v>837</v>
      </c>
      <c r="E783" t="s">
        <v>1117</v>
      </c>
      <c r="F783" t="s">
        <v>1117</v>
      </c>
      <c r="G783" t="s">
        <v>3186</v>
      </c>
      <c r="H783">
        <v>34</v>
      </c>
      <c r="I783" t="s">
        <v>2353</v>
      </c>
      <c r="K783" t="s">
        <v>5892</v>
      </c>
    </row>
    <row r="784" spans="1:11" x14ac:dyDescent="0.35">
      <c r="A784" t="s">
        <v>5535</v>
      </c>
      <c r="B784" t="s">
        <v>601</v>
      </c>
      <c r="C784" t="s">
        <v>4523</v>
      </c>
      <c r="D784" t="s">
        <v>413</v>
      </c>
      <c r="E784" t="s">
        <v>413</v>
      </c>
      <c r="F784" t="s">
        <v>413</v>
      </c>
      <c r="G784" t="s">
        <v>413</v>
      </c>
      <c r="I784" t="s">
        <v>1636</v>
      </c>
      <c r="K784" t="s">
        <v>5893</v>
      </c>
    </row>
    <row r="785" spans="1:11" x14ac:dyDescent="0.35">
      <c r="A785" t="s">
        <v>5535</v>
      </c>
      <c r="B785" t="s">
        <v>601</v>
      </c>
      <c r="C785" t="s">
        <v>4544</v>
      </c>
      <c r="D785" t="s">
        <v>413</v>
      </c>
      <c r="E785" t="s">
        <v>413</v>
      </c>
      <c r="F785" t="s">
        <v>413</v>
      </c>
      <c r="G785" t="s">
        <v>413</v>
      </c>
      <c r="I785" t="s">
        <v>1636</v>
      </c>
      <c r="K785" t="s">
        <v>5894</v>
      </c>
    </row>
    <row r="786" spans="1:11" x14ac:dyDescent="0.35">
      <c r="A786" t="s">
        <v>5535</v>
      </c>
      <c r="B786" t="s">
        <v>611</v>
      </c>
      <c r="C786" t="s">
        <v>4480</v>
      </c>
      <c r="D786" t="s">
        <v>2092</v>
      </c>
      <c r="E786" t="s">
        <v>2100</v>
      </c>
      <c r="F786" t="s">
        <v>2100</v>
      </c>
      <c r="G786" t="s">
        <v>4297</v>
      </c>
      <c r="H786">
        <v>49</v>
      </c>
      <c r="I786" t="s">
        <v>2353</v>
      </c>
      <c r="K786" t="s">
        <v>5895</v>
      </c>
    </row>
    <row r="787" spans="1:11" x14ac:dyDescent="0.35">
      <c r="A787" t="s">
        <v>5535</v>
      </c>
      <c r="B787" t="s">
        <v>611</v>
      </c>
      <c r="C787" t="s">
        <v>4501</v>
      </c>
      <c r="D787" t="s">
        <v>413</v>
      </c>
      <c r="E787" t="s">
        <v>413</v>
      </c>
      <c r="F787" t="s">
        <v>413</v>
      </c>
      <c r="G787" t="s">
        <v>413</v>
      </c>
      <c r="I787" t="s">
        <v>1636</v>
      </c>
      <c r="K787" t="s">
        <v>5896</v>
      </c>
    </row>
    <row r="788" spans="1:11" x14ac:dyDescent="0.35">
      <c r="A788" t="s">
        <v>5535</v>
      </c>
      <c r="B788" t="s">
        <v>611</v>
      </c>
      <c r="C788" t="s">
        <v>4522</v>
      </c>
      <c r="D788" t="s">
        <v>413</v>
      </c>
      <c r="E788" t="s">
        <v>413</v>
      </c>
      <c r="F788" t="s">
        <v>413</v>
      </c>
      <c r="G788" t="s">
        <v>413</v>
      </c>
      <c r="I788" t="s">
        <v>1636</v>
      </c>
      <c r="K788" t="s">
        <v>5897</v>
      </c>
    </row>
    <row r="789" spans="1:11" x14ac:dyDescent="0.35">
      <c r="A789" t="s">
        <v>5535</v>
      </c>
      <c r="B789" t="s">
        <v>611</v>
      </c>
      <c r="C789" t="s">
        <v>4543</v>
      </c>
      <c r="D789" t="s">
        <v>413</v>
      </c>
      <c r="E789" t="s">
        <v>413</v>
      </c>
      <c r="F789" t="s">
        <v>413</v>
      </c>
      <c r="G789" t="s">
        <v>413</v>
      </c>
      <c r="I789" t="s">
        <v>1636</v>
      </c>
      <c r="K789" t="s">
        <v>5898</v>
      </c>
    </row>
    <row r="790" spans="1:11" x14ac:dyDescent="0.35">
      <c r="A790" t="s">
        <v>5535</v>
      </c>
      <c r="B790" t="s">
        <v>623</v>
      </c>
      <c r="C790" t="s">
        <v>4479</v>
      </c>
      <c r="D790" t="s">
        <v>824</v>
      </c>
      <c r="E790" t="s">
        <v>2107</v>
      </c>
      <c r="F790" t="s">
        <v>2107</v>
      </c>
      <c r="G790" t="s">
        <v>4466</v>
      </c>
      <c r="H790">
        <v>10</v>
      </c>
      <c r="I790" t="s">
        <v>2353</v>
      </c>
      <c r="K790" t="s">
        <v>5899</v>
      </c>
    </row>
    <row r="791" spans="1:11" x14ac:dyDescent="0.35">
      <c r="A791" t="s">
        <v>5535</v>
      </c>
      <c r="B791" t="s">
        <v>623</v>
      </c>
      <c r="C791" t="s">
        <v>4500</v>
      </c>
      <c r="D791" t="s">
        <v>1477</v>
      </c>
      <c r="E791" t="s">
        <v>2033</v>
      </c>
      <c r="F791" t="s">
        <v>2033</v>
      </c>
      <c r="G791" t="s">
        <v>3776</v>
      </c>
      <c r="H791">
        <v>34</v>
      </c>
      <c r="I791" t="s">
        <v>2353</v>
      </c>
      <c r="K791" t="s">
        <v>5900</v>
      </c>
    </row>
    <row r="792" spans="1:11" x14ac:dyDescent="0.35">
      <c r="A792" t="s">
        <v>5535</v>
      </c>
      <c r="B792" t="s">
        <v>623</v>
      </c>
      <c r="C792" t="s">
        <v>4521</v>
      </c>
      <c r="D792" t="s">
        <v>2092</v>
      </c>
      <c r="E792" t="s">
        <v>2100</v>
      </c>
      <c r="F792" t="s">
        <v>2100</v>
      </c>
      <c r="G792" t="s">
        <v>4135</v>
      </c>
      <c r="H792">
        <v>4</v>
      </c>
      <c r="I792" t="s">
        <v>2353</v>
      </c>
      <c r="K792" t="s">
        <v>5901</v>
      </c>
    </row>
    <row r="793" spans="1:11" x14ac:dyDescent="0.35">
      <c r="A793" t="s">
        <v>5535</v>
      </c>
      <c r="B793" t="s">
        <v>623</v>
      </c>
      <c r="C793" t="s">
        <v>4542</v>
      </c>
      <c r="D793" t="s">
        <v>413</v>
      </c>
      <c r="E793" t="s">
        <v>413</v>
      </c>
      <c r="F793" t="s">
        <v>413</v>
      </c>
      <c r="G793" t="s">
        <v>413</v>
      </c>
      <c r="I793" t="s">
        <v>1636</v>
      </c>
      <c r="K793" t="s">
        <v>5902</v>
      </c>
    </row>
    <row r="794" spans="1:11" x14ac:dyDescent="0.35">
      <c r="A794" t="s">
        <v>5535</v>
      </c>
      <c r="B794" t="s">
        <v>634</v>
      </c>
      <c r="C794" t="s">
        <v>4492</v>
      </c>
      <c r="D794" t="s">
        <v>413</v>
      </c>
      <c r="E794" t="s">
        <v>413</v>
      </c>
      <c r="F794" t="s">
        <v>413</v>
      </c>
      <c r="G794" t="s">
        <v>413</v>
      </c>
      <c r="I794" t="s">
        <v>1636</v>
      </c>
      <c r="K794" t="s">
        <v>5903</v>
      </c>
    </row>
    <row r="795" spans="1:11" x14ac:dyDescent="0.35">
      <c r="A795" t="s">
        <v>5535</v>
      </c>
      <c r="B795" t="s">
        <v>634</v>
      </c>
      <c r="C795" t="s">
        <v>4513</v>
      </c>
      <c r="D795" t="s">
        <v>413</v>
      </c>
      <c r="E795" t="s">
        <v>413</v>
      </c>
      <c r="F795" t="s">
        <v>413</v>
      </c>
      <c r="G795" t="s">
        <v>413</v>
      </c>
      <c r="I795" t="s">
        <v>1636</v>
      </c>
      <c r="K795" t="s">
        <v>5904</v>
      </c>
    </row>
    <row r="796" spans="1:11" x14ac:dyDescent="0.35">
      <c r="A796" t="s">
        <v>5535</v>
      </c>
      <c r="B796" t="s">
        <v>634</v>
      </c>
      <c r="C796" t="s">
        <v>4534</v>
      </c>
      <c r="D796" t="s">
        <v>413</v>
      </c>
      <c r="E796" t="s">
        <v>413</v>
      </c>
      <c r="F796" t="s">
        <v>413</v>
      </c>
      <c r="G796" t="s">
        <v>413</v>
      </c>
      <c r="I796" t="s">
        <v>1636</v>
      </c>
      <c r="K796" t="s">
        <v>5905</v>
      </c>
    </row>
    <row r="797" spans="1:11" x14ac:dyDescent="0.35">
      <c r="A797" t="s">
        <v>5535</v>
      </c>
      <c r="B797" t="s">
        <v>634</v>
      </c>
      <c r="C797" t="s">
        <v>4555</v>
      </c>
      <c r="D797" t="s">
        <v>413</v>
      </c>
      <c r="E797" t="s">
        <v>413</v>
      </c>
      <c r="F797" t="s">
        <v>413</v>
      </c>
      <c r="G797" t="s">
        <v>413</v>
      </c>
      <c r="I797" t="s">
        <v>1636</v>
      </c>
      <c r="K797" t="s">
        <v>5906</v>
      </c>
    </row>
    <row r="798" spans="1:11" x14ac:dyDescent="0.35">
      <c r="A798" t="s">
        <v>5535</v>
      </c>
      <c r="B798" t="s">
        <v>640</v>
      </c>
      <c r="C798" t="s">
        <v>4491</v>
      </c>
      <c r="D798" t="s">
        <v>413</v>
      </c>
      <c r="E798" t="s">
        <v>413</v>
      </c>
      <c r="F798" t="s">
        <v>413</v>
      </c>
      <c r="G798" t="s">
        <v>413</v>
      </c>
      <c r="I798" t="s">
        <v>1636</v>
      </c>
      <c r="K798" t="s">
        <v>5907</v>
      </c>
    </row>
    <row r="799" spans="1:11" x14ac:dyDescent="0.35">
      <c r="A799" t="s">
        <v>5535</v>
      </c>
      <c r="B799" t="s">
        <v>640</v>
      </c>
      <c r="C799" t="s">
        <v>4512</v>
      </c>
      <c r="D799" t="s">
        <v>413</v>
      </c>
      <c r="E799" t="s">
        <v>413</v>
      </c>
      <c r="F799" t="s">
        <v>413</v>
      </c>
      <c r="G799" t="s">
        <v>413</v>
      </c>
      <c r="I799" t="s">
        <v>1636</v>
      </c>
      <c r="K799" t="s">
        <v>5908</v>
      </c>
    </row>
    <row r="800" spans="1:11" x14ac:dyDescent="0.35">
      <c r="A800" t="s">
        <v>5535</v>
      </c>
      <c r="B800" t="s">
        <v>640</v>
      </c>
      <c r="C800" t="s">
        <v>4533</v>
      </c>
      <c r="D800" t="s">
        <v>413</v>
      </c>
      <c r="E800" t="s">
        <v>413</v>
      </c>
      <c r="F800" t="s">
        <v>413</v>
      </c>
      <c r="G800" t="s">
        <v>413</v>
      </c>
      <c r="I800" t="s">
        <v>1636</v>
      </c>
      <c r="K800" t="s">
        <v>5909</v>
      </c>
    </row>
    <row r="801" spans="1:11" x14ac:dyDescent="0.35">
      <c r="A801" t="s">
        <v>5535</v>
      </c>
      <c r="B801" t="s">
        <v>640</v>
      </c>
      <c r="C801" t="s">
        <v>4554</v>
      </c>
      <c r="D801" t="s">
        <v>413</v>
      </c>
      <c r="E801" t="s">
        <v>413</v>
      </c>
      <c r="F801" t="s">
        <v>413</v>
      </c>
      <c r="G801" t="s">
        <v>413</v>
      </c>
      <c r="I801" t="s">
        <v>1636</v>
      </c>
      <c r="K801" t="s">
        <v>5910</v>
      </c>
    </row>
    <row r="802" spans="1:11" x14ac:dyDescent="0.35">
      <c r="A802" t="s">
        <v>5535</v>
      </c>
      <c r="B802" t="s">
        <v>652</v>
      </c>
      <c r="C802" t="s">
        <v>4490</v>
      </c>
      <c r="D802" t="s">
        <v>413</v>
      </c>
      <c r="E802" t="s">
        <v>413</v>
      </c>
      <c r="F802" t="s">
        <v>413</v>
      </c>
      <c r="G802" t="s">
        <v>413</v>
      </c>
      <c r="I802" t="s">
        <v>1636</v>
      </c>
      <c r="K802" t="s">
        <v>5911</v>
      </c>
    </row>
    <row r="803" spans="1:11" x14ac:dyDescent="0.35">
      <c r="A803" t="s">
        <v>5535</v>
      </c>
      <c r="B803" t="s">
        <v>652</v>
      </c>
      <c r="C803" t="s">
        <v>4511</v>
      </c>
      <c r="D803" t="s">
        <v>413</v>
      </c>
      <c r="E803" t="s">
        <v>413</v>
      </c>
      <c r="F803" t="s">
        <v>413</v>
      </c>
      <c r="G803" t="s">
        <v>413</v>
      </c>
      <c r="I803" t="s">
        <v>1636</v>
      </c>
      <c r="K803" t="s">
        <v>5912</v>
      </c>
    </row>
    <row r="804" spans="1:11" x14ac:dyDescent="0.35">
      <c r="A804" t="s">
        <v>5535</v>
      </c>
      <c r="B804" t="s">
        <v>652</v>
      </c>
      <c r="C804" t="s">
        <v>4532</v>
      </c>
      <c r="D804" t="s">
        <v>413</v>
      </c>
      <c r="E804" t="s">
        <v>413</v>
      </c>
      <c r="F804" t="s">
        <v>413</v>
      </c>
      <c r="G804" t="s">
        <v>413</v>
      </c>
      <c r="I804" t="s">
        <v>1636</v>
      </c>
      <c r="K804" t="s">
        <v>5913</v>
      </c>
    </row>
    <row r="805" spans="1:11" x14ac:dyDescent="0.35">
      <c r="A805" t="s">
        <v>5535</v>
      </c>
      <c r="B805" t="s">
        <v>652</v>
      </c>
      <c r="C805" t="s">
        <v>4553</v>
      </c>
      <c r="D805" t="s">
        <v>413</v>
      </c>
      <c r="E805" t="s">
        <v>413</v>
      </c>
      <c r="F805" t="s">
        <v>413</v>
      </c>
      <c r="G805" t="s">
        <v>413</v>
      </c>
      <c r="I805" t="s">
        <v>1636</v>
      </c>
      <c r="K805" t="s">
        <v>5914</v>
      </c>
    </row>
    <row r="806" spans="1:11" x14ac:dyDescent="0.35">
      <c r="A806" t="s">
        <v>5535</v>
      </c>
      <c r="B806" t="s">
        <v>2113</v>
      </c>
      <c r="C806" t="s">
        <v>4489</v>
      </c>
      <c r="D806" t="s">
        <v>413</v>
      </c>
      <c r="E806" t="s">
        <v>413</v>
      </c>
      <c r="F806" t="s">
        <v>413</v>
      </c>
      <c r="G806" t="s">
        <v>413</v>
      </c>
      <c r="I806" t="s">
        <v>1636</v>
      </c>
      <c r="K806" t="s">
        <v>5915</v>
      </c>
    </row>
    <row r="807" spans="1:11" x14ac:dyDescent="0.35">
      <c r="A807" t="s">
        <v>5535</v>
      </c>
      <c r="B807" t="s">
        <v>2113</v>
      </c>
      <c r="C807" t="s">
        <v>4510</v>
      </c>
      <c r="D807" t="s">
        <v>413</v>
      </c>
      <c r="E807" t="s">
        <v>413</v>
      </c>
      <c r="F807" t="s">
        <v>413</v>
      </c>
      <c r="G807" t="s">
        <v>413</v>
      </c>
      <c r="I807" t="s">
        <v>1636</v>
      </c>
      <c r="K807" t="s">
        <v>5916</v>
      </c>
    </row>
    <row r="808" spans="1:11" x14ac:dyDescent="0.35">
      <c r="A808" t="s">
        <v>5535</v>
      </c>
      <c r="B808" t="s">
        <v>2113</v>
      </c>
      <c r="C808" t="s">
        <v>4531</v>
      </c>
      <c r="D808" t="s">
        <v>413</v>
      </c>
      <c r="E808" t="s">
        <v>413</v>
      </c>
      <c r="F808" t="s">
        <v>413</v>
      </c>
      <c r="G808" t="s">
        <v>413</v>
      </c>
      <c r="I808" t="s">
        <v>1636</v>
      </c>
      <c r="K808" t="s">
        <v>5917</v>
      </c>
    </row>
    <row r="809" spans="1:11" x14ac:dyDescent="0.35">
      <c r="A809" t="s">
        <v>5535</v>
      </c>
      <c r="B809" t="s">
        <v>2113</v>
      </c>
      <c r="C809" t="s">
        <v>4552</v>
      </c>
      <c r="D809" t="s">
        <v>413</v>
      </c>
      <c r="E809" t="s">
        <v>413</v>
      </c>
      <c r="F809" t="s">
        <v>413</v>
      </c>
      <c r="G809" t="s">
        <v>413</v>
      </c>
      <c r="I809" t="s">
        <v>1636</v>
      </c>
      <c r="K809" t="s">
        <v>5918</v>
      </c>
    </row>
    <row r="810" spans="1:11" x14ac:dyDescent="0.35">
      <c r="A810" t="s">
        <v>5535</v>
      </c>
      <c r="B810" t="s">
        <v>2114</v>
      </c>
      <c r="C810" t="s">
        <v>4488</v>
      </c>
      <c r="D810" t="s">
        <v>413</v>
      </c>
      <c r="E810" t="s">
        <v>413</v>
      </c>
      <c r="F810" t="s">
        <v>413</v>
      </c>
      <c r="G810" t="s">
        <v>413</v>
      </c>
      <c r="I810" t="s">
        <v>1636</v>
      </c>
      <c r="K810" t="s">
        <v>5919</v>
      </c>
    </row>
    <row r="811" spans="1:11" x14ac:dyDescent="0.35">
      <c r="A811" t="s">
        <v>5535</v>
      </c>
      <c r="B811" t="s">
        <v>2114</v>
      </c>
      <c r="C811" t="s">
        <v>4509</v>
      </c>
      <c r="D811" t="s">
        <v>413</v>
      </c>
      <c r="E811" t="s">
        <v>413</v>
      </c>
      <c r="F811" t="s">
        <v>413</v>
      </c>
      <c r="G811" t="s">
        <v>413</v>
      </c>
      <c r="I811" t="s">
        <v>1636</v>
      </c>
      <c r="K811" t="s">
        <v>5920</v>
      </c>
    </row>
    <row r="812" spans="1:11" x14ac:dyDescent="0.35">
      <c r="A812" t="s">
        <v>5535</v>
      </c>
      <c r="B812" t="s">
        <v>2114</v>
      </c>
      <c r="C812" t="s">
        <v>4530</v>
      </c>
      <c r="D812" t="s">
        <v>413</v>
      </c>
      <c r="E812" t="s">
        <v>413</v>
      </c>
      <c r="F812" t="s">
        <v>413</v>
      </c>
      <c r="G812" t="s">
        <v>413</v>
      </c>
      <c r="I812" t="s">
        <v>1636</v>
      </c>
      <c r="K812" t="s">
        <v>5921</v>
      </c>
    </row>
    <row r="813" spans="1:11" x14ac:dyDescent="0.35">
      <c r="A813" t="s">
        <v>5535</v>
      </c>
      <c r="B813" t="s">
        <v>2114</v>
      </c>
      <c r="C813" t="s">
        <v>4551</v>
      </c>
      <c r="D813" t="s">
        <v>413</v>
      </c>
      <c r="E813" t="s">
        <v>413</v>
      </c>
      <c r="F813" t="s">
        <v>413</v>
      </c>
      <c r="G813" t="s">
        <v>413</v>
      </c>
      <c r="I813" t="s">
        <v>1636</v>
      </c>
      <c r="K813" t="s">
        <v>5922</v>
      </c>
    </row>
    <row r="814" spans="1:11" x14ac:dyDescent="0.35">
      <c r="A814" t="s">
        <v>5535</v>
      </c>
      <c r="B814" t="s">
        <v>2115</v>
      </c>
      <c r="C814" t="s">
        <v>4487</v>
      </c>
      <c r="D814" t="s">
        <v>413</v>
      </c>
      <c r="E814" t="s">
        <v>413</v>
      </c>
      <c r="F814" t="s">
        <v>413</v>
      </c>
      <c r="G814" t="s">
        <v>413</v>
      </c>
      <c r="I814" t="s">
        <v>1636</v>
      </c>
      <c r="K814" t="s">
        <v>5923</v>
      </c>
    </row>
    <row r="815" spans="1:11" x14ac:dyDescent="0.35">
      <c r="A815" t="s">
        <v>5535</v>
      </c>
      <c r="B815" t="s">
        <v>2115</v>
      </c>
      <c r="C815" t="s">
        <v>4508</v>
      </c>
      <c r="D815" t="s">
        <v>413</v>
      </c>
      <c r="E815" t="s">
        <v>413</v>
      </c>
      <c r="F815" t="s">
        <v>413</v>
      </c>
      <c r="G815" t="s">
        <v>413</v>
      </c>
      <c r="I815" t="s">
        <v>1636</v>
      </c>
      <c r="K815" t="s">
        <v>5924</v>
      </c>
    </row>
    <row r="816" spans="1:11" x14ac:dyDescent="0.35">
      <c r="A816" t="s">
        <v>5535</v>
      </c>
      <c r="B816" t="s">
        <v>2115</v>
      </c>
      <c r="C816" t="s">
        <v>4529</v>
      </c>
      <c r="D816" t="s">
        <v>413</v>
      </c>
      <c r="E816" t="s">
        <v>413</v>
      </c>
      <c r="F816" t="s">
        <v>413</v>
      </c>
      <c r="G816" t="s">
        <v>413</v>
      </c>
      <c r="I816" t="s">
        <v>1636</v>
      </c>
      <c r="K816" t="s">
        <v>5925</v>
      </c>
    </row>
    <row r="817" spans="1:11" x14ac:dyDescent="0.35">
      <c r="A817" t="s">
        <v>5535</v>
      </c>
      <c r="B817" t="s">
        <v>2115</v>
      </c>
      <c r="C817" t="s">
        <v>4550</v>
      </c>
      <c r="D817" t="s">
        <v>413</v>
      </c>
      <c r="E817" t="s">
        <v>413</v>
      </c>
      <c r="F817" t="s">
        <v>413</v>
      </c>
      <c r="G817" t="s">
        <v>413</v>
      </c>
      <c r="I817" t="s">
        <v>1636</v>
      </c>
      <c r="K817" t="s">
        <v>5926</v>
      </c>
    </row>
    <row r="818" spans="1:11" x14ac:dyDescent="0.35">
      <c r="A818" t="s">
        <v>5535</v>
      </c>
      <c r="B818" t="s">
        <v>2116</v>
      </c>
      <c r="C818" t="s">
        <v>4486</v>
      </c>
      <c r="D818" t="s">
        <v>413</v>
      </c>
      <c r="E818" t="s">
        <v>413</v>
      </c>
      <c r="F818" t="s">
        <v>413</v>
      </c>
      <c r="G818" t="s">
        <v>413</v>
      </c>
      <c r="I818" t="s">
        <v>1636</v>
      </c>
      <c r="K818" t="s">
        <v>5927</v>
      </c>
    </row>
    <row r="819" spans="1:11" x14ac:dyDescent="0.35">
      <c r="A819" t="s">
        <v>5535</v>
      </c>
      <c r="B819" t="s">
        <v>2116</v>
      </c>
      <c r="C819" t="s">
        <v>4507</v>
      </c>
      <c r="D819" t="s">
        <v>413</v>
      </c>
      <c r="E819" t="s">
        <v>413</v>
      </c>
      <c r="F819" t="s">
        <v>413</v>
      </c>
      <c r="G819" t="s">
        <v>413</v>
      </c>
      <c r="I819" t="s">
        <v>1636</v>
      </c>
      <c r="K819" t="s">
        <v>5928</v>
      </c>
    </row>
    <row r="820" spans="1:11" x14ac:dyDescent="0.35">
      <c r="A820" t="s">
        <v>5535</v>
      </c>
      <c r="B820" t="s">
        <v>2116</v>
      </c>
      <c r="C820" t="s">
        <v>4528</v>
      </c>
      <c r="D820" t="s">
        <v>413</v>
      </c>
      <c r="E820" t="s">
        <v>413</v>
      </c>
      <c r="F820" t="s">
        <v>413</v>
      </c>
      <c r="G820" t="s">
        <v>413</v>
      </c>
      <c r="I820" t="s">
        <v>1636</v>
      </c>
      <c r="K820" t="s">
        <v>5929</v>
      </c>
    </row>
    <row r="821" spans="1:11" x14ac:dyDescent="0.35">
      <c r="A821" t="s">
        <v>5535</v>
      </c>
      <c r="B821" t="s">
        <v>2116</v>
      </c>
      <c r="C821" t="s">
        <v>4549</v>
      </c>
      <c r="D821" t="s">
        <v>413</v>
      </c>
      <c r="E821" t="s">
        <v>413</v>
      </c>
      <c r="F821" t="s">
        <v>413</v>
      </c>
      <c r="G821" t="s">
        <v>413</v>
      </c>
      <c r="I821" t="s">
        <v>1636</v>
      </c>
      <c r="K821" t="s">
        <v>5930</v>
      </c>
    </row>
    <row r="822" spans="1:11" x14ac:dyDescent="0.35">
      <c r="A822" t="s">
        <v>5535</v>
      </c>
      <c r="B822" t="s">
        <v>2117</v>
      </c>
      <c r="C822" t="s">
        <v>4499</v>
      </c>
      <c r="D822" t="s">
        <v>834</v>
      </c>
      <c r="E822" t="s">
        <v>1150</v>
      </c>
      <c r="F822" t="s">
        <v>1150</v>
      </c>
      <c r="G822" t="s">
        <v>4306</v>
      </c>
      <c r="H822">
        <v>7</v>
      </c>
      <c r="I822" t="s">
        <v>2353</v>
      </c>
      <c r="K822" t="s">
        <v>5931</v>
      </c>
    </row>
    <row r="823" spans="1:11" x14ac:dyDescent="0.35">
      <c r="A823" t="s">
        <v>5535</v>
      </c>
      <c r="B823" t="s">
        <v>2117</v>
      </c>
      <c r="C823" t="s">
        <v>4520</v>
      </c>
      <c r="D823" t="s">
        <v>1477</v>
      </c>
      <c r="E823" t="s">
        <v>2033</v>
      </c>
      <c r="F823" t="s">
        <v>2033</v>
      </c>
      <c r="G823" t="s">
        <v>3774</v>
      </c>
      <c r="H823">
        <v>41</v>
      </c>
      <c r="I823" t="s">
        <v>2353</v>
      </c>
      <c r="K823" t="s">
        <v>5932</v>
      </c>
    </row>
    <row r="824" spans="1:11" x14ac:dyDescent="0.35">
      <c r="A824" t="s">
        <v>5535</v>
      </c>
      <c r="B824" t="s">
        <v>2117</v>
      </c>
      <c r="C824" t="s">
        <v>4541</v>
      </c>
      <c r="D824" t="s">
        <v>413</v>
      </c>
      <c r="E824" t="s">
        <v>413</v>
      </c>
      <c r="F824" t="s">
        <v>413</v>
      </c>
      <c r="G824" t="s">
        <v>413</v>
      </c>
      <c r="I824" t="s">
        <v>1636</v>
      </c>
      <c r="K824" t="s">
        <v>5933</v>
      </c>
    </row>
    <row r="825" spans="1:11" x14ac:dyDescent="0.35">
      <c r="A825" t="s">
        <v>5535</v>
      </c>
      <c r="B825" t="s">
        <v>2117</v>
      </c>
      <c r="C825" t="s">
        <v>4562</v>
      </c>
      <c r="D825" t="s">
        <v>413</v>
      </c>
      <c r="E825" t="s">
        <v>413</v>
      </c>
      <c r="F825" t="s">
        <v>413</v>
      </c>
      <c r="G825" t="s">
        <v>413</v>
      </c>
      <c r="I825" t="s">
        <v>1636</v>
      </c>
      <c r="K825" t="s">
        <v>5934</v>
      </c>
    </row>
    <row r="826" spans="1:11" x14ac:dyDescent="0.35">
      <c r="A826" t="s">
        <v>5535</v>
      </c>
      <c r="B826" t="s">
        <v>2118</v>
      </c>
      <c r="C826" t="s">
        <v>4498</v>
      </c>
      <c r="D826" t="s">
        <v>824</v>
      </c>
      <c r="E826" t="s">
        <v>2107</v>
      </c>
      <c r="F826" t="s">
        <v>2107</v>
      </c>
      <c r="G826" t="s">
        <v>4121</v>
      </c>
      <c r="H826">
        <v>7</v>
      </c>
      <c r="I826" t="s">
        <v>2353</v>
      </c>
      <c r="K826" t="s">
        <v>5935</v>
      </c>
    </row>
    <row r="827" spans="1:11" x14ac:dyDescent="0.35">
      <c r="A827" t="s">
        <v>5535</v>
      </c>
      <c r="B827" t="s">
        <v>2118</v>
      </c>
      <c r="C827" t="s">
        <v>4519</v>
      </c>
      <c r="D827" t="s">
        <v>1475</v>
      </c>
      <c r="E827" t="s">
        <v>1634</v>
      </c>
      <c r="F827" t="s">
        <v>1634</v>
      </c>
      <c r="G827" t="s">
        <v>4309</v>
      </c>
      <c r="H827">
        <v>42</v>
      </c>
      <c r="I827" t="s">
        <v>2353</v>
      </c>
      <c r="K827" t="s">
        <v>5936</v>
      </c>
    </row>
    <row r="828" spans="1:11" x14ac:dyDescent="0.35">
      <c r="A828" t="s">
        <v>5535</v>
      </c>
      <c r="B828" t="s">
        <v>2118</v>
      </c>
      <c r="C828" t="s">
        <v>4540</v>
      </c>
      <c r="D828" t="s">
        <v>413</v>
      </c>
      <c r="E828" t="s">
        <v>413</v>
      </c>
      <c r="F828" t="s">
        <v>413</v>
      </c>
      <c r="G828" t="s">
        <v>413</v>
      </c>
      <c r="I828" t="s">
        <v>1636</v>
      </c>
      <c r="K828" t="s">
        <v>5937</v>
      </c>
    </row>
    <row r="829" spans="1:11" x14ac:dyDescent="0.35">
      <c r="A829" t="s">
        <v>5535</v>
      </c>
      <c r="B829" t="s">
        <v>2118</v>
      </c>
      <c r="C829" t="s">
        <v>4561</v>
      </c>
      <c r="D829" t="s">
        <v>413</v>
      </c>
      <c r="E829" t="s">
        <v>413</v>
      </c>
      <c r="F829" t="s">
        <v>413</v>
      </c>
      <c r="G829" t="s">
        <v>413</v>
      </c>
      <c r="I829" t="s">
        <v>1636</v>
      </c>
      <c r="K829" t="s">
        <v>5938</v>
      </c>
    </row>
    <row r="830" spans="1:11" x14ac:dyDescent="0.35">
      <c r="A830" t="s">
        <v>5535</v>
      </c>
      <c r="B830" t="s">
        <v>2119</v>
      </c>
      <c r="C830" t="s">
        <v>4497</v>
      </c>
      <c r="D830" t="s">
        <v>2092</v>
      </c>
      <c r="E830" t="s">
        <v>2100</v>
      </c>
      <c r="F830" t="s">
        <v>2100</v>
      </c>
      <c r="G830" t="s">
        <v>4297</v>
      </c>
      <c r="H830">
        <v>8</v>
      </c>
      <c r="I830" t="s">
        <v>2353</v>
      </c>
      <c r="K830" t="s">
        <v>5939</v>
      </c>
    </row>
    <row r="831" spans="1:11" x14ac:dyDescent="0.35">
      <c r="A831" t="s">
        <v>5535</v>
      </c>
      <c r="B831" t="s">
        <v>2119</v>
      </c>
      <c r="C831" t="s">
        <v>4518</v>
      </c>
      <c r="D831" t="s">
        <v>837</v>
      </c>
      <c r="E831" t="s">
        <v>1117</v>
      </c>
      <c r="F831" t="s">
        <v>1117</v>
      </c>
      <c r="G831" t="s">
        <v>3938</v>
      </c>
      <c r="H831">
        <v>4</v>
      </c>
      <c r="I831" t="s">
        <v>2353</v>
      </c>
      <c r="K831" t="s">
        <v>5940</v>
      </c>
    </row>
    <row r="832" spans="1:11" x14ac:dyDescent="0.35">
      <c r="A832" t="s">
        <v>5535</v>
      </c>
      <c r="B832" t="s">
        <v>2119</v>
      </c>
      <c r="C832" t="s">
        <v>4539</v>
      </c>
      <c r="D832" t="s">
        <v>2092</v>
      </c>
      <c r="E832" t="s">
        <v>2100</v>
      </c>
      <c r="F832" t="s">
        <v>2100</v>
      </c>
      <c r="G832" t="s">
        <v>4136</v>
      </c>
      <c r="H832">
        <v>37</v>
      </c>
      <c r="I832" t="s">
        <v>2353</v>
      </c>
      <c r="K832" t="s">
        <v>5941</v>
      </c>
    </row>
    <row r="833" spans="1:11" x14ac:dyDescent="0.35">
      <c r="A833" t="s">
        <v>5535</v>
      </c>
      <c r="B833" t="s">
        <v>2119</v>
      </c>
      <c r="C833" t="s">
        <v>4560</v>
      </c>
      <c r="D833" t="s">
        <v>413</v>
      </c>
      <c r="E833" t="s">
        <v>413</v>
      </c>
      <c r="F833" t="s">
        <v>413</v>
      </c>
      <c r="G833" t="s">
        <v>413</v>
      </c>
      <c r="I833" t="s">
        <v>1636</v>
      </c>
      <c r="K833" t="s">
        <v>5942</v>
      </c>
    </row>
    <row r="834" spans="1:11" x14ac:dyDescent="0.35">
      <c r="A834" t="s">
        <v>5535</v>
      </c>
      <c r="B834" t="s">
        <v>2120</v>
      </c>
      <c r="C834" t="s">
        <v>4496</v>
      </c>
      <c r="D834" t="s">
        <v>1475</v>
      </c>
      <c r="E834" t="s">
        <v>1634</v>
      </c>
      <c r="F834" t="s">
        <v>1634</v>
      </c>
      <c r="G834" t="s">
        <v>3622</v>
      </c>
      <c r="H834">
        <v>4</v>
      </c>
      <c r="I834" t="s">
        <v>2353</v>
      </c>
      <c r="K834" t="s">
        <v>5943</v>
      </c>
    </row>
    <row r="835" spans="1:11" x14ac:dyDescent="0.35">
      <c r="A835" t="s">
        <v>5535</v>
      </c>
      <c r="B835" t="s">
        <v>2120</v>
      </c>
      <c r="C835" t="s">
        <v>4517</v>
      </c>
      <c r="D835" t="s">
        <v>834</v>
      </c>
      <c r="E835" t="s">
        <v>1150</v>
      </c>
      <c r="F835" t="s">
        <v>1150</v>
      </c>
      <c r="G835" t="s">
        <v>4306</v>
      </c>
      <c r="H835">
        <v>45</v>
      </c>
      <c r="I835" t="s">
        <v>2353</v>
      </c>
      <c r="K835" t="s">
        <v>5944</v>
      </c>
    </row>
    <row r="836" spans="1:11" x14ac:dyDescent="0.35">
      <c r="A836" t="s">
        <v>5535</v>
      </c>
      <c r="B836" t="s">
        <v>2120</v>
      </c>
      <c r="C836" t="s">
        <v>4538</v>
      </c>
      <c r="D836" t="s">
        <v>413</v>
      </c>
      <c r="E836" t="s">
        <v>413</v>
      </c>
      <c r="F836" t="s">
        <v>413</v>
      </c>
      <c r="G836" t="s">
        <v>413</v>
      </c>
      <c r="I836" t="s">
        <v>1636</v>
      </c>
      <c r="K836" t="s">
        <v>5945</v>
      </c>
    </row>
    <row r="837" spans="1:11" x14ac:dyDescent="0.35">
      <c r="A837" t="s">
        <v>5535</v>
      </c>
      <c r="B837" t="s">
        <v>2120</v>
      </c>
      <c r="C837" t="s">
        <v>4559</v>
      </c>
      <c r="D837" t="s">
        <v>413</v>
      </c>
      <c r="E837" t="s">
        <v>413</v>
      </c>
      <c r="F837" t="s">
        <v>413</v>
      </c>
      <c r="G837" t="s">
        <v>413</v>
      </c>
      <c r="I837" t="s">
        <v>1636</v>
      </c>
      <c r="K837" t="s">
        <v>5946</v>
      </c>
    </row>
    <row r="838" spans="1:11" x14ac:dyDescent="0.35">
      <c r="A838" t="s">
        <v>5535</v>
      </c>
      <c r="B838" t="s">
        <v>2121</v>
      </c>
      <c r="C838" t="s">
        <v>4495</v>
      </c>
      <c r="D838" t="s">
        <v>1475</v>
      </c>
      <c r="E838" t="s">
        <v>1634</v>
      </c>
      <c r="F838" t="s">
        <v>1634</v>
      </c>
      <c r="G838" t="s">
        <v>4292</v>
      </c>
      <c r="H838">
        <v>32</v>
      </c>
      <c r="I838" t="s">
        <v>2353</v>
      </c>
      <c r="K838" t="s">
        <v>5947</v>
      </c>
    </row>
    <row r="839" spans="1:11" x14ac:dyDescent="0.35">
      <c r="A839" t="s">
        <v>5535</v>
      </c>
      <c r="B839" t="s">
        <v>2121</v>
      </c>
      <c r="C839" t="s">
        <v>4516</v>
      </c>
      <c r="D839" t="s">
        <v>824</v>
      </c>
      <c r="E839" t="s">
        <v>2107</v>
      </c>
      <c r="F839" t="s">
        <v>2107</v>
      </c>
      <c r="G839" t="s">
        <v>4121</v>
      </c>
      <c r="H839">
        <v>17</v>
      </c>
      <c r="I839" t="s">
        <v>2353</v>
      </c>
      <c r="K839" t="s">
        <v>5948</v>
      </c>
    </row>
    <row r="840" spans="1:11" x14ac:dyDescent="0.35">
      <c r="A840" t="s">
        <v>5535</v>
      </c>
      <c r="B840" t="s">
        <v>2121</v>
      </c>
      <c r="C840" t="s">
        <v>4537</v>
      </c>
      <c r="D840" t="s">
        <v>413</v>
      </c>
      <c r="E840" t="s">
        <v>413</v>
      </c>
      <c r="F840" t="s">
        <v>413</v>
      </c>
      <c r="G840" t="s">
        <v>413</v>
      </c>
      <c r="I840" t="s">
        <v>1636</v>
      </c>
      <c r="K840" t="s">
        <v>5949</v>
      </c>
    </row>
    <row r="841" spans="1:11" x14ac:dyDescent="0.35">
      <c r="A841" t="s">
        <v>5535</v>
      </c>
      <c r="B841" t="s">
        <v>2121</v>
      </c>
      <c r="C841" t="s">
        <v>4558</v>
      </c>
      <c r="D841" t="s">
        <v>413</v>
      </c>
      <c r="E841" t="s">
        <v>413</v>
      </c>
      <c r="F841" t="s">
        <v>413</v>
      </c>
      <c r="G841" t="s">
        <v>413</v>
      </c>
      <c r="I841" t="s">
        <v>1636</v>
      </c>
      <c r="K841" t="s">
        <v>5950</v>
      </c>
    </row>
    <row r="842" spans="1:11" x14ac:dyDescent="0.35">
      <c r="A842" t="s">
        <v>5535</v>
      </c>
      <c r="B842" t="s">
        <v>2122</v>
      </c>
      <c r="C842" t="s">
        <v>4494</v>
      </c>
      <c r="D842" t="s">
        <v>2092</v>
      </c>
      <c r="E842" t="s">
        <v>2100</v>
      </c>
      <c r="F842" t="s">
        <v>2100</v>
      </c>
      <c r="G842" t="s">
        <v>4135</v>
      </c>
      <c r="H842">
        <v>49</v>
      </c>
      <c r="I842" t="s">
        <v>2353</v>
      </c>
      <c r="K842" t="s">
        <v>5951</v>
      </c>
    </row>
    <row r="843" spans="1:11" x14ac:dyDescent="0.35">
      <c r="A843" t="s">
        <v>5535</v>
      </c>
      <c r="B843" t="s">
        <v>2122</v>
      </c>
      <c r="C843" t="s">
        <v>4515</v>
      </c>
      <c r="D843" t="s">
        <v>413</v>
      </c>
      <c r="E843" t="s">
        <v>413</v>
      </c>
      <c r="F843" t="s">
        <v>413</v>
      </c>
      <c r="G843" t="s">
        <v>413</v>
      </c>
      <c r="I843" t="s">
        <v>1636</v>
      </c>
      <c r="K843" t="s">
        <v>5952</v>
      </c>
    </row>
    <row r="844" spans="1:11" x14ac:dyDescent="0.35">
      <c r="A844" t="s">
        <v>5535</v>
      </c>
      <c r="B844" t="s">
        <v>2122</v>
      </c>
      <c r="C844" t="s">
        <v>4536</v>
      </c>
      <c r="D844" t="s">
        <v>413</v>
      </c>
      <c r="E844" t="s">
        <v>413</v>
      </c>
      <c r="F844" t="s">
        <v>413</v>
      </c>
      <c r="G844" t="s">
        <v>413</v>
      </c>
      <c r="I844" t="s">
        <v>1636</v>
      </c>
      <c r="K844" t="s">
        <v>5953</v>
      </c>
    </row>
    <row r="845" spans="1:11" x14ac:dyDescent="0.35">
      <c r="A845" t="s">
        <v>5535</v>
      </c>
      <c r="B845" t="s">
        <v>2122</v>
      </c>
      <c r="C845" t="s">
        <v>4557</v>
      </c>
      <c r="D845" t="s">
        <v>413</v>
      </c>
      <c r="E845" t="s">
        <v>413</v>
      </c>
      <c r="F845" t="s">
        <v>413</v>
      </c>
      <c r="G845" t="s">
        <v>413</v>
      </c>
      <c r="I845" t="s">
        <v>1636</v>
      </c>
      <c r="K845" t="s">
        <v>5954</v>
      </c>
    </row>
    <row r="846" spans="1:11" x14ac:dyDescent="0.35">
      <c r="A846" t="s">
        <v>5535</v>
      </c>
      <c r="B846" t="s">
        <v>2094</v>
      </c>
      <c r="C846" t="s">
        <v>4493</v>
      </c>
      <c r="D846" t="s">
        <v>1475</v>
      </c>
      <c r="E846" t="s">
        <v>1634</v>
      </c>
      <c r="F846" t="s">
        <v>1634</v>
      </c>
      <c r="G846" t="s">
        <v>3621</v>
      </c>
      <c r="H846">
        <v>49</v>
      </c>
      <c r="I846" t="s">
        <v>2353</v>
      </c>
      <c r="K846" t="s">
        <v>5955</v>
      </c>
    </row>
    <row r="847" spans="1:11" x14ac:dyDescent="0.35">
      <c r="A847" t="s">
        <v>5535</v>
      </c>
      <c r="B847" t="s">
        <v>2094</v>
      </c>
      <c r="C847" t="s">
        <v>4514</v>
      </c>
      <c r="D847" t="s">
        <v>413</v>
      </c>
      <c r="E847" t="s">
        <v>413</v>
      </c>
      <c r="F847" t="s">
        <v>413</v>
      </c>
      <c r="G847" t="s">
        <v>413</v>
      </c>
      <c r="I847" t="s">
        <v>1636</v>
      </c>
      <c r="K847" t="s">
        <v>5956</v>
      </c>
    </row>
    <row r="848" spans="1:11" x14ac:dyDescent="0.35">
      <c r="A848" t="s">
        <v>5535</v>
      </c>
      <c r="B848" t="s">
        <v>2094</v>
      </c>
      <c r="C848" t="s">
        <v>4535</v>
      </c>
      <c r="D848" t="s">
        <v>413</v>
      </c>
      <c r="E848" t="s">
        <v>413</v>
      </c>
      <c r="F848" t="s">
        <v>413</v>
      </c>
      <c r="G848" t="s">
        <v>413</v>
      </c>
      <c r="I848" t="s">
        <v>1636</v>
      </c>
      <c r="K848" t="s">
        <v>5957</v>
      </c>
    </row>
    <row r="849" spans="1:11" x14ac:dyDescent="0.35">
      <c r="A849" t="s">
        <v>5535</v>
      </c>
      <c r="B849" t="s">
        <v>2094</v>
      </c>
      <c r="C849" t="s">
        <v>4556</v>
      </c>
      <c r="D849" t="s">
        <v>413</v>
      </c>
      <c r="E849" t="s">
        <v>413</v>
      </c>
      <c r="F849" t="s">
        <v>413</v>
      </c>
      <c r="G849" t="s">
        <v>413</v>
      </c>
      <c r="I849" t="s">
        <v>1636</v>
      </c>
      <c r="K849" t="s">
        <v>5958</v>
      </c>
    </row>
    <row r="850" spans="1:11" x14ac:dyDescent="0.35">
      <c r="A850" t="s">
        <v>5536</v>
      </c>
      <c r="B850" t="s">
        <v>5092</v>
      </c>
      <c r="C850" t="s">
        <v>4821</v>
      </c>
      <c r="D850" t="s">
        <v>413</v>
      </c>
      <c r="E850" t="s">
        <v>413</v>
      </c>
      <c r="F850" t="s">
        <v>413</v>
      </c>
      <c r="G850" t="s">
        <v>413</v>
      </c>
      <c r="I850" t="s">
        <v>1636</v>
      </c>
      <c r="J850">
        <v>0</v>
      </c>
      <c r="K850" t="s">
        <v>5539</v>
      </c>
    </row>
    <row r="851" spans="1:11" x14ac:dyDescent="0.35">
      <c r="A851" t="s">
        <v>5536</v>
      </c>
      <c r="B851" t="s">
        <v>5092</v>
      </c>
      <c r="C851" t="s">
        <v>4842</v>
      </c>
      <c r="D851" t="s">
        <v>413</v>
      </c>
      <c r="E851" t="s">
        <v>413</v>
      </c>
      <c r="F851" t="s">
        <v>413</v>
      </c>
      <c r="G851" t="s">
        <v>413</v>
      </c>
      <c r="I851" t="s">
        <v>1636</v>
      </c>
      <c r="J851" t="s">
        <v>1636</v>
      </c>
      <c r="K851" t="s">
        <v>5540</v>
      </c>
    </row>
    <row r="852" spans="1:11" x14ac:dyDescent="0.35">
      <c r="A852" t="s">
        <v>5536</v>
      </c>
      <c r="B852" t="s">
        <v>5092</v>
      </c>
      <c r="C852" t="s">
        <v>4863</v>
      </c>
      <c r="D852" t="s">
        <v>413</v>
      </c>
      <c r="E852" t="s">
        <v>413</v>
      </c>
      <c r="F852" t="s">
        <v>413</v>
      </c>
      <c r="G852" t="s">
        <v>413</v>
      </c>
      <c r="I852" t="s">
        <v>1636</v>
      </c>
      <c r="J852" t="s">
        <v>1636</v>
      </c>
      <c r="K852" t="s">
        <v>5541</v>
      </c>
    </row>
    <row r="853" spans="1:11" x14ac:dyDescent="0.35">
      <c r="A853" t="s">
        <v>5536</v>
      </c>
      <c r="B853" t="s">
        <v>5092</v>
      </c>
      <c r="C853" t="s">
        <v>4884</v>
      </c>
      <c r="D853" t="s">
        <v>413</v>
      </c>
      <c r="E853" t="s">
        <v>413</v>
      </c>
      <c r="F853" t="s">
        <v>413</v>
      </c>
      <c r="G853" t="s">
        <v>413</v>
      </c>
      <c r="I853" t="s">
        <v>1636</v>
      </c>
      <c r="J853" t="s">
        <v>1636</v>
      </c>
      <c r="K853" t="s">
        <v>5542</v>
      </c>
    </row>
    <row r="854" spans="1:11" x14ac:dyDescent="0.35">
      <c r="A854" t="s">
        <v>5536</v>
      </c>
      <c r="B854" t="s">
        <v>5093</v>
      </c>
      <c r="C854" t="s">
        <v>4820</v>
      </c>
      <c r="D854" t="s">
        <v>413</v>
      </c>
      <c r="E854" t="s">
        <v>413</v>
      </c>
      <c r="F854" t="s">
        <v>413</v>
      </c>
      <c r="G854" t="s">
        <v>413</v>
      </c>
      <c r="I854" t="s">
        <v>1636</v>
      </c>
      <c r="J854">
        <v>0</v>
      </c>
      <c r="K854" t="s">
        <v>5543</v>
      </c>
    </row>
    <row r="855" spans="1:11" x14ac:dyDescent="0.35">
      <c r="A855" t="s">
        <v>5536</v>
      </c>
      <c r="B855" t="s">
        <v>5093</v>
      </c>
      <c r="C855" t="s">
        <v>4841</v>
      </c>
      <c r="D855" t="s">
        <v>413</v>
      </c>
      <c r="E855" t="s">
        <v>413</v>
      </c>
      <c r="F855" t="s">
        <v>413</v>
      </c>
      <c r="G855" t="s">
        <v>413</v>
      </c>
      <c r="I855" t="s">
        <v>1636</v>
      </c>
      <c r="J855" t="s">
        <v>1636</v>
      </c>
      <c r="K855" t="s">
        <v>5544</v>
      </c>
    </row>
    <row r="856" spans="1:11" x14ac:dyDescent="0.35">
      <c r="A856" t="s">
        <v>5536</v>
      </c>
      <c r="B856" t="s">
        <v>5093</v>
      </c>
      <c r="C856" t="s">
        <v>4862</v>
      </c>
      <c r="D856" t="s">
        <v>413</v>
      </c>
      <c r="E856" t="s">
        <v>413</v>
      </c>
      <c r="F856" t="s">
        <v>413</v>
      </c>
      <c r="G856" t="s">
        <v>413</v>
      </c>
      <c r="I856" t="s">
        <v>1636</v>
      </c>
      <c r="J856" t="s">
        <v>1636</v>
      </c>
      <c r="K856" t="s">
        <v>5545</v>
      </c>
    </row>
    <row r="857" spans="1:11" x14ac:dyDescent="0.35">
      <c r="A857" t="s">
        <v>5536</v>
      </c>
      <c r="B857" t="s">
        <v>5093</v>
      </c>
      <c r="C857" t="s">
        <v>4883</v>
      </c>
      <c r="D857" t="s">
        <v>413</v>
      </c>
      <c r="E857" t="s">
        <v>413</v>
      </c>
      <c r="F857" t="s">
        <v>413</v>
      </c>
      <c r="G857" t="s">
        <v>413</v>
      </c>
      <c r="I857" t="s">
        <v>1636</v>
      </c>
      <c r="J857" t="s">
        <v>1636</v>
      </c>
      <c r="K857" t="s">
        <v>5546</v>
      </c>
    </row>
    <row r="858" spans="1:11" x14ac:dyDescent="0.35">
      <c r="A858" t="s">
        <v>5536</v>
      </c>
      <c r="B858" t="s">
        <v>5094</v>
      </c>
      <c r="C858" t="s">
        <v>4819</v>
      </c>
      <c r="D858" t="s">
        <v>413</v>
      </c>
      <c r="E858" t="s">
        <v>413</v>
      </c>
      <c r="F858" t="s">
        <v>413</v>
      </c>
      <c r="G858" t="s">
        <v>413</v>
      </c>
      <c r="I858" t="s">
        <v>1636</v>
      </c>
      <c r="J858">
        <v>0</v>
      </c>
      <c r="K858" t="s">
        <v>5547</v>
      </c>
    </row>
    <row r="859" spans="1:11" x14ac:dyDescent="0.35">
      <c r="A859" t="s">
        <v>5536</v>
      </c>
      <c r="B859" t="s">
        <v>5094</v>
      </c>
      <c r="C859" t="s">
        <v>4840</v>
      </c>
      <c r="D859" t="s">
        <v>413</v>
      </c>
      <c r="E859" t="s">
        <v>413</v>
      </c>
      <c r="F859" t="s">
        <v>413</v>
      </c>
      <c r="G859" t="s">
        <v>413</v>
      </c>
      <c r="I859" t="s">
        <v>1636</v>
      </c>
      <c r="J859" t="s">
        <v>1636</v>
      </c>
      <c r="K859" t="s">
        <v>5548</v>
      </c>
    </row>
    <row r="860" spans="1:11" x14ac:dyDescent="0.35">
      <c r="A860" t="s">
        <v>5536</v>
      </c>
      <c r="B860" t="s">
        <v>5094</v>
      </c>
      <c r="C860" t="s">
        <v>4861</v>
      </c>
      <c r="D860" t="s">
        <v>413</v>
      </c>
      <c r="E860" t="s">
        <v>413</v>
      </c>
      <c r="F860" t="s">
        <v>413</v>
      </c>
      <c r="G860" t="s">
        <v>413</v>
      </c>
      <c r="I860" t="s">
        <v>1636</v>
      </c>
      <c r="J860" t="s">
        <v>1636</v>
      </c>
      <c r="K860" t="s">
        <v>5549</v>
      </c>
    </row>
    <row r="861" spans="1:11" x14ac:dyDescent="0.35">
      <c r="A861" t="s">
        <v>5536</v>
      </c>
      <c r="B861" t="s">
        <v>5094</v>
      </c>
      <c r="C861" t="s">
        <v>4882</v>
      </c>
      <c r="D861" t="s">
        <v>413</v>
      </c>
      <c r="E861" t="s">
        <v>413</v>
      </c>
      <c r="F861" t="s">
        <v>413</v>
      </c>
      <c r="G861" t="s">
        <v>413</v>
      </c>
      <c r="I861" t="s">
        <v>1636</v>
      </c>
      <c r="J861" t="s">
        <v>1636</v>
      </c>
      <c r="K861" t="s">
        <v>5550</v>
      </c>
    </row>
    <row r="862" spans="1:11" x14ac:dyDescent="0.35">
      <c r="A862" t="s">
        <v>5536</v>
      </c>
      <c r="B862" t="s">
        <v>5095</v>
      </c>
      <c r="C862" t="s">
        <v>4818</v>
      </c>
      <c r="D862" t="s">
        <v>413</v>
      </c>
      <c r="E862" t="s">
        <v>413</v>
      </c>
      <c r="F862" t="s">
        <v>413</v>
      </c>
      <c r="G862" t="s">
        <v>413</v>
      </c>
      <c r="I862" t="s">
        <v>1636</v>
      </c>
      <c r="J862">
        <v>0</v>
      </c>
      <c r="K862" t="s">
        <v>5551</v>
      </c>
    </row>
    <row r="863" spans="1:11" x14ac:dyDescent="0.35">
      <c r="A863" t="s">
        <v>5536</v>
      </c>
      <c r="B863" t="s">
        <v>5095</v>
      </c>
      <c r="C863" t="s">
        <v>4839</v>
      </c>
      <c r="D863" t="s">
        <v>413</v>
      </c>
      <c r="E863" t="s">
        <v>413</v>
      </c>
      <c r="F863" t="s">
        <v>413</v>
      </c>
      <c r="G863" t="s">
        <v>413</v>
      </c>
      <c r="I863" t="s">
        <v>1636</v>
      </c>
      <c r="J863" t="s">
        <v>1636</v>
      </c>
      <c r="K863" t="s">
        <v>5552</v>
      </c>
    </row>
    <row r="864" spans="1:11" x14ac:dyDescent="0.35">
      <c r="A864" t="s">
        <v>5536</v>
      </c>
      <c r="B864" t="s">
        <v>5095</v>
      </c>
      <c r="C864" t="s">
        <v>4860</v>
      </c>
      <c r="D864" t="s">
        <v>413</v>
      </c>
      <c r="E864" t="s">
        <v>413</v>
      </c>
      <c r="F864" t="s">
        <v>413</v>
      </c>
      <c r="G864" t="s">
        <v>413</v>
      </c>
      <c r="I864" t="s">
        <v>1636</v>
      </c>
      <c r="J864" t="s">
        <v>1636</v>
      </c>
      <c r="K864" t="s">
        <v>5553</v>
      </c>
    </row>
    <row r="865" spans="1:11" x14ac:dyDescent="0.35">
      <c r="A865" t="s">
        <v>5536</v>
      </c>
      <c r="B865" t="s">
        <v>5095</v>
      </c>
      <c r="C865" t="s">
        <v>4881</v>
      </c>
      <c r="D865" t="s">
        <v>413</v>
      </c>
      <c r="E865" t="s">
        <v>413</v>
      </c>
      <c r="F865" t="s">
        <v>413</v>
      </c>
      <c r="G865" t="s">
        <v>413</v>
      </c>
      <c r="I865" t="s">
        <v>1636</v>
      </c>
      <c r="J865" t="s">
        <v>1636</v>
      </c>
      <c r="K865" t="s">
        <v>5554</v>
      </c>
    </row>
    <row r="866" spans="1:11" x14ac:dyDescent="0.35">
      <c r="A866" t="s">
        <v>5536</v>
      </c>
      <c r="B866" t="s">
        <v>5096</v>
      </c>
      <c r="C866" t="s">
        <v>4817</v>
      </c>
      <c r="D866" t="s">
        <v>413</v>
      </c>
      <c r="E866" t="s">
        <v>413</v>
      </c>
      <c r="F866" t="s">
        <v>413</v>
      </c>
      <c r="G866" t="s">
        <v>413</v>
      </c>
      <c r="I866" t="s">
        <v>1636</v>
      </c>
      <c r="J866">
        <v>0</v>
      </c>
      <c r="K866" t="s">
        <v>5555</v>
      </c>
    </row>
    <row r="867" spans="1:11" x14ac:dyDescent="0.35">
      <c r="A867" t="s">
        <v>5536</v>
      </c>
      <c r="B867" t="s">
        <v>5096</v>
      </c>
      <c r="C867" t="s">
        <v>4838</v>
      </c>
      <c r="D867" t="s">
        <v>413</v>
      </c>
      <c r="E867" t="s">
        <v>413</v>
      </c>
      <c r="F867" t="s">
        <v>413</v>
      </c>
      <c r="G867" t="s">
        <v>413</v>
      </c>
      <c r="I867" t="s">
        <v>1636</v>
      </c>
      <c r="J867" t="s">
        <v>1636</v>
      </c>
      <c r="K867" t="s">
        <v>5556</v>
      </c>
    </row>
    <row r="868" spans="1:11" x14ac:dyDescent="0.35">
      <c r="A868" t="s">
        <v>5536</v>
      </c>
      <c r="B868" t="s">
        <v>5096</v>
      </c>
      <c r="C868" t="s">
        <v>4859</v>
      </c>
      <c r="D868" t="s">
        <v>413</v>
      </c>
      <c r="E868" t="s">
        <v>413</v>
      </c>
      <c r="F868" t="s">
        <v>413</v>
      </c>
      <c r="G868" t="s">
        <v>413</v>
      </c>
      <c r="I868" t="s">
        <v>1636</v>
      </c>
      <c r="J868" t="s">
        <v>1636</v>
      </c>
      <c r="K868" t="s">
        <v>5557</v>
      </c>
    </row>
    <row r="869" spans="1:11" x14ac:dyDescent="0.35">
      <c r="A869" t="s">
        <v>5536</v>
      </c>
      <c r="B869" t="s">
        <v>5096</v>
      </c>
      <c r="C869" t="s">
        <v>4880</v>
      </c>
      <c r="D869" t="s">
        <v>413</v>
      </c>
      <c r="E869" t="s">
        <v>413</v>
      </c>
      <c r="F869" t="s">
        <v>413</v>
      </c>
      <c r="G869" t="s">
        <v>413</v>
      </c>
      <c r="I869" t="s">
        <v>1636</v>
      </c>
      <c r="J869" t="s">
        <v>1636</v>
      </c>
      <c r="K869" t="s">
        <v>5558</v>
      </c>
    </row>
    <row r="870" spans="1:11" x14ac:dyDescent="0.35">
      <c r="A870" t="s">
        <v>5536</v>
      </c>
      <c r="B870" t="s">
        <v>5097</v>
      </c>
      <c r="C870" t="s">
        <v>4816</v>
      </c>
      <c r="D870" t="s">
        <v>413</v>
      </c>
      <c r="E870" t="s">
        <v>413</v>
      </c>
      <c r="F870" t="s">
        <v>413</v>
      </c>
      <c r="G870" t="s">
        <v>413</v>
      </c>
      <c r="I870" t="s">
        <v>1636</v>
      </c>
      <c r="J870">
        <v>0</v>
      </c>
      <c r="K870" t="s">
        <v>5559</v>
      </c>
    </row>
    <row r="871" spans="1:11" x14ac:dyDescent="0.35">
      <c r="A871" t="s">
        <v>5536</v>
      </c>
      <c r="B871" t="s">
        <v>5097</v>
      </c>
      <c r="C871" t="s">
        <v>4837</v>
      </c>
      <c r="D871" t="s">
        <v>413</v>
      </c>
      <c r="E871" t="s">
        <v>413</v>
      </c>
      <c r="F871" t="s">
        <v>413</v>
      </c>
      <c r="G871" t="s">
        <v>413</v>
      </c>
      <c r="I871" t="s">
        <v>1636</v>
      </c>
      <c r="J871" t="s">
        <v>1636</v>
      </c>
      <c r="K871" t="s">
        <v>5560</v>
      </c>
    </row>
    <row r="872" spans="1:11" x14ac:dyDescent="0.35">
      <c r="A872" t="s">
        <v>5536</v>
      </c>
      <c r="B872" t="s">
        <v>5097</v>
      </c>
      <c r="C872" t="s">
        <v>4858</v>
      </c>
      <c r="D872" t="s">
        <v>413</v>
      </c>
      <c r="E872" t="s">
        <v>413</v>
      </c>
      <c r="F872" t="s">
        <v>413</v>
      </c>
      <c r="G872" t="s">
        <v>413</v>
      </c>
      <c r="I872" t="s">
        <v>1636</v>
      </c>
      <c r="J872" t="s">
        <v>1636</v>
      </c>
      <c r="K872" t="s">
        <v>5561</v>
      </c>
    </row>
    <row r="873" spans="1:11" x14ac:dyDescent="0.35">
      <c r="A873" t="s">
        <v>5536</v>
      </c>
      <c r="B873" t="s">
        <v>5097</v>
      </c>
      <c r="C873" t="s">
        <v>4879</v>
      </c>
      <c r="D873" t="s">
        <v>413</v>
      </c>
      <c r="E873" t="s">
        <v>413</v>
      </c>
      <c r="F873" t="s">
        <v>413</v>
      </c>
      <c r="G873" t="s">
        <v>413</v>
      </c>
      <c r="I873" t="s">
        <v>1636</v>
      </c>
      <c r="J873" t="s">
        <v>1636</v>
      </c>
      <c r="K873" t="s">
        <v>5562</v>
      </c>
    </row>
    <row r="874" spans="1:11" x14ac:dyDescent="0.35">
      <c r="A874" t="s">
        <v>5536</v>
      </c>
      <c r="B874" t="s">
        <v>5098</v>
      </c>
      <c r="C874" t="s">
        <v>4815</v>
      </c>
      <c r="D874" t="s">
        <v>413</v>
      </c>
      <c r="E874" t="s">
        <v>413</v>
      </c>
      <c r="F874" t="s">
        <v>413</v>
      </c>
      <c r="G874" t="s">
        <v>413</v>
      </c>
      <c r="I874" t="s">
        <v>1636</v>
      </c>
      <c r="J874">
        <v>0</v>
      </c>
      <c r="K874" t="s">
        <v>5563</v>
      </c>
    </row>
    <row r="875" spans="1:11" x14ac:dyDescent="0.35">
      <c r="A875" t="s">
        <v>5536</v>
      </c>
      <c r="B875" t="s">
        <v>5098</v>
      </c>
      <c r="C875" t="s">
        <v>4836</v>
      </c>
      <c r="D875" t="s">
        <v>413</v>
      </c>
      <c r="E875" t="s">
        <v>413</v>
      </c>
      <c r="F875" t="s">
        <v>413</v>
      </c>
      <c r="G875" t="s">
        <v>413</v>
      </c>
      <c r="I875" t="s">
        <v>1636</v>
      </c>
      <c r="J875" t="s">
        <v>1636</v>
      </c>
      <c r="K875" t="s">
        <v>5564</v>
      </c>
    </row>
    <row r="876" spans="1:11" x14ac:dyDescent="0.35">
      <c r="A876" t="s">
        <v>5536</v>
      </c>
      <c r="B876" t="s">
        <v>5098</v>
      </c>
      <c r="C876" t="s">
        <v>4857</v>
      </c>
      <c r="D876" t="s">
        <v>413</v>
      </c>
      <c r="E876" t="s">
        <v>413</v>
      </c>
      <c r="F876" t="s">
        <v>413</v>
      </c>
      <c r="G876" t="s">
        <v>413</v>
      </c>
      <c r="I876" t="s">
        <v>1636</v>
      </c>
      <c r="J876" t="s">
        <v>1636</v>
      </c>
      <c r="K876" t="s">
        <v>5565</v>
      </c>
    </row>
    <row r="877" spans="1:11" x14ac:dyDescent="0.35">
      <c r="A877" t="s">
        <v>5536</v>
      </c>
      <c r="B877" t="s">
        <v>5098</v>
      </c>
      <c r="C877" t="s">
        <v>4878</v>
      </c>
      <c r="D877" t="s">
        <v>413</v>
      </c>
      <c r="E877" t="s">
        <v>413</v>
      </c>
      <c r="F877" t="s">
        <v>413</v>
      </c>
      <c r="G877" t="s">
        <v>413</v>
      </c>
      <c r="I877" t="s">
        <v>1636</v>
      </c>
      <c r="J877" t="s">
        <v>1636</v>
      </c>
      <c r="K877" t="s">
        <v>5566</v>
      </c>
    </row>
    <row r="878" spans="1:11" x14ac:dyDescent="0.35">
      <c r="A878" t="s">
        <v>5536</v>
      </c>
      <c r="B878" t="s">
        <v>5099</v>
      </c>
      <c r="C878" t="s">
        <v>4828</v>
      </c>
      <c r="D878" t="s">
        <v>413</v>
      </c>
      <c r="E878" t="s">
        <v>413</v>
      </c>
      <c r="F878" t="s">
        <v>413</v>
      </c>
      <c r="G878" t="s">
        <v>413</v>
      </c>
      <c r="I878" t="s">
        <v>1636</v>
      </c>
      <c r="J878">
        <v>0</v>
      </c>
      <c r="K878" t="s">
        <v>5567</v>
      </c>
    </row>
    <row r="879" spans="1:11" x14ac:dyDescent="0.35">
      <c r="A879" t="s">
        <v>5536</v>
      </c>
      <c r="B879" t="s">
        <v>5099</v>
      </c>
      <c r="C879" t="s">
        <v>4849</v>
      </c>
      <c r="D879" t="s">
        <v>413</v>
      </c>
      <c r="E879" t="s">
        <v>413</v>
      </c>
      <c r="F879" t="s">
        <v>413</v>
      </c>
      <c r="G879" t="s">
        <v>413</v>
      </c>
      <c r="I879" t="s">
        <v>1636</v>
      </c>
      <c r="J879" t="s">
        <v>1636</v>
      </c>
      <c r="K879" t="s">
        <v>5568</v>
      </c>
    </row>
    <row r="880" spans="1:11" x14ac:dyDescent="0.35">
      <c r="A880" t="s">
        <v>5536</v>
      </c>
      <c r="B880" t="s">
        <v>5099</v>
      </c>
      <c r="C880" t="s">
        <v>4870</v>
      </c>
      <c r="D880" t="s">
        <v>413</v>
      </c>
      <c r="E880" t="s">
        <v>413</v>
      </c>
      <c r="F880" t="s">
        <v>413</v>
      </c>
      <c r="G880" t="s">
        <v>413</v>
      </c>
      <c r="I880" t="s">
        <v>1636</v>
      </c>
      <c r="J880" t="s">
        <v>1636</v>
      </c>
      <c r="K880" t="s">
        <v>5569</v>
      </c>
    </row>
    <row r="881" spans="1:11" x14ac:dyDescent="0.35">
      <c r="A881" t="s">
        <v>5536</v>
      </c>
      <c r="B881" t="s">
        <v>5099</v>
      </c>
      <c r="C881" t="s">
        <v>4891</v>
      </c>
      <c r="D881" t="s">
        <v>413</v>
      </c>
      <c r="E881" t="s">
        <v>413</v>
      </c>
      <c r="F881" t="s">
        <v>413</v>
      </c>
      <c r="G881" t="s">
        <v>413</v>
      </c>
      <c r="I881" t="s">
        <v>1636</v>
      </c>
      <c r="J881" t="s">
        <v>1636</v>
      </c>
      <c r="K881" t="s">
        <v>5570</v>
      </c>
    </row>
    <row r="882" spans="1:11" x14ac:dyDescent="0.35">
      <c r="A882" t="s">
        <v>5536</v>
      </c>
      <c r="B882" t="s">
        <v>5100</v>
      </c>
      <c r="C882" t="s">
        <v>4827</v>
      </c>
      <c r="D882" t="s">
        <v>413</v>
      </c>
      <c r="E882" t="s">
        <v>413</v>
      </c>
      <c r="F882" t="s">
        <v>413</v>
      </c>
      <c r="G882" t="s">
        <v>413</v>
      </c>
      <c r="I882" t="s">
        <v>1636</v>
      </c>
      <c r="J882">
        <v>0</v>
      </c>
      <c r="K882" t="s">
        <v>5571</v>
      </c>
    </row>
    <row r="883" spans="1:11" x14ac:dyDescent="0.35">
      <c r="A883" t="s">
        <v>5536</v>
      </c>
      <c r="B883" t="s">
        <v>5100</v>
      </c>
      <c r="C883" t="s">
        <v>4848</v>
      </c>
      <c r="D883" t="s">
        <v>413</v>
      </c>
      <c r="E883" t="s">
        <v>413</v>
      </c>
      <c r="F883" t="s">
        <v>413</v>
      </c>
      <c r="G883" t="s">
        <v>413</v>
      </c>
      <c r="I883" t="s">
        <v>1636</v>
      </c>
      <c r="J883" t="s">
        <v>1636</v>
      </c>
      <c r="K883" t="s">
        <v>5572</v>
      </c>
    </row>
    <row r="884" spans="1:11" x14ac:dyDescent="0.35">
      <c r="A884" t="s">
        <v>5536</v>
      </c>
      <c r="B884" t="s">
        <v>5100</v>
      </c>
      <c r="C884" t="s">
        <v>4869</v>
      </c>
      <c r="D884" t="s">
        <v>413</v>
      </c>
      <c r="E884" t="s">
        <v>413</v>
      </c>
      <c r="F884" t="s">
        <v>413</v>
      </c>
      <c r="G884" t="s">
        <v>413</v>
      </c>
      <c r="I884" t="s">
        <v>1636</v>
      </c>
      <c r="J884" t="s">
        <v>1636</v>
      </c>
      <c r="K884" t="s">
        <v>5573</v>
      </c>
    </row>
    <row r="885" spans="1:11" x14ac:dyDescent="0.35">
      <c r="A885" t="s">
        <v>5536</v>
      </c>
      <c r="B885" t="s">
        <v>5100</v>
      </c>
      <c r="C885" t="s">
        <v>4890</v>
      </c>
      <c r="D885" t="s">
        <v>413</v>
      </c>
      <c r="E885" t="s">
        <v>413</v>
      </c>
      <c r="F885" t="s">
        <v>413</v>
      </c>
      <c r="G885" t="s">
        <v>413</v>
      </c>
      <c r="I885" t="s">
        <v>1636</v>
      </c>
      <c r="J885" t="s">
        <v>1636</v>
      </c>
      <c r="K885" t="s">
        <v>5574</v>
      </c>
    </row>
    <row r="886" spans="1:11" x14ac:dyDescent="0.35">
      <c r="A886" t="s">
        <v>5536</v>
      </c>
      <c r="B886" t="s">
        <v>5101</v>
      </c>
      <c r="C886" t="s">
        <v>4826</v>
      </c>
      <c r="D886" t="s">
        <v>413</v>
      </c>
      <c r="E886" t="s">
        <v>413</v>
      </c>
      <c r="F886" t="s">
        <v>413</v>
      </c>
      <c r="G886" t="s">
        <v>413</v>
      </c>
      <c r="I886" t="s">
        <v>1636</v>
      </c>
      <c r="J886">
        <v>0</v>
      </c>
      <c r="K886" t="s">
        <v>5575</v>
      </c>
    </row>
    <row r="887" spans="1:11" x14ac:dyDescent="0.35">
      <c r="A887" t="s">
        <v>5536</v>
      </c>
      <c r="B887" t="s">
        <v>5101</v>
      </c>
      <c r="C887" t="s">
        <v>4847</v>
      </c>
      <c r="D887" t="s">
        <v>413</v>
      </c>
      <c r="E887" t="s">
        <v>413</v>
      </c>
      <c r="F887" t="s">
        <v>413</v>
      </c>
      <c r="G887" t="s">
        <v>413</v>
      </c>
      <c r="I887" t="s">
        <v>1636</v>
      </c>
      <c r="J887" t="s">
        <v>1636</v>
      </c>
      <c r="K887" t="s">
        <v>5576</v>
      </c>
    </row>
    <row r="888" spans="1:11" x14ac:dyDescent="0.35">
      <c r="A888" t="s">
        <v>5536</v>
      </c>
      <c r="B888" t="s">
        <v>5101</v>
      </c>
      <c r="C888" t="s">
        <v>4868</v>
      </c>
      <c r="D888" t="s">
        <v>413</v>
      </c>
      <c r="E888" t="s">
        <v>413</v>
      </c>
      <c r="F888" t="s">
        <v>413</v>
      </c>
      <c r="G888" t="s">
        <v>413</v>
      </c>
      <c r="I888" t="s">
        <v>1636</v>
      </c>
      <c r="J888" t="s">
        <v>1636</v>
      </c>
      <c r="K888" t="s">
        <v>5577</v>
      </c>
    </row>
    <row r="889" spans="1:11" x14ac:dyDescent="0.35">
      <c r="A889" t="s">
        <v>5536</v>
      </c>
      <c r="B889" t="s">
        <v>5101</v>
      </c>
      <c r="C889" t="s">
        <v>4889</v>
      </c>
      <c r="D889" t="s">
        <v>413</v>
      </c>
      <c r="E889" t="s">
        <v>413</v>
      </c>
      <c r="F889" t="s">
        <v>413</v>
      </c>
      <c r="G889" t="s">
        <v>413</v>
      </c>
      <c r="I889" t="s">
        <v>1636</v>
      </c>
      <c r="J889" t="s">
        <v>1636</v>
      </c>
      <c r="K889" t="s">
        <v>5578</v>
      </c>
    </row>
    <row r="890" spans="1:11" x14ac:dyDescent="0.35">
      <c r="A890" t="s">
        <v>5536</v>
      </c>
      <c r="B890" t="s">
        <v>5102</v>
      </c>
      <c r="C890" t="s">
        <v>4825</v>
      </c>
      <c r="D890" t="s">
        <v>413</v>
      </c>
      <c r="E890" t="s">
        <v>413</v>
      </c>
      <c r="F890" t="s">
        <v>413</v>
      </c>
      <c r="G890" t="s">
        <v>413</v>
      </c>
      <c r="I890" t="s">
        <v>1636</v>
      </c>
      <c r="J890">
        <v>0</v>
      </c>
      <c r="K890" t="s">
        <v>5579</v>
      </c>
    </row>
    <row r="891" spans="1:11" x14ac:dyDescent="0.35">
      <c r="A891" t="s">
        <v>5536</v>
      </c>
      <c r="B891" t="s">
        <v>5102</v>
      </c>
      <c r="C891" t="s">
        <v>4846</v>
      </c>
      <c r="D891" t="s">
        <v>413</v>
      </c>
      <c r="E891" t="s">
        <v>413</v>
      </c>
      <c r="F891" t="s">
        <v>413</v>
      </c>
      <c r="G891" t="s">
        <v>413</v>
      </c>
      <c r="I891" t="s">
        <v>1636</v>
      </c>
      <c r="J891" t="s">
        <v>1636</v>
      </c>
      <c r="K891" t="s">
        <v>5580</v>
      </c>
    </row>
    <row r="892" spans="1:11" x14ac:dyDescent="0.35">
      <c r="A892" t="s">
        <v>5536</v>
      </c>
      <c r="B892" t="s">
        <v>5102</v>
      </c>
      <c r="C892" t="s">
        <v>4867</v>
      </c>
      <c r="D892" t="s">
        <v>413</v>
      </c>
      <c r="E892" t="s">
        <v>413</v>
      </c>
      <c r="F892" t="s">
        <v>413</v>
      </c>
      <c r="G892" t="s">
        <v>413</v>
      </c>
      <c r="I892" t="s">
        <v>1636</v>
      </c>
      <c r="J892" t="s">
        <v>1636</v>
      </c>
      <c r="K892" t="s">
        <v>5581</v>
      </c>
    </row>
    <row r="893" spans="1:11" x14ac:dyDescent="0.35">
      <c r="A893" t="s">
        <v>5536</v>
      </c>
      <c r="B893" t="s">
        <v>5102</v>
      </c>
      <c r="C893" t="s">
        <v>4888</v>
      </c>
      <c r="D893" t="s">
        <v>413</v>
      </c>
      <c r="E893" t="s">
        <v>413</v>
      </c>
      <c r="F893" t="s">
        <v>413</v>
      </c>
      <c r="G893" t="s">
        <v>413</v>
      </c>
      <c r="I893" t="s">
        <v>1636</v>
      </c>
      <c r="J893" t="s">
        <v>1636</v>
      </c>
      <c r="K893" t="s">
        <v>5582</v>
      </c>
    </row>
    <row r="894" spans="1:11" x14ac:dyDescent="0.35">
      <c r="A894" t="s">
        <v>5536</v>
      </c>
      <c r="B894" t="s">
        <v>5103</v>
      </c>
      <c r="C894" t="s">
        <v>4824</v>
      </c>
      <c r="D894" t="s">
        <v>413</v>
      </c>
      <c r="E894" t="s">
        <v>413</v>
      </c>
      <c r="F894" t="s">
        <v>413</v>
      </c>
      <c r="G894" t="s">
        <v>413</v>
      </c>
      <c r="I894" t="s">
        <v>1636</v>
      </c>
      <c r="J894">
        <v>0</v>
      </c>
      <c r="K894" t="s">
        <v>5583</v>
      </c>
    </row>
    <row r="895" spans="1:11" x14ac:dyDescent="0.35">
      <c r="A895" t="s">
        <v>5536</v>
      </c>
      <c r="B895" t="s">
        <v>5103</v>
      </c>
      <c r="C895" t="s">
        <v>4845</v>
      </c>
      <c r="D895" t="s">
        <v>413</v>
      </c>
      <c r="E895" t="s">
        <v>413</v>
      </c>
      <c r="F895" t="s">
        <v>413</v>
      </c>
      <c r="G895" t="s">
        <v>413</v>
      </c>
      <c r="I895" t="s">
        <v>1636</v>
      </c>
      <c r="J895" t="s">
        <v>1636</v>
      </c>
      <c r="K895" t="s">
        <v>5584</v>
      </c>
    </row>
    <row r="896" spans="1:11" x14ac:dyDescent="0.35">
      <c r="A896" t="s">
        <v>5536</v>
      </c>
      <c r="B896" t="s">
        <v>5103</v>
      </c>
      <c r="C896" t="s">
        <v>4866</v>
      </c>
      <c r="D896" t="s">
        <v>413</v>
      </c>
      <c r="E896" t="s">
        <v>413</v>
      </c>
      <c r="F896" t="s">
        <v>413</v>
      </c>
      <c r="G896" t="s">
        <v>413</v>
      </c>
      <c r="I896" t="s">
        <v>1636</v>
      </c>
      <c r="J896" t="s">
        <v>1636</v>
      </c>
      <c r="K896" t="s">
        <v>5585</v>
      </c>
    </row>
    <row r="897" spans="1:11" x14ac:dyDescent="0.35">
      <c r="A897" t="s">
        <v>5536</v>
      </c>
      <c r="B897" t="s">
        <v>5103</v>
      </c>
      <c r="C897" t="s">
        <v>4887</v>
      </c>
      <c r="D897" t="s">
        <v>413</v>
      </c>
      <c r="E897" t="s">
        <v>413</v>
      </c>
      <c r="F897" t="s">
        <v>413</v>
      </c>
      <c r="G897" t="s">
        <v>413</v>
      </c>
      <c r="I897" t="s">
        <v>1636</v>
      </c>
      <c r="J897" t="s">
        <v>1636</v>
      </c>
      <c r="K897" t="s">
        <v>5586</v>
      </c>
    </row>
    <row r="898" spans="1:11" x14ac:dyDescent="0.35">
      <c r="A898" t="s">
        <v>5536</v>
      </c>
      <c r="B898" t="s">
        <v>5104</v>
      </c>
      <c r="C898" t="s">
        <v>4823</v>
      </c>
      <c r="D898" t="s">
        <v>413</v>
      </c>
      <c r="E898" t="s">
        <v>413</v>
      </c>
      <c r="F898" t="s">
        <v>413</v>
      </c>
      <c r="G898" t="s">
        <v>413</v>
      </c>
      <c r="I898" t="s">
        <v>1636</v>
      </c>
      <c r="J898">
        <v>0</v>
      </c>
      <c r="K898" t="s">
        <v>5587</v>
      </c>
    </row>
    <row r="899" spans="1:11" x14ac:dyDescent="0.35">
      <c r="A899" t="s">
        <v>5536</v>
      </c>
      <c r="B899" t="s">
        <v>5104</v>
      </c>
      <c r="C899" t="s">
        <v>4844</v>
      </c>
      <c r="D899" t="s">
        <v>413</v>
      </c>
      <c r="E899" t="s">
        <v>413</v>
      </c>
      <c r="F899" t="s">
        <v>413</v>
      </c>
      <c r="G899" t="s">
        <v>413</v>
      </c>
      <c r="I899" t="s">
        <v>1636</v>
      </c>
      <c r="J899" t="s">
        <v>1636</v>
      </c>
      <c r="K899" t="s">
        <v>5588</v>
      </c>
    </row>
    <row r="900" spans="1:11" x14ac:dyDescent="0.35">
      <c r="A900" t="s">
        <v>5536</v>
      </c>
      <c r="B900" t="s">
        <v>5104</v>
      </c>
      <c r="C900" t="s">
        <v>4865</v>
      </c>
      <c r="D900" t="s">
        <v>413</v>
      </c>
      <c r="E900" t="s">
        <v>413</v>
      </c>
      <c r="F900" t="s">
        <v>413</v>
      </c>
      <c r="G900" t="s">
        <v>413</v>
      </c>
      <c r="I900" t="s">
        <v>1636</v>
      </c>
      <c r="J900" t="s">
        <v>1636</v>
      </c>
      <c r="K900" t="s">
        <v>5589</v>
      </c>
    </row>
    <row r="901" spans="1:11" x14ac:dyDescent="0.35">
      <c r="A901" t="s">
        <v>5536</v>
      </c>
      <c r="B901" t="s">
        <v>5104</v>
      </c>
      <c r="C901" t="s">
        <v>4886</v>
      </c>
      <c r="D901" t="s">
        <v>413</v>
      </c>
      <c r="E901" t="s">
        <v>413</v>
      </c>
      <c r="F901" t="s">
        <v>413</v>
      </c>
      <c r="G901" t="s">
        <v>413</v>
      </c>
      <c r="I901" t="s">
        <v>1636</v>
      </c>
      <c r="J901" t="s">
        <v>1636</v>
      </c>
      <c r="K901" t="s">
        <v>5590</v>
      </c>
    </row>
    <row r="902" spans="1:11" x14ac:dyDescent="0.35">
      <c r="A902" t="s">
        <v>5536</v>
      </c>
      <c r="B902" t="s">
        <v>5105</v>
      </c>
      <c r="C902" t="s">
        <v>4822</v>
      </c>
      <c r="D902" t="s">
        <v>413</v>
      </c>
      <c r="E902" t="s">
        <v>413</v>
      </c>
      <c r="F902" t="s">
        <v>413</v>
      </c>
      <c r="G902" t="s">
        <v>413</v>
      </c>
      <c r="I902" t="s">
        <v>1636</v>
      </c>
      <c r="J902">
        <v>0</v>
      </c>
      <c r="K902" t="s">
        <v>5591</v>
      </c>
    </row>
    <row r="903" spans="1:11" x14ac:dyDescent="0.35">
      <c r="A903" t="s">
        <v>5536</v>
      </c>
      <c r="B903" t="s">
        <v>5105</v>
      </c>
      <c r="C903" t="s">
        <v>4843</v>
      </c>
      <c r="D903" t="s">
        <v>413</v>
      </c>
      <c r="E903" t="s">
        <v>413</v>
      </c>
      <c r="F903" t="s">
        <v>413</v>
      </c>
      <c r="G903" t="s">
        <v>413</v>
      </c>
      <c r="I903" t="s">
        <v>1636</v>
      </c>
      <c r="J903" t="s">
        <v>1636</v>
      </c>
      <c r="K903" t="s">
        <v>5592</v>
      </c>
    </row>
    <row r="904" spans="1:11" x14ac:dyDescent="0.35">
      <c r="A904" t="s">
        <v>5536</v>
      </c>
      <c r="B904" t="s">
        <v>5105</v>
      </c>
      <c r="C904" t="s">
        <v>4864</v>
      </c>
      <c r="D904" t="s">
        <v>413</v>
      </c>
      <c r="E904" t="s">
        <v>413</v>
      </c>
      <c r="F904" t="s">
        <v>413</v>
      </c>
      <c r="G904" t="s">
        <v>413</v>
      </c>
      <c r="I904" t="s">
        <v>1636</v>
      </c>
      <c r="J904" t="s">
        <v>1636</v>
      </c>
      <c r="K904" t="s">
        <v>5593</v>
      </c>
    </row>
    <row r="905" spans="1:11" x14ac:dyDescent="0.35">
      <c r="A905" t="s">
        <v>5536</v>
      </c>
      <c r="B905" t="s">
        <v>5105</v>
      </c>
      <c r="C905" t="s">
        <v>4885</v>
      </c>
      <c r="D905" t="s">
        <v>413</v>
      </c>
      <c r="E905" t="s">
        <v>413</v>
      </c>
      <c r="F905" t="s">
        <v>413</v>
      </c>
      <c r="G905" t="s">
        <v>413</v>
      </c>
      <c r="I905" t="s">
        <v>1636</v>
      </c>
      <c r="J905" t="s">
        <v>1636</v>
      </c>
      <c r="K905" t="s">
        <v>5594</v>
      </c>
    </row>
    <row r="906" spans="1:11" x14ac:dyDescent="0.35">
      <c r="A906" t="s">
        <v>5536</v>
      </c>
      <c r="B906" t="s">
        <v>5106</v>
      </c>
      <c r="C906" t="s">
        <v>4835</v>
      </c>
      <c r="D906" t="s">
        <v>413</v>
      </c>
      <c r="E906" t="s">
        <v>413</v>
      </c>
      <c r="F906" t="s">
        <v>413</v>
      </c>
      <c r="G906" t="s">
        <v>413</v>
      </c>
      <c r="I906" t="s">
        <v>1636</v>
      </c>
      <c r="J906">
        <v>0</v>
      </c>
      <c r="K906" t="s">
        <v>5595</v>
      </c>
    </row>
    <row r="907" spans="1:11" x14ac:dyDescent="0.35">
      <c r="A907" t="s">
        <v>5536</v>
      </c>
      <c r="B907" t="s">
        <v>5106</v>
      </c>
      <c r="C907" t="s">
        <v>4856</v>
      </c>
      <c r="D907" t="s">
        <v>413</v>
      </c>
      <c r="E907" t="s">
        <v>413</v>
      </c>
      <c r="F907" t="s">
        <v>413</v>
      </c>
      <c r="G907" t="s">
        <v>413</v>
      </c>
      <c r="I907" t="s">
        <v>1636</v>
      </c>
      <c r="J907" t="s">
        <v>1636</v>
      </c>
      <c r="K907" t="s">
        <v>5596</v>
      </c>
    </row>
    <row r="908" spans="1:11" x14ac:dyDescent="0.35">
      <c r="A908" t="s">
        <v>5536</v>
      </c>
      <c r="B908" t="s">
        <v>5106</v>
      </c>
      <c r="C908" t="s">
        <v>4877</v>
      </c>
      <c r="D908" t="s">
        <v>413</v>
      </c>
      <c r="E908" t="s">
        <v>413</v>
      </c>
      <c r="F908" t="s">
        <v>413</v>
      </c>
      <c r="G908" t="s">
        <v>413</v>
      </c>
      <c r="I908" t="s">
        <v>1636</v>
      </c>
      <c r="J908" t="s">
        <v>1636</v>
      </c>
      <c r="K908" t="s">
        <v>5597</v>
      </c>
    </row>
    <row r="909" spans="1:11" x14ac:dyDescent="0.35">
      <c r="A909" t="s">
        <v>5536</v>
      </c>
      <c r="B909" t="s">
        <v>5106</v>
      </c>
      <c r="C909" t="s">
        <v>4898</v>
      </c>
      <c r="D909" t="s">
        <v>413</v>
      </c>
      <c r="E909" t="s">
        <v>413</v>
      </c>
      <c r="F909" t="s">
        <v>413</v>
      </c>
      <c r="G909" t="s">
        <v>413</v>
      </c>
      <c r="I909" t="s">
        <v>1636</v>
      </c>
      <c r="J909" t="s">
        <v>1636</v>
      </c>
      <c r="K909" t="s">
        <v>5598</v>
      </c>
    </row>
    <row r="910" spans="1:11" x14ac:dyDescent="0.35">
      <c r="A910" t="s">
        <v>5536</v>
      </c>
      <c r="B910" t="s">
        <v>5107</v>
      </c>
      <c r="C910" t="s">
        <v>4834</v>
      </c>
      <c r="D910" t="s">
        <v>413</v>
      </c>
      <c r="E910" t="s">
        <v>413</v>
      </c>
      <c r="F910" t="s">
        <v>413</v>
      </c>
      <c r="G910" t="s">
        <v>413</v>
      </c>
      <c r="I910" t="s">
        <v>1636</v>
      </c>
      <c r="J910">
        <v>0</v>
      </c>
      <c r="K910" t="s">
        <v>5599</v>
      </c>
    </row>
    <row r="911" spans="1:11" x14ac:dyDescent="0.35">
      <c r="A911" t="s">
        <v>5536</v>
      </c>
      <c r="B911" t="s">
        <v>5107</v>
      </c>
      <c r="C911" t="s">
        <v>4855</v>
      </c>
      <c r="D911" t="s">
        <v>413</v>
      </c>
      <c r="E911" t="s">
        <v>413</v>
      </c>
      <c r="F911" t="s">
        <v>413</v>
      </c>
      <c r="G911" t="s">
        <v>413</v>
      </c>
      <c r="I911" t="s">
        <v>1636</v>
      </c>
      <c r="J911" t="s">
        <v>1636</v>
      </c>
      <c r="K911" t="s">
        <v>5600</v>
      </c>
    </row>
    <row r="912" spans="1:11" x14ac:dyDescent="0.35">
      <c r="A912" t="s">
        <v>5536</v>
      </c>
      <c r="B912" t="s">
        <v>5107</v>
      </c>
      <c r="C912" t="s">
        <v>4876</v>
      </c>
      <c r="D912" t="s">
        <v>413</v>
      </c>
      <c r="E912" t="s">
        <v>413</v>
      </c>
      <c r="F912" t="s">
        <v>413</v>
      </c>
      <c r="G912" t="s">
        <v>413</v>
      </c>
      <c r="I912" t="s">
        <v>1636</v>
      </c>
      <c r="J912" t="s">
        <v>1636</v>
      </c>
      <c r="K912" t="s">
        <v>5601</v>
      </c>
    </row>
    <row r="913" spans="1:11" x14ac:dyDescent="0.35">
      <c r="A913" t="s">
        <v>5536</v>
      </c>
      <c r="B913" t="s">
        <v>5107</v>
      </c>
      <c r="C913" t="s">
        <v>4897</v>
      </c>
      <c r="D913" t="s">
        <v>413</v>
      </c>
      <c r="E913" t="s">
        <v>413</v>
      </c>
      <c r="F913" t="s">
        <v>413</v>
      </c>
      <c r="G913" t="s">
        <v>413</v>
      </c>
      <c r="I913" t="s">
        <v>1636</v>
      </c>
      <c r="J913" t="s">
        <v>1636</v>
      </c>
      <c r="K913" t="s">
        <v>5602</v>
      </c>
    </row>
    <row r="914" spans="1:11" x14ac:dyDescent="0.35">
      <c r="A914" t="s">
        <v>5536</v>
      </c>
      <c r="B914" t="s">
        <v>5108</v>
      </c>
      <c r="C914" t="s">
        <v>4833</v>
      </c>
      <c r="D914" t="s">
        <v>413</v>
      </c>
      <c r="E914" t="s">
        <v>413</v>
      </c>
      <c r="F914" t="s">
        <v>413</v>
      </c>
      <c r="G914" t="s">
        <v>413</v>
      </c>
      <c r="I914" t="s">
        <v>1636</v>
      </c>
      <c r="J914">
        <v>0</v>
      </c>
      <c r="K914" t="s">
        <v>5603</v>
      </c>
    </row>
    <row r="915" spans="1:11" x14ac:dyDescent="0.35">
      <c r="A915" t="s">
        <v>5536</v>
      </c>
      <c r="B915" t="s">
        <v>5108</v>
      </c>
      <c r="C915" t="s">
        <v>4854</v>
      </c>
      <c r="D915" t="s">
        <v>413</v>
      </c>
      <c r="E915" t="s">
        <v>413</v>
      </c>
      <c r="F915" t="s">
        <v>413</v>
      </c>
      <c r="G915" t="s">
        <v>413</v>
      </c>
      <c r="I915" t="s">
        <v>1636</v>
      </c>
      <c r="J915" t="s">
        <v>1636</v>
      </c>
      <c r="K915" t="s">
        <v>5604</v>
      </c>
    </row>
    <row r="916" spans="1:11" x14ac:dyDescent="0.35">
      <c r="A916" t="s">
        <v>5536</v>
      </c>
      <c r="B916" t="s">
        <v>5108</v>
      </c>
      <c r="C916" t="s">
        <v>4875</v>
      </c>
      <c r="D916" t="s">
        <v>413</v>
      </c>
      <c r="E916" t="s">
        <v>413</v>
      </c>
      <c r="F916" t="s">
        <v>413</v>
      </c>
      <c r="G916" t="s">
        <v>413</v>
      </c>
      <c r="I916" t="s">
        <v>1636</v>
      </c>
      <c r="J916" t="s">
        <v>1636</v>
      </c>
      <c r="K916" t="s">
        <v>5605</v>
      </c>
    </row>
    <row r="917" spans="1:11" x14ac:dyDescent="0.35">
      <c r="A917" t="s">
        <v>5536</v>
      </c>
      <c r="B917" t="s">
        <v>5108</v>
      </c>
      <c r="C917" t="s">
        <v>4896</v>
      </c>
      <c r="D917" t="s">
        <v>413</v>
      </c>
      <c r="E917" t="s">
        <v>413</v>
      </c>
      <c r="F917" t="s">
        <v>413</v>
      </c>
      <c r="G917" t="s">
        <v>413</v>
      </c>
      <c r="I917" t="s">
        <v>1636</v>
      </c>
      <c r="J917" t="s">
        <v>1636</v>
      </c>
      <c r="K917" t="s">
        <v>5606</v>
      </c>
    </row>
    <row r="918" spans="1:11" x14ac:dyDescent="0.35">
      <c r="A918" t="s">
        <v>5536</v>
      </c>
      <c r="B918" t="s">
        <v>5109</v>
      </c>
      <c r="C918" t="s">
        <v>4832</v>
      </c>
      <c r="D918" t="s">
        <v>413</v>
      </c>
      <c r="E918" t="s">
        <v>413</v>
      </c>
      <c r="F918" t="s">
        <v>413</v>
      </c>
      <c r="G918" t="s">
        <v>413</v>
      </c>
      <c r="I918" t="s">
        <v>1636</v>
      </c>
      <c r="J918">
        <v>0</v>
      </c>
      <c r="K918" t="s">
        <v>5607</v>
      </c>
    </row>
    <row r="919" spans="1:11" x14ac:dyDescent="0.35">
      <c r="A919" t="s">
        <v>5536</v>
      </c>
      <c r="B919" t="s">
        <v>5109</v>
      </c>
      <c r="C919" t="s">
        <v>4853</v>
      </c>
      <c r="D919" t="s">
        <v>413</v>
      </c>
      <c r="E919" t="s">
        <v>413</v>
      </c>
      <c r="F919" t="s">
        <v>413</v>
      </c>
      <c r="G919" t="s">
        <v>413</v>
      </c>
      <c r="I919" t="s">
        <v>1636</v>
      </c>
      <c r="J919" t="s">
        <v>1636</v>
      </c>
      <c r="K919" t="s">
        <v>5608</v>
      </c>
    </row>
    <row r="920" spans="1:11" x14ac:dyDescent="0.35">
      <c r="A920" t="s">
        <v>5536</v>
      </c>
      <c r="B920" t="s">
        <v>5109</v>
      </c>
      <c r="C920" t="s">
        <v>4874</v>
      </c>
      <c r="D920" t="s">
        <v>413</v>
      </c>
      <c r="E920" t="s">
        <v>413</v>
      </c>
      <c r="F920" t="s">
        <v>413</v>
      </c>
      <c r="G920" t="s">
        <v>413</v>
      </c>
      <c r="I920" t="s">
        <v>1636</v>
      </c>
      <c r="J920" t="s">
        <v>1636</v>
      </c>
      <c r="K920" t="s">
        <v>5609</v>
      </c>
    </row>
    <row r="921" spans="1:11" x14ac:dyDescent="0.35">
      <c r="A921" t="s">
        <v>5536</v>
      </c>
      <c r="B921" t="s">
        <v>5109</v>
      </c>
      <c r="C921" t="s">
        <v>4895</v>
      </c>
      <c r="D921" t="s">
        <v>413</v>
      </c>
      <c r="E921" t="s">
        <v>413</v>
      </c>
      <c r="F921" t="s">
        <v>413</v>
      </c>
      <c r="G921" t="s">
        <v>413</v>
      </c>
      <c r="I921" t="s">
        <v>1636</v>
      </c>
      <c r="J921" t="s">
        <v>1636</v>
      </c>
      <c r="K921" t="s">
        <v>5610</v>
      </c>
    </row>
    <row r="922" spans="1:11" x14ac:dyDescent="0.35">
      <c r="A922" t="s">
        <v>5536</v>
      </c>
      <c r="B922" t="s">
        <v>5110</v>
      </c>
      <c r="C922" t="s">
        <v>4831</v>
      </c>
      <c r="D922" t="s">
        <v>413</v>
      </c>
      <c r="E922" t="s">
        <v>413</v>
      </c>
      <c r="F922" t="s">
        <v>413</v>
      </c>
      <c r="G922" t="s">
        <v>413</v>
      </c>
      <c r="I922" t="s">
        <v>1636</v>
      </c>
      <c r="J922">
        <v>0</v>
      </c>
      <c r="K922" t="s">
        <v>5611</v>
      </c>
    </row>
    <row r="923" spans="1:11" x14ac:dyDescent="0.35">
      <c r="A923" t="s">
        <v>5536</v>
      </c>
      <c r="B923" t="s">
        <v>5110</v>
      </c>
      <c r="C923" t="s">
        <v>4852</v>
      </c>
      <c r="D923" t="s">
        <v>413</v>
      </c>
      <c r="E923" t="s">
        <v>413</v>
      </c>
      <c r="F923" t="s">
        <v>413</v>
      </c>
      <c r="G923" t="s">
        <v>413</v>
      </c>
      <c r="I923" t="s">
        <v>1636</v>
      </c>
      <c r="J923" t="s">
        <v>1636</v>
      </c>
      <c r="K923" t="s">
        <v>5612</v>
      </c>
    </row>
    <row r="924" spans="1:11" x14ac:dyDescent="0.35">
      <c r="A924" t="s">
        <v>5536</v>
      </c>
      <c r="B924" t="s">
        <v>5110</v>
      </c>
      <c r="C924" t="s">
        <v>4873</v>
      </c>
      <c r="D924" t="s">
        <v>413</v>
      </c>
      <c r="E924" t="s">
        <v>413</v>
      </c>
      <c r="F924" t="s">
        <v>413</v>
      </c>
      <c r="G924" t="s">
        <v>413</v>
      </c>
      <c r="I924" t="s">
        <v>1636</v>
      </c>
      <c r="J924" t="s">
        <v>1636</v>
      </c>
      <c r="K924" t="s">
        <v>5613</v>
      </c>
    </row>
    <row r="925" spans="1:11" x14ac:dyDescent="0.35">
      <c r="A925" t="s">
        <v>5536</v>
      </c>
      <c r="B925" t="s">
        <v>5110</v>
      </c>
      <c r="C925" t="s">
        <v>4894</v>
      </c>
      <c r="D925" t="s">
        <v>413</v>
      </c>
      <c r="E925" t="s">
        <v>413</v>
      </c>
      <c r="F925" t="s">
        <v>413</v>
      </c>
      <c r="G925" t="s">
        <v>413</v>
      </c>
      <c r="I925" t="s">
        <v>1636</v>
      </c>
      <c r="J925" t="s">
        <v>1636</v>
      </c>
      <c r="K925" t="s">
        <v>5614</v>
      </c>
    </row>
    <row r="926" spans="1:11" x14ac:dyDescent="0.35">
      <c r="A926" t="s">
        <v>5536</v>
      </c>
      <c r="B926" t="s">
        <v>5111</v>
      </c>
      <c r="C926" t="s">
        <v>4830</v>
      </c>
      <c r="D926" t="s">
        <v>413</v>
      </c>
      <c r="E926" t="s">
        <v>413</v>
      </c>
      <c r="F926" t="s">
        <v>413</v>
      </c>
      <c r="G926" t="s">
        <v>413</v>
      </c>
      <c r="I926" t="s">
        <v>1636</v>
      </c>
      <c r="J926">
        <v>0</v>
      </c>
      <c r="K926" t="s">
        <v>5615</v>
      </c>
    </row>
    <row r="927" spans="1:11" x14ac:dyDescent="0.35">
      <c r="A927" t="s">
        <v>5536</v>
      </c>
      <c r="B927" t="s">
        <v>5111</v>
      </c>
      <c r="C927" t="s">
        <v>4851</v>
      </c>
      <c r="D927" t="s">
        <v>413</v>
      </c>
      <c r="E927" t="s">
        <v>413</v>
      </c>
      <c r="F927" t="s">
        <v>413</v>
      </c>
      <c r="G927" t="s">
        <v>413</v>
      </c>
      <c r="I927" t="s">
        <v>1636</v>
      </c>
      <c r="J927" t="s">
        <v>1636</v>
      </c>
      <c r="K927" t="s">
        <v>5616</v>
      </c>
    </row>
    <row r="928" spans="1:11" x14ac:dyDescent="0.35">
      <c r="A928" t="s">
        <v>5536</v>
      </c>
      <c r="B928" t="s">
        <v>5111</v>
      </c>
      <c r="C928" t="s">
        <v>4872</v>
      </c>
      <c r="D928" t="s">
        <v>413</v>
      </c>
      <c r="E928" t="s">
        <v>413</v>
      </c>
      <c r="F928" t="s">
        <v>413</v>
      </c>
      <c r="G928" t="s">
        <v>413</v>
      </c>
      <c r="I928" t="s">
        <v>1636</v>
      </c>
      <c r="J928" t="s">
        <v>1636</v>
      </c>
      <c r="K928" t="s">
        <v>5617</v>
      </c>
    </row>
    <row r="929" spans="1:11" x14ac:dyDescent="0.35">
      <c r="A929" t="s">
        <v>5536</v>
      </c>
      <c r="B929" t="s">
        <v>5111</v>
      </c>
      <c r="C929" t="s">
        <v>4893</v>
      </c>
      <c r="D929" t="s">
        <v>413</v>
      </c>
      <c r="E929" t="s">
        <v>413</v>
      </c>
      <c r="F929" t="s">
        <v>413</v>
      </c>
      <c r="G929" t="s">
        <v>413</v>
      </c>
      <c r="I929" t="s">
        <v>1636</v>
      </c>
      <c r="J929" t="s">
        <v>1636</v>
      </c>
      <c r="K929" t="s">
        <v>5618</v>
      </c>
    </row>
    <row r="930" spans="1:11" x14ac:dyDescent="0.35">
      <c r="A930" t="s">
        <v>5536</v>
      </c>
      <c r="B930" t="s">
        <v>5112</v>
      </c>
      <c r="C930" t="s">
        <v>4829</v>
      </c>
      <c r="D930" t="s">
        <v>413</v>
      </c>
      <c r="E930" t="s">
        <v>413</v>
      </c>
      <c r="F930" t="s">
        <v>413</v>
      </c>
      <c r="G930" t="s">
        <v>413</v>
      </c>
      <c r="I930" t="s">
        <v>1636</v>
      </c>
      <c r="J930">
        <v>0</v>
      </c>
      <c r="K930" t="s">
        <v>5619</v>
      </c>
    </row>
    <row r="931" spans="1:11" x14ac:dyDescent="0.35">
      <c r="A931" t="s">
        <v>5536</v>
      </c>
      <c r="B931" t="s">
        <v>5112</v>
      </c>
      <c r="C931" t="s">
        <v>4850</v>
      </c>
      <c r="D931" t="s">
        <v>413</v>
      </c>
      <c r="E931" t="s">
        <v>413</v>
      </c>
      <c r="F931" t="s">
        <v>413</v>
      </c>
      <c r="G931" t="s">
        <v>413</v>
      </c>
      <c r="I931" t="s">
        <v>1636</v>
      </c>
      <c r="J931" t="s">
        <v>1636</v>
      </c>
      <c r="K931" t="s">
        <v>5620</v>
      </c>
    </row>
    <row r="932" spans="1:11" x14ac:dyDescent="0.35">
      <c r="A932" t="s">
        <v>5536</v>
      </c>
      <c r="B932" t="s">
        <v>5112</v>
      </c>
      <c r="C932" t="s">
        <v>4871</v>
      </c>
      <c r="D932" t="s">
        <v>413</v>
      </c>
      <c r="E932" t="s">
        <v>413</v>
      </c>
      <c r="F932" t="s">
        <v>413</v>
      </c>
      <c r="G932" t="s">
        <v>413</v>
      </c>
      <c r="I932" t="s">
        <v>1636</v>
      </c>
      <c r="J932" t="s">
        <v>1636</v>
      </c>
      <c r="K932" t="s">
        <v>5621</v>
      </c>
    </row>
    <row r="933" spans="1:11" x14ac:dyDescent="0.35">
      <c r="A933" t="s">
        <v>5536</v>
      </c>
      <c r="B933" t="s">
        <v>5112</v>
      </c>
      <c r="C933" t="s">
        <v>4892</v>
      </c>
      <c r="D933" t="s">
        <v>413</v>
      </c>
      <c r="E933" t="s">
        <v>413</v>
      </c>
      <c r="F933" t="s">
        <v>413</v>
      </c>
      <c r="G933" t="s">
        <v>413</v>
      </c>
      <c r="I933" t="s">
        <v>1636</v>
      </c>
      <c r="J933" t="s">
        <v>1636</v>
      </c>
      <c r="K933" t="s">
        <v>5622</v>
      </c>
    </row>
    <row r="934" spans="1:11" x14ac:dyDescent="0.35">
      <c r="A934" t="s">
        <v>5536</v>
      </c>
      <c r="B934" t="s">
        <v>5113</v>
      </c>
      <c r="C934" t="s">
        <v>4737</v>
      </c>
      <c r="D934" t="s">
        <v>5114</v>
      </c>
      <c r="E934" t="s">
        <v>5115</v>
      </c>
      <c r="F934" t="s">
        <v>5115</v>
      </c>
      <c r="G934" t="s">
        <v>4904</v>
      </c>
      <c r="H934">
        <v>6</v>
      </c>
      <c r="I934" t="s">
        <v>2353</v>
      </c>
      <c r="J934">
        <v>23</v>
      </c>
      <c r="K934" t="s">
        <v>5623</v>
      </c>
    </row>
    <row r="935" spans="1:11" x14ac:dyDescent="0.35">
      <c r="A935" t="s">
        <v>5536</v>
      </c>
      <c r="B935" t="s">
        <v>5113</v>
      </c>
      <c r="C935" t="s">
        <v>4758</v>
      </c>
      <c r="D935" t="s">
        <v>5116</v>
      </c>
      <c r="E935" t="s">
        <v>5117</v>
      </c>
      <c r="F935" t="s">
        <v>5117</v>
      </c>
      <c r="G935" t="s">
        <v>4905</v>
      </c>
      <c r="H935">
        <v>17</v>
      </c>
      <c r="I935" t="s">
        <v>2353</v>
      </c>
      <c r="J935" t="s">
        <v>1636</v>
      </c>
      <c r="K935" t="s">
        <v>5624</v>
      </c>
    </row>
    <row r="936" spans="1:11" x14ac:dyDescent="0.35">
      <c r="A936" t="s">
        <v>5536</v>
      </c>
      <c r="B936" t="s">
        <v>5113</v>
      </c>
      <c r="C936" t="s">
        <v>4779</v>
      </c>
      <c r="D936" t="s">
        <v>413</v>
      </c>
      <c r="E936" t="s">
        <v>413</v>
      </c>
      <c r="F936" t="s">
        <v>413</v>
      </c>
      <c r="G936" t="s">
        <v>413</v>
      </c>
      <c r="I936" t="s">
        <v>1636</v>
      </c>
      <c r="J936" t="s">
        <v>1636</v>
      </c>
      <c r="K936" t="s">
        <v>5625</v>
      </c>
    </row>
    <row r="937" spans="1:11" x14ac:dyDescent="0.35">
      <c r="A937" t="s">
        <v>5536</v>
      </c>
      <c r="B937" t="s">
        <v>5113</v>
      </c>
      <c r="C937" t="s">
        <v>4800</v>
      </c>
      <c r="D937" t="s">
        <v>413</v>
      </c>
      <c r="E937" t="s">
        <v>413</v>
      </c>
      <c r="F937" t="s">
        <v>413</v>
      </c>
      <c r="G937" t="s">
        <v>413</v>
      </c>
      <c r="I937" t="s">
        <v>1636</v>
      </c>
      <c r="J937" t="s">
        <v>1636</v>
      </c>
      <c r="K937" t="s">
        <v>5626</v>
      </c>
    </row>
    <row r="938" spans="1:11" x14ac:dyDescent="0.35">
      <c r="A938" t="s">
        <v>5536</v>
      </c>
      <c r="B938" t="s">
        <v>5118</v>
      </c>
      <c r="C938" t="s">
        <v>4736</v>
      </c>
      <c r="D938" t="s">
        <v>5116</v>
      </c>
      <c r="E938" t="s">
        <v>5119</v>
      </c>
      <c r="F938" t="s">
        <v>5119</v>
      </c>
      <c r="G938" t="s">
        <v>4906</v>
      </c>
      <c r="H938">
        <v>17</v>
      </c>
      <c r="I938" t="s">
        <v>2353</v>
      </c>
      <c r="J938">
        <v>35</v>
      </c>
      <c r="K938" t="s">
        <v>5628</v>
      </c>
    </row>
    <row r="939" spans="1:11" x14ac:dyDescent="0.35">
      <c r="A939" t="s">
        <v>5536</v>
      </c>
      <c r="B939" t="s">
        <v>5118</v>
      </c>
      <c r="C939" t="s">
        <v>4757</v>
      </c>
      <c r="D939" t="s">
        <v>3801</v>
      </c>
      <c r="E939" t="s">
        <v>3806</v>
      </c>
      <c r="F939" t="s">
        <v>3806</v>
      </c>
      <c r="G939" t="s">
        <v>4907</v>
      </c>
      <c r="H939">
        <v>18</v>
      </c>
      <c r="I939" t="s">
        <v>2353</v>
      </c>
      <c r="J939" t="s">
        <v>1636</v>
      </c>
      <c r="K939" t="s">
        <v>5629</v>
      </c>
    </row>
    <row r="940" spans="1:11" x14ac:dyDescent="0.35">
      <c r="A940" t="s">
        <v>5536</v>
      </c>
      <c r="B940" t="s">
        <v>5118</v>
      </c>
      <c r="C940" t="s">
        <v>4778</v>
      </c>
      <c r="D940" t="s">
        <v>413</v>
      </c>
      <c r="E940" t="s">
        <v>413</v>
      </c>
      <c r="F940" t="s">
        <v>413</v>
      </c>
      <c r="G940" t="s">
        <v>413</v>
      </c>
      <c r="I940" t="s">
        <v>1636</v>
      </c>
      <c r="J940" t="s">
        <v>1636</v>
      </c>
      <c r="K940" t="s">
        <v>5630</v>
      </c>
    </row>
    <row r="941" spans="1:11" x14ac:dyDescent="0.35">
      <c r="A941" t="s">
        <v>5536</v>
      </c>
      <c r="B941" t="s">
        <v>5118</v>
      </c>
      <c r="C941" t="s">
        <v>4799</v>
      </c>
      <c r="D941" t="s">
        <v>413</v>
      </c>
      <c r="E941" t="s">
        <v>413</v>
      </c>
      <c r="F941" t="s">
        <v>413</v>
      </c>
      <c r="G941" t="s">
        <v>413</v>
      </c>
      <c r="I941" t="s">
        <v>1636</v>
      </c>
      <c r="J941" t="s">
        <v>1636</v>
      </c>
      <c r="K941" t="s">
        <v>5960</v>
      </c>
    </row>
    <row r="942" spans="1:11" x14ac:dyDescent="0.35">
      <c r="A942" t="s">
        <v>5536</v>
      </c>
      <c r="B942" t="s">
        <v>5120</v>
      </c>
      <c r="C942" t="s">
        <v>4735</v>
      </c>
      <c r="D942" t="s">
        <v>1477</v>
      </c>
      <c r="E942" t="s">
        <v>3144</v>
      </c>
      <c r="F942" t="s">
        <v>3144</v>
      </c>
      <c r="G942" t="s">
        <v>4295</v>
      </c>
      <c r="H942">
        <v>41</v>
      </c>
      <c r="I942" t="s">
        <v>2353</v>
      </c>
      <c r="J942">
        <v>49</v>
      </c>
      <c r="K942" t="s">
        <v>5631</v>
      </c>
    </row>
    <row r="943" spans="1:11" x14ac:dyDescent="0.35">
      <c r="A943" t="s">
        <v>5536</v>
      </c>
      <c r="B943" t="s">
        <v>5120</v>
      </c>
      <c r="C943" t="s">
        <v>4756</v>
      </c>
      <c r="D943" t="s">
        <v>1477</v>
      </c>
      <c r="E943" t="s">
        <v>3144</v>
      </c>
      <c r="F943" t="s">
        <v>3144</v>
      </c>
      <c r="G943" t="s">
        <v>3750</v>
      </c>
      <c r="H943">
        <v>8</v>
      </c>
      <c r="I943" t="s">
        <v>2353</v>
      </c>
      <c r="J943" t="s">
        <v>1636</v>
      </c>
      <c r="K943" t="s">
        <v>5632</v>
      </c>
    </row>
    <row r="944" spans="1:11" x14ac:dyDescent="0.35">
      <c r="A944" t="s">
        <v>5536</v>
      </c>
      <c r="B944" t="s">
        <v>5120</v>
      </c>
      <c r="C944" t="s">
        <v>4777</v>
      </c>
      <c r="D944" t="s">
        <v>413</v>
      </c>
      <c r="E944" t="s">
        <v>413</v>
      </c>
      <c r="F944" t="s">
        <v>413</v>
      </c>
      <c r="G944" t="s">
        <v>413</v>
      </c>
      <c r="I944" t="s">
        <v>1636</v>
      </c>
      <c r="J944" t="s">
        <v>1636</v>
      </c>
      <c r="K944" t="s">
        <v>5633</v>
      </c>
    </row>
    <row r="945" spans="1:11" x14ac:dyDescent="0.35">
      <c r="A945" t="s">
        <v>5536</v>
      </c>
      <c r="B945" t="s">
        <v>5120</v>
      </c>
      <c r="C945" t="s">
        <v>4798</v>
      </c>
      <c r="D945" t="s">
        <v>413</v>
      </c>
      <c r="E945" t="s">
        <v>413</v>
      </c>
      <c r="F945" t="s">
        <v>413</v>
      </c>
      <c r="G945" t="s">
        <v>413</v>
      </c>
      <c r="I945" t="s">
        <v>1636</v>
      </c>
      <c r="J945" t="s">
        <v>1636</v>
      </c>
      <c r="K945" t="s">
        <v>5634</v>
      </c>
    </row>
    <row r="946" spans="1:11" x14ac:dyDescent="0.35">
      <c r="A946" t="s">
        <v>5536</v>
      </c>
      <c r="B946" t="s">
        <v>5121</v>
      </c>
      <c r="C946" t="s">
        <v>4734</v>
      </c>
      <c r="D946" t="s">
        <v>5114</v>
      </c>
      <c r="E946" t="s">
        <v>5115</v>
      </c>
      <c r="F946" t="s">
        <v>5115</v>
      </c>
      <c r="G946" t="s">
        <v>4904</v>
      </c>
      <c r="H946">
        <v>5</v>
      </c>
      <c r="I946" t="s">
        <v>2353</v>
      </c>
      <c r="J946">
        <v>48</v>
      </c>
      <c r="K946" t="s">
        <v>5635</v>
      </c>
    </row>
    <row r="947" spans="1:11" x14ac:dyDescent="0.35">
      <c r="A947" t="s">
        <v>5536</v>
      </c>
      <c r="B947" t="s">
        <v>5121</v>
      </c>
      <c r="C947" t="s">
        <v>4755</v>
      </c>
      <c r="D947" t="s">
        <v>5114</v>
      </c>
      <c r="E947" t="s">
        <v>5122</v>
      </c>
      <c r="F947" t="s">
        <v>5122</v>
      </c>
      <c r="G947" t="s">
        <v>4908</v>
      </c>
      <c r="H947">
        <v>17</v>
      </c>
      <c r="I947" t="s">
        <v>2353</v>
      </c>
      <c r="J947" t="s">
        <v>1636</v>
      </c>
      <c r="K947" t="s">
        <v>5636</v>
      </c>
    </row>
    <row r="948" spans="1:11" x14ac:dyDescent="0.35">
      <c r="A948" t="s">
        <v>5536</v>
      </c>
      <c r="B948" t="s">
        <v>5121</v>
      </c>
      <c r="C948" t="s">
        <v>4776</v>
      </c>
      <c r="D948" t="s">
        <v>3801</v>
      </c>
      <c r="E948" t="s">
        <v>3806</v>
      </c>
      <c r="F948" t="s">
        <v>3806</v>
      </c>
      <c r="G948" t="s">
        <v>3779</v>
      </c>
      <c r="H948">
        <v>26</v>
      </c>
      <c r="I948" t="s">
        <v>2353</v>
      </c>
      <c r="J948" t="s">
        <v>1636</v>
      </c>
      <c r="K948" t="s">
        <v>5637</v>
      </c>
    </row>
    <row r="949" spans="1:11" x14ac:dyDescent="0.35">
      <c r="A949" t="s">
        <v>5536</v>
      </c>
      <c r="B949" t="s">
        <v>5121</v>
      </c>
      <c r="C949" t="s">
        <v>4797</v>
      </c>
      <c r="D949" t="s">
        <v>413</v>
      </c>
      <c r="E949" t="s">
        <v>413</v>
      </c>
      <c r="F949" t="s">
        <v>413</v>
      </c>
      <c r="G949" t="s">
        <v>413</v>
      </c>
      <c r="I949" t="s">
        <v>1636</v>
      </c>
      <c r="J949" t="s">
        <v>1636</v>
      </c>
      <c r="K949" t="s">
        <v>5638</v>
      </c>
    </row>
    <row r="950" spans="1:11" x14ac:dyDescent="0.35">
      <c r="A950" t="s">
        <v>5536</v>
      </c>
      <c r="B950" t="s">
        <v>5123</v>
      </c>
      <c r="C950" t="s">
        <v>4733</v>
      </c>
      <c r="D950" t="s">
        <v>1477</v>
      </c>
      <c r="E950" t="s">
        <v>3144</v>
      </c>
      <c r="F950" t="s">
        <v>3144</v>
      </c>
      <c r="G950" t="s">
        <v>3772</v>
      </c>
      <c r="H950">
        <v>49</v>
      </c>
      <c r="I950" t="s">
        <v>2353</v>
      </c>
      <c r="J950">
        <v>49</v>
      </c>
      <c r="K950" t="s">
        <v>5639</v>
      </c>
    </row>
    <row r="951" spans="1:11" x14ac:dyDescent="0.35">
      <c r="A951" t="s">
        <v>5536</v>
      </c>
      <c r="B951" t="s">
        <v>5123</v>
      </c>
      <c r="C951" t="s">
        <v>4754</v>
      </c>
      <c r="D951" t="s">
        <v>413</v>
      </c>
      <c r="E951" t="s">
        <v>413</v>
      </c>
      <c r="F951" t="s">
        <v>413</v>
      </c>
      <c r="G951" t="s">
        <v>413</v>
      </c>
      <c r="I951" t="s">
        <v>1636</v>
      </c>
      <c r="J951" t="s">
        <v>1636</v>
      </c>
      <c r="K951" t="s">
        <v>5640</v>
      </c>
    </row>
    <row r="952" spans="1:11" x14ac:dyDescent="0.35">
      <c r="A952" t="s">
        <v>5536</v>
      </c>
      <c r="B952" t="s">
        <v>5123</v>
      </c>
      <c r="C952" t="s">
        <v>4775</v>
      </c>
      <c r="D952" t="s">
        <v>413</v>
      </c>
      <c r="E952" t="s">
        <v>413</v>
      </c>
      <c r="F952" t="s">
        <v>413</v>
      </c>
      <c r="G952" t="s">
        <v>413</v>
      </c>
      <c r="I952" t="s">
        <v>1636</v>
      </c>
      <c r="J952" t="s">
        <v>1636</v>
      </c>
      <c r="K952" t="s">
        <v>5641</v>
      </c>
    </row>
    <row r="953" spans="1:11" x14ac:dyDescent="0.35">
      <c r="A953" t="s">
        <v>5536</v>
      </c>
      <c r="B953" t="s">
        <v>5123</v>
      </c>
      <c r="C953" t="s">
        <v>4796</v>
      </c>
      <c r="D953" t="s">
        <v>413</v>
      </c>
      <c r="E953" t="s">
        <v>413</v>
      </c>
      <c r="F953" t="s">
        <v>413</v>
      </c>
      <c r="G953" t="s">
        <v>413</v>
      </c>
      <c r="I953" t="s">
        <v>1636</v>
      </c>
      <c r="J953" t="s">
        <v>1636</v>
      </c>
      <c r="K953" t="s">
        <v>5642</v>
      </c>
    </row>
    <row r="954" spans="1:11" x14ac:dyDescent="0.35">
      <c r="A954" t="s">
        <v>5536</v>
      </c>
      <c r="B954" t="s">
        <v>5124</v>
      </c>
      <c r="C954" t="s">
        <v>4732</v>
      </c>
      <c r="D954" t="s">
        <v>837</v>
      </c>
      <c r="E954" t="s">
        <v>1099</v>
      </c>
      <c r="F954" t="s">
        <v>1099</v>
      </c>
      <c r="G954" t="s">
        <v>4909</v>
      </c>
      <c r="H954">
        <v>22</v>
      </c>
      <c r="I954" t="s">
        <v>2353</v>
      </c>
      <c r="J954">
        <v>46</v>
      </c>
      <c r="K954" t="s">
        <v>5643</v>
      </c>
    </row>
    <row r="955" spans="1:11" x14ac:dyDescent="0.35">
      <c r="A955" t="s">
        <v>5536</v>
      </c>
      <c r="B955" t="s">
        <v>5124</v>
      </c>
      <c r="C955" t="s">
        <v>4753</v>
      </c>
      <c r="D955" t="s">
        <v>837</v>
      </c>
      <c r="E955" t="s">
        <v>1099</v>
      </c>
      <c r="F955" t="s">
        <v>1099</v>
      </c>
      <c r="G955" t="s">
        <v>4910</v>
      </c>
      <c r="H955">
        <v>24</v>
      </c>
      <c r="I955" t="s">
        <v>2353</v>
      </c>
      <c r="J955" t="s">
        <v>1636</v>
      </c>
      <c r="K955" t="s">
        <v>5644</v>
      </c>
    </row>
    <row r="956" spans="1:11" x14ac:dyDescent="0.35">
      <c r="A956" t="s">
        <v>5536</v>
      </c>
      <c r="B956" t="s">
        <v>5124</v>
      </c>
      <c r="C956" t="s">
        <v>4774</v>
      </c>
      <c r="D956" t="s">
        <v>413</v>
      </c>
      <c r="E956" t="s">
        <v>413</v>
      </c>
      <c r="F956" t="s">
        <v>413</v>
      </c>
      <c r="G956" t="s">
        <v>413</v>
      </c>
      <c r="I956" t="s">
        <v>1636</v>
      </c>
      <c r="J956" t="s">
        <v>1636</v>
      </c>
      <c r="K956" t="s">
        <v>5645</v>
      </c>
    </row>
    <row r="957" spans="1:11" x14ac:dyDescent="0.35">
      <c r="A957" t="s">
        <v>5536</v>
      </c>
      <c r="B957" t="s">
        <v>5124</v>
      </c>
      <c r="C957" t="s">
        <v>4795</v>
      </c>
      <c r="D957" t="s">
        <v>413</v>
      </c>
      <c r="E957" t="s">
        <v>413</v>
      </c>
      <c r="F957" t="s">
        <v>413</v>
      </c>
      <c r="G957" t="s">
        <v>413</v>
      </c>
      <c r="I957" t="s">
        <v>1636</v>
      </c>
      <c r="J957" t="s">
        <v>1636</v>
      </c>
      <c r="K957" t="s">
        <v>5646</v>
      </c>
    </row>
    <row r="958" spans="1:11" x14ac:dyDescent="0.35">
      <c r="A958" t="s">
        <v>5536</v>
      </c>
      <c r="B958" t="s">
        <v>5125</v>
      </c>
      <c r="C958" t="s">
        <v>4731</v>
      </c>
      <c r="D958" t="s">
        <v>1477</v>
      </c>
      <c r="E958" t="s">
        <v>3144</v>
      </c>
      <c r="F958" t="s">
        <v>3144</v>
      </c>
      <c r="G958" t="s">
        <v>3759</v>
      </c>
      <c r="H958">
        <v>10</v>
      </c>
      <c r="I958" t="s">
        <v>2353</v>
      </c>
      <c r="J958">
        <v>49</v>
      </c>
      <c r="K958" t="s">
        <v>5647</v>
      </c>
    </row>
    <row r="959" spans="1:11" x14ac:dyDescent="0.35">
      <c r="A959" t="s">
        <v>5536</v>
      </c>
      <c r="B959" t="s">
        <v>5125</v>
      </c>
      <c r="C959" t="s">
        <v>4752</v>
      </c>
      <c r="D959" t="s">
        <v>832</v>
      </c>
      <c r="E959" t="s">
        <v>1111</v>
      </c>
      <c r="F959" t="s">
        <v>1111</v>
      </c>
      <c r="G959" t="s">
        <v>4459</v>
      </c>
      <c r="H959">
        <v>39</v>
      </c>
      <c r="I959" t="s">
        <v>2353</v>
      </c>
      <c r="J959" t="s">
        <v>1636</v>
      </c>
      <c r="K959" t="s">
        <v>5648</v>
      </c>
    </row>
    <row r="960" spans="1:11" x14ac:dyDescent="0.35">
      <c r="A960" t="s">
        <v>5536</v>
      </c>
      <c r="B960" t="s">
        <v>5125</v>
      </c>
      <c r="C960" t="s">
        <v>4773</v>
      </c>
      <c r="D960" t="s">
        <v>413</v>
      </c>
      <c r="E960" t="s">
        <v>413</v>
      </c>
      <c r="F960" t="s">
        <v>413</v>
      </c>
      <c r="G960" t="s">
        <v>413</v>
      </c>
      <c r="I960" t="s">
        <v>1636</v>
      </c>
      <c r="J960" t="s">
        <v>1636</v>
      </c>
      <c r="K960" t="s">
        <v>5649</v>
      </c>
    </row>
    <row r="961" spans="1:11" x14ac:dyDescent="0.35">
      <c r="A961" t="s">
        <v>5536</v>
      </c>
      <c r="B961" t="s">
        <v>5125</v>
      </c>
      <c r="C961" t="s">
        <v>4794</v>
      </c>
      <c r="D961" t="s">
        <v>413</v>
      </c>
      <c r="E961" t="s">
        <v>413</v>
      </c>
      <c r="F961" t="s">
        <v>413</v>
      </c>
      <c r="G961" t="s">
        <v>413</v>
      </c>
      <c r="I961" t="s">
        <v>1636</v>
      </c>
      <c r="J961" t="s">
        <v>1636</v>
      </c>
      <c r="K961" t="s">
        <v>5650</v>
      </c>
    </row>
    <row r="962" spans="1:11" x14ac:dyDescent="0.35">
      <c r="A962" t="s">
        <v>5536</v>
      </c>
      <c r="B962" t="s">
        <v>5126</v>
      </c>
      <c r="C962" t="s">
        <v>4744</v>
      </c>
      <c r="D962" t="s">
        <v>1477</v>
      </c>
      <c r="E962" t="s">
        <v>3144</v>
      </c>
      <c r="F962" t="s">
        <v>3144</v>
      </c>
      <c r="G962" t="s">
        <v>3747</v>
      </c>
      <c r="H962">
        <v>12</v>
      </c>
      <c r="I962" t="s">
        <v>2353</v>
      </c>
      <c r="J962">
        <v>49</v>
      </c>
      <c r="K962" t="s">
        <v>5651</v>
      </c>
    </row>
    <row r="963" spans="1:11" x14ac:dyDescent="0.35">
      <c r="A963" t="s">
        <v>5536</v>
      </c>
      <c r="B963" t="s">
        <v>5126</v>
      </c>
      <c r="C963" t="s">
        <v>4765</v>
      </c>
      <c r="D963" t="s">
        <v>832</v>
      </c>
      <c r="E963" t="s">
        <v>1111</v>
      </c>
      <c r="F963" t="s">
        <v>1111</v>
      </c>
      <c r="G963" t="s">
        <v>4911</v>
      </c>
      <c r="H963">
        <v>37</v>
      </c>
      <c r="I963" t="s">
        <v>2353</v>
      </c>
      <c r="J963" t="s">
        <v>1636</v>
      </c>
      <c r="K963" t="s">
        <v>5652</v>
      </c>
    </row>
    <row r="964" spans="1:11" x14ac:dyDescent="0.35">
      <c r="A964" t="s">
        <v>5536</v>
      </c>
      <c r="B964" t="s">
        <v>5126</v>
      </c>
      <c r="C964" t="s">
        <v>4786</v>
      </c>
      <c r="D964" t="s">
        <v>413</v>
      </c>
      <c r="E964" t="s">
        <v>413</v>
      </c>
      <c r="F964" t="s">
        <v>413</v>
      </c>
      <c r="G964" t="s">
        <v>413</v>
      </c>
      <c r="I964" t="s">
        <v>1636</v>
      </c>
      <c r="J964" t="s">
        <v>1636</v>
      </c>
      <c r="K964" t="s">
        <v>5653</v>
      </c>
    </row>
    <row r="965" spans="1:11" x14ac:dyDescent="0.35">
      <c r="A965" t="s">
        <v>5536</v>
      </c>
      <c r="B965" t="s">
        <v>5126</v>
      </c>
      <c r="C965" t="s">
        <v>4807</v>
      </c>
      <c r="D965" t="s">
        <v>413</v>
      </c>
      <c r="E965" t="s">
        <v>413</v>
      </c>
      <c r="F965" t="s">
        <v>413</v>
      </c>
      <c r="G965" t="s">
        <v>413</v>
      </c>
      <c r="I965" t="s">
        <v>1636</v>
      </c>
      <c r="J965" t="s">
        <v>1636</v>
      </c>
      <c r="K965" t="s">
        <v>5654</v>
      </c>
    </row>
    <row r="966" spans="1:11" x14ac:dyDescent="0.35">
      <c r="A966" t="s">
        <v>5536</v>
      </c>
      <c r="B966" t="s">
        <v>5127</v>
      </c>
      <c r="C966" t="s">
        <v>4743</v>
      </c>
      <c r="D966" t="s">
        <v>824</v>
      </c>
      <c r="E966" t="s">
        <v>2107</v>
      </c>
      <c r="F966" t="s">
        <v>2107</v>
      </c>
      <c r="G966" t="s">
        <v>4912</v>
      </c>
      <c r="H966">
        <v>30</v>
      </c>
      <c r="I966" t="s">
        <v>2353</v>
      </c>
      <c r="J966">
        <v>49</v>
      </c>
      <c r="K966" t="s">
        <v>5655</v>
      </c>
    </row>
    <row r="967" spans="1:11" x14ac:dyDescent="0.35">
      <c r="A967" t="s">
        <v>5536</v>
      </c>
      <c r="B967" t="s">
        <v>5127</v>
      </c>
      <c r="C967" t="s">
        <v>4764</v>
      </c>
      <c r="D967" t="s">
        <v>834</v>
      </c>
      <c r="E967" t="s">
        <v>1150</v>
      </c>
      <c r="F967" t="s">
        <v>1150</v>
      </c>
      <c r="G967" t="s">
        <v>4913</v>
      </c>
      <c r="H967">
        <v>19</v>
      </c>
      <c r="I967" t="s">
        <v>2353</v>
      </c>
      <c r="J967" t="s">
        <v>1636</v>
      </c>
      <c r="K967" t="s">
        <v>5656</v>
      </c>
    </row>
    <row r="968" spans="1:11" x14ac:dyDescent="0.35">
      <c r="A968" t="s">
        <v>5536</v>
      </c>
      <c r="B968" t="s">
        <v>5127</v>
      </c>
      <c r="C968" t="s">
        <v>4785</v>
      </c>
      <c r="D968" t="s">
        <v>413</v>
      </c>
      <c r="E968" t="s">
        <v>413</v>
      </c>
      <c r="F968" t="s">
        <v>413</v>
      </c>
      <c r="G968" t="s">
        <v>413</v>
      </c>
      <c r="I968" t="s">
        <v>1636</v>
      </c>
      <c r="J968" t="s">
        <v>1636</v>
      </c>
      <c r="K968" t="s">
        <v>5657</v>
      </c>
    </row>
    <row r="969" spans="1:11" x14ac:dyDescent="0.35">
      <c r="A969" t="s">
        <v>5536</v>
      </c>
      <c r="B969" t="s">
        <v>5127</v>
      </c>
      <c r="C969" t="s">
        <v>4806</v>
      </c>
      <c r="D969" t="s">
        <v>413</v>
      </c>
      <c r="E969" t="s">
        <v>413</v>
      </c>
      <c r="F969" t="s">
        <v>413</v>
      </c>
      <c r="G969" t="s">
        <v>413</v>
      </c>
      <c r="I969" t="s">
        <v>1636</v>
      </c>
      <c r="J969" t="s">
        <v>1636</v>
      </c>
      <c r="K969" t="s">
        <v>5658</v>
      </c>
    </row>
    <row r="970" spans="1:11" x14ac:dyDescent="0.35">
      <c r="A970" t="s">
        <v>5536</v>
      </c>
      <c r="B970" t="s">
        <v>5128</v>
      </c>
      <c r="C970" t="s">
        <v>4742</v>
      </c>
      <c r="D970" t="s">
        <v>832</v>
      </c>
      <c r="E970" t="s">
        <v>1111</v>
      </c>
      <c r="F970" t="s">
        <v>1111</v>
      </c>
      <c r="G970" t="s">
        <v>4911</v>
      </c>
      <c r="H970">
        <v>34</v>
      </c>
      <c r="I970" t="s">
        <v>2353</v>
      </c>
      <c r="J970">
        <v>49</v>
      </c>
      <c r="K970" t="s">
        <v>5659</v>
      </c>
    </row>
    <row r="971" spans="1:11" x14ac:dyDescent="0.35">
      <c r="A971" t="s">
        <v>5536</v>
      </c>
      <c r="B971" t="s">
        <v>5128</v>
      </c>
      <c r="C971" t="s">
        <v>4763</v>
      </c>
      <c r="D971" t="s">
        <v>824</v>
      </c>
      <c r="E971" t="s">
        <v>2107</v>
      </c>
      <c r="F971" t="s">
        <v>2107</v>
      </c>
      <c r="G971" t="s">
        <v>4914</v>
      </c>
      <c r="H971">
        <v>15</v>
      </c>
      <c r="I971" t="s">
        <v>2353</v>
      </c>
      <c r="J971" t="s">
        <v>1636</v>
      </c>
      <c r="K971" t="s">
        <v>5660</v>
      </c>
    </row>
    <row r="972" spans="1:11" x14ac:dyDescent="0.35">
      <c r="A972" t="s">
        <v>5536</v>
      </c>
      <c r="B972" t="s">
        <v>5128</v>
      </c>
      <c r="C972" t="s">
        <v>4784</v>
      </c>
      <c r="D972" t="s">
        <v>413</v>
      </c>
      <c r="E972" t="s">
        <v>413</v>
      </c>
      <c r="F972" t="s">
        <v>413</v>
      </c>
      <c r="G972" t="s">
        <v>413</v>
      </c>
      <c r="I972" t="s">
        <v>1636</v>
      </c>
      <c r="J972" t="s">
        <v>1636</v>
      </c>
      <c r="K972" t="s">
        <v>5661</v>
      </c>
    </row>
    <row r="973" spans="1:11" x14ac:dyDescent="0.35">
      <c r="A973" t="s">
        <v>5536</v>
      </c>
      <c r="B973" t="s">
        <v>5128</v>
      </c>
      <c r="C973" t="s">
        <v>4805</v>
      </c>
      <c r="D973" t="s">
        <v>413</v>
      </c>
      <c r="E973" t="s">
        <v>413</v>
      </c>
      <c r="F973" t="s">
        <v>413</v>
      </c>
      <c r="G973" t="s">
        <v>413</v>
      </c>
      <c r="I973" t="s">
        <v>1636</v>
      </c>
      <c r="J973" t="s">
        <v>1636</v>
      </c>
      <c r="K973" t="s">
        <v>5662</v>
      </c>
    </row>
    <row r="974" spans="1:11" x14ac:dyDescent="0.35">
      <c r="A974" t="s">
        <v>5536</v>
      </c>
      <c r="B974" t="s">
        <v>5129</v>
      </c>
      <c r="C974" t="s">
        <v>4741</v>
      </c>
      <c r="D974" t="s">
        <v>837</v>
      </c>
      <c r="E974" t="s">
        <v>1099</v>
      </c>
      <c r="F974" t="s">
        <v>1099</v>
      </c>
      <c r="G974" t="s">
        <v>4133</v>
      </c>
      <c r="H974">
        <v>46</v>
      </c>
      <c r="I974" t="s">
        <v>2353</v>
      </c>
      <c r="J974">
        <v>46</v>
      </c>
      <c r="K974" t="s">
        <v>5663</v>
      </c>
    </row>
    <row r="975" spans="1:11" x14ac:dyDescent="0.35">
      <c r="A975" t="s">
        <v>5536</v>
      </c>
      <c r="B975" t="s">
        <v>5129</v>
      </c>
      <c r="C975" t="s">
        <v>4762</v>
      </c>
      <c r="D975" t="s">
        <v>413</v>
      </c>
      <c r="E975" t="s">
        <v>413</v>
      </c>
      <c r="F975" t="s">
        <v>413</v>
      </c>
      <c r="G975" t="s">
        <v>413</v>
      </c>
      <c r="I975" t="s">
        <v>1636</v>
      </c>
      <c r="J975" t="s">
        <v>1636</v>
      </c>
      <c r="K975" t="s">
        <v>5664</v>
      </c>
    </row>
    <row r="976" spans="1:11" x14ac:dyDescent="0.35">
      <c r="A976" t="s">
        <v>5536</v>
      </c>
      <c r="B976" t="s">
        <v>5129</v>
      </c>
      <c r="C976" t="s">
        <v>4783</v>
      </c>
      <c r="D976" t="s">
        <v>413</v>
      </c>
      <c r="E976" t="s">
        <v>413</v>
      </c>
      <c r="F976" t="s">
        <v>413</v>
      </c>
      <c r="G976" t="s">
        <v>413</v>
      </c>
      <c r="I976" t="s">
        <v>1636</v>
      </c>
      <c r="J976" t="s">
        <v>1636</v>
      </c>
      <c r="K976" t="s">
        <v>5665</v>
      </c>
    </row>
    <row r="977" spans="1:11" x14ac:dyDescent="0.35">
      <c r="A977" t="s">
        <v>5536</v>
      </c>
      <c r="B977" t="s">
        <v>5129</v>
      </c>
      <c r="C977" t="s">
        <v>4804</v>
      </c>
      <c r="D977" t="s">
        <v>413</v>
      </c>
      <c r="E977" t="s">
        <v>413</v>
      </c>
      <c r="F977" t="s">
        <v>413</v>
      </c>
      <c r="G977" t="s">
        <v>413</v>
      </c>
      <c r="I977" t="s">
        <v>1636</v>
      </c>
      <c r="J977" t="s">
        <v>1636</v>
      </c>
      <c r="K977" t="s">
        <v>5666</v>
      </c>
    </row>
    <row r="978" spans="1:11" x14ac:dyDescent="0.35">
      <c r="A978" t="s">
        <v>5536</v>
      </c>
      <c r="B978" t="s">
        <v>5130</v>
      </c>
      <c r="C978" t="s">
        <v>4740</v>
      </c>
      <c r="D978" t="s">
        <v>3801</v>
      </c>
      <c r="E978" t="s">
        <v>3806</v>
      </c>
      <c r="F978" t="s">
        <v>3806</v>
      </c>
      <c r="G978" t="s">
        <v>4907</v>
      </c>
      <c r="H978">
        <v>23</v>
      </c>
      <c r="I978" t="s">
        <v>2353</v>
      </c>
      <c r="J978">
        <v>49</v>
      </c>
      <c r="K978" t="s">
        <v>5667</v>
      </c>
    </row>
    <row r="979" spans="1:11" x14ac:dyDescent="0.35">
      <c r="A979" t="s">
        <v>5536</v>
      </c>
      <c r="B979" t="s">
        <v>5130</v>
      </c>
      <c r="C979" t="s">
        <v>4761</v>
      </c>
      <c r="D979" t="s">
        <v>1477</v>
      </c>
      <c r="E979" t="s">
        <v>3144</v>
      </c>
      <c r="F979" t="s">
        <v>3144</v>
      </c>
      <c r="G979" t="s">
        <v>4294</v>
      </c>
      <c r="H979">
        <v>26</v>
      </c>
      <c r="I979" t="s">
        <v>2353</v>
      </c>
      <c r="J979" t="s">
        <v>1636</v>
      </c>
      <c r="K979" t="s">
        <v>5668</v>
      </c>
    </row>
    <row r="980" spans="1:11" x14ac:dyDescent="0.35">
      <c r="A980" t="s">
        <v>5536</v>
      </c>
      <c r="B980" t="s">
        <v>5130</v>
      </c>
      <c r="C980" t="s">
        <v>4782</v>
      </c>
      <c r="D980" t="s">
        <v>413</v>
      </c>
      <c r="E980" t="s">
        <v>413</v>
      </c>
      <c r="F980" t="s">
        <v>413</v>
      </c>
      <c r="G980" t="s">
        <v>413</v>
      </c>
      <c r="I980" t="s">
        <v>1636</v>
      </c>
      <c r="J980" t="s">
        <v>1636</v>
      </c>
      <c r="K980" t="s">
        <v>5669</v>
      </c>
    </row>
    <row r="981" spans="1:11" x14ac:dyDescent="0.35">
      <c r="A981" t="s">
        <v>5536</v>
      </c>
      <c r="B981" t="s">
        <v>5130</v>
      </c>
      <c r="C981" t="s">
        <v>4803</v>
      </c>
      <c r="D981" t="s">
        <v>413</v>
      </c>
      <c r="E981" t="s">
        <v>413</v>
      </c>
      <c r="F981" t="s">
        <v>413</v>
      </c>
      <c r="G981" t="s">
        <v>413</v>
      </c>
      <c r="I981" t="s">
        <v>1636</v>
      </c>
      <c r="J981" t="s">
        <v>1636</v>
      </c>
      <c r="K981" t="s">
        <v>5670</v>
      </c>
    </row>
    <row r="982" spans="1:11" x14ac:dyDescent="0.35">
      <c r="A982" t="s">
        <v>5536</v>
      </c>
      <c r="B982" t="s">
        <v>5131</v>
      </c>
      <c r="C982" t="s">
        <v>4739</v>
      </c>
      <c r="D982" t="s">
        <v>819</v>
      </c>
      <c r="E982" t="s">
        <v>2979</v>
      </c>
      <c r="F982" t="s">
        <v>2979</v>
      </c>
      <c r="G982" t="s">
        <v>4915</v>
      </c>
      <c r="H982">
        <v>20</v>
      </c>
      <c r="I982" t="s">
        <v>2353</v>
      </c>
      <c r="J982">
        <v>41</v>
      </c>
      <c r="K982" t="s">
        <v>5671</v>
      </c>
    </row>
    <row r="983" spans="1:11" x14ac:dyDescent="0.35">
      <c r="A983" t="s">
        <v>5536</v>
      </c>
      <c r="B983" t="s">
        <v>5131</v>
      </c>
      <c r="C983" t="s">
        <v>4760</v>
      </c>
      <c r="D983" t="s">
        <v>819</v>
      </c>
      <c r="E983" t="s">
        <v>2979</v>
      </c>
      <c r="F983" t="s">
        <v>2979</v>
      </c>
      <c r="G983" t="s">
        <v>4916</v>
      </c>
      <c r="H983">
        <v>21</v>
      </c>
      <c r="I983" t="s">
        <v>2353</v>
      </c>
      <c r="J983" t="s">
        <v>1636</v>
      </c>
      <c r="K983" t="s">
        <v>5672</v>
      </c>
    </row>
    <row r="984" spans="1:11" x14ac:dyDescent="0.35">
      <c r="A984" t="s">
        <v>5536</v>
      </c>
      <c r="B984" t="s">
        <v>5131</v>
      </c>
      <c r="C984" t="s">
        <v>4781</v>
      </c>
      <c r="D984" t="s">
        <v>413</v>
      </c>
      <c r="E984" t="s">
        <v>413</v>
      </c>
      <c r="F984" t="s">
        <v>413</v>
      </c>
      <c r="G984" t="s">
        <v>413</v>
      </c>
      <c r="I984" t="s">
        <v>1636</v>
      </c>
      <c r="J984" t="s">
        <v>1636</v>
      </c>
      <c r="K984" t="s">
        <v>5673</v>
      </c>
    </row>
    <row r="985" spans="1:11" x14ac:dyDescent="0.35">
      <c r="A985" t="s">
        <v>5536</v>
      </c>
      <c r="B985" t="s">
        <v>5131</v>
      </c>
      <c r="C985" t="s">
        <v>4802</v>
      </c>
      <c r="D985" t="s">
        <v>413</v>
      </c>
      <c r="E985" t="s">
        <v>413</v>
      </c>
      <c r="F985" t="s">
        <v>413</v>
      </c>
      <c r="G985" t="s">
        <v>413</v>
      </c>
      <c r="I985" t="s">
        <v>1636</v>
      </c>
      <c r="J985" t="s">
        <v>1636</v>
      </c>
      <c r="K985" t="s">
        <v>5674</v>
      </c>
    </row>
    <row r="986" spans="1:11" x14ac:dyDescent="0.35">
      <c r="A986" t="s">
        <v>5536</v>
      </c>
      <c r="B986" t="s">
        <v>5132</v>
      </c>
      <c r="C986" t="s">
        <v>4738</v>
      </c>
      <c r="D986" t="s">
        <v>5114</v>
      </c>
      <c r="E986" t="s">
        <v>5115</v>
      </c>
      <c r="F986" t="s">
        <v>5115</v>
      </c>
      <c r="G986" t="s">
        <v>4904</v>
      </c>
      <c r="H986">
        <v>7</v>
      </c>
      <c r="I986" t="s">
        <v>2353</v>
      </c>
      <c r="J986">
        <v>49</v>
      </c>
      <c r="K986" t="s">
        <v>5675</v>
      </c>
    </row>
    <row r="987" spans="1:11" x14ac:dyDescent="0.35">
      <c r="A987" t="s">
        <v>5536</v>
      </c>
      <c r="B987" t="s">
        <v>5132</v>
      </c>
      <c r="C987" t="s">
        <v>4759</v>
      </c>
      <c r="D987" t="s">
        <v>1477</v>
      </c>
      <c r="E987" t="s">
        <v>3144</v>
      </c>
      <c r="F987" t="s">
        <v>3144</v>
      </c>
      <c r="G987" t="s">
        <v>3759</v>
      </c>
      <c r="H987">
        <v>42</v>
      </c>
      <c r="I987" t="s">
        <v>2353</v>
      </c>
      <c r="J987" t="s">
        <v>1636</v>
      </c>
      <c r="K987" t="s">
        <v>5676</v>
      </c>
    </row>
    <row r="988" spans="1:11" x14ac:dyDescent="0.35">
      <c r="A988" t="s">
        <v>5536</v>
      </c>
      <c r="B988" t="s">
        <v>5132</v>
      </c>
      <c r="C988" t="s">
        <v>4780</v>
      </c>
      <c r="D988" t="s">
        <v>413</v>
      </c>
      <c r="E988" t="s">
        <v>413</v>
      </c>
      <c r="F988" t="s">
        <v>413</v>
      </c>
      <c r="G988" t="s">
        <v>413</v>
      </c>
      <c r="I988" t="s">
        <v>1636</v>
      </c>
      <c r="J988" t="s">
        <v>1636</v>
      </c>
      <c r="K988" t="s">
        <v>5677</v>
      </c>
    </row>
    <row r="989" spans="1:11" x14ac:dyDescent="0.35">
      <c r="A989" t="s">
        <v>5536</v>
      </c>
      <c r="B989" t="s">
        <v>5132</v>
      </c>
      <c r="C989" t="s">
        <v>4801</v>
      </c>
      <c r="D989" t="s">
        <v>413</v>
      </c>
      <c r="E989" t="s">
        <v>413</v>
      </c>
      <c r="F989" t="s">
        <v>413</v>
      </c>
      <c r="G989" t="s">
        <v>413</v>
      </c>
      <c r="I989" t="s">
        <v>1636</v>
      </c>
      <c r="J989" t="s">
        <v>1636</v>
      </c>
      <c r="K989" t="s">
        <v>5678</v>
      </c>
    </row>
    <row r="990" spans="1:11" x14ac:dyDescent="0.35">
      <c r="A990" t="s">
        <v>5536</v>
      </c>
      <c r="B990" t="s">
        <v>5133</v>
      </c>
      <c r="C990" t="s">
        <v>4751</v>
      </c>
      <c r="D990" t="s">
        <v>834</v>
      </c>
      <c r="E990" t="s">
        <v>1150</v>
      </c>
      <c r="F990" t="s">
        <v>1150</v>
      </c>
      <c r="G990" t="s">
        <v>4917</v>
      </c>
      <c r="H990">
        <v>14</v>
      </c>
      <c r="I990" t="s">
        <v>2353</v>
      </c>
      <c r="J990">
        <v>49</v>
      </c>
      <c r="K990" t="s">
        <v>5679</v>
      </c>
    </row>
    <row r="991" spans="1:11" x14ac:dyDescent="0.35">
      <c r="A991" t="s">
        <v>5536</v>
      </c>
      <c r="B991" t="s">
        <v>5133</v>
      </c>
      <c r="C991" t="s">
        <v>4772</v>
      </c>
      <c r="D991" t="s">
        <v>824</v>
      </c>
      <c r="E991" t="s">
        <v>2107</v>
      </c>
      <c r="F991" t="s">
        <v>2107</v>
      </c>
      <c r="G991" t="s">
        <v>4466</v>
      </c>
      <c r="H991">
        <v>23</v>
      </c>
      <c r="I991" t="s">
        <v>2353</v>
      </c>
      <c r="J991" t="s">
        <v>1636</v>
      </c>
      <c r="K991" t="s">
        <v>5680</v>
      </c>
    </row>
    <row r="992" spans="1:11" x14ac:dyDescent="0.35">
      <c r="A992" t="s">
        <v>5536</v>
      </c>
      <c r="B992" t="s">
        <v>5133</v>
      </c>
      <c r="C992" t="s">
        <v>4793</v>
      </c>
      <c r="D992" t="s">
        <v>824</v>
      </c>
      <c r="E992" t="s">
        <v>2107</v>
      </c>
      <c r="F992" t="s">
        <v>2107</v>
      </c>
      <c r="G992" t="s">
        <v>4918</v>
      </c>
      <c r="H992">
        <v>12</v>
      </c>
      <c r="I992" t="s">
        <v>2353</v>
      </c>
      <c r="J992" t="s">
        <v>1636</v>
      </c>
      <c r="K992" t="s">
        <v>5681</v>
      </c>
    </row>
    <row r="993" spans="1:11" x14ac:dyDescent="0.35">
      <c r="A993" t="s">
        <v>5536</v>
      </c>
      <c r="B993" t="s">
        <v>5133</v>
      </c>
      <c r="C993" t="s">
        <v>4814</v>
      </c>
      <c r="D993" t="s">
        <v>413</v>
      </c>
      <c r="E993" t="s">
        <v>413</v>
      </c>
      <c r="F993" t="s">
        <v>413</v>
      </c>
      <c r="G993" t="s">
        <v>413</v>
      </c>
      <c r="I993" t="s">
        <v>1636</v>
      </c>
      <c r="J993" t="s">
        <v>1636</v>
      </c>
      <c r="K993" t="s">
        <v>5682</v>
      </c>
    </row>
    <row r="994" spans="1:11" x14ac:dyDescent="0.35">
      <c r="A994" t="s">
        <v>5536</v>
      </c>
      <c r="B994" t="s">
        <v>5134</v>
      </c>
      <c r="C994" t="s">
        <v>4750</v>
      </c>
      <c r="D994" t="s">
        <v>5114</v>
      </c>
      <c r="E994" t="s">
        <v>5135</v>
      </c>
      <c r="F994" t="s">
        <v>5135</v>
      </c>
      <c r="G994" t="s">
        <v>4919</v>
      </c>
      <c r="H994">
        <v>15</v>
      </c>
      <c r="I994" t="s">
        <v>2353</v>
      </c>
      <c r="J994">
        <v>47</v>
      </c>
      <c r="K994" t="s">
        <v>5683</v>
      </c>
    </row>
    <row r="995" spans="1:11" x14ac:dyDescent="0.35">
      <c r="A995" t="s">
        <v>5536</v>
      </c>
      <c r="B995" t="s">
        <v>5134</v>
      </c>
      <c r="C995" t="s">
        <v>4771</v>
      </c>
      <c r="D995" t="s">
        <v>5116</v>
      </c>
      <c r="E995" t="s">
        <v>5136</v>
      </c>
      <c r="F995" t="s">
        <v>5136</v>
      </c>
      <c r="G995" t="s">
        <v>4920</v>
      </c>
      <c r="H995">
        <v>17</v>
      </c>
      <c r="I995" t="s">
        <v>2353</v>
      </c>
      <c r="J995" t="s">
        <v>1636</v>
      </c>
      <c r="K995" t="s">
        <v>5684</v>
      </c>
    </row>
    <row r="996" spans="1:11" x14ac:dyDescent="0.35">
      <c r="A996" t="s">
        <v>5536</v>
      </c>
      <c r="B996" t="s">
        <v>5134</v>
      </c>
      <c r="C996" t="s">
        <v>4792</v>
      </c>
      <c r="D996" t="s">
        <v>5116</v>
      </c>
      <c r="E996" t="s">
        <v>5137</v>
      </c>
      <c r="F996" t="s">
        <v>5137</v>
      </c>
      <c r="G996" t="s">
        <v>4921</v>
      </c>
      <c r="H996">
        <v>15</v>
      </c>
      <c r="I996" t="s">
        <v>2353</v>
      </c>
      <c r="J996" t="s">
        <v>1636</v>
      </c>
      <c r="K996" t="s">
        <v>5685</v>
      </c>
    </row>
    <row r="997" spans="1:11" x14ac:dyDescent="0.35">
      <c r="A997" t="s">
        <v>5536</v>
      </c>
      <c r="B997" t="s">
        <v>5134</v>
      </c>
      <c r="C997" t="s">
        <v>4813</v>
      </c>
      <c r="D997" t="s">
        <v>413</v>
      </c>
      <c r="E997" t="s">
        <v>413</v>
      </c>
      <c r="F997" t="s">
        <v>413</v>
      </c>
      <c r="G997" t="s">
        <v>413</v>
      </c>
      <c r="I997" t="s">
        <v>1636</v>
      </c>
      <c r="J997" t="s">
        <v>1636</v>
      </c>
      <c r="K997" t="s">
        <v>5686</v>
      </c>
    </row>
    <row r="998" spans="1:11" x14ac:dyDescent="0.35">
      <c r="A998" t="s">
        <v>5536</v>
      </c>
      <c r="B998" t="s">
        <v>5138</v>
      </c>
      <c r="C998" t="s">
        <v>4749</v>
      </c>
      <c r="D998" t="s">
        <v>1475</v>
      </c>
      <c r="E998" t="s">
        <v>1634</v>
      </c>
      <c r="F998" t="s">
        <v>1634</v>
      </c>
      <c r="G998" t="s">
        <v>4309</v>
      </c>
      <c r="H998">
        <v>6</v>
      </c>
      <c r="I998" t="s">
        <v>2353</v>
      </c>
      <c r="J998">
        <v>49</v>
      </c>
      <c r="K998" t="s">
        <v>5687</v>
      </c>
    </row>
    <row r="999" spans="1:11" x14ac:dyDescent="0.35">
      <c r="A999" t="s">
        <v>5536</v>
      </c>
      <c r="B999" t="s">
        <v>5138</v>
      </c>
      <c r="C999" t="s">
        <v>4770</v>
      </c>
      <c r="D999" t="s">
        <v>3794</v>
      </c>
      <c r="E999" t="s">
        <v>3795</v>
      </c>
      <c r="F999" t="s">
        <v>3795</v>
      </c>
      <c r="G999" t="s">
        <v>3754</v>
      </c>
      <c r="H999">
        <v>43</v>
      </c>
      <c r="I999" t="s">
        <v>2353</v>
      </c>
      <c r="J999" t="s">
        <v>1636</v>
      </c>
      <c r="K999" t="s">
        <v>5688</v>
      </c>
    </row>
    <row r="1000" spans="1:11" x14ac:dyDescent="0.35">
      <c r="A1000" t="s">
        <v>5536</v>
      </c>
      <c r="B1000" t="s">
        <v>5138</v>
      </c>
      <c r="C1000" t="s">
        <v>4791</v>
      </c>
      <c r="D1000" t="s">
        <v>413</v>
      </c>
      <c r="E1000" t="s">
        <v>413</v>
      </c>
      <c r="F1000" t="s">
        <v>413</v>
      </c>
      <c r="G1000" t="s">
        <v>413</v>
      </c>
      <c r="I1000" t="s">
        <v>1636</v>
      </c>
      <c r="J1000" t="s">
        <v>1636</v>
      </c>
      <c r="K1000" t="s">
        <v>5689</v>
      </c>
    </row>
    <row r="1001" spans="1:11" x14ac:dyDescent="0.35">
      <c r="A1001" t="s">
        <v>5536</v>
      </c>
      <c r="B1001" t="s">
        <v>5138</v>
      </c>
      <c r="C1001" t="s">
        <v>4812</v>
      </c>
      <c r="D1001" t="s">
        <v>413</v>
      </c>
      <c r="E1001" t="s">
        <v>413</v>
      </c>
      <c r="F1001" t="s">
        <v>413</v>
      </c>
      <c r="G1001" t="s">
        <v>413</v>
      </c>
      <c r="I1001" t="s">
        <v>1636</v>
      </c>
      <c r="J1001" t="s">
        <v>1636</v>
      </c>
      <c r="K1001" t="s">
        <v>5690</v>
      </c>
    </row>
    <row r="1002" spans="1:11" x14ac:dyDescent="0.35">
      <c r="A1002" t="s">
        <v>5536</v>
      </c>
      <c r="B1002" t="s">
        <v>5139</v>
      </c>
      <c r="C1002" t="s">
        <v>4748</v>
      </c>
      <c r="D1002" t="s">
        <v>824</v>
      </c>
      <c r="E1002" t="s">
        <v>2107</v>
      </c>
      <c r="F1002" t="s">
        <v>2107</v>
      </c>
      <c r="G1002" t="s">
        <v>4914</v>
      </c>
      <c r="H1002">
        <v>4</v>
      </c>
      <c r="I1002" t="s">
        <v>2353</v>
      </c>
      <c r="J1002">
        <v>49</v>
      </c>
      <c r="K1002" t="s">
        <v>5691</v>
      </c>
    </row>
    <row r="1003" spans="1:11" x14ac:dyDescent="0.35">
      <c r="A1003" t="s">
        <v>5536</v>
      </c>
      <c r="B1003" t="s">
        <v>5139</v>
      </c>
      <c r="C1003" t="s">
        <v>4769</v>
      </c>
      <c r="D1003" t="s">
        <v>824</v>
      </c>
      <c r="E1003" t="s">
        <v>2107</v>
      </c>
      <c r="F1003" t="s">
        <v>2107</v>
      </c>
      <c r="G1003" t="s">
        <v>4137</v>
      </c>
      <c r="H1003">
        <v>45</v>
      </c>
      <c r="I1003" t="s">
        <v>2353</v>
      </c>
      <c r="J1003" t="s">
        <v>1636</v>
      </c>
      <c r="K1003" t="s">
        <v>5692</v>
      </c>
    </row>
    <row r="1004" spans="1:11" x14ac:dyDescent="0.35">
      <c r="A1004" t="s">
        <v>5536</v>
      </c>
      <c r="B1004" t="s">
        <v>5139</v>
      </c>
      <c r="C1004" t="s">
        <v>4790</v>
      </c>
      <c r="D1004" t="s">
        <v>413</v>
      </c>
      <c r="E1004" t="s">
        <v>413</v>
      </c>
      <c r="F1004" t="s">
        <v>413</v>
      </c>
      <c r="G1004" t="s">
        <v>413</v>
      </c>
      <c r="I1004" t="s">
        <v>1636</v>
      </c>
      <c r="J1004" t="s">
        <v>1636</v>
      </c>
      <c r="K1004" t="s">
        <v>5693</v>
      </c>
    </row>
    <row r="1005" spans="1:11" x14ac:dyDescent="0.35">
      <c r="A1005" t="s">
        <v>5536</v>
      </c>
      <c r="B1005" t="s">
        <v>5139</v>
      </c>
      <c r="C1005" t="s">
        <v>4811</v>
      </c>
      <c r="D1005" t="s">
        <v>413</v>
      </c>
      <c r="E1005" t="s">
        <v>413</v>
      </c>
      <c r="F1005" t="s">
        <v>413</v>
      </c>
      <c r="G1005" t="s">
        <v>413</v>
      </c>
      <c r="I1005" t="s">
        <v>1636</v>
      </c>
      <c r="J1005" t="s">
        <v>1636</v>
      </c>
      <c r="K1005" t="s">
        <v>5694</v>
      </c>
    </row>
    <row r="1006" spans="1:11" x14ac:dyDescent="0.35">
      <c r="A1006" t="s">
        <v>5536</v>
      </c>
      <c r="B1006" t="s">
        <v>5140</v>
      </c>
      <c r="C1006" t="s">
        <v>4747</v>
      </c>
      <c r="D1006" t="s">
        <v>832</v>
      </c>
      <c r="E1006" t="s">
        <v>1111</v>
      </c>
      <c r="F1006" t="s">
        <v>1111</v>
      </c>
      <c r="G1006" t="s">
        <v>4463</v>
      </c>
      <c r="H1006">
        <v>21</v>
      </c>
      <c r="I1006" t="s">
        <v>2353</v>
      </c>
      <c r="J1006">
        <v>49</v>
      </c>
      <c r="K1006" t="s">
        <v>5695</v>
      </c>
    </row>
    <row r="1007" spans="1:11" x14ac:dyDescent="0.35">
      <c r="A1007" t="s">
        <v>5536</v>
      </c>
      <c r="B1007" t="s">
        <v>5140</v>
      </c>
      <c r="C1007" t="s">
        <v>4768</v>
      </c>
      <c r="D1007" t="s">
        <v>5114</v>
      </c>
      <c r="E1007" t="s">
        <v>5141</v>
      </c>
      <c r="F1007" t="s">
        <v>5141</v>
      </c>
      <c r="G1007" t="s">
        <v>4922</v>
      </c>
      <c r="H1007">
        <v>28</v>
      </c>
      <c r="I1007" t="s">
        <v>2353</v>
      </c>
      <c r="J1007" t="s">
        <v>1636</v>
      </c>
      <c r="K1007" t="s">
        <v>5696</v>
      </c>
    </row>
    <row r="1008" spans="1:11" x14ac:dyDescent="0.35">
      <c r="A1008" t="s">
        <v>5536</v>
      </c>
      <c r="B1008" t="s">
        <v>5140</v>
      </c>
      <c r="C1008" t="s">
        <v>4789</v>
      </c>
      <c r="D1008" t="s">
        <v>413</v>
      </c>
      <c r="E1008" t="s">
        <v>413</v>
      </c>
      <c r="F1008" t="s">
        <v>413</v>
      </c>
      <c r="G1008" t="s">
        <v>413</v>
      </c>
      <c r="I1008" t="s">
        <v>1636</v>
      </c>
      <c r="J1008" t="s">
        <v>1636</v>
      </c>
      <c r="K1008" t="s">
        <v>5697</v>
      </c>
    </row>
    <row r="1009" spans="1:11" x14ac:dyDescent="0.35">
      <c r="A1009" t="s">
        <v>5536</v>
      </c>
      <c r="B1009" t="s">
        <v>5140</v>
      </c>
      <c r="C1009" t="s">
        <v>4810</v>
      </c>
      <c r="D1009" t="s">
        <v>413</v>
      </c>
      <c r="E1009" t="s">
        <v>413</v>
      </c>
      <c r="F1009" t="s">
        <v>413</v>
      </c>
      <c r="G1009" t="s">
        <v>413</v>
      </c>
      <c r="I1009" t="s">
        <v>1636</v>
      </c>
      <c r="J1009" t="s">
        <v>1636</v>
      </c>
      <c r="K1009" t="s">
        <v>5698</v>
      </c>
    </row>
    <row r="1010" spans="1:11" x14ac:dyDescent="0.35">
      <c r="A1010" t="s">
        <v>5536</v>
      </c>
      <c r="B1010" t="s">
        <v>5142</v>
      </c>
      <c r="C1010" t="s">
        <v>4746</v>
      </c>
      <c r="D1010" t="s">
        <v>1477</v>
      </c>
      <c r="E1010" t="s">
        <v>3144</v>
      </c>
      <c r="F1010" t="s">
        <v>3144</v>
      </c>
      <c r="G1010" t="s">
        <v>4295</v>
      </c>
      <c r="H1010">
        <v>49</v>
      </c>
      <c r="I1010" t="s">
        <v>2353</v>
      </c>
      <c r="J1010">
        <v>49</v>
      </c>
      <c r="K1010" t="s">
        <v>5699</v>
      </c>
    </row>
    <row r="1011" spans="1:11" x14ac:dyDescent="0.35">
      <c r="A1011" t="s">
        <v>5536</v>
      </c>
      <c r="B1011" t="s">
        <v>5142</v>
      </c>
      <c r="C1011" t="s">
        <v>4767</v>
      </c>
      <c r="D1011" t="s">
        <v>413</v>
      </c>
      <c r="E1011" t="s">
        <v>413</v>
      </c>
      <c r="F1011" t="s">
        <v>413</v>
      </c>
      <c r="G1011" t="s">
        <v>413</v>
      </c>
      <c r="I1011" t="s">
        <v>1636</v>
      </c>
      <c r="J1011" t="s">
        <v>1636</v>
      </c>
      <c r="K1011" t="s">
        <v>5700</v>
      </c>
    </row>
    <row r="1012" spans="1:11" x14ac:dyDescent="0.35">
      <c r="A1012" t="s">
        <v>5536</v>
      </c>
      <c r="B1012" t="s">
        <v>5142</v>
      </c>
      <c r="C1012" t="s">
        <v>4788</v>
      </c>
      <c r="D1012" t="s">
        <v>413</v>
      </c>
      <c r="E1012" t="s">
        <v>413</v>
      </c>
      <c r="F1012" t="s">
        <v>413</v>
      </c>
      <c r="G1012" t="s">
        <v>413</v>
      </c>
      <c r="I1012" t="s">
        <v>1636</v>
      </c>
      <c r="J1012" t="s">
        <v>1636</v>
      </c>
      <c r="K1012" t="s">
        <v>5701</v>
      </c>
    </row>
    <row r="1013" spans="1:11" x14ac:dyDescent="0.35">
      <c r="A1013" t="s">
        <v>5536</v>
      </c>
      <c r="B1013" t="s">
        <v>5142</v>
      </c>
      <c r="C1013" t="s">
        <v>4809</v>
      </c>
      <c r="D1013" t="s">
        <v>413</v>
      </c>
      <c r="E1013" t="s">
        <v>413</v>
      </c>
      <c r="F1013" t="s">
        <v>413</v>
      </c>
      <c r="G1013" t="s">
        <v>413</v>
      </c>
      <c r="I1013" t="s">
        <v>1636</v>
      </c>
      <c r="J1013" t="s">
        <v>1636</v>
      </c>
      <c r="K1013" t="s">
        <v>5702</v>
      </c>
    </row>
    <row r="1014" spans="1:11" x14ac:dyDescent="0.35">
      <c r="A1014" t="s">
        <v>5536</v>
      </c>
      <c r="B1014" t="s">
        <v>5143</v>
      </c>
      <c r="C1014" t="s">
        <v>4745</v>
      </c>
      <c r="D1014" t="s">
        <v>829</v>
      </c>
      <c r="E1014" t="s">
        <v>1083</v>
      </c>
      <c r="F1014" t="s">
        <v>1083</v>
      </c>
      <c r="G1014" t="s">
        <v>4303</v>
      </c>
      <c r="H1014">
        <v>38</v>
      </c>
      <c r="I1014" t="s">
        <v>2353</v>
      </c>
      <c r="J1014">
        <v>38</v>
      </c>
      <c r="K1014" t="s">
        <v>5703</v>
      </c>
    </row>
    <row r="1015" spans="1:11" x14ac:dyDescent="0.35">
      <c r="A1015" t="s">
        <v>5536</v>
      </c>
      <c r="B1015" t="s">
        <v>5143</v>
      </c>
      <c r="C1015" t="s">
        <v>4766</v>
      </c>
      <c r="D1015" t="s">
        <v>413</v>
      </c>
      <c r="E1015" t="s">
        <v>413</v>
      </c>
      <c r="F1015" t="s">
        <v>413</v>
      </c>
      <c r="G1015" t="s">
        <v>413</v>
      </c>
      <c r="I1015" t="s">
        <v>1636</v>
      </c>
      <c r="J1015" t="s">
        <v>1636</v>
      </c>
      <c r="K1015" t="s">
        <v>5704</v>
      </c>
    </row>
    <row r="1016" spans="1:11" x14ac:dyDescent="0.35">
      <c r="A1016" t="s">
        <v>5536</v>
      </c>
      <c r="B1016" t="s">
        <v>5143</v>
      </c>
      <c r="C1016" t="s">
        <v>4787</v>
      </c>
      <c r="D1016" t="s">
        <v>413</v>
      </c>
      <c r="E1016" t="s">
        <v>413</v>
      </c>
      <c r="F1016" t="s">
        <v>413</v>
      </c>
      <c r="G1016" t="s">
        <v>413</v>
      </c>
      <c r="I1016" t="s">
        <v>1636</v>
      </c>
      <c r="J1016" t="s">
        <v>1636</v>
      </c>
      <c r="K1016" t="s">
        <v>5705</v>
      </c>
    </row>
    <row r="1017" spans="1:11" x14ac:dyDescent="0.35">
      <c r="A1017" t="s">
        <v>5536</v>
      </c>
      <c r="B1017" t="s">
        <v>5143</v>
      </c>
      <c r="C1017" t="s">
        <v>4808</v>
      </c>
      <c r="D1017" t="s">
        <v>413</v>
      </c>
      <c r="E1017" t="s">
        <v>413</v>
      </c>
      <c r="F1017" t="s">
        <v>413</v>
      </c>
      <c r="G1017" t="s">
        <v>413</v>
      </c>
      <c r="I1017" t="s">
        <v>1636</v>
      </c>
      <c r="J1017" t="s">
        <v>1636</v>
      </c>
      <c r="K1017" t="s">
        <v>5706</v>
      </c>
    </row>
    <row r="1018" spans="1:11" x14ac:dyDescent="0.35">
      <c r="A1018" t="s">
        <v>5536</v>
      </c>
      <c r="B1018" t="s">
        <v>5144</v>
      </c>
      <c r="C1018" t="s">
        <v>4653</v>
      </c>
      <c r="D1018" t="s">
        <v>829</v>
      </c>
      <c r="E1018" t="s">
        <v>1083</v>
      </c>
      <c r="F1018" t="s">
        <v>1083</v>
      </c>
      <c r="G1018" t="s">
        <v>4301</v>
      </c>
      <c r="H1018">
        <v>39</v>
      </c>
      <c r="I1018" t="s">
        <v>2353</v>
      </c>
      <c r="J1018">
        <v>39</v>
      </c>
      <c r="K1018" t="s">
        <v>5707</v>
      </c>
    </row>
    <row r="1019" spans="1:11" x14ac:dyDescent="0.35">
      <c r="A1019" t="s">
        <v>5536</v>
      </c>
      <c r="B1019" t="s">
        <v>5144</v>
      </c>
      <c r="C1019" t="s">
        <v>4674</v>
      </c>
      <c r="D1019" t="s">
        <v>413</v>
      </c>
      <c r="E1019" t="s">
        <v>413</v>
      </c>
      <c r="F1019" t="s">
        <v>413</v>
      </c>
      <c r="G1019" t="s">
        <v>413</v>
      </c>
      <c r="I1019" t="s">
        <v>1636</v>
      </c>
      <c r="J1019" t="s">
        <v>1636</v>
      </c>
      <c r="K1019" t="s">
        <v>5708</v>
      </c>
    </row>
    <row r="1020" spans="1:11" x14ac:dyDescent="0.35">
      <c r="A1020" t="s">
        <v>5536</v>
      </c>
      <c r="B1020" t="s">
        <v>5144</v>
      </c>
      <c r="C1020" t="s">
        <v>4695</v>
      </c>
      <c r="D1020" t="s">
        <v>413</v>
      </c>
      <c r="E1020" t="s">
        <v>413</v>
      </c>
      <c r="F1020" t="s">
        <v>413</v>
      </c>
      <c r="G1020" t="s">
        <v>413</v>
      </c>
      <c r="I1020" t="s">
        <v>1636</v>
      </c>
      <c r="J1020" t="s">
        <v>1636</v>
      </c>
      <c r="K1020" t="s">
        <v>5709</v>
      </c>
    </row>
    <row r="1021" spans="1:11" x14ac:dyDescent="0.35">
      <c r="A1021" t="s">
        <v>5536</v>
      </c>
      <c r="B1021" t="s">
        <v>5144</v>
      </c>
      <c r="C1021" t="s">
        <v>4716</v>
      </c>
      <c r="D1021" t="s">
        <v>413</v>
      </c>
      <c r="E1021" t="s">
        <v>413</v>
      </c>
      <c r="F1021" t="s">
        <v>413</v>
      </c>
      <c r="G1021" t="s">
        <v>413</v>
      </c>
      <c r="I1021" t="s">
        <v>1636</v>
      </c>
      <c r="J1021" t="s">
        <v>1636</v>
      </c>
      <c r="K1021" t="s">
        <v>5710</v>
      </c>
    </row>
    <row r="1022" spans="1:11" x14ac:dyDescent="0.35">
      <c r="A1022" t="s">
        <v>5536</v>
      </c>
      <c r="B1022" t="s">
        <v>5145</v>
      </c>
      <c r="C1022" t="s">
        <v>4652</v>
      </c>
      <c r="D1022" t="s">
        <v>819</v>
      </c>
      <c r="E1022" t="s">
        <v>2979</v>
      </c>
      <c r="F1022" t="s">
        <v>2979</v>
      </c>
      <c r="G1022" t="s">
        <v>4298</v>
      </c>
      <c r="H1022">
        <v>24</v>
      </c>
      <c r="I1022" t="s">
        <v>2353</v>
      </c>
      <c r="J1022">
        <v>41</v>
      </c>
      <c r="K1022" t="s">
        <v>5711</v>
      </c>
    </row>
    <row r="1023" spans="1:11" x14ac:dyDescent="0.35">
      <c r="A1023" t="s">
        <v>5536</v>
      </c>
      <c r="B1023" t="s">
        <v>5145</v>
      </c>
      <c r="C1023" t="s">
        <v>4673</v>
      </c>
      <c r="D1023" t="s">
        <v>824</v>
      </c>
      <c r="E1023" t="s">
        <v>2107</v>
      </c>
      <c r="F1023" t="s">
        <v>2107</v>
      </c>
      <c r="G1023" t="s">
        <v>4447</v>
      </c>
      <c r="H1023">
        <v>17</v>
      </c>
      <c r="I1023" t="s">
        <v>2353</v>
      </c>
      <c r="J1023" t="s">
        <v>1636</v>
      </c>
      <c r="K1023" t="s">
        <v>5712</v>
      </c>
    </row>
    <row r="1024" spans="1:11" x14ac:dyDescent="0.35">
      <c r="A1024" t="s">
        <v>5536</v>
      </c>
      <c r="B1024" t="s">
        <v>5145</v>
      </c>
      <c r="C1024" t="s">
        <v>4694</v>
      </c>
      <c r="D1024" t="s">
        <v>413</v>
      </c>
      <c r="E1024" t="s">
        <v>413</v>
      </c>
      <c r="F1024" t="s">
        <v>413</v>
      </c>
      <c r="G1024" t="s">
        <v>413</v>
      </c>
      <c r="I1024" t="s">
        <v>1636</v>
      </c>
      <c r="J1024" t="s">
        <v>1636</v>
      </c>
      <c r="K1024" t="s">
        <v>5713</v>
      </c>
    </row>
    <row r="1025" spans="1:11" x14ac:dyDescent="0.35">
      <c r="A1025" t="s">
        <v>5536</v>
      </c>
      <c r="B1025" t="s">
        <v>5145</v>
      </c>
      <c r="C1025" t="s">
        <v>4715</v>
      </c>
      <c r="D1025" t="s">
        <v>413</v>
      </c>
      <c r="E1025" t="s">
        <v>413</v>
      </c>
      <c r="F1025" t="s">
        <v>413</v>
      </c>
      <c r="G1025" t="s">
        <v>413</v>
      </c>
      <c r="I1025" t="s">
        <v>1636</v>
      </c>
      <c r="J1025" t="s">
        <v>1636</v>
      </c>
      <c r="K1025" t="s">
        <v>5714</v>
      </c>
    </row>
    <row r="1026" spans="1:11" x14ac:dyDescent="0.35">
      <c r="A1026" t="s">
        <v>5536</v>
      </c>
      <c r="B1026" t="s">
        <v>5146</v>
      </c>
      <c r="C1026" t="s">
        <v>4651</v>
      </c>
      <c r="D1026" t="s">
        <v>824</v>
      </c>
      <c r="E1026" t="s">
        <v>2107</v>
      </c>
      <c r="F1026" t="s">
        <v>2107</v>
      </c>
      <c r="G1026" t="s">
        <v>4923</v>
      </c>
      <c r="H1026">
        <v>16</v>
      </c>
      <c r="I1026" t="s">
        <v>2353</v>
      </c>
      <c r="J1026">
        <v>49</v>
      </c>
      <c r="K1026" t="s">
        <v>5715</v>
      </c>
    </row>
    <row r="1027" spans="1:11" x14ac:dyDescent="0.35">
      <c r="A1027" t="s">
        <v>5536</v>
      </c>
      <c r="B1027" t="s">
        <v>5146</v>
      </c>
      <c r="C1027" t="s">
        <v>4672</v>
      </c>
      <c r="D1027" t="s">
        <v>824</v>
      </c>
      <c r="E1027" t="s">
        <v>2107</v>
      </c>
      <c r="F1027" t="s">
        <v>2107</v>
      </c>
      <c r="G1027" t="s">
        <v>4121</v>
      </c>
      <c r="H1027">
        <v>33</v>
      </c>
      <c r="I1027" t="s">
        <v>2353</v>
      </c>
      <c r="J1027" t="s">
        <v>1636</v>
      </c>
      <c r="K1027" t="s">
        <v>5716</v>
      </c>
    </row>
    <row r="1028" spans="1:11" x14ac:dyDescent="0.35">
      <c r="A1028" t="s">
        <v>5536</v>
      </c>
      <c r="B1028" t="s">
        <v>5146</v>
      </c>
      <c r="C1028" t="s">
        <v>4693</v>
      </c>
      <c r="D1028" t="s">
        <v>413</v>
      </c>
      <c r="E1028" t="s">
        <v>413</v>
      </c>
      <c r="F1028" t="s">
        <v>413</v>
      </c>
      <c r="G1028" t="s">
        <v>413</v>
      </c>
      <c r="I1028" t="s">
        <v>1636</v>
      </c>
      <c r="J1028" t="s">
        <v>1636</v>
      </c>
      <c r="K1028" t="s">
        <v>5717</v>
      </c>
    </row>
    <row r="1029" spans="1:11" x14ac:dyDescent="0.35">
      <c r="A1029" t="s">
        <v>5536</v>
      </c>
      <c r="B1029" t="s">
        <v>5146</v>
      </c>
      <c r="C1029" t="s">
        <v>4714</v>
      </c>
      <c r="D1029" t="s">
        <v>413</v>
      </c>
      <c r="E1029" t="s">
        <v>413</v>
      </c>
      <c r="F1029" t="s">
        <v>413</v>
      </c>
      <c r="G1029" t="s">
        <v>413</v>
      </c>
      <c r="I1029" t="s">
        <v>1636</v>
      </c>
      <c r="J1029" t="s">
        <v>1636</v>
      </c>
      <c r="K1029" t="s">
        <v>5718</v>
      </c>
    </row>
    <row r="1030" spans="1:11" x14ac:dyDescent="0.35">
      <c r="A1030" t="s">
        <v>5536</v>
      </c>
      <c r="B1030" t="s">
        <v>5147</v>
      </c>
      <c r="C1030" t="s">
        <v>4650</v>
      </c>
      <c r="D1030" t="s">
        <v>819</v>
      </c>
      <c r="E1030" t="s">
        <v>2979</v>
      </c>
      <c r="F1030" t="s">
        <v>2979</v>
      </c>
      <c r="G1030" t="s">
        <v>4095</v>
      </c>
      <c r="H1030">
        <v>21</v>
      </c>
      <c r="I1030" t="s">
        <v>2353</v>
      </c>
      <c r="J1030">
        <v>47</v>
      </c>
      <c r="K1030" t="s">
        <v>5719</v>
      </c>
    </row>
    <row r="1031" spans="1:11" x14ac:dyDescent="0.35">
      <c r="A1031" t="s">
        <v>5536</v>
      </c>
      <c r="B1031" t="s">
        <v>5147</v>
      </c>
      <c r="C1031" t="s">
        <v>4671</v>
      </c>
      <c r="D1031" t="s">
        <v>834</v>
      </c>
      <c r="E1031" t="s">
        <v>1150</v>
      </c>
      <c r="F1031" t="s">
        <v>1150</v>
      </c>
      <c r="G1031" t="s">
        <v>4924</v>
      </c>
      <c r="H1031">
        <v>26</v>
      </c>
      <c r="I1031" t="s">
        <v>2353</v>
      </c>
      <c r="J1031" t="s">
        <v>1636</v>
      </c>
      <c r="K1031" t="s">
        <v>5720</v>
      </c>
    </row>
    <row r="1032" spans="1:11" x14ac:dyDescent="0.35">
      <c r="A1032" t="s">
        <v>5536</v>
      </c>
      <c r="B1032" t="s">
        <v>5147</v>
      </c>
      <c r="C1032" t="s">
        <v>4692</v>
      </c>
      <c r="D1032" t="s">
        <v>413</v>
      </c>
      <c r="E1032" t="s">
        <v>413</v>
      </c>
      <c r="F1032" t="s">
        <v>413</v>
      </c>
      <c r="G1032" t="s">
        <v>413</v>
      </c>
      <c r="I1032" t="s">
        <v>1636</v>
      </c>
      <c r="J1032" t="s">
        <v>1636</v>
      </c>
      <c r="K1032" t="s">
        <v>5721</v>
      </c>
    </row>
    <row r="1033" spans="1:11" x14ac:dyDescent="0.35">
      <c r="A1033" t="s">
        <v>5536</v>
      </c>
      <c r="B1033" t="s">
        <v>5147</v>
      </c>
      <c r="C1033" t="s">
        <v>4713</v>
      </c>
      <c r="D1033" t="s">
        <v>413</v>
      </c>
      <c r="E1033" t="s">
        <v>413</v>
      </c>
      <c r="F1033" t="s">
        <v>413</v>
      </c>
      <c r="G1033" t="s">
        <v>413</v>
      </c>
      <c r="I1033" t="s">
        <v>1636</v>
      </c>
      <c r="J1033" t="s">
        <v>1636</v>
      </c>
      <c r="K1033" t="s">
        <v>5722</v>
      </c>
    </row>
    <row r="1034" spans="1:11" x14ac:dyDescent="0.35">
      <c r="A1034" t="s">
        <v>5536</v>
      </c>
      <c r="B1034" t="s">
        <v>5148</v>
      </c>
      <c r="C1034" t="s">
        <v>4649</v>
      </c>
      <c r="D1034" t="s">
        <v>834</v>
      </c>
      <c r="E1034" t="s">
        <v>1150</v>
      </c>
      <c r="F1034" t="s">
        <v>1150</v>
      </c>
      <c r="G1034" t="s">
        <v>4445</v>
      </c>
      <c r="H1034">
        <v>40</v>
      </c>
      <c r="I1034" t="s">
        <v>2353</v>
      </c>
      <c r="J1034">
        <v>40</v>
      </c>
      <c r="K1034" t="s">
        <v>5723</v>
      </c>
    </row>
    <row r="1035" spans="1:11" x14ac:dyDescent="0.35">
      <c r="A1035" t="s">
        <v>5536</v>
      </c>
      <c r="B1035" t="s">
        <v>5148</v>
      </c>
      <c r="C1035" t="s">
        <v>4670</v>
      </c>
      <c r="D1035" t="s">
        <v>413</v>
      </c>
      <c r="E1035" t="s">
        <v>413</v>
      </c>
      <c r="F1035" t="s">
        <v>413</v>
      </c>
      <c r="G1035" t="s">
        <v>413</v>
      </c>
      <c r="I1035" t="s">
        <v>1636</v>
      </c>
      <c r="J1035" t="s">
        <v>1636</v>
      </c>
      <c r="K1035" t="s">
        <v>5724</v>
      </c>
    </row>
    <row r="1036" spans="1:11" x14ac:dyDescent="0.35">
      <c r="A1036" t="s">
        <v>5536</v>
      </c>
      <c r="B1036" t="s">
        <v>5148</v>
      </c>
      <c r="C1036" t="s">
        <v>4691</v>
      </c>
      <c r="D1036" t="s">
        <v>413</v>
      </c>
      <c r="E1036" t="s">
        <v>413</v>
      </c>
      <c r="F1036" t="s">
        <v>413</v>
      </c>
      <c r="G1036" t="s">
        <v>413</v>
      </c>
      <c r="I1036" t="s">
        <v>1636</v>
      </c>
      <c r="J1036" t="s">
        <v>1636</v>
      </c>
      <c r="K1036" t="s">
        <v>5725</v>
      </c>
    </row>
    <row r="1037" spans="1:11" x14ac:dyDescent="0.35">
      <c r="A1037" t="s">
        <v>5536</v>
      </c>
      <c r="B1037" t="s">
        <v>5148</v>
      </c>
      <c r="C1037" t="s">
        <v>4712</v>
      </c>
      <c r="D1037" t="s">
        <v>413</v>
      </c>
      <c r="E1037" t="s">
        <v>413</v>
      </c>
      <c r="F1037" t="s">
        <v>413</v>
      </c>
      <c r="G1037" t="s">
        <v>413</v>
      </c>
      <c r="I1037" t="s">
        <v>1636</v>
      </c>
      <c r="J1037" t="s">
        <v>1636</v>
      </c>
      <c r="K1037" t="s">
        <v>5726</v>
      </c>
    </row>
    <row r="1038" spans="1:11" x14ac:dyDescent="0.35">
      <c r="A1038" t="s">
        <v>5536</v>
      </c>
      <c r="B1038" t="s">
        <v>5149</v>
      </c>
      <c r="C1038" t="s">
        <v>4648</v>
      </c>
      <c r="D1038" t="s">
        <v>819</v>
      </c>
      <c r="E1038" t="s">
        <v>2979</v>
      </c>
      <c r="F1038" t="s">
        <v>2979</v>
      </c>
      <c r="G1038" t="s">
        <v>4289</v>
      </c>
      <c r="H1038">
        <v>16</v>
      </c>
      <c r="I1038" t="s">
        <v>2353</v>
      </c>
      <c r="J1038">
        <v>49</v>
      </c>
      <c r="K1038" t="s">
        <v>5727</v>
      </c>
    </row>
    <row r="1039" spans="1:11" x14ac:dyDescent="0.35">
      <c r="A1039" t="s">
        <v>5536</v>
      </c>
      <c r="B1039" t="s">
        <v>5149</v>
      </c>
      <c r="C1039" t="s">
        <v>4669</v>
      </c>
      <c r="D1039" t="s">
        <v>819</v>
      </c>
      <c r="E1039" t="s">
        <v>2979</v>
      </c>
      <c r="F1039" t="s">
        <v>2979</v>
      </c>
      <c r="G1039" t="s">
        <v>4298</v>
      </c>
      <c r="H1039">
        <v>33</v>
      </c>
      <c r="I1039" t="s">
        <v>2353</v>
      </c>
      <c r="J1039" t="s">
        <v>1636</v>
      </c>
      <c r="K1039" t="s">
        <v>5728</v>
      </c>
    </row>
    <row r="1040" spans="1:11" x14ac:dyDescent="0.35">
      <c r="A1040" t="s">
        <v>5536</v>
      </c>
      <c r="B1040" t="s">
        <v>5149</v>
      </c>
      <c r="C1040" t="s">
        <v>4690</v>
      </c>
      <c r="D1040" t="s">
        <v>413</v>
      </c>
      <c r="E1040" t="s">
        <v>413</v>
      </c>
      <c r="F1040" t="s">
        <v>413</v>
      </c>
      <c r="G1040" t="s">
        <v>413</v>
      </c>
      <c r="I1040" t="s">
        <v>1636</v>
      </c>
      <c r="J1040" t="s">
        <v>1636</v>
      </c>
      <c r="K1040" t="s">
        <v>5729</v>
      </c>
    </row>
    <row r="1041" spans="1:11" x14ac:dyDescent="0.35">
      <c r="A1041" t="s">
        <v>5536</v>
      </c>
      <c r="B1041" t="s">
        <v>5149</v>
      </c>
      <c r="C1041" t="s">
        <v>4711</v>
      </c>
      <c r="D1041" t="s">
        <v>413</v>
      </c>
      <c r="E1041" t="s">
        <v>413</v>
      </c>
      <c r="F1041" t="s">
        <v>413</v>
      </c>
      <c r="G1041" t="s">
        <v>413</v>
      </c>
      <c r="I1041" t="s">
        <v>1636</v>
      </c>
      <c r="J1041" t="s">
        <v>1636</v>
      </c>
      <c r="K1041" t="s">
        <v>5730</v>
      </c>
    </row>
    <row r="1042" spans="1:11" x14ac:dyDescent="0.35">
      <c r="A1042" t="s">
        <v>5536</v>
      </c>
      <c r="B1042" t="s">
        <v>5150</v>
      </c>
      <c r="C1042" t="s">
        <v>4647</v>
      </c>
      <c r="D1042" t="s">
        <v>1475</v>
      </c>
      <c r="E1042" t="s">
        <v>1634</v>
      </c>
      <c r="F1042" t="s">
        <v>1634</v>
      </c>
      <c r="G1042" t="s">
        <v>4304</v>
      </c>
      <c r="H1042">
        <v>31</v>
      </c>
      <c r="I1042" t="s">
        <v>2353</v>
      </c>
      <c r="J1042">
        <v>49</v>
      </c>
      <c r="K1042" t="s">
        <v>5731</v>
      </c>
    </row>
    <row r="1043" spans="1:11" x14ac:dyDescent="0.35">
      <c r="A1043" t="s">
        <v>5536</v>
      </c>
      <c r="B1043" t="s">
        <v>5150</v>
      </c>
      <c r="C1043" t="s">
        <v>4668</v>
      </c>
      <c r="D1043" t="s">
        <v>834</v>
      </c>
      <c r="E1043" t="s">
        <v>1150</v>
      </c>
      <c r="F1043" t="s">
        <v>1150</v>
      </c>
      <c r="G1043" t="s">
        <v>4925</v>
      </c>
      <c r="H1043">
        <v>7</v>
      </c>
      <c r="I1043" t="s">
        <v>2353</v>
      </c>
      <c r="J1043" t="s">
        <v>1636</v>
      </c>
      <c r="K1043" t="s">
        <v>5732</v>
      </c>
    </row>
    <row r="1044" spans="1:11" x14ac:dyDescent="0.35">
      <c r="A1044" t="s">
        <v>5536</v>
      </c>
      <c r="B1044" t="s">
        <v>5150</v>
      </c>
      <c r="C1044" t="s">
        <v>4689</v>
      </c>
      <c r="D1044" t="s">
        <v>819</v>
      </c>
      <c r="E1044" t="s">
        <v>2979</v>
      </c>
      <c r="F1044" t="s">
        <v>2979</v>
      </c>
      <c r="G1044" t="s">
        <v>4095</v>
      </c>
      <c r="H1044">
        <v>11</v>
      </c>
      <c r="I1044" t="s">
        <v>2353</v>
      </c>
      <c r="J1044" t="s">
        <v>1636</v>
      </c>
      <c r="K1044" t="s">
        <v>5733</v>
      </c>
    </row>
    <row r="1045" spans="1:11" x14ac:dyDescent="0.35">
      <c r="A1045" t="s">
        <v>5536</v>
      </c>
      <c r="B1045" t="s">
        <v>5150</v>
      </c>
      <c r="C1045" t="s">
        <v>4710</v>
      </c>
      <c r="D1045" t="s">
        <v>413</v>
      </c>
      <c r="E1045" t="s">
        <v>413</v>
      </c>
      <c r="F1045" t="s">
        <v>413</v>
      </c>
      <c r="G1045" t="s">
        <v>413</v>
      </c>
      <c r="I1045" t="s">
        <v>1636</v>
      </c>
      <c r="J1045" t="s">
        <v>1636</v>
      </c>
      <c r="K1045" t="s">
        <v>5734</v>
      </c>
    </row>
    <row r="1046" spans="1:11" x14ac:dyDescent="0.35">
      <c r="A1046" t="s">
        <v>5536</v>
      </c>
      <c r="B1046" t="s">
        <v>5151</v>
      </c>
      <c r="C1046" t="s">
        <v>4660</v>
      </c>
      <c r="D1046" t="s">
        <v>413</v>
      </c>
      <c r="E1046" t="s">
        <v>413</v>
      </c>
      <c r="F1046" t="s">
        <v>413</v>
      </c>
      <c r="G1046" t="s">
        <v>413</v>
      </c>
      <c r="I1046" t="s">
        <v>1636</v>
      </c>
      <c r="J1046">
        <v>0</v>
      </c>
      <c r="K1046" t="s">
        <v>5735</v>
      </c>
    </row>
    <row r="1047" spans="1:11" x14ac:dyDescent="0.35">
      <c r="A1047" t="s">
        <v>5536</v>
      </c>
      <c r="B1047" t="s">
        <v>5151</v>
      </c>
      <c r="C1047" t="s">
        <v>4681</v>
      </c>
      <c r="D1047" t="s">
        <v>413</v>
      </c>
      <c r="E1047" t="s">
        <v>413</v>
      </c>
      <c r="F1047" t="s">
        <v>413</v>
      </c>
      <c r="G1047" t="s">
        <v>413</v>
      </c>
      <c r="I1047" t="s">
        <v>1636</v>
      </c>
      <c r="J1047" t="s">
        <v>1636</v>
      </c>
      <c r="K1047" t="s">
        <v>5736</v>
      </c>
    </row>
    <row r="1048" spans="1:11" x14ac:dyDescent="0.35">
      <c r="A1048" t="s">
        <v>5536</v>
      </c>
      <c r="B1048" t="s">
        <v>5151</v>
      </c>
      <c r="C1048" t="s">
        <v>4702</v>
      </c>
      <c r="D1048" t="s">
        <v>413</v>
      </c>
      <c r="E1048" t="s">
        <v>413</v>
      </c>
      <c r="F1048" t="s">
        <v>413</v>
      </c>
      <c r="G1048" t="s">
        <v>413</v>
      </c>
      <c r="I1048" t="s">
        <v>1636</v>
      </c>
      <c r="J1048" t="s">
        <v>1636</v>
      </c>
      <c r="K1048" t="s">
        <v>5737</v>
      </c>
    </row>
    <row r="1049" spans="1:11" x14ac:dyDescent="0.35">
      <c r="A1049" t="s">
        <v>5536</v>
      </c>
      <c r="B1049" t="s">
        <v>5151</v>
      </c>
      <c r="C1049" t="s">
        <v>4723</v>
      </c>
      <c r="D1049" t="s">
        <v>413</v>
      </c>
      <c r="E1049" t="s">
        <v>413</v>
      </c>
      <c r="F1049" t="s">
        <v>413</v>
      </c>
      <c r="G1049" t="s">
        <v>413</v>
      </c>
      <c r="I1049" t="s">
        <v>1636</v>
      </c>
      <c r="J1049" t="s">
        <v>1636</v>
      </c>
      <c r="K1049" t="s">
        <v>5962</v>
      </c>
    </row>
    <row r="1050" spans="1:11" x14ac:dyDescent="0.35">
      <c r="A1050" t="s">
        <v>5536</v>
      </c>
      <c r="B1050" t="s">
        <v>5152</v>
      </c>
      <c r="C1050" t="s">
        <v>4659</v>
      </c>
      <c r="D1050" t="s">
        <v>413</v>
      </c>
      <c r="E1050" t="s">
        <v>413</v>
      </c>
      <c r="F1050" t="s">
        <v>413</v>
      </c>
      <c r="G1050" t="s">
        <v>413</v>
      </c>
      <c r="I1050" t="s">
        <v>1636</v>
      </c>
      <c r="J1050">
        <v>0</v>
      </c>
      <c r="K1050" t="s">
        <v>5738</v>
      </c>
    </row>
    <row r="1051" spans="1:11" x14ac:dyDescent="0.35">
      <c r="A1051" t="s">
        <v>5536</v>
      </c>
      <c r="B1051" t="s">
        <v>5152</v>
      </c>
      <c r="C1051" t="s">
        <v>4680</v>
      </c>
      <c r="D1051" t="s">
        <v>413</v>
      </c>
      <c r="E1051" t="s">
        <v>413</v>
      </c>
      <c r="F1051" t="s">
        <v>413</v>
      </c>
      <c r="G1051" t="s">
        <v>413</v>
      </c>
      <c r="I1051" t="s">
        <v>1636</v>
      </c>
      <c r="J1051" t="s">
        <v>1636</v>
      </c>
      <c r="K1051" t="s">
        <v>5739</v>
      </c>
    </row>
    <row r="1052" spans="1:11" x14ac:dyDescent="0.35">
      <c r="A1052" t="s">
        <v>5536</v>
      </c>
      <c r="B1052" t="s">
        <v>5152</v>
      </c>
      <c r="C1052" t="s">
        <v>4701</v>
      </c>
      <c r="D1052" t="s">
        <v>413</v>
      </c>
      <c r="E1052" t="s">
        <v>413</v>
      </c>
      <c r="F1052" t="s">
        <v>413</v>
      </c>
      <c r="G1052" t="s">
        <v>413</v>
      </c>
      <c r="I1052" t="s">
        <v>1636</v>
      </c>
      <c r="J1052" t="s">
        <v>1636</v>
      </c>
      <c r="K1052" t="s">
        <v>5740</v>
      </c>
    </row>
    <row r="1053" spans="1:11" x14ac:dyDescent="0.35">
      <c r="A1053" t="s">
        <v>5536</v>
      </c>
      <c r="B1053" t="s">
        <v>5152</v>
      </c>
      <c r="C1053" t="s">
        <v>4722</v>
      </c>
      <c r="D1053" t="s">
        <v>413</v>
      </c>
      <c r="E1053" t="s">
        <v>413</v>
      </c>
      <c r="F1053" t="s">
        <v>413</v>
      </c>
      <c r="G1053" t="s">
        <v>413</v>
      </c>
      <c r="I1053" t="s">
        <v>1636</v>
      </c>
      <c r="J1053" t="s">
        <v>1636</v>
      </c>
      <c r="K1053" t="s">
        <v>5741</v>
      </c>
    </row>
    <row r="1054" spans="1:11" x14ac:dyDescent="0.35">
      <c r="A1054" t="s">
        <v>5536</v>
      </c>
      <c r="B1054" t="s">
        <v>5153</v>
      </c>
      <c r="C1054" t="s">
        <v>4658</v>
      </c>
      <c r="D1054" t="s">
        <v>413</v>
      </c>
      <c r="E1054" t="s">
        <v>413</v>
      </c>
      <c r="F1054" t="s">
        <v>413</v>
      </c>
      <c r="G1054" t="s">
        <v>413</v>
      </c>
      <c r="I1054" t="s">
        <v>1636</v>
      </c>
      <c r="J1054">
        <v>0</v>
      </c>
      <c r="K1054" t="s">
        <v>5743</v>
      </c>
    </row>
    <row r="1055" spans="1:11" x14ac:dyDescent="0.35">
      <c r="A1055" t="s">
        <v>5536</v>
      </c>
      <c r="B1055" t="s">
        <v>5153</v>
      </c>
      <c r="C1055" t="s">
        <v>4679</v>
      </c>
      <c r="D1055" t="s">
        <v>413</v>
      </c>
      <c r="E1055" t="s">
        <v>413</v>
      </c>
      <c r="F1055" t="s">
        <v>413</v>
      </c>
      <c r="G1055" t="s">
        <v>413</v>
      </c>
      <c r="I1055" t="s">
        <v>1636</v>
      </c>
      <c r="J1055" t="s">
        <v>1636</v>
      </c>
      <c r="K1055" t="s">
        <v>5744</v>
      </c>
    </row>
    <row r="1056" spans="1:11" x14ac:dyDescent="0.35">
      <c r="A1056" t="s">
        <v>5536</v>
      </c>
      <c r="B1056" t="s">
        <v>5153</v>
      </c>
      <c r="C1056" t="s">
        <v>4700</v>
      </c>
      <c r="D1056" t="s">
        <v>413</v>
      </c>
      <c r="E1056" t="s">
        <v>413</v>
      </c>
      <c r="F1056" t="s">
        <v>413</v>
      </c>
      <c r="G1056" t="s">
        <v>413</v>
      </c>
      <c r="I1056" t="s">
        <v>1636</v>
      </c>
      <c r="J1056" t="s">
        <v>1636</v>
      </c>
      <c r="K1056" t="s">
        <v>5745</v>
      </c>
    </row>
    <row r="1057" spans="1:11" x14ac:dyDescent="0.35">
      <c r="A1057" t="s">
        <v>5536</v>
      </c>
      <c r="B1057" t="s">
        <v>5153</v>
      </c>
      <c r="C1057" t="s">
        <v>4721</v>
      </c>
      <c r="D1057" t="s">
        <v>413</v>
      </c>
      <c r="E1057" t="s">
        <v>413</v>
      </c>
      <c r="F1057" t="s">
        <v>413</v>
      </c>
      <c r="G1057" t="s">
        <v>413</v>
      </c>
      <c r="I1057" t="s">
        <v>1636</v>
      </c>
      <c r="J1057" t="s">
        <v>1636</v>
      </c>
      <c r="K1057" t="s">
        <v>5746</v>
      </c>
    </row>
    <row r="1058" spans="1:11" x14ac:dyDescent="0.35">
      <c r="A1058" t="s">
        <v>5536</v>
      </c>
      <c r="B1058" t="s">
        <v>5154</v>
      </c>
      <c r="C1058" t="s">
        <v>4657</v>
      </c>
      <c r="D1058" t="s">
        <v>413</v>
      </c>
      <c r="E1058" t="s">
        <v>413</v>
      </c>
      <c r="F1058" t="s">
        <v>413</v>
      </c>
      <c r="G1058" t="s">
        <v>413</v>
      </c>
      <c r="I1058" t="s">
        <v>1636</v>
      </c>
      <c r="J1058">
        <v>0</v>
      </c>
      <c r="K1058" t="s">
        <v>5747</v>
      </c>
    </row>
    <row r="1059" spans="1:11" x14ac:dyDescent="0.35">
      <c r="A1059" t="s">
        <v>5536</v>
      </c>
      <c r="B1059" t="s">
        <v>5154</v>
      </c>
      <c r="C1059" t="s">
        <v>4678</v>
      </c>
      <c r="D1059" t="s">
        <v>413</v>
      </c>
      <c r="E1059" t="s">
        <v>413</v>
      </c>
      <c r="F1059" t="s">
        <v>413</v>
      </c>
      <c r="G1059" t="s">
        <v>413</v>
      </c>
      <c r="I1059" t="s">
        <v>1636</v>
      </c>
      <c r="J1059" t="s">
        <v>1636</v>
      </c>
      <c r="K1059" t="s">
        <v>5748</v>
      </c>
    </row>
    <row r="1060" spans="1:11" x14ac:dyDescent="0.35">
      <c r="A1060" t="s">
        <v>5536</v>
      </c>
      <c r="B1060" t="s">
        <v>5154</v>
      </c>
      <c r="C1060" t="s">
        <v>4699</v>
      </c>
      <c r="D1060" t="s">
        <v>413</v>
      </c>
      <c r="E1060" t="s">
        <v>413</v>
      </c>
      <c r="F1060" t="s">
        <v>413</v>
      </c>
      <c r="G1060" t="s">
        <v>413</v>
      </c>
      <c r="I1060" t="s">
        <v>1636</v>
      </c>
      <c r="J1060" t="s">
        <v>1636</v>
      </c>
      <c r="K1060" t="s">
        <v>5749</v>
      </c>
    </row>
    <row r="1061" spans="1:11" x14ac:dyDescent="0.35">
      <c r="A1061" t="s">
        <v>5536</v>
      </c>
      <c r="B1061" t="s">
        <v>5154</v>
      </c>
      <c r="C1061" t="s">
        <v>4720</v>
      </c>
      <c r="D1061" t="s">
        <v>413</v>
      </c>
      <c r="E1061" t="s">
        <v>413</v>
      </c>
      <c r="F1061" t="s">
        <v>413</v>
      </c>
      <c r="G1061" t="s">
        <v>413</v>
      </c>
      <c r="I1061" t="s">
        <v>1636</v>
      </c>
      <c r="J1061" t="s">
        <v>1636</v>
      </c>
      <c r="K1061" t="s">
        <v>5750</v>
      </c>
    </row>
    <row r="1062" spans="1:11" x14ac:dyDescent="0.35">
      <c r="A1062" t="s">
        <v>5536</v>
      </c>
      <c r="B1062" t="s">
        <v>5155</v>
      </c>
      <c r="C1062" t="s">
        <v>4656</v>
      </c>
      <c r="D1062" t="s">
        <v>413</v>
      </c>
      <c r="E1062" t="s">
        <v>413</v>
      </c>
      <c r="F1062" t="s">
        <v>413</v>
      </c>
      <c r="G1062" t="s">
        <v>413</v>
      </c>
      <c r="I1062" t="s">
        <v>1636</v>
      </c>
      <c r="J1062">
        <v>0</v>
      </c>
      <c r="K1062" t="s">
        <v>5751</v>
      </c>
    </row>
    <row r="1063" spans="1:11" x14ac:dyDescent="0.35">
      <c r="A1063" t="s">
        <v>5536</v>
      </c>
      <c r="B1063" t="s">
        <v>5155</v>
      </c>
      <c r="C1063" t="s">
        <v>4677</v>
      </c>
      <c r="D1063" t="s">
        <v>413</v>
      </c>
      <c r="E1063" t="s">
        <v>413</v>
      </c>
      <c r="F1063" t="s">
        <v>413</v>
      </c>
      <c r="G1063" t="s">
        <v>413</v>
      </c>
      <c r="I1063" t="s">
        <v>1636</v>
      </c>
      <c r="J1063" t="s">
        <v>1636</v>
      </c>
      <c r="K1063" t="s">
        <v>5752</v>
      </c>
    </row>
    <row r="1064" spans="1:11" x14ac:dyDescent="0.35">
      <c r="A1064" t="s">
        <v>5536</v>
      </c>
      <c r="B1064" t="s">
        <v>5155</v>
      </c>
      <c r="C1064" t="s">
        <v>4698</v>
      </c>
      <c r="D1064" t="s">
        <v>413</v>
      </c>
      <c r="E1064" t="s">
        <v>413</v>
      </c>
      <c r="F1064" t="s">
        <v>413</v>
      </c>
      <c r="G1064" t="s">
        <v>413</v>
      </c>
      <c r="I1064" t="s">
        <v>1636</v>
      </c>
      <c r="J1064" t="s">
        <v>1636</v>
      </c>
      <c r="K1064" t="s">
        <v>5753</v>
      </c>
    </row>
    <row r="1065" spans="1:11" x14ac:dyDescent="0.35">
      <c r="A1065" t="s">
        <v>5536</v>
      </c>
      <c r="B1065" t="s">
        <v>5155</v>
      </c>
      <c r="C1065" t="s">
        <v>4719</v>
      </c>
      <c r="D1065" t="s">
        <v>413</v>
      </c>
      <c r="E1065" t="s">
        <v>413</v>
      </c>
      <c r="F1065" t="s">
        <v>413</v>
      </c>
      <c r="G1065" t="s">
        <v>413</v>
      </c>
      <c r="I1065" t="s">
        <v>1636</v>
      </c>
      <c r="J1065" t="s">
        <v>1636</v>
      </c>
      <c r="K1065" t="s">
        <v>5754</v>
      </c>
    </row>
    <row r="1066" spans="1:11" x14ac:dyDescent="0.35">
      <c r="A1066" t="s">
        <v>5536</v>
      </c>
      <c r="B1066" t="s">
        <v>5156</v>
      </c>
      <c r="C1066" t="s">
        <v>4655</v>
      </c>
      <c r="D1066" t="s">
        <v>413</v>
      </c>
      <c r="E1066" t="s">
        <v>413</v>
      </c>
      <c r="F1066" t="s">
        <v>413</v>
      </c>
      <c r="G1066" t="s">
        <v>413</v>
      </c>
      <c r="I1066" t="s">
        <v>1636</v>
      </c>
      <c r="J1066">
        <v>0</v>
      </c>
      <c r="K1066" t="s">
        <v>5755</v>
      </c>
    </row>
    <row r="1067" spans="1:11" x14ac:dyDescent="0.35">
      <c r="A1067" t="s">
        <v>5536</v>
      </c>
      <c r="B1067" t="s">
        <v>5156</v>
      </c>
      <c r="C1067" t="s">
        <v>4676</v>
      </c>
      <c r="D1067" t="s">
        <v>413</v>
      </c>
      <c r="E1067" t="s">
        <v>413</v>
      </c>
      <c r="F1067" t="s">
        <v>413</v>
      </c>
      <c r="G1067" t="s">
        <v>413</v>
      </c>
      <c r="I1067" t="s">
        <v>1636</v>
      </c>
      <c r="J1067" t="s">
        <v>1636</v>
      </c>
      <c r="K1067" t="s">
        <v>5756</v>
      </c>
    </row>
    <row r="1068" spans="1:11" x14ac:dyDescent="0.35">
      <c r="A1068" t="s">
        <v>5536</v>
      </c>
      <c r="B1068" t="s">
        <v>5156</v>
      </c>
      <c r="C1068" t="s">
        <v>4697</v>
      </c>
      <c r="D1068" t="s">
        <v>413</v>
      </c>
      <c r="E1068" t="s">
        <v>413</v>
      </c>
      <c r="F1068" t="s">
        <v>413</v>
      </c>
      <c r="G1068" t="s">
        <v>413</v>
      </c>
      <c r="I1068" t="s">
        <v>1636</v>
      </c>
      <c r="J1068" t="s">
        <v>1636</v>
      </c>
      <c r="K1068" t="s">
        <v>5757</v>
      </c>
    </row>
    <row r="1069" spans="1:11" x14ac:dyDescent="0.35">
      <c r="A1069" t="s">
        <v>5536</v>
      </c>
      <c r="B1069" t="s">
        <v>5156</v>
      </c>
      <c r="C1069" t="s">
        <v>4718</v>
      </c>
      <c r="D1069" t="s">
        <v>413</v>
      </c>
      <c r="E1069" t="s">
        <v>413</v>
      </c>
      <c r="F1069" t="s">
        <v>413</v>
      </c>
      <c r="G1069" t="s">
        <v>413</v>
      </c>
      <c r="I1069" t="s">
        <v>1636</v>
      </c>
      <c r="J1069" t="s">
        <v>1636</v>
      </c>
      <c r="K1069" t="s">
        <v>5758</v>
      </c>
    </row>
    <row r="1070" spans="1:11" x14ac:dyDescent="0.35">
      <c r="A1070" t="s">
        <v>5536</v>
      </c>
      <c r="B1070" t="s">
        <v>5157</v>
      </c>
      <c r="C1070" t="s">
        <v>4654</v>
      </c>
      <c r="D1070" t="s">
        <v>413</v>
      </c>
      <c r="E1070" t="s">
        <v>413</v>
      </c>
      <c r="F1070" t="s">
        <v>413</v>
      </c>
      <c r="G1070" t="s">
        <v>413</v>
      </c>
      <c r="I1070" t="s">
        <v>1636</v>
      </c>
      <c r="J1070">
        <v>0</v>
      </c>
      <c r="K1070" t="s">
        <v>5759</v>
      </c>
    </row>
    <row r="1071" spans="1:11" x14ac:dyDescent="0.35">
      <c r="A1071" t="s">
        <v>5536</v>
      </c>
      <c r="B1071" t="s">
        <v>5157</v>
      </c>
      <c r="C1071" t="s">
        <v>4675</v>
      </c>
      <c r="D1071" t="s">
        <v>413</v>
      </c>
      <c r="E1071" t="s">
        <v>413</v>
      </c>
      <c r="F1071" t="s">
        <v>413</v>
      </c>
      <c r="G1071" t="s">
        <v>413</v>
      </c>
      <c r="I1071" t="s">
        <v>1636</v>
      </c>
      <c r="J1071" t="s">
        <v>1636</v>
      </c>
      <c r="K1071" t="s">
        <v>5760</v>
      </c>
    </row>
    <row r="1072" spans="1:11" x14ac:dyDescent="0.35">
      <c r="A1072" t="s">
        <v>5536</v>
      </c>
      <c r="B1072" t="s">
        <v>5157</v>
      </c>
      <c r="C1072" t="s">
        <v>4696</v>
      </c>
      <c r="D1072" t="s">
        <v>413</v>
      </c>
      <c r="E1072" t="s">
        <v>413</v>
      </c>
      <c r="F1072" t="s">
        <v>413</v>
      </c>
      <c r="G1072" t="s">
        <v>413</v>
      </c>
      <c r="I1072" t="s">
        <v>1636</v>
      </c>
      <c r="J1072" t="s">
        <v>1636</v>
      </c>
      <c r="K1072" t="s">
        <v>5761</v>
      </c>
    </row>
    <row r="1073" spans="1:11" x14ac:dyDescent="0.35">
      <c r="A1073" t="s">
        <v>5536</v>
      </c>
      <c r="B1073" t="s">
        <v>5157</v>
      </c>
      <c r="C1073" t="s">
        <v>4717</v>
      </c>
      <c r="D1073" t="s">
        <v>413</v>
      </c>
      <c r="E1073" t="s">
        <v>413</v>
      </c>
      <c r="F1073" t="s">
        <v>413</v>
      </c>
      <c r="G1073" t="s">
        <v>413</v>
      </c>
      <c r="I1073" t="s">
        <v>1636</v>
      </c>
      <c r="J1073" t="s">
        <v>1636</v>
      </c>
      <c r="K1073" t="s">
        <v>5762</v>
      </c>
    </row>
    <row r="1074" spans="1:11" x14ac:dyDescent="0.35">
      <c r="A1074" t="s">
        <v>5536</v>
      </c>
      <c r="B1074" t="s">
        <v>5158</v>
      </c>
      <c r="C1074" t="s">
        <v>4667</v>
      </c>
      <c r="D1074" t="s">
        <v>5114</v>
      </c>
      <c r="E1074" t="s">
        <v>5159</v>
      </c>
      <c r="F1074" t="s">
        <v>5159</v>
      </c>
      <c r="G1074" t="s">
        <v>4926</v>
      </c>
      <c r="H1074">
        <v>2</v>
      </c>
      <c r="I1074" t="s">
        <v>2353</v>
      </c>
      <c r="J1074">
        <v>49</v>
      </c>
      <c r="K1074" t="s">
        <v>5763</v>
      </c>
    </row>
    <row r="1075" spans="1:11" x14ac:dyDescent="0.35">
      <c r="A1075" t="s">
        <v>5536</v>
      </c>
      <c r="B1075" t="s">
        <v>5158</v>
      </c>
      <c r="C1075" t="s">
        <v>4688</v>
      </c>
      <c r="D1075" t="s">
        <v>1477</v>
      </c>
      <c r="E1075" t="s">
        <v>3144</v>
      </c>
      <c r="F1075" t="s">
        <v>3144</v>
      </c>
      <c r="G1075" t="s">
        <v>3750</v>
      </c>
      <c r="H1075">
        <v>47</v>
      </c>
      <c r="I1075" t="s">
        <v>2353</v>
      </c>
      <c r="J1075" t="s">
        <v>1636</v>
      </c>
      <c r="K1075" t="s">
        <v>5764</v>
      </c>
    </row>
    <row r="1076" spans="1:11" x14ac:dyDescent="0.35">
      <c r="A1076" t="s">
        <v>5536</v>
      </c>
      <c r="B1076" t="s">
        <v>5158</v>
      </c>
      <c r="C1076" t="s">
        <v>4709</v>
      </c>
      <c r="D1076" t="s">
        <v>413</v>
      </c>
      <c r="E1076" t="s">
        <v>413</v>
      </c>
      <c r="F1076" t="s">
        <v>413</v>
      </c>
      <c r="G1076" t="s">
        <v>413</v>
      </c>
      <c r="I1076" t="s">
        <v>1636</v>
      </c>
      <c r="J1076" t="s">
        <v>1636</v>
      </c>
      <c r="K1076" t="s">
        <v>5765</v>
      </c>
    </row>
    <row r="1077" spans="1:11" x14ac:dyDescent="0.35">
      <c r="A1077" t="s">
        <v>5536</v>
      </c>
      <c r="B1077" t="s">
        <v>5158</v>
      </c>
      <c r="C1077" t="s">
        <v>4730</v>
      </c>
      <c r="D1077" t="s">
        <v>413</v>
      </c>
      <c r="E1077" t="s">
        <v>413</v>
      </c>
      <c r="F1077" t="s">
        <v>413</v>
      </c>
      <c r="G1077" t="s">
        <v>413</v>
      </c>
      <c r="I1077" t="s">
        <v>1636</v>
      </c>
      <c r="J1077" t="s">
        <v>1636</v>
      </c>
      <c r="K1077" t="s">
        <v>5766</v>
      </c>
    </row>
    <row r="1078" spans="1:11" x14ac:dyDescent="0.35">
      <c r="A1078" t="s">
        <v>5536</v>
      </c>
      <c r="B1078" t="s">
        <v>5160</v>
      </c>
      <c r="C1078" t="s">
        <v>4666</v>
      </c>
      <c r="D1078" t="s">
        <v>1477</v>
      </c>
      <c r="E1078" t="s">
        <v>3144</v>
      </c>
      <c r="F1078" t="s">
        <v>3144</v>
      </c>
      <c r="G1078" t="s">
        <v>3747</v>
      </c>
      <c r="H1078">
        <v>13</v>
      </c>
      <c r="I1078" t="s">
        <v>2353</v>
      </c>
      <c r="J1078">
        <v>49</v>
      </c>
      <c r="K1078" t="s">
        <v>5767</v>
      </c>
    </row>
    <row r="1079" spans="1:11" x14ac:dyDescent="0.35">
      <c r="A1079" t="s">
        <v>5536</v>
      </c>
      <c r="B1079" t="s">
        <v>5160</v>
      </c>
      <c r="C1079" t="s">
        <v>4687</v>
      </c>
      <c r="D1079" t="s">
        <v>1477</v>
      </c>
      <c r="E1079" t="s">
        <v>3144</v>
      </c>
      <c r="F1079" t="s">
        <v>3144</v>
      </c>
      <c r="G1079" t="s">
        <v>3772</v>
      </c>
      <c r="H1079">
        <v>36</v>
      </c>
      <c r="I1079" t="s">
        <v>2353</v>
      </c>
      <c r="J1079" t="s">
        <v>1636</v>
      </c>
      <c r="K1079" t="s">
        <v>5768</v>
      </c>
    </row>
    <row r="1080" spans="1:11" x14ac:dyDescent="0.35">
      <c r="A1080" t="s">
        <v>5536</v>
      </c>
      <c r="B1080" t="s">
        <v>5160</v>
      </c>
      <c r="C1080" t="s">
        <v>4708</v>
      </c>
      <c r="D1080" t="s">
        <v>413</v>
      </c>
      <c r="E1080" t="s">
        <v>413</v>
      </c>
      <c r="F1080" t="s">
        <v>413</v>
      </c>
      <c r="G1080" t="s">
        <v>413</v>
      </c>
      <c r="I1080" t="s">
        <v>1636</v>
      </c>
      <c r="J1080" t="s">
        <v>1636</v>
      </c>
      <c r="K1080" t="s">
        <v>5769</v>
      </c>
    </row>
    <row r="1081" spans="1:11" x14ac:dyDescent="0.35">
      <c r="A1081" t="s">
        <v>5536</v>
      </c>
      <c r="B1081" t="s">
        <v>5160</v>
      </c>
      <c r="C1081" t="s">
        <v>4729</v>
      </c>
      <c r="D1081" t="s">
        <v>413</v>
      </c>
      <c r="E1081" t="s">
        <v>413</v>
      </c>
      <c r="F1081" t="s">
        <v>413</v>
      </c>
      <c r="G1081" t="s">
        <v>413</v>
      </c>
      <c r="I1081" t="s">
        <v>1636</v>
      </c>
      <c r="J1081" t="s">
        <v>1636</v>
      </c>
      <c r="K1081" t="s">
        <v>5770</v>
      </c>
    </row>
    <row r="1082" spans="1:11" x14ac:dyDescent="0.35">
      <c r="A1082" t="s">
        <v>5536</v>
      </c>
      <c r="B1082" t="s">
        <v>5161</v>
      </c>
      <c r="C1082" t="s">
        <v>4665</v>
      </c>
      <c r="D1082" t="s">
        <v>819</v>
      </c>
      <c r="E1082" t="s">
        <v>2979</v>
      </c>
      <c r="F1082" t="s">
        <v>2979</v>
      </c>
      <c r="G1082" t="s">
        <v>4927</v>
      </c>
      <c r="H1082">
        <v>15</v>
      </c>
      <c r="I1082" t="s">
        <v>2353</v>
      </c>
      <c r="J1082">
        <v>49</v>
      </c>
      <c r="K1082" t="s">
        <v>5771</v>
      </c>
    </row>
    <row r="1083" spans="1:11" x14ac:dyDescent="0.35">
      <c r="A1083" t="s">
        <v>5536</v>
      </c>
      <c r="B1083" t="s">
        <v>5161</v>
      </c>
      <c r="C1083" t="s">
        <v>4686</v>
      </c>
      <c r="D1083" t="s">
        <v>832</v>
      </c>
      <c r="E1083" t="s">
        <v>1111</v>
      </c>
      <c r="F1083" t="s">
        <v>1111</v>
      </c>
      <c r="G1083" t="s">
        <v>4459</v>
      </c>
      <c r="H1083">
        <v>34</v>
      </c>
      <c r="I1083" t="s">
        <v>2353</v>
      </c>
      <c r="J1083" t="s">
        <v>1636</v>
      </c>
      <c r="K1083" t="s">
        <v>5772</v>
      </c>
    </row>
    <row r="1084" spans="1:11" x14ac:dyDescent="0.35">
      <c r="A1084" t="s">
        <v>5536</v>
      </c>
      <c r="B1084" t="s">
        <v>5161</v>
      </c>
      <c r="C1084" t="s">
        <v>4707</v>
      </c>
      <c r="D1084" t="s">
        <v>413</v>
      </c>
      <c r="E1084" t="s">
        <v>413</v>
      </c>
      <c r="F1084" t="s">
        <v>413</v>
      </c>
      <c r="G1084" t="s">
        <v>413</v>
      </c>
      <c r="I1084" t="s">
        <v>1636</v>
      </c>
      <c r="J1084" t="s">
        <v>1636</v>
      </c>
      <c r="K1084" t="s">
        <v>5773</v>
      </c>
    </row>
    <row r="1085" spans="1:11" x14ac:dyDescent="0.35">
      <c r="A1085" t="s">
        <v>5536</v>
      </c>
      <c r="B1085" t="s">
        <v>5161</v>
      </c>
      <c r="C1085" t="s">
        <v>4728</v>
      </c>
      <c r="D1085" t="s">
        <v>413</v>
      </c>
      <c r="E1085" t="s">
        <v>413</v>
      </c>
      <c r="F1085" t="s">
        <v>413</v>
      </c>
      <c r="G1085" t="s">
        <v>413</v>
      </c>
      <c r="I1085" t="s">
        <v>1636</v>
      </c>
      <c r="J1085" t="s">
        <v>1636</v>
      </c>
      <c r="K1085" t="s">
        <v>5774</v>
      </c>
    </row>
    <row r="1086" spans="1:11" x14ac:dyDescent="0.35">
      <c r="A1086" t="s">
        <v>5536</v>
      </c>
      <c r="B1086" t="s">
        <v>5162</v>
      </c>
      <c r="C1086" t="s">
        <v>4664</v>
      </c>
      <c r="D1086" t="s">
        <v>832</v>
      </c>
      <c r="E1086" t="s">
        <v>1111</v>
      </c>
      <c r="F1086" t="s">
        <v>1111</v>
      </c>
      <c r="G1086" t="s">
        <v>4463</v>
      </c>
      <c r="H1086">
        <v>9</v>
      </c>
      <c r="I1086" t="s">
        <v>2353</v>
      </c>
      <c r="J1086">
        <v>48</v>
      </c>
      <c r="K1086" t="s">
        <v>5775</v>
      </c>
    </row>
    <row r="1087" spans="1:11" x14ac:dyDescent="0.35">
      <c r="A1087" t="s">
        <v>5536</v>
      </c>
      <c r="B1087" t="s">
        <v>5162</v>
      </c>
      <c r="C1087" t="s">
        <v>4685</v>
      </c>
      <c r="D1087" t="s">
        <v>819</v>
      </c>
      <c r="E1087" t="s">
        <v>2979</v>
      </c>
      <c r="F1087" t="s">
        <v>2979</v>
      </c>
      <c r="G1087" t="s">
        <v>4928</v>
      </c>
      <c r="H1087">
        <v>23</v>
      </c>
      <c r="I1087" t="s">
        <v>2353</v>
      </c>
      <c r="J1087" t="s">
        <v>1636</v>
      </c>
      <c r="K1087" t="s">
        <v>5776</v>
      </c>
    </row>
    <row r="1088" spans="1:11" x14ac:dyDescent="0.35">
      <c r="A1088" t="s">
        <v>5536</v>
      </c>
      <c r="B1088" t="s">
        <v>5162</v>
      </c>
      <c r="C1088" t="s">
        <v>4706</v>
      </c>
      <c r="D1088" t="s">
        <v>5114</v>
      </c>
      <c r="E1088" t="s">
        <v>5159</v>
      </c>
      <c r="F1088" t="s">
        <v>5159</v>
      </c>
      <c r="G1088" t="s">
        <v>4926</v>
      </c>
      <c r="H1088">
        <v>16</v>
      </c>
      <c r="I1088" t="s">
        <v>2353</v>
      </c>
      <c r="J1088" t="s">
        <v>1636</v>
      </c>
      <c r="K1088" t="s">
        <v>5777</v>
      </c>
    </row>
    <row r="1089" spans="1:11" x14ac:dyDescent="0.35">
      <c r="A1089" t="s">
        <v>5536</v>
      </c>
      <c r="B1089" t="s">
        <v>5162</v>
      </c>
      <c r="C1089" t="s">
        <v>4727</v>
      </c>
      <c r="D1089" t="s">
        <v>413</v>
      </c>
      <c r="E1089" t="s">
        <v>413</v>
      </c>
      <c r="F1089" t="s">
        <v>413</v>
      </c>
      <c r="G1089" t="s">
        <v>413</v>
      </c>
      <c r="I1089" t="s">
        <v>1636</v>
      </c>
      <c r="J1089" t="s">
        <v>1636</v>
      </c>
      <c r="K1089" t="s">
        <v>5778</v>
      </c>
    </row>
    <row r="1090" spans="1:11" x14ac:dyDescent="0.35">
      <c r="A1090" t="s">
        <v>5536</v>
      </c>
      <c r="B1090" t="s">
        <v>5163</v>
      </c>
      <c r="C1090" t="s">
        <v>4663</v>
      </c>
      <c r="D1090" t="s">
        <v>1477</v>
      </c>
      <c r="E1090" t="s">
        <v>3144</v>
      </c>
      <c r="F1090" t="s">
        <v>3144</v>
      </c>
      <c r="G1090" t="s">
        <v>4294</v>
      </c>
      <c r="H1090">
        <v>49</v>
      </c>
      <c r="I1090" t="s">
        <v>2353</v>
      </c>
      <c r="J1090">
        <v>49</v>
      </c>
      <c r="K1090" t="s">
        <v>5779</v>
      </c>
    </row>
    <row r="1091" spans="1:11" x14ac:dyDescent="0.35">
      <c r="A1091" t="s">
        <v>5536</v>
      </c>
      <c r="B1091" t="s">
        <v>5163</v>
      </c>
      <c r="C1091" t="s">
        <v>4684</v>
      </c>
      <c r="D1091" t="s">
        <v>413</v>
      </c>
      <c r="E1091" t="s">
        <v>413</v>
      </c>
      <c r="F1091" t="s">
        <v>413</v>
      </c>
      <c r="G1091" t="s">
        <v>413</v>
      </c>
      <c r="I1091" t="s">
        <v>1636</v>
      </c>
      <c r="J1091" t="s">
        <v>1636</v>
      </c>
      <c r="K1091" t="s">
        <v>5780</v>
      </c>
    </row>
    <row r="1092" spans="1:11" x14ac:dyDescent="0.35">
      <c r="A1092" t="s">
        <v>5536</v>
      </c>
      <c r="B1092" t="s">
        <v>5163</v>
      </c>
      <c r="C1092" t="s">
        <v>4705</v>
      </c>
      <c r="D1092" t="s">
        <v>413</v>
      </c>
      <c r="E1092" t="s">
        <v>413</v>
      </c>
      <c r="F1092" t="s">
        <v>413</v>
      </c>
      <c r="G1092" t="s">
        <v>413</v>
      </c>
      <c r="I1092" t="s">
        <v>1636</v>
      </c>
      <c r="J1092" t="s">
        <v>1636</v>
      </c>
      <c r="K1092" t="s">
        <v>5781</v>
      </c>
    </row>
    <row r="1093" spans="1:11" x14ac:dyDescent="0.35">
      <c r="A1093" t="s">
        <v>5536</v>
      </c>
      <c r="B1093" t="s">
        <v>5163</v>
      </c>
      <c r="C1093" t="s">
        <v>4726</v>
      </c>
      <c r="D1093" t="s">
        <v>413</v>
      </c>
      <c r="E1093" t="s">
        <v>413</v>
      </c>
      <c r="F1093" t="s">
        <v>413</v>
      </c>
      <c r="G1093" t="s">
        <v>413</v>
      </c>
      <c r="I1093" t="s">
        <v>1636</v>
      </c>
      <c r="J1093" t="s">
        <v>1636</v>
      </c>
      <c r="K1093" t="s">
        <v>5782</v>
      </c>
    </row>
    <row r="1094" spans="1:11" x14ac:dyDescent="0.35">
      <c r="A1094" t="s">
        <v>5536</v>
      </c>
      <c r="B1094" t="s">
        <v>5164</v>
      </c>
      <c r="C1094" t="s">
        <v>4662</v>
      </c>
      <c r="D1094" t="s">
        <v>834</v>
      </c>
      <c r="E1094" t="s">
        <v>1150</v>
      </c>
      <c r="F1094" t="s">
        <v>1150</v>
      </c>
      <c r="G1094" t="s">
        <v>4917</v>
      </c>
      <c r="H1094">
        <v>9</v>
      </c>
      <c r="I1094" t="s">
        <v>2353</v>
      </c>
      <c r="J1094">
        <v>49</v>
      </c>
      <c r="K1094" t="s">
        <v>5783</v>
      </c>
    </row>
    <row r="1095" spans="1:11" x14ac:dyDescent="0.35">
      <c r="A1095" t="s">
        <v>5536</v>
      </c>
      <c r="B1095" t="s">
        <v>5164</v>
      </c>
      <c r="C1095" t="s">
        <v>4683</v>
      </c>
      <c r="D1095" t="s">
        <v>829</v>
      </c>
      <c r="E1095" t="s">
        <v>1083</v>
      </c>
      <c r="F1095" t="s">
        <v>1083</v>
      </c>
      <c r="G1095" t="s">
        <v>4308</v>
      </c>
      <c r="H1095">
        <v>33</v>
      </c>
      <c r="I1095" t="s">
        <v>2353</v>
      </c>
      <c r="J1095" t="s">
        <v>1636</v>
      </c>
      <c r="K1095" t="s">
        <v>5784</v>
      </c>
    </row>
    <row r="1096" spans="1:11" x14ac:dyDescent="0.35">
      <c r="A1096" t="s">
        <v>5536</v>
      </c>
      <c r="B1096" t="s">
        <v>5164</v>
      </c>
      <c r="C1096" t="s">
        <v>4704</v>
      </c>
      <c r="D1096" t="s">
        <v>819</v>
      </c>
      <c r="E1096" t="s">
        <v>2979</v>
      </c>
      <c r="F1096" t="s">
        <v>2979</v>
      </c>
      <c r="G1096" t="s">
        <v>4927</v>
      </c>
      <c r="H1096">
        <v>7</v>
      </c>
      <c r="I1096" t="s">
        <v>2353</v>
      </c>
      <c r="J1096" t="s">
        <v>1636</v>
      </c>
      <c r="K1096" t="s">
        <v>5785</v>
      </c>
    </row>
    <row r="1097" spans="1:11" x14ac:dyDescent="0.35">
      <c r="A1097" t="s">
        <v>5536</v>
      </c>
      <c r="B1097" t="s">
        <v>5164</v>
      </c>
      <c r="C1097" t="s">
        <v>4725</v>
      </c>
      <c r="D1097" t="s">
        <v>413</v>
      </c>
      <c r="E1097" t="s">
        <v>413</v>
      </c>
      <c r="F1097" t="s">
        <v>413</v>
      </c>
      <c r="G1097" t="s">
        <v>413</v>
      </c>
      <c r="I1097" t="s">
        <v>1636</v>
      </c>
      <c r="J1097" t="s">
        <v>1636</v>
      </c>
      <c r="K1097" t="s">
        <v>5786</v>
      </c>
    </row>
    <row r="1098" spans="1:11" x14ac:dyDescent="0.35">
      <c r="A1098" t="s">
        <v>5536</v>
      </c>
      <c r="B1098" t="s">
        <v>5165</v>
      </c>
      <c r="C1098" t="s">
        <v>4661</v>
      </c>
      <c r="D1098" t="s">
        <v>829</v>
      </c>
      <c r="E1098" t="s">
        <v>1083</v>
      </c>
      <c r="F1098" t="s">
        <v>1083</v>
      </c>
      <c r="G1098" t="s">
        <v>4300</v>
      </c>
      <c r="H1098">
        <v>49</v>
      </c>
      <c r="I1098" t="s">
        <v>2353</v>
      </c>
      <c r="J1098">
        <v>49</v>
      </c>
      <c r="K1098" t="s">
        <v>5787</v>
      </c>
    </row>
    <row r="1099" spans="1:11" x14ac:dyDescent="0.35">
      <c r="A1099" t="s">
        <v>5536</v>
      </c>
      <c r="B1099" t="s">
        <v>5165</v>
      </c>
      <c r="C1099" t="s">
        <v>4682</v>
      </c>
      <c r="D1099" t="s">
        <v>413</v>
      </c>
      <c r="E1099" t="s">
        <v>413</v>
      </c>
      <c r="F1099" t="s">
        <v>413</v>
      </c>
      <c r="G1099" t="s">
        <v>413</v>
      </c>
      <c r="I1099" t="s">
        <v>1636</v>
      </c>
      <c r="J1099" t="s">
        <v>1636</v>
      </c>
      <c r="K1099" t="s">
        <v>5788</v>
      </c>
    </row>
    <row r="1100" spans="1:11" x14ac:dyDescent="0.35">
      <c r="A1100" t="s">
        <v>5536</v>
      </c>
      <c r="B1100" t="s">
        <v>5165</v>
      </c>
      <c r="C1100" t="s">
        <v>4703</v>
      </c>
      <c r="D1100" t="s">
        <v>413</v>
      </c>
      <c r="E1100" t="s">
        <v>413</v>
      </c>
      <c r="F1100" t="s">
        <v>413</v>
      </c>
      <c r="G1100" t="s">
        <v>413</v>
      </c>
      <c r="I1100" t="s">
        <v>1636</v>
      </c>
      <c r="J1100" t="s">
        <v>1636</v>
      </c>
      <c r="K1100" t="s">
        <v>5789</v>
      </c>
    </row>
    <row r="1101" spans="1:11" x14ac:dyDescent="0.35">
      <c r="A1101" t="s">
        <v>5536</v>
      </c>
      <c r="B1101" t="s">
        <v>5165</v>
      </c>
      <c r="C1101" t="s">
        <v>4724</v>
      </c>
      <c r="D1101" t="s">
        <v>413</v>
      </c>
      <c r="E1101" t="s">
        <v>413</v>
      </c>
      <c r="F1101" t="s">
        <v>413</v>
      </c>
      <c r="G1101" t="s">
        <v>413</v>
      </c>
      <c r="I1101" t="s">
        <v>1636</v>
      </c>
      <c r="J1101" t="s">
        <v>1636</v>
      </c>
      <c r="K1101" t="s">
        <v>5790</v>
      </c>
    </row>
    <row r="1102" spans="1:11" x14ac:dyDescent="0.35">
      <c r="A1102" t="s">
        <v>5536</v>
      </c>
      <c r="B1102" t="s">
        <v>5166</v>
      </c>
      <c r="C1102" t="s">
        <v>4569</v>
      </c>
      <c r="D1102" t="s">
        <v>834</v>
      </c>
      <c r="E1102" t="s">
        <v>1150</v>
      </c>
      <c r="F1102" t="s">
        <v>1150</v>
      </c>
      <c r="G1102" t="s">
        <v>4299</v>
      </c>
      <c r="H1102">
        <v>49</v>
      </c>
      <c r="I1102" t="s">
        <v>2353</v>
      </c>
      <c r="J1102">
        <v>49</v>
      </c>
      <c r="K1102" t="s">
        <v>5791</v>
      </c>
    </row>
    <row r="1103" spans="1:11" x14ac:dyDescent="0.35">
      <c r="A1103" t="s">
        <v>5536</v>
      </c>
      <c r="B1103" t="s">
        <v>5166</v>
      </c>
      <c r="C1103" t="s">
        <v>4590</v>
      </c>
      <c r="D1103" t="s">
        <v>413</v>
      </c>
      <c r="E1103" t="s">
        <v>413</v>
      </c>
      <c r="F1103" t="s">
        <v>413</v>
      </c>
      <c r="G1103" t="s">
        <v>413</v>
      </c>
      <c r="I1103" t="s">
        <v>1636</v>
      </c>
      <c r="J1103" t="s">
        <v>1636</v>
      </c>
      <c r="K1103" t="s">
        <v>5792</v>
      </c>
    </row>
    <row r="1104" spans="1:11" x14ac:dyDescent="0.35">
      <c r="A1104" t="s">
        <v>5536</v>
      </c>
      <c r="B1104" t="s">
        <v>5166</v>
      </c>
      <c r="C1104" t="s">
        <v>4611</v>
      </c>
      <c r="D1104" t="s">
        <v>413</v>
      </c>
      <c r="E1104" t="s">
        <v>413</v>
      </c>
      <c r="F1104" t="s">
        <v>413</v>
      </c>
      <c r="G1104" t="s">
        <v>413</v>
      </c>
      <c r="I1104" t="s">
        <v>1636</v>
      </c>
      <c r="J1104" t="s">
        <v>1636</v>
      </c>
      <c r="K1104" t="s">
        <v>5793</v>
      </c>
    </row>
    <row r="1105" spans="1:11" x14ac:dyDescent="0.35">
      <c r="A1105" t="s">
        <v>5536</v>
      </c>
      <c r="B1105" t="s">
        <v>5166</v>
      </c>
      <c r="C1105" t="s">
        <v>4632</v>
      </c>
      <c r="D1105" t="s">
        <v>413</v>
      </c>
      <c r="E1105" t="s">
        <v>413</v>
      </c>
      <c r="F1105" t="s">
        <v>413</v>
      </c>
      <c r="G1105" t="s">
        <v>413</v>
      </c>
      <c r="I1105" t="s">
        <v>1636</v>
      </c>
      <c r="J1105" t="s">
        <v>1636</v>
      </c>
      <c r="K1105" t="s">
        <v>5794</v>
      </c>
    </row>
    <row r="1106" spans="1:11" x14ac:dyDescent="0.35">
      <c r="A1106" t="s">
        <v>5536</v>
      </c>
      <c r="B1106" t="s">
        <v>5167</v>
      </c>
      <c r="C1106" t="s">
        <v>4568</v>
      </c>
      <c r="D1106" t="s">
        <v>1475</v>
      </c>
      <c r="E1106" t="s">
        <v>1634</v>
      </c>
      <c r="F1106" t="s">
        <v>1634</v>
      </c>
      <c r="G1106" t="s">
        <v>4929</v>
      </c>
      <c r="H1106">
        <v>49</v>
      </c>
      <c r="I1106" t="s">
        <v>2353</v>
      </c>
      <c r="J1106">
        <v>49</v>
      </c>
      <c r="K1106" t="s">
        <v>5795</v>
      </c>
    </row>
    <row r="1107" spans="1:11" x14ac:dyDescent="0.35">
      <c r="A1107" t="s">
        <v>5536</v>
      </c>
      <c r="B1107" t="s">
        <v>5167</v>
      </c>
      <c r="C1107" t="s">
        <v>4589</v>
      </c>
      <c r="D1107" t="s">
        <v>413</v>
      </c>
      <c r="E1107" t="s">
        <v>413</v>
      </c>
      <c r="F1107" t="s">
        <v>413</v>
      </c>
      <c r="G1107" t="s">
        <v>413</v>
      </c>
      <c r="I1107" t="s">
        <v>1636</v>
      </c>
      <c r="J1107" t="s">
        <v>1636</v>
      </c>
      <c r="K1107" t="s">
        <v>5796</v>
      </c>
    </row>
    <row r="1108" spans="1:11" x14ac:dyDescent="0.35">
      <c r="A1108" t="s">
        <v>5536</v>
      </c>
      <c r="B1108" t="s">
        <v>5167</v>
      </c>
      <c r="C1108" t="s">
        <v>4610</v>
      </c>
      <c r="D1108" t="s">
        <v>413</v>
      </c>
      <c r="E1108" t="s">
        <v>413</v>
      </c>
      <c r="F1108" t="s">
        <v>413</v>
      </c>
      <c r="G1108" t="s">
        <v>413</v>
      </c>
      <c r="I1108" t="s">
        <v>1636</v>
      </c>
      <c r="J1108" t="s">
        <v>1636</v>
      </c>
      <c r="K1108" t="s">
        <v>5797</v>
      </c>
    </row>
    <row r="1109" spans="1:11" x14ac:dyDescent="0.35">
      <c r="A1109" t="s">
        <v>5536</v>
      </c>
      <c r="B1109" t="s">
        <v>5167</v>
      </c>
      <c r="C1109" t="s">
        <v>4631</v>
      </c>
      <c r="D1109" t="s">
        <v>413</v>
      </c>
      <c r="E1109" t="s">
        <v>413</v>
      </c>
      <c r="F1109" t="s">
        <v>413</v>
      </c>
      <c r="G1109" t="s">
        <v>413</v>
      </c>
      <c r="I1109" t="s">
        <v>1636</v>
      </c>
      <c r="J1109" t="s">
        <v>1636</v>
      </c>
      <c r="K1109" t="s">
        <v>5798</v>
      </c>
    </row>
    <row r="1110" spans="1:11" x14ac:dyDescent="0.35">
      <c r="A1110" t="s">
        <v>5536</v>
      </c>
      <c r="B1110" t="s">
        <v>5168</v>
      </c>
      <c r="C1110" t="s">
        <v>4567</v>
      </c>
      <c r="D1110" t="s">
        <v>834</v>
      </c>
      <c r="E1110" t="s">
        <v>1150</v>
      </c>
      <c r="F1110" t="s">
        <v>1150</v>
      </c>
      <c r="G1110" t="s">
        <v>4302</v>
      </c>
      <c r="H1110">
        <v>49</v>
      </c>
      <c r="I1110" t="s">
        <v>2353</v>
      </c>
      <c r="J1110">
        <v>49</v>
      </c>
      <c r="K1110" t="s">
        <v>5799</v>
      </c>
    </row>
    <row r="1111" spans="1:11" x14ac:dyDescent="0.35">
      <c r="A1111" t="s">
        <v>5536</v>
      </c>
      <c r="B1111" t="s">
        <v>5168</v>
      </c>
      <c r="C1111" t="s">
        <v>4588</v>
      </c>
      <c r="D1111" t="s">
        <v>413</v>
      </c>
      <c r="E1111" t="s">
        <v>413</v>
      </c>
      <c r="F1111" t="s">
        <v>413</v>
      </c>
      <c r="G1111" t="s">
        <v>413</v>
      </c>
      <c r="I1111" t="s">
        <v>1636</v>
      </c>
      <c r="J1111" t="s">
        <v>1636</v>
      </c>
      <c r="K1111" t="s">
        <v>5800</v>
      </c>
    </row>
    <row r="1112" spans="1:11" x14ac:dyDescent="0.35">
      <c r="A1112" t="s">
        <v>5536</v>
      </c>
      <c r="B1112" t="s">
        <v>5168</v>
      </c>
      <c r="C1112" t="s">
        <v>4609</v>
      </c>
      <c r="D1112" t="s">
        <v>413</v>
      </c>
      <c r="E1112" t="s">
        <v>413</v>
      </c>
      <c r="F1112" t="s">
        <v>413</v>
      </c>
      <c r="G1112" t="s">
        <v>413</v>
      </c>
      <c r="I1112" t="s">
        <v>1636</v>
      </c>
      <c r="J1112" t="s">
        <v>1636</v>
      </c>
      <c r="K1112" t="s">
        <v>5801</v>
      </c>
    </row>
    <row r="1113" spans="1:11" x14ac:dyDescent="0.35">
      <c r="A1113" t="s">
        <v>5536</v>
      </c>
      <c r="B1113" t="s">
        <v>5168</v>
      </c>
      <c r="C1113" t="s">
        <v>4630</v>
      </c>
      <c r="D1113" t="s">
        <v>413</v>
      </c>
      <c r="E1113" t="s">
        <v>413</v>
      </c>
      <c r="F1113" t="s">
        <v>413</v>
      </c>
      <c r="G1113" t="s">
        <v>413</v>
      </c>
      <c r="I1113" t="s">
        <v>1636</v>
      </c>
      <c r="J1113" t="s">
        <v>1636</v>
      </c>
      <c r="K1113" t="s">
        <v>5802</v>
      </c>
    </row>
    <row r="1114" spans="1:11" x14ac:dyDescent="0.35">
      <c r="A1114" t="s">
        <v>5536</v>
      </c>
      <c r="B1114" t="s">
        <v>5169</v>
      </c>
      <c r="C1114" t="s">
        <v>4566</v>
      </c>
      <c r="D1114" t="s">
        <v>1475</v>
      </c>
      <c r="E1114" t="s">
        <v>1634</v>
      </c>
      <c r="F1114" t="s">
        <v>1634</v>
      </c>
      <c r="G1114" t="s">
        <v>4930</v>
      </c>
      <c r="H1114">
        <v>37</v>
      </c>
      <c r="I1114" t="s">
        <v>2353</v>
      </c>
      <c r="J1114">
        <v>49</v>
      </c>
      <c r="K1114" t="s">
        <v>5803</v>
      </c>
    </row>
    <row r="1115" spans="1:11" x14ac:dyDescent="0.35">
      <c r="A1115" t="s">
        <v>5536</v>
      </c>
      <c r="B1115" t="s">
        <v>5169</v>
      </c>
      <c r="C1115" t="s">
        <v>4587</v>
      </c>
      <c r="D1115" t="s">
        <v>824</v>
      </c>
      <c r="E1115" t="s">
        <v>2107</v>
      </c>
      <c r="F1115" t="s">
        <v>2107</v>
      </c>
      <c r="G1115" t="s">
        <v>3925</v>
      </c>
      <c r="H1115">
        <v>12</v>
      </c>
      <c r="I1115" t="s">
        <v>2353</v>
      </c>
      <c r="J1115" t="s">
        <v>1636</v>
      </c>
      <c r="K1115" t="s">
        <v>5804</v>
      </c>
    </row>
    <row r="1116" spans="1:11" x14ac:dyDescent="0.35">
      <c r="A1116" t="s">
        <v>5536</v>
      </c>
      <c r="B1116" t="s">
        <v>5169</v>
      </c>
      <c r="C1116" t="s">
        <v>4608</v>
      </c>
      <c r="D1116" t="s">
        <v>413</v>
      </c>
      <c r="E1116" t="s">
        <v>413</v>
      </c>
      <c r="F1116" t="s">
        <v>413</v>
      </c>
      <c r="G1116" t="s">
        <v>413</v>
      </c>
      <c r="I1116" t="s">
        <v>1636</v>
      </c>
      <c r="J1116" t="s">
        <v>1636</v>
      </c>
      <c r="K1116" t="s">
        <v>5805</v>
      </c>
    </row>
    <row r="1117" spans="1:11" x14ac:dyDescent="0.35">
      <c r="A1117" t="s">
        <v>5536</v>
      </c>
      <c r="B1117" t="s">
        <v>5169</v>
      </c>
      <c r="C1117" t="s">
        <v>4629</v>
      </c>
      <c r="D1117" t="s">
        <v>413</v>
      </c>
      <c r="E1117" t="s">
        <v>413</v>
      </c>
      <c r="F1117" t="s">
        <v>413</v>
      </c>
      <c r="G1117" t="s">
        <v>413</v>
      </c>
      <c r="I1117" t="s">
        <v>1636</v>
      </c>
      <c r="J1117" t="s">
        <v>1636</v>
      </c>
      <c r="K1117" t="s">
        <v>5806</v>
      </c>
    </row>
    <row r="1118" spans="1:11" x14ac:dyDescent="0.35">
      <c r="A1118" t="s">
        <v>5536</v>
      </c>
      <c r="B1118" t="s">
        <v>5170</v>
      </c>
      <c r="C1118" t="s">
        <v>4565</v>
      </c>
      <c r="D1118" t="s">
        <v>1475</v>
      </c>
      <c r="E1118" t="s">
        <v>1634</v>
      </c>
      <c r="F1118" t="s">
        <v>1634</v>
      </c>
      <c r="G1118" t="s">
        <v>4292</v>
      </c>
      <c r="H1118">
        <v>49</v>
      </c>
      <c r="I1118" t="s">
        <v>2353</v>
      </c>
      <c r="J1118">
        <v>49</v>
      </c>
      <c r="K1118" t="s">
        <v>5807</v>
      </c>
    </row>
    <row r="1119" spans="1:11" x14ac:dyDescent="0.35">
      <c r="A1119" t="s">
        <v>5536</v>
      </c>
      <c r="B1119" t="s">
        <v>5170</v>
      </c>
      <c r="C1119" t="s">
        <v>4586</v>
      </c>
      <c r="D1119" t="s">
        <v>413</v>
      </c>
      <c r="E1119" t="s">
        <v>413</v>
      </c>
      <c r="F1119" t="s">
        <v>413</v>
      </c>
      <c r="G1119" t="s">
        <v>413</v>
      </c>
      <c r="I1119" t="s">
        <v>1636</v>
      </c>
      <c r="J1119" t="s">
        <v>1636</v>
      </c>
      <c r="K1119" t="s">
        <v>5808</v>
      </c>
    </row>
    <row r="1120" spans="1:11" x14ac:dyDescent="0.35">
      <c r="A1120" t="s">
        <v>5536</v>
      </c>
      <c r="B1120" t="s">
        <v>5170</v>
      </c>
      <c r="C1120" t="s">
        <v>4607</v>
      </c>
      <c r="D1120" t="s">
        <v>413</v>
      </c>
      <c r="E1120" t="s">
        <v>413</v>
      </c>
      <c r="F1120" t="s">
        <v>413</v>
      </c>
      <c r="G1120" t="s">
        <v>413</v>
      </c>
      <c r="I1120" t="s">
        <v>1636</v>
      </c>
      <c r="J1120" t="s">
        <v>1636</v>
      </c>
      <c r="K1120" t="s">
        <v>5809</v>
      </c>
    </row>
    <row r="1121" spans="1:11" x14ac:dyDescent="0.35">
      <c r="A1121" t="s">
        <v>5536</v>
      </c>
      <c r="B1121" t="s">
        <v>5170</v>
      </c>
      <c r="C1121" t="s">
        <v>4628</v>
      </c>
      <c r="D1121" t="s">
        <v>413</v>
      </c>
      <c r="E1121" t="s">
        <v>413</v>
      </c>
      <c r="F1121" t="s">
        <v>413</v>
      </c>
      <c r="G1121" t="s">
        <v>413</v>
      </c>
      <c r="I1121" t="s">
        <v>1636</v>
      </c>
      <c r="J1121" t="s">
        <v>1636</v>
      </c>
      <c r="K1121" t="s">
        <v>5810</v>
      </c>
    </row>
    <row r="1122" spans="1:11" x14ac:dyDescent="0.35">
      <c r="A1122" t="s">
        <v>5536</v>
      </c>
      <c r="B1122" t="s">
        <v>5171</v>
      </c>
      <c r="C1122" t="s">
        <v>4564</v>
      </c>
      <c r="D1122" t="s">
        <v>1475</v>
      </c>
      <c r="E1122" t="s">
        <v>1634</v>
      </c>
      <c r="F1122" t="s">
        <v>1634</v>
      </c>
      <c r="G1122" t="s">
        <v>4931</v>
      </c>
      <c r="H1122">
        <v>49</v>
      </c>
      <c r="I1122" t="s">
        <v>2353</v>
      </c>
      <c r="J1122">
        <v>49</v>
      </c>
      <c r="K1122" t="s">
        <v>5811</v>
      </c>
    </row>
    <row r="1123" spans="1:11" x14ac:dyDescent="0.35">
      <c r="A1123" t="s">
        <v>5536</v>
      </c>
      <c r="B1123" t="s">
        <v>5171</v>
      </c>
      <c r="C1123" t="s">
        <v>4585</v>
      </c>
      <c r="D1123" t="s">
        <v>413</v>
      </c>
      <c r="E1123" t="s">
        <v>413</v>
      </c>
      <c r="F1123" t="s">
        <v>413</v>
      </c>
      <c r="G1123" t="s">
        <v>413</v>
      </c>
      <c r="I1123" t="s">
        <v>1636</v>
      </c>
      <c r="J1123" t="s">
        <v>1636</v>
      </c>
      <c r="K1123" t="s">
        <v>5812</v>
      </c>
    </row>
    <row r="1124" spans="1:11" x14ac:dyDescent="0.35">
      <c r="A1124" t="s">
        <v>5536</v>
      </c>
      <c r="B1124" t="s">
        <v>5171</v>
      </c>
      <c r="C1124" t="s">
        <v>4606</v>
      </c>
      <c r="D1124" t="s">
        <v>413</v>
      </c>
      <c r="E1124" t="s">
        <v>413</v>
      </c>
      <c r="F1124" t="s">
        <v>413</v>
      </c>
      <c r="G1124" t="s">
        <v>413</v>
      </c>
      <c r="I1124" t="s">
        <v>1636</v>
      </c>
      <c r="J1124" t="s">
        <v>1636</v>
      </c>
      <c r="K1124" t="s">
        <v>5813</v>
      </c>
    </row>
    <row r="1125" spans="1:11" x14ac:dyDescent="0.35">
      <c r="A1125" t="s">
        <v>5536</v>
      </c>
      <c r="B1125" t="s">
        <v>5171</v>
      </c>
      <c r="C1125" t="s">
        <v>4627</v>
      </c>
      <c r="D1125" t="s">
        <v>413</v>
      </c>
      <c r="E1125" t="s">
        <v>413</v>
      </c>
      <c r="F1125" t="s">
        <v>413</v>
      </c>
      <c r="G1125" t="s">
        <v>413</v>
      </c>
      <c r="I1125" t="s">
        <v>1636</v>
      </c>
      <c r="J1125" t="s">
        <v>1636</v>
      </c>
      <c r="K1125" t="s">
        <v>5814</v>
      </c>
    </row>
    <row r="1126" spans="1:11" x14ac:dyDescent="0.35">
      <c r="A1126" t="s">
        <v>5536</v>
      </c>
      <c r="B1126" t="s">
        <v>5172</v>
      </c>
      <c r="C1126" t="s">
        <v>4563</v>
      </c>
      <c r="D1126" t="s">
        <v>834</v>
      </c>
      <c r="E1126" t="s">
        <v>1150</v>
      </c>
      <c r="F1126" t="s">
        <v>1150</v>
      </c>
      <c r="G1126" t="s">
        <v>4306</v>
      </c>
      <c r="H1126">
        <v>49</v>
      </c>
      <c r="I1126" t="s">
        <v>2353</v>
      </c>
      <c r="J1126">
        <v>49</v>
      </c>
      <c r="K1126" t="s">
        <v>5815</v>
      </c>
    </row>
    <row r="1127" spans="1:11" x14ac:dyDescent="0.35">
      <c r="A1127" t="s">
        <v>5536</v>
      </c>
      <c r="B1127" t="s">
        <v>5172</v>
      </c>
      <c r="C1127" t="s">
        <v>4584</v>
      </c>
      <c r="D1127" t="s">
        <v>413</v>
      </c>
      <c r="E1127" t="s">
        <v>413</v>
      </c>
      <c r="F1127" t="s">
        <v>413</v>
      </c>
      <c r="G1127" t="s">
        <v>413</v>
      </c>
      <c r="I1127" t="s">
        <v>1636</v>
      </c>
      <c r="J1127" t="s">
        <v>1636</v>
      </c>
      <c r="K1127" t="s">
        <v>5816</v>
      </c>
    </row>
    <row r="1128" spans="1:11" x14ac:dyDescent="0.35">
      <c r="A1128" t="s">
        <v>5536</v>
      </c>
      <c r="B1128" t="s">
        <v>5172</v>
      </c>
      <c r="C1128" t="s">
        <v>4605</v>
      </c>
      <c r="D1128" t="s">
        <v>413</v>
      </c>
      <c r="E1128" t="s">
        <v>413</v>
      </c>
      <c r="F1128" t="s">
        <v>413</v>
      </c>
      <c r="G1128" t="s">
        <v>413</v>
      </c>
      <c r="I1128" t="s">
        <v>1636</v>
      </c>
      <c r="J1128" t="s">
        <v>1636</v>
      </c>
      <c r="K1128" t="s">
        <v>5817</v>
      </c>
    </row>
    <row r="1129" spans="1:11" x14ac:dyDescent="0.35">
      <c r="A1129" t="s">
        <v>5536</v>
      </c>
      <c r="B1129" t="s">
        <v>5172</v>
      </c>
      <c r="C1129" t="s">
        <v>4626</v>
      </c>
      <c r="D1129" t="s">
        <v>413</v>
      </c>
      <c r="E1129" t="s">
        <v>413</v>
      </c>
      <c r="F1129" t="s">
        <v>413</v>
      </c>
      <c r="G1129" t="s">
        <v>413</v>
      </c>
      <c r="I1129" t="s">
        <v>1636</v>
      </c>
      <c r="J1129" t="s">
        <v>1636</v>
      </c>
      <c r="K1129" t="s">
        <v>5818</v>
      </c>
    </row>
    <row r="1130" spans="1:11" x14ac:dyDescent="0.35">
      <c r="A1130" t="s">
        <v>5536</v>
      </c>
      <c r="B1130" t="s">
        <v>5173</v>
      </c>
      <c r="C1130" t="s">
        <v>4576</v>
      </c>
      <c r="D1130" t="s">
        <v>915</v>
      </c>
      <c r="E1130" t="s">
        <v>1100</v>
      </c>
      <c r="F1130" t="s">
        <v>1100</v>
      </c>
      <c r="G1130" t="s">
        <v>4448</v>
      </c>
      <c r="H1130">
        <v>30</v>
      </c>
      <c r="I1130" t="s">
        <v>2353</v>
      </c>
      <c r="J1130">
        <v>49</v>
      </c>
      <c r="K1130" t="s">
        <v>5819</v>
      </c>
    </row>
    <row r="1131" spans="1:11" x14ac:dyDescent="0.35">
      <c r="A1131" t="s">
        <v>5536</v>
      </c>
      <c r="B1131" t="s">
        <v>5173</v>
      </c>
      <c r="C1131" t="s">
        <v>4597</v>
      </c>
      <c r="D1131" t="s">
        <v>1475</v>
      </c>
      <c r="E1131" t="s">
        <v>1634</v>
      </c>
      <c r="F1131" t="s">
        <v>1634</v>
      </c>
      <c r="G1131" t="s">
        <v>4929</v>
      </c>
      <c r="H1131">
        <v>19</v>
      </c>
      <c r="I1131" t="s">
        <v>2353</v>
      </c>
      <c r="J1131" t="s">
        <v>1636</v>
      </c>
      <c r="K1131" t="s">
        <v>5820</v>
      </c>
    </row>
    <row r="1132" spans="1:11" x14ac:dyDescent="0.35">
      <c r="A1132" t="s">
        <v>5536</v>
      </c>
      <c r="B1132" t="s">
        <v>5173</v>
      </c>
      <c r="C1132" t="s">
        <v>4618</v>
      </c>
      <c r="D1132" t="s">
        <v>413</v>
      </c>
      <c r="E1132" t="s">
        <v>413</v>
      </c>
      <c r="F1132" t="s">
        <v>413</v>
      </c>
      <c r="G1132" t="s">
        <v>413</v>
      </c>
      <c r="I1132" t="s">
        <v>1636</v>
      </c>
      <c r="J1132" t="s">
        <v>1636</v>
      </c>
      <c r="K1132" t="s">
        <v>5821</v>
      </c>
    </row>
    <row r="1133" spans="1:11" x14ac:dyDescent="0.35">
      <c r="A1133" t="s">
        <v>5536</v>
      </c>
      <c r="B1133" t="s">
        <v>5173</v>
      </c>
      <c r="C1133" t="s">
        <v>4639</v>
      </c>
      <c r="D1133" t="s">
        <v>413</v>
      </c>
      <c r="E1133" t="s">
        <v>413</v>
      </c>
      <c r="F1133" t="s">
        <v>413</v>
      </c>
      <c r="G1133" t="s">
        <v>413</v>
      </c>
      <c r="I1133" t="s">
        <v>1636</v>
      </c>
      <c r="J1133" t="s">
        <v>1636</v>
      </c>
      <c r="K1133" t="s">
        <v>5822</v>
      </c>
    </row>
    <row r="1134" spans="1:11" x14ac:dyDescent="0.35">
      <c r="A1134" t="s">
        <v>5536</v>
      </c>
      <c r="B1134" t="s">
        <v>5174</v>
      </c>
      <c r="C1134" t="s">
        <v>4575</v>
      </c>
      <c r="D1134" t="s">
        <v>832</v>
      </c>
      <c r="E1134" t="s">
        <v>1111</v>
      </c>
      <c r="F1134" t="s">
        <v>1111</v>
      </c>
      <c r="G1134" t="s">
        <v>3931</v>
      </c>
      <c r="H1134">
        <v>21</v>
      </c>
      <c r="I1134" t="s">
        <v>2353</v>
      </c>
      <c r="J1134">
        <v>49</v>
      </c>
      <c r="K1134" t="s">
        <v>5823</v>
      </c>
    </row>
    <row r="1135" spans="1:11" x14ac:dyDescent="0.35">
      <c r="A1135" t="s">
        <v>5536</v>
      </c>
      <c r="B1135" t="s">
        <v>5174</v>
      </c>
      <c r="C1135" t="s">
        <v>4596</v>
      </c>
      <c r="D1135" t="s">
        <v>1475</v>
      </c>
      <c r="E1135" t="s">
        <v>1634</v>
      </c>
      <c r="F1135" t="s">
        <v>1634</v>
      </c>
      <c r="G1135" t="s">
        <v>4932</v>
      </c>
      <c r="H1135">
        <v>28</v>
      </c>
      <c r="I1135" t="s">
        <v>2353</v>
      </c>
      <c r="J1135" t="s">
        <v>1636</v>
      </c>
      <c r="K1135" t="s">
        <v>5824</v>
      </c>
    </row>
    <row r="1136" spans="1:11" x14ac:dyDescent="0.35">
      <c r="A1136" t="s">
        <v>5536</v>
      </c>
      <c r="B1136" t="s">
        <v>5174</v>
      </c>
      <c r="C1136" t="s">
        <v>4617</v>
      </c>
      <c r="D1136" t="s">
        <v>413</v>
      </c>
      <c r="E1136" t="s">
        <v>413</v>
      </c>
      <c r="F1136" t="s">
        <v>413</v>
      </c>
      <c r="G1136" t="s">
        <v>413</v>
      </c>
      <c r="I1136" t="s">
        <v>1636</v>
      </c>
      <c r="J1136" t="s">
        <v>1636</v>
      </c>
      <c r="K1136" t="s">
        <v>5825</v>
      </c>
    </row>
    <row r="1137" spans="1:11" x14ac:dyDescent="0.35">
      <c r="A1137" t="s">
        <v>5536</v>
      </c>
      <c r="B1137" t="s">
        <v>5174</v>
      </c>
      <c r="C1137" t="s">
        <v>4638</v>
      </c>
      <c r="D1137" t="s">
        <v>413</v>
      </c>
      <c r="E1137" t="s">
        <v>413</v>
      </c>
      <c r="F1137" t="s">
        <v>413</v>
      </c>
      <c r="G1137" t="s">
        <v>413</v>
      </c>
      <c r="I1137" t="s">
        <v>1636</v>
      </c>
      <c r="J1137" t="s">
        <v>1636</v>
      </c>
      <c r="K1137" t="s">
        <v>5826</v>
      </c>
    </row>
    <row r="1138" spans="1:11" x14ac:dyDescent="0.35">
      <c r="A1138" t="s">
        <v>5536</v>
      </c>
      <c r="B1138" t="s">
        <v>5175</v>
      </c>
      <c r="C1138" t="s">
        <v>4574</v>
      </c>
      <c r="D1138" t="s">
        <v>832</v>
      </c>
      <c r="E1138" t="s">
        <v>1111</v>
      </c>
      <c r="F1138" t="s">
        <v>1111</v>
      </c>
      <c r="G1138" t="s">
        <v>3930</v>
      </c>
      <c r="H1138">
        <v>32</v>
      </c>
      <c r="I1138" t="s">
        <v>2353</v>
      </c>
      <c r="J1138">
        <v>41</v>
      </c>
      <c r="K1138" t="s">
        <v>5827</v>
      </c>
    </row>
    <row r="1139" spans="1:11" x14ac:dyDescent="0.35">
      <c r="A1139" t="s">
        <v>5536</v>
      </c>
      <c r="B1139" t="s">
        <v>5175</v>
      </c>
      <c r="C1139" t="s">
        <v>4595</v>
      </c>
      <c r="D1139" t="s">
        <v>834</v>
      </c>
      <c r="E1139" t="s">
        <v>1150</v>
      </c>
      <c r="F1139" t="s">
        <v>1150</v>
      </c>
      <c r="G1139" t="s">
        <v>4302</v>
      </c>
      <c r="H1139">
        <v>9</v>
      </c>
      <c r="I1139" t="s">
        <v>2353</v>
      </c>
      <c r="J1139" t="s">
        <v>1636</v>
      </c>
      <c r="K1139" t="s">
        <v>5828</v>
      </c>
    </row>
    <row r="1140" spans="1:11" x14ac:dyDescent="0.35">
      <c r="A1140" t="s">
        <v>5536</v>
      </c>
      <c r="B1140" t="s">
        <v>5175</v>
      </c>
      <c r="C1140" t="s">
        <v>4616</v>
      </c>
      <c r="D1140" t="s">
        <v>413</v>
      </c>
      <c r="E1140" t="s">
        <v>413</v>
      </c>
      <c r="F1140" t="s">
        <v>413</v>
      </c>
      <c r="G1140" t="s">
        <v>413</v>
      </c>
      <c r="I1140" t="s">
        <v>1636</v>
      </c>
      <c r="J1140" t="s">
        <v>1636</v>
      </c>
      <c r="K1140" t="s">
        <v>5829</v>
      </c>
    </row>
    <row r="1141" spans="1:11" x14ac:dyDescent="0.35">
      <c r="A1141" t="s">
        <v>5536</v>
      </c>
      <c r="B1141" t="s">
        <v>5175</v>
      </c>
      <c r="C1141" t="s">
        <v>4637</v>
      </c>
      <c r="D1141" t="s">
        <v>413</v>
      </c>
      <c r="E1141" t="s">
        <v>413</v>
      </c>
      <c r="F1141" t="s">
        <v>413</v>
      </c>
      <c r="G1141" t="s">
        <v>413</v>
      </c>
      <c r="I1141" t="s">
        <v>1636</v>
      </c>
      <c r="J1141" t="s">
        <v>1636</v>
      </c>
      <c r="K1141" t="s">
        <v>5830</v>
      </c>
    </row>
    <row r="1142" spans="1:11" x14ac:dyDescent="0.35">
      <c r="A1142" t="s">
        <v>5536</v>
      </c>
      <c r="B1142" t="s">
        <v>5176</v>
      </c>
      <c r="C1142" t="s">
        <v>4573</v>
      </c>
      <c r="D1142" t="s">
        <v>5114</v>
      </c>
      <c r="E1142" t="s">
        <v>5177</v>
      </c>
      <c r="F1142" t="s">
        <v>5177</v>
      </c>
      <c r="G1142" t="s">
        <v>4933</v>
      </c>
      <c r="H1142">
        <v>8</v>
      </c>
      <c r="I1142" t="s">
        <v>2353</v>
      </c>
      <c r="J1142">
        <v>37</v>
      </c>
      <c r="K1142" t="s">
        <v>5831</v>
      </c>
    </row>
    <row r="1143" spans="1:11" x14ac:dyDescent="0.35">
      <c r="A1143" t="s">
        <v>5536</v>
      </c>
      <c r="B1143" t="s">
        <v>5176</v>
      </c>
      <c r="C1143" t="s">
        <v>4594</v>
      </c>
      <c r="D1143" t="s">
        <v>5114</v>
      </c>
      <c r="E1143" t="s">
        <v>5178</v>
      </c>
      <c r="F1143" t="s">
        <v>5178</v>
      </c>
      <c r="G1143" t="s">
        <v>4934</v>
      </c>
      <c r="H1143">
        <v>15</v>
      </c>
      <c r="I1143" t="s">
        <v>2353</v>
      </c>
      <c r="J1143" t="s">
        <v>1636</v>
      </c>
      <c r="K1143" t="s">
        <v>5832</v>
      </c>
    </row>
    <row r="1144" spans="1:11" x14ac:dyDescent="0.35">
      <c r="A1144" t="s">
        <v>5536</v>
      </c>
      <c r="B1144" t="s">
        <v>5176</v>
      </c>
      <c r="C1144" t="s">
        <v>4615</v>
      </c>
      <c r="D1144" t="s">
        <v>5114</v>
      </c>
      <c r="E1144" t="s">
        <v>5179</v>
      </c>
      <c r="F1144" t="s">
        <v>5179</v>
      </c>
      <c r="G1144" t="s">
        <v>4935</v>
      </c>
      <c r="H1144">
        <v>14</v>
      </c>
      <c r="I1144" t="s">
        <v>2353</v>
      </c>
      <c r="J1144" t="s">
        <v>1636</v>
      </c>
      <c r="K1144" t="s">
        <v>5833</v>
      </c>
    </row>
    <row r="1145" spans="1:11" x14ac:dyDescent="0.35">
      <c r="A1145" t="s">
        <v>5536</v>
      </c>
      <c r="B1145" t="s">
        <v>5176</v>
      </c>
      <c r="C1145" t="s">
        <v>4636</v>
      </c>
      <c r="D1145" t="s">
        <v>834</v>
      </c>
      <c r="E1145" t="s">
        <v>1150</v>
      </c>
      <c r="F1145" t="s">
        <v>1150</v>
      </c>
      <c r="G1145" t="s">
        <v>4299</v>
      </c>
      <c r="H1145">
        <v>12</v>
      </c>
      <c r="I1145" t="s">
        <v>2353</v>
      </c>
      <c r="J1145" t="s">
        <v>1636</v>
      </c>
      <c r="K1145" t="s">
        <v>5834</v>
      </c>
    </row>
    <row r="1146" spans="1:11" x14ac:dyDescent="0.35">
      <c r="A1146" t="s">
        <v>5536</v>
      </c>
      <c r="B1146" t="s">
        <v>5180</v>
      </c>
      <c r="C1146" t="s">
        <v>4572</v>
      </c>
      <c r="D1146" t="s">
        <v>1475</v>
      </c>
      <c r="E1146" t="s">
        <v>1634</v>
      </c>
      <c r="F1146" t="s">
        <v>1634</v>
      </c>
      <c r="G1146" t="s">
        <v>4930</v>
      </c>
      <c r="H1146">
        <v>19</v>
      </c>
      <c r="I1146" t="s">
        <v>2353</v>
      </c>
      <c r="J1146">
        <v>36</v>
      </c>
      <c r="K1146" t="s">
        <v>5835</v>
      </c>
    </row>
    <row r="1147" spans="1:11" x14ac:dyDescent="0.35">
      <c r="A1147" t="s">
        <v>5536</v>
      </c>
      <c r="B1147" t="s">
        <v>5180</v>
      </c>
      <c r="C1147" t="s">
        <v>4593</v>
      </c>
      <c r="D1147" t="s">
        <v>824</v>
      </c>
      <c r="E1147" t="s">
        <v>2107</v>
      </c>
      <c r="F1147" t="s">
        <v>2107</v>
      </c>
      <c r="G1147" t="s">
        <v>3926</v>
      </c>
      <c r="H1147">
        <v>5</v>
      </c>
      <c r="I1147" t="s">
        <v>2353</v>
      </c>
      <c r="J1147" t="s">
        <v>1636</v>
      </c>
      <c r="K1147" t="s">
        <v>5836</v>
      </c>
    </row>
    <row r="1148" spans="1:11" x14ac:dyDescent="0.35">
      <c r="A1148" t="s">
        <v>5536</v>
      </c>
      <c r="B1148" t="s">
        <v>5180</v>
      </c>
      <c r="C1148" t="s">
        <v>4614</v>
      </c>
      <c r="D1148" t="s">
        <v>824</v>
      </c>
      <c r="E1148" t="s">
        <v>2107</v>
      </c>
      <c r="F1148" t="s">
        <v>2107</v>
      </c>
      <c r="G1148" t="s">
        <v>3924</v>
      </c>
      <c r="H1148">
        <v>12</v>
      </c>
      <c r="I1148" t="s">
        <v>2353</v>
      </c>
      <c r="J1148" t="s">
        <v>1636</v>
      </c>
      <c r="K1148" t="s">
        <v>5837</v>
      </c>
    </row>
    <row r="1149" spans="1:11" x14ac:dyDescent="0.35">
      <c r="A1149" t="s">
        <v>5536</v>
      </c>
      <c r="B1149" t="s">
        <v>5180</v>
      </c>
      <c r="C1149" t="s">
        <v>4635</v>
      </c>
      <c r="D1149" t="s">
        <v>915</v>
      </c>
      <c r="E1149" t="s">
        <v>1100</v>
      </c>
      <c r="F1149" t="s">
        <v>1100</v>
      </c>
      <c r="G1149" t="s">
        <v>4936</v>
      </c>
      <c r="H1149">
        <v>13</v>
      </c>
      <c r="I1149" t="s">
        <v>2353</v>
      </c>
      <c r="J1149" t="s">
        <v>1636</v>
      </c>
      <c r="K1149" t="s">
        <v>5838</v>
      </c>
    </row>
    <row r="1150" spans="1:11" x14ac:dyDescent="0.35">
      <c r="A1150" t="s">
        <v>5536</v>
      </c>
      <c r="B1150" t="s">
        <v>5181</v>
      </c>
      <c r="C1150" t="s">
        <v>4571</v>
      </c>
      <c r="D1150" t="s">
        <v>915</v>
      </c>
      <c r="E1150" t="s">
        <v>1100</v>
      </c>
      <c r="F1150" t="s">
        <v>1100</v>
      </c>
      <c r="G1150" t="s">
        <v>4454</v>
      </c>
      <c r="H1150">
        <v>17</v>
      </c>
      <c r="I1150" t="s">
        <v>2353</v>
      </c>
      <c r="J1150">
        <v>48</v>
      </c>
      <c r="K1150" t="s">
        <v>5839</v>
      </c>
    </row>
    <row r="1151" spans="1:11" x14ac:dyDescent="0.35">
      <c r="A1151" t="s">
        <v>5536</v>
      </c>
      <c r="B1151" t="s">
        <v>5181</v>
      </c>
      <c r="C1151" t="s">
        <v>4592</v>
      </c>
      <c r="D1151" t="s">
        <v>915</v>
      </c>
      <c r="E1151" t="s">
        <v>1100</v>
      </c>
      <c r="F1151" t="s">
        <v>1100</v>
      </c>
      <c r="G1151" t="s">
        <v>4455</v>
      </c>
      <c r="H1151">
        <v>19</v>
      </c>
      <c r="I1151" t="s">
        <v>2353</v>
      </c>
      <c r="J1151" t="s">
        <v>1636</v>
      </c>
      <c r="K1151" t="s">
        <v>5840</v>
      </c>
    </row>
    <row r="1152" spans="1:11" x14ac:dyDescent="0.35">
      <c r="A1152" t="s">
        <v>5536</v>
      </c>
      <c r="B1152" t="s">
        <v>5181</v>
      </c>
      <c r="C1152" t="s">
        <v>4613</v>
      </c>
      <c r="D1152" t="s">
        <v>1475</v>
      </c>
      <c r="E1152" t="s">
        <v>1634</v>
      </c>
      <c r="F1152" t="s">
        <v>1634</v>
      </c>
      <c r="G1152" t="s">
        <v>4930</v>
      </c>
      <c r="H1152">
        <v>12</v>
      </c>
      <c r="I1152" t="s">
        <v>2353</v>
      </c>
      <c r="J1152" t="s">
        <v>1636</v>
      </c>
      <c r="K1152" t="s">
        <v>5841</v>
      </c>
    </row>
    <row r="1153" spans="1:11" x14ac:dyDescent="0.35">
      <c r="A1153" t="s">
        <v>5536</v>
      </c>
      <c r="B1153" t="s">
        <v>5181</v>
      </c>
      <c r="C1153" t="s">
        <v>4634</v>
      </c>
      <c r="D1153" t="s">
        <v>413</v>
      </c>
      <c r="E1153" t="s">
        <v>413</v>
      </c>
      <c r="F1153" t="s">
        <v>413</v>
      </c>
      <c r="G1153" t="s">
        <v>413</v>
      </c>
      <c r="I1153" t="s">
        <v>1636</v>
      </c>
      <c r="J1153" t="s">
        <v>1636</v>
      </c>
      <c r="K1153" t="s">
        <v>5842</v>
      </c>
    </row>
    <row r="1154" spans="1:11" x14ac:dyDescent="0.35">
      <c r="A1154" t="s">
        <v>5536</v>
      </c>
      <c r="B1154" t="s">
        <v>5182</v>
      </c>
      <c r="C1154" t="s">
        <v>4570</v>
      </c>
      <c r="D1154" t="s">
        <v>1475</v>
      </c>
      <c r="E1154" t="s">
        <v>1634</v>
      </c>
      <c r="F1154" t="s">
        <v>1634</v>
      </c>
      <c r="G1154" t="s">
        <v>4932</v>
      </c>
      <c r="H1154">
        <v>37</v>
      </c>
      <c r="I1154" t="s">
        <v>2353</v>
      </c>
      <c r="J1154">
        <v>49</v>
      </c>
      <c r="K1154" t="s">
        <v>5843</v>
      </c>
    </row>
    <row r="1155" spans="1:11" x14ac:dyDescent="0.35">
      <c r="A1155" t="s">
        <v>5536</v>
      </c>
      <c r="B1155" t="s">
        <v>5182</v>
      </c>
      <c r="C1155" t="s">
        <v>4591</v>
      </c>
      <c r="D1155" t="s">
        <v>1475</v>
      </c>
      <c r="E1155" t="s">
        <v>1634</v>
      </c>
      <c r="F1155" t="s">
        <v>1634</v>
      </c>
      <c r="G1155" t="s">
        <v>4292</v>
      </c>
      <c r="H1155">
        <v>12</v>
      </c>
      <c r="I1155" t="s">
        <v>2353</v>
      </c>
      <c r="J1155" t="s">
        <v>1636</v>
      </c>
      <c r="K1155" t="s">
        <v>5844</v>
      </c>
    </row>
    <row r="1156" spans="1:11" x14ac:dyDescent="0.35">
      <c r="A1156" t="s">
        <v>5536</v>
      </c>
      <c r="B1156" t="s">
        <v>5182</v>
      </c>
      <c r="C1156" t="s">
        <v>4612</v>
      </c>
      <c r="D1156" t="s">
        <v>413</v>
      </c>
      <c r="E1156" t="s">
        <v>413</v>
      </c>
      <c r="F1156" t="s">
        <v>413</v>
      </c>
      <c r="G1156" t="s">
        <v>413</v>
      </c>
      <c r="I1156" t="s">
        <v>1636</v>
      </c>
      <c r="J1156" t="s">
        <v>1636</v>
      </c>
      <c r="K1156" t="s">
        <v>5845</v>
      </c>
    </row>
    <row r="1157" spans="1:11" x14ac:dyDescent="0.35">
      <c r="A1157" t="s">
        <v>5536</v>
      </c>
      <c r="B1157" t="s">
        <v>5182</v>
      </c>
      <c r="C1157" t="s">
        <v>4633</v>
      </c>
      <c r="D1157" t="s">
        <v>413</v>
      </c>
      <c r="E1157" t="s">
        <v>413</v>
      </c>
      <c r="F1157" t="s">
        <v>413</v>
      </c>
      <c r="G1157" t="s">
        <v>413</v>
      </c>
      <c r="I1157" t="s">
        <v>1636</v>
      </c>
      <c r="J1157" t="s">
        <v>1636</v>
      </c>
      <c r="K1157" t="s">
        <v>5846</v>
      </c>
    </row>
    <row r="1158" spans="1:11" x14ac:dyDescent="0.35">
      <c r="A1158" t="s">
        <v>5536</v>
      </c>
      <c r="B1158" t="s">
        <v>5183</v>
      </c>
      <c r="C1158" t="s">
        <v>4583</v>
      </c>
      <c r="D1158" t="s">
        <v>824</v>
      </c>
      <c r="E1158" t="s">
        <v>2107</v>
      </c>
      <c r="F1158" t="s">
        <v>2107</v>
      </c>
      <c r="G1158" t="s">
        <v>4137</v>
      </c>
      <c r="H1158">
        <v>5</v>
      </c>
      <c r="I1158" t="s">
        <v>2353</v>
      </c>
      <c r="J1158">
        <v>49</v>
      </c>
      <c r="K1158" t="s">
        <v>5847</v>
      </c>
    </row>
    <row r="1159" spans="1:11" x14ac:dyDescent="0.35">
      <c r="A1159" t="s">
        <v>5536</v>
      </c>
      <c r="B1159" t="s">
        <v>5183</v>
      </c>
      <c r="C1159" t="s">
        <v>4604</v>
      </c>
      <c r="D1159" t="s">
        <v>819</v>
      </c>
      <c r="E1159" t="s">
        <v>2979</v>
      </c>
      <c r="F1159" t="s">
        <v>2979</v>
      </c>
      <c r="G1159" t="s">
        <v>4102</v>
      </c>
      <c r="H1159">
        <v>39</v>
      </c>
      <c r="I1159" t="s">
        <v>2353</v>
      </c>
      <c r="J1159" t="s">
        <v>1636</v>
      </c>
      <c r="K1159" t="s">
        <v>5848</v>
      </c>
    </row>
    <row r="1160" spans="1:11" x14ac:dyDescent="0.35">
      <c r="A1160" t="s">
        <v>5536</v>
      </c>
      <c r="B1160" t="s">
        <v>5183</v>
      </c>
      <c r="C1160" t="s">
        <v>4625</v>
      </c>
      <c r="D1160" t="s">
        <v>819</v>
      </c>
      <c r="E1160" t="s">
        <v>2979</v>
      </c>
      <c r="F1160" t="s">
        <v>2979</v>
      </c>
      <c r="G1160" t="s">
        <v>4288</v>
      </c>
      <c r="H1160">
        <v>5</v>
      </c>
      <c r="I1160" t="s">
        <v>2353</v>
      </c>
      <c r="J1160" t="s">
        <v>1636</v>
      </c>
      <c r="K1160" t="s">
        <v>5849</v>
      </c>
    </row>
    <row r="1161" spans="1:11" x14ac:dyDescent="0.35">
      <c r="A1161" t="s">
        <v>5536</v>
      </c>
      <c r="B1161" t="s">
        <v>5183</v>
      </c>
      <c r="C1161" t="s">
        <v>4646</v>
      </c>
      <c r="D1161" t="s">
        <v>413</v>
      </c>
      <c r="E1161" t="s">
        <v>413</v>
      </c>
      <c r="F1161" t="s">
        <v>413</v>
      </c>
      <c r="G1161" t="s">
        <v>413</v>
      </c>
      <c r="I1161" t="s">
        <v>1636</v>
      </c>
      <c r="J1161" t="s">
        <v>1636</v>
      </c>
      <c r="K1161" t="s">
        <v>5850</v>
      </c>
    </row>
    <row r="1162" spans="1:11" x14ac:dyDescent="0.35">
      <c r="A1162" t="s">
        <v>5536</v>
      </c>
      <c r="B1162" t="s">
        <v>5184</v>
      </c>
      <c r="C1162" t="s">
        <v>4582</v>
      </c>
      <c r="D1162" t="s">
        <v>834</v>
      </c>
      <c r="E1162" t="s">
        <v>1150</v>
      </c>
      <c r="F1162" t="s">
        <v>1150</v>
      </c>
      <c r="G1162" t="s">
        <v>4925</v>
      </c>
      <c r="H1162">
        <v>49</v>
      </c>
      <c r="I1162" t="s">
        <v>2353</v>
      </c>
      <c r="J1162">
        <v>49</v>
      </c>
      <c r="K1162" t="s">
        <v>5851</v>
      </c>
    </row>
    <row r="1163" spans="1:11" x14ac:dyDescent="0.35">
      <c r="A1163" t="s">
        <v>5536</v>
      </c>
      <c r="B1163" t="s">
        <v>5184</v>
      </c>
      <c r="C1163" t="s">
        <v>4603</v>
      </c>
      <c r="D1163" t="s">
        <v>413</v>
      </c>
      <c r="E1163" t="s">
        <v>413</v>
      </c>
      <c r="F1163" t="s">
        <v>413</v>
      </c>
      <c r="G1163" t="s">
        <v>413</v>
      </c>
      <c r="I1163" t="s">
        <v>1636</v>
      </c>
      <c r="J1163" t="s">
        <v>1636</v>
      </c>
      <c r="K1163" t="s">
        <v>5852</v>
      </c>
    </row>
    <row r="1164" spans="1:11" x14ac:dyDescent="0.35">
      <c r="A1164" t="s">
        <v>5536</v>
      </c>
      <c r="B1164" t="s">
        <v>5184</v>
      </c>
      <c r="C1164" t="s">
        <v>4624</v>
      </c>
      <c r="D1164" t="s">
        <v>413</v>
      </c>
      <c r="E1164" t="s">
        <v>413</v>
      </c>
      <c r="F1164" t="s">
        <v>413</v>
      </c>
      <c r="G1164" t="s">
        <v>413</v>
      </c>
      <c r="I1164" t="s">
        <v>1636</v>
      </c>
      <c r="J1164" t="s">
        <v>1636</v>
      </c>
      <c r="K1164" t="s">
        <v>5853</v>
      </c>
    </row>
    <row r="1165" spans="1:11" x14ac:dyDescent="0.35">
      <c r="A1165" t="s">
        <v>5536</v>
      </c>
      <c r="B1165" t="s">
        <v>5184</v>
      </c>
      <c r="C1165" t="s">
        <v>4645</v>
      </c>
      <c r="D1165" t="s">
        <v>413</v>
      </c>
      <c r="E1165" t="s">
        <v>413</v>
      </c>
      <c r="F1165" t="s">
        <v>413</v>
      </c>
      <c r="G1165" t="s">
        <v>413</v>
      </c>
      <c r="I1165" t="s">
        <v>1636</v>
      </c>
      <c r="J1165" t="s">
        <v>1636</v>
      </c>
      <c r="K1165" t="s">
        <v>5854</v>
      </c>
    </row>
    <row r="1166" spans="1:11" x14ac:dyDescent="0.35">
      <c r="A1166" t="s">
        <v>5536</v>
      </c>
      <c r="B1166" t="s">
        <v>5185</v>
      </c>
      <c r="C1166" t="s">
        <v>4581</v>
      </c>
      <c r="D1166" t="s">
        <v>824</v>
      </c>
      <c r="E1166" t="s">
        <v>2107</v>
      </c>
      <c r="F1166" t="s">
        <v>2107</v>
      </c>
      <c r="G1166" t="s">
        <v>4121</v>
      </c>
      <c r="H1166">
        <v>9</v>
      </c>
      <c r="I1166" t="s">
        <v>2353</v>
      </c>
      <c r="J1166">
        <v>46</v>
      </c>
      <c r="K1166" t="s">
        <v>5855</v>
      </c>
    </row>
    <row r="1167" spans="1:11" x14ac:dyDescent="0.35">
      <c r="A1167" t="s">
        <v>5536</v>
      </c>
      <c r="B1167" t="s">
        <v>5185</v>
      </c>
      <c r="C1167" t="s">
        <v>4602</v>
      </c>
      <c r="D1167" t="s">
        <v>819</v>
      </c>
      <c r="E1167" t="s">
        <v>2979</v>
      </c>
      <c r="F1167" t="s">
        <v>2979</v>
      </c>
      <c r="G1167" t="s">
        <v>4086</v>
      </c>
      <c r="H1167">
        <v>37</v>
      </c>
      <c r="I1167" t="s">
        <v>2353</v>
      </c>
      <c r="J1167" t="s">
        <v>1636</v>
      </c>
      <c r="K1167" t="s">
        <v>5856</v>
      </c>
    </row>
    <row r="1168" spans="1:11" x14ac:dyDescent="0.35">
      <c r="A1168" t="s">
        <v>5536</v>
      </c>
      <c r="B1168" t="s">
        <v>5185</v>
      </c>
      <c r="C1168" t="s">
        <v>4623</v>
      </c>
      <c r="D1168" t="s">
        <v>413</v>
      </c>
      <c r="E1168" t="s">
        <v>413</v>
      </c>
      <c r="F1168" t="s">
        <v>413</v>
      </c>
      <c r="G1168" t="s">
        <v>413</v>
      </c>
      <c r="I1168" t="s">
        <v>1636</v>
      </c>
      <c r="J1168" t="s">
        <v>1636</v>
      </c>
      <c r="K1168" t="s">
        <v>5857</v>
      </c>
    </row>
    <row r="1169" spans="1:11" x14ac:dyDescent="0.35">
      <c r="A1169" t="s">
        <v>5536</v>
      </c>
      <c r="B1169" t="s">
        <v>5185</v>
      </c>
      <c r="C1169" t="s">
        <v>4644</v>
      </c>
      <c r="D1169" t="s">
        <v>413</v>
      </c>
      <c r="E1169" t="s">
        <v>413</v>
      </c>
      <c r="F1169" t="s">
        <v>413</v>
      </c>
      <c r="G1169" t="s">
        <v>413</v>
      </c>
      <c r="I1169" t="s">
        <v>1636</v>
      </c>
      <c r="J1169" t="s">
        <v>1636</v>
      </c>
      <c r="K1169" t="s">
        <v>5858</v>
      </c>
    </row>
    <row r="1170" spans="1:11" x14ac:dyDescent="0.35">
      <c r="A1170" t="s">
        <v>5536</v>
      </c>
      <c r="B1170" t="s">
        <v>5186</v>
      </c>
      <c r="C1170" t="s">
        <v>4580</v>
      </c>
      <c r="D1170" t="s">
        <v>819</v>
      </c>
      <c r="E1170" t="s">
        <v>2979</v>
      </c>
      <c r="F1170" t="s">
        <v>2979</v>
      </c>
      <c r="G1170" t="s">
        <v>4289</v>
      </c>
      <c r="H1170">
        <v>49</v>
      </c>
      <c r="I1170" t="s">
        <v>2353</v>
      </c>
      <c r="J1170">
        <v>49</v>
      </c>
      <c r="K1170" t="s">
        <v>5859</v>
      </c>
    </row>
    <row r="1171" spans="1:11" x14ac:dyDescent="0.35">
      <c r="A1171" t="s">
        <v>5536</v>
      </c>
      <c r="B1171" t="s">
        <v>5186</v>
      </c>
      <c r="C1171" t="s">
        <v>4601</v>
      </c>
      <c r="D1171" t="s">
        <v>413</v>
      </c>
      <c r="E1171" t="s">
        <v>413</v>
      </c>
      <c r="F1171" t="s">
        <v>413</v>
      </c>
      <c r="G1171" t="s">
        <v>413</v>
      </c>
      <c r="I1171" t="s">
        <v>1636</v>
      </c>
      <c r="J1171" t="s">
        <v>1636</v>
      </c>
      <c r="K1171" t="s">
        <v>5860</v>
      </c>
    </row>
    <row r="1172" spans="1:11" x14ac:dyDescent="0.35">
      <c r="A1172" t="s">
        <v>5536</v>
      </c>
      <c r="B1172" t="s">
        <v>5186</v>
      </c>
      <c r="C1172" t="s">
        <v>4622</v>
      </c>
      <c r="D1172" t="s">
        <v>413</v>
      </c>
      <c r="E1172" t="s">
        <v>413</v>
      </c>
      <c r="F1172" t="s">
        <v>413</v>
      </c>
      <c r="G1172" t="s">
        <v>413</v>
      </c>
      <c r="I1172" t="s">
        <v>1636</v>
      </c>
      <c r="J1172" t="s">
        <v>1636</v>
      </c>
      <c r="K1172" t="s">
        <v>5861</v>
      </c>
    </row>
    <row r="1173" spans="1:11" x14ac:dyDescent="0.35">
      <c r="A1173" t="s">
        <v>5536</v>
      </c>
      <c r="B1173" t="s">
        <v>5186</v>
      </c>
      <c r="C1173" t="s">
        <v>4643</v>
      </c>
      <c r="D1173" t="s">
        <v>413</v>
      </c>
      <c r="E1173" t="s">
        <v>413</v>
      </c>
      <c r="F1173" t="s">
        <v>413</v>
      </c>
      <c r="G1173" t="s">
        <v>413</v>
      </c>
      <c r="I1173" t="s">
        <v>1636</v>
      </c>
      <c r="J1173" t="s">
        <v>1636</v>
      </c>
      <c r="K1173" t="s">
        <v>5862</v>
      </c>
    </row>
    <row r="1174" spans="1:11" x14ac:dyDescent="0.35">
      <c r="A1174" t="s">
        <v>5536</v>
      </c>
      <c r="B1174" t="s">
        <v>5187</v>
      </c>
      <c r="C1174" t="s">
        <v>4579</v>
      </c>
      <c r="D1174" t="s">
        <v>1475</v>
      </c>
      <c r="E1174" t="s">
        <v>1634</v>
      </c>
      <c r="F1174" t="s">
        <v>1634</v>
      </c>
      <c r="G1174" t="s">
        <v>4304</v>
      </c>
      <c r="H1174">
        <v>49</v>
      </c>
      <c r="I1174" t="s">
        <v>2353</v>
      </c>
      <c r="J1174">
        <v>49</v>
      </c>
      <c r="K1174" t="s">
        <v>5863</v>
      </c>
    </row>
    <row r="1175" spans="1:11" x14ac:dyDescent="0.35">
      <c r="A1175" t="s">
        <v>5536</v>
      </c>
      <c r="B1175" t="s">
        <v>5187</v>
      </c>
      <c r="C1175" t="s">
        <v>4600</v>
      </c>
      <c r="D1175" t="s">
        <v>413</v>
      </c>
      <c r="E1175" t="s">
        <v>413</v>
      </c>
      <c r="F1175" t="s">
        <v>413</v>
      </c>
      <c r="G1175" t="s">
        <v>413</v>
      </c>
      <c r="I1175" t="s">
        <v>1636</v>
      </c>
      <c r="J1175" t="s">
        <v>1636</v>
      </c>
      <c r="K1175" t="s">
        <v>5864</v>
      </c>
    </row>
    <row r="1176" spans="1:11" x14ac:dyDescent="0.35">
      <c r="A1176" t="s">
        <v>5536</v>
      </c>
      <c r="B1176" t="s">
        <v>5187</v>
      </c>
      <c r="C1176" t="s">
        <v>4621</v>
      </c>
      <c r="D1176" t="s">
        <v>413</v>
      </c>
      <c r="E1176" t="s">
        <v>413</v>
      </c>
      <c r="F1176" t="s">
        <v>413</v>
      </c>
      <c r="G1176" t="s">
        <v>413</v>
      </c>
      <c r="I1176" t="s">
        <v>1636</v>
      </c>
      <c r="J1176" t="s">
        <v>1636</v>
      </c>
      <c r="K1176" t="s">
        <v>5865</v>
      </c>
    </row>
    <row r="1177" spans="1:11" x14ac:dyDescent="0.35">
      <c r="A1177" t="s">
        <v>5536</v>
      </c>
      <c r="B1177" t="s">
        <v>5187</v>
      </c>
      <c r="C1177" t="s">
        <v>4642</v>
      </c>
      <c r="D1177" t="s">
        <v>413</v>
      </c>
      <c r="E1177" t="s">
        <v>413</v>
      </c>
      <c r="F1177" t="s">
        <v>413</v>
      </c>
      <c r="G1177" t="s">
        <v>413</v>
      </c>
      <c r="I1177" t="s">
        <v>1636</v>
      </c>
      <c r="J1177" t="s">
        <v>1636</v>
      </c>
      <c r="K1177" t="s">
        <v>5866</v>
      </c>
    </row>
    <row r="1178" spans="1:11" x14ac:dyDescent="0.35">
      <c r="A1178" t="s">
        <v>5536</v>
      </c>
      <c r="B1178" t="s">
        <v>5188</v>
      </c>
      <c r="C1178" t="s">
        <v>4578</v>
      </c>
      <c r="D1178" t="s">
        <v>5114</v>
      </c>
      <c r="E1178" t="s">
        <v>5189</v>
      </c>
      <c r="F1178" t="s">
        <v>5189</v>
      </c>
      <c r="G1178" t="s">
        <v>4937</v>
      </c>
      <c r="H1178">
        <v>15</v>
      </c>
      <c r="I1178" t="s">
        <v>2353</v>
      </c>
      <c r="J1178">
        <v>45</v>
      </c>
      <c r="K1178" t="s">
        <v>5867</v>
      </c>
    </row>
    <row r="1179" spans="1:11" x14ac:dyDescent="0.35">
      <c r="A1179" t="s">
        <v>5536</v>
      </c>
      <c r="B1179" t="s">
        <v>5188</v>
      </c>
      <c r="C1179" t="s">
        <v>4599</v>
      </c>
      <c r="D1179" t="s">
        <v>5116</v>
      </c>
      <c r="E1179" t="s">
        <v>5190</v>
      </c>
      <c r="F1179" t="s">
        <v>5190</v>
      </c>
      <c r="G1179" t="s">
        <v>4938</v>
      </c>
      <c r="H1179">
        <v>16</v>
      </c>
      <c r="I1179" t="s">
        <v>2353</v>
      </c>
      <c r="J1179" t="s">
        <v>1636</v>
      </c>
      <c r="K1179" t="s">
        <v>5868</v>
      </c>
    </row>
    <row r="1180" spans="1:11" x14ac:dyDescent="0.35">
      <c r="A1180" t="s">
        <v>5536</v>
      </c>
      <c r="B1180" t="s">
        <v>5188</v>
      </c>
      <c r="C1180" t="s">
        <v>4620</v>
      </c>
      <c r="D1180" t="s">
        <v>5116</v>
      </c>
      <c r="E1180" t="s">
        <v>5191</v>
      </c>
      <c r="F1180" t="s">
        <v>5191</v>
      </c>
      <c r="G1180" t="s">
        <v>4939</v>
      </c>
      <c r="H1180">
        <v>14</v>
      </c>
      <c r="I1180" t="s">
        <v>2353</v>
      </c>
      <c r="J1180" t="s">
        <v>1636</v>
      </c>
      <c r="K1180" t="s">
        <v>5869</v>
      </c>
    </row>
    <row r="1181" spans="1:11" x14ac:dyDescent="0.35">
      <c r="A1181" t="s">
        <v>5536</v>
      </c>
      <c r="B1181" t="s">
        <v>5188</v>
      </c>
      <c r="C1181" t="s">
        <v>4641</v>
      </c>
      <c r="D1181" t="s">
        <v>413</v>
      </c>
      <c r="E1181" t="s">
        <v>413</v>
      </c>
      <c r="F1181" t="s">
        <v>413</v>
      </c>
      <c r="G1181" t="s">
        <v>413</v>
      </c>
      <c r="I1181" t="s">
        <v>1636</v>
      </c>
      <c r="J1181" t="s">
        <v>1636</v>
      </c>
      <c r="K1181" t="s">
        <v>5870</v>
      </c>
    </row>
    <row r="1182" spans="1:11" x14ac:dyDescent="0.35">
      <c r="A1182" t="s">
        <v>5536</v>
      </c>
      <c r="B1182" t="s">
        <v>5192</v>
      </c>
      <c r="C1182" t="s">
        <v>4577</v>
      </c>
      <c r="D1182" t="s">
        <v>819</v>
      </c>
      <c r="E1182" t="s">
        <v>2979</v>
      </c>
      <c r="F1182" t="s">
        <v>2979</v>
      </c>
      <c r="G1182" t="s">
        <v>4288</v>
      </c>
      <c r="H1182">
        <v>42</v>
      </c>
      <c r="I1182" t="s">
        <v>2353</v>
      </c>
      <c r="J1182">
        <v>49</v>
      </c>
      <c r="K1182" t="s">
        <v>5871</v>
      </c>
    </row>
    <row r="1183" spans="1:11" x14ac:dyDescent="0.35">
      <c r="A1183" t="s">
        <v>5536</v>
      </c>
      <c r="B1183" t="s">
        <v>5192</v>
      </c>
      <c r="C1183" t="s">
        <v>4598</v>
      </c>
      <c r="D1183" t="s">
        <v>5114</v>
      </c>
      <c r="E1183" t="s">
        <v>5177</v>
      </c>
      <c r="F1183" t="s">
        <v>5177</v>
      </c>
      <c r="G1183" t="s">
        <v>4933</v>
      </c>
      <c r="H1183">
        <v>7</v>
      </c>
      <c r="I1183" t="s">
        <v>2353</v>
      </c>
      <c r="J1183" t="s">
        <v>1636</v>
      </c>
      <c r="K1183" t="s">
        <v>5872</v>
      </c>
    </row>
    <row r="1184" spans="1:11" x14ac:dyDescent="0.35">
      <c r="A1184" t="s">
        <v>5536</v>
      </c>
      <c r="B1184" t="s">
        <v>5192</v>
      </c>
      <c r="C1184" t="s">
        <v>4619</v>
      </c>
      <c r="D1184" t="s">
        <v>413</v>
      </c>
      <c r="E1184" t="s">
        <v>413</v>
      </c>
      <c r="F1184" t="s">
        <v>413</v>
      </c>
      <c r="G1184" t="s">
        <v>413</v>
      </c>
      <c r="I1184" t="s">
        <v>1636</v>
      </c>
      <c r="J1184" t="s">
        <v>1636</v>
      </c>
      <c r="K1184" t="s">
        <v>5873</v>
      </c>
    </row>
    <row r="1185" spans="1:11" x14ac:dyDescent="0.35">
      <c r="A1185" t="s">
        <v>5536</v>
      </c>
      <c r="B1185" t="s">
        <v>5192</v>
      </c>
      <c r="C1185" t="s">
        <v>4640</v>
      </c>
      <c r="D1185" t="s">
        <v>413</v>
      </c>
      <c r="E1185" t="s">
        <v>413</v>
      </c>
      <c r="F1185" t="s">
        <v>413</v>
      </c>
      <c r="G1185" t="s">
        <v>413</v>
      </c>
      <c r="I1185" t="s">
        <v>1636</v>
      </c>
      <c r="J1185" t="s">
        <v>1636</v>
      </c>
      <c r="K1185" t="s">
        <v>5874</v>
      </c>
    </row>
    <row r="1186" spans="1:11" x14ac:dyDescent="0.35">
      <c r="A1186" t="s">
        <v>5536</v>
      </c>
      <c r="B1186" t="s">
        <v>5193</v>
      </c>
      <c r="C1186" t="s">
        <v>4485</v>
      </c>
      <c r="D1186" t="s">
        <v>3794</v>
      </c>
      <c r="E1186" t="s">
        <v>3795</v>
      </c>
      <c r="F1186" t="s">
        <v>3795</v>
      </c>
      <c r="G1186" t="s">
        <v>4940</v>
      </c>
      <c r="H1186">
        <v>14</v>
      </c>
      <c r="I1186" t="s">
        <v>2353</v>
      </c>
      <c r="J1186">
        <v>49</v>
      </c>
      <c r="K1186" t="s">
        <v>5875</v>
      </c>
    </row>
    <row r="1187" spans="1:11" x14ac:dyDescent="0.35">
      <c r="A1187" t="s">
        <v>5536</v>
      </c>
      <c r="B1187" t="s">
        <v>5193</v>
      </c>
      <c r="C1187" t="s">
        <v>4506</v>
      </c>
      <c r="D1187" t="s">
        <v>3794</v>
      </c>
      <c r="E1187" t="s">
        <v>3795</v>
      </c>
      <c r="F1187" t="s">
        <v>3795</v>
      </c>
      <c r="G1187" t="s">
        <v>3754</v>
      </c>
      <c r="H1187">
        <v>35</v>
      </c>
      <c r="I1187" t="s">
        <v>2353</v>
      </c>
      <c r="J1187" t="s">
        <v>1636</v>
      </c>
      <c r="K1187" t="s">
        <v>5876</v>
      </c>
    </row>
    <row r="1188" spans="1:11" x14ac:dyDescent="0.35">
      <c r="A1188" t="s">
        <v>5536</v>
      </c>
      <c r="B1188" t="s">
        <v>5193</v>
      </c>
      <c r="C1188" t="s">
        <v>4527</v>
      </c>
      <c r="D1188" t="s">
        <v>413</v>
      </c>
      <c r="E1188" t="s">
        <v>413</v>
      </c>
      <c r="F1188" t="s">
        <v>413</v>
      </c>
      <c r="G1188" t="s">
        <v>413</v>
      </c>
      <c r="I1188" t="s">
        <v>1636</v>
      </c>
      <c r="J1188" t="s">
        <v>1636</v>
      </c>
      <c r="K1188" t="s">
        <v>5877</v>
      </c>
    </row>
    <row r="1189" spans="1:11" x14ac:dyDescent="0.35">
      <c r="A1189" t="s">
        <v>5536</v>
      </c>
      <c r="B1189" t="s">
        <v>5193</v>
      </c>
      <c r="C1189" t="s">
        <v>4548</v>
      </c>
      <c r="D1189" t="s">
        <v>413</v>
      </c>
      <c r="E1189" t="s">
        <v>413</v>
      </c>
      <c r="F1189" t="s">
        <v>413</v>
      </c>
      <c r="G1189" t="s">
        <v>413</v>
      </c>
      <c r="I1189" t="s">
        <v>1636</v>
      </c>
      <c r="J1189" t="s">
        <v>1636</v>
      </c>
      <c r="K1189" t="s">
        <v>5878</v>
      </c>
    </row>
    <row r="1190" spans="1:11" x14ac:dyDescent="0.35">
      <c r="A1190" t="s">
        <v>5536</v>
      </c>
      <c r="B1190" t="s">
        <v>5194</v>
      </c>
      <c r="C1190" t="s">
        <v>4484</v>
      </c>
      <c r="D1190" t="s">
        <v>837</v>
      </c>
      <c r="E1190" t="s">
        <v>1099</v>
      </c>
      <c r="F1190" t="s">
        <v>1099</v>
      </c>
      <c r="G1190" t="s">
        <v>3960</v>
      </c>
      <c r="H1190">
        <v>38</v>
      </c>
      <c r="I1190" t="s">
        <v>2353</v>
      </c>
      <c r="J1190">
        <v>42</v>
      </c>
      <c r="K1190" t="s">
        <v>5879</v>
      </c>
    </row>
    <row r="1191" spans="1:11" x14ac:dyDescent="0.35">
      <c r="A1191" t="s">
        <v>5536</v>
      </c>
      <c r="B1191" t="s">
        <v>5194</v>
      </c>
      <c r="C1191" t="s">
        <v>4505</v>
      </c>
      <c r="D1191" t="s">
        <v>837</v>
      </c>
      <c r="E1191" t="s">
        <v>1099</v>
      </c>
      <c r="F1191" t="s">
        <v>1099</v>
      </c>
      <c r="G1191" t="s">
        <v>4941</v>
      </c>
      <c r="H1191">
        <v>4</v>
      </c>
      <c r="I1191" t="s">
        <v>2353</v>
      </c>
      <c r="J1191" t="s">
        <v>1636</v>
      </c>
      <c r="K1191" t="s">
        <v>5880</v>
      </c>
    </row>
    <row r="1192" spans="1:11" x14ac:dyDescent="0.35">
      <c r="A1192" t="s">
        <v>5536</v>
      </c>
      <c r="B1192" t="s">
        <v>5194</v>
      </c>
      <c r="C1192" t="s">
        <v>4526</v>
      </c>
      <c r="D1192" t="s">
        <v>413</v>
      </c>
      <c r="E1192" t="s">
        <v>413</v>
      </c>
      <c r="F1192" t="s">
        <v>413</v>
      </c>
      <c r="G1192" t="s">
        <v>413</v>
      </c>
      <c r="I1192" t="s">
        <v>1636</v>
      </c>
      <c r="J1192" t="s">
        <v>1636</v>
      </c>
      <c r="K1192" t="s">
        <v>5881</v>
      </c>
    </row>
    <row r="1193" spans="1:11" x14ac:dyDescent="0.35">
      <c r="A1193" t="s">
        <v>5536</v>
      </c>
      <c r="B1193" t="s">
        <v>5194</v>
      </c>
      <c r="C1193" t="s">
        <v>4547</v>
      </c>
      <c r="D1193" t="s">
        <v>413</v>
      </c>
      <c r="E1193" t="s">
        <v>413</v>
      </c>
      <c r="F1193" t="s">
        <v>413</v>
      </c>
      <c r="G1193" t="s">
        <v>413</v>
      </c>
      <c r="I1193" t="s">
        <v>1636</v>
      </c>
      <c r="J1193" t="s">
        <v>1636</v>
      </c>
      <c r="K1193" t="s">
        <v>5882</v>
      </c>
    </row>
    <row r="1194" spans="1:11" x14ac:dyDescent="0.35">
      <c r="A1194" t="s">
        <v>5536</v>
      </c>
      <c r="B1194" t="s">
        <v>5195</v>
      </c>
      <c r="C1194" t="s">
        <v>4483</v>
      </c>
      <c r="D1194" t="s">
        <v>3794</v>
      </c>
      <c r="E1194" t="s">
        <v>3795</v>
      </c>
      <c r="F1194" t="s">
        <v>3795</v>
      </c>
      <c r="G1194" t="s">
        <v>4940</v>
      </c>
      <c r="H1194">
        <v>49</v>
      </c>
      <c r="I1194" t="s">
        <v>2353</v>
      </c>
      <c r="J1194">
        <v>49</v>
      </c>
      <c r="K1194" t="s">
        <v>5883</v>
      </c>
    </row>
    <row r="1195" spans="1:11" x14ac:dyDescent="0.35">
      <c r="A1195" t="s">
        <v>5536</v>
      </c>
      <c r="B1195" t="s">
        <v>5195</v>
      </c>
      <c r="C1195" t="s">
        <v>4504</v>
      </c>
      <c r="D1195" t="s">
        <v>413</v>
      </c>
      <c r="E1195" t="s">
        <v>413</v>
      </c>
      <c r="F1195" t="s">
        <v>413</v>
      </c>
      <c r="G1195" t="s">
        <v>413</v>
      </c>
      <c r="I1195" t="s">
        <v>1636</v>
      </c>
      <c r="J1195" t="s">
        <v>1636</v>
      </c>
      <c r="K1195" t="s">
        <v>5884</v>
      </c>
    </row>
    <row r="1196" spans="1:11" x14ac:dyDescent="0.35">
      <c r="A1196" t="s">
        <v>5536</v>
      </c>
      <c r="B1196" t="s">
        <v>5195</v>
      </c>
      <c r="C1196" t="s">
        <v>4525</v>
      </c>
      <c r="D1196" t="s">
        <v>413</v>
      </c>
      <c r="E1196" t="s">
        <v>413</v>
      </c>
      <c r="F1196" t="s">
        <v>413</v>
      </c>
      <c r="G1196" t="s">
        <v>413</v>
      </c>
      <c r="I1196" t="s">
        <v>1636</v>
      </c>
      <c r="J1196" t="s">
        <v>1636</v>
      </c>
      <c r="K1196" t="s">
        <v>5885</v>
      </c>
    </row>
    <row r="1197" spans="1:11" x14ac:dyDescent="0.35">
      <c r="A1197" t="s">
        <v>5536</v>
      </c>
      <c r="B1197" t="s">
        <v>5195</v>
      </c>
      <c r="C1197" t="s">
        <v>4546</v>
      </c>
      <c r="D1197" t="s">
        <v>413</v>
      </c>
      <c r="E1197" t="s">
        <v>413</v>
      </c>
      <c r="F1197" t="s">
        <v>413</v>
      </c>
      <c r="G1197" t="s">
        <v>413</v>
      </c>
      <c r="I1197" t="s">
        <v>1636</v>
      </c>
      <c r="J1197" t="s">
        <v>1636</v>
      </c>
      <c r="K1197" t="s">
        <v>5886</v>
      </c>
    </row>
    <row r="1198" spans="1:11" x14ac:dyDescent="0.35">
      <c r="A1198" t="s">
        <v>5536</v>
      </c>
      <c r="B1198" t="s">
        <v>5196</v>
      </c>
      <c r="C1198" t="s">
        <v>4482</v>
      </c>
      <c r="D1198" t="s">
        <v>837</v>
      </c>
      <c r="E1198" t="s">
        <v>1099</v>
      </c>
      <c r="F1198" t="s">
        <v>1099</v>
      </c>
      <c r="G1198" t="s">
        <v>4942</v>
      </c>
      <c r="H1198">
        <v>13</v>
      </c>
      <c r="I1198" t="s">
        <v>2353</v>
      </c>
      <c r="J1198">
        <v>49</v>
      </c>
      <c r="K1198" t="s">
        <v>5887</v>
      </c>
    </row>
    <row r="1199" spans="1:11" x14ac:dyDescent="0.35">
      <c r="A1199" t="s">
        <v>5536</v>
      </c>
      <c r="B1199" t="s">
        <v>5196</v>
      </c>
      <c r="C1199" t="s">
        <v>4503</v>
      </c>
      <c r="D1199" t="s">
        <v>837</v>
      </c>
      <c r="E1199" t="s">
        <v>1099</v>
      </c>
      <c r="F1199" t="s">
        <v>1099</v>
      </c>
      <c r="G1199" t="s">
        <v>4910</v>
      </c>
      <c r="H1199">
        <v>36</v>
      </c>
      <c r="I1199" t="s">
        <v>2353</v>
      </c>
      <c r="J1199" t="s">
        <v>1636</v>
      </c>
      <c r="K1199" t="s">
        <v>5888</v>
      </c>
    </row>
    <row r="1200" spans="1:11" x14ac:dyDescent="0.35">
      <c r="A1200" t="s">
        <v>5536</v>
      </c>
      <c r="B1200" t="s">
        <v>5196</v>
      </c>
      <c r="C1200" t="s">
        <v>4524</v>
      </c>
      <c r="D1200" t="s">
        <v>413</v>
      </c>
      <c r="E1200" t="s">
        <v>413</v>
      </c>
      <c r="F1200" t="s">
        <v>413</v>
      </c>
      <c r="G1200" t="s">
        <v>413</v>
      </c>
      <c r="I1200" t="s">
        <v>1636</v>
      </c>
      <c r="J1200" t="s">
        <v>1636</v>
      </c>
      <c r="K1200" t="s">
        <v>5889</v>
      </c>
    </row>
    <row r="1201" spans="1:11" x14ac:dyDescent="0.35">
      <c r="A1201" t="s">
        <v>5536</v>
      </c>
      <c r="B1201" t="s">
        <v>5196</v>
      </c>
      <c r="C1201" t="s">
        <v>4545</v>
      </c>
      <c r="D1201" t="s">
        <v>413</v>
      </c>
      <c r="E1201" t="s">
        <v>413</v>
      </c>
      <c r="F1201" t="s">
        <v>413</v>
      </c>
      <c r="G1201" t="s">
        <v>413</v>
      </c>
      <c r="I1201" t="s">
        <v>1636</v>
      </c>
      <c r="J1201" t="s">
        <v>1636</v>
      </c>
      <c r="K1201" t="s">
        <v>5890</v>
      </c>
    </row>
    <row r="1202" spans="1:11" x14ac:dyDescent="0.35">
      <c r="A1202" t="s">
        <v>5536</v>
      </c>
      <c r="B1202" t="s">
        <v>5197</v>
      </c>
      <c r="C1202" t="s">
        <v>4481</v>
      </c>
      <c r="D1202" t="s">
        <v>837</v>
      </c>
      <c r="E1202" t="s">
        <v>1099</v>
      </c>
      <c r="F1202" t="s">
        <v>1099</v>
      </c>
      <c r="G1202" t="s">
        <v>4942</v>
      </c>
      <c r="H1202">
        <v>49</v>
      </c>
      <c r="I1202" t="s">
        <v>2353</v>
      </c>
      <c r="J1202">
        <v>49</v>
      </c>
      <c r="K1202" t="s">
        <v>5891</v>
      </c>
    </row>
    <row r="1203" spans="1:11" x14ac:dyDescent="0.35">
      <c r="A1203" t="s">
        <v>5536</v>
      </c>
      <c r="B1203" t="s">
        <v>5197</v>
      </c>
      <c r="C1203" t="s">
        <v>4502</v>
      </c>
      <c r="D1203" t="s">
        <v>413</v>
      </c>
      <c r="E1203" t="s">
        <v>413</v>
      </c>
      <c r="F1203" t="s">
        <v>413</v>
      </c>
      <c r="G1203" t="s">
        <v>413</v>
      </c>
      <c r="I1203" t="s">
        <v>1636</v>
      </c>
      <c r="J1203" t="s">
        <v>1636</v>
      </c>
      <c r="K1203" t="s">
        <v>5892</v>
      </c>
    </row>
    <row r="1204" spans="1:11" x14ac:dyDescent="0.35">
      <c r="A1204" t="s">
        <v>5536</v>
      </c>
      <c r="B1204" t="s">
        <v>5197</v>
      </c>
      <c r="C1204" t="s">
        <v>4523</v>
      </c>
      <c r="D1204" t="s">
        <v>413</v>
      </c>
      <c r="E1204" t="s">
        <v>413</v>
      </c>
      <c r="F1204" t="s">
        <v>413</v>
      </c>
      <c r="G1204" t="s">
        <v>413</v>
      </c>
      <c r="I1204" t="s">
        <v>1636</v>
      </c>
      <c r="J1204" t="s">
        <v>1636</v>
      </c>
      <c r="K1204" t="s">
        <v>5893</v>
      </c>
    </row>
    <row r="1205" spans="1:11" x14ac:dyDescent="0.35">
      <c r="A1205" t="s">
        <v>5536</v>
      </c>
      <c r="B1205" t="s">
        <v>5197</v>
      </c>
      <c r="C1205" t="s">
        <v>4544</v>
      </c>
      <c r="D1205" t="s">
        <v>413</v>
      </c>
      <c r="E1205" t="s">
        <v>413</v>
      </c>
      <c r="F1205" t="s">
        <v>413</v>
      </c>
      <c r="G1205" t="s">
        <v>413</v>
      </c>
      <c r="I1205" t="s">
        <v>1636</v>
      </c>
      <c r="J1205" t="s">
        <v>1636</v>
      </c>
      <c r="K1205" t="s">
        <v>5894</v>
      </c>
    </row>
    <row r="1206" spans="1:11" x14ac:dyDescent="0.35">
      <c r="A1206" t="s">
        <v>5536</v>
      </c>
      <c r="B1206" t="s">
        <v>5198</v>
      </c>
      <c r="C1206" t="s">
        <v>4480</v>
      </c>
      <c r="D1206" t="s">
        <v>837</v>
      </c>
      <c r="E1206" t="s">
        <v>1099</v>
      </c>
      <c r="F1206" t="s">
        <v>1099</v>
      </c>
      <c r="G1206" t="s">
        <v>3962</v>
      </c>
      <c r="H1206">
        <v>43</v>
      </c>
      <c r="I1206" t="s">
        <v>2353</v>
      </c>
      <c r="J1206">
        <v>43</v>
      </c>
      <c r="K1206" t="s">
        <v>5895</v>
      </c>
    </row>
    <row r="1207" spans="1:11" x14ac:dyDescent="0.35">
      <c r="A1207" t="s">
        <v>5536</v>
      </c>
      <c r="B1207" t="s">
        <v>5198</v>
      </c>
      <c r="C1207" t="s">
        <v>4501</v>
      </c>
      <c r="D1207" t="s">
        <v>413</v>
      </c>
      <c r="E1207" t="s">
        <v>413</v>
      </c>
      <c r="F1207" t="s">
        <v>413</v>
      </c>
      <c r="G1207" t="s">
        <v>413</v>
      </c>
      <c r="I1207" t="s">
        <v>1636</v>
      </c>
      <c r="J1207" t="s">
        <v>1636</v>
      </c>
      <c r="K1207" t="s">
        <v>5896</v>
      </c>
    </row>
    <row r="1208" spans="1:11" x14ac:dyDescent="0.35">
      <c r="A1208" t="s">
        <v>5536</v>
      </c>
      <c r="B1208" t="s">
        <v>5198</v>
      </c>
      <c r="C1208" t="s">
        <v>4522</v>
      </c>
      <c r="D1208" t="s">
        <v>413</v>
      </c>
      <c r="E1208" t="s">
        <v>413</v>
      </c>
      <c r="F1208" t="s">
        <v>413</v>
      </c>
      <c r="G1208" t="s">
        <v>413</v>
      </c>
      <c r="I1208" t="s">
        <v>1636</v>
      </c>
      <c r="J1208" t="s">
        <v>1636</v>
      </c>
      <c r="K1208" t="s">
        <v>5897</v>
      </c>
    </row>
    <row r="1209" spans="1:11" x14ac:dyDescent="0.35">
      <c r="A1209" t="s">
        <v>5536</v>
      </c>
      <c r="B1209" t="s">
        <v>5198</v>
      </c>
      <c r="C1209" t="s">
        <v>4543</v>
      </c>
      <c r="D1209" t="s">
        <v>413</v>
      </c>
      <c r="E1209" t="s">
        <v>413</v>
      </c>
      <c r="F1209" t="s">
        <v>413</v>
      </c>
      <c r="G1209" t="s">
        <v>413</v>
      </c>
      <c r="I1209" t="s">
        <v>1636</v>
      </c>
      <c r="J1209" t="s">
        <v>1636</v>
      </c>
      <c r="K1209" t="s">
        <v>5898</v>
      </c>
    </row>
    <row r="1210" spans="1:11" x14ac:dyDescent="0.35">
      <c r="A1210" t="s">
        <v>5536</v>
      </c>
      <c r="B1210" t="s">
        <v>5199</v>
      </c>
      <c r="C1210" t="s">
        <v>4479</v>
      </c>
      <c r="D1210" t="s">
        <v>2092</v>
      </c>
      <c r="E1210" t="s">
        <v>2100</v>
      </c>
      <c r="F1210" t="s">
        <v>2100</v>
      </c>
      <c r="G1210" t="s">
        <v>4135</v>
      </c>
      <c r="H1210">
        <v>34</v>
      </c>
      <c r="I1210" t="s">
        <v>2353</v>
      </c>
      <c r="J1210">
        <v>34</v>
      </c>
      <c r="K1210" t="s">
        <v>5899</v>
      </c>
    </row>
    <row r="1211" spans="1:11" x14ac:dyDescent="0.35">
      <c r="A1211" t="s">
        <v>5536</v>
      </c>
      <c r="B1211" t="s">
        <v>5199</v>
      </c>
      <c r="C1211" t="s">
        <v>4500</v>
      </c>
      <c r="D1211" t="s">
        <v>413</v>
      </c>
      <c r="E1211" t="s">
        <v>413</v>
      </c>
      <c r="F1211" t="s">
        <v>413</v>
      </c>
      <c r="G1211" t="s">
        <v>413</v>
      </c>
      <c r="I1211" t="s">
        <v>1636</v>
      </c>
      <c r="J1211" t="s">
        <v>1636</v>
      </c>
      <c r="K1211" t="s">
        <v>5900</v>
      </c>
    </row>
    <row r="1212" spans="1:11" x14ac:dyDescent="0.35">
      <c r="A1212" t="s">
        <v>5536</v>
      </c>
      <c r="B1212" t="s">
        <v>5199</v>
      </c>
      <c r="C1212" t="s">
        <v>4521</v>
      </c>
      <c r="D1212" t="s">
        <v>413</v>
      </c>
      <c r="E1212" t="s">
        <v>413</v>
      </c>
      <c r="F1212" t="s">
        <v>413</v>
      </c>
      <c r="G1212" t="s">
        <v>413</v>
      </c>
      <c r="I1212" t="s">
        <v>1636</v>
      </c>
      <c r="J1212" t="s">
        <v>1636</v>
      </c>
      <c r="K1212" t="s">
        <v>5901</v>
      </c>
    </row>
    <row r="1213" spans="1:11" x14ac:dyDescent="0.35">
      <c r="A1213" t="s">
        <v>5536</v>
      </c>
      <c r="B1213" t="s">
        <v>5199</v>
      </c>
      <c r="C1213" t="s">
        <v>4542</v>
      </c>
      <c r="D1213" t="s">
        <v>413</v>
      </c>
      <c r="E1213" t="s">
        <v>413</v>
      </c>
      <c r="F1213" t="s">
        <v>413</v>
      </c>
      <c r="G1213" t="s">
        <v>413</v>
      </c>
      <c r="I1213" t="s">
        <v>1636</v>
      </c>
      <c r="J1213" t="s">
        <v>1636</v>
      </c>
      <c r="K1213" t="s">
        <v>5902</v>
      </c>
    </row>
    <row r="1214" spans="1:11" x14ac:dyDescent="0.35">
      <c r="A1214" t="s">
        <v>5536</v>
      </c>
      <c r="B1214" t="s">
        <v>5200</v>
      </c>
      <c r="C1214" t="s">
        <v>4492</v>
      </c>
      <c r="D1214" t="s">
        <v>413</v>
      </c>
      <c r="E1214" t="s">
        <v>413</v>
      </c>
      <c r="F1214" t="s">
        <v>413</v>
      </c>
      <c r="G1214" t="s">
        <v>413</v>
      </c>
      <c r="I1214" t="s">
        <v>1636</v>
      </c>
      <c r="J1214">
        <v>0</v>
      </c>
      <c r="K1214" t="s">
        <v>5903</v>
      </c>
    </row>
    <row r="1215" spans="1:11" x14ac:dyDescent="0.35">
      <c r="A1215" t="s">
        <v>5536</v>
      </c>
      <c r="B1215" t="s">
        <v>5200</v>
      </c>
      <c r="C1215" t="s">
        <v>4513</v>
      </c>
      <c r="D1215" t="s">
        <v>413</v>
      </c>
      <c r="E1215" t="s">
        <v>413</v>
      </c>
      <c r="F1215" t="s">
        <v>413</v>
      </c>
      <c r="G1215" t="s">
        <v>413</v>
      </c>
      <c r="I1215" t="s">
        <v>1636</v>
      </c>
      <c r="J1215" t="s">
        <v>1636</v>
      </c>
      <c r="K1215" t="s">
        <v>5904</v>
      </c>
    </row>
    <row r="1216" spans="1:11" x14ac:dyDescent="0.35">
      <c r="A1216" t="s">
        <v>5536</v>
      </c>
      <c r="B1216" t="s">
        <v>5200</v>
      </c>
      <c r="C1216" t="s">
        <v>4534</v>
      </c>
      <c r="D1216" t="s">
        <v>413</v>
      </c>
      <c r="E1216" t="s">
        <v>413</v>
      </c>
      <c r="F1216" t="s">
        <v>413</v>
      </c>
      <c r="G1216" t="s">
        <v>413</v>
      </c>
      <c r="I1216" t="s">
        <v>1636</v>
      </c>
      <c r="J1216" t="s">
        <v>1636</v>
      </c>
      <c r="K1216" t="s">
        <v>5905</v>
      </c>
    </row>
    <row r="1217" spans="1:11" x14ac:dyDescent="0.35">
      <c r="A1217" t="s">
        <v>5536</v>
      </c>
      <c r="B1217" t="s">
        <v>5200</v>
      </c>
      <c r="C1217" t="s">
        <v>4555</v>
      </c>
      <c r="D1217" t="s">
        <v>413</v>
      </c>
      <c r="E1217" t="s">
        <v>413</v>
      </c>
      <c r="F1217" t="s">
        <v>413</v>
      </c>
      <c r="G1217" t="s">
        <v>413</v>
      </c>
      <c r="I1217" t="s">
        <v>1636</v>
      </c>
      <c r="J1217" t="s">
        <v>1636</v>
      </c>
      <c r="K1217" t="s">
        <v>5906</v>
      </c>
    </row>
    <row r="1218" spans="1:11" x14ac:dyDescent="0.35">
      <c r="A1218" t="s">
        <v>5536</v>
      </c>
      <c r="B1218" t="s">
        <v>5201</v>
      </c>
      <c r="C1218" t="s">
        <v>4491</v>
      </c>
      <c r="D1218" t="s">
        <v>837</v>
      </c>
      <c r="E1218" t="s">
        <v>1099</v>
      </c>
      <c r="F1218" t="s">
        <v>1099</v>
      </c>
      <c r="G1218" t="s">
        <v>4096</v>
      </c>
      <c r="H1218">
        <v>49</v>
      </c>
      <c r="I1218" t="s">
        <v>2353</v>
      </c>
      <c r="J1218">
        <v>49</v>
      </c>
      <c r="K1218" t="s">
        <v>5907</v>
      </c>
    </row>
    <row r="1219" spans="1:11" x14ac:dyDescent="0.35">
      <c r="A1219" t="s">
        <v>5536</v>
      </c>
      <c r="B1219" t="s">
        <v>5201</v>
      </c>
      <c r="C1219" t="s">
        <v>4512</v>
      </c>
      <c r="D1219" t="s">
        <v>413</v>
      </c>
      <c r="E1219" t="s">
        <v>413</v>
      </c>
      <c r="F1219" t="s">
        <v>413</v>
      </c>
      <c r="G1219" t="s">
        <v>413</v>
      </c>
      <c r="I1219" t="s">
        <v>1636</v>
      </c>
      <c r="J1219" t="s">
        <v>1636</v>
      </c>
      <c r="K1219" t="s">
        <v>5908</v>
      </c>
    </row>
    <row r="1220" spans="1:11" x14ac:dyDescent="0.35">
      <c r="A1220" t="s">
        <v>5536</v>
      </c>
      <c r="B1220" t="s">
        <v>5201</v>
      </c>
      <c r="C1220" t="s">
        <v>4533</v>
      </c>
      <c r="D1220" t="s">
        <v>413</v>
      </c>
      <c r="E1220" t="s">
        <v>413</v>
      </c>
      <c r="F1220" t="s">
        <v>413</v>
      </c>
      <c r="G1220" t="s">
        <v>413</v>
      </c>
      <c r="I1220" t="s">
        <v>1636</v>
      </c>
      <c r="J1220" t="s">
        <v>1636</v>
      </c>
      <c r="K1220" t="s">
        <v>5909</v>
      </c>
    </row>
    <row r="1221" spans="1:11" x14ac:dyDescent="0.35">
      <c r="A1221" t="s">
        <v>5536</v>
      </c>
      <c r="B1221" t="s">
        <v>5202</v>
      </c>
      <c r="C1221" t="s">
        <v>4490</v>
      </c>
      <c r="D1221" t="s">
        <v>837</v>
      </c>
      <c r="E1221" t="s">
        <v>1099</v>
      </c>
      <c r="F1221" t="s">
        <v>1099</v>
      </c>
      <c r="G1221" t="s">
        <v>4133</v>
      </c>
      <c r="H1221">
        <v>6</v>
      </c>
      <c r="I1221" t="s">
        <v>2353</v>
      </c>
      <c r="J1221">
        <v>21</v>
      </c>
      <c r="K1221" t="s">
        <v>5911</v>
      </c>
    </row>
    <row r="1222" spans="1:11" x14ac:dyDescent="0.35">
      <c r="A1222" t="s">
        <v>5536</v>
      </c>
      <c r="B1222" t="s">
        <v>5202</v>
      </c>
      <c r="C1222" t="s">
        <v>4511</v>
      </c>
      <c r="D1222" t="s">
        <v>915</v>
      </c>
      <c r="E1222" t="s">
        <v>1100</v>
      </c>
      <c r="F1222" t="s">
        <v>1100</v>
      </c>
      <c r="G1222" t="s">
        <v>3958</v>
      </c>
      <c r="H1222">
        <v>6</v>
      </c>
      <c r="I1222" t="s">
        <v>2353</v>
      </c>
      <c r="J1222" t="s">
        <v>1636</v>
      </c>
      <c r="K1222" t="s">
        <v>5912</v>
      </c>
    </row>
    <row r="1223" spans="1:11" x14ac:dyDescent="0.35">
      <c r="A1223" t="s">
        <v>5536</v>
      </c>
      <c r="B1223" t="s">
        <v>5202</v>
      </c>
      <c r="C1223" t="s">
        <v>4532</v>
      </c>
      <c r="D1223" t="s">
        <v>915</v>
      </c>
      <c r="E1223" t="s">
        <v>1100</v>
      </c>
      <c r="F1223" t="s">
        <v>1100</v>
      </c>
      <c r="G1223" t="s">
        <v>3961</v>
      </c>
      <c r="H1223">
        <v>9</v>
      </c>
      <c r="I1223" t="s">
        <v>2353</v>
      </c>
      <c r="J1223" t="s">
        <v>1636</v>
      </c>
      <c r="K1223" t="s">
        <v>5913</v>
      </c>
    </row>
    <row r="1224" spans="1:11" x14ac:dyDescent="0.35">
      <c r="A1224" t="s">
        <v>5536</v>
      </c>
      <c r="B1224" t="s">
        <v>5202</v>
      </c>
      <c r="C1224" t="s">
        <v>4553</v>
      </c>
      <c r="D1224" t="s">
        <v>915</v>
      </c>
      <c r="E1224" t="s">
        <v>1100</v>
      </c>
      <c r="F1224" t="s">
        <v>1100</v>
      </c>
      <c r="G1224" t="s">
        <v>3946</v>
      </c>
      <c r="H1224">
        <v>11</v>
      </c>
      <c r="I1224" t="s">
        <v>2353</v>
      </c>
      <c r="J1224" t="s">
        <v>1636</v>
      </c>
      <c r="K1224" t="s">
        <v>5914</v>
      </c>
    </row>
    <row r="1225" spans="1:11" x14ac:dyDescent="0.35">
      <c r="A1225" t="s">
        <v>5536</v>
      </c>
      <c r="B1225" t="s">
        <v>5202</v>
      </c>
      <c r="C1225" t="s">
        <v>4943</v>
      </c>
      <c r="D1225" t="s">
        <v>915</v>
      </c>
      <c r="E1225" t="s">
        <v>1100</v>
      </c>
      <c r="F1225" t="s">
        <v>1100</v>
      </c>
      <c r="G1225" t="s">
        <v>3941</v>
      </c>
      <c r="H1225">
        <v>15</v>
      </c>
      <c r="I1225" t="s">
        <v>2353</v>
      </c>
      <c r="J1225" t="s">
        <v>1636</v>
      </c>
      <c r="K1225" t="s">
        <v>5963</v>
      </c>
    </row>
    <row r="1226" spans="1:11" x14ac:dyDescent="0.35">
      <c r="A1226" t="s">
        <v>5536</v>
      </c>
      <c r="B1226" t="s">
        <v>5203</v>
      </c>
      <c r="C1226" t="s">
        <v>4489</v>
      </c>
      <c r="D1226" t="s">
        <v>2092</v>
      </c>
      <c r="E1226" t="s">
        <v>2100</v>
      </c>
      <c r="F1226" t="s">
        <v>2100</v>
      </c>
      <c r="G1226" t="s">
        <v>4944</v>
      </c>
      <c r="H1226">
        <v>25</v>
      </c>
      <c r="I1226" t="s">
        <v>2353</v>
      </c>
      <c r="J1226">
        <v>46</v>
      </c>
      <c r="K1226" t="s">
        <v>5915</v>
      </c>
    </row>
    <row r="1227" spans="1:11" x14ac:dyDescent="0.35">
      <c r="A1227" t="s">
        <v>5536</v>
      </c>
      <c r="B1227" t="s">
        <v>5203</v>
      </c>
      <c r="C1227" t="s">
        <v>4510</v>
      </c>
      <c r="D1227" t="s">
        <v>2092</v>
      </c>
      <c r="E1227" t="s">
        <v>2100</v>
      </c>
      <c r="F1227" t="s">
        <v>2100</v>
      </c>
      <c r="G1227" t="s">
        <v>4945</v>
      </c>
      <c r="H1227">
        <v>21</v>
      </c>
      <c r="I1227" t="s">
        <v>2353</v>
      </c>
      <c r="J1227" t="s">
        <v>1636</v>
      </c>
      <c r="K1227" t="s">
        <v>5916</v>
      </c>
    </row>
    <row r="1228" spans="1:11" x14ac:dyDescent="0.35">
      <c r="A1228" t="s">
        <v>5536</v>
      </c>
      <c r="B1228" t="s">
        <v>5203</v>
      </c>
      <c r="C1228" t="s">
        <v>4531</v>
      </c>
      <c r="D1228" t="s">
        <v>413</v>
      </c>
      <c r="E1228" t="s">
        <v>413</v>
      </c>
      <c r="F1228" t="s">
        <v>413</v>
      </c>
      <c r="G1228" t="s">
        <v>413</v>
      </c>
      <c r="I1228" t="s">
        <v>1636</v>
      </c>
      <c r="J1228" t="s">
        <v>1636</v>
      </c>
      <c r="K1228" t="s">
        <v>5917</v>
      </c>
    </row>
    <row r="1229" spans="1:11" x14ac:dyDescent="0.35">
      <c r="A1229" t="s">
        <v>5536</v>
      </c>
      <c r="B1229" t="s">
        <v>5203</v>
      </c>
      <c r="C1229" t="s">
        <v>4552</v>
      </c>
      <c r="D1229" t="s">
        <v>413</v>
      </c>
      <c r="E1229" t="s">
        <v>413</v>
      </c>
      <c r="F1229" t="s">
        <v>413</v>
      </c>
      <c r="G1229" t="s">
        <v>413</v>
      </c>
      <c r="I1229" t="s">
        <v>1636</v>
      </c>
      <c r="J1229" t="s">
        <v>1636</v>
      </c>
      <c r="K1229" t="s">
        <v>5918</v>
      </c>
    </row>
    <row r="1230" spans="1:11" x14ac:dyDescent="0.35">
      <c r="A1230" t="s">
        <v>5536</v>
      </c>
      <c r="B1230" t="s">
        <v>5204</v>
      </c>
      <c r="C1230" t="s">
        <v>4488</v>
      </c>
      <c r="D1230" t="s">
        <v>2092</v>
      </c>
      <c r="E1230" t="s">
        <v>2100</v>
      </c>
      <c r="F1230" t="s">
        <v>2100</v>
      </c>
      <c r="G1230" t="s">
        <v>4136</v>
      </c>
      <c r="H1230">
        <v>31</v>
      </c>
      <c r="I1230" t="s">
        <v>2353</v>
      </c>
      <c r="J1230">
        <v>49</v>
      </c>
      <c r="K1230" t="s">
        <v>5919</v>
      </c>
    </row>
    <row r="1231" spans="1:11" x14ac:dyDescent="0.35">
      <c r="A1231" t="s">
        <v>5536</v>
      </c>
      <c r="B1231" t="s">
        <v>5204</v>
      </c>
      <c r="C1231" t="s">
        <v>4509</v>
      </c>
      <c r="D1231" t="s">
        <v>837</v>
      </c>
      <c r="E1231" t="s">
        <v>1099</v>
      </c>
      <c r="F1231" t="s">
        <v>1099</v>
      </c>
      <c r="G1231" t="s">
        <v>4941</v>
      </c>
      <c r="H1231">
        <v>18</v>
      </c>
      <c r="I1231" t="s">
        <v>2353</v>
      </c>
      <c r="J1231" t="s">
        <v>1636</v>
      </c>
      <c r="K1231" t="s">
        <v>5920</v>
      </c>
    </row>
    <row r="1232" spans="1:11" x14ac:dyDescent="0.35">
      <c r="A1232" t="s">
        <v>5536</v>
      </c>
      <c r="B1232" t="s">
        <v>5204</v>
      </c>
      <c r="C1232" t="s">
        <v>4530</v>
      </c>
      <c r="D1232" t="s">
        <v>413</v>
      </c>
      <c r="E1232" t="s">
        <v>413</v>
      </c>
      <c r="F1232" t="s">
        <v>413</v>
      </c>
      <c r="G1232" t="s">
        <v>413</v>
      </c>
      <c r="I1232" t="s">
        <v>1636</v>
      </c>
      <c r="J1232" t="s">
        <v>1636</v>
      </c>
      <c r="K1232" t="s">
        <v>5921</v>
      </c>
    </row>
    <row r="1233" spans="1:11" x14ac:dyDescent="0.35">
      <c r="A1233" t="s">
        <v>5536</v>
      </c>
      <c r="B1233" t="s">
        <v>5204</v>
      </c>
      <c r="C1233" t="s">
        <v>4551</v>
      </c>
      <c r="D1233" t="s">
        <v>413</v>
      </c>
      <c r="E1233" t="s">
        <v>413</v>
      </c>
      <c r="F1233" t="s">
        <v>413</v>
      </c>
      <c r="G1233" t="s">
        <v>413</v>
      </c>
      <c r="I1233" t="s">
        <v>1636</v>
      </c>
      <c r="J1233" t="s">
        <v>1636</v>
      </c>
      <c r="K1233" t="s">
        <v>5922</v>
      </c>
    </row>
    <row r="1234" spans="1:11" x14ac:dyDescent="0.35">
      <c r="A1234" t="s">
        <v>5536</v>
      </c>
      <c r="B1234" t="s">
        <v>5205</v>
      </c>
      <c r="C1234" t="s">
        <v>4487</v>
      </c>
      <c r="D1234" t="s">
        <v>413</v>
      </c>
      <c r="E1234" t="s">
        <v>413</v>
      </c>
      <c r="F1234" t="s">
        <v>413</v>
      </c>
      <c r="G1234" t="s">
        <v>413</v>
      </c>
      <c r="I1234" t="s">
        <v>1636</v>
      </c>
      <c r="J1234">
        <v>0</v>
      </c>
      <c r="K1234" t="s">
        <v>5923</v>
      </c>
    </row>
    <row r="1235" spans="1:11" x14ac:dyDescent="0.35">
      <c r="A1235" t="s">
        <v>5536</v>
      </c>
      <c r="B1235" t="s">
        <v>5205</v>
      </c>
      <c r="C1235" t="s">
        <v>4508</v>
      </c>
      <c r="D1235" t="s">
        <v>413</v>
      </c>
      <c r="E1235" t="s">
        <v>413</v>
      </c>
      <c r="F1235" t="s">
        <v>413</v>
      </c>
      <c r="G1235" t="s">
        <v>413</v>
      </c>
      <c r="I1235" t="s">
        <v>1636</v>
      </c>
      <c r="J1235" t="s">
        <v>1636</v>
      </c>
      <c r="K1235" t="s">
        <v>5924</v>
      </c>
    </row>
    <row r="1236" spans="1:11" x14ac:dyDescent="0.35">
      <c r="A1236" t="s">
        <v>5536</v>
      </c>
      <c r="B1236" t="s">
        <v>5205</v>
      </c>
      <c r="C1236" t="s">
        <v>4529</v>
      </c>
      <c r="D1236" t="s">
        <v>413</v>
      </c>
      <c r="E1236" t="s">
        <v>413</v>
      </c>
      <c r="F1236" t="s">
        <v>413</v>
      </c>
      <c r="G1236" t="s">
        <v>413</v>
      </c>
      <c r="I1236" t="s">
        <v>1636</v>
      </c>
      <c r="J1236" t="s">
        <v>1636</v>
      </c>
      <c r="K1236" t="s">
        <v>5925</v>
      </c>
    </row>
    <row r="1237" spans="1:11" x14ac:dyDescent="0.35">
      <c r="A1237" t="s">
        <v>5536</v>
      </c>
      <c r="B1237" t="s">
        <v>5205</v>
      </c>
      <c r="C1237" t="s">
        <v>4550</v>
      </c>
      <c r="D1237" t="s">
        <v>413</v>
      </c>
      <c r="E1237" t="s">
        <v>413</v>
      </c>
      <c r="F1237" t="s">
        <v>413</v>
      </c>
      <c r="G1237" t="s">
        <v>413</v>
      </c>
      <c r="I1237" t="s">
        <v>1636</v>
      </c>
      <c r="J1237" t="s">
        <v>1636</v>
      </c>
      <c r="K1237" t="s">
        <v>5926</v>
      </c>
    </row>
    <row r="1238" spans="1:11" x14ac:dyDescent="0.35">
      <c r="A1238" t="s">
        <v>5536</v>
      </c>
      <c r="B1238" t="s">
        <v>5206</v>
      </c>
      <c r="C1238" t="s">
        <v>4486</v>
      </c>
      <c r="D1238" t="s">
        <v>413</v>
      </c>
      <c r="E1238" t="s">
        <v>413</v>
      </c>
      <c r="F1238" t="s">
        <v>413</v>
      </c>
      <c r="G1238" t="s">
        <v>413</v>
      </c>
      <c r="I1238" t="s">
        <v>1636</v>
      </c>
      <c r="J1238">
        <v>0</v>
      </c>
      <c r="K1238" t="s">
        <v>5927</v>
      </c>
    </row>
    <row r="1239" spans="1:11" x14ac:dyDescent="0.35">
      <c r="A1239" t="s">
        <v>5536</v>
      </c>
      <c r="B1239" t="s">
        <v>5206</v>
      </c>
      <c r="C1239" t="s">
        <v>4507</v>
      </c>
      <c r="D1239" t="s">
        <v>413</v>
      </c>
      <c r="E1239" t="s">
        <v>413</v>
      </c>
      <c r="F1239" t="s">
        <v>413</v>
      </c>
      <c r="G1239" t="s">
        <v>413</v>
      </c>
      <c r="I1239" t="s">
        <v>1636</v>
      </c>
      <c r="J1239" t="s">
        <v>1636</v>
      </c>
      <c r="K1239" t="s">
        <v>5928</v>
      </c>
    </row>
    <row r="1240" spans="1:11" x14ac:dyDescent="0.35">
      <c r="A1240" t="s">
        <v>5536</v>
      </c>
      <c r="B1240" t="s">
        <v>5206</v>
      </c>
      <c r="C1240" t="s">
        <v>4528</v>
      </c>
      <c r="D1240" t="s">
        <v>413</v>
      </c>
      <c r="E1240" t="s">
        <v>413</v>
      </c>
      <c r="F1240" t="s">
        <v>413</v>
      </c>
      <c r="G1240" t="s">
        <v>413</v>
      </c>
      <c r="I1240" t="s">
        <v>1636</v>
      </c>
      <c r="J1240" t="s">
        <v>1636</v>
      </c>
      <c r="K1240" t="s">
        <v>5929</v>
      </c>
    </row>
    <row r="1241" spans="1:11" x14ac:dyDescent="0.35">
      <c r="A1241" t="s">
        <v>5536</v>
      </c>
      <c r="B1241" t="s">
        <v>5206</v>
      </c>
      <c r="C1241" t="s">
        <v>4549</v>
      </c>
      <c r="D1241" t="s">
        <v>413</v>
      </c>
      <c r="E1241" t="s">
        <v>413</v>
      </c>
      <c r="F1241" t="s">
        <v>413</v>
      </c>
      <c r="G1241" t="s">
        <v>413</v>
      </c>
      <c r="I1241" t="s">
        <v>1636</v>
      </c>
      <c r="J1241" t="s">
        <v>1636</v>
      </c>
      <c r="K1241" t="s">
        <v>5930</v>
      </c>
    </row>
    <row r="1242" spans="1:11" x14ac:dyDescent="0.35">
      <c r="A1242" t="s">
        <v>5536</v>
      </c>
      <c r="B1242" t="s">
        <v>5207</v>
      </c>
      <c r="C1242" t="s">
        <v>4499</v>
      </c>
      <c r="D1242" t="s">
        <v>2092</v>
      </c>
      <c r="E1242" t="s">
        <v>2100</v>
      </c>
      <c r="F1242" t="s">
        <v>2100</v>
      </c>
      <c r="G1242" t="s">
        <v>4296</v>
      </c>
      <c r="H1242">
        <v>41</v>
      </c>
      <c r="I1242" t="s">
        <v>2353</v>
      </c>
      <c r="J1242">
        <v>49</v>
      </c>
      <c r="K1242" t="s">
        <v>5931</v>
      </c>
    </row>
    <row r="1243" spans="1:11" x14ac:dyDescent="0.35">
      <c r="A1243" t="s">
        <v>5536</v>
      </c>
      <c r="B1243" t="s">
        <v>5207</v>
      </c>
      <c r="C1243" t="s">
        <v>4520</v>
      </c>
      <c r="D1243" t="s">
        <v>834</v>
      </c>
      <c r="E1243" t="s">
        <v>1150</v>
      </c>
      <c r="F1243" t="s">
        <v>1150</v>
      </c>
      <c r="G1243" t="s">
        <v>4306</v>
      </c>
      <c r="H1243">
        <v>8</v>
      </c>
      <c r="I1243" t="s">
        <v>2353</v>
      </c>
      <c r="J1243" t="s">
        <v>1636</v>
      </c>
      <c r="K1243" t="s">
        <v>5932</v>
      </c>
    </row>
    <row r="1244" spans="1:11" x14ac:dyDescent="0.35">
      <c r="A1244" t="s">
        <v>5536</v>
      </c>
      <c r="B1244" t="s">
        <v>5207</v>
      </c>
      <c r="C1244" t="s">
        <v>4541</v>
      </c>
      <c r="D1244" t="s">
        <v>413</v>
      </c>
      <c r="E1244" t="s">
        <v>413</v>
      </c>
      <c r="F1244" t="s">
        <v>413</v>
      </c>
      <c r="G1244" t="s">
        <v>413</v>
      </c>
      <c r="I1244" t="s">
        <v>1636</v>
      </c>
      <c r="J1244" t="s">
        <v>1636</v>
      </c>
      <c r="K1244" t="s">
        <v>5933</v>
      </c>
    </row>
    <row r="1245" spans="1:11" x14ac:dyDescent="0.35">
      <c r="A1245" t="s">
        <v>5536</v>
      </c>
      <c r="B1245" t="s">
        <v>5207</v>
      </c>
      <c r="C1245" t="s">
        <v>4562</v>
      </c>
      <c r="D1245" t="s">
        <v>413</v>
      </c>
      <c r="E1245" t="s">
        <v>413</v>
      </c>
      <c r="F1245" t="s">
        <v>413</v>
      </c>
      <c r="G1245" t="s">
        <v>413</v>
      </c>
      <c r="I1245" t="s">
        <v>1636</v>
      </c>
      <c r="J1245" t="s">
        <v>1636</v>
      </c>
      <c r="K1245" t="s">
        <v>5934</v>
      </c>
    </row>
    <row r="1246" spans="1:11" x14ac:dyDescent="0.35">
      <c r="A1246" t="s">
        <v>5536</v>
      </c>
      <c r="B1246" t="s">
        <v>5208</v>
      </c>
      <c r="C1246" t="s">
        <v>4498</v>
      </c>
      <c r="D1246" t="s">
        <v>2092</v>
      </c>
      <c r="E1246" t="s">
        <v>2100</v>
      </c>
      <c r="F1246" t="s">
        <v>2100</v>
      </c>
      <c r="G1246" t="s">
        <v>4297</v>
      </c>
      <c r="H1246">
        <v>49</v>
      </c>
      <c r="I1246" t="s">
        <v>2353</v>
      </c>
      <c r="J1246">
        <v>49</v>
      </c>
      <c r="K1246" t="s">
        <v>5935</v>
      </c>
    </row>
    <row r="1247" spans="1:11" x14ac:dyDescent="0.35">
      <c r="A1247" t="s">
        <v>5536</v>
      </c>
      <c r="B1247" t="s">
        <v>5208</v>
      </c>
      <c r="C1247" t="s">
        <v>4519</v>
      </c>
      <c r="D1247" t="s">
        <v>413</v>
      </c>
      <c r="E1247" t="s">
        <v>413</v>
      </c>
      <c r="F1247" t="s">
        <v>413</v>
      </c>
      <c r="G1247" t="s">
        <v>413</v>
      </c>
      <c r="I1247" t="s">
        <v>1636</v>
      </c>
      <c r="J1247" t="s">
        <v>1636</v>
      </c>
      <c r="K1247" t="s">
        <v>5936</v>
      </c>
    </row>
    <row r="1248" spans="1:11" x14ac:dyDescent="0.35">
      <c r="A1248" t="s">
        <v>5536</v>
      </c>
      <c r="B1248" t="s">
        <v>5208</v>
      </c>
      <c r="C1248" t="s">
        <v>4540</v>
      </c>
      <c r="D1248" t="s">
        <v>413</v>
      </c>
      <c r="E1248" t="s">
        <v>413</v>
      </c>
      <c r="F1248" t="s">
        <v>413</v>
      </c>
      <c r="G1248" t="s">
        <v>413</v>
      </c>
      <c r="I1248" t="s">
        <v>1636</v>
      </c>
      <c r="J1248" t="s">
        <v>1636</v>
      </c>
      <c r="K1248" t="s">
        <v>5937</v>
      </c>
    </row>
    <row r="1249" spans="1:11" x14ac:dyDescent="0.35">
      <c r="A1249" t="s">
        <v>5536</v>
      </c>
      <c r="B1249" t="s">
        <v>5208</v>
      </c>
      <c r="C1249" t="s">
        <v>4561</v>
      </c>
      <c r="D1249" t="s">
        <v>413</v>
      </c>
      <c r="E1249" t="s">
        <v>413</v>
      </c>
      <c r="F1249" t="s">
        <v>413</v>
      </c>
      <c r="G1249" t="s">
        <v>413</v>
      </c>
      <c r="I1249" t="s">
        <v>1636</v>
      </c>
      <c r="J1249" t="s">
        <v>1636</v>
      </c>
      <c r="K1249" t="s">
        <v>5938</v>
      </c>
    </row>
    <row r="1250" spans="1:11" x14ac:dyDescent="0.35">
      <c r="A1250" t="s">
        <v>5536</v>
      </c>
      <c r="B1250" t="s">
        <v>5209</v>
      </c>
      <c r="C1250" t="s">
        <v>4497</v>
      </c>
      <c r="D1250" t="s">
        <v>1475</v>
      </c>
      <c r="E1250" t="s">
        <v>1634</v>
      </c>
      <c r="F1250" t="s">
        <v>1634</v>
      </c>
      <c r="G1250" t="s">
        <v>4309</v>
      </c>
      <c r="H1250">
        <v>13</v>
      </c>
      <c r="I1250" t="s">
        <v>2353</v>
      </c>
      <c r="J1250">
        <v>49</v>
      </c>
      <c r="K1250" t="s">
        <v>5939</v>
      </c>
    </row>
    <row r="1251" spans="1:11" x14ac:dyDescent="0.35">
      <c r="A1251" t="s">
        <v>5536</v>
      </c>
      <c r="B1251" t="s">
        <v>5209</v>
      </c>
      <c r="C1251" t="s">
        <v>4518</v>
      </c>
      <c r="D1251" t="s">
        <v>2092</v>
      </c>
      <c r="E1251" t="s">
        <v>2100</v>
      </c>
      <c r="F1251" t="s">
        <v>2100</v>
      </c>
      <c r="G1251" t="s">
        <v>4946</v>
      </c>
      <c r="H1251">
        <v>36</v>
      </c>
      <c r="I1251" t="s">
        <v>2353</v>
      </c>
      <c r="J1251" t="s">
        <v>1636</v>
      </c>
      <c r="K1251" t="s">
        <v>5940</v>
      </c>
    </row>
    <row r="1252" spans="1:11" x14ac:dyDescent="0.35">
      <c r="A1252" t="s">
        <v>5536</v>
      </c>
      <c r="B1252" t="s">
        <v>5209</v>
      </c>
      <c r="C1252" t="s">
        <v>4539</v>
      </c>
      <c r="D1252" t="s">
        <v>413</v>
      </c>
      <c r="E1252" t="s">
        <v>413</v>
      </c>
      <c r="F1252" t="s">
        <v>413</v>
      </c>
      <c r="G1252" t="s">
        <v>413</v>
      </c>
      <c r="I1252" t="s">
        <v>1636</v>
      </c>
      <c r="J1252" t="s">
        <v>1636</v>
      </c>
      <c r="K1252" t="s">
        <v>5941</v>
      </c>
    </row>
    <row r="1253" spans="1:11" x14ac:dyDescent="0.35">
      <c r="A1253" t="s">
        <v>5536</v>
      </c>
      <c r="B1253" t="s">
        <v>5209</v>
      </c>
      <c r="C1253" t="s">
        <v>4560</v>
      </c>
      <c r="D1253" t="s">
        <v>413</v>
      </c>
      <c r="E1253" t="s">
        <v>413</v>
      </c>
      <c r="F1253" t="s">
        <v>413</v>
      </c>
      <c r="G1253" t="s">
        <v>413</v>
      </c>
      <c r="I1253" t="s">
        <v>1636</v>
      </c>
      <c r="J1253" t="s">
        <v>1636</v>
      </c>
      <c r="K1253" t="s">
        <v>5942</v>
      </c>
    </row>
    <row r="1254" spans="1:11" x14ac:dyDescent="0.35">
      <c r="A1254" t="s">
        <v>5536</v>
      </c>
      <c r="B1254" t="s">
        <v>5210</v>
      </c>
      <c r="C1254" t="s">
        <v>4496</v>
      </c>
      <c r="D1254" t="s">
        <v>837</v>
      </c>
      <c r="E1254" t="s">
        <v>1099</v>
      </c>
      <c r="F1254" t="s">
        <v>1099</v>
      </c>
      <c r="G1254" t="s">
        <v>4096</v>
      </c>
      <c r="H1254">
        <v>5</v>
      </c>
      <c r="I1254" t="s">
        <v>2353</v>
      </c>
      <c r="J1254">
        <v>49</v>
      </c>
      <c r="K1254" t="s">
        <v>5943</v>
      </c>
    </row>
    <row r="1255" spans="1:11" x14ac:dyDescent="0.35">
      <c r="A1255" t="s">
        <v>5536</v>
      </c>
      <c r="B1255" t="s">
        <v>5210</v>
      </c>
      <c r="C1255" t="s">
        <v>4517</v>
      </c>
      <c r="D1255" t="s">
        <v>2092</v>
      </c>
      <c r="E1255" t="s">
        <v>2100</v>
      </c>
      <c r="F1255" t="s">
        <v>2100</v>
      </c>
      <c r="G1255" t="s">
        <v>4947</v>
      </c>
      <c r="H1255">
        <v>27</v>
      </c>
      <c r="I1255" t="s">
        <v>2353</v>
      </c>
      <c r="J1255" t="s">
        <v>1636</v>
      </c>
      <c r="K1255" t="s">
        <v>5944</v>
      </c>
    </row>
    <row r="1256" spans="1:11" x14ac:dyDescent="0.35">
      <c r="A1256" t="s">
        <v>5536</v>
      </c>
      <c r="B1256" t="s">
        <v>5210</v>
      </c>
      <c r="C1256" t="s">
        <v>4538</v>
      </c>
      <c r="D1256" t="s">
        <v>915</v>
      </c>
      <c r="E1256" t="s">
        <v>1100</v>
      </c>
      <c r="F1256" t="s">
        <v>1100</v>
      </c>
      <c r="G1256" t="s">
        <v>4948</v>
      </c>
      <c r="H1256">
        <v>17</v>
      </c>
      <c r="I1256" t="s">
        <v>2353</v>
      </c>
      <c r="J1256" t="s">
        <v>1636</v>
      </c>
      <c r="K1256" t="s">
        <v>5945</v>
      </c>
    </row>
    <row r="1257" spans="1:11" x14ac:dyDescent="0.35">
      <c r="A1257" t="s">
        <v>5536</v>
      </c>
      <c r="B1257" t="s">
        <v>5210</v>
      </c>
      <c r="C1257" t="s">
        <v>4559</v>
      </c>
      <c r="D1257" t="s">
        <v>413</v>
      </c>
      <c r="E1257" t="s">
        <v>413</v>
      </c>
      <c r="F1257" t="s">
        <v>413</v>
      </c>
      <c r="G1257" t="s">
        <v>413</v>
      </c>
      <c r="I1257" t="s">
        <v>1636</v>
      </c>
      <c r="J1257" t="s">
        <v>1636</v>
      </c>
      <c r="K1257" t="s">
        <v>5946</v>
      </c>
    </row>
    <row r="1258" spans="1:11" x14ac:dyDescent="0.35">
      <c r="A1258" t="s">
        <v>5536</v>
      </c>
      <c r="B1258" t="s">
        <v>5211</v>
      </c>
      <c r="C1258" t="s">
        <v>4495</v>
      </c>
      <c r="D1258" t="s">
        <v>915</v>
      </c>
      <c r="E1258" t="s">
        <v>1100</v>
      </c>
      <c r="F1258" t="s">
        <v>1100</v>
      </c>
      <c r="G1258" t="s">
        <v>3940</v>
      </c>
      <c r="H1258">
        <v>10</v>
      </c>
      <c r="I1258" t="s">
        <v>2353</v>
      </c>
      <c r="J1258">
        <v>40</v>
      </c>
      <c r="K1258" t="s">
        <v>5947</v>
      </c>
    </row>
    <row r="1259" spans="1:11" x14ac:dyDescent="0.35">
      <c r="A1259" t="s">
        <v>5536</v>
      </c>
      <c r="B1259" t="s">
        <v>5211</v>
      </c>
      <c r="C1259" t="s">
        <v>4516</v>
      </c>
      <c r="D1259" t="s">
        <v>915</v>
      </c>
      <c r="E1259" t="s">
        <v>1100</v>
      </c>
      <c r="F1259" t="s">
        <v>1100</v>
      </c>
      <c r="G1259" t="s">
        <v>3947</v>
      </c>
      <c r="H1259">
        <v>8</v>
      </c>
      <c r="I1259" t="s">
        <v>2353</v>
      </c>
      <c r="J1259" t="s">
        <v>1636</v>
      </c>
      <c r="K1259" t="s">
        <v>5948</v>
      </c>
    </row>
    <row r="1260" spans="1:11" x14ac:dyDescent="0.35">
      <c r="A1260" t="s">
        <v>5536</v>
      </c>
      <c r="B1260" t="s">
        <v>5211</v>
      </c>
      <c r="C1260" t="s">
        <v>4537</v>
      </c>
      <c r="D1260" t="s">
        <v>915</v>
      </c>
      <c r="E1260" t="s">
        <v>1100</v>
      </c>
      <c r="F1260" t="s">
        <v>1100</v>
      </c>
      <c r="G1260" t="s">
        <v>4949</v>
      </c>
      <c r="H1260">
        <v>22</v>
      </c>
      <c r="I1260" t="s">
        <v>2353</v>
      </c>
      <c r="J1260" t="s">
        <v>1636</v>
      </c>
      <c r="K1260" t="s">
        <v>5949</v>
      </c>
    </row>
    <row r="1261" spans="1:11" x14ac:dyDescent="0.35">
      <c r="A1261" t="s">
        <v>5536</v>
      </c>
      <c r="B1261" t="s">
        <v>5211</v>
      </c>
      <c r="C1261" t="s">
        <v>4558</v>
      </c>
      <c r="D1261" t="s">
        <v>2092</v>
      </c>
      <c r="E1261" t="s">
        <v>2100</v>
      </c>
      <c r="F1261" t="s">
        <v>2100</v>
      </c>
      <c r="G1261" t="s">
        <v>4297</v>
      </c>
      <c r="H1261">
        <v>9</v>
      </c>
      <c r="I1261" t="s">
        <v>2353</v>
      </c>
      <c r="J1261" t="s">
        <v>1636</v>
      </c>
      <c r="K1261" t="s">
        <v>5950</v>
      </c>
    </row>
    <row r="1262" spans="1:11" x14ac:dyDescent="0.35">
      <c r="A1262" t="s">
        <v>5536</v>
      </c>
      <c r="B1262" t="s">
        <v>5212</v>
      </c>
      <c r="C1262" t="s">
        <v>4494</v>
      </c>
      <c r="D1262" t="s">
        <v>2092</v>
      </c>
      <c r="E1262" t="s">
        <v>2100</v>
      </c>
      <c r="F1262" t="s">
        <v>2100</v>
      </c>
      <c r="G1262" t="s">
        <v>4296</v>
      </c>
      <c r="H1262">
        <v>49</v>
      </c>
      <c r="I1262" t="s">
        <v>2353</v>
      </c>
      <c r="J1262">
        <v>49</v>
      </c>
      <c r="K1262" t="s">
        <v>5951</v>
      </c>
    </row>
    <row r="1263" spans="1:11" x14ac:dyDescent="0.35">
      <c r="A1263" t="s">
        <v>5536</v>
      </c>
      <c r="B1263" t="s">
        <v>5212</v>
      </c>
      <c r="C1263" t="s">
        <v>4515</v>
      </c>
      <c r="D1263" t="s">
        <v>413</v>
      </c>
      <c r="E1263" t="s">
        <v>413</v>
      </c>
      <c r="F1263" t="s">
        <v>413</v>
      </c>
      <c r="G1263" t="s">
        <v>413</v>
      </c>
      <c r="I1263" t="s">
        <v>1636</v>
      </c>
      <c r="J1263" t="s">
        <v>1636</v>
      </c>
      <c r="K1263" t="s">
        <v>5952</v>
      </c>
    </row>
    <row r="1264" spans="1:11" x14ac:dyDescent="0.35">
      <c r="A1264" t="s">
        <v>5536</v>
      </c>
      <c r="B1264" t="s">
        <v>5212</v>
      </c>
      <c r="C1264" t="s">
        <v>4536</v>
      </c>
      <c r="D1264" t="s">
        <v>413</v>
      </c>
      <c r="E1264" t="s">
        <v>413</v>
      </c>
      <c r="F1264" t="s">
        <v>413</v>
      </c>
      <c r="G1264" t="s">
        <v>413</v>
      </c>
      <c r="I1264" t="s">
        <v>1636</v>
      </c>
      <c r="J1264" t="s">
        <v>1636</v>
      </c>
      <c r="K1264" t="s">
        <v>5953</v>
      </c>
    </row>
    <row r="1265" spans="1:11" x14ac:dyDescent="0.35">
      <c r="A1265" t="s">
        <v>5536</v>
      </c>
      <c r="B1265" t="s">
        <v>5212</v>
      </c>
      <c r="C1265" t="s">
        <v>4557</v>
      </c>
      <c r="D1265" t="s">
        <v>413</v>
      </c>
      <c r="E1265" t="s">
        <v>413</v>
      </c>
      <c r="F1265" t="s">
        <v>413</v>
      </c>
      <c r="G1265" t="s">
        <v>413</v>
      </c>
      <c r="I1265" t="s">
        <v>1636</v>
      </c>
      <c r="J1265" t="s">
        <v>1636</v>
      </c>
      <c r="K1265" t="s">
        <v>5954</v>
      </c>
    </row>
    <row r="1266" spans="1:11" x14ac:dyDescent="0.35">
      <c r="A1266" t="s">
        <v>5536</v>
      </c>
      <c r="B1266" t="s">
        <v>5213</v>
      </c>
      <c r="C1266" t="s">
        <v>4493</v>
      </c>
      <c r="D1266" t="s">
        <v>1475</v>
      </c>
      <c r="E1266" t="s">
        <v>1634</v>
      </c>
      <c r="F1266" t="s">
        <v>1634</v>
      </c>
      <c r="G1266" t="s">
        <v>4290</v>
      </c>
      <c r="H1266">
        <v>49</v>
      </c>
      <c r="I1266" t="s">
        <v>2353</v>
      </c>
      <c r="J1266">
        <v>49</v>
      </c>
      <c r="K1266" t="s">
        <v>5955</v>
      </c>
    </row>
    <row r="1267" spans="1:11" x14ac:dyDescent="0.35">
      <c r="A1267" t="s">
        <v>5536</v>
      </c>
      <c r="B1267" t="s">
        <v>5213</v>
      </c>
      <c r="C1267" t="s">
        <v>4514</v>
      </c>
      <c r="D1267" t="s">
        <v>413</v>
      </c>
      <c r="E1267" t="s">
        <v>413</v>
      </c>
      <c r="F1267" t="s">
        <v>413</v>
      </c>
      <c r="G1267" t="s">
        <v>413</v>
      </c>
      <c r="I1267" t="s">
        <v>1636</v>
      </c>
      <c r="J1267" t="s">
        <v>1636</v>
      </c>
      <c r="K1267" t="s">
        <v>5956</v>
      </c>
    </row>
    <row r="1268" spans="1:11" x14ac:dyDescent="0.35">
      <c r="A1268" t="s">
        <v>5536</v>
      </c>
      <c r="B1268" t="s">
        <v>5213</v>
      </c>
      <c r="C1268" t="s">
        <v>4535</v>
      </c>
      <c r="D1268" t="s">
        <v>413</v>
      </c>
      <c r="E1268" t="s">
        <v>413</v>
      </c>
      <c r="F1268" t="s">
        <v>413</v>
      </c>
      <c r="G1268" t="s">
        <v>413</v>
      </c>
      <c r="I1268" t="s">
        <v>1636</v>
      </c>
      <c r="J1268" t="s">
        <v>1636</v>
      </c>
      <c r="K1268" t="s">
        <v>5957</v>
      </c>
    </row>
    <row r="1269" spans="1:11" x14ac:dyDescent="0.35">
      <c r="A1269" t="s">
        <v>5536</v>
      </c>
      <c r="B1269" t="s">
        <v>5213</v>
      </c>
      <c r="C1269" t="s">
        <v>4556</v>
      </c>
      <c r="D1269" t="s">
        <v>413</v>
      </c>
      <c r="E1269" t="s">
        <v>413</v>
      </c>
      <c r="F1269" t="s">
        <v>413</v>
      </c>
      <c r="G1269" t="s">
        <v>413</v>
      </c>
      <c r="I1269" t="s">
        <v>1636</v>
      </c>
      <c r="J1269" t="s">
        <v>1636</v>
      </c>
      <c r="K1269" t="s">
        <v>5958</v>
      </c>
    </row>
    <row r="1270" spans="1:11" x14ac:dyDescent="0.35">
      <c r="A1270" t="s">
        <v>5537</v>
      </c>
      <c r="B1270" t="s">
        <v>5092</v>
      </c>
      <c r="C1270" t="s">
        <v>4821</v>
      </c>
      <c r="D1270" t="s">
        <v>413</v>
      </c>
      <c r="E1270" t="s">
        <v>413</v>
      </c>
      <c r="F1270" t="s">
        <v>413</v>
      </c>
      <c r="G1270" t="s">
        <v>413</v>
      </c>
      <c r="I1270" t="s">
        <v>1636</v>
      </c>
      <c r="J1270">
        <v>0</v>
      </c>
      <c r="K1270" t="s">
        <v>5539</v>
      </c>
    </row>
    <row r="1271" spans="1:11" x14ac:dyDescent="0.35">
      <c r="A1271" t="s">
        <v>5537</v>
      </c>
      <c r="B1271" t="s">
        <v>5092</v>
      </c>
      <c r="C1271" t="s">
        <v>4842</v>
      </c>
      <c r="D1271" t="s">
        <v>413</v>
      </c>
      <c r="E1271" t="s">
        <v>413</v>
      </c>
      <c r="F1271" t="s">
        <v>413</v>
      </c>
      <c r="G1271" t="s">
        <v>413</v>
      </c>
      <c r="I1271" t="s">
        <v>1636</v>
      </c>
      <c r="J1271" t="s">
        <v>1636</v>
      </c>
      <c r="K1271" t="s">
        <v>5540</v>
      </c>
    </row>
    <row r="1272" spans="1:11" x14ac:dyDescent="0.35">
      <c r="A1272" t="s">
        <v>5537</v>
      </c>
      <c r="B1272" t="s">
        <v>5092</v>
      </c>
      <c r="C1272" t="s">
        <v>4863</v>
      </c>
      <c r="D1272" t="s">
        <v>413</v>
      </c>
      <c r="E1272" t="s">
        <v>413</v>
      </c>
      <c r="F1272" t="s">
        <v>413</v>
      </c>
      <c r="G1272" t="s">
        <v>413</v>
      </c>
      <c r="I1272" t="s">
        <v>1636</v>
      </c>
      <c r="J1272" t="s">
        <v>1636</v>
      </c>
      <c r="K1272" t="s">
        <v>5541</v>
      </c>
    </row>
    <row r="1273" spans="1:11" x14ac:dyDescent="0.35">
      <c r="A1273" t="s">
        <v>5537</v>
      </c>
      <c r="B1273" t="s">
        <v>5092</v>
      </c>
      <c r="C1273" t="s">
        <v>4884</v>
      </c>
      <c r="D1273" t="s">
        <v>413</v>
      </c>
      <c r="E1273" t="s">
        <v>413</v>
      </c>
      <c r="F1273" t="s">
        <v>413</v>
      </c>
      <c r="G1273" t="s">
        <v>413</v>
      </c>
      <c r="I1273" t="s">
        <v>1636</v>
      </c>
      <c r="J1273" t="s">
        <v>1636</v>
      </c>
      <c r="K1273" t="s">
        <v>5542</v>
      </c>
    </row>
    <row r="1274" spans="1:11" x14ac:dyDescent="0.35">
      <c r="A1274" t="s">
        <v>5537</v>
      </c>
      <c r="B1274" t="s">
        <v>5093</v>
      </c>
      <c r="C1274" t="s">
        <v>4820</v>
      </c>
      <c r="D1274" t="s">
        <v>413</v>
      </c>
      <c r="E1274" t="s">
        <v>413</v>
      </c>
      <c r="F1274" t="s">
        <v>413</v>
      </c>
      <c r="G1274" t="s">
        <v>413</v>
      </c>
      <c r="I1274" t="s">
        <v>1636</v>
      </c>
      <c r="J1274">
        <v>0</v>
      </c>
      <c r="K1274" t="s">
        <v>5543</v>
      </c>
    </row>
    <row r="1275" spans="1:11" x14ac:dyDescent="0.35">
      <c r="A1275" t="s">
        <v>5537</v>
      </c>
      <c r="B1275" t="s">
        <v>5093</v>
      </c>
      <c r="C1275" t="s">
        <v>4841</v>
      </c>
      <c r="D1275" t="s">
        <v>413</v>
      </c>
      <c r="E1275" t="s">
        <v>413</v>
      </c>
      <c r="F1275" t="s">
        <v>413</v>
      </c>
      <c r="G1275" t="s">
        <v>413</v>
      </c>
      <c r="I1275" t="s">
        <v>1636</v>
      </c>
      <c r="J1275" t="s">
        <v>1636</v>
      </c>
      <c r="K1275" t="s">
        <v>5544</v>
      </c>
    </row>
    <row r="1276" spans="1:11" x14ac:dyDescent="0.35">
      <c r="A1276" t="s">
        <v>5537</v>
      </c>
      <c r="B1276" t="s">
        <v>5093</v>
      </c>
      <c r="C1276" t="s">
        <v>4862</v>
      </c>
      <c r="D1276" t="s">
        <v>413</v>
      </c>
      <c r="E1276" t="s">
        <v>413</v>
      </c>
      <c r="F1276" t="s">
        <v>413</v>
      </c>
      <c r="G1276" t="s">
        <v>413</v>
      </c>
      <c r="I1276" t="s">
        <v>1636</v>
      </c>
      <c r="J1276" t="s">
        <v>1636</v>
      </c>
      <c r="K1276" t="s">
        <v>5545</v>
      </c>
    </row>
    <row r="1277" spans="1:11" x14ac:dyDescent="0.35">
      <c r="A1277" t="s">
        <v>5537</v>
      </c>
      <c r="B1277" t="s">
        <v>5093</v>
      </c>
      <c r="C1277" t="s">
        <v>4883</v>
      </c>
      <c r="D1277" t="s">
        <v>413</v>
      </c>
      <c r="E1277" t="s">
        <v>413</v>
      </c>
      <c r="F1277" t="s">
        <v>413</v>
      </c>
      <c r="G1277" t="s">
        <v>413</v>
      </c>
      <c r="I1277" t="s">
        <v>1636</v>
      </c>
      <c r="J1277" t="s">
        <v>1636</v>
      </c>
      <c r="K1277" t="s">
        <v>5546</v>
      </c>
    </row>
    <row r="1278" spans="1:11" x14ac:dyDescent="0.35">
      <c r="A1278" t="s">
        <v>5537</v>
      </c>
      <c r="B1278" t="s">
        <v>5094</v>
      </c>
      <c r="C1278" t="s">
        <v>4819</v>
      </c>
      <c r="D1278" t="s">
        <v>413</v>
      </c>
      <c r="E1278" t="s">
        <v>413</v>
      </c>
      <c r="F1278" t="s">
        <v>413</v>
      </c>
      <c r="G1278" t="s">
        <v>413</v>
      </c>
      <c r="I1278" t="s">
        <v>1636</v>
      </c>
      <c r="J1278">
        <v>0</v>
      </c>
      <c r="K1278" t="s">
        <v>5547</v>
      </c>
    </row>
    <row r="1279" spans="1:11" x14ac:dyDescent="0.35">
      <c r="A1279" t="s">
        <v>5537</v>
      </c>
      <c r="B1279" t="s">
        <v>5094</v>
      </c>
      <c r="C1279" t="s">
        <v>4840</v>
      </c>
      <c r="D1279" t="s">
        <v>413</v>
      </c>
      <c r="E1279" t="s">
        <v>413</v>
      </c>
      <c r="F1279" t="s">
        <v>413</v>
      </c>
      <c r="G1279" t="s">
        <v>413</v>
      </c>
      <c r="I1279" t="s">
        <v>1636</v>
      </c>
      <c r="J1279" t="s">
        <v>1636</v>
      </c>
      <c r="K1279" t="s">
        <v>5548</v>
      </c>
    </row>
    <row r="1280" spans="1:11" x14ac:dyDescent="0.35">
      <c r="A1280" t="s">
        <v>5537</v>
      </c>
      <c r="B1280" t="s">
        <v>5094</v>
      </c>
      <c r="C1280" t="s">
        <v>4861</v>
      </c>
      <c r="D1280" t="s">
        <v>413</v>
      </c>
      <c r="E1280" t="s">
        <v>413</v>
      </c>
      <c r="F1280" t="s">
        <v>413</v>
      </c>
      <c r="G1280" t="s">
        <v>413</v>
      </c>
      <c r="I1280" t="s">
        <v>1636</v>
      </c>
      <c r="J1280" t="s">
        <v>1636</v>
      </c>
      <c r="K1280" t="s">
        <v>5549</v>
      </c>
    </row>
    <row r="1281" spans="1:11" x14ac:dyDescent="0.35">
      <c r="A1281" t="s">
        <v>5537</v>
      </c>
      <c r="B1281" t="s">
        <v>5094</v>
      </c>
      <c r="C1281" t="s">
        <v>4882</v>
      </c>
      <c r="D1281" t="s">
        <v>413</v>
      </c>
      <c r="E1281" t="s">
        <v>413</v>
      </c>
      <c r="F1281" t="s">
        <v>413</v>
      </c>
      <c r="G1281" t="s">
        <v>413</v>
      </c>
      <c r="I1281" t="s">
        <v>1636</v>
      </c>
      <c r="J1281" t="s">
        <v>1636</v>
      </c>
      <c r="K1281" t="s">
        <v>5550</v>
      </c>
    </row>
    <row r="1282" spans="1:11" x14ac:dyDescent="0.35">
      <c r="A1282" t="s">
        <v>5537</v>
      </c>
      <c r="B1282" t="s">
        <v>5095</v>
      </c>
      <c r="C1282" t="s">
        <v>4818</v>
      </c>
      <c r="D1282" t="s">
        <v>413</v>
      </c>
      <c r="E1282" t="s">
        <v>413</v>
      </c>
      <c r="F1282" t="s">
        <v>413</v>
      </c>
      <c r="G1282" t="s">
        <v>413</v>
      </c>
      <c r="I1282" t="s">
        <v>1636</v>
      </c>
      <c r="J1282">
        <v>0</v>
      </c>
      <c r="K1282" t="s">
        <v>5551</v>
      </c>
    </row>
    <row r="1283" spans="1:11" x14ac:dyDescent="0.35">
      <c r="A1283" t="s">
        <v>5537</v>
      </c>
      <c r="B1283" t="s">
        <v>5095</v>
      </c>
      <c r="C1283" t="s">
        <v>4839</v>
      </c>
      <c r="D1283" t="s">
        <v>413</v>
      </c>
      <c r="E1283" t="s">
        <v>413</v>
      </c>
      <c r="F1283" t="s">
        <v>413</v>
      </c>
      <c r="G1283" t="s">
        <v>413</v>
      </c>
      <c r="I1283" t="s">
        <v>1636</v>
      </c>
      <c r="J1283" t="s">
        <v>1636</v>
      </c>
      <c r="K1283" t="s">
        <v>5552</v>
      </c>
    </row>
    <row r="1284" spans="1:11" x14ac:dyDescent="0.35">
      <c r="A1284" t="s">
        <v>5537</v>
      </c>
      <c r="B1284" t="s">
        <v>5095</v>
      </c>
      <c r="C1284" t="s">
        <v>4860</v>
      </c>
      <c r="D1284" t="s">
        <v>413</v>
      </c>
      <c r="E1284" t="s">
        <v>413</v>
      </c>
      <c r="F1284" t="s">
        <v>413</v>
      </c>
      <c r="G1284" t="s">
        <v>413</v>
      </c>
      <c r="I1284" t="s">
        <v>1636</v>
      </c>
      <c r="J1284" t="s">
        <v>1636</v>
      </c>
      <c r="K1284" t="s">
        <v>5553</v>
      </c>
    </row>
    <row r="1285" spans="1:11" x14ac:dyDescent="0.35">
      <c r="A1285" t="s">
        <v>5537</v>
      </c>
      <c r="B1285" t="s">
        <v>5095</v>
      </c>
      <c r="C1285" t="s">
        <v>4881</v>
      </c>
      <c r="D1285" t="s">
        <v>413</v>
      </c>
      <c r="E1285" t="s">
        <v>413</v>
      </c>
      <c r="F1285" t="s">
        <v>413</v>
      </c>
      <c r="G1285" t="s">
        <v>413</v>
      </c>
      <c r="I1285" t="s">
        <v>1636</v>
      </c>
      <c r="J1285" t="s">
        <v>1636</v>
      </c>
      <c r="K1285" t="s">
        <v>5554</v>
      </c>
    </row>
    <row r="1286" spans="1:11" x14ac:dyDescent="0.35">
      <c r="A1286" t="s">
        <v>5537</v>
      </c>
      <c r="B1286" t="s">
        <v>5096</v>
      </c>
      <c r="C1286" t="s">
        <v>4817</v>
      </c>
      <c r="D1286" t="s">
        <v>413</v>
      </c>
      <c r="E1286" t="s">
        <v>413</v>
      </c>
      <c r="F1286" t="s">
        <v>413</v>
      </c>
      <c r="G1286" t="s">
        <v>413</v>
      </c>
      <c r="I1286" t="s">
        <v>1636</v>
      </c>
      <c r="J1286">
        <v>0</v>
      </c>
      <c r="K1286" t="s">
        <v>5555</v>
      </c>
    </row>
    <row r="1287" spans="1:11" x14ac:dyDescent="0.35">
      <c r="A1287" t="s">
        <v>5537</v>
      </c>
      <c r="B1287" t="s">
        <v>5096</v>
      </c>
      <c r="C1287" t="s">
        <v>4838</v>
      </c>
      <c r="D1287" t="s">
        <v>413</v>
      </c>
      <c r="E1287" t="s">
        <v>413</v>
      </c>
      <c r="F1287" t="s">
        <v>413</v>
      </c>
      <c r="G1287" t="s">
        <v>413</v>
      </c>
      <c r="I1287" t="s">
        <v>1636</v>
      </c>
      <c r="J1287" t="s">
        <v>1636</v>
      </c>
      <c r="K1287" t="s">
        <v>5556</v>
      </c>
    </row>
    <row r="1288" spans="1:11" x14ac:dyDescent="0.35">
      <c r="A1288" t="s">
        <v>5537</v>
      </c>
      <c r="B1288" t="s">
        <v>5096</v>
      </c>
      <c r="C1288" t="s">
        <v>4859</v>
      </c>
      <c r="D1288" t="s">
        <v>413</v>
      </c>
      <c r="E1288" t="s">
        <v>413</v>
      </c>
      <c r="F1288" t="s">
        <v>413</v>
      </c>
      <c r="G1288" t="s">
        <v>413</v>
      </c>
      <c r="I1288" t="s">
        <v>1636</v>
      </c>
      <c r="J1288" t="s">
        <v>1636</v>
      </c>
      <c r="K1288" t="s">
        <v>5557</v>
      </c>
    </row>
    <row r="1289" spans="1:11" x14ac:dyDescent="0.35">
      <c r="A1289" t="s">
        <v>5537</v>
      </c>
      <c r="B1289" t="s">
        <v>5096</v>
      </c>
      <c r="C1289" t="s">
        <v>4880</v>
      </c>
      <c r="D1289" t="s">
        <v>413</v>
      </c>
      <c r="E1289" t="s">
        <v>413</v>
      </c>
      <c r="F1289" t="s">
        <v>413</v>
      </c>
      <c r="G1289" t="s">
        <v>413</v>
      </c>
      <c r="I1289" t="s">
        <v>1636</v>
      </c>
      <c r="J1289" t="s">
        <v>1636</v>
      </c>
      <c r="K1289" t="s">
        <v>5558</v>
      </c>
    </row>
    <row r="1290" spans="1:11" x14ac:dyDescent="0.35">
      <c r="A1290" t="s">
        <v>5537</v>
      </c>
      <c r="B1290" t="s">
        <v>5097</v>
      </c>
      <c r="C1290" t="s">
        <v>4816</v>
      </c>
      <c r="D1290" t="s">
        <v>413</v>
      </c>
      <c r="E1290" t="s">
        <v>413</v>
      </c>
      <c r="F1290" t="s">
        <v>413</v>
      </c>
      <c r="G1290" t="s">
        <v>413</v>
      </c>
      <c r="I1290" t="s">
        <v>1636</v>
      </c>
      <c r="J1290">
        <v>0</v>
      </c>
      <c r="K1290" t="s">
        <v>5559</v>
      </c>
    </row>
    <row r="1291" spans="1:11" x14ac:dyDescent="0.35">
      <c r="A1291" t="s">
        <v>5537</v>
      </c>
      <c r="B1291" t="s">
        <v>5097</v>
      </c>
      <c r="C1291" t="s">
        <v>4837</v>
      </c>
      <c r="D1291" t="s">
        <v>413</v>
      </c>
      <c r="E1291" t="s">
        <v>413</v>
      </c>
      <c r="F1291" t="s">
        <v>413</v>
      </c>
      <c r="G1291" t="s">
        <v>413</v>
      </c>
      <c r="I1291" t="s">
        <v>1636</v>
      </c>
      <c r="J1291" t="s">
        <v>1636</v>
      </c>
      <c r="K1291" t="s">
        <v>5560</v>
      </c>
    </row>
    <row r="1292" spans="1:11" x14ac:dyDescent="0.35">
      <c r="A1292" t="s">
        <v>5537</v>
      </c>
      <c r="B1292" t="s">
        <v>5097</v>
      </c>
      <c r="C1292" t="s">
        <v>4858</v>
      </c>
      <c r="D1292" t="s">
        <v>413</v>
      </c>
      <c r="E1292" t="s">
        <v>413</v>
      </c>
      <c r="F1292" t="s">
        <v>413</v>
      </c>
      <c r="G1292" t="s">
        <v>413</v>
      </c>
      <c r="I1292" t="s">
        <v>1636</v>
      </c>
      <c r="J1292" t="s">
        <v>1636</v>
      </c>
      <c r="K1292" t="s">
        <v>5561</v>
      </c>
    </row>
    <row r="1293" spans="1:11" x14ac:dyDescent="0.35">
      <c r="A1293" t="s">
        <v>5537</v>
      </c>
      <c r="B1293" t="s">
        <v>5097</v>
      </c>
      <c r="C1293" t="s">
        <v>4879</v>
      </c>
      <c r="D1293" t="s">
        <v>413</v>
      </c>
      <c r="E1293" t="s">
        <v>413</v>
      </c>
      <c r="F1293" t="s">
        <v>413</v>
      </c>
      <c r="G1293" t="s">
        <v>413</v>
      </c>
      <c r="I1293" t="s">
        <v>1636</v>
      </c>
      <c r="J1293" t="s">
        <v>1636</v>
      </c>
      <c r="K1293" t="s">
        <v>5562</v>
      </c>
    </row>
    <row r="1294" spans="1:11" x14ac:dyDescent="0.35">
      <c r="A1294" t="s">
        <v>5537</v>
      </c>
      <c r="B1294" t="s">
        <v>5098</v>
      </c>
      <c r="C1294" t="s">
        <v>4815</v>
      </c>
      <c r="D1294" t="s">
        <v>413</v>
      </c>
      <c r="E1294" t="s">
        <v>413</v>
      </c>
      <c r="F1294" t="s">
        <v>413</v>
      </c>
      <c r="G1294" t="s">
        <v>413</v>
      </c>
      <c r="I1294" t="s">
        <v>1636</v>
      </c>
      <c r="J1294">
        <v>0</v>
      </c>
      <c r="K1294" t="s">
        <v>5563</v>
      </c>
    </row>
    <row r="1295" spans="1:11" x14ac:dyDescent="0.35">
      <c r="A1295" t="s">
        <v>5537</v>
      </c>
      <c r="B1295" t="s">
        <v>5098</v>
      </c>
      <c r="C1295" t="s">
        <v>4836</v>
      </c>
      <c r="D1295" t="s">
        <v>413</v>
      </c>
      <c r="E1295" t="s">
        <v>413</v>
      </c>
      <c r="F1295" t="s">
        <v>413</v>
      </c>
      <c r="G1295" t="s">
        <v>413</v>
      </c>
      <c r="I1295" t="s">
        <v>1636</v>
      </c>
      <c r="J1295" t="s">
        <v>1636</v>
      </c>
      <c r="K1295" t="s">
        <v>5564</v>
      </c>
    </row>
    <row r="1296" spans="1:11" x14ac:dyDescent="0.35">
      <c r="A1296" t="s">
        <v>5537</v>
      </c>
      <c r="B1296" t="s">
        <v>5098</v>
      </c>
      <c r="C1296" t="s">
        <v>4857</v>
      </c>
      <c r="D1296" t="s">
        <v>413</v>
      </c>
      <c r="E1296" t="s">
        <v>413</v>
      </c>
      <c r="F1296" t="s">
        <v>413</v>
      </c>
      <c r="G1296" t="s">
        <v>413</v>
      </c>
      <c r="I1296" t="s">
        <v>1636</v>
      </c>
      <c r="J1296" t="s">
        <v>1636</v>
      </c>
      <c r="K1296" t="s">
        <v>5565</v>
      </c>
    </row>
    <row r="1297" spans="1:11" x14ac:dyDescent="0.35">
      <c r="A1297" t="s">
        <v>5537</v>
      </c>
      <c r="B1297" t="s">
        <v>5098</v>
      </c>
      <c r="C1297" t="s">
        <v>4878</v>
      </c>
      <c r="D1297" t="s">
        <v>413</v>
      </c>
      <c r="E1297" t="s">
        <v>413</v>
      </c>
      <c r="F1297" t="s">
        <v>413</v>
      </c>
      <c r="G1297" t="s">
        <v>413</v>
      </c>
      <c r="I1297" t="s">
        <v>1636</v>
      </c>
      <c r="J1297" t="s">
        <v>1636</v>
      </c>
      <c r="K1297" t="s">
        <v>5566</v>
      </c>
    </row>
    <row r="1298" spans="1:11" x14ac:dyDescent="0.35">
      <c r="A1298" t="s">
        <v>5537</v>
      </c>
      <c r="B1298" t="s">
        <v>5099</v>
      </c>
      <c r="C1298" t="s">
        <v>4828</v>
      </c>
      <c r="D1298" t="s">
        <v>413</v>
      </c>
      <c r="E1298" t="s">
        <v>413</v>
      </c>
      <c r="F1298" t="s">
        <v>413</v>
      </c>
      <c r="G1298" t="s">
        <v>413</v>
      </c>
      <c r="I1298" t="s">
        <v>1636</v>
      </c>
      <c r="J1298">
        <v>0</v>
      </c>
      <c r="K1298" t="s">
        <v>5567</v>
      </c>
    </row>
    <row r="1299" spans="1:11" x14ac:dyDescent="0.35">
      <c r="A1299" t="s">
        <v>5537</v>
      </c>
      <c r="B1299" t="s">
        <v>5099</v>
      </c>
      <c r="C1299" t="s">
        <v>4849</v>
      </c>
      <c r="D1299" t="s">
        <v>413</v>
      </c>
      <c r="E1299" t="s">
        <v>413</v>
      </c>
      <c r="F1299" t="s">
        <v>413</v>
      </c>
      <c r="G1299" t="s">
        <v>413</v>
      </c>
      <c r="I1299" t="s">
        <v>1636</v>
      </c>
      <c r="J1299" t="s">
        <v>1636</v>
      </c>
      <c r="K1299" t="s">
        <v>5568</v>
      </c>
    </row>
    <row r="1300" spans="1:11" x14ac:dyDescent="0.35">
      <c r="A1300" t="s">
        <v>5537</v>
      </c>
      <c r="B1300" t="s">
        <v>5099</v>
      </c>
      <c r="C1300" t="s">
        <v>4870</v>
      </c>
      <c r="D1300" t="s">
        <v>413</v>
      </c>
      <c r="E1300" t="s">
        <v>413</v>
      </c>
      <c r="F1300" t="s">
        <v>413</v>
      </c>
      <c r="G1300" t="s">
        <v>413</v>
      </c>
      <c r="I1300" t="s">
        <v>1636</v>
      </c>
      <c r="J1300" t="s">
        <v>1636</v>
      </c>
      <c r="K1300" t="s">
        <v>5569</v>
      </c>
    </row>
    <row r="1301" spans="1:11" x14ac:dyDescent="0.35">
      <c r="A1301" t="s">
        <v>5537</v>
      </c>
      <c r="B1301" t="s">
        <v>5099</v>
      </c>
      <c r="C1301" t="s">
        <v>4891</v>
      </c>
      <c r="D1301" t="s">
        <v>413</v>
      </c>
      <c r="E1301" t="s">
        <v>413</v>
      </c>
      <c r="F1301" t="s">
        <v>413</v>
      </c>
      <c r="G1301" t="s">
        <v>413</v>
      </c>
      <c r="I1301" t="s">
        <v>1636</v>
      </c>
      <c r="J1301" t="s">
        <v>1636</v>
      </c>
      <c r="K1301" t="s">
        <v>5570</v>
      </c>
    </row>
    <row r="1302" spans="1:11" x14ac:dyDescent="0.35">
      <c r="A1302" t="s">
        <v>5537</v>
      </c>
      <c r="B1302" t="s">
        <v>5100</v>
      </c>
      <c r="C1302" t="s">
        <v>4827</v>
      </c>
      <c r="D1302" t="s">
        <v>413</v>
      </c>
      <c r="E1302" t="s">
        <v>413</v>
      </c>
      <c r="F1302" t="s">
        <v>413</v>
      </c>
      <c r="G1302" t="s">
        <v>413</v>
      </c>
      <c r="I1302" t="s">
        <v>1636</v>
      </c>
      <c r="J1302">
        <v>0</v>
      </c>
      <c r="K1302" t="s">
        <v>5571</v>
      </c>
    </row>
    <row r="1303" spans="1:11" x14ac:dyDescent="0.35">
      <c r="A1303" t="s">
        <v>5537</v>
      </c>
      <c r="B1303" t="s">
        <v>5100</v>
      </c>
      <c r="C1303" t="s">
        <v>4848</v>
      </c>
      <c r="D1303" t="s">
        <v>413</v>
      </c>
      <c r="E1303" t="s">
        <v>413</v>
      </c>
      <c r="F1303" t="s">
        <v>413</v>
      </c>
      <c r="G1303" t="s">
        <v>413</v>
      </c>
      <c r="I1303" t="s">
        <v>1636</v>
      </c>
      <c r="J1303" t="s">
        <v>1636</v>
      </c>
      <c r="K1303" t="s">
        <v>5572</v>
      </c>
    </row>
    <row r="1304" spans="1:11" x14ac:dyDescent="0.35">
      <c r="A1304" t="s">
        <v>5537</v>
      </c>
      <c r="B1304" t="s">
        <v>5100</v>
      </c>
      <c r="C1304" t="s">
        <v>4869</v>
      </c>
      <c r="D1304" t="s">
        <v>413</v>
      </c>
      <c r="E1304" t="s">
        <v>413</v>
      </c>
      <c r="F1304" t="s">
        <v>413</v>
      </c>
      <c r="G1304" t="s">
        <v>413</v>
      </c>
      <c r="I1304" t="s">
        <v>1636</v>
      </c>
      <c r="J1304" t="s">
        <v>1636</v>
      </c>
      <c r="K1304" t="s">
        <v>5573</v>
      </c>
    </row>
    <row r="1305" spans="1:11" x14ac:dyDescent="0.35">
      <c r="A1305" t="s">
        <v>5537</v>
      </c>
      <c r="B1305" t="s">
        <v>5100</v>
      </c>
      <c r="C1305" t="s">
        <v>4890</v>
      </c>
      <c r="D1305" t="s">
        <v>413</v>
      </c>
      <c r="E1305" t="s">
        <v>413</v>
      </c>
      <c r="F1305" t="s">
        <v>413</v>
      </c>
      <c r="G1305" t="s">
        <v>413</v>
      </c>
      <c r="I1305" t="s">
        <v>1636</v>
      </c>
      <c r="J1305" t="s">
        <v>1636</v>
      </c>
      <c r="K1305" t="s">
        <v>5574</v>
      </c>
    </row>
    <row r="1306" spans="1:11" x14ac:dyDescent="0.35">
      <c r="A1306" t="s">
        <v>5537</v>
      </c>
      <c r="B1306" t="s">
        <v>5101</v>
      </c>
      <c r="C1306" t="s">
        <v>4826</v>
      </c>
      <c r="D1306" t="s">
        <v>413</v>
      </c>
      <c r="E1306" t="s">
        <v>413</v>
      </c>
      <c r="F1306" t="s">
        <v>413</v>
      </c>
      <c r="G1306" t="s">
        <v>413</v>
      </c>
      <c r="I1306" t="s">
        <v>1636</v>
      </c>
      <c r="J1306">
        <v>0</v>
      </c>
      <c r="K1306" t="s">
        <v>5575</v>
      </c>
    </row>
    <row r="1307" spans="1:11" x14ac:dyDescent="0.35">
      <c r="A1307" t="s">
        <v>5537</v>
      </c>
      <c r="B1307" t="s">
        <v>5101</v>
      </c>
      <c r="C1307" t="s">
        <v>4847</v>
      </c>
      <c r="D1307" t="s">
        <v>413</v>
      </c>
      <c r="E1307" t="s">
        <v>413</v>
      </c>
      <c r="F1307" t="s">
        <v>413</v>
      </c>
      <c r="G1307" t="s">
        <v>413</v>
      </c>
      <c r="I1307" t="s">
        <v>1636</v>
      </c>
      <c r="J1307" t="s">
        <v>1636</v>
      </c>
      <c r="K1307" t="s">
        <v>5576</v>
      </c>
    </row>
    <row r="1308" spans="1:11" x14ac:dyDescent="0.35">
      <c r="A1308" t="s">
        <v>5537</v>
      </c>
      <c r="B1308" t="s">
        <v>5101</v>
      </c>
      <c r="C1308" t="s">
        <v>4868</v>
      </c>
      <c r="D1308" t="s">
        <v>413</v>
      </c>
      <c r="E1308" t="s">
        <v>413</v>
      </c>
      <c r="F1308" t="s">
        <v>413</v>
      </c>
      <c r="G1308" t="s">
        <v>413</v>
      </c>
      <c r="I1308" t="s">
        <v>1636</v>
      </c>
      <c r="J1308" t="s">
        <v>1636</v>
      </c>
      <c r="K1308" t="s">
        <v>5577</v>
      </c>
    </row>
    <row r="1309" spans="1:11" x14ac:dyDescent="0.35">
      <c r="A1309" t="s">
        <v>5537</v>
      </c>
      <c r="B1309" t="s">
        <v>5101</v>
      </c>
      <c r="C1309" t="s">
        <v>4889</v>
      </c>
      <c r="D1309" t="s">
        <v>413</v>
      </c>
      <c r="E1309" t="s">
        <v>413</v>
      </c>
      <c r="F1309" t="s">
        <v>413</v>
      </c>
      <c r="G1309" t="s">
        <v>413</v>
      </c>
      <c r="I1309" t="s">
        <v>1636</v>
      </c>
      <c r="J1309" t="s">
        <v>1636</v>
      </c>
      <c r="K1309" t="s">
        <v>5578</v>
      </c>
    </row>
    <row r="1310" spans="1:11" x14ac:dyDescent="0.35">
      <c r="A1310" t="s">
        <v>5537</v>
      </c>
      <c r="B1310" t="s">
        <v>5102</v>
      </c>
      <c r="C1310" t="s">
        <v>4825</v>
      </c>
      <c r="D1310" t="s">
        <v>413</v>
      </c>
      <c r="E1310" t="s">
        <v>413</v>
      </c>
      <c r="F1310" t="s">
        <v>413</v>
      </c>
      <c r="G1310" t="s">
        <v>413</v>
      </c>
      <c r="I1310" t="s">
        <v>1636</v>
      </c>
      <c r="J1310">
        <v>0</v>
      </c>
      <c r="K1310" t="s">
        <v>5579</v>
      </c>
    </row>
    <row r="1311" spans="1:11" x14ac:dyDescent="0.35">
      <c r="A1311" t="s">
        <v>5537</v>
      </c>
      <c r="B1311" t="s">
        <v>5102</v>
      </c>
      <c r="C1311" t="s">
        <v>4846</v>
      </c>
      <c r="D1311" t="s">
        <v>413</v>
      </c>
      <c r="E1311" t="s">
        <v>413</v>
      </c>
      <c r="F1311" t="s">
        <v>413</v>
      </c>
      <c r="G1311" t="s">
        <v>413</v>
      </c>
      <c r="I1311" t="s">
        <v>1636</v>
      </c>
      <c r="J1311" t="s">
        <v>1636</v>
      </c>
      <c r="K1311" t="s">
        <v>5580</v>
      </c>
    </row>
    <row r="1312" spans="1:11" x14ac:dyDescent="0.35">
      <c r="A1312" t="s">
        <v>5537</v>
      </c>
      <c r="B1312" t="s">
        <v>5102</v>
      </c>
      <c r="C1312" t="s">
        <v>4867</v>
      </c>
      <c r="D1312" t="s">
        <v>413</v>
      </c>
      <c r="E1312" t="s">
        <v>413</v>
      </c>
      <c r="F1312" t="s">
        <v>413</v>
      </c>
      <c r="G1312" t="s">
        <v>413</v>
      </c>
      <c r="I1312" t="s">
        <v>1636</v>
      </c>
      <c r="J1312" t="s">
        <v>1636</v>
      </c>
      <c r="K1312" t="s">
        <v>5581</v>
      </c>
    </row>
    <row r="1313" spans="1:11" x14ac:dyDescent="0.35">
      <c r="A1313" t="s">
        <v>5537</v>
      </c>
      <c r="B1313" t="s">
        <v>5102</v>
      </c>
      <c r="C1313" t="s">
        <v>4888</v>
      </c>
      <c r="D1313" t="s">
        <v>413</v>
      </c>
      <c r="E1313" t="s">
        <v>413</v>
      </c>
      <c r="F1313" t="s">
        <v>413</v>
      </c>
      <c r="G1313" t="s">
        <v>413</v>
      </c>
      <c r="I1313" t="s">
        <v>1636</v>
      </c>
      <c r="J1313" t="s">
        <v>1636</v>
      </c>
      <c r="K1313" t="s">
        <v>5582</v>
      </c>
    </row>
    <row r="1314" spans="1:11" x14ac:dyDescent="0.35">
      <c r="A1314" t="s">
        <v>5537</v>
      </c>
      <c r="B1314" t="s">
        <v>5103</v>
      </c>
      <c r="C1314" t="s">
        <v>4824</v>
      </c>
      <c r="D1314" t="s">
        <v>413</v>
      </c>
      <c r="E1314" t="s">
        <v>413</v>
      </c>
      <c r="F1314" t="s">
        <v>413</v>
      </c>
      <c r="G1314" t="s">
        <v>413</v>
      </c>
      <c r="I1314" t="s">
        <v>1636</v>
      </c>
      <c r="J1314">
        <v>0</v>
      </c>
      <c r="K1314" t="s">
        <v>5583</v>
      </c>
    </row>
    <row r="1315" spans="1:11" x14ac:dyDescent="0.35">
      <c r="A1315" t="s">
        <v>5537</v>
      </c>
      <c r="B1315" t="s">
        <v>5103</v>
      </c>
      <c r="C1315" t="s">
        <v>4845</v>
      </c>
      <c r="D1315" t="s">
        <v>413</v>
      </c>
      <c r="E1315" t="s">
        <v>413</v>
      </c>
      <c r="F1315" t="s">
        <v>413</v>
      </c>
      <c r="G1315" t="s">
        <v>413</v>
      </c>
      <c r="I1315" t="s">
        <v>1636</v>
      </c>
      <c r="J1315" t="s">
        <v>1636</v>
      </c>
      <c r="K1315" t="s">
        <v>5584</v>
      </c>
    </row>
    <row r="1316" spans="1:11" x14ac:dyDescent="0.35">
      <c r="A1316" t="s">
        <v>5537</v>
      </c>
      <c r="B1316" t="s">
        <v>5103</v>
      </c>
      <c r="C1316" t="s">
        <v>4866</v>
      </c>
      <c r="D1316" t="s">
        <v>413</v>
      </c>
      <c r="E1316" t="s">
        <v>413</v>
      </c>
      <c r="F1316" t="s">
        <v>413</v>
      </c>
      <c r="G1316" t="s">
        <v>413</v>
      </c>
      <c r="I1316" t="s">
        <v>1636</v>
      </c>
      <c r="J1316" t="s">
        <v>1636</v>
      </c>
      <c r="K1316" t="s">
        <v>5585</v>
      </c>
    </row>
    <row r="1317" spans="1:11" x14ac:dyDescent="0.35">
      <c r="A1317" t="s">
        <v>5537</v>
      </c>
      <c r="B1317" t="s">
        <v>5103</v>
      </c>
      <c r="C1317" t="s">
        <v>4887</v>
      </c>
      <c r="D1317" t="s">
        <v>413</v>
      </c>
      <c r="E1317" t="s">
        <v>413</v>
      </c>
      <c r="F1317" t="s">
        <v>413</v>
      </c>
      <c r="G1317" t="s">
        <v>413</v>
      </c>
      <c r="I1317" t="s">
        <v>1636</v>
      </c>
      <c r="J1317" t="s">
        <v>1636</v>
      </c>
      <c r="K1317" t="s">
        <v>5586</v>
      </c>
    </row>
    <row r="1318" spans="1:11" x14ac:dyDescent="0.35">
      <c r="A1318" t="s">
        <v>5537</v>
      </c>
      <c r="B1318" t="s">
        <v>5104</v>
      </c>
      <c r="C1318" t="s">
        <v>4823</v>
      </c>
      <c r="D1318" t="s">
        <v>413</v>
      </c>
      <c r="E1318" t="s">
        <v>413</v>
      </c>
      <c r="F1318" t="s">
        <v>413</v>
      </c>
      <c r="G1318" t="s">
        <v>413</v>
      </c>
      <c r="I1318" t="s">
        <v>1636</v>
      </c>
      <c r="J1318">
        <v>0</v>
      </c>
      <c r="K1318" t="s">
        <v>5587</v>
      </c>
    </row>
    <row r="1319" spans="1:11" x14ac:dyDescent="0.35">
      <c r="A1319" t="s">
        <v>5537</v>
      </c>
      <c r="B1319" t="s">
        <v>5104</v>
      </c>
      <c r="C1319" t="s">
        <v>4844</v>
      </c>
      <c r="D1319" t="s">
        <v>413</v>
      </c>
      <c r="E1319" t="s">
        <v>413</v>
      </c>
      <c r="F1319" t="s">
        <v>413</v>
      </c>
      <c r="G1319" t="s">
        <v>413</v>
      </c>
      <c r="I1319" t="s">
        <v>1636</v>
      </c>
      <c r="J1319" t="s">
        <v>1636</v>
      </c>
      <c r="K1319" t="s">
        <v>5588</v>
      </c>
    </row>
    <row r="1320" spans="1:11" x14ac:dyDescent="0.35">
      <c r="A1320" t="s">
        <v>5537</v>
      </c>
      <c r="B1320" t="s">
        <v>5104</v>
      </c>
      <c r="C1320" t="s">
        <v>4865</v>
      </c>
      <c r="D1320" t="s">
        <v>413</v>
      </c>
      <c r="E1320" t="s">
        <v>413</v>
      </c>
      <c r="F1320" t="s">
        <v>413</v>
      </c>
      <c r="G1320" t="s">
        <v>413</v>
      </c>
      <c r="I1320" t="s">
        <v>1636</v>
      </c>
      <c r="J1320" t="s">
        <v>1636</v>
      </c>
      <c r="K1320" t="s">
        <v>5589</v>
      </c>
    </row>
    <row r="1321" spans="1:11" x14ac:dyDescent="0.35">
      <c r="A1321" t="s">
        <v>5537</v>
      </c>
      <c r="B1321" t="s">
        <v>5104</v>
      </c>
      <c r="C1321" t="s">
        <v>4886</v>
      </c>
      <c r="D1321" t="s">
        <v>413</v>
      </c>
      <c r="E1321" t="s">
        <v>413</v>
      </c>
      <c r="F1321" t="s">
        <v>413</v>
      </c>
      <c r="G1321" t="s">
        <v>413</v>
      </c>
      <c r="I1321" t="s">
        <v>1636</v>
      </c>
      <c r="J1321" t="s">
        <v>1636</v>
      </c>
      <c r="K1321" t="s">
        <v>5590</v>
      </c>
    </row>
    <row r="1322" spans="1:11" x14ac:dyDescent="0.35">
      <c r="A1322" t="s">
        <v>5537</v>
      </c>
      <c r="B1322" t="s">
        <v>5105</v>
      </c>
      <c r="C1322" t="s">
        <v>4822</v>
      </c>
      <c r="D1322" t="s">
        <v>413</v>
      </c>
      <c r="E1322" t="s">
        <v>413</v>
      </c>
      <c r="F1322" t="s">
        <v>413</v>
      </c>
      <c r="G1322" t="s">
        <v>413</v>
      </c>
      <c r="I1322" t="s">
        <v>1636</v>
      </c>
      <c r="J1322">
        <v>0</v>
      </c>
      <c r="K1322" t="s">
        <v>5591</v>
      </c>
    </row>
    <row r="1323" spans="1:11" x14ac:dyDescent="0.35">
      <c r="A1323" t="s">
        <v>5537</v>
      </c>
      <c r="B1323" t="s">
        <v>5105</v>
      </c>
      <c r="C1323" t="s">
        <v>4843</v>
      </c>
      <c r="D1323" t="s">
        <v>413</v>
      </c>
      <c r="E1323" t="s">
        <v>413</v>
      </c>
      <c r="F1323" t="s">
        <v>413</v>
      </c>
      <c r="G1323" t="s">
        <v>413</v>
      </c>
      <c r="I1323" t="s">
        <v>1636</v>
      </c>
      <c r="J1323" t="s">
        <v>1636</v>
      </c>
      <c r="K1323" t="s">
        <v>5592</v>
      </c>
    </row>
    <row r="1324" spans="1:11" x14ac:dyDescent="0.35">
      <c r="A1324" t="s">
        <v>5537</v>
      </c>
      <c r="B1324" t="s">
        <v>5105</v>
      </c>
      <c r="C1324" t="s">
        <v>4864</v>
      </c>
      <c r="D1324" t="s">
        <v>413</v>
      </c>
      <c r="E1324" t="s">
        <v>413</v>
      </c>
      <c r="F1324" t="s">
        <v>413</v>
      </c>
      <c r="G1324" t="s">
        <v>413</v>
      </c>
      <c r="I1324" t="s">
        <v>1636</v>
      </c>
      <c r="J1324" t="s">
        <v>1636</v>
      </c>
      <c r="K1324" t="s">
        <v>5593</v>
      </c>
    </row>
    <row r="1325" spans="1:11" x14ac:dyDescent="0.35">
      <c r="A1325" t="s">
        <v>5537</v>
      </c>
      <c r="B1325" t="s">
        <v>5105</v>
      </c>
      <c r="C1325" t="s">
        <v>4885</v>
      </c>
      <c r="D1325" t="s">
        <v>413</v>
      </c>
      <c r="E1325" t="s">
        <v>413</v>
      </c>
      <c r="F1325" t="s">
        <v>413</v>
      </c>
      <c r="G1325" t="s">
        <v>413</v>
      </c>
      <c r="I1325" t="s">
        <v>1636</v>
      </c>
      <c r="J1325" t="s">
        <v>1636</v>
      </c>
      <c r="K1325" t="s">
        <v>5594</v>
      </c>
    </row>
    <row r="1326" spans="1:11" x14ac:dyDescent="0.35">
      <c r="A1326" t="s">
        <v>5537</v>
      </c>
      <c r="B1326" t="s">
        <v>5106</v>
      </c>
      <c r="C1326" t="s">
        <v>4835</v>
      </c>
      <c r="D1326" t="s">
        <v>413</v>
      </c>
      <c r="E1326" t="s">
        <v>413</v>
      </c>
      <c r="F1326" t="s">
        <v>413</v>
      </c>
      <c r="G1326" t="s">
        <v>413</v>
      </c>
      <c r="I1326" t="s">
        <v>1636</v>
      </c>
      <c r="J1326">
        <v>0</v>
      </c>
      <c r="K1326" t="s">
        <v>5595</v>
      </c>
    </row>
    <row r="1327" spans="1:11" x14ac:dyDescent="0.35">
      <c r="A1327" t="s">
        <v>5537</v>
      </c>
      <c r="B1327" t="s">
        <v>5106</v>
      </c>
      <c r="C1327" t="s">
        <v>4856</v>
      </c>
      <c r="D1327" t="s">
        <v>413</v>
      </c>
      <c r="E1327" t="s">
        <v>413</v>
      </c>
      <c r="F1327" t="s">
        <v>413</v>
      </c>
      <c r="G1327" t="s">
        <v>413</v>
      </c>
      <c r="I1327" t="s">
        <v>1636</v>
      </c>
      <c r="J1327" t="s">
        <v>1636</v>
      </c>
      <c r="K1327" t="s">
        <v>5596</v>
      </c>
    </row>
    <row r="1328" spans="1:11" x14ac:dyDescent="0.35">
      <c r="A1328" t="s">
        <v>5537</v>
      </c>
      <c r="B1328" t="s">
        <v>5106</v>
      </c>
      <c r="C1328" t="s">
        <v>4877</v>
      </c>
      <c r="D1328" t="s">
        <v>413</v>
      </c>
      <c r="E1328" t="s">
        <v>413</v>
      </c>
      <c r="F1328" t="s">
        <v>413</v>
      </c>
      <c r="G1328" t="s">
        <v>413</v>
      </c>
      <c r="I1328" t="s">
        <v>1636</v>
      </c>
      <c r="J1328" t="s">
        <v>1636</v>
      </c>
      <c r="K1328" t="s">
        <v>5597</v>
      </c>
    </row>
    <row r="1329" spans="1:11" x14ac:dyDescent="0.35">
      <c r="A1329" t="s">
        <v>5537</v>
      </c>
      <c r="B1329" t="s">
        <v>5106</v>
      </c>
      <c r="C1329" t="s">
        <v>4898</v>
      </c>
      <c r="D1329" t="s">
        <v>413</v>
      </c>
      <c r="E1329" t="s">
        <v>413</v>
      </c>
      <c r="F1329" t="s">
        <v>413</v>
      </c>
      <c r="G1329" t="s">
        <v>413</v>
      </c>
      <c r="I1329" t="s">
        <v>1636</v>
      </c>
      <c r="J1329" t="s">
        <v>1636</v>
      </c>
      <c r="K1329" t="s">
        <v>5598</v>
      </c>
    </row>
    <row r="1330" spans="1:11" x14ac:dyDescent="0.35">
      <c r="A1330" t="s">
        <v>5537</v>
      </c>
      <c r="B1330" t="s">
        <v>5107</v>
      </c>
      <c r="C1330" t="s">
        <v>4834</v>
      </c>
      <c r="D1330" t="s">
        <v>413</v>
      </c>
      <c r="E1330" t="s">
        <v>413</v>
      </c>
      <c r="F1330" t="s">
        <v>413</v>
      </c>
      <c r="G1330" t="s">
        <v>413</v>
      </c>
      <c r="I1330" t="s">
        <v>1636</v>
      </c>
      <c r="J1330">
        <v>0</v>
      </c>
      <c r="K1330" t="s">
        <v>5599</v>
      </c>
    </row>
    <row r="1331" spans="1:11" x14ac:dyDescent="0.35">
      <c r="A1331" t="s">
        <v>5537</v>
      </c>
      <c r="B1331" t="s">
        <v>5107</v>
      </c>
      <c r="C1331" t="s">
        <v>4855</v>
      </c>
      <c r="D1331" t="s">
        <v>413</v>
      </c>
      <c r="E1331" t="s">
        <v>413</v>
      </c>
      <c r="F1331" t="s">
        <v>413</v>
      </c>
      <c r="G1331" t="s">
        <v>413</v>
      </c>
      <c r="I1331" t="s">
        <v>1636</v>
      </c>
      <c r="J1331" t="s">
        <v>1636</v>
      </c>
      <c r="K1331" t="s">
        <v>5600</v>
      </c>
    </row>
    <row r="1332" spans="1:11" x14ac:dyDescent="0.35">
      <c r="A1332" t="s">
        <v>5537</v>
      </c>
      <c r="B1332" t="s">
        <v>5107</v>
      </c>
      <c r="C1332" t="s">
        <v>4876</v>
      </c>
      <c r="D1332" t="s">
        <v>413</v>
      </c>
      <c r="E1332" t="s">
        <v>413</v>
      </c>
      <c r="F1332" t="s">
        <v>413</v>
      </c>
      <c r="G1332" t="s">
        <v>413</v>
      </c>
      <c r="I1332" t="s">
        <v>1636</v>
      </c>
      <c r="J1332" t="s">
        <v>1636</v>
      </c>
      <c r="K1332" t="s">
        <v>5601</v>
      </c>
    </row>
    <row r="1333" spans="1:11" x14ac:dyDescent="0.35">
      <c r="A1333" t="s">
        <v>5537</v>
      </c>
      <c r="B1333" t="s">
        <v>5107</v>
      </c>
      <c r="C1333" t="s">
        <v>4897</v>
      </c>
      <c r="D1333" t="s">
        <v>413</v>
      </c>
      <c r="E1333" t="s">
        <v>413</v>
      </c>
      <c r="F1333" t="s">
        <v>413</v>
      </c>
      <c r="G1333" t="s">
        <v>413</v>
      </c>
      <c r="I1333" t="s">
        <v>1636</v>
      </c>
      <c r="J1333" t="s">
        <v>1636</v>
      </c>
      <c r="K1333" t="s">
        <v>5602</v>
      </c>
    </row>
    <row r="1334" spans="1:11" x14ac:dyDescent="0.35">
      <c r="A1334" t="s">
        <v>5537</v>
      </c>
      <c r="B1334" t="s">
        <v>5108</v>
      </c>
      <c r="C1334" t="s">
        <v>4833</v>
      </c>
      <c r="D1334" t="s">
        <v>413</v>
      </c>
      <c r="E1334" t="s">
        <v>413</v>
      </c>
      <c r="F1334" t="s">
        <v>413</v>
      </c>
      <c r="G1334" t="s">
        <v>413</v>
      </c>
      <c r="I1334" t="s">
        <v>1636</v>
      </c>
      <c r="J1334">
        <v>0</v>
      </c>
      <c r="K1334" t="s">
        <v>5603</v>
      </c>
    </row>
    <row r="1335" spans="1:11" x14ac:dyDescent="0.35">
      <c r="A1335" t="s">
        <v>5537</v>
      </c>
      <c r="B1335" t="s">
        <v>5108</v>
      </c>
      <c r="C1335" t="s">
        <v>4854</v>
      </c>
      <c r="D1335" t="s">
        <v>413</v>
      </c>
      <c r="E1335" t="s">
        <v>413</v>
      </c>
      <c r="F1335" t="s">
        <v>413</v>
      </c>
      <c r="G1335" t="s">
        <v>413</v>
      </c>
      <c r="I1335" t="s">
        <v>1636</v>
      </c>
      <c r="J1335" t="s">
        <v>1636</v>
      </c>
      <c r="K1335" t="s">
        <v>5604</v>
      </c>
    </row>
    <row r="1336" spans="1:11" x14ac:dyDescent="0.35">
      <c r="A1336" t="s">
        <v>5537</v>
      </c>
      <c r="B1336" t="s">
        <v>5108</v>
      </c>
      <c r="C1336" t="s">
        <v>4875</v>
      </c>
      <c r="D1336" t="s">
        <v>413</v>
      </c>
      <c r="E1336" t="s">
        <v>413</v>
      </c>
      <c r="F1336" t="s">
        <v>413</v>
      </c>
      <c r="G1336" t="s">
        <v>413</v>
      </c>
      <c r="I1336" t="s">
        <v>1636</v>
      </c>
      <c r="J1336" t="s">
        <v>1636</v>
      </c>
      <c r="K1336" t="s">
        <v>5605</v>
      </c>
    </row>
    <row r="1337" spans="1:11" x14ac:dyDescent="0.35">
      <c r="A1337" t="s">
        <v>5537</v>
      </c>
      <c r="B1337" t="s">
        <v>5108</v>
      </c>
      <c r="C1337" t="s">
        <v>4896</v>
      </c>
      <c r="D1337" t="s">
        <v>413</v>
      </c>
      <c r="E1337" t="s">
        <v>413</v>
      </c>
      <c r="F1337" t="s">
        <v>413</v>
      </c>
      <c r="G1337" t="s">
        <v>413</v>
      </c>
      <c r="I1337" t="s">
        <v>1636</v>
      </c>
      <c r="J1337" t="s">
        <v>1636</v>
      </c>
      <c r="K1337" t="s">
        <v>5606</v>
      </c>
    </row>
    <row r="1338" spans="1:11" x14ac:dyDescent="0.35">
      <c r="A1338" t="s">
        <v>5537</v>
      </c>
      <c r="B1338" t="s">
        <v>5109</v>
      </c>
      <c r="C1338" t="s">
        <v>4832</v>
      </c>
      <c r="D1338" t="s">
        <v>413</v>
      </c>
      <c r="E1338" t="s">
        <v>413</v>
      </c>
      <c r="F1338" t="s">
        <v>413</v>
      </c>
      <c r="G1338" t="s">
        <v>413</v>
      </c>
      <c r="I1338" t="s">
        <v>1636</v>
      </c>
      <c r="J1338">
        <v>0</v>
      </c>
      <c r="K1338" t="s">
        <v>5607</v>
      </c>
    </row>
    <row r="1339" spans="1:11" x14ac:dyDescent="0.35">
      <c r="A1339" t="s">
        <v>5537</v>
      </c>
      <c r="B1339" t="s">
        <v>5109</v>
      </c>
      <c r="C1339" t="s">
        <v>4853</v>
      </c>
      <c r="D1339" t="s">
        <v>413</v>
      </c>
      <c r="E1339" t="s">
        <v>413</v>
      </c>
      <c r="F1339" t="s">
        <v>413</v>
      </c>
      <c r="G1339" t="s">
        <v>413</v>
      </c>
      <c r="I1339" t="s">
        <v>1636</v>
      </c>
      <c r="J1339" t="s">
        <v>1636</v>
      </c>
      <c r="K1339" t="s">
        <v>5608</v>
      </c>
    </row>
    <row r="1340" spans="1:11" x14ac:dyDescent="0.35">
      <c r="A1340" t="s">
        <v>5537</v>
      </c>
      <c r="B1340" t="s">
        <v>5109</v>
      </c>
      <c r="C1340" t="s">
        <v>4874</v>
      </c>
      <c r="D1340" t="s">
        <v>413</v>
      </c>
      <c r="E1340" t="s">
        <v>413</v>
      </c>
      <c r="F1340" t="s">
        <v>413</v>
      </c>
      <c r="G1340" t="s">
        <v>413</v>
      </c>
      <c r="I1340" t="s">
        <v>1636</v>
      </c>
      <c r="J1340" t="s">
        <v>1636</v>
      </c>
      <c r="K1340" t="s">
        <v>5609</v>
      </c>
    </row>
    <row r="1341" spans="1:11" x14ac:dyDescent="0.35">
      <c r="A1341" t="s">
        <v>5537</v>
      </c>
      <c r="B1341" t="s">
        <v>5109</v>
      </c>
      <c r="C1341" t="s">
        <v>4895</v>
      </c>
      <c r="D1341" t="s">
        <v>413</v>
      </c>
      <c r="E1341" t="s">
        <v>413</v>
      </c>
      <c r="F1341" t="s">
        <v>413</v>
      </c>
      <c r="G1341" t="s">
        <v>413</v>
      </c>
      <c r="I1341" t="s">
        <v>1636</v>
      </c>
      <c r="J1341" t="s">
        <v>1636</v>
      </c>
      <c r="K1341" t="s">
        <v>5610</v>
      </c>
    </row>
    <row r="1342" spans="1:11" x14ac:dyDescent="0.35">
      <c r="A1342" t="s">
        <v>5537</v>
      </c>
      <c r="B1342" t="s">
        <v>5110</v>
      </c>
      <c r="C1342" t="s">
        <v>4831</v>
      </c>
      <c r="D1342" t="s">
        <v>413</v>
      </c>
      <c r="E1342" t="s">
        <v>413</v>
      </c>
      <c r="F1342" t="s">
        <v>413</v>
      </c>
      <c r="G1342" t="s">
        <v>413</v>
      </c>
      <c r="I1342" t="s">
        <v>1636</v>
      </c>
      <c r="J1342">
        <v>0</v>
      </c>
      <c r="K1342" t="s">
        <v>5611</v>
      </c>
    </row>
    <row r="1343" spans="1:11" x14ac:dyDescent="0.35">
      <c r="A1343" t="s">
        <v>5537</v>
      </c>
      <c r="B1343" t="s">
        <v>5110</v>
      </c>
      <c r="C1343" t="s">
        <v>4852</v>
      </c>
      <c r="D1343" t="s">
        <v>413</v>
      </c>
      <c r="E1343" t="s">
        <v>413</v>
      </c>
      <c r="F1343" t="s">
        <v>413</v>
      </c>
      <c r="G1343" t="s">
        <v>413</v>
      </c>
      <c r="I1343" t="s">
        <v>1636</v>
      </c>
      <c r="J1343" t="s">
        <v>1636</v>
      </c>
      <c r="K1343" t="s">
        <v>5612</v>
      </c>
    </row>
    <row r="1344" spans="1:11" x14ac:dyDescent="0.35">
      <c r="A1344" t="s">
        <v>5537</v>
      </c>
      <c r="B1344" t="s">
        <v>5110</v>
      </c>
      <c r="C1344" t="s">
        <v>4873</v>
      </c>
      <c r="D1344" t="s">
        <v>413</v>
      </c>
      <c r="E1344" t="s">
        <v>413</v>
      </c>
      <c r="F1344" t="s">
        <v>413</v>
      </c>
      <c r="G1344" t="s">
        <v>413</v>
      </c>
      <c r="I1344" t="s">
        <v>1636</v>
      </c>
      <c r="J1344" t="s">
        <v>1636</v>
      </c>
      <c r="K1344" t="s">
        <v>5613</v>
      </c>
    </row>
    <row r="1345" spans="1:11" x14ac:dyDescent="0.35">
      <c r="A1345" t="s">
        <v>5537</v>
      </c>
      <c r="B1345" t="s">
        <v>5110</v>
      </c>
      <c r="C1345" t="s">
        <v>4894</v>
      </c>
      <c r="D1345" t="s">
        <v>413</v>
      </c>
      <c r="E1345" t="s">
        <v>413</v>
      </c>
      <c r="F1345" t="s">
        <v>413</v>
      </c>
      <c r="G1345" t="s">
        <v>413</v>
      </c>
      <c r="I1345" t="s">
        <v>1636</v>
      </c>
      <c r="J1345" t="s">
        <v>1636</v>
      </c>
      <c r="K1345" t="s">
        <v>5614</v>
      </c>
    </row>
    <row r="1346" spans="1:11" x14ac:dyDescent="0.35">
      <c r="A1346" t="s">
        <v>5537</v>
      </c>
      <c r="B1346" t="s">
        <v>5111</v>
      </c>
      <c r="C1346" t="s">
        <v>4830</v>
      </c>
      <c r="D1346" t="s">
        <v>413</v>
      </c>
      <c r="E1346" t="s">
        <v>413</v>
      </c>
      <c r="F1346" t="s">
        <v>413</v>
      </c>
      <c r="G1346" t="s">
        <v>413</v>
      </c>
      <c r="I1346" t="s">
        <v>1636</v>
      </c>
      <c r="J1346">
        <v>0</v>
      </c>
      <c r="K1346" t="s">
        <v>5615</v>
      </c>
    </row>
    <row r="1347" spans="1:11" x14ac:dyDescent="0.35">
      <c r="A1347" t="s">
        <v>5537</v>
      </c>
      <c r="B1347" t="s">
        <v>5111</v>
      </c>
      <c r="C1347" t="s">
        <v>4851</v>
      </c>
      <c r="D1347" t="s">
        <v>413</v>
      </c>
      <c r="E1347" t="s">
        <v>413</v>
      </c>
      <c r="F1347" t="s">
        <v>413</v>
      </c>
      <c r="G1347" t="s">
        <v>413</v>
      </c>
      <c r="I1347" t="s">
        <v>1636</v>
      </c>
      <c r="J1347" t="s">
        <v>1636</v>
      </c>
      <c r="K1347" t="s">
        <v>5616</v>
      </c>
    </row>
    <row r="1348" spans="1:11" x14ac:dyDescent="0.35">
      <c r="A1348" t="s">
        <v>5537</v>
      </c>
      <c r="B1348" t="s">
        <v>5111</v>
      </c>
      <c r="C1348" t="s">
        <v>4872</v>
      </c>
      <c r="D1348" t="s">
        <v>413</v>
      </c>
      <c r="E1348" t="s">
        <v>413</v>
      </c>
      <c r="F1348" t="s">
        <v>413</v>
      </c>
      <c r="G1348" t="s">
        <v>413</v>
      </c>
      <c r="I1348" t="s">
        <v>1636</v>
      </c>
      <c r="J1348" t="s">
        <v>1636</v>
      </c>
      <c r="K1348" t="s">
        <v>5617</v>
      </c>
    </row>
    <row r="1349" spans="1:11" x14ac:dyDescent="0.35">
      <c r="A1349" t="s">
        <v>5537</v>
      </c>
      <c r="B1349" t="s">
        <v>5111</v>
      </c>
      <c r="C1349" t="s">
        <v>4893</v>
      </c>
      <c r="D1349" t="s">
        <v>413</v>
      </c>
      <c r="E1349" t="s">
        <v>413</v>
      </c>
      <c r="F1349" t="s">
        <v>413</v>
      </c>
      <c r="G1349" t="s">
        <v>413</v>
      </c>
      <c r="I1349" t="s">
        <v>1636</v>
      </c>
      <c r="J1349" t="s">
        <v>1636</v>
      </c>
      <c r="K1349" t="s">
        <v>5618</v>
      </c>
    </row>
    <row r="1350" spans="1:11" x14ac:dyDescent="0.35">
      <c r="A1350" t="s">
        <v>5537</v>
      </c>
      <c r="B1350" t="s">
        <v>5112</v>
      </c>
      <c r="C1350" t="s">
        <v>4829</v>
      </c>
      <c r="D1350" t="s">
        <v>413</v>
      </c>
      <c r="E1350" t="s">
        <v>413</v>
      </c>
      <c r="F1350" t="s">
        <v>413</v>
      </c>
      <c r="G1350" t="s">
        <v>413</v>
      </c>
      <c r="I1350" t="s">
        <v>1636</v>
      </c>
      <c r="J1350">
        <v>0</v>
      </c>
      <c r="K1350" t="s">
        <v>5619</v>
      </c>
    </row>
    <row r="1351" spans="1:11" x14ac:dyDescent="0.35">
      <c r="A1351" t="s">
        <v>5537</v>
      </c>
      <c r="B1351" t="s">
        <v>5112</v>
      </c>
      <c r="C1351" t="s">
        <v>4850</v>
      </c>
      <c r="D1351" t="s">
        <v>413</v>
      </c>
      <c r="E1351" t="s">
        <v>413</v>
      </c>
      <c r="F1351" t="s">
        <v>413</v>
      </c>
      <c r="G1351" t="s">
        <v>413</v>
      </c>
      <c r="I1351" t="s">
        <v>1636</v>
      </c>
      <c r="J1351" t="s">
        <v>1636</v>
      </c>
      <c r="K1351" t="s">
        <v>5620</v>
      </c>
    </row>
    <row r="1352" spans="1:11" x14ac:dyDescent="0.35">
      <c r="A1352" t="s">
        <v>5537</v>
      </c>
      <c r="B1352" t="s">
        <v>5112</v>
      </c>
      <c r="C1352" t="s">
        <v>4871</v>
      </c>
      <c r="D1352" t="s">
        <v>413</v>
      </c>
      <c r="E1352" t="s">
        <v>413</v>
      </c>
      <c r="F1352" t="s">
        <v>413</v>
      </c>
      <c r="G1352" t="s">
        <v>413</v>
      </c>
      <c r="I1352" t="s">
        <v>1636</v>
      </c>
      <c r="J1352" t="s">
        <v>1636</v>
      </c>
      <c r="K1352" t="s">
        <v>5621</v>
      </c>
    </row>
    <row r="1353" spans="1:11" x14ac:dyDescent="0.35">
      <c r="A1353" t="s">
        <v>5537</v>
      </c>
      <c r="B1353" t="s">
        <v>5112</v>
      </c>
      <c r="C1353" t="s">
        <v>4892</v>
      </c>
      <c r="D1353" t="s">
        <v>413</v>
      </c>
      <c r="E1353" t="s">
        <v>413</v>
      </c>
      <c r="F1353" t="s">
        <v>413</v>
      </c>
      <c r="G1353" t="s">
        <v>413</v>
      </c>
      <c r="I1353" t="s">
        <v>1636</v>
      </c>
      <c r="J1353" t="s">
        <v>1636</v>
      </c>
      <c r="K1353" t="s">
        <v>5622</v>
      </c>
    </row>
    <row r="1354" spans="1:11" x14ac:dyDescent="0.35">
      <c r="A1354" t="s">
        <v>5537</v>
      </c>
      <c r="B1354" t="s">
        <v>5113</v>
      </c>
      <c r="C1354" t="s">
        <v>4737</v>
      </c>
      <c r="D1354" t="s">
        <v>3794</v>
      </c>
      <c r="E1354" t="s">
        <v>3795</v>
      </c>
      <c r="F1354" t="s">
        <v>3795</v>
      </c>
      <c r="G1354" t="s">
        <v>4940</v>
      </c>
      <c r="H1354">
        <v>46</v>
      </c>
      <c r="I1354" t="s">
        <v>2353</v>
      </c>
      <c r="J1354">
        <v>46</v>
      </c>
      <c r="K1354" t="s">
        <v>5623</v>
      </c>
    </row>
    <row r="1355" spans="1:11" x14ac:dyDescent="0.35">
      <c r="A1355" t="s">
        <v>5537</v>
      </c>
      <c r="B1355" t="s">
        <v>5113</v>
      </c>
      <c r="C1355" t="s">
        <v>4758</v>
      </c>
      <c r="D1355" t="s">
        <v>413</v>
      </c>
      <c r="E1355" t="s">
        <v>413</v>
      </c>
      <c r="F1355" t="s">
        <v>413</v>
      </c>
      <c r="G1355" t="s">
        <v>413</v>
      </c>
      <c r="I1355" t="s">
        <v>1636</v>
      </c>
      <c r="J1355" t="s">
        <v>1636</v>
      </c>
      <c r="K1355" t="s">
        <v>5624</v>
      </c>
    </row>
    <row r="1356" spans="1:11" x14ac:dyDescent="0.35">
      <c r="A1356" t="s">
        <v>5537</v>
      </c>
      <c r="B1356" t="s">
        <v>5113</v>
      </c>
      <c r="C1356" t="s">
        <v>4779</v>
      </c>
      <c r="D1356" t="s">
        <v>413</v>
      </c>
      <c r="E1356" t="s">
        <v>413</v>
      </c>
      <c r="F1356" t="s">
        <v>413</v>
      </c>
      <c r="G1356" t="s">
        <v>413</v>
      </c>
      <c r="I1356" t="s">
        <v>1636</v>
      </c>
      <c r="J1356" t="s">
        <v>1636</v>
      </c>
      <c r="K1356" t="s">
        <v>5625</v>
      </c>
    </row>
    <row r="1357" spans="1:11" x14ac:dyDescent="0.35">
      <c r="A1357" t="s">
        <v>5537</v>
      </c>
      <c r="B1357" t="s">
        <v>5113</v>
      </c>
      <c r="C1357" t="s">
        <v>4800</v>
      </c>
      <c r="D1357" t="s">
        <v>413</v>
      </c>
      <c r="E1357" t="s">
        <v>413</v>
      </c>
      <c r="F1357" t="s">
        <v>413</v>
      </c>
      <c r="G1357" t="s">
        <v>413</v>
      </c>
      <c r="I1357" t="s">
        <v>1636</v>
      </c>
      <c r="J1357" t="s">
        <v>1636</v>
      </c>
      <c r="K1357" t="s">
        <v>5626</v>
      </c>
    </row>
    <row r="1358" spans="1:11" x14ac:dyDescent="0.35">
      <c r="A1358" t="s">
        <v>5537</v>
      </c>
      <c r="B1358" t="s">
        <v>5118</v>
      </c>
      <c r="C1358" t="s">
        <v>4736</v>
      </c>
      <c r="D1358" t="s">
        <v>819</v>
      </c>
      <c r="E1358" t="s">
        <v>2979</v>
      </c>
      <c r="F1358" t="s">
        <v>2979</v>
      </c>
      <c r="G1358" t="s">
        <v>4298</v>
      </c>
      <c r="H1358">
        <v>32</v>
      </c>
      <c r="I1358" t="s">
        <v>2353</v>
      </c>
      <c r="J1358">
        <v>46</v>
      </c>
      <c r="K1358" t="s">
        <v>5628</v>
      </c>
    </row>
    <row r="1359" spans="1:11" x14ac:dyDescent="0.35">
      <c r="A1359" t="s">
        <v>5537</v>
      </c>
      <c r="B1359" t="s">
        <v>5118</v>
      </c>
      <c r="C1359" t="s">
        <v>4757</v>
      </c>
      <c r="D1359" t="s">
        <v>4138</v>
      </c>
      <c r="E1359" t="s">
        <v>4157</v>
      </c>
      <c r="F1359" t="s">
        <v>4157</v>
      </c>
      <c r="G1359" t="s">
        <v>4128</v>
      </c>
      <c r="H1359">
        <v>8</v>
      </c>
      <c r="I1359" t="s">
        <v>2353</v>
      </c>
      <c r="J1359" t="s">
        <v>1636</v>
      </c>
      <c r="K1359" t="s">
        <v>5629</v>
      </c>
    </row>
    <row r="1360" spans="1:11" x14ac:dyDescent="0.35">
      <c r="A1360" t="s">
        <v>5537</v>
      </c>
      <c r="B1360" t="s">
        <v>5118</v>
      </c>
      <c r="C1360" t="s">
        <v>4778</v>
      </c>
      <c r="D1360" t="s">
        <v>824</v>
      </c>
      <c r="E1360" t="s">
        <v>2107</v>
      </c>
      <c r="F1360" t="s">
        <v>2107</v>
      </c>
      <c r="G1360" t="s">
        <v>4466</v>
      </c>
      <c r="H1360">
        <v>6</v>
      </c>
      <c r="I1360" t="s">
        <v>2353</v>
      </c>
      <c r="J1360" t="s">
        <v>1636</v>
      </c>
      <c r="K1360" t="s">
        <v>5630</v>
      </c>
    </row>
    <row r="1361" spans="1:11" x14ac:dyDescent="0.35">
      <c r="A1361" t="s">
        <v>5537</v>
      </c>
      <c r="B1361" t="s">
        <v>5118</v>
      </c>
      <c r="C1361" t="s">
        <v>4799</v>
      </c>
      <c r="D1361" t="s">
        <v>413</v>
      </c>
      <c r="E1361" t="s">
        <v>413</v>
      </c>
      <c r="F1361" t="s">
        <v>413</v>
      </c>
      <c r="G1361" t="s">
        <v>413</v>
      </c>
      <c r="I1361" t="s">
        <v>1636</v>
      </c>
      <c r="J1361" t="s">
        <v>1636</v>
      </c>
      <c r="K1361" t="s">
        <v>5960</v>
      </c>
    </row>
    <row r="1362" spans="1:11" x14ac:dyDescent="0.35">
      <c r="A1362" t="s">
        <v>5537</v>
      </c>
      <c r="B1362" t="s">
        <v>5120</v>
      </c>
      <c r="C1362" t="s">
        <v>4735</v>
      </c>
      <c r="D1362" t="s">
        <v>1477</v>
      </c>
      <c r="E1362" t="s">
        <v>2033</v>
      </c>
      <c r="F1362" t="s">
        <v>2033</v>
      </c>
      <c r="G1362" t="s">
        <v>4126</v>
      </c>
      <c r="H1362">
        <v>13</v>
      </c>
      <c r="I1362" t="s">
        <v>2353</v>
      </c>
      <c r="J1362">
        <v>48</v>
      </c>
      <c r="K1362" t="s">
        <v>5631</v>
      </c>
    </row>
    <row r="1363" spans="1:11" x14ac:dyDescent="0.35">
      <c r="A1363" t="s">
        <v>5537</v>
      </c>
      <c r="B1363" t="s">
        <v>5120</v>
      </c>
      <c r="C1363" t="s">
        <v>4756</v>
      </c>
      <c r="D1363" t="s">
        <v>824</v>
      </c>
      <c r="E1363" t="s">
        <v>2107</v>
      </c>
      <c r="F1363" t="s">
        <v>2107</v>
      </c>
      <c r="G1363" t="s">
        <v>3926</v>
      </c>
      <c r="H1363">
        <v>35</v>
      </c>
      <c r="I1363" t="s">
        <v>2353</v>
      </c>
      <c r="J1363" t="s">
        <v>1636</v>
      </c>
      <c r="K1363" t="s">
        <v>5632</v>
      </c>
    </row>
    <row r="1364" spans="1:11" x14ac:dyDescent="0.35">
      <c r="A1364" t="s">
        <v>5537</v>
      </c>
      <c r="B1364" t="s">
        <v>5120</v>
      </c>
      <c r="C1364" t="s">
        <v>4777</v>
      </c>
      <c r="D1364" t="s">
        <v>413</v>
      </c>
      <c r="E1364" t="s">
        <v>413</v>
      </c>
      <c r="F1364" t="s">
        <v>413</v>
      </c>
      <c r="G1364" t="s">
        <v>413</v>
      </c>
      <c r="I1364" t="s">
        <v>1636</v>
      </c>
      <c r="J1364" t="s">
        <v>1636</v>
      </c>
      <c r="K1364" t="s">
        <v>5633</v>
      </c>
    </row>
    <row r="1365" spans="1:11" x14ac:dyDescent="0.35">
      <c r="A1365" t="s">
        <v>5537</v>
      </c>
      <c r="B1365" t="s">
        <v>5120</v>
      </c>
      <c r="C1365" t="s">
        <v>4798</v>
      </c>
      <c r="D1365" t="s">
        <v>413</v>
      </c>
      <c r="E1365" t="s">
        <v>413</v>
      </c>
      <c r="F1365" t="s">
        <v>413</v>
      </c>
      <c r="G1365" t="s">
        <v>413</v>
      </c>
      <c r="I1365" t="s">
        <v>1636</v>
      </c>
      <c r="J1365" t="s">
        <v>1636</v>
      </c>
      <c r="K1365" t="s">
        <v>5634</v>
      </c>
    </row>
    <row r="1366" spans="1:11" x14ac:dyDescent="0.35">
      <c r="A1366" t="s">
        <v>5537</v>
      </c>
      <c r="B1366" t="s">
        <v>5121</v>
      </c>
      <c r="C1366" t="s">
        <v>4734</v>
      </c>
      <c r="D1366" t="s">
        <v>413</v>
      </c>
      <c r="E1366" t="s">
        <v>413</v>
      </c>
      <c r="F1366" t="s">
        <v>413</v>
      </c>
      <c r="G1366" t="s">
        <v>413</v>
      </c>
      <c r="I1366" t="s">
        <v>1636</v>
      </c>
      <c r="J1366">
        <v>0</v>
      </c>
      <c r="K1366" t="s">
        <v>5635</v>
      </c>
    </row>
    <row r="1367" spans="1:11" x14ac:dyDescent="0.35">
      <c r="A1367" t="s">
        <v>5537</v>
      </c>
      <c r="B1367" t="s">
        <v>5121</v>
      </c>
      <c r="C1367" t="s">
        <v>4755</v>
      </c>
      <c r="D1367" t="s">
        <v>413</v>
      </c>
      <c r="E1367" t="s">
        <v>413</v>
      </c>
      <c r="F1367" t="s">
        <v>413</v>
      </c>
      <c r="G1367" t="s">
        <v>413</v>
      </c>
      <c r="I1367" t="s">
        <v>1636</v>
      </c>
      <c r="J1367" t="s">
        <v>1636</v>
      </c>
      <c r="K1367" t="s">
        <v>5636</v>
      </c>
    </row>
    <row r="1368" spans="1:11" x14ac:dyDescent="0.35">
      <c r="A1368" t="s">
        <v>5537</v>
      </c>
      <c r="B1368" t="s">
        <v>5121</v>
      </c>
      <c r="C1368" t="s">
        <v>4776</v>
      </c>
      <c r="D1368" t="s">
        <v>413</v>
      </c>
      <c r="E1368" t="s">
        <v>413</v>
      </c>
      <c r="F1368" t="s">
        <v>413</v>
      </c>
      <c r="G1368" t="s">
        <v>413</v>
      </c>
      <c r="I1368" t="s">
        <v>1636</v>
      </c>
      <c r="J1368" t="s">
        <v>1636</v>
      </c>
      <c r="K1368" t="s">
        <v>5637</v>
      </c>
    </row>
    <row r="1369" spans="1:11" x14ac:dyDescent="0.35">
      <c r="A1369" t="s">
        <v>5537</v>
      </c>
      <c r="B1369" t="s">
        <v>5121</v>
      </c>
      <c r="C1369" t="s">
        <v>4797</v>
      </c>
      <c r="D1369" t="s">
        <v>413</v>
      </c>
      <c r="E1369" t="s">
        <v>413</v>
      </c>
      <c r="F1369" t="s">
        <v>413</v>
      </c>
      <c r="G1369" t="s">
        <v>413</v>
      </c>
      <c r="I1369" t="s">
        <v>1636</v>
      </c>
      <c r="J1369" t="s">
        <v>1636</v>
      </c>
      <c r="K1369" t="s">
        <v>5638</v>
      </c>
    </row>
    <row r="1370" spans="1:11" x14ac:dyDescent="0.35">
      <c r="A1370" t="s">
        <v>5537</v>
      </c>
      <c r="B1370" t="s">
        <v>5123</v>
      </c>
      <c r="C1370" t="s">
        <v>4733</v>
      </c>
      <c r="D1370" t="s">
        <v>413</v>
      </c>
      <c r="E1370" t="s">
        <v>413</v>
      </c>
      <c r="F1370" t="s">
        <v>413</v>
      </c>
      <c r="G1370" t="s">
        <v>413</v>
      </c>
      <c r="I1370" t="s">
        <v>1636</v>
      </c>
      <c r="J1370">
        <v>0</v>
      </c>
      <c r="K1370" t="s">
        <v>5639</v>
      </c>
    </row>
    <row r="1371" spans="1:11" x14ac:dyDescent="0.35">
      <c r="A1371" t="s">
        <v>5537</v>
      </c>
      <c r="B1371" t="s">
        <v>5123</v>
      </c>
      <c r="C1371" t="s">
        <v>4754</v>
      </c>
      <c r="D1371" t="s">
        <v>413</v>
      </c>
      <c r="E1371" t="s">
        <v>413</v>
      </c>
      <c r="F1371" t="s">
        <v>413</v>
      </c>
      <c r="G1371" t="s">
        <v>413</v>
      </c>
      <c r="I1371" t="s">
        <v>1636</v>
      </c>
      <c r="J1371" t="s">
        <v>1636</v>
      </c>
      <c r="K1371" t="s">
        <v>5640</v>
      </c>
    </row>
    <row r="1372" spans="1:11" x14ac:dyDescent="0.35">
      <c r="A1372" t="s">
        <v>5537</v>
      </c>
      <c r="B1372" t="s">
        <v>5123</v>
      </c>
      <c r="C1372" t="s">
        <v>4775</v>
      </c>
      <c r="D1372" t="s">
        <v>413</v>
      </c>
      <c r="E1372" t="s">
        <v>413</v>
      </c>
      <c r="F1372" t="s">
        <v>413</v>
      </c>
      <c r="G1372" t="s">
        <v>413</v>
      </c>
      <c r="I1372" t="s">
        <v>1636</v>
      </c>
      <c r="J1372" t="s">
        <v>1636</v>
      </c>
      <c r="K1372" t="s">
        <v>5641</v>
      </c>
    </row>
    <row r="1373" spans="1:11" x14ac:dyDescent="0.35">
      <c r="A1373" t="s">
        <v>5537</v>
      </c>
      <c r="B1373" t="s">
        <v>5123</v>
      </c>
      <c r="C1373" t="s">
        <v>4796</v>
      </c>
      <c r="D1373" t="s">
        <v>413</v>
      </c>
      <c r="E1373" t="s">
        <v>413</v>
      </c>
      <c r="F1373" t="s">
        <v>413</v>
      </c>
      <c r="G1373" t="s">
        <v>413</v>
      </c>
      <c r="I1373" t="s">
        <v>1636</v>
      </c>
      <c r="J1373" t="s">
        <v>1636</v>
      </c>
      <c r="K1373" t="s">
        <v>5642</v>
      </c>
    </row>
    <row r="1374" spans="1:11" x14ac:dyDescent="0.35">
      <c r="A1374" t="s">
        <v>5537</v>
      </c>
      <c r="B1374" t="s">
        <v>5124</v>
      </c>
      <c r="C1374" t="s">
        <v>4732</v>
      </c>
      <c r="D1374" t="s">
        <v>413</v>
      </c>
      <c r="E1374" t="s">
        <v>413</v>
      </c>
      <c r="F1374" t="s">
        <v>413</v>
      </c>
      <c r="G1374" t="s">
        <v>413</v>
      </c>
      <c r="I1374" t="s">
        <v>1636</v>
      </c>
      <c r="J1374">
        <v>0</v>
      </c>
      <c r="K1374" t="s">
        <v>5643</v>
      </c>
    </row>
    <row r="1375" spans="1:11" x14ac:dyDescent="0.35">
      <c r="A1375" t="s">
        <v>5537</v>
      </c>
      <c r="B1375" t="s">
        <v>5124</v>
      </c>
      <c r="C1375" t="s">
        <v>4753</v>
      </c>
      <c r="D1375" t="s">
        <v>413</v>
      </c>
      <c r="E1375" t="s">
        <v>413</v>
      </c>
      <c r="F1375" t="s">
        <v>413</v>
      </c>
      <c r="G1375" t="s">
        <v>413</v>
      </c>
      <c r="I1375" t="s">
        <v>1636</v>
      </c>
      <c r="J1375" t="s">
        <v>1636</v>
      </c>
      <c r="K1375" t="s">
        <v>5644</v>
      </c>
    </row>
    <row r="1376" spans="1:11" x14ac:dyDescent="0.35">
      <c r="A1376" t="s">
        <v>5537</v>
      </c>
      <c r="B1376" t="s">
        <v>5124</v>
      </c>
      <c r="C1376" t="s">
        <v>4774</v>
      </c>
      <c r="D1376" t="s">
        <v>413</v>
      </c>
      <c r="E1376" t="s">
        <v>413</v>
      </c>
      <c r="F1376" t="s">
        <v>413</v>
      </c>
      <c r="G1376" t="s">
        <v>413</v>
      </c>
      <c r="I1376" t="s">
        <v>1636</v>
      </c>
      <c r="J1376" t="s">
        <v>1636</v>
      </c>
      <c r="K1376" t="s">
        <v>5645</v>
      </c>
    </row>
    <row r="1377" spans="1:11" x14ac:dyDescent="0.35">
      <c r="A1377" t="s">
        <v>5537</v>
      </c>
      <c r="B1377" t="s">
        <v>5124</v>
      </c>
      <c r="C1377" t="s">
        <v>4795</v>
      </c>
      <c r="D1377" t="s">
        <v>413</v>
      </c>
      <c r="E1377" t="s">
        <v>413</v>
      </c>
      <c r="F1377" t="s">
        <v>413</v>
      </c>
      <c r="G1377" t="s">
        <v>413</v>
      </c>
      <c r="I1377" t="s">
        <v>1636</v>
      </c>
      <c r="J1377" t="s">
        <v>1636</v>
      </c>
      <c r="K1377" t="s">
        <v>5646</v>
      </c>
    </row>
    <row r="1378" spans="1:11" x14ac:dyDescent="0.35">
      <c r="A1378" t="s">
        <v>5537</v>
      </c>
      <c r="B1378" t="s">
        <v>5125</v>
      </c>
      <c r="C1378" t="s">
        <v>4731</v>
      </c>
      <c r="D1378" t="s">
        <v>413</v>
      </c>
      <c r="E1378" t="s">
        <v>413</v>
      </c>
      <c r="F1378" t="s">
        <v>413</v>
      </c>
      <c r="G1378" t="s">
        <v>413</v>
      </c>
      <c r="I1378" t="s">
        <v>1636</v>
      </c>
      <c r="J1378">
        <v>0</v>
      </c>
      <c r="K1378" t="s">
        <v>5647</v>
      </c>
    </row>
    <row r="1379" spans="1:11" x14ac:dyDescent="0.35">
      <c r="A1379" t="s">
        <v>5537</v>
      </c>
      <c r="B1379" t="s">
        <v>5125</v>
      </c>
      <c r="C1379" t="s">
        <v>4752</v>
      </c>
      <c r="D1379" t="s">
        <v>413</v>
      </c>
      <c r="E1379" t="s">
        <v>413</v>
      </c>
      <c r="F1379" t="s">
        <v>413</v>
      </c>
      <c r="G1379" t="s">
        <v>413</v>
      </c>
      <c r="I1379" t="s">
        <v>1636</v>
      </c>
      <c r="J1379" t="s">
        <v>1636</v>
      </c>
      <c r="K1379" t="s">
        <v>5648</v>
      </c>
    </row>
    <row r="1380" spans="1:11" x14ac:dyDescent="0.35">
      <c r="A1380" t="s">
        <v>5537</v>
      </c>
      <c r="B1380" t="s">
        <v>5125</v>
      </c>
      <c r="C1380" t="s">
        <v>4773</v>
      </c>
      <c r="D1380" t="s">
        <v>413</v>
      </c>
      <c r="E1380" t="s">
        <v>413</v>
      </c>
      <c r="F1380" t="s">
        <v>413</v>
      </c>
      <c r="G1380" t="s">
        <v>413</v>
      </c>
      <c r="I1380" t="s">
        <v>1636</v>
      </c>
      <c r="J1380" t="s">
        <v>1636</v>
      </c>
      <c r="K1380" t="s">
        <v>5649</v>
      </c>
    </row>
    <row r="1381" spans="1:11" x14ac:dyDescent="0.35">
      <c r="A1381" t="s">
        <v>5537</v>
      </c>
      <c r="B1381" t="s">
        <v>5125</v>
      </c>
      <c r="C1381" t="s">
        <v>4794</v>
      </c>
      <c r="D1381" t="s">
        <v>413</v>
      </c>
      <c r="E1381" t="s">
        <v>413</v>
      </c>
      <c r="F1381" t="s">
        <v>413</v>
      </c>
      <c r="G1381" t="s">
        <v>413</v>
      </c>
      <c r="I1381" t="s">
        <v>1636</v>
      </c>
      <c r="J1381" t="s">
        <v>1636</v>
      </c>
      <c r="K1381" t="s">
        <v>5650</v>
      </c>
    </row>
    <row r="1382" spans="1:11" x14ac:dyDescent="0.35">
      <c r="A1382" t="s">
        <v>5537</v>
      </c>
      <c r="B1382" t="s">
        <v>5126</v>
      </c>
      <c r="C1382" t="s">
        <v>4744</v>
      </c>
      <c r="D1382" t="s">
        <v>834</v>
      </c>
      <c r="E1382" t="s">
        <v>1150</v>
      </c>
      <c r="F1382" t="s">
        <v>1150</v>
      </c>
      <c r="G1382" t="s">
        <v>4924</v>
      </c>
      <c r="H1382">
        <v>45</v>
      </c>
      <c r="I1382" t="s">
        <v>2353</v>
      </c>
      <c r="J1382">
        <v>47</v>
      </c>
      <c r="K1382" t="s">
        <v>5651</v>
      </c>
    </row>
    <row r="1383" spans="1:11" x14ac:dyDescent="0.35">
      <c r="A1383" t="s">
        <v>5537</v>
      </c>
      <c r="B1383" t="s">
        <v>5126</v>
      </c>
      <c r="C1383" t="s">
        <v>4765</v>
      </c>
      <c r="D1383" t="s">
        <v>4140</v>
      </c>
      <c r="E1383" t="s">
        <v>4141</v>
      </c>
      <c r="F1383" t="s">
        <v>4141</v>
      </c>
      <c r="G1383" t="s">
        <v>4088</v>
      </c>
      <c r="H1383">
        <v>2</v>
      </c>
      <c r="I1383" t="s">
        <v>2353</v>
      </c>
      <c r="J1383" t="s">
        <v>1636</v>
      </c>
      <c r="K1383" t="s">
        <v>5652</v>
      </c>
    </row>
    <row r="1384" spans="1:11" x14ac:dyDescent="0.35">
      <c r="A1384" t="s">
        <v>5537</v>
      </c>
      <c r="B1384" t="s">
        <v>5126</v>
      </c>
      <c r="C1384" t="s">
        <v>4786</v>
      </c>
      <c r="D1384" t="s">
        <v>413</v>
      </c>
      <c r="E1384" t="s">
        <v>413</v>
      </c>
      <c r="F1384" t="s">
        <v>413</v>
      </c>
      <c r="G1384" t="s">
        <v>413</v>
      </c>
      <c r="I1384" t="s">
        <v>1636</v>
      </c>
      <c r="J1384" t="s">
        <v>1636</v>
      </c>
      <c r="K1384" t="s">
        <v>5653</v>
      </c>
    </row>
    <row r="1385" spans="1:11" x14ac:dyDescent="0.35">
      <c r="A1385" t="s">
        <v>5537</v>
      </c>
      <c r="B1385" t="s">
        <v>5126</v>
      </c>
      <c r="C1385" t="s">
        <v>4807</v>
      </c>
      <c r="D1385" t="s">
        <v>413</v>
      </c>
      <c r="E1385" t="s">
        <v>413</v>
      </c>
      <c r="F1385" t="s">
        <v>413</v>
      </c>
      <c r="G1385" t="s">
        <v>413</v>
      </c>
      <c r="I1385" t="s">
        <v>1636</v>
      </c>
      <c r="J1385" t="s">
        <v>1636</v>
      </c>
      <c r="K1385" t="s">
        <v>5654</v>
      </c>
    </row>
    <row r="1386" spans="1:11" x14ac:dyDescent="0.35">
      <c r="A1386" t="s">
        <v>5537</v>
      </c>
      <c r="B1386" t="s">
        <v>5127</v>
      </c>
      <c r="C1386" t="s">
        <v>4743</v>
      </c>
      <c r="D1386" t="s">
        <v>2092</v>
      </c>
      <c r="E1386" t="s">
        <v>2100</v>
      </c>
      <c r="F1386" t="s">
        <v>2100</v>
      </c>
      <c r="G1386" t="s">
        <v>4947</v>
      </c>
      <c r="H1386">
        <v>49</v>
      </c>
      <c r="I1386" t="s">
        <v>2353</v>
      </c>
      <c r="J1386">
        <v>49</v>
      </c>
      <c r="K1386" t="s">
        <v>5655</v>
      </c>
    </row>
    <row r="1387" spans="1:11" x14ac:dyDescent="0.35">
      <c r="A1387" t="s">
        <v>5537</v>
      </c>
      <c r="B1387" t="s">
        <v>5127</v>
      </c>
      <c r="C1387" t="s">
        <v>4764</v>
      </c>
      <c r="D1387" t="s">
        <v>413</v>
      </c>
      <c r="E1387" t="s">
        <v>413</v>
      </c>
      <c r="F1387" t="s">
        <v>413</v>
      </c>
      <c r="G1387" t="s">
        <v>413</v>
      </c>
      <c r="I1387" t="s">
        <v>1636</v>
      </c>
      <c r="J1387" t="s">
        <v>1636</v>
      </c>
      <c r="K1387" t="s">
        <v>5656</v>
      </c>
    </row>
    <row r="1388" spans="1:11" x14ac:dyDescent="0.35">
      <c r="A1388" t="s">
        <v>5537</v>
      </c>
      <c r="B1388" t="s">
        <v>5127</v>
      </c>
      <c r="C1388" t="s">
        <v>4785</v>
      </c>
      <c r="D1388" t="s">
        <v>413</v>
      </c>
      <c r="E1388" t="s">
        <v>413</v>
      </c>
      <c r="F1388" t="s">
        <v>413</v>
      </c>
      <c r="G1388" t="s">
        <v>413</v>
      </c>
      <c r="I1388" t="s">
        <v>1636</v>
      </c>
      <c r="J1388" t="s">
        <v>1636</v>
      </c>
      <c r="K1388" t="s">
        <v>5657</v>
      </c>
    </row>
    <row r="1389" spans="1:11" x14ac:dyDescent="0.35">
      <c r="A1389" t="s">
        <v>5537</v>
      </c>
      <c r="B1389" t="s">
        <v>5127</v>
      </c>
      <c r="C1389" t="s">
        <v>4806</v>
      </c>
      <c r="D1389" t="s">
        <v>413</v>
      </c>
      <c r="E1389" t="s">
        <v>413</v>
      </c>
      <c r="F1389" t="s">
        <v>413</v>
      </c>
      <c r="G1389" t="s">
        <v>413</v>
      </c>
      <c r="I1389" t="s">
        <v>1636</v>
      </c>
      <c r="J1389" t="s">
        <v>1636</v>
      </c>
      <c r="K1389" t="s">
        <v>5658</v>
      </c>
    </row>
    <row r="1390" spans="1:11" x14ac:dyDescent="0.35">
      <c r="A1390" t="s">
        <v>5537</v>
      </c>
      <c r="B1390" t="s">
        <v>5128</v>
      </c>
      <c r="C1390" t="s">
        <v>4742</v>
      </c>
      <c r="D1390" t="s">
        <v>4140</v>
      </c>
      <c r="E1390" t="s">
        <v>4141</v>
      </c>
      <c r="F1390" t="s">
        <v>4141</v>
      </c>
      <c r="G1390" t="s">
        <v>4088</v>
      </c>
      <c r="H1390">
        <v>15</v>
      </c>
      <c r="I1390" t="s">
        <v>2353</v>
      </c>
      <c r="J1390">
        <v>49</v>
      </c>
      <c r="K1390" t="s">
        <v>5659</v>
      </c>
    </row>
    <row r="1391" spans="1:11" x14ac:dyDescent="0.35">
      <c r="A1391" t="s">
        <v>5537</v>
      </c>
      <c r="B1391" t="s">
        <v>5128</v>
      </c>
      <c r="C1391" t="s">
        <v>4763</v>
      </c>
      <c r="D1391" t="s">
        <v>2092</v>
      </c>
      <c r="E1391" t="s">
        <v>2100</v>
      </c>
      <c r="F1391" t="s">
        <v>2100</v>
      </c>
      <c r="G1391" t="s">
        <v>4944</v>
      </c>
      <c r="H1391">
        <v>34</v>
      </c>
      <c r="I1391" t="s">
        <v>2353</v>
      </c>
      <c r="J1391" t="s">
        <v>1636</v>
      </c>
      <c r="K1391" t="s">
        <v>5660</v>
      </c>
    </row>
    <row r="1392" spans="1:11" x14ac:dyDescent="0.35">
      <c r="A1392" t="s">
        <v>5537</v>
      </c>
      <c r="B1392" t="s">
        <v>5128</v>
      </c>
      <c r="C1392" t="s">
        <v>4784</v>
      </c>
      <c r="D1392" t="s">
        <v>413</v>
      </c>
      <c r="E1392" t="s">
        <v>413</v>
      </c>
      <c r="F1392" t="s">
        <v>413</v>
      </c>
      <c r="G1392" t="s">
        <v>413</v>
      </c>
      <c r="I1392" t="s">
        <v>1636</v>
      </c>
      <c r="J1392" t="s">
        <v>1636</v>
      </c>
      <c r="K1392" t="s">
        <v>5661</v>
      </c>
    </row>
    <row r="1393" spans="1:11" x14ac:dyDescent="0.35">
      <c r="A1393" t="s">
        <v>5537</v>
      </c>
      <c r="B1393" t="s">
        <v>5128</v>
      </c>
      <c r="C1393" t="s">
        <v>4805</v>
      </c>
      <c r="D1393" t="s">
        <v>413</v>
      </c>
      <c r="E1393" t="s">
        <v>413</v>
      </c>
      <c r="F1393" t="s">
        <v>413</v>
      </c>
      <c r="G1393" t="s">
        <v>413</v>
      </c>
      <c r="I1393" t="s">
        <v>1636</v>
      </c>
      <c r="J1393" t="s">
        <v>1636</v>
      </c>
      <c r="K1393" t="s">
        <v>5662</v>
      </c>
    </row>
    <row r="1394" spans="1:11" x14ac:dyDescent="0.35">
      <c r="A1394" t="s">
        <v>5537</v>
      </c>
      <c r="B1394" t="s">
        <v>5129</v>
      </c>
      <c r="C1394" t="s">
        <v>4741</v>
      </c>
      <c r="D1394" t="s">
        <v>829</v>
      </c>
      <c r="E1394" t="s">
        <v>1083</v>
      </c>
      <c r="F1394" t="s">
        <v>1083</v>
      </c>
      <c r="G1394" t="s">
        <v>4303</v>
      </c>
      <c r="H1394">
        <v>26</v>
      </c>
      <c r="I1394" t="s">
        <v>2353</v>
      </c>
      <c r="J1394">
        <v>49</v>
      </c>
      <c r="K1394" t="s">
        <v>5663</v>
      </c>
    </row>
    <row r="1395" spans="1:11" x14ac:dyDescent="0.35">
      <c r="A1395" t="s">
        <v>5537</v>
      </c>
      <c r="B1395" t="s">
        <v>5129</v>
      </c>
      <c r="C1395" t="s">
        <v>4762</v>
      </c>
      <c r="D1395" t="s">
        <v>1475</v>
      </c>
      <c r="E1395" t="s">
        <v>1634</v>
      </c>
      <c r="F1395" t="s">
        <v>1634</v>
      </c>
      <c r="G1395" t="s">
        <v>4290</v>
      </c>
      <c r="H1395">
        <v>23</v>
      </c>
      <c r="I1395" t="s">
        <v>2353</v>
      </c>
      <c r="J1395" t="s">
        <v>1636</v>
      </c>
      <c r="K1395" t="s">
        <v>5664</v>
      </c>
    </row>
    <row r="1396" spans="1:11" x14ac:dyDescent="0.35">
      <c r="A1396" t="s">
        <v>5537</v>
      </c>
      <c r="B1396" t="s">
        <v>5129</v>
      </c>
      <c r="C1396" t="s">
        <v>4783</v>
      </c>
      <c r="D1396" t="s">
        <v>413</v>
      </c>
      <c r="E1396" t="s">
        <v>413</v>
      </c>
      <c r="F1396" t="s">
        <v>413</v>
      </c>
      <c r="G1396" t="s">
        <v>413</v>
      </c>
      <c r="I1396" t="s">
        <v>1636</v>
      </c>
      <c r="J1396" t="s">
        <v>1636</v>
      </c>
      <c r="K1396" t="s">
        <v>5665</v>
      </c>
    </row>
    <row r="1397" spans="1:11" x14ac:dyDescent="0.35">
      <c r="A1397" t="s">
        <v>5537</v>
      </c>
      <c r="B1397" t="s">
        <v>5129</v>
      </c>
      <c r="C1397" t="s">
        <v>4804</v>
      </c>
      <c r="D1397" t="s">
        <v>413</v>
      </c>
      <c r="E1397" t="s">
        <v>413</v>
      </c>
      <c r="F1397" t="s">
        <v>413</v>
      </c>
      <c r="G1397" t="s">
        <v>413</v>
      </c>
      <c r="I1397" t="s">
        <v>1636</v>
      </c>
      <c r="J1397" t="s">
        <v>1636</v>
      </c>
      <c r="K1397" t="s">
        <v>5666</v>
      </c>
    </row>
    <row r="1398" spans="1:11" x14ac:dyDescent="0.35">
      <c r="A1398" t="s">
        <v>5537</v>
      </c>
      <c r="B1398" t="s">
        <v>5130</v>
      </c>
      <c r="C1398" t="s">
        <v>4740</v>
      </c>
      <c r="D1398" t="s">
        <v>2092</v>
      </c>
      <c r="E1398" t="s">
        <v>2100</v>
      </c>
      <c r="F1398" t="s">
        <v>2100</v>
      </c>
      <c r="G1398" t="s">
        <v>4946</v>
      </c>
      <c r="H1398">
        <v>49</v>
      </c>
      <c r="I1398" t="s">
        <v>2353</v>
      </c>
      <c r="J1398">
        <v>49</v>
      </c>
      <c r="K1398" t="s">
        <v>5667</v>
      </c>
    </row>
    <row r="1399" spans="1:11" x14ac:dyDescent="0.35">
      <c r="A1399" t="s">
        <v>5537</v>
      </c>
      <c r="B1399" t="s">
        <v>5130</v>
      </c>
      <c r="C1399" t="s">
        <v>4761</v>
      </c>
      <c r="D1399" t="s">
        <v>413</v>
      </c>
      <c r="E1399" t="s">
        <v>413</v>
      </c>
      <c r="F1399" t="s">
        <v>413</v>
      </c>
      <c r="G1399" t="s">
        <v>413</v>
      </c>
      <c r="I1399" t="s">
        <v>1636</v>
      </c>
      <c r="J1399" t="s">
        <v>1636</v>
      </c>
      <c r="K1399" t="s">
        <v>5668</v>
      </c>
    </row>
    <row r="1400" spans="1:11" x14ac:dyDescent="0.35">
      <c r="A1400" t="s">
        <v>5537</v>
      </c>
      <c r="B1400" t="s">
        <v>5130</v>
      </c>
      <c r="C1400" t="s">
        <v>4782</v>
      </c>
      <c r="D1400" t="s">
        <v>413</v>
      </c>
      <c r="E1400" t="s">
        <v>413</v>
      </c>
      <c r="F1400" t="s">
        <v>413</v>
      </c>
      <c r="G1400" t="s">
        <v>413</v>
      </c>
      <c r="I1400" t="s">
        <v>1636</v>
      </c>
      <c r="J1400" t="s">
        <v>1636</v>
      </c>
      <c r="K1400" t="s">
        <v>5669</v>
      </c>
    </row>
    <row r="1401" spans="1:11" x14ac:dyDescent="0.35">
      <c r="A1401" t="s">
        <v>5537</v>
      </c>
      <c r="B1401" t="s">
        <v>5130</v>
      </c>
      <c r="C1401" t="s">
        <v>4803</v>
      </c>
      <c r="D1401" t="s">
        <v>413</v>
      </c>
      <c r="E1401" t="s">
        <v>413</v>
      </c>
      <c r="F1401" t="s">
        <v>413</v>
      </c>
      <c r="G1401" t="s">
        <v>413</v>
      </c>
      <c r="I1401" t="s">
        <v>1636</v>
      </c>
      <c r="J1401" t="s">
        <v>1636</v>
      </c>
      <c r="K1401" t="s">
        <v>5670</v>
      </c>
    </row>
    <row r="1402" spans="1:11" x14ac:dyDescent="0.35">
      <c r="A1402" t="s">
        <v>5537</v>
      </c>
      <c r="B1402" t="s">
        <v>5131</v>
      </c>
      <c r="C1402" t="s">
        <v>4739</v>
      </c>
      <c r="D1402" t="s">
        <v>837</v>
      </c>
      <c r="E1402" t="s">
        <v>1099</v>
      </c>
      <c r="F1402" t="s">
        <v>1099</v>
      </c>
      <c r="G1402" t="s">
        <v>4910</v>
      </c>
      <c r="H1402">
        <v>36</v>
      </c>
      <c r="I1402" t="s">
        <v>2353</v>
      </c>
      <c r="J1402">
        <v>36</v>
      </c>
      <c r="K1402" t="s">
        <v>5671</v>
      </c>
    </row>
    <row r="1403" spans="1:11" x14ac:dyDescent="0.35">
      <c r="A1403" t="s">
        <v>5537</v>
      </c>
      <c r="B1403" t="s">
        <v>5131</v>
      </c>
      <c r="C1403" t="s">
        <v>4760</v>
      </c>
      <c r="D1403" t="s">
        <v>413</v>
      </c>
      <c r="E1403" t="s">
        <v>413</v>
      </c>
      <c r="F1403" t="s">
        <v>413</v>
      </c>
      <c r="G1403" t="s">
        <v>413</v>
      </c>
      <c r="I1403" t="s">
        <v>1636</v>
      </c>
      <c r="J1403" t="s">
        <v>1636</v>
      </c>
      <c r="K1403" t="s">
        <v>5672</v>
      </c>
    </row>
    <row r="1404" spans="1:11" x14ac:dyDescent="0.35">
      <c r="A1404" t="s">
        <v>5537</v>
      </c>
      <c r="B1404" t="s">
        <v>5131</v>
      </c>
      <c r="C1404" t="s">
        <v>4781</v>
      </c>
      <c r="D1404" t="s">
        <v>413</v>
      </c>
      <c r="E1404" t="s">
        <v>413</v>
      </c>
      <c r="F1404" t="s">
        <v>413</v>
      </c>
      <c r="G1404" t="s">
        <v>413</v>
      </c>
      <c r="I1404" t="s">
        <v>1636</v>
      </c>
      <c r="J1404" t="s">
        <v>1636</v>
      </c>
      <c r="K1404" t="s">
        <v>5673</v>
      </c>
    </row>
    <row r="1405" spans="1:11" x14ac:dyDescent="0.35">
      <c r="A1405" t="s">
        <v>5537</v>
      </c>
      <c r="B1405" t="s">
        <v>5131</v>
      </c>
      <c r="C1405" t="s">
        <v>4802</v>
      </c>
      <c r="D1405" t="s">
        <v>413</v>
      </c>
      <c r="E1405" t="s">
        <v>413</v>
      </c>
      <c r="F1405" t="s">
        <v>413</v>
      </c>
      <c r="G1405" t="s">
        <v>413</v>
      </c>
      <c r="I1405" t="s">
        <v>1636</v>
      </c>
      <c r="J1405" t="s">
        <v>1636</v>
      </c>
      <c r="K1405" t="s">
        <v>5674</v>
      </c>
    </row>
    <row r="1406" spans="1:11" x14ac:dyDescent="0.35">
      <c r="A1406" t="s">
        <v>5537</v>
      </c>
      <c r="B1406" t="s">
        <v>5132</v>
      </c>
      <c r="C1406" t="s">
        <v>4738</v>
      </c>
      <c r="D1406" t="s">
        <v>4142</v>
      </c>
      <c r="E1406" t="s">
        <v>4143</v>
      </c>
      <c r="F1406" t="s">
        <v>4143</v>
      </c>
      <c r="G1406" t="s">
        <v>4089</v>
      </c>
      <c r="H1406">
        <v>4</v>
      </c>
      <c r="I1406" t="s">
        <v>2353</v>
      </c>
      <c r="J1406">
        <v>49</v>
      </c>
      <c r="K1406" t="s">
        <v>5675</v>
      </c>
    </row>
    <row r="1407" spans="1:11" x14ac:dyDescent="0.35">
      <c r="A1407" t="s">
        <v>5537</v>
      </c>
      <c r="B1407" t="s">
        <v>5132</v>
      </c>
      <c r="C1407" t="s">
        <v>4759</v>
      </c>
      <c r="D1407" t="s">
        <v>819</v>
      </c>
      <c r="E1407" t="s">
        <v>2979</v>
      </c>
      <c r="F1407" t="s">
        <v>2979</v>
      </c>
      <c r="G1407" t="s">
        <v>4288</v>
      </c>
      <c r="H1407">
        <v>45</v>
      </c>
      <c r="I1407" t="s">
        <v>2353</v>
      </c>
      <c r="J1407" t="s">
        <v>1636</v>
      </c>
      <c r="K1407" t="s">
        <v>5676</v>
      </c>
    </row>
    <row r="1408" spans="1:11" x14ac:dyDescent="0.35">
      <c r="A1408" t="s">
        <v>5537</v>
      </c>
      <c r="B1408" t="s">
        <v>5132</v>
      </c>
      <c r="C1408" t="s">
        <v>4780</v>
      </c>
      <c r="D1408" t="s">
        <v>824</v>
      </c>
      <c r="E1408" t="s">
        <v>2107</v>
      </c>
      <c r="F1408" t="s">
        <v>2107</v>
      </c>
      <c r="G1408" t="s">
        <v>4923</v>
      </c>
      <c r="I1408" t="s">
        <v>1636</v>
      </c>
      <c r="J1408" t="s">
        <v>1636</v>
      </c>
      <c r="K1408" t="s">
        <v>5677</v>
      </c>
    </row>
    <row r="1409" spans="1:11" x14ac:dyDescent="0.35">
      <c r="A1409" t="s">
        <v>5537</v>
      </c>
      <c r="B1409" t="s">
        <v>5132</v>
      </c>
      <c r="C1409" t="s">
        <v>4801</v>
      </c>
      <c r="D1409" t="s">
        <v>413</v>
      </c>
      <c r="E1409" t="s">
        <v>413</v>
      </c>
      <c r="F1409" t="s">
        <v>413</v>
      </c>
      <c r="G1409" t="s">
        <v>413</v>
      </c>
      <c r="I1409" t="s">
        <v>1636</v>
      </c>
      <c r="J1409" t="s">
        <v>1636</v>
      </c>
      <c r="K1409" t="s">
        <v>5678</v>
      </c>
    </row>
    <row r="1410" spans="1:11" x14ac:dyDescent="0.35">
      <c r="A1410" t="s">
        <v>5537</v>
      </c>
      <c r="B1410" t="s">
        <v>5133</v>
      </c>
      <c r="C1410" t="s">
        <v>4751</v>
      </c>
      <c r="D1410" t="s">
        <v>1477</v>
      </c>
      <c r="E1410" t="s">
        <v>2033</v>
      </c>
      <c r="F1410" t="s">
        <v>2033</v>
      </c>
      <c r="G1410" t="s">
        <v>4460</v>
      </c>
      <c r="H1410">
        <v>47</v>
      </c>
      <c r="I1410" t="s">
        <v>2353</v>
      </c>
      <c r="J1410">
        <v>47</v>
      </c>
      <c r="K1410" t="s">
        <v>5679</v>
      </c>
    </row>
    <row r="1411" spans="1:11" x14ac:dyDescent="0.35">
      <c r="A1411" t="s">
        <v>5537</v>
      </c>
      <c r="B1411" t="s">
        <v>5133</v>
      </c>
      <c r="C1411" t="s">
        <v>4772</v>
      </c>
      <c r="D1411" t="s">
        <v>413</v>
      </c>
      <c r="E1411" t="s">
        <v>413</v>
      </c>
      <c r="F1411" t="s">
        <v>413</v>
      </c>
      <c r="G1411" t="s">
        <v>413</v>
      </c>
      <c r="I1411" t="s">
        <v>1636</v>
      </c>
      <c r="J1411" t="s">
        <v>1636</v>
      </c>
      <c r="K1411" t="s">
        <v>5680</v>
      </c>
    </row>
    <row r="1412" spans="1:11" x14ac:dyDescent="0.35">
      <c r="A1412" t="s">
        <v>5537</v>
      </c>
      <c r="B1412" t="s">
        <v>5133</v>
      </c>
      <c r="C1412" t="s">
        <v>4793</v>
      </c>
      <c r="D1412" t="s">
        <v>413</v>
      </c>
      <c r="E1412" t="s">
        <v>413</v>
      </c>
      <c r="F1412" t="s">
        <v>413</v>
      </c>
      <c r="G1412" t="s">
        <v>413</v>
      </c>
      <c r="I1412" t="s">
        <v>1636</v>
      </c>
      <c r="J1412" t="s">
        <v>1636</v>
      </c>
      <c r="K1412" t="s">
        <v>5681</v>
      </c>
    </row>
    <row r="1413" spans="1:11" x14ac:dyDescent="0.35">
      <c r="A1413" t="s">
        <v>5537</v>
      </c>
      <c r="B1413" t="s">
        <v>5133</v>
      </c>
      <c r="C1413" t="s">
        <v>4814</v>
      </c>
      <c r="D1413" t="s">
        <v>413</v>
      </c>
      <c r="E1413" t="s">
        <v>413</v>
      </c>
      <c r="F1413" t="s">
        <v>413</v>
      </c>
      <c r="G1413" t="s">
        <v>413</v>
      </c>
      <c r="I1413" t="s">
        <v>1636</v>
      </c>
      <c r="J1413" t="s">
        <v>1636</v>
      </c>
      <c r="K1413" t="s">
        <v>5682</v>
      </c>
    </row>
    <row r="1414" spans="1:11" x14ac:dyDescent="0.35">
      <c r="A1414" t="s">
        <v>5537</v>
      </c>
      <c r="B1414" t="s">
        <v>5134</v>
      </c>
      <c r="C1414" t="s">
        <v>4750</v>
      </c>
      <c r="D1414" t="s">
        <v>2092</v>
      </c>
      <c r="E1414" t="s">
        <v>2100</v>
      </c>
      <c r="F1414" t="s">
        <v>2100</v>
      </c>
      <c r="G1414" t="s">
        <v>4944</v>
      </c>
      <c r="H1414">
        <v>4</v>
      </c>
      <c r="I1414" t="s">
        <v>2353</v>
      </c>
      <c r="J1414">
        <v>49</v>
      </c>
      <c r="K1414" t="s">
        <v>5683</v>
      </c>
    </row>
    <row r="1415" spans="1:11" x14ac:dyDescent="0.35">
      <c r="A1415" t="s">
        <v>5537</v>
      </c>
      <c r="B1415" t="s">
        <v>5134</v>
      </c>
      <c r="C1415" t="s">
        <v>4771</v>
      </c>
      <c r="D1415" t="s">
        <v>837</v>
      </c>
      <c r="E1415" t="s">
        <v>1099</v>
      </c>
      <c r="F1415" t="s">
        <v>1099</v>
      </c>
      <c r="G1415" t="s">
        <v>4941</v>
      </c>
      <c r="H1415">
        <v>45</v>
      </c>
      <c r="I1415" t="s">
        <v>2353</v>
      </c>
      <c r="J1415" t="s">
        <v>1636</v>
      </c>
      <c r="K1415" t="s">
        <v>5684</v>
      </c>
    </row>
    <row r="1416" spans="1:11" x14ac:dyDescent="0.35">
      <c r="A1416" t="s">
        <v>5537</v>
      </c>
      <c r="B1416" t="s">
        <v>5134</v>
      </c>
      <c r="C1416" t="s">
        <v>4792</v>
      </c>
      <c r="D1416" t="s">
        <v>413</v>
      </c>
      <c r="E1416" t="s">
        <v>413</v>
      </c>
      <c r="F1416" t="s">
        <v>413</v>
      </c>
      <c r="G1416" t="s">
        <v>413</v>
      </c>
      <c r="I1416" t="s">
        <v>1636</v>
      </c>
      <c r="J1416" t="s">
        <v>1636</v>
      </c>
      <c r="K1416" t="s">
        <v>5685</v>
      </c>
    </row>
    <row r="1417" spans="1:11" x14ac:dyDescent="0.35">
      <c r="A1417" t="s">
        <v>5537</v>
      </c>
      <c r="B1417" t="s">
        <v>5134</v>
      </c>
      <c r="C1417" t="s">
        <v>4813</v>
      </c>
      <c r="D1417" t="s">
        <v>413</v>
      </c>
      <c r="E1417" t="s">
        <v>413</v>
      </c>
      <c r="F1417" t="s">
        <v>413</v>
      </c>
      <c r="G1417" t="s">
        <v>413</v>
      </c>
      <c r="I1417" t="s">
        <v>1636</v>
      </c>
      <c r="J1417" t="s">
        <v>1636</v>
      </c>
      <c r="K1417" t="s">
        <v>5686</v>
      </c>
    </row>
    <row r="1418" spans="1:11" x14ac:dyDescent="0.35">
      <c r="A1418" t="s">
        <v>5537</v>
      </c>
      <c r="B1418" t="s">
        <v>5138</v>
      </c>
      <c r="C1418" t="s">
        <v>4749</v>
      </c>
      <c r="D1418" t="s">
        <v>2092</v>
      </c>
      <c r="E1418" t="s">
        <v>2100</v>
      </c>
      <c r="F1418" t="s">
        <v>2100</v>
      </c>
      <c r="G1418" t="s">
        <v>4944</v>
      </c>
      <c r="H1418">
        <v>12</v>
      </c>
      <c r="I1418" t="s">
        <v>2353</v>
      </c>
      <c r="J1418">
        <v>48</v>
      </c>
      <c r="K1418" t="s">
        <v>5687</v>
      </c>
    </row>
    <row r="1419" spans="1:11" x14ac:dyDescent="0.35">
      <c r="A1419" t="s">
        <v>5537</v>
      </c>
      <c r="B1419" t="s">
        <v>5138</v>
      </c>
      <c r="C1419" t="s">
        <v>4770</v>
      </c>
      <c r="D1419" t="s">
        <v>837</v>
      </c>
      <c r="E1419" t="s">
        <v>1099</v>
      </c>
      <c r="F1419" t="s">
        <v>1099</v>
      </c>
      <c r="G1419" t="s">
        <v>4909</v>
      </c>
      <c r="H1419">
        <v>14</v>
      </c>
      <c r="I1419" t="s">
        <v>2353</v>
      </c>
      <c r="J1419" t="s">
        <v>1636</v>
      </c>
      <c r="K1419" t="s">
        <v>5688</v>
      </c>
    </row>
    <row r="1420" spans="1:11" x14ac:dyDescent="0.35">
      <c r="A1420" t="s">
        <v>5537</v>
      </c>
      <c r="B1420" t="s">
        <v>5138</v>
      </c>
      <c r="C1420" t="s">
        <v>4791</v>
      </c>
      <c r="D1420" t="s">
        <v>2092</v>
      </c>
      <c r="E1420" t="s">
        <v>2100</v>
      </c>
      <c r="F1420" t="s">
        <v>2100</v>
      </c>
      <c r="G1420" t="s">
        <v>4297</v>
      </c>
      <c r="H1420">
        <v>22</v>
      </c>
      <c r="I1420" t="s">
        <v>2353</v>
      </c>
      <c r="J1420" t="s">
        <v>1636</v>
      </c>
      <c r="K1420" t="s">
        <v>5689</v>
      </c>
    </row>
    <row r="1421" spans="1:11" x14ac:dyDescent="0.35">
      <c r="A1421" t="s">
        <v>5537</v>
      </c>
      <c r="B1421" t="s">
        <v>5138</v>
      </c>
      <c r="C1421" t="s">
        <v>4812</v>
      </c>
      <c r="D1421" t="s">
        <v>413</v>
      </c>
      <c r="E1421" t="s">
        <v>413</v>
      </c>
      <c r="F1421" t="s">
        <v>413</v>
      </c>
      <c r="G1421" t="s">
        <v>413</v>
      </c>
      <c r="I1421" t="s">
        <v>1636</v>
      </c>
      <c r="J1421" t="s">
        <v>1636</v>
      </c>
      <c r="K1421" t="s">
        <v>5690</v>
      </c>
    </row>
    <row r="1422" spans="1:11" x14ac:dyDescent="0.35">
      <c r="A1422" t="s">
        <v>5537</v>
      </c>
      <c r="B1422" t="s">
        <v>5139</v>
      </c>
      <c r="C1422" t="s">
        <v>4748</v>
      </c>
      <c r="D1422" t="s">
        <v>4142</v>
      </c>
      <c r="E1422" t="s">
        <v>4143</v>
      </c>
      <c r="F1422" t="s">
        <v>4143</v>
      </c>
      <c r="G1422" t="s">
        <v>4089</v>
      </c>
      <c r="H1422">
        <v>9</v>
      </c>
      <c r="I1422" t="s">
        <v>2353</v>
      </c>
      <c r="J1422">
        <v>50</v>
      </c>
      <c r="K1422" t="s">
        <v>5691</v>
      </c>
    </row>
    <row r="1423" spans="1:11" x14ac:dyDescent="0.35">
      <c r="A1423" t="s">
        <v>5537</v>
      </c>
      <c r="B1423" t="s">
        <v>5139</v>
      </c>
      <c r="C1423" t="s">
        <v>4769</v>
      </c>
      <c r="D1423" t="s">
        <v>1477</v>
      </c>
      <c r="E1423" t="s">
        <v>2033</v>
      </c>
      <c r="F1423" t="s">
        <v>2033</v>
      </c>
      <c r="G1423" t="s">
        <v>5214</v>
      </c>
      <c r="H1423">
        <v>41</v>
      </c>
      <c r="I1423" t="s">
        <v>2353</v>
      </c>
      <c r="J1423" t="s">
        <v>1636</v>
      </c>
      <c r="K1423" t="s">
        <v>5692</v>
      </c>
    </row>
    <row r="1424" spans="1:11" x14ac:dyDescent="0.35">
      <c r="A1424" t="s">
        <v>5537</v>
      </c>
      <c r="B1424" t="s">
        <v>5139</v>
      </c>
      <c r="C1424" t="s">
        <v>4790</v>
      </c>
      <c r="D1424" t="s">
        <v>413</v>
      </c>
      <c r="E1424" t="s">
        <v>413</v>
      </c>
      <c r="F1424" t="s">
        <v>413</v>
      </c>
      <c r="G1424" t="s">
        <v>413</v>
      </c>
      <c r="I1424" t="s">
        <v>1636</v>
      </c>
      <c r="J1424" t="s">
        <v>1636</v>
      </c>
      <c r="K1424" t="s">
        <v>5693</v>
      </c>
    </row>
    <row r="1425" spans="1:11" x14ac:dyDescent="0.35">
      <c r="A1425" t="s">
        <v>5537</v>
      </c>
      <c r="B1425" t="s">
        <v>5139</v>
      </c>
      <c r="C1425" t="s">
        <v>4811</v>
      </c>
      <c r="D1425" t="s">
        <v>413</v>
      </c>
      <c r="E1425" t="s">
        <v>413</v>
      </c>
      <c r="F1425" t="s">
        <v>413</v>
      </c>
      <c r="G1425" t="s">
        <v>413</v>
      </c>
      <c r="I1425" t="s">
        <v>1636</v>
      </c>
      <c r="J1425" t="s">
        <v>1636</v>
      </c>
      <c r="K1425" t="s">
        <v>5694</v>
      </c>
    </row>
    <row r="1426" spans="1:11" x14ac:dyDescent="0.35">
      <c r="A1426" t="s">
        <v>5537</v>
      </c>
      <c r="B1426" t="s">
        <v>5140</v>
      </c>
      <c r="C1426" t="s">
        <v>4747</v>
      </c>
      <c r="D1426" t="s">
        <v>4140</v>
      </c>
      <c r="E1426" t="s">
        <v>4158</v>
      </c>
      <c r="F1426" t="s">
        <v>4158</v>
      </c>
      <c r="G1426" t="s">
        <v>4129</v>
      </c>
      <c r="H1426">
        <v>24</v>
      </c>
      <c r="I1426" t="s">
        <v>2353</v>
      </c>
      <c r="J1426">
        <v>49</v>
      </c>
      <c r="K1426" t="s">
        <v>5695</v>
      </c>
    </row>
    <row r="1427" spans="1:11" x14ac:dyDescent="0.35">
      <c r="A1427" t="s">
        <v>5537</v>
      </c>
      <c r="B1427" t="s">
        <v>5140</v>
      </c>
      <c r="C1427" t="s">
        <v>4768</v>
      </c>
      <c r="D1427" t="s">
        <v>1477</v>
      </c>
      <c r="E1427" t="s">
        <v>2033</v>
      </c>
      <c r="F1427" t="s">
        <v>2033</v>
      </c>
      <c r="G1427" t="s">
        <v>5215</v>
      </c>
      <c r="H1427">
        <v>25</v>
      </c>
      <c r="I1427" t="s">
        <v>2353</v>
      </c>
      <c r="J1427" t="s">
        <v>1636</v>
      </c>
      <c r="K1427" t="s">
        <v>5696</v>
      </c>
    </row>
    <row r="1428" spans="1:11" x14ac:dyDescent="0.35">
      <c r="A1428" t="s">
        <v>5537</v>
      </c>
      <c r="B1428" t="s">
        <v>5140</v>
      </c>
      <c r="C1428" t="s">
        <v>4789</v>
      </c>
      <c r="D1428" t="s">
        <v>413</v>
      </c>
      <c r="E1428" t="s">
        <v>413</v>
      </c>
      <c r="F1428" t="s">
        <v>413</v>
      </c>
      <c r="G1428" t="s">
        <v>413</v>
      </c>
      <c r="I1428" t="s">
        <v>1636</v>
      </c>
      <c r="J1428" t="s">
        <v>1636</v>
      </c>
      <c r="K1428" t="s">
        <v>5697</v>
      </c>
    </row>
    <row r="1429" spans="1:11" x14ac:dyDescent="0.35">
      <c r="A1429" t="s">
        <v>5537</v>
      </c>
      <c r="B1429" t="s">
        <v>5140</v>
      </c>
      <c r="C1429" t="s">
        <v>4810</v>
      </c>
      <c r="D1429" t="s">
        <v>413</v>
      </c>
      <c r="E1429" t="s">
        <v>413</v>
      </c>
      <c r="F1429" t="s">
        <v>413</v>
      </c>
      <c r="G1429" t="s">
        <v>413</v>
      </c>
      <c r="I1429" t="s">
        <v>1636</v>
      </c>
      <c r="J1429" t="s">
        <v>1636</v>
      </c>
      <c r="K1429" t="s">
        <v>5698</v>
      </c>
    </row>
    <row r="1430" spans="1:11" x14ac:dyDescent="0.35">
      <c r="A1430" t="s">
        <v>5537</v>
      </c>
      <c r="B1430" t="s">
        <v>5142</v>
      </c>
      <c r="C1430" t="s">
        <v>4746</v>
      </c>
      <c r="D1430" t="s">
        <v>1477</v>
      </c>
      <c r="E1430" t="s">
        <v>2033</v>
      </c>
      <c r="F1430" t="s">
        <v>2033</v>
      </c>
      <c r="G1430" t="s">
        <v>5215</v>
      </c>
      <c r="H1430">
        <v>49</v>
      </c>
      <c r="I1430" t="s">
        <v>2353</v>
      </c>
      <c r="J1430">
        <v>49</v>
      </c>
      <c r="K1430" t="s">
        <v>5699</v>
      </c>
    </row>
    <row r="1431" spans="1:11" x14ac:dyDescent="0.35">
      <c r="A1431" t="s">
        <v>5537</v>
      </c>
      <c r="B1431" t="s">
        <v>5142</v>
      </c>
      <c r="C1431" t="s">
        <v>4767</v>
      </c>
      <c r="D1431" t="s">
        <v>413</v>
      </c>
      <c r="E1431" t="s">
        <v>413</v>
      </c>
      <c r="F1431" t="s">
        <v>413</v>
      </c>
      <c r="G1431" t="s">
        <v>413</v>
      </c>
      <c r="I1431" t="s">
        <v>1636</v>
      </c>
      <c r="J1431" t="s">
        <v>1636</v>
      </c>
      <c r="K1431" t="s">
        <v>5700</v>
      </c>
    </row>
    <row r="1432" spans="1:11" x14ac:dyDescent="0.35">
      <c r="A1432" t="s">
        <v>5537</v>
      </c>
      <c r="B1432" t="s">
        <v>5142</v>
      </c>
      <c r="C1432" t="s">
        <v>4788</v>
      </c>
      <c r="D1432" t="s">
        <v>413</v>
      </c>
      <c r="E1432" t="s">
        <v>413</v>
      </c>
      <c r="F1432" t="s">
        <v>413</v>
      </c>
      <c r="G1432" t="s">
        <v>413</v>
      </c>
      <c r="I1432" t="s">
        <v>1636</v>
      </c>
      <c r="J1432" t="s">
        <v>1636</v>
      </c>
      <c r="K1432" t="s">
        <v>5701</v>
      </c>
    </row>
    <row r="1433" spans="1:11" x14ac:dyDescent="0.35">
      <c r="A1433" t="s">
        <v>5537</v>
      </c>
      <c r="B1433" t="s">
        <v>5142</v>
      </c>
      <c r="C1433" t="s">
        <v>4809</v>
      </c>
      <c r="D1433" t="s">
        <v>413</v>
      </c>
      <c r="E1433" t="s">
        <v>413</v>
      </c>
      <c r="F1433" t="s">
        <v>413</v>
      </c>
      <c r="G1433" t="s">
        <v>413</v>
      </c>
      <c r="I1433" t="s">
        <v>1636</v>
      </c>
      <c r="J1433" t="s">
        <v>1636</v>
      </c>
      <c r="K1433" t="s">
        <v>5702</v>
      </c>
    </row>
    <row r="1434" spans="1:11" x14ac:dyDescent="0.35">
      <c r="A1434" t="s">
        <v>5537</v>
      </c>
      <c r="B1434" t="s">
        <v>5143</v>
      </c>
      <c r="C1434" t="s">
        <v>4745</v>
      </c>
      <c r="D1434" t="s">
        <v>1721</v>
      </c>
      <c r="E1434" t="s">
        <v>2109</v>
      </c>
      <c r="F1434" t="s">
        <v>2109</v>
      </c>
      <c r="G1434" t="s">
        <v>4453</v>
      </c>
      <c r="H1434">
        <v>7</v>
      </c>
      <c r="I1434" t="s">
        <v>2353</v>
      </c>
      <c r="J1434">
        <v>49</v>
      </c>
      <c r="K1434" t="s">
        <v>5703</v>
      </c>
    </row>
    <row r="1435" spans="1:11" x14ac:dyDescent="0.35">
      <c r="A1435" t="s">
        <v>5537</v>
      </c>
      <c r="B1435" t="s">
        <v>5143</v>
      </c>
      <c r="C1435" t="s">
        <v>4766</v>
      </c>
      <c r="D1435" t="s">
        <v>824</v>
      </c>
      <c r="E1435" t="s">
        <v>2107</v>
      </c>
      <c r="F1435" t="s">
        <v>2107</v>
      </c>
      <c r="G1435" t="s">
        <v>4121</v>
      </c>
      <c r="H1435">
        <v>42</v>
      </c>
      <c r="I1435" t="s">
        <v>2353</v>
      </c>
      <c r="J1435" t="s">
        <v>1636</v>
      </c>
      <c r="K1435" t="s">
        <v>5704</v>
      </c>
    </row>
    <row r="1436" spans="1:11" x14ac:dyDescent="0.35">
      <c r="A1436" t="s">
        <v>5537</v>
      </c>
      <c r="B1436" t="s">
        <v>5143</v>
      </c>
      <c r="C1436" t="s">
        <v>4787</v>
      </c>
      <c r="D1436" t="s">
        <v>413</v>
      </c>
      <c r="E1436" t="s">
        <v>413</v>
      </c>
      <c r="F1436" t="s">
        <v>413</v>
      </c>
      <c r="G1436" t="s">
        <v>413</v>
      </c>
      <c r="I1436" t="s">
        <v>1636</v>
      </c>
      <c r="J1436" t="s">
        <v>1636</v>
      </c>
      <c r="K1436" t="s">
        <v>5705</v>
      </c>
    </row>
    <row r="1437" spans="1:11" x14ac:dyDescent="0.35">
      <c r="A1437" t="s">
        <v>5537</v>
      </c>
      <c r="B1437" t="s">
        <v>5143</v>
      </c>
      <c r="C1437" t="s">
        <v>4808</v>
      </c>
      <c r="D1437" t="s">
        <v>413</v>
      </c>
      <c r="E1437" t="s">
        <v>413</v>
      </c>
      <c r="F1437" t="s">
        <v>413</v>
      </c>
      <c r="G1437" t="s">
        <v>413</v>
      </c>
      <c r="I1437" t="s">
        <v>1636</v>
      </c>
      <c r="J1437" t="s">
        <v>1636</v>
      </c>
      <c r="K1437" t="s">
        <v>5706</v>
      </c>
    </row>
    <row r="1438" spans="1:11" x14ac:dyDescent="0.35">
      <c r="A1438" t="s">
        <v>5537</v>
      </c>
      <c r="B1438" t="s">
        <v>5144</v>
      </c>
      <c r="C1438" t="s">
        <v>4653</v>
      </c>
      <c r="D1438" t="s">
        <v>4138</v>
      </c>
      <c r="E1438" t="s">
        <v>4148</v>
      </c>
      <c r="F1438" t="s">
        <v>4148</v>
      </c>
      <c r="G1438" t="s">
        <v>4100</v>
      </c>
      <c r="H1438">
        <v>14</v>
      </c>
      <c r="I1438" t="s">
        <v>2353</v>
      </c>
      <c r="J1438">
        <v>50</v>
      </c>
      <c r="K1438" t="s">
        <v>5707</v>
      </c>
    </row>
    <row r="1439" spans="1:11" x14ac:dyDescent="0.35">
      <c r="A1439" t="s">
        <v>5537</v>
      </c>
      <c r="B1439" t="s">
        <v>5144</v>
      </c>
      <c r="C1439" t="s">
        <v>4674</v>
      </c>
      <c r="D1439" t="s">
        <v>829</v>
      </c>
      <c r="E1439" t="s">
        <v>1083</v>
      </c>
      <c r="F1439" t="s">
        <v>1083</v>
      </c>
      <c r="G1439" t="s">
        <v>4305</v>
      </c>
      <c r="H1439">
        <v>36</v>
      </c>
      <c r="I1439" t="s">
        <v>2353</v>
      </c>
      <c r="J1439" t="s">
        <v>1636</v>
      </c>
      <c r="K1439" t="s">
        <v>5708</v>
      </c>
    </row>
    <row r="1440" spans="1:11" x14ac:dyDescent="0.35">
      <c r="A1440" t="s">
        <v>5537</v>
      </c>
      <c r="B1440" t="s">
        <v>5144</v>
      </c>
      <c r="C1440" t="s">
        <v>4695</v>
      </c>
      <c r="D1440" t="s">
        <v>413</v>
      </c>
      <c r="E1440" t="s">
        <v>413</v>
      </c>
      <c r="F1440" t="s">
        <v>413</v>
      </c>
      <c r="G1440" t="s">
        <v>413</v>
      </c>
      <c r="I1440" t="s">
        <v>1636</v>
      </c>
      <c r="J1440" t="s">
        <v>1636</v>
      </c>
      <c r="K1440" t="s">
        <v>5709</v>
      </c>
    </row>
    <row r="1441" spans="1:11" x14ac:dyDescent="0.35">
      <c r="A1441" t="s">
        <v>5537</v>
      </c>
      <c r="B1441" t="s">
        <v>5144</v>
      </c>
      <c r="C1441" t="s">
        <v>4716</v>
      </c>
      <c r="D1441" t="s">
        <v>413</v>
      </c>
      <c r="E1441" t="s">
        <v>413</v>
      </c>
      <c r="F1441" t="s">
        <v>413</v>
      </c>
      <c r="G1441" t="s">
        <v>413</v>
      </c>
      <c r="I1441" t="s">
        <v>1636</v>
      </c>
      <c r="J1441" t="s">
        <v>1636</v>
      </c>
      <c r="K1441" t="s">
        <v>5710</v>
      </c>
    </row>
    <row r="1442" spans="1:11" x14ac:dyDescent="0.35">
      <c r="A1442" t="s">
        <v>5537</v>
      </c>
      <c r="B1442" t="s">
        <v>5145</v>
      </c>
      <c r="C1442" t="s">
        <v>4652</v>
      </c>
      <c r="D1442" t="s">
        <v>2092</v>
      </c>
      <c r="E1442" t="s">
        <v>2100</v>
      </c>
      <c r="F1442" t="s">
        <v>2100</v>
      </c>
      <c r="G1442" t="s">
        <v>4945</v>
      </c>
      <c r="H1442">
        <v>43</v>
      </c>
      <c r="I1442" t="s">
        <v>2353</v>
      </c>
      <c r="J1442">
        <v>48</v>
      </c>
      <c r="K1442" t="s">
        <v>5711</v>
      </c>
    </row>
    <row r="1443" spans="1:11" x14ac:dyDescent="0.35">
      <c r="A1443" t="s">
        <v>5537</v>
      </c>
      <c r="B1443" t="s">
        <v>5145</v>
      </c>
      <c r="C1443" t="s">
        <v>4673</v>
      </c>
      <c r="D1443" t="s">
        <v>837</v>
      </c>
      <c r="E1443" t="s">
        <v>1099</v>
      </c>
      <c r="F1443" t="s">
        <v>1099</v>
      </c>
      <c r="G1443" t="s">
        <v>4133</v>
      </c>
      <c r="H1443">
        <v>5</v>
      </c>
      <c r="I1443" t="s">
        <v>2353</v>
      </c>
      <c r="J1443" t="s">
        <v>1636</v>
      </c>
      <c r="K1443" t="s">
        <v>5712</v>
      </c>
    </row>
    <row r="1444" spans="1:11" x14ac:dyDescent="0.35">
      <c r="A1444" t="s">
        <v>5537</v>
      </c>
      <c r="B1444" t="s">
        <v>5145</v>
      </c>
      <c r="C1444" t="s">
        <v>4694</v>
      </c>
      <c r="D1444" t="s">
        <v>413</v>
      </c>
      <c r="E1444" t="s">
        <v>413</v>
      </c>
      <c r="F1444" t="s">
        <v>413</v>
      </c>
      <c r="G1444" t="s">
        <v>413</v>
      </c>
      <c r="I1444" t="s">
        <v>1636</v>
      </c>
      <c r="J1444" t="s">
        <v>1636</v>
      </c>
      <c r="K1444" t="s">
        <v>5713</v>
      </c>
    </row>
    <row r="1445" spans="1:11" x14ac:dyDescent="0.35">
      <c r="A1445" t="s">
        <v>5537</v>
      </c>
      <c r="B1445" t="s">
        <v>5145</v>
      </c>
      <c r="C1445" t="s">
        <v>4715</v>
      </c>
      <c r="D1445" t="s">
        <v>413</v>
      </c>
      <c r="E1445" t="s">
        <v>413</v>
      </c>
      <c r="F1445" t="s">
        <v>413</v>
      </c>
      <c r="G1445" t="s">
        <v>413</v>
      </c>
      <c r="I1445" t="s">
        <v>1636</v>
      </c>
      <c r="J1445" t="s">
        <v>1636</v>
      </c>
      <c r="K1445" t="s">
        <v>5714</v>
      </c>
    </row>
    <row r="1446" spans="1:11" x14ac:dyDescent="0.35">
      <c r="A1446" t="s">
        <v>5537</v>
      </c>
      <c r="B1446" t="s">
        <v>5146</v>
      </c>
      <c r="C1446" t="s">
        <v>4651</v>
      </c>
      <c r="D1446" t="s">
        <v>837</v>
      </c>
      <c r="E1446" t="s">
        <v>1099</v>
      </c>
      <c r="F1446" t="s">
        <v>1099</v>
      </c>
      <c r="G1446" t="s">
        <v>4096</v>
      </c>
      <c r="H1446">
        <v>32</v>
      </c>
      <c r="I1446" t="s">
        <v>2353</v>
      </c>
      <c r="J1446">
        <v>49</v>
      </c>
      <c r="K1446" t="s">
        <v>5715</v>
      </c>
    </row>
    <row r="1447" spans="1:11" x14ac:dyDescent="0.35">
      <c r="A1447" t="s">
        <v>5537</v>
      </c>
      <c r="B1447" t="s">
        <v>5146</v>
      </c>
      <c r="C1447" t="s">
        <v>4672</v>
      </c>
      <c r="D1447" t="s">
        <v>2092</v>
      </c>
      <c r="E1447" t="s">
        <v>2100</v>
      </c>
      <c r="F1447" t="s">
        <v>2100</v>
      </c>
      <c r="G1447" t="s">
        <v>4297</v>
      </c>
      <c r="H1447">
        <v>17</v>
      </c>
      <c r="I1447" t="s">
        <v>2353</v>
      </c>
      <c r="J1447" t="s">
        <v>1636</v>
      </c>
      <c r="K1447" t="s">
        <v>5716</v>
      </c>
    </row>
    <row r="1448" spans="1:11" x14ac:dyDescent="0.35">
      <c r="A1448" t="s">
        <v>5537</v>
      </c>
      <c r="B1448" t="s">
        <v>5146</v>
      </c>
      <c r="C1448" t="s">
        <v>4693</v>
      </c>
      <c r="D1448" t="s">
        <v>413</v>
      </c>
      <c r="E1448" t="s">
        <v>413</v>
      </c>
      <c r="F1448" t="s">
        <v>413</v>
      </c>
      <c r="G1448" t="s">
        <v>413</v>
      </c>
      <c r="I1448" t="s">
        <v>1636</v>
      </c>
      <c r="J1448" t="s">
        <v>1636</v>
      </c>
      <c r="K1448" t="s">
        <v>5717</v>
      </c>
    </row>
    <row r="1449" spans="1:11" x14ac:dyDescent="0.35">
      <c r="A1449" t="s">
        <v>5537</v>
      </c>
      <c r="B1449" t="s">
        <v>5146</v>
      </c>
      <c r="C1449" t="s">
        <v>4714</v>
      </c>
      <c r="D1449" t="s">
        <v>413</v>
      </c>
      <c r="E1449" t="s">
        <v>413</v>
      </c>
      <c r="F1449" t="s">
        <v>413</v>
      </c>
      <c r="G1449" t="s">
        <v>413</v>
      </c>
      <c r="I1449" t="s">
        <v>1636</v>
      </c>
      <c r="J1449" t="s">
        <v>1636</v>
      </c>
      <c r="K1449" t="s">
        <v>5718</v>
      </c>
    </row>
    <row r="1450" spans="1:11" x14ac:dyDescent="0.35">
      <c r="A1450" t="s">
        <v>5537</v>
      </c>
      <c r="B1450" t="s">
        <v>5147</v>
      </c>
      <c r="C1450" t="s">
        <v>4650</v>
      </c>
      <c r="D1450" t="s">
        <v>2092</v>
      </c>
      <c r="E1450" t="s">
        <v>2100</v>
      </c>
      <c r="F1450" t="s">
        <v>2100</v>
      </c>
      <c r="G1450" t="s">
        <v>5216</v>
      </c>
      <c r="H1450">
        <v>22</v>
      </c>
      <c r="I1450" t="s">
        <v>2353</v>
      </c>
      <c r="J1450">
        <v>49</v>
      </c>
      <c r="K1450" t="s">
        <v>5719</v>
      </c>
    </row>
    <row r="1451" spans="1:11" x14ac:dyDescent="0.35">
      <c r="A1451" t="s">
        <v>5537</v>
      </c>
      <c r="B1451" t="s">
        <v>5147</v>
      </c>
      <c r="C1451" t="s">
        <v>4671</v>
      </c>
      <c r="D1451" t="s">
        <v>829</v>
      </c>
      <c r="E1451" t="s">
        <v>1083</v>
      </c>
      <c r="F1451" t="s">
        <v>1083</v>
      </c>
      <c r="G1451" t="s">
        <v>4305</v>
      </c>
      <c r="H1451">
        <v>27</v>
      </c>
      <c r="I1451" t="s">
        <v>2353</v>
      </c>
      <c r="J1451" t="s">
        <v>1636</v>
      </c>
      <c r="K1451" t="s">
        <v>5720</v>
      </c>
    </row>
    <row r="1452" spans="1:11" x14ac:dyDescent="0.35">
      <c r="A1452" t="s">
        <v>5537</v>
      </c>
      <c r="B1452" t="s">
        <v>5147</v>
      </c>
      <c r="C1452" t="s">
        <v>4692</v>
      </c>
      <c r="D1452" t="s">
        <v>413</v>
      </c>
      <c r="E1452" t="s">
        <v>413</v>
      </c>
      <c r="F1452" t="s">
        <v>413</v>
      </c>
      <c r="G1452" t="s">
        <v>413</v>
      </c>
      <c r="I1452" t="s">
        <v>1636</v>
      </c>
      <c r="J1452" t="s">
        <v>1636</v>
      </c>
      <c r="K1452" t="s">
        <v>5721</v>
      </c>
    </row>
    <row r="1453" spans="1:11" x14ac:dyDescent="0.35">
      <c r="A1453" t="s">
        <v>5537</v>
      </c>
      <c r="B1453" t="s">
        <v>5147</v>
      </c>
      <c r="C1453" t="s">
        <v>4713</v>
      </c>
      <c r="D1453" t="s">
        <v>413</v>
      </c>
      <c r="E1453" t="s">
        <v>413</v>
      </c>
      <c r="F1453" t="s">
        <v>413</v>
      </c>
      <c r="G1453" t="s">
        <v>413</v>
      </c>
      <c r="I1453" t="s">
        <v>1636</v>
      </c>
      <c r="J1453" t="s">
        <v>1636</v>
      </c>
      <c r="K1453" t="s">
        <v>5722</v>
      </c>
    </row>
    <row r="1454" spans="1:11" x14ac:dyDescent="0.35">
      <c r="A1454" t="s">
        <v>5537</v>
      </c>
      <c r="B1454" t="s">
        <v>5148</v>
      </c>
      <c r="C1454" t="s">
        <v>4649</v>
      </c>
      <c r="D1454" t="s">
        <v>837</v>
      </c>
      <c r="E1454" t="s">
        <v>1099</v>
      </c>
      <c r="F1454" t="s">
        <v>1099</v>
      </c>
      <c r="G1454" t="s">
        <v>4133</v>
      </c>
      <c r="H1454">
        <v>49</v>
      </c>
      <c r="I1454" t="s">
        <v>2353</v>
      </c>
      <c r="J1454">
        <v>49</v>
      </c>
      <c r="K1454" t="s">
        <v>5723</v>
      </c>
    </row>
    <row r="1455" spans="1:11" x14ac:dyDescent="0.35">
      <c r="A1455" t="s">
        <v>5537</v>
      </c>
      <c r="B1455" t="s">
        <v>5148</v>
      </c>
      <c r="C1455" t="s">
        <v>4670</v>
      </c>
      <c r="D1455" t="s">
        <v>413</v>
      </c>
      <c r="E1455" t="s">
        <v>413</v>
      </c>
      <c r="F1455" t="s">
        <v>413</v>
      </c>
      <c r="G1455" t="s">
        <v>413</v>
      </c>
      <c r="I1455" t="s">
        <v>1636</v>
      </c>
      <c r="J1455" t="s">
        <v>1636</v>
      </c>
      <c r="K1455" t="s">
        <v>5724</v>
      </c>
    </row>
    <row r="1456" spans="1:11" x14ac:dyDescent="0.35">
      <c r="A1456" t="s">
        <v>5537</v>
      </c>
      <c r="B1456" t="s">
        <v>5148</v>
      </c>
      <c r="C1456" t="s">
        <v>4691</v>
      </c>
      <c r="D1456" t="s">
        <v>413</v>
      </c>
      <c r="E1456" t="s">
        <v>413</v>
      </c>
      <c r="F1456" t="s">
        <v>413</v>
      </c>
      <c r="G1456" t="s">
        <v>413</v>
      </c>
      <c r="I1456" t="s">
        <v>1636</v>
      </c>
      <c r="J1456" t="s">
        <v>1636</v>
      </c>
      <c r="K1456" t="s">
        <v>5725</v>
      </c>
    </row>
    <row r="1457" spans="1:11" x14ac:dyDescent="0.35">
      <c r="A1457" t="s">
        <v>5537</v>
      </c>
      <c r="B1457" t="s">
        <v>5148</v>
      </c>
      <c r="C1457" t="s">
        <v>4712</v>
      </c>
      <c r="D1457" t="s">
        <v>413</v>
      </c>
      <c r="E1457" t="s">
        <v>413</v>
      </c>
      <c r="F1457" t="s">
        <v>413</v>
      </c>
      <c r="G1457" t="s">
        <v>413</v>
      </c>
      <c r="I1457" t="s">
        <v>1636</v>
      </c>
      <c r="J1457" t="s">
        <v>1636</v>
      </c>
      <c r="K1457" t="s">
        <v>5726</v>
      </c>
    </row>
    <row r="1458" spans="1:11" x14ac:dyDescent="0.35">
      <c r="A1458" t="s">
        <v>5537</v>
      </c>
      <c r="B1458" t="s">
        <v>5149</v>
      </c>
      <c r="C1458" t="s">
        <v>4648</v>
      </c>
      <c r="D1458" t="s">
        <v>829</v>
      </c>
      <c r="E1458" t="s">
        <v>1083</v>
      </c>
      <c r="F1458" t="s">
        <v>1083</v>
      </c>
      <c r="G1458" t="s">
        <v>4301</v>
      </c>
      <c r="H1458">
        <v>5</v>
      </c>
      <c r="I1458" t="s">
        <v>2353</v>
      </c>
      <c r="J1458">
        <v>49</v>
      </c>
      <c r="K1458" t="s">
        <v>5727</v>
      </c>
    </row>
    <row r="1459" spans="1:11" x14ac:dyDescent="0.35">
      <c r="A1459" t="s">
        <v>5537</v>
      </c>
      <c r="B1459" t="s">
        <v>5149</v>
      </c>
      <c r="C1459" t="s">
        <v>4669</v>
      </c>
      <c r="D1459" t="s">
        <v>829</v>
      </c>
      <c r="E1459" t="s">
        <v>1083</v>
      </c>
      <c r="F1459" t="s">
        <v>1083</v>
      </c>
      <c r="G1459" t="s">
        <v>4307</v>
      </c>
      <c r="H1459">
        <v>35</v>
      </c>
      <c r="I1459" t="s">
        <v>2353</v>
      </c>
      <c r="J1459" t="s">
        <v>1636</v>
      </c>
      <c r="K1459" t="s">
        <v>5728</v>
      </c>
    </row>
    <row r="1460" spans="1:11" x14ac:dyDescent="0.35">
      <c r="A1460" t="s">
        <v>5537</v>
      </c>
      <c r="B1460" t="s">
        <v>5149</v>
      </c>
      <c r="C1460" t="s">
        <v>4690</v>
      </c>
      <c r="D1460" t="s">
        <v>2092</v>
      </c>
      <c r="E1460" t="s">
        <v>2100</v>
      </c>
      <c r="F1460" t="s">
        <v>2100</v>
      </c>
      <c r="G1460" t="s">
        <v>4945</v>
      </c>
      <c r="H1460">
        <v>9</v>
      </c>
      <c r="I1460" t="s">
        <v>2353</v>
      </c>
      <c r="J1460" t="s">
        <v>1636</v>
      </c>
      <c r="K1460" t="s">
        <v>5729</v>
      </c>
    </row>
    <row r="1461" spans="1:11" x14ac:dyDescent="0.35">
      <c r="A1461" t="s">
        <v>5537</v>
      </c>
      <c r="B1461" t="s">
        <v>5149</v>
      </c>
      <c r="C1461" t="s">
        <v>4711</v>
      </c>
      <c r="D1461" t="s">
        <v>413</v>
      </c>
      <c r="E1461" t="s">
        <v>413</v>
      </c>
      <c r="F1461" t="s">
        <v>413</v>
      </c>
      <c r="G1461" t="s">
        <v>413</v>
      </c>
      <c r="I1461" t="s">
        <v>1636</v>
      </c>
      <c r="J1461" t="s">
        <v>1636</v>
      </c>
      <c r="K1461" t="s">
        <v>5730</v>
      </c>
    </row>
    <row r="1462" spans="1:11" x14ac:dyDescent="0.35">
      <c r="A1462" t="s">
        <v>5537</v>
      </c>
      <c r="B1462" t="s">
        <v>5150</v>
      </c>
      <c r="C1462" t="s">
        <v>4647</v>
      </c>
      <c r="D1462" t="s">
        <v>829</v>
      </c>
      <c r="E1462" t="s">
        <v>1083</v>
      </c>
      <c r="F1462" t="s">
        <v>1083</v>
      </c>
      <c r="G1462" t="s">
        <v>4308</v>
      </c>
      <c r="H1462">
        <v>18</v>
      </c>
      <c r="I1462" t="s">
        <v>2353</v>
      </c>
      <c r="J1462">
        <v>49</v>
      </c>
      <c r="K1462" t="s">
        <v>5731</v>
      </c>
    </row>
    <row r="1463" spans="1:11" x14ac:dyDescent="0.35">
      <c r="A1463" t="s">
        <v>5537</v>
      </c>
      <c r="B1463" t="s">
        <v>5150</v>
      </c>
      <c r="C1463" t="s">
        <v>4668</v>
      </c>
      <c r="D1463" t="s">
        <v>829</v>
      </c>
      <c r="E1463" t="s">
        <v>1083</v>
      </c>
      <c r="F1463" t="s">
        <v>1083</v>
      </c>
      <c r="G1463" t="s">
        <v>5217</v>
      </c>
      <c r="H1463">
        <v>15</v>
      </c>
      <c r="I1463" t="s">
        <v>2353</v>
      </c>
      <c r="J1463" t="s">
        <v>1636</v>
      </c>
      <c r="K1463" t="s">
        <v>5732</v>
      </c>
    </row>
    <row r="1464" spans="1:11" x14ac:dyDescent="0.35">
      <c r="A1464" t="s">
        <v>5537</v>
      </c>
      <c r="B1464" t="s">
        <v>5150</v>
      </c>
      <c r="C1464" t="s">
        <v>4689</v>
      </c>
      <c r="D1464" t="s">
        <v>837</v>
      </c>
      <c r="E1464" t="s">
        <v>1099</v>
      </c>
      <c r="F1464" t="s">
        <v>1099</v>
      </c>
      <c r="G1464" t="s">
        <v>4096</v>
      </c>
      <c r="H1464">
        <v>16</v>
      </c>
      <c r="I1464" t="s">
        <v>2353</v>
      </c>
      <c r="J1464" t="s">
        <v>1636</v>
      </c>
      <c r="K1464" t="s">
        <v>5733</v>
      </c>
    </row>
    <row r="1465" spans="1:11" x14ac:dyDescent="0.35">
      <c r="A1465" t="s">
        <v>5537</v>
      </c>
      <c r="B1465" t="s">
        <v>5150</v>
      </c>
      <c r="C1465" t="s">
        <v>4710</v>
      </c>
      <c r="D1465" t="s">
        <v>413</v>
      </c>
      <c r="E1465" t="s">
        <v>413</v>
      </c>
      <c r="F1465" t="s">
        <v>413</v>
      </c>
      <c r="G1465" t="s">
        <v>413</v>
      </c>
      <c r="I1465" t="s">
        <v>1636</v>
      </c>
      <c r="J1465" t="s">
        <v>1636</v>
      </c>
      <c r="K1465" t="s">
        <v>5734</v>
      </c>
    </row>
    <row r="1466" spans="1:11" x14ac:dyDescent="0.35">
      <c r="A1466" t="s">
        <v>5537</v>
      </c>
      <c r="B1466" t="s">
        <v>5151</v>
      </c>
      <c r="C1466" t="s">
        <v>4660</v>
      </c>
      <c r="D1466" t="s">
        <v>413</v>
      </c>
      <c r="E1466" t="s">
        <v>413</v>
      </c>
      <c r="F1466" t="s">
        <v>413</v>
      </c>
      <c r="G1466" t="s">
        <v>413</v>
      </c>
      <c r="I1466" t="s">
        <v>1636</v>
      </c>
      <c r="J1466">
        <v>0</v>
      </c>
      <c r="K1466" t="s">
        <v>5735</v>
      </c>
    </row>
    <row r="1467" spans="1:11" x14ac:dyDescent="0.35">
      <c r="A1467" t="s">
        <v>5537</v>
      </c>
      <c r="B1467" t="s">
        <v>5151</v>
      </c>
      <c r="C1467" t="s">
        <v>4681</v>
      </c>
      <c r="D1467" t="s">
        <v>413</v>
      </c>
      <c r="E1467" t="s">
        <v>413</v>
      </c>
      <c r="F1467" t="s">
        <v>413</v>
      </c>
      <c r="G1467" t="s">
        <v>413</v>
      </c>
      <c r="I1467" t="s">
        <v>1636</v>
      </c>
      <c r="J1467" t="s">
        <v>1636</v>
      </c>
      <c r="K1467" t="s">
        <v>5736</v>
      </c>
    </row>
    <row r="1468" spans="1:11" x14ac:dyDescent="0.35">
      <c r="A1468" t="s">
        <v>5537</v>
      </c>
      <c r="B1468" t="s">
        <v>5151</v>
      </c>
      <c r="C1468" t="s">
        <v>4702</v>
      </c>
      <c r="D1468" t="s">
        <v>413</v>
      </c>
      <c r="E1468" t="s">
        <v>413</v>
      </c>
      <c r="F1468" t="s">
        <v>413</v>
      </c>
      <c r="G1468" t="s">
        <v>413</v>
      </c>
      <c r="I1468" t="s">
        <v>1636</v>
      </c>
      <c r="J1468" t="s">
        <v>1636</v>
      </c>
      <c r="K1468" t="s">
        <v>5737</v>
      </c>
    </row>
    <row r="1469" spans="1:11" x14ac:dyDescent="0.35">
      <c r="A1469" t="s">
        <v>5537</v>
      </c>
      <c r="B1469" t="s">
        <v>5151</v>
      </c>
      <c r="C1469" t="s">
        <v>4723</v>
      </c>
      <c r="D1469" t="s">
        <v>413</v>
      </c>
      <c r="E1469" t="s">
        <v>413</v>
      </c>
      <c r="F1469" t="s">
        <v>413</v>
      </c>
      <c r="G1469" t="s">
        <v>413</v>
      </c>
      <c r="I1469" t="s">
        <v>1636</v>
      </c>
      <c r="J1469" t="s">
        <v>1636</v>
      </c>
      <c r="K1469" t="s">
        <v>5962</v>
      </c>
    </row>
    <row r="1470" spans="1:11" x14ac:dyDescent="0.35">
      <c r="A1470" t="s">
        <v>5537</v>
      </c>
      <c r="B1470" t="s">
        <v>5152</v>
      </c>
      <c r="C1470" t="s">
        <v>4659</v>
      </c>
      <c r="D1470" t="s">
        <v>413</v>
      </c>
      <c r="E1470" t="s">
        <v>413</v>
      </c>
      <c r="F1470" t="s">
        <v>413</v>
      </c>
      <c r="G1470" t="s">
        <v>413</v>
      </c>
      <c r="I1470" t="s">
        <v>1636</v>
      </c>
      <c r="J1470">
        <v>0</v>
      </c>
      <c r="K1470" t="s">
        <v>5738</v>
      </c>
    </row>
    <row r="1471" spans="1:11" x14ac:dyDescent="0.35">
      <c r="A1471" t="s">
        <v>5537</v>
      </c>
      <c r="B1471" t="s">
        <v>5152</v>
      </c>
      <c r="C1471" t="s">
        <v>4680</v>
      </c>
      <c r="D1471" t="s">
        <v>413</v>
      </c>
      <c r="E1471" t="s">
        <v>413</v>
      </c>
      <c r="F1471" t="s">
        <v>413</v>
      </c>
      <c r="G1471" t="s">
        <v>413</v>
      </c>
      <c r="I1471" t="s">
        <v>1636</v>
      </c>
      <c r="J1471" t="s">
        <v>1636</v>
      </c>
      <c r="K1471" t="s">
        <v>5739</v>
      </c>
    </row>
    <row r="1472" spans="1:11" x14ac:dyDescent="0.35">
      <c r="A1472" t="s">
        <v>5537</v>
      </c>
      <c r="B1472" t="s">
        <v>5152</v>
      </c>
      <c r="C1472" t="s">
        <v>4701</v>
      </c>
      <c r="D1472" t="s">
        <v>413</v>
      </c>
      <c r="E1472" t="s">
        <v>413</v>
      </c>
      <c r="F1472" t="s">
        <v>413</v>
      </c>
      <c r="G1472" t="s">
        <v>413</v>
      </c>
      <c r="I1472" t="s">
        <v>1636</v>
      </c>
      <c r="J1472" t="s">
        <v>1636</v>
      </c>
      <c r="K1472" t="s">
        <v>5740</v>
      </c>
    </row>
    <row r="1473" spans="1:11" x14ac:dyDescent="0.35">
      <c r="A1473" t="s">
        <v>5537</v>
      </c>
      <c r="B1473" t="s">
        <v>5152</v>
      </c>
      <c r="C1473" t="s">
        <v>4722</v>
      </c>
      <c r="D1473" t="s">
        <v>413</v>
      </c>
      <c r="E1473" t="s">
        <v>413</v>
      </c>
      <c r="F1473" t="s">
        <v>413</v>
      </c>
      <c r="G1473" t="s">
        <v>413</v>
      </c>
      <c r="I1473" t="s">
        <v>1636</v>
      </c>
      <c r="J1473" t="s">
        <v>1636</v>
      </c>
      <c r="K1473" t="s">
        <v>5741</v>
      </c>
    </row>
    <row r="1474" spans="1:11" x14ac:dyDescent="0.35">
      <c r="A1474" t="s">
        <v>5537</v>
      </c>
      <c r="B1474" t="s">
        <v>5153</v>
      </c>
      <c r="C1474" t="s">
        <v>4658</v>
      </c>
      <c r="D1474" t="s">
        <v>413</v>
      </c>
      <c r="E1474" t="s">
        <v>413</v>
      </c>
      <c r="F1474" t="s">
        <v>413</v>
      </c>
      <c r="G1474" t="s">
        <v>413</v>
      </c>
      <c r="I1474" t="s">
        <v>1636</v>
      </c>
      <c r="J1474">
        <v>0</v>
      </c>
      <c r="K1474" t="s">
        <v>5743</v>
      </c>
    </row>
    <row r="1475" spans="1:11" x14ac:dyDescent="0.35">
      <c r="A1475" t="s">
        <v>5537</v>
      </c>
      <c r="B1475" t="s">
        <v>5153</v>
      </c>
      <c r="C1475" t="s">
        <v>4679</v>
      </c>
      <c r="D1475" t="s">
        <v>413</v>
      </c>
      <c r="E1475" t="s">
        <v>413</v>
      </c>
      <c r="F1475" t="s">
        <v>413</v>
      </c>
      <c r="G1475" t="s">
        <v>413</v>
      </c>
      <c r="I1475" t="s">
        <v>1636</v>
      </c>
      <c r="J1475" t="s">
        <v>1636</v>
      </c>
      <c r="K1475" t="s">
        <v>5744</v>
      </c>
    </row>
    <row r="1476" spans="1:11" x14ac:dyDescent="0.35">
      <c r="A1476" t="s">
        <v>5537</v>
      </c>
      <c r="B1476" t="s">
        <v>5153</v>
      </c>
      <c r="C1476" t="s">
        <v>4700</v>
      </c>
      <c r="D1476" t="s">
        <v>413</v>
      </c>
      <c r="E1476" t="s">
        <v>413</v>
      </c>
      <c r="F1476" t="s">
        <v>413</v>
      </c>
      <c r="G1476" t="s">
        <v>413</v>
      </c>
      <c r="I1476" t="s">
        <v>1636</v>
      </c>
      <c r="J1476" t="s">
        <v>1636</v>
      </c>
      <c r="K1476" t="s">
        <v>5745</v>
      </c>
    </row>
    <row r="1477" spans="1:11" x14ac:dyDescent="0.35">
      <c r="A1477" t="s">
        <v>5537</v>
      </c>
      <c r="B1477" t="s">
        <v>5153</v>
      </c>
      <c r="C1477" t="s">
        <v>4721</v>
      </c>
      <c r="D1477" t="s">
        <v>413</v>
      </c>
      <c r="E1477" t="s">
        <v>413</v>
      </c>
      <c r="F1477" t="s">
        <v>413</v>
      </c>
      <c r="G1477" t="s">
        <v>413</v>
      </c>
      <c r="I1477" t="s">
        <v>1636</v>
      </c>
      <c r="J1477" t="s">
        <v>1636</v>
      </c>
      <c r="K1477" t="s">
        <v>5746</v>
      </c>
    </row>
    <row r="1478" spans="1:11" x14ac:dyDescent="0.35">
      <c r="A1478" t="s">
        <v>5537</v>
      </c>
      <c r="B1478" t="s">
        <v>5154</v>
      </c>
      <c r="C1478" t="s">
        <v>4657</v>
      </c>
      <c r="D1478" t="s">
        <v>413</v>
      </c>
      <c r="E1478" t="s">
        <v>413</v>
      </c>
      <c r="F1478" t="s">
        <v>413</v>
      </c>
      <c r="G1478" t="s">
        <v>413</v>
      </c>
      <c r="I1478" t="s">
        <v>1636</v>
      </c>
      <c r="J1478">
        <v>0</v>
      </c>
      <c r="K1478" t="s">
        <v>5747</v>
      </c>
    </row>
    <row r="1479" spans="1:11" x14ac:dyDescent="0.35">
      <c r="A1479" t="s">
        <v>5537</v>
      </c>
      <c r="B1479" t="s">
        <v>5154</v>
      </c>
      <c r="C1479" t="s">
        <v>4678</v>
      </c>
      <c r="D1479" t="s">
        <v>413</v>
      </c>
      <c r="E1479" t="s">
        <v>413</v>
      </c>
      <c r="F1479" t="s">
        <v>413</v>
      </c>
      <c r="G1479" t="s">
        <v>413</v>
      </c>
      <c r="I1479" t="s">
        <v>1636</v>
      </c>
      <c r="J1479" t="s">
        <v>1636</v>
      </c>
      <c r="K1479" t="s">
        <v>5748</v>
      </c>
    </row>
    <row r="1480" spans="1:11" x14ac:dyDescent="0.35">
      <c r="A1480" t="s">
        <v>5537</v>
      </c>
      <c r="B1480" t="s">
        <v>5154</v>
      </c>
      <c r="C1480" t="s">
        <v>4699</v>
      </c>
      <c r="D1480" t="s">
        <v>413</v>
      </c>
      <c r="E1480" t="s">
        <v>413</v>
      </c>
      <c r="F1480" t="s">
        <v>413</v>
      </c>
      <c r="G1480" t="s">
        <v>413</v>
      </c>
      <c r="I1480" t="s">
        <v>1636</v>
      </c>
      <c r="J1480" t="s">
        <v>1636</v>
      </c>
      <c r="K1480" t="s">
        <v>5749</v>
      </c>
    </row>
    <row r="1481" spans="1:11" x14ac:dyDescent="0.35">
      <c r="A1481" t="s">
        <v>5537</v>
      </c>
      <c r="B1481" t="s">
        <v>5154</v>
      </c>
      <c r="C1481" t="s">
        <v>4720</v>
      </c>
      <c r="D1481" t="s">
        <v>413</v>
      </c>
      <c r="E1481" t="s">
        <v>413</v>
      </c>
      <c r="F1481" t="s">
        <v>413</v>
      </c>
      <c r="G1481" t="s">
        <v>413</v>
      </c>
      <c r="I1481" t="s">
        <v>1636</v>
      </c>
      <c r="J1481" t="s">
        <v>1636</v>
      </c>
      <c r="K1481" t="s">
        <v>5750</v>
      </c>
    </row>
    <row r="1482" spans="1:11" x14ac:dyDescent="0.35">
      <c r="A1482" t="s">
        <v>5537</v>
      </c>
      <c r="B1482" t="s">
        <v>5155</v>
      </c>
      <c r="C1482" t="s">
        <v>4656</v>
      </c>
      <c r="D1482" t="s">
        <v>413</v>
      </c>
      <c r="E1482" t="s">
        <v>413</v>
      </c>
      <c r="F1482" t="s">
        <v>413</v>
      </c>
      <c r="G1482" t="s">
        <v>413</v>
      </c>
      <c r="I1482" t="s">
        <v>1636</v>
      </c>
      <c r="J1482">
        <v>0</v>
      </c>
      <c r="K1482" t="s">
        <v>5751</v>
      </c>
    </row>
    <row r="1483" spans="1:11" x14ac:dyDescent="0.35">
      <c r="A1483" t="s">
        <v>5537</v>
      </c>
      <c r="B1483" t="s">
        <v>5155</v>
      </c>
      <c r="C1483" t="s">
        <v>4677</v>
      </c>
      <c r="D1483" t="s">
        <v>413</v>
      </c>
      <c r="E1483" t="s">
        <v>413</v>
      </c>
      <c r="F1483" t="s">
        <v>413</v>
      </c>
      <c r="G1483" t="s">
        <v>413</v>
      </c>
      <c r="I1483" t="s">
        <v>1636</v>
      </c>
      <c r="J1483" t="s">
        <v>1636</v>
      </c>
      <c r="K1483" t="s">
        <v>5752</v>
      </c>
    </row>
    <row r="1484" spans="1:11" x14ac:dyDescent="0.35">
      <c r="A1484" t="s">
        <v>5537</v>
      </c>
      <c r="B1484" t="s">
        <v>5155</v>
      </c>
      <c r="C1484" t="s">
        <v>4698</v>
      </c>
      <c r="D1484" t="s">
        <v>413</v>
      </c>
      <c r="E1484" t="s">
        <v>413</v>
      </c>
      <c r="F1484" t="s">
        <v>413</v>
      </c>
      <c r="G1484" t="s">
        <v>413</v>
      </c>
      <c r="I1484" t="s">
        <v>1636</v>
      </c>
      <c r="J1484" t="s">
        <v>1636</v>
      </c>
      <c r="K1484" t="s">
        <v>5753</v>
      </c>
    </row>
    <row r="1485" spans="1:11" x14ac:dyDescent="0.35">
      <c r="A1485" t="s">
        <v>5537</v>
      </c>
      <c r="B1485" t="s">
        <v>5155</v>
      </c>
      <c r="C1485" t="s">
        <v>4719</v>
      </c>
      <c r="D1485" t="s">
        <v>413</v>
      </c>
      <c r="E1485" t="s">
        <v>413</v>
      </c>
      <c r="F1485" t="s">
        <v>413</v>
      </c>
      <c r="G1485" t="s">
        <v>413</v>
      </c>
      <c r="I1485" t="s">
        <v>1636</v>
      </c>
      <c r="J1485" t="s">
        <v>1636</v>
      </c>
      <c r="K1485" t="s">
        <v>5754</v>
      </c>
    </row>
    <row r="1486" spans="1:11" x14ac:dyDescent="0.35">
      <c r="A1486" t="s">
        <v>5537</v>
      </c>
      <c r="B1486" t="s">
        <v>5156</v>
      </c>
      <c r="C1486" t="s">
        <v>4655</v>
      </c>
      <c r="D1486" t="s">
        <v>413</v>
      </c>
      <c r="E1486" t="s">
        <v>413</v>
      </c>
      <c r="F1486" t="s">
        <v>413</v>
      </c>
      <c r="G1486" t="s">
        <v>413</v>
      </c>
      <c r="I1486" t="s">
        <v>1636</v>
      </c>
      <c r="J1486">
        <v>0</v>
      </c>
      <c r="K1486" t="s">
        <v>5755</v>
      </c>
    </row>
    <row r="1487" spans="1:11" x14ac:dyDescent="0.35">
      <c r="A1487" t="s">
        <v>5537</v>
      </c>
      <c r="B1487" t="s">
        <v>5156</v>
      </c>
      <c r="C1487" t="s">
        <v>4676</v>
      </c>
      <c r="D1487" t="s">
        <v>413</v>
      </c>
      <c r="E1487" t="s">
        <v>413</v>
      </c>
      <c r="F1487" t="s">
        <v>413</v>
      </c>
      <c r="G1487" t="s">
        <v>413</v>
      </c>
      <c r="I1487" t="s">
        <v>1636</v>
      </c>
      <c r="J1487" t="s">
        <v>1636</v>
      </c>
      <c r="K1487" t="s">
        <v>5756</v>
      </c>
    </row>
    <row r="1488" spans="1:11" x14ac:dyDescent="0.35">
      <c r="A1488" t="s">
        <v>5537</v>
      </c>
      <c r="B1488" t="s">
        <v>5156</v>
      </c>
      <c r="C1488" t="s">
        <v>4697</v>
      </c>
      <c r="D1488" t="s">
        <v>413</v>
      </c>
      <c r="E1488" t="s">
        <v>413</v>
      </c>
      <c r="F1488" t="s">
        <v>413</v>
      </c>
      <c r="G1488" t="s">
        <v>413</v>
      </c>
      <c r="I1488" t="s">
        <v>1636</v>
      </c>
      <c r="J1488" t="s">
        <v>1636</v>
      </c>
      <c r="K1488" t="s">
        <v>5757</v>
      </c>
    </row>
    <row r="1489" spans="1:11" x14ac:dyDescent="0.35">
      <c r="A1489" t="s">
        <v>5537</v>
      </c>
      <c r="B1489" t="s">
        <v>5156</v>
      </c>
      <c r="C1489" t="s">
        <v>4718</v>
      </c>
      <c r="D1489" t="s">
        <v>413</v>
      </c>
      <c r="E1489" t="s">
        <v>413</v>
      </c>
      <c r="F1489" t="s">
        <v>413</v>
      </c>
      <c r="G1489" t="s">
        <v>413</v>
      </c>
      <c r="I1489" t="s">
        <v>1636</v>
      </c>
      <c r="J1489" t="s">
        <v>1636</v>
      </c>
      <c r="K1489" t="s">
        <v>5758</v>
      </c>
    </row>
    <row r="1490" spans="1:11" x14ac:dyDescent="0.35">
      <c r="A1490" t="s">
        <v>5537</v>
      </c>
      <c r="B1490" t="s">
        <v>5157</v>
      </c>
      <c r="C1490" t="s">
        <v>4654</v>
      </c>
      <c r="D1490" t="s">
        <v>413</v>
      </c>
      <c r="E1490" t="s">
        <v>413</v>
      </c>
      <c r="F1490" t="s">
        <v>413</v>
      </c>
      <c r="G1490" t="s">
        <v>413</v>
      </c>
      <c r="I1490" t="s">
        <v>1636</v>
      </c>
      <c r="J1490">
        <v>0</v>
      </c>
      <c r="K1490" t="s">
        <v>5759</v>
      </c>
    </row>
    <row r="1491" spans="1:11" x14ac:dyDescent="0.35">
      <c r="A1491" t="s">
        <v>5537</v>
      </c>
      <c r="B1491" t="s">
        <v>5157</v>
      </c>
      <c r="C1491" t="s">
        <v>4675</v>
      </c>
      <c r="D1491" t="s">
        <v>413</v>
      </c>
      <c r="E1491" t="s">
        <v>413</v>
      </c>
      <c r="F1491" t="s">
        <v>413</v>
      </c>
      <c r="G1491" t="s">
        <v>413</v>
      </c>
      <c r="I1491" t="s">
        <v>1636</v>
      </c>
      <c r="J1491" t="s">
        <v>1636</v>
      </c>
      <c r="K1491" t="s">
        <v>5760</v>
      </c>
    </row>
    <row r="1492" spans="1:11" x14ac:dyDescent="0.35">
      <c r="A1492" t="s">
        <v>5537</v>
      </c>
      <c r="B1492" t="s">
        <v>5157</v>
      </c>
      <c r="C1492" t="s">
        <v>4696</v>
      </c>
      <c r="D1492" t="s">
        <v>413</v>
      </c>
      <c r="E1492" t="s">
        <v>413</v>
      </c>
      <c r="F1492" t="s">
        <v>413</v>
      </c>
      <c r="G1492" t="s">
        <v>413</v>
      </c>
      <c r="I1492" t="s">
        <v>1636</v>
      </c>
      <c r="J1492" t="s">
        <v>1636</v>
      </c>
      <c r="K1492" t="s">
        <v>5761</v>
      </c>
    </row>
    <row r="1493" spans="1:11" x14ac:dyDescent="0.35">
      <c r="A1493" t="s">
        <v>5537</v>
      </c>
      <c r="B1493" t="s">
        <v>5157</v>
      </c>
      <c r="C1493" t="s">
        <v>4717</v>
      </c>
      <c r="D1493" t="s">
        <v>413</v>
      </c>
      <c r="E1493" t="s">
        <v>413</v>
      </c>
      <c r="F1493" t="s">
        <v>413</v>
      </c>
      <c r="G1493" t="s">
        <v>413</v>
      </c>
      <c r="I1493" t="s">
        <v>1636</v>
      </c>
      <c r="J1493" t="s">
        <v>1636</v>
      </c>
      <c r="K1493" t="s">
        <v>5762</v>
      </c>
    </row>
    <row r="1494" spans="1:11" x14ac:dyDescent="0.35">
      <c r="A1494" t="s">
        <v>5537</v>
      </c>
      <c r="B1494" t="s">
        <v>5158</v>
      </c>
      <c r="C1494" t="s">
        <v>4667</v>
      </c>
      <c r="D1494" t="s">
        <v>2092</v>
      </c>
      <c r="E1494" t="s">
        <v>2100</v>
      </c>
      <c r="F1494" t="s">
        <v>2100</v>
      </c>
      <c r="G1494" t="s">
        <v>4946</v>
      </c>
      <c r="H1494">
        <v>7</v>
      </c>
      <c r="I1494" t="s">
        <v>2353</v>
      </c>
      <c r="J1494">
        <v>49</v>
      </c>
      <c r="K1494" t="s">
        <v>5763</v>
      </c>
    </row>
    <row r="1495" spans="1:11" x14ac:dyDescent="0.35">
      <c r="A1495" t="s">
        <v>5537</v>
      </c>
      <c r="B1495" t="s">
        <v>5158</v>
      </c>
      <c r="C1495" t="s">
        <v>4688</v>
      </c>
      <c r="D1495" t="s">
        <v>834</v>
      </c>
      <c r="E1495" t="s">
        <v>1150</v>
      </c>
      <c r="F1495" t="s">
        <v>1150</v>
      </c>
      <c r="G1495" t="s">
        <v>4306</v>
      </c>
      <c r="H1495">
        <v>42</v>
      </c>
      <c r="I1495" t="s">
        <v>2353</v>
      </c>
      <c r="J1495" t="s">
        <v>1636</v>
      </c>
      <c r="K1495" t="s">
        <v>5764</v>
      </c>
    </row>
    <row r="1496" spans="1:11" x14ac:dyDescent="0.35">
      <c r="A1496" t="s">
        <v>5537</v>
      </c>
      <c r="B1496" t="s">
        <v>5158</v>
      </c>
      <c r="C1496" t="s">
        <v>4709</v>
      </c>
      <c r="D1496" t="s">
        <v>413</v>
      </c>
      <c r="E1496" t="s">
        <v>413</v>
      </c>
      <c r="F1496" t="s">
        <v>413</v>
      </c>
      <c r="G1496" t="s">
        <v>413</v>
      </c>
      <c r="I1496" t="s">
        <v>1636</v>
      </c>
      <c r="J1496" t="s">
        <v>1636</v>
      </c>
      <c r="K1496" t="s">
        <v>5765</v>
      </c>
    </row>
    <row r="1497" spans="1:11" x14ac:dyDescent="0.35">
      <c r="A1497" t="s">
        <v>5537</v>
      </c>
      <c r="B1497" t="s">
        <v>5158</v>
      </c>
      <c r="C1497" t="s">
        <v>4730</v>
      </c>
      <c r="D1497" t="s">
        <v>413</v>
      </c>
      <c r="E1497" t="s">
        <v>413</v>
      </c>
      <c r="F1497" t="s">
        <v>413</v>
      </c>
      <c r="G1497" t="s">
        <v>413</v>
      </c>
      <c r="I1497" t="s">
        <v>1636</v>
      </c>
      <c r="J1497" t="s">
        <v>1636</v>
      </c>
      <c r="K1497" t="s">
        <v>5766</v>
      </c>
    </row>
    <row r="1498" spans="1:11" x14ac:dyDescent="0.35">
      <c r="A1498" t="s">
        <v>5537</v>
      </c>
      <c r="B1498" t="s">
        <v>5160</v>
      </c>
      <c r="C1498" t="s">
        <v>4666</v>
      </c>
      <c r="D1498" t="s">
        <v>834</v>
      </c>
      <c r="E1498" t="s">
        <v>1150</v>
      </c>
      <c r="F1498" t="s">
        <v>1150</v>
      </c>
      <c r="G1498" t="s">
        <v>4924</v>
      </c>
      <c r="H1498">
        <v>10</v>
      </c>
      <c r="I1498" t="s">
        <v>2353</v>
      </c>
      <c r="J1498">
        <v>48</v>
      </c>
      <c r="K1498" t="s">
        <v>5767</v>
      </c>
    </row>
    <row r="1499" spans="1:11" x14ac:dyDescent="0.35">
      <c r="A1499" t="s">
        <v>5537</v>
      </c>
      <c r="B1499" t="s">
        <v>5160</v>
      </c>
      <c r="C1499" t="s">
        <v>4687</v>
      </c>
      <c r="D1499" t="s">
        <v>832</v>
      </c>
      <c r="E1499" t="s">
        <v>1111</v>
      </c>
      <c r="F1499" t="s">
        <v>1111</v>
      </c>
      <c r="G1499" t="s">
        <v>4911</v>
      </c>
      <c r="H1499">
        <v>38</v>
      </c>
      <c r="I1499" t="s">
        <v>2353</v>
      </c>
      <c r="J1499" t="s">
        <v>1636</v>
      </c>
      <c r="K1499" t="s">
        <v>5768</v>
      </c>
    </row>
    <row r="1500" spans="1:11" x14ac:dyDescent="0.35">
      <c r="A1500" t="s">
        <v>5537</v>
      </c>
      <c r="B1500" t="s">
        <v>5160</v>
      </c>
      <c r="C1500" t="s">
        <v>4708</v>
      </c>
      <c r="D1500" t="s">
        <v>413</v>
      </c>
      <c r="E1500" t="s">
        <v>413</v>
      </c>
      <c r="F1500" t="s">
        <v>413</v>
      </c>
      <c r="G1500" t="s">
        <v>413</v>
      </c>
      <c r="I1500" t="s">
        <v>1636</v>
      </c>
      <c r="J1500" t="s">
        <v>1636</v>
      </c>
      <c r="K1500" t="s">
        <v>5769</v>
      </c>
    </row>
    <row r="1501" spans="1:11" x14ac:dyDescent="0.35">
      <c r="A1501" t="s">
        <v>5537</v>
      </c>
      <c r="B1501" t="s">
        <v>5160</v>
      </c>
      <c r="C1501" t="s">
        <v>4729</v>
      </c>
      <c r="D1501" t="s">
        <v>413</v>
      </c>
      <c r="E1501" t="s">
        <v>413</v>
      </c>
      <c r="F1501" t="s">
        <v>413</v>
      </c>
      <c r="G1501" t="s">
        <v>413</v>
      </c>
      <c r="I1501" t="s">
        <v>1636</v>
      </c>
      <c r="J1501" t="s">
        <v>1636</v>
      </c>
      <c r="K1501" t="s">
        <v>5770</v>
      </c>
    </row>
    <row r="1502" spans="1:11" x14ac:dyDescent="0.35">
      <c r="A1502" t="s">
        <v>5537</v>
      </c>
      <c r="B1502" t="s">
        <v>5161</v>
      </c>
      <c r="C1502" t="s">
        <v>4665</v>
      </c>
      <c r="D1502" t="s">
        <v>834</v>
      </c>
      <c r="E1502" t="s">
        <v>1150</v>
      </c>
      <c r="F1502" t="s">
        <v>1150</v>
      </c>
      <c r="G1502" t="s">
        <v>4913</v>
      </c>
      <c r="H1502">
        <v>49</v>
      </c>
      <c r="I1502" t="s">
        <v>2353</v>
      </c>
      <c r="J1502">
        <v>49</v>
      </c>
      <c r="K1502" t="s">
        <v>5771</v>
      </c>
    </row>
    <row r="1503" spans="1:11" x14ac:dyDescent="0.35">
      <c r="A1503" t="s">
        <v>5537</v>
      </c>
      <c r="B1503" t="s">
        <v>5161</v>
      </c>
      <c r="C1503" t="s">
        <v>4686</v>
      </c>
      <c r="D1503" t="s">
        <v>413</v>
      </c>
      <c r="E1503" t="s">
        <v>413</v>
      </c>
      <c r="F1503" t="s">
        <v>413</v>
      </c>
      <c r="G1503" t="s">
        <v>413</v>
      </c>
      <c r="I1503" t="s">
        <v>1636</v>
      </c>
      <c r="J1503" t="s">
        <v>1636</v>
      </c>
      <c r="K1503" t="s">
        <v>5772</v>
      </c>
    </row>
    <row r="1504" spans="1:11" x14ac:dyDescent="0.35">
      <c r="A1504" t="s">
        <v>5537</v>
      </c>
      <c r="B1504" t="s">
        <v>5161</v>
      </c>
      <c r="C1504" t="s">
        <v>4707</v>
      </c>
      <c r="D1504" t="s">
        <v>413</v>
      </c>
      <c r="E1504" t="s">
        <v>413</v>
      </c>
      <c r="F1504" t="s">
        <v>413</v>
      </c>
      <c r="G1504" t="s">
        <v>413</v>
      </c>
      <c r="I1504" t="s">
        <v>1636</v>
      </c>
      <c r="J1504" t="s">
        <v>1636</v>
      </c>
      <c r="K1504" t="s">
        <v>5773</v>
      </c>
    </row>
    <row r="1505" spans="1:11" x14ac:dyDescent="0.35">
      <c r="A1505" t="s">
        <v>5537</v>
      </c>
      <c r="B1505" t="s">
        <v>5161</v>
      </c>
      <c r="C1505" t="s">
        <v>4728</v>
      </c>
      <c r="D1505" t="s">
        <v>413</v>
      </c>
      <c r="E1505" t="s">
        <v>413</v>
      </c>
      <c r="F1505" t="s">
        <v>413</v>
      </c>
      <c r="G1505" t="s">
        <v>413</v>
      </c>
      <c r="I1505" t="s">
        <v>1636</v>
      </c>
      <c r="J1505" t="s">
        <v>1636</v>
      </c>
      <c r="K1505" t="s">
        <v>5774</v>
      </c>
    </row>
    <row r="1506" spans="1:11" x14ac:dyDescent="0.35">
      <c r="A1506" t="s">
        <v>5537</v>
      </c>
      <c r="B1506" t="s">
        <v>5162</v>
      </c>
      <c r="C1506" t="s">
        <v>4664</v>
      </c>
      <c r="D1506" t="s">
        <v>832</v>
      </c>
      <c r="E1506" t="s">
        <v>1111</v>
      </c>
      <c r="F1506" t="s">
        <v>1111</v>
      </c>
      <c r="G1506" t="s">
        <v>5218</v>
      </c>
      <c r="H1506">
        <v>24</v>
      </c>
      <c r="I1506" t="s">
        <v>2353</v>
      </c>
      <c r="J1506">
        <v>43</v>
      </c>
      <c r="K1506" t="s">
        <v>5775</v>
      </c>
    </row>
    <row r="1507" spans="1:11" x14ac:dyDescent="0.35">
      <c r="A1507" t="s">
        <v>5537</v>
      </c>
      <c r="B1507" t="s">
        <v>5162</v>
      </c>
      <c r="C1507" t="s">
        <v>4685</v>
      </c>
      <c r="D1507" t="s">
        <v>832</v>
      </c>
      <c r="E1507" t="s">
        <v>1111</v>
      </c>
      <c r="F1507" t="s">
        <v>1111</v>
      </c>
      <c r="G1507" t="s">
        <v>5219</v>
      </c>
      <c r="H1507">
        <v>7</v>
      </c>
      <c r="I1507" t="s">
        <v>2353</v>
      </c>
      <c r="J1507" t="s">
        <v>1636</v>
      </c>
      <c r="K1507" t="s">
        <v>5776</v>
      </c>
    </row>
    <row r="1508" spans="1:11" x14ac:dyDescent="0.35">
      <c r="A1508" t="s">
        <v>5537</v>
      </c>
      <c r="B1508" t="s">
        <v>5162</v>
      </c>
      <c r="C1508" t="s">
        <v>4706</v>
      </c>
      <c r="D1508" t="s">
        <v>832</v>
      </c>
      <c r="E1508" t="s">
        <v>1111</v>
      </c>
      <c r="F1508" t="s">
        <v>1111</v>
      </c>
      <c r="G1508" t="s">
        <v>5220</v>
      </c>
      <c r="H1508">
        <v>12</v>
      </c>
      <c r="I1508" t="s">
        <v>2353</v>
      </c>
      <c r="J1508" t="s">
        <v>1636</v>
      </c>
      <c r="K1508" t="s">
        <v>5777</v>
      </c>
    </row>
    <row r="1509" spans="1:11" x14ac:dyDescent="0.35">
      <c r="A1509" t="s">
        <v>5537</v>
      </c>
      <c r="B1509" t="s">
        <v>5162</v>
      </c>
      <c r="C1509" t="s">
        <v>4727</v>
      </c>
      <c r="D1509" t="s">
        <v>1636</v>
      </c>
      <c r="E1509" t="s">
        <v>1636</v>
      </c>
      <c r="F1509" t="s">
        <v>1636</v>
      </c>
      <c r="I1509" t="s">
        <v>1636</v>
      </c>
      <c r="J1509" t="s">
        <v>1636</v>
      </c>
      <c r="K1509" t="s">
        <v>5778</v>
      </c>
    </row>
    <row r="1510" spans="1:11" x14ac:dyDescent="0.35">
      <c r="A1510" t="s">
        <v>5537</v>
      </c>
      <c r="B1510" t="s">
        <v>5163</v>
      </c>
      <c r="C1510" t="s">
        <v>4663</v>
      </c>
      <c r="D1510" t="s">
        <v>832</v>
      </c>
      <c r="E1510" t="s">
        <v>1111</v>
      </c>
      <c r="F1510" t="s">
        <v>1111</v>
      </c>
      <c r="G1510" t="s">
        <v>5221</v>
      </c>
      <c r="H1510">
        <v>28</v>
      </c>
      <c r="I1510" t="s">
        <v>2353</v>
      </c>
      <c r="J1510">
        <v>49</v>
      </c>
      <c r="K1510" t="s">
        <v>5779</v>
      </c>
    </row>
    <row r="1511" spans="1:11" x14ac:dyDescent="0.35">
      <c r="A1511" t="s">
        <v>5537</v>
      </c>
      <c r="B1511" t="s">
        <v>5163</v>
      </c>
      <c r="C1511" t="s">
        <v>4684</v>
      </c>
      <c r="D1511" t="s">
        <v>832</v>
      </c>
      <c r="E1511" t="s">
        <v>1111</v>
      </c>
      <c r="F1511" t="s">
        <v>1111</v>
      </c>
      <c r="G1511" t="s">
        <v>5219</v>
      </c>
      <c r="H1511">
        <v>21</v>
      </c>
      <c r="I1511" t="s">
        <v>2353</v>
      </c>
      <c r="J1511" t="s">
        <v>1636</v>
      </c>
      <c r="K1511" t="s">
        <v>5780</v>
      </c>
    </row>
    <row r="1512" spans="1:11" x14ac:dyDescent="0.35">
      <c r="A1512" t="s">
        <v>5537</v>
      </c>
      <c r="B1512" t="s">
        <v>5163</v>
      </c>
      <c r="C1512" t="s">
        <v>4705</v>
      </c>
      <c r="D1512" t="s">
        <v>413</v>
      </c>
      <c r="E1512" t="s">
        <v>413</v>
      </c>
      <c r="F1512" t="s">
        <v>413</v>
      </c>
      <c r="G1512" t="s">
        <v>413</v>
      </c>
      <c r="I1512" t="s">
        <v>1636</v>
      </c>
      <c r="J1512" t="s">
        <v>1636</v>
      </c>
      <c r="K1512" t="s">
        <v>5781</v>
      </c>
    </row>
    <row r="1513" spans="1:11" x14ac:dyDescent="0.35">
      <c r="A1513" t="s">
        <v>5537</v>
      </c>
      <c r="B1513" t="s">
        <v>5163</v>
      </c>
      <c r="C1513" t="s">
        <v>4726</v>
      </c>
      <c r="D1513" t="s">
        <v>413</v>
      </c>
      <c r="E1513" t="s">
        <v>413</v>
      </c>
      <c r="F1513" t="s">
        <v>413</v>
      </c>
      <c r="G1513" t="s">
        <v>413</v>
      </c>
      <c r="I1513" t="s">
        <v>1636</v>
      </c>
      <c r="J1513" t="s">
        <v>1636</v>
      </c>
      <c r="K1513" t="s">
        <v>5782</v>
      </c>
    </row>
    <row r="1514" spans="1:11" x14ac:dyDescent="0.35">
      <c r="A1514" t="s">
        <v>5537</v>
      </c>
      <c r="B1514" t="s">
        <v>5164</v>
      </c>
      <c r="C1514" t="s">
        <v>4662</v>
      </c>
      <c r="D1514" t="s">
        <v>837</v>
      </c>
      <c r="E1514" t="s">
        <v>1099</v>
      </c>
      <c r="F1514" t="s">
        <v>1099</v>
      </c>
      <c r="G1514" t="s">
        <v>4910</v>
      </c>
      <c r="H1514">
        <v>19</v>
      </c>
      <c r="I1514" t="s">
        <v>2353</v>
      </c>
      <c r="J1514">
        <v>45</v>
      </c>
      <c r="K1514" t="s">
        <v>5783</v>
      </c>
    </row>
    <row r="1515" spans="1:11" x14ac:dyDescent="0.35">
      <c r="A1515" t="s">
        <v>5537</v>
      </c>
      <c r="B1515" t="s">
        <v>5164</v>
      </c>
      <c r="C1515" t="s">
        <v>4683</v>
      </c>
      <c r="D1515" t="s">
        <v>2092</v>
      </c>
      <c r="E1515" t="s">
        <v>2100</v>
      </c>
      <c r="F1515" t="s">
        <v>2100</v>
      </c>
      <c r="G1515" t="s">
        <v>4947</v>
      </c>
      <c r="H1515">
        <v>14</v>
      </c>
      <c r="I1515" t="s">
        <v>2353</v>
      </c>
      <c r="J1515" t="s">
        <v>1636</v>
      </c>
      <c r="K1515" t="s">
        <v>5784</v>
      </c>
    </row>
    <row r="1516" spans="1:11" x14ac:dyDescent="0.35">
      <c r="A1516" t="s">
        <v>5537</v>
      </c>
      <c r="B1516" t="s">
        <v>5164</v>
      </c>
      <c r="C1516" t="s">
        <v>4704</v>
      </c>
      <c r="D1516" t="s">
        <v>834</v>
      </c>
      <c r="E1516" t="s">
        <v>1150</v>
      </c>
      <c r="F1516" t="s">
        <v>1150</v>
      </c>
      <c r="G1516" t="s">
        <v>4299</v>
      </c>
      <c r="H1516">
        <v>12</v>
      </c>
      <c r="I1516" t="s">
        <v>2353</v>
      </c>
      <c r="J1516" t="s">
        <v>1636</v>
      </c>
      <c r="K1516" t="s">
        <v>5785</v>
      </c>
    </row>
    <row r="1517" spans="1:11" x14ac:dyDescent="0.35">
      <c r="A1517" t="s">
        <v>5537</v>
      </c>
      <c r="B1517" t="s">
        <v>5164</v>
      </c>
      <c r="C1517" t="s">
        <v>4725</v>
      </c>
      <c r="D1517" t="s">
        <v>413</v>
      </c>
      <c r="E1517" t="s">
        <v>413</v>
      </c>
      <c r="F1517" t="s">
        <v>413</v>
      </c>
      <c r="G1517" t="s">
        <v>413</v>
      </c>
      <c r="I1517" t="s">
        <v>1636</v>
      </c>
      <c r="J1517" t="s">
        <v>1636</v>
      </c>
      <c r="K1517" t="s">
        <v>5786</v>
      </c>
    </row>
    <row r="1518" spans="1:11" x14ac:dyDescent="0.35">
      <c r="A1518" t="s">
        <v>5537</v>
      </c>
      <c r="B1518" t="s">
        <v>5165</v>
      </c>
      <c r="C1518" t="s">
        <v>4661</v>
      </c>
      <c r="D1518" t="s">
        <v>4142</v>
      </c>
      <c r="E1518" t="s">
        <v>4153</v>
      </c>
      <c r="F1518" t="s">
        <v>4153</v>
      </c>
      <c r="G1518" t="s">
        <v>4117</v>
      </c>
      <c r="H1518">
        <v>17</v>
      </c>
      <c r="I1518" t="s">
        <v>2353</v>
      </c>
      <c r="J1518">
        <v>59</v>
      </c>
      <c r="K1518" t="s">
        <v>5787</v>
      </c>
    </row>
    <row r="1519" spans="1:11" x14ac:dyDescent="0.35">
      <c r="A1519" t="s">
        <v>5537</v>
      </c>
      <c r="B1519" t="s">
        <v>5165</v>
      </c>
      <c r="C1519" t="s">
        <v>4682</v>
      </c>
      <c r="D1519" t="s">
        <v>834</v>
      </c>
      <c r="E1519" t="s">
        <v>1150</v>
      </c>
      <c r="F1519" t="s">
        <v>1150</v>
      </c>
      <c r="G1519" t="s">
        <v>4302</v>
      </c>
      <c r="H1519">
        <v>42</v>
      </c>
      <c r="I1519" t="s">
        <v>2353</v>
      </c>
      <c r="J1519" t="s">
        <v>1636</v>
      </c>
      <c r="K1519" t="s">
        <v>5788</v>
      </c>
    </row>
    <row r="1520" spans="1:11" x14ac:dyDescent="0.35">
      <c r="A1520" t="s">
        <v>5537</v>
      </c>
      <c r="B1520" t="s">
        <v>5165</v>
      </c>
      <c r="C1520" t="s">
        <v>4703</v>
      </c>
      <c r="D1520" t="s">
        <v>413</v>
      </c>
      <c r="E1520" t="s">
        <v>413</v>
      </c>
      <c r="F1520" t="s">
        <v>413</v>
      </c>
      <c r="G1520" t="s">
        <v>413</v>
      </c>
      <c r="I1520" t="s">
        <v>1636</v>
      </c>
      <c r="J1520" t="s">
        <v>1636</v>
      </c>
      <c r="K1520" t="s">
        <v>5789</v>
      </c>
    </row>
    <row r="1521" spans="1:11" x14ac:dyDescent="0.35">
      <c r="A1521" t="s">
        <v>5537</v>
      </c>
      <c r="B1521" t="s">
        <v>5165</v>
      </c>
      <c r="C1521" t="s">
        <v>4724</v>
      </c>
      <c r="D1521" t="s">
        <v>413</v>
      </c>
      <c r="E1521" t="s">
        <v>413</v>
      </c>
      <c r="F1521" t="s">
        <v>413</v>
      </c>
      <c r="G1521" t="s">
        <v>413</v>
      </c>
      <c r="I1521" t="s">
        <v>1636</v>
      </c>
      <c r="J1521" t="s">
        <v>1636</v>
      </c>
      <c r="K1521" t="s">
        <v>5790</v>
      </c>
    </row>
    <row r="1522" spans="1:11" x14ac:dyDescent="0.35">
      <c r="A1522" t="s">
        <v>5537</v>
      </c>
      <c r="B1522" t="s">
        <v>5166</v>
      </c>
      <c r="C1522" t="s">
        <v>4569</v>
      </c>
      <c r="D1522" t="s">
        <v>1475</v>
      </c>
      <c r="E1522" t="s">
        <v>1634</v>
      </c>
      <c r="F1522" t="s">
        <v>1634</v>
      </c>
      <c r="G1522" t="s">
        <v>4304</v>
      </c>
      <c r="H1522">
        <v>49</v>
      </c>
      <c r="I1522" t="s">
        <v>2353</v>
      </c>
      <c r="J1522">
        <v>49</v>
      </c>
      <c r="K1522" t="s">
        <v>5791</v>
      </c>
    </row>
    <row r="1523" spans="1:11" x14ac:dyDescent="0.35">
      <c r="A1523" t="s">
        <v>5537</v>
      </c>
      <c r="B1523" t="s">
        <v>5166</v>
      </c>
      <c r="C1523" t="s">
        <v>4590</v>
      </c>
      <c r="D1523" t="s">
        <v>413</v>
      </c>
      <c r="E1523" t="s">
        <v>413</v>
      </c>
      <c r="F1523" t="s">
        <v>413</v>
      </c>
      <c r="G1523" t="s">
        <v>413</v>
      </c>
      <c r="I1523" t="s">
        <v>1636</v>
      </c>
      <c r="J1523" t="s">
        <v>1636</v>
      </c>
      <c r="K1523" t="s">
        <v>5792</v>
      </c>
    </row>
    <row r="1524" spans="1:11" x14ac:dyDescent="0.35">
      <c r="A1524" t="s">
        <v>5537</v>
      </c>
      <c r="B1524" t="s">
        <v>5166</v>
      </c>
      <c r="C1524" t="s">
        <v>4611</v>
      </c>
      <c r="D1524" t="s">
        <v>413</v>
      </c>
      <c r="E1524" t="s">
        <v>413</v>
      </c>
      <c r="F1524" t="s">
        <v>413</v>
      </c>
      <c r="G1524" t="s">
        <v>413</v>
      </c>
      <c r="I1524" t="s">
        <v>1636</v>
      </c>
      <c r="J1524" t="s">
        <v>1636</v>
      </c>
      <c r="K1524" t="s">
        <v>5793</v>
      </c>
    </row>
    <row r="1525" spans="1:11" x14ac:dyDescent="0.35">
      <c r="A1525" t="s">
        <v>5537</v>
      </c>
      <c r="B1525" t="s">
        <v>5166</v>
      </c>
      <c r="C1525" t="s">
        <v>4632</v>
      </c>
      <c r="D1525" t="s">
        <v>413</v>
      </c>
      <c r="E1525" t="s">
        <v>413</v>
      </c>
      <c r="F1525" t="s">
        <v>413</v>
      </c>
      <c r="G1525" t="s">
        <v>413</v>
      </c>
      <c r="I1525" t="s">
        <v>1636</v>
      </c>
      <c r="J1525" t="s">
        <v>1636</v>
      </c>
      <c r="K1525" t="s">
        <v>5794</v>
      </c>
    </row>
    <row r="1526" spans="1:11" x14ac:dyDescent="0.35">
      <c r="A1526" t="s">
        <v>5537</v>
      </c>
      <c r="B1526" t="s">
        <v>5167</v>
      </c>
      <c r="C1526" t="s">
        <v>4568</v>
      </c>
      <c r="D1526" t="s">
        <v>1475</v>
      </c>
      <c r="E1526" t="s">
        <v>1634</v>
      </c>
      <c r="F1526" t="s">
        <v>1634</v>
      </c>
      <c r="G1526" t="s">
        <v>4930</v>
      </c>
      <c r="H1526">
        <v>45</v>
      </c>
      <c r="I1526" t="s">
        <v>2353</v>
      </c>
      <c r="J1526">
        <v>59</v>
      </c>
      <c r="K1526" t="s">
        <v>5795</v>
      </c>
    </row>
    <row r="1527" spans="1:11" x14ac:dyDescent="0.35">
      <c r="A1527" t="s">
        <v>5537</v>
      </c>
      <c r="B1527" t="s">
        <v>5167</v>
      </c>
      <c r="C1527" t="s">
        <v>4589</v>
      </c>
      <c r="D1527" t="s">
        <v>4140</v>
      </c>
      <c r="E1527" t="s">
        <v>4155</v>
      </c>
      <c r="F1527" t="s">
        <v>4155</v>
      </c>
      <c r="G1527" t="s">
        <v>4123</v>
      </c>
      <c r="H1527">
        <v>14</v>
      </c>
      <c r="I1527" t="s">
        <v>2353</v>
      </c>
      <c r="J1527" t="s">
        <v>1636</v>
      </c>
      <c r="K1527" t="s">
        <v>5796</v>
      </c>
    </row>
    <row r="1528" spans="1:11" x14ac:dyDescent="0.35">
      <c r="A1528" t="s">
        <v>5537</v>
      </c>
      <c r="B1528" t="s">
        <v>5167</v>
      </c>
      <c r="C1528" t="s">
        <v>4610</v>
      </c>
      <c r="D1528" t="s">
        <v>413</v>
      </c>
      <c r="E1528" t="s">
        <v>413</v>
      </c>
      <c r="F1528" t="s">
        <v>413</v>
      </c>
      <c r="G1528" t="s">
        <v>413</v>
      </c>
      <c r="I1528" t="s">
        <v>1636</v>
      </c>
      <c r="J1528" t="s">
        <v>1636</v>
      </c>
      <c r="K1528" t="s">
        <v>5797</v>
      </c>
    </row>
    <row r="1529" spans="1:11" x14ac:dyDescent="0.35">
      <c r="A1529" t="s">
        <v>5537</v>
      </c>
      <c r="B1529" t="s">
        <v>5167</v>
      </c>
      <c r="C1529" t="s">
        <v>4631</v>
      </c>
      <c r="D1529" t="s">
        <v>413</v>
      </c>
      <c r="E1529" t="s">
        <v>413</v>
      </c>
      <c r="F1529" t="s">
        <v>413</v>
      </c>
      <c r="G1529" t="s">
        <v>413</v>
      </c>
      <c r="I1529" t="s">
        <v>1636</v>
      </c>
      <c r="J1529" t="s">
        <v>1636</v>
      </c>
      <c r="K1529" t="s">
        <v>5798</v>
      </c>
    </row>
    <row r="1530" spans="1:11" x14ac:dyDescent="0.35">
      <c r="A1530" t="s">
        <v>5537</v>
      </c>
      <c r="B1530" t="s">
        <v>5168</v>
      </c>
      <c r="C1530" t="s">
        <v>4567</v>
      </c>
      <c r="D1530" t="s">
        <v>824</v>
      </c>
      <c r="E1530" t="s">
        <v>2339</v>
      </c>
      <c r="F1530" t="s">
        <v>2339</v>
      </c>
      <c r="G1530" t="s">
        <v>3927</v>
      </c>
      <c r="H1530">
        <v>20</v>
      </c>
      <c r="I1530" t="s">
        <v>2353</v>
      </c>
      <c r="J1530">
        <v>49</v>
      </c>
      <c r="K1530" t="s">
        <v>5799</v>
      </c>
    </row>
    <row r="1531" spans="1:11" x14ac:dyDescent="0.35">
      <c r="A1531" t="s">
        <v>5537</v>
      </c>
      <c r="B1531" t="s">
        <v>5168</v>
      </c>
      <c r="C1531" t="s">
        <v>4588</v>
      </c>
      <c r="D1531" t="s">
        <v>824</v>
      </c>
      <c r="E1531" t="s">
        <v>2339</v>
      </c>
      <c r="F1531" t="s">
        <v>2339</v>
      </c>
      <c r="G1531" t="s">
        <v>3948</v>
      </c>
      <c r="H1531">
        <v>29</v>
      </c>
      <c r="I1531" t="s">
        <v>2353</v>
      </c>
      <c r="J1531" t="s">
        <v>1636</v>
      </c>
      <c r="K1531" t="s">
        <v>5800</v>
      </c>
    </row>
    <row r="1532" spans="1:11" x14ac:dyDescent="0.35">
      <c r="A1532" t="s">
        <v>5537</v>
      </c>
      <c r="B1532" t="s">
        <v>5168</v>
      </c>
      <c r="C1532" t="s">
        <v>4609</v>
      </c>
      <c r="D1532" t="s">
        <v>413</v>
      </c>
      <c r="E1532" t="s">
        <v>413</v>
      </c>
      <c r="F1532" t="s">
        <v>413</v>
      </c>
      <c r="G1532" t="s">
        <v>413</v>
      </c>
      <c r="I1532" t="s">
        <v>1636</v>
      </c>
      <c r="J1532" t="s">
        <v>1636</v>
      </c>
      <c r="K1532" t="s">
        <v>5801</v>
      </c>
    </row>
    <row r="1533" spans="1:11" x14ac:dyDescent="0.35">
      <c r="A1533" t="s">
        <v>5537</v>
      </c>
      <c r="B1533" t="s">
        <v>5168</v>
      </c>
      <c r="C1533" t="s">
        <v>4630</v>
      </c>
      <c r="D1533" t="s">
        <v>413</v>
      </c>
      <c r="E1533" t="s">
        <v>413</v>
      </c>
      <c r="F1533" t="s">
        <v>413</v>
      </c>
      <c r="G1533" t="s">
        <v>413</v>
      </c>
      <c r="I1533" t="s">
        <v>1636</v>
      </c>
      <c r="J1533" t="s">
        <v>1636</v>
      </c>
      <c r="K1533" t="s">
        <v>5802</v>
      </c>
    </row>
    <row r="1534" spans="1:11" x14ac:dyDescent="0.35">
      <c r="A1534" t="s">
        <v>5537</v>
      </c>
      <c r="B1534" t="s">
        <v>5169</v>
      </c>
      <c r="C1534" t="s">
        <v>4566</v>
      </c>
      <c r="D1534" t="s">
        <v>824</v>
      </c>
      <c r="E1534" t="s">
        <v>2339</v>
      </c>
      <c r="F1534" t="s">
        <v>2339</v>
      </c>
      <c r="G1534" t="s">
        <v>3950</v>
      </c>
      <c r="H1534">
        <v>49</v>
      </c>
      <c r="I1534" t="s">
        <v>2353</v>
      </c>
      <c r="J1534">
        <v>49</v>
      </c>
      <c r="K1534" t="s">
        <v>5803</v>
      </c>
    </row>
    <row r="1535" spans="1:11" x14ac:dyDescent="0.35">
      <c r="A1535" t="s">
        <v>5537</v>
      </c>
      <c r="B1535" t="s">
        <v>5169</v>
      </c>
      <c r="C1535" t="s">
        <v>4587</v>
      </c>
      <c r="D1535" t="s">
        <v>413</v>
      </c>
      <c r="E1535" t="s">
        <v>413</v>
      </c>
      <c r="F1535" t="s">
        <v>413</v>
      </c>
      <c r="G1535" t="s">
        <v>413</v>
      </c>
      <c r="I1535" t="s">
        <v>1636</v>
      </c>
      <c r="J1535" t="s">
        <v>1636</v>
      </c>
      <c r="K1535" t="s">
        <v>5804</v>
      </c>
    </row>
    <row r="1536" spans="1:11" x14ac:dyDescent="0.35">
      <c r="A1536" t="s">
        <v>5537</v>
      </c>
      <c r="B1536" t="s">
        <v>5169</v>
      </c>
      <c r="C1536" t="s">
        <v>4608</v>
      </c>
      <c r="D1536" t="s">
        <v>413</v>
      </c>
      <c r="E1536" t="s">
        <v>413</v>
      </c>
      <c r="F1536" t="s">
        <v>413</v>
      </c>
      <c r="G1536" t="s">
        <v>413</v>
      </c>
      <c r="I1536" t="s">
        <v>1636</v>
      </c>
      <c r="J1536" t="s">
        <v>1636</v>
      </c>
      <c r="K1536" t="s">
        <v>5805</v>
      </c>
    </row>
    <row r="1537" spans="1:11" x14ac:dyDescent="0.35">
      <c r="A1537" t="s">
        <v>5537</v>
      </c>
      <c r="B1537" t="s">
        <v>5169</v>
      </c>
      <c r="C1537" t="s">
        <v>4629</v>
      </c>
      <c r="D1537" t="s">
        <v>413</v>
      </c>
      <c r="E1537" t="s">
        <v>413</v>
      </c>
      <c r="F1537" t="s">
        <v>413</v>
      </c>
      <c r="G1537" t="s">
        <v>413</v>
      </c>
      <c r="I1537" t="s">
        <v>1636</v>
      </c>
      <c r="J1537" t="s">
        <v>1636</v>
      </c>
      <c r="K1537" t="s">
        <v>5806</v>
      </c>
    </row>
    <row r="1538" spans="1:11" x14ac:dyDescent="0.35">
      <c r="A1538" t="s">
        <v>5537</v>
      </c>
      <c r="B1538" t="s">
        <v>5170</v>
      </c>
      <c r="C1538" t="s">
        <v>4565</v>
      </c>
      <c r="D1538" t="s">
        <v>824</v>
      </c>
      <c r="E1538" t="s">
        <v>2339</v>
      </c>
      <c r="F1538" t="s">
        <v>2339</v>
      </c>
      <c r="G1538" t="s">
        <v>3948</v>
      </c>
      <c r="H1538">
        <v>12</v>
      </c>
      <c r="I1538" t="s">
        <v>2353</v>
      </c>
      <c r="J1538">
        <v>49</v>
      </c>
      <c r="K1538" t="s">
        <v>5807</v>
      </c>
    </row>
    <row r="1539" spans="1:11" x14ac:dyDescent="0.35">
      <c r="A1539" t="s">
        <v>5537</v>
      </c>
      <c r="B1539" t="s">
        <v>5170</v>
      </c>
      <c r="C1539" t="s">
        <v>4586</v>
      </c>
      <c r="D1539" t="s">
        <v>819</v>
      </c>
      <c r="E1539" t="s">
        <v>2979</v>
      </c>
      <c r="F1539" t="s">
        <v>2979</v>
      </c>
      <c r="G1539" t="s">
        <v>4289</v>
      </c>
      <c r="H1539">
        <v>37</v>
      </c>
      <c r="I1539" t="s">
        <v>2353</v>
      </c>
      <c r="J1539" t="s">
        <v>1636</v>
      </c>
      <c r="K1539" t="s">
        <v>5808</v>
      </c>
    </row>
    <row r="1540" spans="1:11" x14ac:dyDescent="0.35">
      <c r="A1540" t="s">
        <v>5537</v>
      </c>
      <c r="B1540" t="s">
        <v>5170</v>
      </c>
      <c r="C1540" t="s">
        <v>4607</v>
      </c>
      <c r="D1540" t="s">
        <v>413</v>
      </c>
      <c r="E1540" t="s">
        <v>413</v>
      </c>
      <c r="F1540" t="s">
        <v>413</v>
      </c>
      <c r="G1540" t="s">
        <v>413</v>
      </c>
      <c r="I1540" t="s">
        <v>1636</v>
      </c>
      <c r="J1540" t="s">
        <v>1636</v>
      </c>
      <c r="K1540" t="s">
        <v>5809</v>
      </c>
    </row>
    <row r="1541" spans="1:11" x14ac:dyDescent="0.35">
      <c r="A1541" t="s">
        <v>5537</v>
      </c>
      <c r="B1541" t="s">
        <v>5170</v>
      </c>
      <c r="C1541" t="s">
        <v>4628</v>
      </c>
      <c r="D1541" t="s">
        <v>413</v>
      </c>
      <c r="E1541" t="s">
        <v>413</v>
      </c>
      <c r="F1541" t="s">
        <v>413</v>
      </c>
      <c r="G1541" t="s">
        <v>413</v>
      </c>
      <c r="I1541" t="s">
        <v>1636</v>
      </c>
      <c r="J1541" t="s">
        <v>1636</v>
      </c>
      <c r="K1541" t="s">
        <v>5810</v>
      </c>
    </row>
    <row r="1542" spans="1:11" x14ac:dyDescent="0.35">
      <c r="A1542" t="s">
        <v>5537</v>
      </c>
      <c r="B1542" t="s">
        <v>5171</v>
      </c>
      <c r="C1542" t="s">
        <v>4564</v>
      </c>
      <c r="D1542" t="s">
        <v>4140</v>
      </c>
      <c r="E1542" t="s">
        <v>4155</v>
      </c>
      <c r="F1542" t="s">
        <v>4155</v>
      </c>
      <c r="G1542" t="s">
        <v>4123</v>
      </c>
      <c r="H1542">
        <v>15</v>
      </c>
      <c r="I1542" t="s">
        <v>2353</v>
      </c>
      <c r="J1542">
        <v>49</v>
      </c>
      <c r="K1542" t="s">
        <v>5811</v>
      </c>
    </row>
    <row r="1543" spans="1:11" x14ac:dyDescent="0.35">
      <c r="A1543" t="s">
        <v>5537</v>
      </c>
      <c r="B1543" t="s">
        <v>5171</v>
      </c>
      <c r="C1543" t="s">
        <v>4585</v>
      </c>
      <c r="D1543" t="s">
        <v>824</v>
      </c>
      <c r="E1543" t="s">
        <v>2107</v>
      </c>
      <c r="F1543" t="s">
        <v>2107</v>
      </c>
      <c r="G1543" t="s">
        <v>4137</v>
      </c>
      <c r="H1543">
        <v>34</v>
      </c>
      <c r="I1543" t="s">
        <v>2353</v>
      </c>
      <c r="J1543" t="s">
        <v>1636</v>
      </c>
      <c r="K1543" t="s">
        <v>5812</v>
      </c>
    </row>
    <row r="1544" spans="1:11" x14ac:dyDescent="0.35">
      <c r="A1544" t="s">
        <v>5537</v>
      </c>
      <c r="B1544" t="s">
        <v>5171</v>
      </c>
      <c r="C1544" t="s">
        <v>4606</v>
      </c>
      <c r="D1544" t="s">
        <v>413</v>
      </c>
      <c r="E1544" t="s">
        <v>413</v>
      </c>
      <c r="F1544" t="s">
        <v>413</v>
      </c>
      <c r="G1544" t="s">
        <v>413</v>
      </c>
      <c r="I1544" t="s">
        <v>1636</v>
      </c>
      <c r="J1544" t="s">
        <v>1636</v>
      </c>
      <c r="K1544" t="s">
        <v>5813</v>
      </c>
    </row>
    <row r="1545" spans="1:11" x14ac:dyDescent="0.35">
      <c r="A1545" t="s">
        <v>5537</v>
      </c>
      <c r="B1545" t="s">
        <v>5171</v>
      </c>
      <c r="C1545" t="s">
        <v>4627</v>
      </c>
      <c r="D1545" t="s">
        <v>413</v>
      </c>
      <c r="E1545" t="s">
        <v>413</v>
      </c>
      <c r="F1545" t="s">
        <v>413</v>
      </c>
      <c r="G1545" t="s">
        <v>413</v>
      </c>
      <c r="I1545" t="s">
        <v>1636</v>
      </c>
      <c r="J1545" t="s">
        <v>1636</v>
      </c>
      <c r="K1545" t="s">
        <v>5814</v>
      </c>
    </row>
    <row r="1546" spans="1:11" x14ac:dyDescent="0.35">
      <c r="A1546" t="s">
        <v>5537</v>
      </c>
      <c r="B1546" t="s">
        <v>5172</v>
      </c>
      <c r="C1546" t="s">
        <v>4563</v>
      </c>
      <c r="D1546" t="s">
        <v>4138</v>
      </c>
      <c r="E1546" t="s">
        <v>4159</v>
      </c>
      <c r="F1546" t="s">
        <v>4159</v>
      </c>
      <c r="G1546" t="s">
        <v>4130</v>
      </c>
      <c r="H1546">
        <v>27</v>
      </c>
      <c r="I1546" t="s">
        <v>2353</v>
      </c>
      <c r="J1546">
        <v>50</v>
      </c>
      <c r="K1546" t="s">
        <v>5815</v>
      </c>
    </row>
    <row r="1547" spans="1:11" x14ac:dyDescent="0.35">
      <c r="A1547" t="s">
        <v>5537</v>
      </c>
      <c r="B1547" t="s">
        <v>5172</v>
      </c>
      <c r="C1547" t="s">
        <v>4584</v>
      </c>
      <c r="D1547" t="s">
        <v>1477</v>
      </c>
      <c r="E1547" t="s">
        <v>2033</v>
      </c>
      <c r="F1547" t="s">
        <v>2033</v>
      </c>
      <c r="G1547" t="s">
        <v>5223</v>
      </c>
      <c r="H1547">
        <v>23</v>
      </c>
      <c r="I1547" t="s">
        <v>2353</v>
      </c>
      <c r="J1547" t="s">
        <v>1636</v>
      </c>
      <c r="K1547" t="s">
        <v>5816</v>
      </c>
    </row>
    <row r="1548" spans="1:11" x14ac:dyDescent="0.35">
      <c r="A1548" t="s">
        <v>5537</v>
      </c>
      <c r="B1548" t="s">
        <v>5172</v>
      </c>
      <c r="C1548" t="s">
        <v>4605</v>
      </c>
      <c r="D1548" t="s">
        <v>413</v>
      </c>
      <c r="E1548" t="s">
        <v>413</v>
      </c>
      <c r="F1548" t="s">
        <v>413</v>
      </c>
      <c r="G1548" t="s">
        <v>413</v>
      </c>
      <c r="I1548" t="s">
        <v>1636</v>
      </c>
      <c r="J1548" t="s">
        <v>1636</v>
      </c>
      <c r="K1548" t="s">
        <v>5817</v>
      </c>
    </row>
    <row r="1549" spans="1:11" x14ac:dyDescent="0.35">
      <c r="A1549" t="s">
        <v>5537</v>
      </c>
      <c r="B1549" t="s">
        <v>5172</v>
      </c>
      <c r="C1549" t="s">
        <v>4626</v>
      </c>
      <c r="D1549" t="s">
        <v>413</v>
      </c>
      <c r="E1549" t="s">
        <v>413</v>
      </c>
      <c r="F1549" t="s">
        <v>413</v>
      </c>
      <c r="G1549" t="s">
        <v>413</v>
      </c>
      <c r="I1549" t="s">
        <v>1636</v>
      </c>
      <c r="J1549" t="s">
        <v>1636</v>
      </c>
      <c r="K1549" t="s">
        <v>5818</v>
      </c>
    </row>
    <row r="1550" spans="1:11" x14ac:dyDescent="0.35">
      <c r="A1550" t="s">
        <v>5537</v>
      </c>
      <c r="B1550" t="s">
        <v>5173</v>
      </c>
      <c r="C1550" t="s">
        <v>4576</v>
      </c>
      <c r="D1550" t="s">
        <v>1475</v>
      </c>
      <c r="E1550" t="s">
        <v>1634</v>
      </c>
      <c r="F1550" t="s">
        <v>1634</v>
      </c>
      <c r="G1550" t="s">
        <v>4290</v>
      </c>
      <c r="H1550">
        <v>6</v>
      </c>
      <c r="I1550" t="s">
        <v>2353</v>
      </c>
      <c r="J1550">
        <v>49</v>
      </c>
      <c r="K1550" t="s">
        <v>5819</v>
      </c>
    </row>
    <row r="1551" spans="1:11" x14ac:dyDescent="0.35">
      <c r="A1551" t="s">
        <v>5537</v>
      </c>
      <c r="B1551" t="s">
        <v>5173</v>
      </c>
      <c r="C1551" t="s">
        <v>4597</v>
      </c>
      <c r="D1551" t="s">
        <v>824</v>
      </c>
      <c r="E1551" t="s">
        <v>2339</v>
      </c>
      <c r="F1551" t="s">
        <v>2339</v>
      </c>
      <c r="G1551" t="s">
        <v>3949</v>
      </c>
      <c r="H1551">
        <v>43</v>
      </c>
      <c r="I1551" t="s">
        <v>2353</v>
      </c>
      <c r="J1551" t="s">
        <v>1636</v>
      </c>
      <c r="K1551" t="s">
        <v>5820</v>
      </c>
    </row>
    <row r="1552" spans="1:11" x14ac:dyDescent="0.35">
      <c r="A1552" t="s">
        <v>5537</v>
      </c>
      <c r="B1552" t="s">
        <v>5173</v>
      </c>
      <c r="C1552" t="s">
        <v>4618</v>
      </c>
      <c r="D1552" t="s">
        <v>413</v>
      </c>
      <c r="E1552" t="s">
        <v>413</v>
      </c>
      <c r="F1552" t="s">
        <v>413</v>
      </c>
      <c r="G1552" t="s">
        <v>413</v>
      </c>
      <c r="I1552" t="s">
        <v>1636</v>
      </c>
      <c r="J1552" t="s">
        <v>1636</v>
      </c>
      <c r="K1552" t="s">
        <v>5821</v>
      </c>
    </row>
    <row r="1553" spans="1:11" x14ac:dyDescent="0.35">
      <c r="A1553" t="s">
        <v>5537</v>
      </c>
      <c r="B1553" t="s">
        <v>5173</v>
      </c>
      <c r="C1553" t="s">
        <v>4639</v>
      </c>
      <c r="D1553" t="s">
        <v>413</v>
      </c>
      <c r="E1553" t="s">
        <v>413</v>
      </c>
      <c r="F1553" t="s">
        <v>413</v>
      </c>
      <c r="G1553" t="s">
        <v>413</v>
      </c>
      <c r="I1553" t="s">
        <v>1636</v>
      </c>
      <c r="J1553" t="s">
        <v>1636</v>
      </c>
      <c r="K1553" t="s">
        <v>5822</v>
      </c>
    </row>
    <row r="1554" spans="1:11" x14ac:dyDescent="0.35">
      <c r="A1554" t="s">
        <v>5537</v>
      </c>
      <c r="B1554" t="s">
        <v>5174</v>
      </c>
      <c r="C1554" t="s">
        <v>4575</v>
      </c>
      <c r="D1554" t="s">
        <v>3801</v>
      </c>
      <c r="E1554" t="s">
        <v>3806</v>
      </c>
      <c r="F1554" t="s">
        <v>3806</v>
      </c>
      <c r="G1554" t="s">
        <v>4907</v>
      </c>
      <c r="H1554">
        <v>15</v>
      </c>
      <c r="I1554" t="s">
        <v>2353</v>
      </c>
      <c r="J1554">
        <v>47</v>
      </c>
      <c r="K1554" t="s">
        <v>5823</v>
      </c>
    </row>
    <row r="1555" spans="1:11" x14ac:dyDescent="0.35">
      <c r="A1555" t="s">
        <v>5537</v>
      </c>
      <c r="B1555" t="s">
        <v>5174</v>
      </c>
      <c r="C1555" t="s">
        <v>4596</v>
      </c>
      <c r="D1555" t="s">
        <v>3801</v>
      </c>
      <c r="E1555" t="s">
        <v>3806</v>
      </c>
      <c r="F1555" t="s">
        <v>3806</v>
      </c>
      <c r="G1555" t="s">
        <v>5224</v>
      </c>
      <c r="H1555">
        <v>12</v>
      </c>
      <c r="I1555" t="s">
        <v>2353</v>
      </c>
      <c r="J1555" t="s">
        <v>1636</v>
      </c>
      <c r="K1555" t="s">
        <v>5824</v>
      </c>
    </row>
    <row r="1556" spans="1:11" x14ac:dyDescent="0.35">
      <c r="A1556" t="s">
        <v>5537</v>
      </c>
      <c r="B1556" t="s">
        <v>5174</v>
      </c>
      <c r="C1556" t="s">
        <v>4617</v>
      </c>
      <c r="D1556" t="s">
        <v>3801</v>
      </c>
      <c r="E1556" t="s">
        <v>3806</v>
      </c>
      <c r="F1556" t="s">
        <v>3806</v>
      </c>
      <c r="G1556" t="s">
        <v>5225</v>
      </c>
      <c r="H1556">
        <v>4</v>
      </c>
      <c r="I1556" t="s">
        <v>2353</v>
      </c>
      <c r="J1556" t="s">
        <v>1636</v>
      </c>
      <c r="K1556" t="s">
        <v>5825</v>
      </c>
    </row>
    <row r="1557" spans="1:11" x14ac:dyDescent="0.35">
      <c r="A1557" t="s">
        <v>5537</v>
      </c>
      <c r="B1557" t="s">
        <v>5174</v>
      </c>
      <c r="C1557" t="s">
        <v>4638</v>
      </c>
      <c r="D1557" t="s">
        <v>1475</v>
      </c>
      <c r="E1557" t="s">
        <v>1634</v>
      </c>
      <c r="F1557" t="s">
        <v>1634</v>
      </c>
      <c r="G1557" t="s">
        <v>4930</v>
      </c>
      <c r="H1557">
        <v>16</v>
      </c>
      <c r="I1557" t="s">
        <v>2353</v>
      </c>
      <c r="J1557" t="s">
        <v>1636</v>
      </c>
      <c r="K1557" t="s">
        <v>5826</v>
      </c>
    </row>
    <row r="1558" spans="1:11" x14ac:dyDescent="0.35">
      <c r="A1558" t="s">
        <v>5537</v>
      </c>
      <c r="B1558" t="s">
        <v>5175</v>
      </c>
      <c r="C1558" t="s">
        <v>4574</v>
      </c>
      <c r="D1558" t="s">
        <v>824</v>
      </c>
      <c r="E1558" t="s">
        <v>2339</v>
      </c>
      <c r="F1558" t="s">
        <v>2339</v>
      </c>
      <c r="G1558" t="s">
        <v>3952</v>
      </c>
      <c r="H1558">
        <v>49</v>
      </c>
      <c r="I1558" t="s">
        <v>2353</v>
      </c>
      <c r="J1558">
        <v>49</v>
      </c>
      <c r="K1558" t="s">
        <v>5827</v>
      </c>
    </row>
    <row r="1559" spans="1:11" x14ac:dyDescent="0.35">
      <c r="A1559" t="s">
        <v>5537</v>
      </c>
      <c r="B1559" t="s">
        <v>5175</v>
      </c>
      <c r="C1559" t="s">
        <v>4595</v>
      </c>
      <c r="D1559" t="s">
        <v>413</v>
      </c>
      <c r="E1559" t="s">
        <v>413</v>
      </c>
      <c r="F1559" t="s">
        <v>413</v>
      </c>
      <c r="G1559" t="s">
        <v>413</v>
      </c>
      <c r="I1559" t="s">
        <v>1636</v>
      </c>
      <c r="J1559" t="s">
        <v>1636</v>
      </c>
      <c r="K1559" t="s">
        <v>5828</v>
      </c>
    </row>
    <row r="1560" spans="1:11" x14ac:dyDescent="0.35">
      <c r="A1560" t="s">
        <v>5537</v>
      </c>
      <c r="B1560" t="s">
        <v>5175</v>
      </c>
      <c r="C1560" t="s">
        <v>4616</v>
      </c>
      <c r="D1560" t="s">
        <v>413</v>
      </c>
      <c r="E1560" t="s">
        <v>413</v>
      </c>
      <c r="F1560" t="s">
        <v>413</v>
      </c>
      <c r="G1560" t="s">
        <v>413</v>
      </c>
      <c r="I1560" t="s">
        <v>1636</v>
      </c>
      <c r="J1560" t="s">
        <v>1636</v>
      </c>
      <c r="K1560" t="s">
        <v>5829</v>
      </c>
    </row>
    <row r="1561" spans="1:11" x14ac:dyDescent="0.35">
      <c r="A1561" t="s">
        <v>5537</v>
      </c>
      <c r="B1561" t="s">
        <v>5175</v>
      </c>
      <c r="C1561" t="s">
        <v>4637</v>
      </c>
      <c r="D1561" t="s">
        <v>413</v>
      </c>
      <c r="E1561" t="s">
        <v>413</v>
      </c>
      <c r="F1561" t="s">
        <v>413</v>
      </c>
      <c r="G1561" t="s">
        <v>413</v>
      </c>
      <c r="I1561" t="s">
        <v>1636</v>
      </c>
      <c r="J1561" t="s">
        <v>1636</v>
      </c>
      <c r="K1561" t="s">
        <v>5830</v>
      </c>
    </row>
    <row r="1562" spans="1:11" x14ac:dyDescent="0.35">
      <c r="A1562" t="s">
        <v>5537</v>
      </c>
      <c r="B1562" t="s">
        <v>5176</v>
      </c>
      <c r="C1562" t="s">
        <v>4573</v>
      </c>
      <c r="D1562" t="s">
        <v>1475</v>
      </c>
      <c r="E1562" t="s">
        <v>1634</v>
      </c>
      <c r="F1562" t="s">
        <v>1634</v>
      </c>
      <c r="G1562" t="s">
        <v>4292</v>
      </c>
      <c r="H1562">
        <v>48</v>
      </c>
      <c r="I1562" t="s">
        <v>2353</v>
      </c>
      <c r="J1562">
        <v>48</v>
      </c>
      <c r="K1562" t="s">
        <v>5831</v>
      </c>
    </row>
    <row r="1563" spans="1:11" x14ac:dyDescent="0.35">
      <c r="A1563" t="s">
        <v>5537</v>
      </c>
      <c r="B1563" t="s">
        <v>5176</v>
      </c>
      <c r="C1563" t="s">
        <v>4594</v>
      </c>
      <c r="D1563" t="s">
        <v>413</v>
      </c>
      <c r="E1563" t="s">
        <v>413</v>
      </c>
      <c r="F1563" t="s">
        <v>413</v>
      </c>
      <c r="G1563" t="s">
        <v>413</v>
      </c>
      <c r="I1563" t="s">
        <v>1636</v>
      </c>
      <c r="J1563" t="s">
        <v>1636</v>
      </c>
      <c r="K1563" t="s">
        <v>5832</v>
      </c>
    </row>
    <row r="1564" spans="1:11" x14ac:dyDescent="0.35">
      <c r="A1564" t="s">
        <v>5537</v>
      </c>
      <c r="B1564" t="s">
        <v>5176</v>
      </c>
      <c r="C1564" t="s">
        <v>4615</v>
      </c>
      <c r="D1564" t="s">
        <v>413</v>
      </c>
      <c r="E1564" t="s">
        <v>413</v>
      </c>
      <c r="F1564" t="s">
        <v>413</v>
      </c>
      <c r="G1564" t="s">
        <v>413</v>
      </c>
      <c r="I1564" t="s">
        <v>1636</v>
      </c>
      <c r="J1564" t="s">
        <v>1636</v>
      </c>
      <c r="K1564" t="s">
        <v>5833</v>
      </c>
    </row>
    <row r="1565" spans="1:11" x14ac:dyDescent="0.35">
      <c r="A1565" t="s">
        <v>5537</v>
      </c>
      <c r="B1565" t="s">
        <v>5176</v>
      </c>
      <c r="C1565" t="s">
        <v>4636</v>
      </c>
      <c r="D1565" t="s">
        <v>413</v>
      </c>
      <c r="E1565" t="s">
        <v>413</v>
      </c>
      <c r="F1565" t="s">
        <v>413</v>
      </c>
      <c r="G1565" t="s">
        <v>413</v>
      </c>
      <c r="I1565" t="s">
        <v>1636</v>
      </c>
      <c r="J1565" t="s">
        <v>1636</v>
      </c>
      <c r="K1565" t="s">
        <v>5834</v>
      </c>
    </row>
    <row r="1566" spans="1:11" x14ac:dyDescent="0.35">
      <c r="A1566" t="s">
        <v>5537</v>
      </c>
      <c r="B1566" t="s">
        <v>5180</v>
      </c>
      <c r="C1566" t="s">
        <v>4572</v>
      </c>
      <c r="D1566" t="s">
        <v>4140</v>
      </c>
      <c r="E1566" t="s">
        <v>4279</v>
      </c>
      <c r="F1566" t="s">
        <v>4279</v>
      </c>
      <c r="G1566" t="s">
        <v>4105</v>
      </c>
      <c r="H1566">
        <v>7</v>
      </c>
      <c r="I1566" t="s">
        <v>2353</v>
      </c>
      <c r="J1566">
        <v>49</v>
      </c>
      <c r="K1566" t="s">
        <v>5835</v>
      </c>
    </row>
    <row r="1567" spans="1:11" x14ac:dyDescent="0.35">
      <c r="A1567" t="s">
        <v>5537</v>
      </c>
      <c r="B1567" t="s">
        <v>5180</v>
      </c>
      <c r="C1567" t="s">
        <v>4593</v>
      </c>
      <c r="D1567" t="s">
        <v>1475</v>
      </c>
      <c r="E1567" t="s">
        <v>1634</v>
      </c>
      <c r="F1567" t="s">
        <v>1634</v>
      </c>
      <c r="G1567" t="s">
        <v>4932</v>
      </c>
      <c r="H1567">
        <v>42</v>
      </c>
      <c r="I1567" t="s">
        <v>2353</v>
      </c>
      <c r="J1567" t="s">
        <v>1636</v>
      </c>
      <c r="K1567" t="s">
        <v>5836</v>
      </c>
    </row>
    <row r="1568" spans="1:11" x14ac:dyDescent="0.35">
      <c r="A1568" t="s">
        <v>5537</v>
      </c>
      <c r="B1568" t="s">
        <v>5180</v>
      </c>
      <c r="C1568" t="s">
        <v>4614</v>
      </c>
      <c r="D1568" t="s">
        <v>413</v>
      </c>
      <c r="E1568" t="s">
        <v>413</v>
      </c>
      <c r="F1568" t="s">
        <v>413</v>
      </c>
      <c r="G1568" t="s">
        <v>413</v>
      </c>
      <c r="I1568" t="s">
        <v>1636</v>
      </c>
      <c r="J1568" t="s">
        <v>1636</v>
      </c>
      <c r="K1568" t="s">
        <v>5837</v>
      </c>
    </row>
    <row r="1569" spans="1:11" x14ac:dyDescent="0.35">
      <c r="A1569" t="s">
        <v>5537</v>
      </c>
      <c r="B1569" t="s">
        <v>5180</v>
      </c>
      <c r="C1569" t="s">
        <v>4635</v>
      </c>
      <c r="D1569" t="s">
        <v>413</v>
      </c>
      <c r="E1569" t="s">
        <v>413</v>
      </c>
      <c r="F1569" t="s">
        <v>413</v>
      </c>
      <c r="G1569" t="s">
        <v>413</v>
      </c>
      <c r="I1569" t="s">
        <v>1636</v>
      </c>
      <c r="J1569" t="s">
        <v>1636</v>
      </c>
      <c r="K1569" t="s">
        <v>5838</v>
      </c>
    </row>
    <row r="1570" spans="1:11" x14ac:dyDescent="0.35">
      <c r="A1570" t="s">
        <v>5537</v>
      </c>
      <c r="B1570" t="s">
        <v>5181</v>
      </c>
      <c r="C1570" t="s">
        <v>4571</v>
      </c>
      <c r="D1570" t="s">
        <v>1475</v>
      </c>
      <c r="E1570" t="s">
        <v>1634</v>
      </c>
      <c r="F1570" t="s">
        <v>1634</v>
      </c>
      <c r="G1570" t="s">
        <v>4932</v>
      </c>
      <c r="H1570">
        <v>33</v>
      </c>
      <c r="I1570" t="s">
        <v>2353</v>
      </c>
      <c r="J1570">
        <v>49</v>
      </c>
      <c r="K1570" t="s">
        <v>5839</v>
      </c>
    </row>
    <row r="1571" spans="1:11" x14ac:dyDescent="0.35">
      <c r="A1571" t="s">
        <v>5537</v>
      </c>
      <c r="B1571" t="s">
        <v>5181</v>
      </c>
      <c r="C1571" t="s">
        <v>4592</v>
      </c>
      <c r="D1571" t="s">
        <v>824</v>
      </c>
      <c r="E1571" t="s">
        <v>2339</v>
      </c>
      <c r="F1571" t="s">
        <v>2339</v>
      </c>
      <c r="G1571" t="s">
        <v>3950</v>
      </c>
      <c r="H1571">
        <v>16</v>
      </c>
      <c r="I1571" t="s">
        <v>2353</v>
      </c>
      <c r="J1571" t="s">
        <v>1636</v>
      </c>
      <c r="K1571" t="s">
        <v>5840</v>
      </c>
    </row>
    <row r="1572" spans="1:11" x14ac:dyDescent="0.35">
      <c r="A1572" t="s">
        <v>5537</v>
      </c>
      <c r="B1572" t="s">
        <v>5181</v>
      </c>
      <c r="C1572" t="s">
        <v>4613</v>
      </c>
      <c r="D1572" t="s">
        <v>413</v>
      </c>
      <c r="E1572" t="s">
        <v>413</v>
      </c>
      <c r="F1572" t="s">
        <v>413</v>
      </c>
      <c r="G1572" t="s">
        <v>413</v>
      </c>
      <c r="I1572" t="s">
        <v>1636</v>
      </c>
      <c r="J1572" t="s">
        <v>1636</v>
      </c>
      <c r="K1572" t="s">
        <v>5841</v>
      </c>
    </row>
    <row r="1573" spans="1:11" x14ac:dyDescent="0.35">
      <c r="A1573" t="s">
        <v>5537</v>
      </c>
      <c r="B1573" t="s">
        <v>5181</v>
      </c>
      <c r="C1573" t="s">
        <v>4634</v>
      </c>
      <c r="D1573" t="s">
        <v>413</v>
      </c>
      <c r="E1573" t="s">
        <v>413</v>
      </c>
      <c r="F1573" t="s">
        <v>413</v>
      </c>
      <c r="G1573" t="s">
        <v>413</v>
      </c>
      <c r="I1573" t="s">
        <v>1636</v>
      </c>
      <c r="J1573" t="s">
        <v>1636</v>
      </c>
      <c r="K1573" t="s">
        <v>5842</v>
      </c>
    </row>
    <row r="1574" spans="1:11" x14ac:dyDescent="0.35">
      <c r="A1574" t="s">
        <v>5537</v>
      </c>
      <c r="B1574" t="s">
        <v>5182</v>
      </c>
      <c r="C1574" t="s">
        <v>4570</v>
      </c>
      <c r="D1574" t="s">
        <v>824</v>
      </c>
      <c r="E1574" t="s">
        <v>2339</v>
      </c>
      <c r="F1574" t="s">
        <v>2339</v>
      </c>
      <c r="G1574" t="s">
        <v>3949</v>
      </c>
      <c r="H1574">
        <v>25</v>
      </c>
      <c r="I1574" t="s">
        <v>2353</v>
      </c>
      <c r="J1574">
        <v>49</v>
      </c>
      <c r="K1574" t="s">
        <v>5843</v>
      </c>
    </row>
    <row r="1575" spans="1:11" x14ac:dyDescent="0.35">
      <c r="A1575" t="s">
        <v>5537</v>
      </c>
      <c r="B1575" t="s">
        <v>5182</v>
      </c>
      <c r="C1575" t="s">
        <v>4591</v>
      </c>
      <c r="D1575" t="s">
        <v>1475</v>
      </c>
      <c r="E1575" t="s">
        <v>1634</v>
      </c>
      <c r="F1575" t="s">
        <v>1634</v>
      </c>
      <c r="G1575" t="s">
        <v>4304</v>
      </c>
      <c r="H1575">
        <v>12</v>
      </c>
      <c r="I1575" t="s">
        <v>2353</v>
      </c>
      <c r="J1575" t="s">
        <v>1636</v>
      </c>
      <c r="K1575" t="s">
        <v>5844</v>
      </c>
    </row>
    <row r="1576" spans="1:11" x14ac:dyDescent="0.35">
      <c r="A1576" t="s">
        <v>5537</v>
      </c>
      <c r="B1576" t="s">
        <v>5182</v>
      </c>
      <c r="C1576" t="s">
        <v>4612</v>
      </c>
      <c r="D1576" t="s">
        <v>824</v>
      </c>
      <c r="E1576" t="s">
        <v>2339</v>
      </c>
      <c r="F1576" t="s">
        <v>2339</v>
      </c>
      <c r="G1576" t="s">
        <v>3927</v>
      </c>
      <c r="H1576">
        <v>12</v>
      </c>
      <c r="I1576" t="s">
        <v>2353</v>
      </c>
      <c r="J1576" t="s">
        <v>1636</v>
      </c>
      <c r="K1576" t="s">
        <v>5845</v>
      </c>
    </row>
    <row r="1577" spans="1:11" x14ac:dyDescent="0.35">
      <c r="A1577" t="s">
        <v>5537</v>
      </c>
      <c r="B1577" t="s">
        <v>5182</v>
      </c>
      <c r="C1577" t="s">
        <v>4633</v>
      </c>
      <c r="D1577" t="s">
        <v>413</v>
      </c>
      <c r="E1577" t="s">
        <v>413</v>
      </c>
      <c r="F1577" t="s">
        <v>413</v>
      </c>
      <c r="G1577" t="s">
        <v>413</v>
      </c>
      <c r="I1577" t="s">
        <v>1636</v>
      </c>
      <c r="J1577" t="s">
        <v>1636</v>
      </c>
      <c r="K1577" t="s">
        <v>5846</v>
      </c>
    </row>
    <row r="1578" spans="1:11" x14ac:dyDescent="0.35">
      <c r="A1578" t="s">
        <v>5537</v>
      </c>
      <c r="B1578" t="s">
        <v>5183</v>
      </c>
      <c r="C1578" t="s">
        <v>4583</v>
      </c>
      <c r="D1578" t="s">
        <v>2092</v>
      </c>
      <c r="E1578" t="s">
        <v>2100</v>
      </c>
      <c r="F1578" t="s">
        <v>2100</v>
      </c>
      <c r="G1578" t="s">
        <v>5216</v>
      </c>
      <c r="H1578">
        <v>3</v>
      </c>
      <c r="I1578" t="s">
        <v>2353</v>
      </c>
      <c r="J1578">
        <v>41</v>
      </c>
      <c r="K1578" t="s">
        <v>5847</v>
      </c>
    </row>
    <row r="1579" spans="1:11" x14ac:dyDescent="0.35">
      <c r="A1579" t="s">
        <v>5537</v>
      </c>
      <c r="B1579" t="s">
        <v>5183</v>
      </c>
      <c r="C1579" t="s">
        <v>4604</v>
      </c>
      <c r="D1579" t="s">
        <v>2092</v>
      </c>
      <c r="E1579" t="s">
        <v>2100</v>
      </c>
      <c r="F1579" t="s">
        <v>2100</v>
      </c>
      <c r="G1579" t="s">
        <v>5226</v>
      </c>
      <c r="H1579">
        <v>38</v>
      </c>
      <c r="I1579" t="s">
        <v>2353</v>
      </c>
      <c r="J1579" t="s">
        <v>1636</v>
      </c>
      <c r="K1579" t="s">
        <v>5848</v>
      </c>
    </row>
    <row r="1580" spans="1:11" x14ac:dyDescent="0.35">
      <c r="A1580" t="s">
        <v>5537</v>
      </c>
      <c r="B1580" t="s">
        <v>5183</v>
      </c>
      <c r="C1580" t="s">
        <v>4625</v>
      </c>
      <c r="D1580" t="s">
        <v>413</v>
      </c>
      <c r="E1580" t="s">
        <v>413</v>
      </c>
      <c r="F1580" t="s">
        <v>413</v>
      </c>
      <c r="G1580" t="s">
        <v>413</v>
      </c>
      <c r="I1580" t="s">
        <v>1636</v>
      </c>
      <c r="J1580" t="s">
        <v>1636</v>
      </c>
      <c r="K1580" t="s">
        <v>5849</v>
      </c>
    </row>
    <row r="1581" spans="1:11" x14ac:dyDescent="0.35">
      <c r="A1581" t="s">
        <v>5537</v>
      </c>
      <c r="B1581" t="s">
        <v>5183</v>
      </c>
      <c r="C1581" t="s">
        <v>4646</v>
      </c>
      <c r="D1581" t="s">
        <v>413</v>
      </c>
      <c r="E1581" t="s">
        <v>413</v>
      </c>
      <c r="F1581" t="s">
        <v>413</v>
      </c>
      <c r="G1581" t="s">
        <v>413</v>
      </c>
      <c r="I1581" t="s">
        <v>1636</v>
      </c>
      <c r="J1581" t="s">
        <v>1636</v>
      </c>
      <c r="K1581" t="s">
        <v>5850</v>
      </c>
    </row>
    <row r="1582" spans="1:11" x14ac:dyDescent="0.35">
      <c r="A1582" t="s">
        <v>5537</v>
      </c>
      <c r="B1582" t="s">
        <v>5184</v>
      </c>
      <c r="C1582" t="s">
        <v>4582</v>
      </c>
      <c r="D1582" t="s">
        <v>829</v>
      </c>
      <c r="E1582" t="s">
        <v>1083</v>
      </c>
      <c r="F1582" t="s">
        <v>1083</v>
      </c>
      <c r="G1582" t="s">
        <v>5227</v>
      </c>
      <c r="H1582">
        <v>28</v>
      </c>
      <c r="I1582" t="s">
        <v>2353</v>
      </c>
      <c r="J1582">
        <v>49</v>
      </c>
      <c r="K1582" t="s">
        <v>5851</v>
      </c>
    </row>
    <row r="1583" spans="1:11" x14ac:dyDescent="0.35">
      <c r="A1583" t="s">
        <v>5537</v>
      </c>
      <c r="B1583" t="s">
        <v>5184</v>
      </c>
      <c r="C1583" t="s">
        <v>4603</v>
      </c>
      <c r="D1583" t="s">
        <v>824</v>
      </c>
      <c r="E1583" t="s">
        <v>2339</v>
      </c>
      <c r="F1583" t="s">
        <v>2339</v>
      </c>
      <c r="G1583" t="s">
        <v>5228</v>
      </c>
      <c r="H1583">
        <v>21</v>
      </c>
      <c r="I1583" t="s">
        <v>2353</v>
      </c>
      <c r="J1583" t="s">
        <v>1636</v>
      </c>
      <c r="K1583" t="s">
        <v>5852</v>
      </c>
    </row>
    <row r="1584" spans="1:11" x14ac:dyDescent="0.35">
      <c r="A1584" t="s">
        <v>5537</v>
      </c>
      <c r="B1584" t="s">
        <v>5184</v>
      </c>
      <c r="C1584" t="s">
        <v>4624</v>
      </c>
      <c r="D1584" t="s">
        <v>413</v>
      </c>
      <c r="E1584" t="s">
        <v>413</v>
      </c>
      <c r="F1584" t="s">
        <v>413</v>
      </c>
      <c r="G1584" t="s">
        <v>413</v>
      </c>
      <c r="I1584" t="s">
        <v>1636</v>
      </c>
      <c r="J1584" t="s">
        <v>1636</v>
      </c>
      <c r="K1584" t="s">
        <v>5853</v>
      </c>
    </row>
    <row r="1585" spans="1:11" x14ac:dyDescent="0.35">
      <c r="A1585" t="s">
        <v>5537</v>
      </c>
      <c r="B1585" t="s">
        <v>5184</v>
      </c>
      <c r="C1585" t="s">
        <v>4645</v>
      </c>
      <c r="D1585" t="s">
        <v>413</v>
      </c>
      <c r="E1585" t="s">
        <v>413</v>
      </c>
      <c r="F1585" t="s">
        <v>413</v>
      </c>
      <c r="G1585" t="s">
        <v>413</v>
      </c>
      <c r="I1585" t="s">
        <v>1636</v>
      </c>
      <c r="J1585" t="s">
        <v>1636</v>
      </c>
      <c r="K1585" t="s">
        <v>5854</v>
      </c>
    </row>
    <row r="1586" spans="1:11" x14ac:dyDescent="0.35">
      <c r="A1586" t="s">
        <v>5537</v>
      </c>
      <c r="B1586" t="s">
        <v>5185</v>
      </c>
      <c r="C1586" t="s">
        <v>4581</v>
      </c>
      <c r="D1586" t="s">
        <v>829</v>
      </c>
      <c r="E1586" t="s">
        <v>1083</v>
      </c>
      <c r="F1586" t="s">
        <v>1083</v>
      </c>
      <c r="G1586" t="s">
        <v>4308</v>
      </c>
      <c r="H1586">
        <v>45</v>
      </c>
      <c r="I1586" t="s">
        <v>2353</v>
      </c>
      <c r="J1586">
        <v>49</v>
      </c>
      <c r="K1586" t="s">
        <v>5855</v>
      </c>
    </row>
    <row r="1587" spans="1:11" x14ac:dyDescent="0.35">
      <c r="A1587" t="s">
        <v>5537</v>
      </c>
      <c r="B1587" t="s">
        <v>5185</v>
      </c>
      <c r="C1587" t="s">
        <v>4602</v>
      </c>
      <c r="D1587" t="s">
        <v>829</v>
      </c>
      <c r="E1587" t="s">
        <v>1083</v>
      </c>
      <c r="F1587" t="s">
        <v>1083</v>
      </c>
      <c r="G1587" t="s">
        <v>4303</v>
      </c>
      <c r="H1587">
        <v>4</v>
      </c>
      <c r="I1587" t="s">
        <v>2353</v>
      </c>
      <c r="J1587" t="s">
        <v>1636</v>
      </c>
      <c r="K1587" t="s">
        <v>5856</v>
      </c>
    </row>
    <row r="1588" spans="1:11" x14ac:dyDescent="0.35">
      <c r="A1588" t="s">
        <v>5537</v>
      </c>
      <c r="B1588" t="s">
        <v>5185</v>
      </c>
      <c r="C1588" t="s">
        <v>4623</v>
      </c>
      <c r="D1588" t="s">
        <v>413</v>
      </c>
      <c r="E1588" t="s">
        <v>413</v>
      </c>
      <c r="F1588" t="s">
        <v>413</v>
      </c>
      <c r="G1588" t="s">
        <v>413</v>
      </c>
      <c r="I1588" t="s">
        <v>1636</v>
      </c>
      <c r="J1588" t="s">
        <v>1636</v>
      </c>
      <c r="K1588" t="s">
        <v>5857</v>
      </c>
    </row>
    <row r="1589" spans="1:11" x14ac:dyDescent="0.35">
      <c r="A1589" t="s">
        <v>5537</v>
      </c>
      <c r="B1589" t="s">
        <v>5185</v>
      </c>
      <c r="C1589" t="s">
        <v>4644</v>
      </c>
      <c r="D1589" t="s">
        <v>413</v>
      </c>
      <c r="E1589" t="s">
        <v>413</v>
      </c>
      <c r="F1589" t="s">
        <v>413</v>
      </c>
      <c r="G1589" t="s">
        <v>413</v>
      </c>
      <c r="I1589" t="s">
        <v>1636</v>
      </c>
      <c r="J1589" t="s">
        <v>1636</v>
      </c>
      <c r="K1589" t="s">
        <v>5858</v>
      </c>
    </row>
    <row r="1590" spans="1:11" x14ac:dyDescent="0.35">
      <c r="A1590" t="s">
        <v>5537</v>
      </c>
      <c r="B1590" t="s">
        <v>5186</v>
      </c>
      <c r="C1590" t="s">
        <v>4580</v>
      </c>
      <c r="D1590" t="s">
        <v>829</v>
      </c>
      <c r="E1590" t="s">
        <v>1083</v>
      </c>
      <c r="F1590" t="s">
        <v>1083</v>
      </c>
      <c r="G1590" t="s">
        <v>5227</v>
      </c>
      <c r="H1590">
        <v>11</v>
      </c>
      <c r="I1590" t="s">
        <v>2353</v>
      </c>
      <c r="J1590">
        <v>49</v>
      </c>
      <c r="K1590" t="s">
        <v>5859</v>
      </c>
    </row>
    <row r="1591" spans="1:11" x14ac:dyDescent="0.35">
      <c r="A1591" t="s">
        <v>5537</v>
      </c>
      <c r="B1591" t="s">
        <v>5186</v>
      </c>
      <c r="C1591" t="s">
        <v>4601</v>
      </c>
      <c r="D1591" t="s">
        <v>829</v>
      </c>
      <c r="E1591" t="s">
        <v>1083</v>
      </c>
      <c r="F1591" t="s">
        <v>1083</v>
      </c>
      <c r="G1591" t="s">
        <v>5229</v>
      </c>
      <c r="H1591">
        <v>21</v>
      </c>
      <c r="I1591" t="s">
        <v>2353</v>
      </c>
      <c r="J1591" t="s">
        <v>1636</v>
      </c>
      <c r="K1591" t="s">
        <v>5860</v>
      </c>
    </row>
    <row r="1592" spans="1:11" x14ac:dyDescent="0.35">
      <c r="A1592" t="s">
        <v>5537</v>
      </c>
      <c r="B1592" t="s">
        <v>5186</v>
      </c>
      <c r="C1592" t="s">
        <v>4622</v>
      </c>
      <c r="D1592" t="s">
        <v>829</v>
      </c>
      <c r="E1592" t="s">
        <v>1083</v>
      </c>
      <c r="F1592" t="s">
        <v>1083</v>
      </c>
      <c r="G1592" t="s">
        <v>5230</v>
      </c>
      <c r="H1592">
        <v>17</v>
      </c>
      <c r="I1592" t="s">
        <v>2353</v>
      </c>
      <c r="J1592" t="s">
        <v>1636</v>
      </c>
      <c r="K1592" t="s">
        <v>5861</v>
      </c>
    </row>
    <row r="1593" spans="1:11" x14ac:dyDescent="0.35">
      <c r="A1593" t="s">
        <v>5537</v>
      </c>
      <c r="B1593" t="s">
        <v>5186</v>
      </c>
      <c r="C1593" t="s">
        <v>4643</v>
      </c>
      <c r="D1593" t="s">
        <v>413</v>
      </c>
      <c r="E1593" t="s">
        <v>413</v>
      </c>
      <c r="F1593" t="s">
        <v>413</v>
      </c>
      <c r="G1593" t="s">
        <v>413</v>
      </c>
      <c r="I1593" t="s">
        <v>1636</v>
      </c>
      <c r="J1593" t="s">
        <v>1636</v>
      </c>
      <c r="K1593" t="s">
        <v>5862</v>
      </c>
    </row>
    <row r="1594" spans="1:11" x14ac:dyDescent="0.35">
      <c r="A1594" t="s">
        <v>5537</v>
      </c>
      <c r="B1594" t="s">
        <v>5187</v>
      </c>
      <c r="C1594" t="s">
        <v>4579</v>
      </c>
      <c r="D1594" t="s">
        <v>2092</v>
      </c>
      <c r="E1594" t="s">
        <v>2100</v>
      </c>
      <c r="F1594" t="s">
        <v>2100</v>
      </c>
      <c r="G1594" t="s">
        <v>4135</v>
      </c>
      <c r="H1594">
        <v>33</v>
      </c>
      <c r="I1594" t="s">
        <v>2353</v>
      </c>
      <c r="J1594">
        <v>49</v>
      </c>
      <c r="K1594" t="s">
        <v>5863</v>
      </c>
    </row>
    <row r="1595" spans="1:11" x14ac:dyDescent="0.35">
      <c r="A1595" t="s">
        <v>5537</v>
      </c>
      <c r="B1595" t="s">
        <v>5187</v>
      </c>
      <c r="C1595" t="s">
        <v>4600</v>
      </c>
      <c r="D1595" t="s">
        <v>4140</v>
      </c>
      <c r="E1595" t="s">
        <v>4279</v>
      </c>
      <c r="F1595" t="s">
        <v>4279</v>
      </c>
      <c r="G1595" t="s">
        <v>4105</v>
      </c>
      <c r="H1595">
        <v>16</v>
      </c>
      <c r="I1595" t="s">
        <v>2353</v>
      </c>
      <c r="J1595" t="s">
        <v>1636</v>
      </c>
      <c r="K1595" t="s">
        <v>5864</v>
      </c>
    </row>
    <row r="1596" spans="1:11" x14ac:dyDescent="0.35">
      <c r="A1596" t="s">
        <v>5537</v>
      </c>
      <c r="B1596" t="s">
        <v>5187</v>
      </c>
      <c r="C1596" t="s">
        <v>4621</v>
      </c>
      <c r="D1596" t="s">
        <v>413</v>
      </c>
      <c r="E1596" t="s">
        <v>413</v>
      </c>
      <c r="F1596" t="s">
        <v>413</v>
      </c>
      <c r="G1596" t="s">
        <v>413</v>
      </c>
      <c r="I1596" t="s">
        <v>1636</v>
      </c>
      <c r="J1596" t="s">
        <v>1636</v>
      </c>
      <c r="K1596" t="s">
        <v>5865</v>
      </c>
    </row>
    <row r="1597" spans="1:11" x14ac:dyDescent="0.35">
      <c r="A1597" t="s">
        <v>5537</v>
      </c>
      <c r="B1597" t="s">
        <v>5187</v>
      </c>
      <c r="C1597" t="s">
        <v>4642</v>
      </c>
      <c r="D1597" t="s">
        <v>413</v>
      </c>
      <c r="E1597" t="s">
        <v>413</v>
      </c>
      <c r="F1597" t="s">
        <v>413</v>
      </c>
      <c r="G1597" t="s">
        <v>413</v>
      </c>
      <c r="I1597" t="s">
        <v>1636</v>
      </c>
      <c r="J1597" t="s">
        <v>1636</v>
      </c>
      <c r="K1597" t="s">
        <v>5866</v>
      </c>
    </row>
    <row r="1598" spans="1:11" x14ac:dyDescent="0.35">
      <c r="A1598" t="s">
        <v>5537</v>
      </c>
      <c r="B1598" t="s">
        <v>5188</v>
      </c>
      <c r="C1598" t="s">
        <v>4578</v>
      </c>
      <c r="D1598" t="s">
        <v>824</v>
      </c>
      <c r="E1598" t="s">
        <v>2339</v>
      </c>
      <c r="F1598" t="s">
        <v>2339</v>
      </c>
      <c r="G1598" t="s">
        <v>5228</v>
      </c>
      <c r="H1598">
        <v>19</v>
      </c>
      <c r="I1598" t="s">
        <v>2353</v>
      </c>
      <c r="J1598">
        <v>45</v>
      </c>
      <c r="K1598" t="s">
        <v>5867</v>
      </c>
    </row>
    <row r="1599" spans="1:11" x14ac:dyDescent="0.35">
      <c r="A1599" t="s">
        <v>5537</v>
      </c>
      <c r="B1599" t="s">
        <v>5188</v>
      </c>
      <c r="C1599" t="s">
        <v>4599</v>
      </c>
      <c r="D1599" t="s">
        <v>3801</v>
      </c>
      <c r="E1599" t="s">
        <v>3806</v>
      </c>
      <c r="F1599" t="s">
        <v>3806</v>
      </c>
      <c r="G1599" t="s">
        <v>5225</v>
      </c>
      <c r="H1599">
        <v>12</v>
      </c>
      <c r="I1599" t="s">
        <v>2353</v>
      </c>
      <c r="J1599" t="s">
        <v>1636</v>
      </c>
      <c r="K1599" t="s">
        <v>5868</v>
      </c>
    </row>
    <row r="1600" spans="1:11" x14ac:dyDescent="0.35">
      <c r="A1600" t="s">
        <v>5537</v>
      </c>
      <c r="B1600" t="s">
        <v>5188</v>
      </c>
      <c r="C1600" t="s">
        <v>4620</v>
      </c>
      <c r="D1600" t="s">
        <v>4142</v>
      </c>
      <c r="E1600" t="s">
        <v>4283</v>
      </c>
      <c r="F1600" t="s">
        <v>4283</v>
      </c>
      <c r="G1600" t="s">
        <v>4109</v>
      </c>
      <c r="H1600">
        <v>14</v>
      </c>
      <c r="I1600" t="s">
        <v>2353</v>
      </c>
      <c r="J1600" t="s">
        <v>1636</v>
      </c>
      <c r="K1600" t="s">
        <v>5869</v>
      </c>
    </row>
    <row r="1601" spans="1:11" x14ac:dyDescent="0.35">
      <c r="A1601" t="s">
        <v>5537</v>
      </c>
      <c r="B1601" t="s">
        <v>5188</v>
      </c>
      <c r="C1601" t="s">
        <v>4641</v>
      </c>
      <c r="D1601" t="s">
        <v>413</v>
      </c>
      <c r="E1601" t="s">
        <v>413</v>
      </c>
      <c r="F1601" t="s">
        <v>413</v>
      </c>
      <c r="G1601" t="s">
        <v>413</v>
      </c>
      <c r="I1601" t="s">
        <v>1636</v>
      </c>
      <c r="J1601" t="s">
        <v>1636</v>
      </c>
      <c r="K1601" t="s">
        <v>5870</v>
      </c>
    </row>
    <row r="1602" spans="1:11" x14ac:dyDescent="0.35">
      <c r="A1602" t="s">
        <v>5537</v>
      </c>
      <c r="B1602" t="s">
        <v>5192</v>
      </c>
      <c r="C1602" t="s">
        <v>4577</v>
      </c>
      <c r="D1602" t="s">
        <v>1721</v>
      </c>
      <c r="E1602" t="s">
        <v>2109</v>
      </c>
      <c r="F1602" t="s">
        <v>2109</v>
      </c>
      <c r="G1602" t="s">
        <v>4456</v>
      </c>
      <c r="H1602">
        <v>5</v>
      </c>
      <c r="I1602" t="s">
        <v>2353</v>
      </c>
      <c r="J1602">
        <v>46</v>
      </c>
      <c r="K1602" t="s">
        <v>5871</v>
      </c>
    </row>
    <row r="1603" spans="1:11" x14ac:dyDescent="0.35">
      <c r="A1603" t="s">
        <v>5537</v>
      </c>
      <c r="B1603" t="s">
        <v>5192</v>
      </c>
      <c r="C1603" t="s">
        <v>4598</v>
      </c>
      <c r="D1603" t="s">
        <v>4142</v>
      </c>
      <c r="E1603" t="s">
        <v>4160</v>
      </c>
      <c r="F1603" t="s">
        <v>4160</v>
      </c>
      <c r="G1603" t="s">
        <v>4131</v>
      </c>
      <c r="H1603">
        <v>21</v>
      </c>
      <c r="I1603" t="s">
        <v>2353</v>
      </c>
      <c r="J1603" t="s">
        <v>1636</v>
      </c>
      <c r="K1603" t="s">
        <v>5872</v>
      </c>
    </row>
    <row r="1604" spans="1:11" x14ac:dyDescent="0.35">
      <c r="A1604" t="s">
        <v>5537</v>
      </c>
      <c r="B1604" t="s">
        <v>5192</v>
      </c>
      <c r="C1604" t="s">
        <v>4619</v>
      </c>
      <c r="D1604" t="s">
        <v>4138</v>
      </c>
      <c r="E1604" t="s">
        <v>4467</v>
      </c>
      <c r="F1604" t="s">
        <v>4467</v>
      </c>
      <c r="G1604" t="s">
        <v>4443</v>
      </c>
      <c r="H1604">
        <v>17</v>
      </c>
      <c r="I1604" t="s">
        <v>2353</v>
      </c>
      <c r="J1604" t="s">
        <v>1636</v>
      </c>
      <c r="K1604" t="s">
        <v>5873</v>
      </c>
    </row>
    <row r="1605" spans="1:11" x14ac:dyDescent="0.35">
      <c r="A1605" t="s">
        <v>5537</v>
      </c>
      <c r="B1605" t="s">
        <v>5192</v>
      </c>
      <c r="C1605" t="s">
        <v>4640</v>
      </c>
      <c r="D1605" t="s">
        <v>1475</v>
      </c>
      <c r="E1605" t="s">
        <v>1634</v>
      </c>
      <c r="F1605" t="s">
        <v>1634</v>
      </c>
      <c r="G1605" t="s">
        <v>4292</v>
      </c>
      <c r="H1605">
        <v>3</v>
      </c>
      <c r="I1605" t="s">
        <v>2353</v>
      </c>
      <c r="J1605" t="s">
        <v>1636</v>
      </c>
      <c r="K1605" t="s">
        <v>5874</v>
      </c>
    </row>
    <row r="1606" spans="1:11" x14ac:dyDescent="0.35">
      <c r="A1606" t="s">
        <v>5537</v>
      </c>
      <c r="B1606" t="s">
        <v>5193</v>
      </c>
      <c r="C1606" t="s">
        <v>4485</v>
      </c>
      <c r="D1606" t="s">
        <v>824</v>
      </c>
      <c r="E1606" t="s">
        <v>2107</v>
      </c>
      <c r="F1606" t="s">
        <v>2107</v>
      </c>
      <c r="G1606" t="s">
        <v>5231</v>
      </c>
      <c r="H1606">
        <v>15</v>
      </c>
      <c r="I1606" t="s">
        <v>2353</v>
      </c>
      <c r="J1606">
        <v>44</v>
      </c>
      <c r="K1606" t="s">
        <v>5875</v>
      </c>
    </row>
    <row r="1607" spans="1:11" x14ac:dyDescent="0.35">
      <c r="A1607" t="s">
        <v>5537</v>
      </c>
      <c r="B1607" t="s">
        <v>5193</v>
      </c>
      <c r="C1607" t="s">
        <v>4506</v>
      </c>
      <c r="D1607" t="s">
        <v>824</v>
      </c>
      <c r="E1607" t="s">
        <v>2107</v>
      </c>
      <c r="F1607" t="s">
        <v>2107</v>
      </c>
      <c r="G1607" t="s">
        <v>4447</v>
      </c>
      <c r="H1607">
        <v>29</v>
      </c>
      <c r="I1607" t="s">
        <v>2353</v>
      </c>
      <c r="J1607" t="s">
        <v>1636</v>
      </c>
      <c r="K1607" t="s">
        <v>5876</v>
      </c>
    </row>
    <row r="1608" spans="1:11" x14ac:dyDescent="0.35">
      <c r="A1608" t="s">
        <v>5537</v>
      </c>
      <c r="B1608" t="s">
        <v>5193</v>
      </c>
      <c r="C1608" t="s">
        <v>4527</v>
      </c>
      <c r="D1608" t="s">
        <v>413</v>
      </c>
      <c r="E1608" t="s">
        <v>413</v>
      </c>
      <c r="F1608" t="s">
        <v>413</v>
      </c>
      <c r="G1608" t="s">
        <v>413</v>
      </c>
      <c r="I1608" t="s">
        <v>1636</v>
      </c>
      <c r="J1608" t="s">
        <v>1636</v>
      </c>
      <c r="K1608" t="s">
        <v>5877</v>
      </c>
    </row>
    <row r="1609" spans="1:11" x14ac:dyDescent="0.35">
      <c r="A1609" t="s">
        <v>5537</v>
      </c>
      <c r="B1609" t="s">
        <v>5193</v>
      </c>
      <c r="C1609" t="s">
        <v>4548</v>
      </c>
      <c r="D1609" t="s">
        <v>413</v>
      </c>
      <c r="E1609" t="s">
        <v>413</v>
      </c>
      <c r="F1609" t="s">
        <v>413</v>
      </c>
      <c r="G1609" t="s">
        <v>413</v>
      </c>
      <c r="I1609" t="s">
        <v>1636</v>
      </c>
      <c r="J1609" t="s">
        <v>1636</v>
      </c>
      <c r="K1609" t="s">
        <v>5878</v>
      </c>
    </row>
    <row r="1610" spans="1:11" x14ac:dyDescent="0.35">
      <c r="A1610" t="s">
        <v>5537</v>
      </c>
      <c r="B1610" t="s">
        <v>5194</v>
      </c>
      <c r="C1610" t="s">
        <v>4484</v>
      </c>
      <c r="D1610" t="s">
        <v>824</v>
      </c>
      <c r="E1610" t="s">
        <v>2107</v>
      </c>
      <c r="F1610" t="s">
        <v>2107</v>
      </c>
      <c r="G1610" t="s">
        <v>3924</v>
      </c>
      <c r="H1610">
        <v>11</v>
      </c>
      <c r="I1610" t="s">
        <v>2353</v>
      </c>
      <c r="J1610">
        <v>49</v>
      </c>
      <c r="K1610" t="s">
        <v>5879</v>
      </c>
    </row>
    <row r="1611" spans="1:11" x14ac:dyDescent="0.35">
      <c r="A1611" t="s">
        <v>5537</v>
      </c>
      <c r="B1611" t="s">
        <v>5194</v>
      </c>
      <c r="C1611" t="s">
        <v>4505</v>
      </c>
      <c r="D1611" t="s">
        <v>819</v>
      </c>
      <c r="E1611" t="s">
        <v>2979</v>
      </c>
      <c r="F1611" t="s">
        <v>2979</v>
      </c>
      <c r="G1611" t="s">
        <v>4086</v>
      </c>
      <c r="H1611">
        <v>38</v>
      </c>
      <c r="I1611" t="s">
        <v>2353</v>
      </c>
      <c r="J1611" t="s">
        <v>1636</v>
      </c>
      <c r="K1611" t="s">
        <v>5880</v>
      </c>
    </row>
    <row r="1612" spans="1:11" x14ac:dyDescent="0.35">
      <c r="A1612" t="s">
        <v>5537</v>
      </c>
      <c r="B1612" t="s">
        <v>5194</v>
      </c>
      <c r="C1612" t="s">
        <v>4526</v>
      </c>
      <c r="D1612" t="s">
        <v>413</v>
      </c>
      <c r="E1612" t="s">
        <v>413</v>
      </c>
      <c r="F1612" t="s">
        <v>413</v>
      </c>
      <c r="G1612" t="s">
        <v>413</v>
      </c>
      <c r="I1612" t="s">
        <v>1636</v>
      </c>
      <c r="J1612" t="s">
        <v>1636</v>
      </c>
      <c r="K1612" t="s">
        <v>5881</v>
      </c>
    </row>
    <row r="1613" spans="1:11" x14ac:dyDescent="0.35">
      <c r="A1613" t="s">
        <v>5537</v>
      </c>
      <c r="B1613" t="s">
        <v>5194</v>
      </c>
      <c r="C1613" t="s">
        <v>4547</v>
      </c>
      <c r="D1613" t="s">
        <v>413</v>
      </c>
      <c r="E1613" t="s">
        <v>413</v>
      </c>
      <c r="F1613" t="s">
        <v>413</v>
      </c>
      <c r="G1613" t="s">
        <v>413</v>
      </c>
      <c r="I1613" t="s">
        <v>1636</v>
      </c>
      <c r="J1613" t="s">
        <v>1636</v>
      </c>
      <c r="K1613" t="s">
        <v>5882</v>
      </c>
    </row>
    <row r="1614" spans="1:11" x14ac:dyDescent="0.35">
      <c r="A1614" t="s">
        <v>5537</v>
      </c>
      <c r="B1614" t="s">
        <v>5195</v>
      </c>
      <c r="C1614" t="s">
        <v>4483</v>
      </c>
      <c r="D1614" t="s">
        <v>819</v>
      </c>
      <c r="E1614" t="s">
        <v>2979</v>
      </c>
      <c r="F1614" t="s">
        <v>2979</v>
      </c>
      <c r="G1614" t="s">
        <v>4102</v>
      </c>
      <c r="H1614">
        <v>17</v>
      </c>
      <c r="I1614" t="s">
        <v>2353</v>
      </c>
      <c r="J1614">
        <v>49</v>
      </c>
      <c r="K1614" t="s">
        <v>5883</v>
      </c>
    </row>
    <row r="1615" spans="1:11" x14ac:dyDescent="0.35">
      <c r="A1615" t="s">
        <v>5537</v>
      </c>
      <c r="B1615" t="s">
        <v>5195</v>
      </c>
      <c r="C1615" t="s">
        <v>4504</v>
      </c>
      <c r="D1615" t="s">
        <v>824</v>
      </c>
      <c r="E1615" t="s">
        <v>2107</v>
      </c>
      <c r="F1615" t="s">
        <v>2107</v>
      </c>
      <c r="G1615" t="s">
        <v>4466</v>
      </c>
      <c r="H1615">
        <v>32</v>
      </c>
      <c r="I1615" t="s">
        <v>2353</v>
      </c>
      <c r="J1615" t="s">
        <v>1636</v>
      </c>
      <c r="K1615" t="s">
        <v>5884</v>
      </c>
    </row>
    <row r="1616" spans="1:11" x14ac:dyDescent="0.35">
      <c r="A1616" t="s">
        <v>5537</v>
      </c>
      <c r="B1616" t="s">
        <v>5195</v>
      </c>
      <c r="C1616" t="s">
        <v>4525</v>
      </c>
      <c r="D1616" t="s">
        <v>413</v>
      </c>
      <c r="E1616" t="s">
        <v>413</v>
      </c>
      <c r="F1616" t="s">
        <v>413</v>
      </c>
      <c r="G1616" t="s">
        <v>413</v>
      </c>
      <c r="I1616" t="s">
        <v>1636</v>
      </c>
      <c r="J1616" t="s">
        <v>1636</v>
      </c>
      <c r="K1616" t="s">
        <v>5885</v>
      </c>
    </row>
    <row r="1617" spans="1:11" x14ac:dyDescent="0.35">
      <c r="A1617" t="s">
        <v>5537</v>
      </c>
      <c r="B1617" t="s">
        <v>5195</v>
      </c>
      <c r="C1617" t="s">
        <v>4546</v>
      </c>
      <c r="D1617" t="s">
        <v>413</v>
      </c>
      <c r="E1617" t="s">
        <v>413</v>
      </c>
      <c r="F1617" t="s">
        <v>413</v>
      </c>
      <c r="G1617" t="s">
        <v>413</v>
      </c>
      <c r="I1617" t="s">
        <v>1636</v>
      </c>
      <c r="J1617" t="s">
        <v>1636</v>
      </c>
      <c r="K1617" t="s">
        <v>5886</v>
      </c>
    </row>
    <row r="1618" spans="1:11" x14ac:dyDescent="0.35">
      <c r="A1618" t="s">
        <v>5537</v>
      </c>
      <c r="B1618" t="s">
        <v>5196</v>
      </c>
      <c r="C1618" t="s">
        <v>4482</v>
      </c>
      <c r="D1618" t="s">
        <v>824</v>
      </c>
      <c r="E1618" t="s">
        <v>2107</v>
      </c>
      <c r="F1618" t="s">
        <v>2107</v>
      </c>
      <c r="G1618" t="s">
        <v>5232</v>
      </c>
      <c r="H1618">
        <v>25</v>
      </c>
      <c r="I1618" t="s">
        <v>2353</v>
      </c>
      <c r="J1618">
        <v>49</v>
      </c>
      <c r="K1618" t="s">
        <v>5887</v>
      </c>
    </row>
    <row r="1619" spans="1:11" x14ac:dyDescent="0.35">
      <c r="A1619" t="s">
        <v>5537</v>
      </c>
      <c r="B1619" t="s">
        <v>5196</v>
      </c>
      <c r="C1619" t="s">
        <v>4503</v>
      </c>
      <c r="D1619" t="s">
        <v>1477</v>
      </c>
      <c r="E1619" t="s">
        <v>2033</v>
      </c>
      <c r="F1619" t="s">
        <v>2033</v>
      </c>
      <c r="G1619" t="s">
        <v>4126</v>
      </c>
      <c r="H1619">
        <v>13</v>
      </c>
      <c r="I1619" t="s">
        <v>2353</v>
      </c>
      <c r="J1619" t="s">
        <v>1636</v>
      </c>
      <c r="K1619" t="s">
        <v>5888</v>
      </c>
    </row>
    <row r="1620" spans="1:11" x14ac:dyDescent="0.35">
      <c r="A1620" t="s">
        <v>5537</v>
      </c>
      <c r="B1620" t="s">
        <v>5196</v>
      </c>
      <c r="C1620" t="s">
        <v>4524</v>
      </c>
      <c r="D1620" t="s">
        <v>4138</v>
      </c>
      <c r="E1620" t="s">
        <v>4157</v>
      </c>
      <c r="F1620" t="s">
        <v>4157</v>
      </c>
      <c r="G1620" t="s">
        <v>4128</v>
      </c>
      <c r="H1620">
        <v>11</v>
      </c>
      <c r="I1620" t="s">
        <v>2353</v>
      </c>
      <c r="J1620" t="s">
        <v>1636</v>
      </c>
      <c r="K1620" t="s">
        <v>5889</v>
      </c>
    </row>
    <row r="1621" spans="1:11" x14ac:dyDescent="0.35">
      <c r="A1621" t="s">
        <v>5537</v>
      </c>
      <c r="B1621" t="s">
        <v>5196</v>
      </c>
      <c r="C1621" t="s">
        <v>4545</v>
      </c>
      <c r="D1621" t="s">
        <v>413</v>
      </c>
      <c r="E1621" t="s">
        <v>413</v>
      </c>
      <c r="F1621" t="s">
        <v>413</v>
      </c>
      <c r="G1621" t="s">
        <v>413</v>
      </c>
      <c r="I1621" t="s">
        <v>1636</v>
      </c>
      <c r="J1621" t="s">
        <v>1636</v>
      </c>
      <c r="K1621" t="s">
        <v>5890</v>
      </c>
    </row>
    <row r="1622" spans="1:11" x14ac:dyDescent="0.35">
      <c r="A1622" t="s">
        <v>5537</v>
      </c>
      <c r="B1622" t="s">
        <v>5197</v>
      </c>
      <c r="C1622" t="s">
        <v>4481</v>
      </c>
      <c r="D1622" t="s">
        <v>1477</v>
      </c>
      <c r="E1622" t="s">
        <v>2033</v>
      </c>
      <c r="F1622" t="s">
        <v>2033</v>
      </c>
      <c r="G1622" t="s">
        <v>4452</v>
      </c>
      <c r="H1622">
        <v>49</v>
      </c>
      <c r="I1622" t="s">
        <v>2353</v>
      </c>
      <c r="J1622">
        <v>49</v>
      </c>
      <c r="K1622" t="s">
        <v>5891</v>
      </c>
    </row>
    <row r="1623" spans="1:11" x14ac:dyDescent="0.35">
      <c r="A1623" t="s">
        <v>5537</v>
      </c>
      <c r="B1623" t="s">
        <v>5197</v>
      </c>
      <c r="C1623" t="s">
        <v>4502</v>
      </c>
      <c r="D1623" t="s">
        <v>413</v>
      </c>
      <c r="E1623" t="s">
        <v>413</v>
      </c>
      <c r="F1623" t="s">
        <v>413</v>
      </c>
      <c r="G1623" t="s">
        <v>413</v>
      </c>
      <c r="I1623" t="s">
        <v>1636</v>
      </c>
      <c r="J1623" t="s">
        <v>1636</v>
      </c>
      <c r="K1623" t="s">
        <v>5892</v>
      </c>
    </row>
    <row r="1624" spans="1:11" x14ac:dyDescent="0.35">
      <c r="A1624" t="s">
        <v>5537</v>
      </c>
      <c r="B1624" t="s">
        <v>5197</v>
      </c>
      <c r="C1624" t="s">
        <v>4523</v>
      </c>
      <c r="D1624" t="s">
        <v>413</v>
      </c>
      <c r="E1624" t="s">
        <v>413</v>
      </c>
      <c r="F1624" t="s">
        <v>413</v>
      </c>
      <c r="G1624" t="s">
        <v>413</v>
      </c>
      <c r="I1624" t="s">
        <v>1636</v>
      </c>
      <c r="J1624" t="s">
        <v>1636</v>
      </c>
      <c r="K1624" t="s">
        <v>5893</v>
      </c>
    </row>
    <row r="1625" spans="1:11" x14ac:dyDescent="0.35">
      <c r="A1625" t="s">
        <v>5537</v>
      </c>
      <c r="B1625" t="s">
        <v>5197</v>
      </c>
      <c r="C1625" t="s">
        <v>4544</v>
      </c>
      <c r="D1625" t="s">
        <v>413</v>
      </c>
      <c r="E1625" t="s">
        <v>413</v>
      </c>
      <c r="F1625" t="s">
        <v>413</v>
      </c>
      <c r="G1625" t="s">
        <v>413</v>
      </c>
      <c r="I1625" t="s">
        <v>1636</v>
      </c>
      <c r="J1625" t="s">
        <v>1636</v>
      </c>
      <c r="K1625" t="s">
        <v>5894</v>
      </c>
    </row>
    <row r="1626" spans="1:11" x14ac:dyDescent="0.35">
      <c r="A1626" t="s">
        <v>5537</v>
      </c>
      <c r="B1626" t="s">
        <v>5198</v>
      </c>
      <c r="C1626" t="s">
        <v>4480</v>
      </c>
      <c r="D1626" t="s">
        <v>4142</v>
      </c>
      <c r="E1626" t="s">
        <v>4156</v>
      </c>
      <c r="F1626" t="s">
        <v>4156</v>
      </c>
      <c r="G1626" t="s">
        <v>4124</v>
      </c>
      <c r="H1626">
        <v>19</v>
      </c>
      <c r="I1626" t="s">
        <v>2353</v>
      </c>
      <c r="J1626">
        <v>49</v>
      </c>
      <c r="K1626" t="s">
        <v>5895</v>
      </c>
    </row>
    <row r="1627" spans="1:11" x14ac:dyDescent="0.35">
      <c r="A1627" t="s">
        <v>5537</v>
      </c>
      <c r="B1627" t="s">
        <v>5198</v>
      </c>
      <c r="C1627" t="s">
        <v>4501</v>
      </c>
      <c r="D1627" t="s">
        <v>824</v>
      </c>
      <c r="E1627" t="s">
        <v>2107</v>
      </c>
      <c r="F1627" t="s">
        <v>2107</v>
      </c>
      <c r="G1627" t="s">
        <v>3925</v>
      </c>
      <c r="H1627">
        <v>16</v>
      </c>
      <c r="I1627" t="s">
        <v>2353</v>
      </c>
      <c r="J1627" t="s">
        <v>1636</v>
      </c>
      <c r="K1627" t="s">
        <v>5896</v>
      </c>
    </row>
    <row r="1628" spans="1:11" x14ac:dyDescent="0.35">
      <c r="A1628" t="s">
        <v>5537</v>
      </c>
      <c r="B1628" t="s">
        <v>5198</v>
      </c>
      <c r="C1628" t="s">
        <v>4522</v>
      </c>
      <c r="D1628" t="s">
        <v>819</v>
      </c>
      <c r="E1628" t="s">
        <v>2979</v>
      </c>
      <c r="F1628" t="s">
        <v>2979</v>
      </c>
      <c r="G1628" t="s">
        <v>4102</v>
      </c>
      <c r="H1628">
        <v>14</v>
      </c>
      <c r="I1628" t="s">
        <v>2353</v>
      </c>
      <c r="J1628" t="s">
        <v>1636</v>
      </c>
      <c r="K1628" t="s">
        <v>5897</v>
      </c>
    </row>
    <row r="1629" spans="1:11" x14ac:dyDescent="0.35">
      <c r="A1629" t="s">
        <v>5537</v>
      </c>
      <c r="B1629" t="s">
        <v>5198</v>
      </c>
      <c r="C1629" t="s">
        <v>4543</v>
      </c>
      <c r="D1629" t="s">
        <v>413</v>
      </c>
      <c r="E1629" t="s">
        <v>413</v>
      </c>
      <c r="F1629" t="s">
        <v>413</v>
      </c>
      <c r="G1629" t="s">
        <v>413</v>
      </c>
      <c r="I1629" t="s">
        <v>1636</v>
      </c>
      <c r="J1629" t="s">
        <v>1636</v>
      </c>
      <c r="K1629" t="s">
        <v>5898</v>
      </c>
    </row>
    <row r="1630" spans="1:11" x14ac:dyDescent="0.35">
      <c r="A1630" t="s">
        <v>5537</v>
      </c>
      <c r="B1630" t="s">
        <v>5199</v>
      </c>
      <c r="C1630" t="s">
        <v>4479</v>
      </c>
      <c r="D1630" t="s">
        <v>413</v>
      </c>
      <c r="E1630" t="s">
        <v>413</v>
      </c>
      <c r="F1630" t="s">
        <v>413</v>
      </c>
      <c r="G1630" t="s">
        <v>413</v>
      </c>
      <c r="I1630" t="s">
        <v>1636</v>
      </c>
      <c r="J1630">
        <v>0</v>
      </c>
      <c r="K1630" t="s">
        <v>5899</v>
      </c>
    </row>
    <row r="1631" spans="1:11" x14ac:dyDescent="0.35">
      <c r="A1631" t="s">
        <v>5537</v>
      </c>
      <c r="B1631" t="s">
        <v>5199</v>
      </c>
      <c r="C1631" t="s">
        <v>4500</v>
      </c>
      <c r="D1631" t="s">
        <v>413</v>
      </c>
      <c r="E1631" t="s">
        <v>413</v>
      </c>
      <c r="F1631" t="s">
        <v>413</v>
      </c>
      <c r="G1631" t="s">
        <v>413</v>
      </c>
      <c r="I1631" t="s">
        <v>1636</v>
      </c>
      <c r="J1631" t="s">
        <v>1636</v>
      </c>
      <c r="K1631" t="s">
        <v>5900</v>
      </c>
    </row>
    <row r="1632" spans="1:11" x14ac:dyDescent="0.35">
      <c r="A1632" t="s">
        <v>5537</v>
      </c>
      <c r="B1632" t="s">
        <v>5199</v>
      </c>
      <c r="C1632" t="s">
        <v>4521</v>
      </c>
      <c r="D1632" t="s">
        <v>413</v>
      </c>
      <c r="E1632" t="s">
        <v>413</v>
      </c>
      <c r="F1632" t="s">
        <v>413</v>
      </c>
      <c r="G1632" t="s">
        <v>413</v>
      </c>
      <c r="I1632" t="s">
        <v>1636</v>
      </c>
      <c r="J1632" t="s">
        <v>1636</v>
      </c>
      <c r="K1632" t="s">
        <v>5901</v>
      </c>
    </row>
    <row r="1633" spans="1:11" x14ac:dyDescent="0.35">
      <c r="A1633" t="s">
        <v>5537</v>
      </c>
      <c r="B1633" t="s">
        <v>5199</v>
      </c>
      <c r="C1633" t="s">
        <v>4542</v>
      </c>
      <c r="D1633" t="s">
        <v>413</v>
      </c>
      <c r="E1633" t="s">
        <v>413</v>
      </c>
      <c r="F1633" t="s">
        <v>413</v>
      </c>
      <c r="G1633" t="s">
        <v>413</v>
      </c>
      <c r="I1633" t="s">
        <v>1636</v>
      </c>
      <c r="J1633" t="s">
        <v>1636</v>
      </c>
      <c r="K1633" t="s">
        <v>5902</v>
      </c>
    </row>
    <row r="1634" spans="1:11" x14ac:dyDescent="0.35">
      <c r="A1634" t="s">
        <v>5537</v>
      </c>
      <c r="B1634" t="s">
        <v>5200</v>
      </c>
      <c r="C1634" t="s">
        <v>4492</v>
      </c>
      <c r="D1634" t="s">
        <v>413</v>
      </c>
      <c r="E1634" t="s">
        <v>413</v>
      </c>
      <c r="F1634" t="s">
        <v>413</v>
      </c>
      <c r="G1634" t="s">
        <v>413</v>
      </c>
      <c r="I1634" t="s">
        <v>1636</v>
      </c>
      <c r="J1634">
        <v>0</v>
      </c>
      <c r="K1634" t="s">
        <v>5903</v>
      </c>
    </row>
    <row r="1635" spans="1:11" x14ac:dyDescent="0.35">
      <c r="A1635" t="s">
        <v>5537</v>
      </c>
      <c r="B1635" t="s">
        <v>5200</v>
      </c>
      <c r="C1635" t="s">
        <v>4513</v>
      </c>
      <c r="D1635" t="s">
        <v>413</v>
      </c>
      <c r="E1635" t="s">
        <v>413</v>
      </c>
      <c r="F1635" t="s">
        <v>413</v>
      </c>
      <c r="G1635" t="s">
        <v>413</v>
      </c>
      <c r="I1635" t="s">
        <v>1636</v>
      </c>
      <c r="J1635" t="s">
        <v>1636</v>
      </c>
      <c r="K1635" t="s">
        <v>5904</v>
      </c>
    </row>
    <row r="1636" spans="1:11" x14ac:dyDescent="0.35">
      <c r="A1636" t="s">
        <v>5537</v>
      </c>
      <c r="B1636" t="s">
        <v>5200</v>
      </c>
      <c r="C1636" t="s">
        <v>4534</v>
      </c>
      <c r="D1636" t="s">
        <v>413</v>
      </c>
      <c r="E1636" t="s">
        <v>413</v>
      </c>
      <c r="F1636" t="s">
        <v>413</v>
      </c>
      <c r="G1636" t="s">
        <v>413</v>
      </c>
      <c r="I1636" t="s">
        <v>1636</v>
      </c>
      <c r="J1636" t="s">
        <v>1636</v>
      </c>
      <c r="K1636" t="s">
        <v>5905</v>
      </c>
    </row>
    <row r="1637" spans="1:11" x14ac:dyDescent="0.35">
      <c r="A1637" t="s">
        <v>5537</v>
      </c>
      <c r="B1637" t="s">
        <v>5200</v>
      </c>
      <c r="C1637" t="s">
        <v>4555</v>
      </c>
      <c r="D1637" t="s">
        <v>413</v>
      </c>
      <c r="E1637" t="s">
        <v>413</v>
      </c>
      <c r="F1637" t="s">
        <v>413</v>
      </c>
      <c r="G1637" t="s">
        <v>413</v>
      </c>
      <c r="I1637" t="s">
        <v>1636</v>
      </c>
      <c r="J1637" t="s">
        <v>1636</v>
      </c>
      <c r="K1637" t="s">
        <v>5906</v>
      </c>
    </row>
    <row r="1638" spans="1:11" x14ac:dyDescent="0.35">
      <c r="A1638" t="s">
        <v>5537</v>
      </c>
      <c r="B1638" t="s">
        <v>5201</v>
      </c>
      <c r="C1638" t="s">
        <v>4491</v>
      </c>
      <c r="D1638" t="s">
        <v>413</v>
      </c>
      <c r="E1638" t="s">
        <v>413</v>
      </c>
      <c r="F1638" t="s">
        <v>413</v>
      </c>
      <c r="G1638" t="s">
        <v>413</v>
      </c>
      <c r="I1638" t="s">
        <v>1636</v>
      </c>
      <c r="J1638">
        <v>0</v>
      </c>
      <c r="K1638" t="s">
        <v>5907</v>
      </c>
    </row>
    <row r="1639" spans="1:11" x14ac:dyDescent="0.35">
      <c r="A1639" t="s">
        <v>5537</v>
      </c>
      <c r="B1639" t="s">
        <v>5201</v>
      </c>
      <c r="C1639" t="s">
        <v>4512</v>
      </c>
      <c r="D1639" t="s">
        <v>413</v>
      </c>
      <c r="E1639" t="s">
        <v>413</v>
      </c>
      <c r="F1639" t="s">
        <v>413</v>
      </c>
      <c r="G1639" t="s">
        <v>413</v>
      </c>
      <c r="I1639" t="s">
        <v>1636</v>
      </c>
      <c r="J1639" t="s">
        <v>1636</v>
      </c>
      <c r="K1639" t="s">
        <v>5908</v>
      </c>
    </row>
    <row r="1640" spans="1:11" x14ac:dyDescent="0.35">
      <c r="A1640" t="s">
        <v>5537</v>
      </c>
      <c r="B1640" t="s">
        <v>5201</v>
      </c>
      <c r="C1640" t="s">
        <v>4533</v>
      </c>
      <c r="D1640" t="s">
        <v>413</v>
      </c>
      <c r="E1640" t="s">
        <v>413</v>
      </c>
      <c r="F1640" t="s">
        <v>413</v>
      </c>
      <c r="G1640" t="s">
        <v>413</v>
      </c>
      <c r="I1640" t="s">
        <v>1636</v>
      </c>
      <c r="J1640" t="s">
        <v>1636</v>
      </c>
      <c r="K1640" t="s">
        <v>5909</v>
      </c>
    </row>
    <row r="1641" spans="1:11" x14ac:dyDescent="0.35">
      <c r="A1641" t="s">
        <v>5537</v>
      </c>
      <c r="B1641" t="s">
        <v>5201</v>
      </c>
      <c r="C1641" t="s">
        <v>4554</v>
      </c>
      <c r="D1641" t="s">
        <v>413</v>
      </c>
      <c r="E1641" t="s">
        <v>413</v>
      </c>
      <c r="F1641" t="s">
        <v>413</v>
      </c>
      <c r="G1641" t="s">
        <v>413</v>
      </c>
      <c r="I1641" t="s">
        <v>1636</v>
      </c>
      <c r="J1641" t="s">
        <v>1636</v>
      </c>
      <c r="K1641" t="s">
        <v>5910</v>
      </c>
    </row>
    <row r="1642" spans="1:11" x14ac:dyDescent="0.35">
      <c r="A1642" t="s">
        <v>5537</v>
      </c>
      <c r="B1642" t="s">
        <v>5202</v>
      </c>
      <c r="C1642" t="s">
        <v>4490</v>
      </c>
      <c r="D1642" t="s">
        <v>413</v>
      </c>
      <c r="E1642" t="s">
        <v>413</v>
      </c>
      <c r="F1642" t="s">
        <v>413</v>
      </c>
      <c r="G1642" t="s">
        <v>413</v>
      </c>
      <c r="I1642" t="s">
        <v>1636</v>
      </c>
      <c r="J1642">
        <v>0</v>
      </c>
      <c r="K1642" t="s">
        <v>5911</v>
      </c>
    </row>
    <row r="1643" spans="1:11" x14ac:dyDescent="0.35">
      <c r="A1643" t="s">
        <v>5537</v>
      </c>
      <c r="B1643" t="s">
        <v>5202</v>
      </c>
      <c r="C1643" t="s">
        <v>4511</v>
      </c>
      <c r="D1643" t="s">
        <v>413</v>
      </c>
      <c r="E1643" t="s">
        <v>413</v>
      </c>
      <c r="F1643" t="s">
        <v>413</v>
      </c>
      <c r="G1643" t="s">
        <v>413</v>
      </c>
      <c r="I1643" t="s">
        <v>1636</v>
      </c>
      <c r="J1643" t="s">
        <v>1636</v>
      </c>
      <c r="K1643" t="s">
        <v>5912</v>
      </c>
    </row>
    <row r="1644" spans="1:11" x14ac:dyDescent="0.35">
      <c r="A1644" t="s">
        <v>5537</v>
      </c>
      <c r="B1644" t="s">
        <v>5202</v>
      </c>
      <c r="C1644" t="s">
        <v>4532</v>
      </c>
      <c r="D1644" t="s">
        <v>413</v>
      </c>
      <c r="E1644" t="s">
        <v>413</v>
      </c>
      <c r="F1644" t="s">
        <v>413</v>
      </c>
      <c r="G1644" t="s">
        <v>413</v>
      </c>
      <c r="I1644" t="s">
        <v>1636</v>
      </c>
      <c r="J1644" t="s">
        <v>1636</v>
      </c>
      <c r="K1644" t="s">
        <v>5913</v>
      </c>
    </row>
    <row r="1645" spans="1:11" x14ac:dyDescent="0.35">
      <c r="A1645" t="s">
        <v>5537</v>
      </c>
      <c r="B1645" t="s">
        <v>5202</v>
      </c>
      <c r="C1645" t="s">
        <v>4553</v>
      </c>
      <c r="D1645" t="s">
        <v>413</v>
      </c>
      <c r="E1645" t="s">
        <v>413</v>
      </c>
      <c r="F1645" t="s">
        <v>413</v>
      </c>
      <c r="G1645" t="s">
        <v>413</v>
      </c>
      <c r="I1645" t="s">
        <v>1636</v>
      </c>
      <c r="J1645" t="s">
        <v>1636</v>
      </c>
      <c r="K1645" t="s">
        <v>5914</v>
      </c>
    </row>
    <row r="1646" spans="1:11" x14ac:dyDescent="0.35">
      <c r="A1646" t="s">
        <v>5537</v>
      </c>
      <c r="B1646" t="s">
        <v>5203</v>
      </c>
      <c r="C1646" t="s">
        <v>4489</v>
      </c>
      <c r="D1646" t="s">
        <v>413</v>
      </c>
      <c r="E1646" t="s">
        <v>413</v>
      </c>
      <c r="F1646" t="s">
        <v>413</v>
      </c>
      <c r="G1646" t="s">
        <v>413</v>
      </c>
      <c r="I1646" t="s">
        <v>1636</v>
      </c>
      <c r="J1646">
        <v>0</v>
      </c>
      <c r="K1646" t="s">
        <v>5915</v>
      </c>
    </row>
    <row r="1647" spans="1:11" x14ac:dyDescent="0.35">
      <c r="A1647" t="s">
        <v>5537</v>
      </c>
      <c r="B1647" t="s">
        <v>5203</v>
      </c>
      <c r="C1647" t="s">
        <v>4510</v>
      </c>
      <c r="D1647" t="s">
        <v>413</v>
      </c>
      <c r="E1647" t="s">
        <v>413</v>
      </c>
      <c r="F1647" t="s">
        <v>413</v>
      </c>
      <c r="G1647" t="s">
        <v>413</v>
      </c>
      <c r="I1647" t="s">
        <v>1636</v>
      </c>
      <c r="J1647" t="s">
        <v>1636</v>
      </c>
      <c r="K1647" t="s">
        <v>5916</v>
      </c>
    </row>
    <row r="1648" spans="1:11" x14ac:dyDescent="0.35">
      <c r="A1648" t="s">
        <v>5537</v>
      </c>
      <c r="B1648" t="s">
        <v>5203</v>
      </c>
      <c r="C1648" t="s">
        <v>4531</v>
      </c>
      <c r="D1648" t="s">
        <v>413</v>
      </c>
      <c r="E1648" t="s">
        <v>413</v>
      </c>
      <c r="F1648" t="s">
        <v>413</v>
      </c>
      <c r="G1648" t="s">
        <v>413</v>
      </c>
      <c r="I1648" t="s">
        <v>1636</v>
      </c>
      <c r="J1648" t="s">
        <v>1636</v>
      </c>
      <c r="K1648" t="s">
        <v>5917</v>
      </c>
    </row>
    <row r="1649" spans="1:11" x14ac:dyDescent="0.35">
      <c r="A1649" t="s">
        <v>5537</v>
      </c>
      <c r="B1649" t="s">
        <v>5203</v>
      </c>
      <c r="C1649" t="s">
        <v>4552</v>
      </c>
      <c r="D1649" t="s">
        <v>413</v>
      </c>
      <c r="E1649" t="s">
        <v>413</v>
      </c>
      <c r="F1649" t="s">
        <v>413</v>
      </c>
      <c r="G1649" t="s">
        <v>413</v>
      </c>
      <c r="I1649" t="s">
        <v>1636</v>
      </c>
      <c r="J1649" t="s">
        <v>1636</v>
      </c>
      <c r="K1649" t="s">
        <v>5918</v>
      </c>
    </row>
    <row r="1650" spans="1:11" x14ac:dyDescent="0.35">
      <c r="A1650" t="s">
        <v>5537</v>
      </c>
      <c r="B1650" t="s">
        <v>5204</v>
      </c>
      <c r="C1650" t="s">
        <v>4488</v>
      </c>
      <c r="D1650" t="s">
        <v>413</v>
      </c>
      <c r="E1650" t="s">
        <v>413</v>
      </c>
      <c r="F1650" t="s">
        <v>413</v>
      </c>
      <c r="G1650" t="s">
        <v>413</v>
      </c>
      <c r="I1650" t="s">
        <v>1636</v>
      </c>
      <c r="J1650">
        <v>0</v>
      </c>
      <c r="K1650" t="s">
        <v>5919</v>
      </c>
    </row>
    <row r="1651" spans="1:11" x14ac:dyDescent="0.35">
      <c r="A1651" t="s">
        <v>5537</v>
      </c>
      <c r="B1651" t="s">
        <v>5204</v>
      </c>
      <c r="C1651" t="s">
        <v>4509</v>
      </c>
      <c r="D1651" t="s">
        <v>413</v>
      </c>
      <c r="E1651" t="s">
        <v>413</v>
      </c>
      <c r="F1651" t="s">
        <v>413</v>
      </c>
      <c r="G1651" t="s">
        <v>413</v>
      </c>
      <c r="I1651" t="s">
        <v>1636</v>
      </c>
      <c r="J1651" t="s">
        <v>1636</v>
      </c>
      <c r="K1651" t="s">
        <v>5920</v>
      </c>
    </row>
    <row r="1652" spans="1:11" x14ac:dyDescent="0.35">
      <c r="A1652" t="s">
        <v>5537</v>
      </c>
      <c r="B1652" t="s">
        <v>5204</v>
      </c>
      <c r="C1652" t="s">
        <v>4530</v>
      </c>
      <c r="D1652" t="s">
        <v>413</v>
      </c>
      <c r="E1652" t="s">
        <v>413</v>
      </c>
      <c r="F1652" t="s">
        <v>413</v>
      </c>
      <c r="G1652" t="s">
        <v>413</v>
      </c>
      <c r="I1652" t="s">
        <v>1636</v>
      </c>
      <c r="J1652" t="s">
        <v>1636</v>
      </c>
      <c r="K1652" t="s">
        <v>5921</v>
      </c>
    </row>
    <row r="1653" spans="1:11" x14ac:dyDescent="0.35">
      <c r="A1653" t="s">
        <v>5537</v>
      </c>
      <c r="B1653" t="s">
        <v>5204</v>
      </c>
      <c r="C1653" t="s">
        <v>4551</v>
      </c>
      <c r="D1653" t="s">
        <v>413</v>
      </c>
      <c r="E1653" t="s">
        <v>413</v>
      </c>
      <c r="F1653" t="s">
        <v>413</v>
      </c>
      <c r="G1653" t="s">
        <v>413</v>
      </c>
      <c r="I1653" t="s">
        <v>1636</v>
      </c>
      <c r="J1653" t="s">
        <v>1636</v>
      </c>
      <c r="K1653" t="s">
        <v>5922</v>
      </c>
    </row>
    <row r="1654" spans="1:11" x14ac:dyDescent="0.35">
      <c r="A1654" t="s">
        <v>5537</v>
      </c>
      <c r="B1654" t="s">
        <v>5205</v>
      </c>
      <c r="C1654" t="s">
        <v>4487</v>
      </c>
      <c r="D1654" t="s">
        <v>413</v>
      </c>
      <c r="E1654" t="s">
        <v>413</v>
      </c>
      <c r="F1654" t="s">
        <v>413</v>
      </c>
      <c r="G1654" t="s">
        <v>413</v>
      </c>
      <c r="I1654" t="s">
        <v>1636</v>
      </c>
      <c r="J1654">
        <v>0</v>
      </c>
      <c r="K1654" t="s">
        <v>5923</v>
      </c>
    </row>
    <row r="1655" spans="1:11" x14ac:dyDescent="0.35">
      <c r="A1655" t="s">
        <v>5537</v>
      </c>
      <c r="B1655" t="s">
        <v>5205</v>
      </c>
      <c r="C1655" t="s">
        <v>4508</v>
      </c>
      <c r="D1655" t="s">
        <v>413</v>
      </c>
      <c r="E1655" t="s">
        <v>413</v>
      </c>
      <c r="F1655" t="s">
        <v>413</v>
      </c>
      <c r="G1655" t="s">
        <v>413</v>
      </c>
      <c r="I1655" t="s">
        <v>1636</v>
      </c>
      <c r="J1655" t="s">
        <v>1636</v>
      </c>
      <c r="K1655" t="s">
        <v>5924</v>
      </c>
    </row>
    <row r="1656" spans="1:11" x14ac:dyDescent="0.35">
      <c r="A1656" t="s">
        <v>5537</v>
      </c>
      <c r="B1656" t="s">
        <v>5205</v>
      </c>
      <c r="C1656" t="s">
        <v>4529</v>
      </c>
      <c r="D1656" t="s">
        <v>413</v>
      </c>
      <c r="E1656" t="s">
        <v>413</v>
      </c>
      <c r="F1656" t="s">
        <v>413</v>
      </c>
      <c r="G1656" t="s">
        <v>413</v>
      </c>
      <c r="I1656" t="s">
        <v>1636</v>
      </c>
      <c r="J1656" t="s">
        <v>1636</v>
      </c>
      <c r="K1656" t="s">
        <v>5925</v>
      </c>
    </row>
    <row r="1657" spans="1:11" x14ac:dyDescent="0.35">
      <c r="A1657" t="s">
        <v>5537</v>
      </c>
      <c r="B1657" t="s">
        <v>5205</v>
      </c>
      <c r="C1657" t="s">
        <v>4550</v>
      </c>
      <c r="D1657" t="s">
        <v>413</v>
      </c>
      <c r="E1657" t="s">
        <v>413</v>
      </c>
      <c r="F1657" t="s">
        <v>413</v>
      </c>
      <c r="G1657" t="s">
        <v>413</v>
      </c>
      <c r="I1657" t="s">
        <v>1636</v>
      </c>
      <c r="J1657" t="s">
        <v>1636</v>
      </c>
      <c r="K1657" t="s">
        <v>5926</v>
      </c>
    </row>
    <row r="1658" spans="1:11" x14ac:dyDescent="0.35">
      <c r="A1658" t="s">
        <v>5537</v>
      </c>
      <c r="B1658" t="s">
        <v>5206</v>
      </c>
      <c r="C1658" t="s">
        <v>4486</v>
      </c>
      <c r="D1658" t="s">
        <v>413</v>
      </c>
      <c r="E1658" t="s">
        <v>413</v>
      </c>
      <c r="F1658" t="s">
        <v>413</v>
      </c>
      <c r="G1658" t="s">
        <v>413</v>
      </c>
      <c r="I1658" t="s">
        <v>1636</v>
      </c>
      <c r="J1658">
        <v>0</v>
      </c>
      <c r="K1658" t="s">
        <v>5927</v>
      </c>
    </row>
    <row r="1659" spans="1:11" x14ac:dyDescent="0.35">
      <c r="A1659" t="s">
        <v>5537</v>
      </c>
      <c r="B1659" t="s">
        <v>5206</v>
      </c>
      <c r="C1659" t="s">
        <v>4507</v>
      </c>
      <c r="D1659" t="s">
        <v>413</v>
      </c>
      <c r="E1659" t="s">
        <v>413</v>
      </c>
      <c r="F1659" t="s">
        <v>413</v>
      </c>
      <c r="G1659" t="s">
        <v>413</v>
      </c>
      <c r="I1659" t="s">
        <v>1636</v>
      </c>
      <c r="J1659" t="s">
        <v>1636</v>
      </c>
      <c r="K1659" t="s">
        <v>5928</v>
      </c>
    </row>
    <row r="1660" spans="1:11" x14ac:dyDescent="0.35">
      <c r="A1660" t="s">
        <v>5537</v>
      </c>
      <c r="B1660" t="s">
        <v>5206</v>
      </c>
      <c r="C1660" t="s">
        <v>4528</v>
      </c>
      <c r="D1660" t="s">
        <v>413</v>
      </c>
      <c r="E1660" t="s">
        <v>413</v>
      </c>
      <c r="F1660" t="s">
        <v>413</v>
      </c>
      <c r="G1660" t="s">
        <v>413</v>
      </c>
      <c r="I1660" t="s">
        <v>1636</v>
      </c>
      <c r="J1660" t="s">
        <v>1636</v>
      </c>
      <c r="K1660" t="s">
        <v>5929</v>
      </c>
    </row>
    <row r="1661" spans="1:11" x14ac:dyDescent="0.35">
      <c r="A1661" t="s">
        <v>5537</v>
      </c>
      <c r="B1661" t="s">
        <v>5206</v>
      </c>
      <c r="C1661" t="s">
        <v>4549</v>
      </c>
      <c r="D1661" t="s">
        <v>413</v>
      </c>
      <c r="E1661" t="s">
        <v>413</v>
      </c>
      <c r="F1661" t="s">
        <v>413</v>
      </c>
      <c r="G1661" t="s">
        <v>413</v>
      </c>
      <c r="I1661" t="s">
        <v>1636</v>
      </c>
      <c r="J1661" t="s">
        <v>1636</v>
      </c>
      <c r="K1661" t="s">
        <v>5930</v>
      </c>
    </row>
    <row r="1662" spans="1:11" x14ac:dyDescent="0.35">
      <c r="A1662" t="s">
        <v>5537</v>
      </c>
      <c r="B1662" t="s">
        <v>5207</v>
      </c>
      <c r="C1662" t="s">
        <v>4499</v>
      </c>
      <c r="D1662" t="s">
        <v>819</v>
      </c>
      <c r="E1662" t="s">
        <v>2979</v>
      </c>
      <c r="F1662" t="s">
        <v>2979</v>
      </c>
      <c r="G1662" t="s">
        <v>4915</v>
      </c>
      <c r="H1662">
        <v>49</v>
      </c>
      <c r="I1662" t="s">
        <v>2353</v>
      </c>
      <c r="J1662">
        <v>49</v>
      </c>
      <c r="K1662" t="s">
        <v>5931</v>
      </c>
    </row>
    <row r="1663" spans="1:11" x14ac:dyDescent="0.35">
      <c r="A1663" t="s">
        <v>5537</v>
      </c>
      <c r="B1663" t="s">
        <v>5207</v>
      </c>
      <c r="C1663" t="s">
        <v>4520</v>
      </c>
      <c r="D1663" t="s">
        <v>413</v>
      </c>
      <c r="E1663" t="s">
        <v>413</v>
      </c>
      <c r="F1663" t="s">
        <v>413</v>
      </c>
      <c r="G1663" t="s">
        <v>413</v>
      </c>
      <c r="I1663" t="s">
        <v>1636</v>
      </c>
      <c r="J1663" t="s">
        <v>1636</v>
      </c>
      <c r="K1663" t="s">
        <v>5932</v>
      </c>
    </row>
    <row r="1664" spans="1:11" x14ac:dyDescent="0.35">
      <c r="A1664" t="s">
        <v>5537</v>
      </c>
      <c r="B1664" t="s">
        <v>5207</v>
      </c>
      <c r="C1664" t="s">
        <v>4541</v>
      </c>
      <c r="D1664" t="s">
        <v>413</v>
      </c>
      <c r="E1664" t="s">
        <v>413</v>
      </c>
      <c r="F1664" t="s">
        <v>413</v>
      </c>
      <c r="G1664" t="s">
        <v>413</v>
      </c>
      <c r="I1664" t="s">
        <v>1636</v>
      </c>
      <c r="J1664" t="s">
        <v>1636</v>
      </c>
      <c r="K1664" t="s">
        <v>5933</v>
      </c>
    </row>
    <row r="1665" spans="1:11" x14ac:dyDescent="0.35">
      <c r="A1665" t="s">
        <v>5537</v>
      </c>
      <c r="B1665" t="s">
        <v>5207</v>
      </c>
      <c r="C1665" t="s">
        <v>4562</v>
      </c>
      <c r="D1665" t="s">
        <v>413</v>
      </c>
      <c r="E1665" t="s">
        <v>413</v>
      </c>
      <c r="F1665" t="s">
        <v>413</v>
      </c>
      <c r="G1665" t="s">
        <v>413</v>
      </c>
      <c r="I1665" t="s">
        <v>1636</v>
      </c>
      <c r="J1665" t="s">
        <v>1636</v>
      </c>
      <c r="K1665" t="s">
        <v>5934</v>
      </c>
    </row>
    <row r="1666" spans="1:11" x14ac:dyDescent="0.35">
      <c r="A1666" t="s">
        <v>5537</v>
      </c>
      <c r="B1666" t="s">
        <v>5208</v>
      </c>
      <c r="C1666" t="s">
        <v>4498</v>
      </c>
      <c r="D1666" t="s">
        <v>1477</v>
      </c>
      <c r="E1666" t="s">
        <v>2033</v>
      </c>
      <c r="F1666" t="s">
        <v>2033</v>
      </c>
      <c r="G1666" t="s">
        <v>4125</v>
      </c>
      <c r="H1666">
        <v>6</v>
      </c>
      <c r="I1666" t="s">
        <v>2353</v>
      </c>
      <c r="J1666">
        <v>49</v>
      </c>
      <c r="K1666" t="s">
        <v>5935</v>
      </c>
    </row>
    <row r="1667" spans="1:11" x14ac:dyDescent="0.35">
      <c r="A1667" t="s">
        <v>5537</v>
      </c>
      <c r="B1667" t="s">
        <v>5208</v>
      </c>
      <c r="C1667" t="s">
        <v>4519</v>
      </c>
      <c r="D1667" t="s">
        <v>1475</v>
      </c>
      <c r="E1667" t="s">
        <v>1634</v>
      </c>
      <c r="F1667" t="s">
        <v>1634</v>
      </c>
      <c r="G1667" t="s">
        <v>4309</v>
      </c>
      <c r="H1667">
        <v>43</v>
      </c>
      <c r="I1667" t="s">
        <v>2353</v>
      </c>
      <c r="J1667" t="s">
        <v>1636</v>
      </c>
      <c r="K1667" t="s">
        <v>5936</v>
      </c>
    </row>
    <row r="1668" spans="1:11" x14ac:dyDescent="0.35">
      <c r="A1668" t="s">
        <v>5537</v>
      </c>
      <c r="B1668" t="s">
        <v>5208</v>
      </c>
      <c r="C1668" t="s">
        <v>4540</v>
      </c>
      <c r="D1668" t="s">
        <v>413</v>
      </c>
      <c r="E1668" t="s">
        <v>413</v>
      </c>
      <c r="F1668" t="s">
        <v>413</v>
      </c>
      <c r="G1668" t="s">
        <v>413</v>
      </c>
      <c r="I1668" t="s">
        <v>1636</v>
      </c>
      <c r="J1668" t="s">
        <v>1636</v>
      </c>
      <c r="K1668" t="s">
        <v>5937</v>
      </c>
    </row>
    <row r="1669" spans="1:11" x14ac:dyDescent="0.35">
      <c r="A1669" t="s">
        <v>5537</v>
      </c>
      <c r="B1669" t="s">
        <v>5208</v>
      </c>
      <c r="C1669" t="s">
        <v>4561</v>
      </c>
      <c r="D1669" t="s">
        <v>413</v>
      </c>
      <c r="E1669" t="s">
        <v>413</v>
      </c>
      <c r="F1669" t="s">
        <v>413</v>
      </c>
      <c r="G1669" t="s">
        <v>413</v>
      </c>
      <c r="I1669" t="s">
        <v>1636</v>
      </c>
      <c r="J1669" t="s">
        <v>1636</v>
      </c>
      <c r="K1669" t="s">
        <v>5938</v>
      </c>
    </row>
    <row r="1670" spans="1:11" x14ac:dyDescent="0.35">
      <c r="A1670" t="s">
        <v>5537</v>
      </c>
      <c r="B1670" t="s">
        <v>5209</v>
      </c>
      <c r="C1670" t="s">
        <v>4497</v>
      </c>
      <c r="D1670" t="s">
        <v>819</v>
      </c>
      <c r="E1670" t="s">
        <v>2979</v>
      </c>
      <c r="F1670" t="s">
        <v>2979</v>
      </c>
      <c r="G1670" t="s">
        <v>4927</v>
      </c>
      <c r="H1670">
        <v>49</v>
      </c>
      <c r="I1670" t="s">
        <v>2353</v>
      </c>
      <c r="J1670">
        <v>49</v>
      </c>
      <c r="K1670" t="s">
        <v>5939</v>
      </c>
    </row>
    <row r="1671" spans="1:11" x14ac:dyDescent="0.35">
      <c r="A1671" t="s">
        <v>5537</v>
      </c>
      <c r="B1671" t="s">
        <v>5209</v>
      </c>
      <c r="C1671" t="s">
        <v>4518</v>
      </c>
      <c r="D1671" t="s">
        <v>413</v>
      </c>
      <c r="E1671" t="s">
        <v>413</v>
      </c>
      <c r="F1671" t="s">
        <v>413</v>
      </c>
      <c r="G1671" t="s">
        <v>413</v>
      </c>
      <c r="I1671" t="s">
        <v>1636</v>
      </c>
      <c r="J1671" t="s">
        <v>1636</v>
      </c>
      <c r="K1671" t="s">
        <v>5940</v>
      </c>
    </row>
    <row r="1672" spans="1:11" x14ac:dyDescent="0.35">
      <c r="A1672" t="s">
        <v>5537</v>
      </c>
      <c r="B1672" t="s">
        <v>5209</v>
      </c>
      <c r="C1672" t="s">
        <v>4539</v>
      </c>
      <c r="D1672" t="s">
        <v>413</v>
      </c>
      <c r="E1672" t="s">
        <v>413</v>
      </c>
      <c r="F1672" t="s">
        <v>413</v>
      </c>
      <c r="G1672" t="s">
        <v>413</v>
      </c>
      <c r="I1672" t="s">
        <v>1636</v>
      </c>
      <c r="J1672" t="s">
        <v>1636</v>
      </c>
      <c r="K1672" t="s">
        <v>5941</v>
      </c>
    </row>
    <row r="1673" spans="1:11" x14ac:dyDescent="0.35">
      <c r="A1673" t="s">
        <v>5537</v>
      </c>
      <c r="B1673" t="s">
        <v>5209</v>
      </c>
      <c r="C1673" t="s">
        <v>4560</v>
      </c>
      <c r="D1673" t="s">
        <v>413</v>
      </c>
      <c r="E1673" t="s">
        <v>413</v>
      </c>
      <c r="F1673" t="s">
        <v>413</v>
      </c>
      <c r="G1673" t="s">
        <v>413</v>
      </c>
      <c r="I1673" t="s">
        <v>1636</v>
      </c>
      <c r="J1673" t="s">
        <v>1636</v>
      </c>
      <c r="K1673" t="s">
        <v>5942</v>
      </c>
    </row>
    <row r="1674" spans="1:11" x14ac:dyDescent="0.35">
      <c r="A1674" t="s">
        <v>5537</v>
      </c>
      <c r="B1674" t="s">
        <v>5210</v>
      </c>
      <c r="C1674" t="s">
        <v>4496</v>
      </c>
      <c r="D1674" t="s">
        <v>4140</v>
      </c>
      <c r="E1674" t="s">
        <v>4158</v>
      </c>
      <c r="F1674" t="s">
        <v>4158</v>
      </c>
      <c r="G1674" t="s">
        <v>4129</v>
      </c>
      <c r="H1674">
        <v>6</v>
      </c>
      <c r="I1674" t="s">
        <v>2353</v>
      </c>
      <c r="J1674">
        <v>49</v>
      </c>
      <c r="K1674" t="s">
        <v>5943</v>
      </c>
    </row>
    <row r="1675" spans="1:11" x14ac:dyDescent="0.35">
      <c r="A1675" t="s">
        <v>5537</v>
      </c>
      <c r="B1675" t="s">
        <v>5210</v>
      </c>
      <c r="C1675" t="s">
        <v>4517</v>
      </c>
      <c r="D1675" t="s">
        <v>824</v>
      </c>
      <c r="E1675" t="s">
        <v>2107</v>
      </c>
      <c r="F1675" t="s">
        <v>2107</v>
      </c>
      <c r="G1675" t="s">
        <v>4914</v>
      </c>
      <c r="H1675">
        <v>19</v>
      </c>
      <c r="I1675" t="s">
        <v>2353</v>
      </c>
      <c r="J1675" t="s">
        <v>1636</v>
      </c>
      <c r="K1675" t="s">
        <v>5944</v>
      </c>
    </row>
    <row r="1676" spans="1:11" x14ac:dyDescent="0.35">
      <c r="A1676" t="s">
        <v>5537</v>
      </c>
      <c r="B1676" t="s">
        <v>5210</v>
      </c>
      <c r="C1676" t="s">
        <v>4538</v>
      </c>
      <c r="D1676" t="s">
        <v>4138</v>
      </c>
      <c r="E1676" t="s">
        <v>4139</v>
      </c>
      <c r="F1676" t="s">
        <v>4139</v>
      </c>
      <c r="G1676" t="s">
        <v>4087</v>
      </c>
      <c r="H1676">
        <v>18</v>
      </c>
      <c r="I1676" t="s">
        <v>2353</v>
      </c>
      <c r="J1676" t="s">
        <v>1636</v>
      </c>
      <c r="K1676" t="s">
        <v>5945</v>
      </c>
    </row>
    <row r="1677" spans="1:11" x14ac:dyDescent="0.35">
      <c r="A1677" t="s">
        <v>5537</v>
      </c>
      <c r="B1677" t="s">
        <v>5210</v>
      </c>
      <c r="C1677" t="s">
        <v>4559</v>
      </c>
      <c r="D1677" t="s">
        <v>824</v>
      </c>
      <c r="E1677" t="s">
        <v>2339</v>
      </c>
      <c r="F1677" t="s">
        <v>2339</v>
      </c>
      <c r="G1677" t="s">
        <v>3950</v>
      </c>
      <c r="H1677">
        <v>6</v>
      </c>
      <c r="I1677" t="s">
        <v>2353</v>
      </c>
      <c r="J1677" t="s">
        <v>1636</v>
      </c>
      <c r="K1677" t="s">
        <v>5946</v>
      </c>
    </row>
    <row r="1678" spans="1:11" x14ac:dyDescent="0.35">
      <c r="A1678" t="s">
        <v>5537</v>
      </c>
      <c r="B1678" t="s">
        <v>5211</v>
      </c>
      <c r="C1678" t="s">
        <v>4495</v>
      </c>
      <c r="D1678" t="s">
        <v>819</v>
      </c>
      <c r="E1678" t="s">
        <v>2979</v>
      </c>
      <c r="F1678" t="s">
        <v>2979</v>
      </c>
      <c r="G1678" t="s">
        <v>4916</v>
      </c>
      <c r="H1678">
        <v>48</v>
      </c>
      <c r="I1678" t="s">
        <v>2353</v>
      </c>
      <c r="J1678">
        <v>48</v>
      </c>
      <c r="K1678" t="s">
        <v>5947</v>
      </c>
    </row>
    <row r="1679" spans="1:11" x14ac:dyDescent="0.35">
      <c r="A1679" t="s">
        <v>5537</v>
      </c>
      <c r="B1679" t="s">
        <v>5211</v>
      </c>
      <c r="C1679" t="s">
        <v>4516</v>
      </c>
      <c r="D1679" t="s">
        <v>413</v>
      </c>
      <c r="E1679" t="s">
        <v>413</v>
      </c>
      <c r="F1679" t="s">
        <v>413</v>
      </c>
      <c r="G1679" t="s">
        <v>413</v>
      </c>
      <c r="I1679" t="s">
        <v>1636</v>
      </c>
      <c r="J1679" t="s">
        <v>1636</v>
      </c>
      <c r="K1679" t="s">
        <v>5948</v>
      </c>
    </row>
    <row r="1680" spans="1:11" x14ac:dyDescent="0.35">
      <c r="A1680" t="s">
        <v>5537</v>
      </c>
      <c r="B1680" t="s">
        <v>5211</v>
      </c>
      <c r="C1680" t="s">
        <v>4537</v>
      </c>
      <c r="D1680" t="s">
        <v>413</v>
      </c>
      <c r="E1680" t="s">
        <v>413</v>
      </c>
      <c r="F1680" t="s">
        <v>413</v>
      </c>
      <c r="G1680" t="s">
        <v>413</v>
      </c>
      <c r="I1680" t="s">
        <v>1636</v>
      </c>
      <c r="J1680" t="s">
        <v>1636</v>
      </c>
      <c r="K1680" t="s">
        <v>5949</v>
      </c>
    </row>
    <row r="1681" spans="1:11" x14ac:dyDescent="0.35">
      <c r="A1681" t="s">
        <v>5537</v>
      </c>
      <c r="B1681" t="s">
        <v>5211</v>
      </c>
      <c r="C1681" t="s">
        <v>4558</v>
      </c>
      <c r="D1681" t="s">
        <v>413</v>
      </c>
      <c r="E1681" t="s">
        <v>413</v>
      </c>
      <c r="F1681" t="s">
        <v>413</v>
      </c>
      <c r="G1681" t="s">
        <v>413</v>
      </c>
      <c r="I1681" t="s">
        <v>1636</v>
      </c>
      <c r="J1681" t="s">
        <v>1636</v>
      </c>
      <c r="K1681" t="s">
        <v>5950</v>
      </c>
    </row>
    <row r="1682" spans="1:11" x14ac:dyDescent="0.35">
      <c r="A1682" t="s">
        <v>5537</v>
      </c>
      <c r="B1682" t="s">
        <v>5212</v>
      </c>
      <c r="C1682" t="s">
        <v>4494</v>
      </c>
      <c r="D1682" t="s">
        <v>824</v>
      </c>
      <c r="E1682" t="s">
        <v>2107</v>
      </c>
      <c r="F1682" t="s">
        <v>2107</v>
      </c>
      <c r="G1682" t="s">
        <v>4918</v>
      </c>
      <c r="H1682">
        <v>29</v>
      </c>
      <c r="I1682" t="s">
        <v>2353</v>
      </c>
      <c r="J1682">
        <v>44</v>
      </c>
      <c r="K1682" t="s">
        <v>5951</v>
      </c>
    </row>
    <row r="1683" spans="1:11" x14ac:dyDescent="0.35">
      <c r="A1683" t="s">
        <v>5537</v>
      </c>
      <c r="B1683" t="s">
        <v>5212</v>
      </c>
      <c r="C1683" t="s">
        <v>4515</v>
      </c>
      <c r="D1683" t="s">
        <v>1477</v>
      </c>
      <c r="E1683" t="s">
        <v>2033</v>
      </c>
      <c r="F1683" t="s">
        <v>2033</v>
      </c>
      <c r="G1683" t="s">
        <v>5223</v>
      </c>
      <c r="H1683">
        <v>15</v>
      </c>
      <c r="I1683" t="s">
        <v>2353</v>
      </c>
      <c r="J1683" t="s">
        <v>1636</v>
      </c>
      <c r="K1683" t="s">
        <v>5952</v>
      </c>
    </row>
    <row r="1684" spans="1:11" x14ac:dyDescent="0.35">
      <c r="A1684" t="s">
        <v>5537</v>
      </c>
      <c r="B1684" t="s">
        <v>5212</v>
      </c>
      <c r="C1684" t="s">
        <v>4536</v>
      </c>
      <c r="D1684" t="s">
        <v>413</v>
      </c>
      <c r="E1684" t="s">
        <v>413</v>
      </c>
      <c r="F1684" t="s">
        <v>413</v>
      </c>
      <c r="G1684" t="s">
        <v>413</v>
      </c>
      <c r="I1684" t="s">
        <v>1636</v>
      </c>
      <c r="J1684" t="s">
        <v>1636</v>
      </c>
      <c r="K1684" t="s">
        <v>5953</v>
      </c>
    </row>
    <row r="1685" spans="1:11" x14ac:dyDescent="0.35">
      <c r="A1685" t="s">
        <v>5537</v>
      </c>
      <c r="B1685" t="s">
        <v>5212</v>
      </c>
      <c r="C1685" t="s">
        <v>4557</v>
      </c>
      <c r="D1685" t="s">
        <v>413</v>
      </c>
      <c r="E1685" t="s">
        <v>413</v>
      </c>
      <c r="F1685" t="s">
        <v>413</v>
      </c>
      <c r="G1685" t="s">
        <v>413</v>
      </c>
      <c r="I1685" t="s">
        <v>1636</v>
      </c>
      <c r="J1685" t="s">
        <v>1636</v>
      </c>
      <c r="K1685" t="s">
        <v>5954</v>
      </c>
    </row>
    <row r="1686" spans="1:11" x14ac:dyDescent="0.35">
      <c r="A1686" t="s">
        <v>5537</v>
      </c>
      <c r="B1686" t="s">
        <v>5213</v>
      </c>
      <c r="C1686" t="s">
        <v>4493</v>
      </c>
      <c r="D1686" t="s">
        <v>819</v>
      </c>
      <c r="E1686" t="s">
        <v>2979</v>
      </c>
      <c r="F1686" t="s">
        <v>2979</v>
      </c>
      <c r="G1686" t="s">
        <v>4095</v>
      </c>
      <c r="H1686">
        <v>29</v>
      </c>
      <c r="I1686" t="s">
        <v>2353</v>
      </c>
      <c r="J1686">
        <v>48</v>
      </c>
      <c r="K1686" t="s">
        <v>5955</v>
      </c>
    </row>
    <row r="1687" spans="1:11" x14ac:dyDescent="0.35">
      <c r="A1687" t="s">
        <v>5537</v>
      </c>
      <c r="B1687" t="s">
        <v>5213</v>
      </c>
      <c r="C1687" t="s">
        <v>4514</v>
      </c>
      <c r="D1687" t="s">
        <v>1477</v>
      </c>
      <c r="E1687" t="s">
        <v>2033</v>
      </c>
      <c r="F1687" t="s">
        <v>2033</v>
      </c>
      <c r="G1687" t="s">
        <v>4125</v>
      </c>
      <c r="H1687">
        <v>19</v>
      </c>
      <c r="I1687" t="s">
        <v>2353</v>
      </c>
      <c r="J1687" t="s">
        <v>1636</v>
      </c>
      <c r="K1687" t="s">
        <v>5956</v>
      </c>
    </row>
    <row r="1688" spans="1:11" x14ac:dyDescent="0.35">
      <c r="A1688" t="s">
        <v>5537</v>
      </c>
      <c r="B1688" t="s">
        <v>5213</v>
      </c>
      <c r="C1688" t="s">
        <v>4535</v>
      </c>
      <c r="D1688" t="s">
        <v>1636</v>
      </c>
      <c r="E1688" t="s">
        <v>1636</v>
      </c>
      <c r="F1688" t="s">
        <v>1636</v>
      </c>
      <c r="I1688" t="s">
        <v>1636</v>
      </c>
      <c r="J1688" t="s">
        <v>1636</v>
      </c>
      <c r="K1688" t="s">
        <v>5957</v>
      </c>
    </row>
    <row r="1689" spans="1:11" x14ac:dyDescent="0.35">
      <c r="A1689" t="s">
        <v>5537</v>
      </c>
      <c r="B1689" t="s">
        <v>5213</v>
      </c>
      <c r="C1689" t="s">
        <v>4556</v>
      </c>
      <c r="D1689" t="s">
        <v>1636</v>
      </c>
      <c r="E1689" t="s">
        <v>1636</v>
      </c>
      <c r="F1689" t="s">
        <v>1636</v>
      </c>
      <c r="I1689" t="s">
        <v>1636</v>
      </c>
      <c r="J1689" t="s">
        <v>1636</v>
      </c>
      <c r="K1689" t="s">
        <v>5958</v>
      </c>
    </row>
    <row r="1690" spans="1:11" x14ac:dyDescent="0.35">
      <c r="A1690" t="s">
        <v>5538</v>
      </c>
      <c r="B1690" t="s">
        <v>5092</v>
      </c>
      <c r="C1690" t="s">
        <v>4821</v>
      </c>
      <c r="D1690" t="s">
        <v>413</v>
      </c>
      <c r="E1690" t="s">
        <v>413</v>
      </c>
      <c r="F1690" t="s">
        <v>413</v>
      </c>
      <c r="G1690" t="s">
        <v>413</v>
      </c>
      <c r="I1690" t="s">
        <v>1636</v>
      </c>
      <c r="J1690">
        <v>0</v>
      </c>
      <c r="K1690" t="s">
        <v>5539</v>
      </c>
    </row>
    <row r="1691" spans="1:11" x14ac:dyDescent="0.35">
      <c r="A1691" t="s">
        <v>5538</v>
      </c>
      <c r="B1691" t="s">
        <v>5092</v>
      </c>
      <c r="C1691" t="s">
        <v>4842</v>
      </c>
      <c r="D1691" t="s">
        <v>413</v>
      </c>
      <c r="E1691" t="s">
        <v>413</v>
      </c>
      <c r="F1691" t="s">
        <v>413</v>
      </c>
      <c r="G1691" t="s">
        <v>413</v>
      </c>
      <c r="I1691" t="s">
        <v>1636</v>
      </c>
      <c r="J1691" t="s">
        <v>1636</v>
      </c>
      <c r="K1691" t="s">
        <v>5540</v>
      </c>
    </row>
    <row r="1692" spans="1:11" x14ac:dyDescent="0.35">
      <c r="A1692" t="s">
        <v>5538</v>
      </c>
      <c r="B1692" t="s">
        <v>5092</v>
      </c>
      <c r="C1692" t="s">
        <v>4863</v>
      </c>
      <c r="D1692" t="s">
        <v>413</v>
      </c>
      <c r="E1692" t="s">
        <v>413</v>
      </c>
      <c r="F1692" t="s">
        <v>413</v>
      </c>
      <c r="G1692" t="s">
        <v>413</v>
      </c>
      <c r="I1692" t="s">
        <v>1636</v>
      </c>
      <c r="J1692" t="s">
        <v>1636</v>
      </c>
      <c r="K1692" t="s">
        <v>5541</v>
      </c>
    </row>
    <row r="1693" spans="1:11" x14ac:dyDescent="0.35">
      <c r="A1693" t="s">
        <v>5538</v>
      </c>
      <c r="B1693" t="s">
        <v>5092</v>
      </c>
      <c r="C1693" t="s">
        <v>4884</v>
      </c>
      <c r="D1693" t="s">
        <v>413</v>
      </c>
      <c r="E1693" t="s">
        <v>413</v>
      </c>
      <c r="F1693" t="s">
        <v>413</v>
      </c>
      <c r="G1693" t="s">
        <v>413</v>
      </c>
      <c r="I1693" t="s">
        <v>1636</v>
      </c>
      <c r="J1693" t="s">
        <v>1636</v>
      </c>
      <c r="K1693" t="s">
        <v>5542</v>
      </c>
    </row>
    <row r="1694" spans="1:11" x14ac:dyDescent="0.35">
      <c r="A1694" t="s">
        <v>5538</v>
      </c>
      <c r="B1694" t="s">
        <v>5093</v>
      </c>
      <c r="C1694" t="s">
        <v>4820</v>
      </c>
      <c r="D1694" t="s">
        <v>413</v>
      </c>
      <c r="E1694" t="s">
        <v>413</v>
      </c>
      <c r="F1694" t="s">
        <v>413</v>
      </c>
      <c r="G1694" t="s">
        <v>413</v>
      </c>
      <c r="I1694" t="s">
        <v>1636</v>
      </c>
      <c r="J1694">
        <v>0</v>
      </c>
      <c r="K1694" t="s">
        <v>5543</v>
      </c>
    </row>
    <row r="1695" spans="1:11" x14ac:dyDescent="0.35">
      <c r="A1695" t="s">
        <v>5538</v>
      </c>
      <c r="B1695" t="s">
        <v>5093</v>
      </c>
      <c r="C1695" t="s">
        <v>4841</v>
      </c>
      <c r="D1695" t="s">
        <v>413</v>
      </c>
      <c r="E1695" t="s">
        <v>413</v>
      </c>
      <c r="F1695" t="s">
        <v>413</v>
      </c>
      <c r="G1695" t="s">
        <v>413</v>
      </c>
      <c r="I1695" t="s">
        <v>1636</v>
      </c>
      <c r="J1695" t="s">
        <v>1636</v>
      </c>
      <c r="K1695" t="s">
        <v>5544</v>
      </c>
    </row>
    <row r="1696" spans="1:11" x14ac:dyDescent="0.35">
      <c r="A1696" t="s">
        <v>5538</v>
      </c>
      <c r="B1696" t="s">
        <v>5093</v>
      </c>
      <c r="C1696" t="s">
        <v>4862</v>
      </c>
      <c r="D1696" t="s">
        <v>413</v>
      </c>
      <c r="E1696" t="s">
        <v>413</v>
      </c>
      <c r="F1696" t="s">
        <v>413</v>
      </c>
      <c r="G1696" t="s">
        <v>413</v>
      </c>
      <c r="I1696" t="s">
        <v>1636</v>
      </c>
      <c r="J1696" t="s">
        <v>1636</v>
      </c>
      <c r="K1696" t="s">
        <v>5545</v>
      </c>
    </row>
    <row r="1697" spans="1:11" x14ac:dyDescent="0.35">
      <c r="A1697" t="s">
        <v>5538</v>
      </c>
      <c r="B1697" t="s">
        <v>5093</v>
      </c>
      <c r="C1697" t="s">
        <v>4883</v>
      </c>
      <c r="D1697" t="s">
        <v>413</v>
      </c>
      <c r="E1697" t="s">
        <v>413</v>
      </c>
      <c r="F1697" t="s">
        <v>413</v>
      </c>
      <c r="G1697" t="s">
        <v>413</v>
      </c>
      <c r="I1697" t="s">
        <v>1636</v>
      </c>
      <c r="J1697" t="s">
        <v>1636</v>
      </c>
      <c r="K1697" t="s">
        <v>5546</v>
      </c>
    </row>
    <row r="1698" spans="1:11" x14ac:dyDescent="0.35">
      <c r="A1698" t="s">
        <v>5538</v>
      </c>
      <c r="B1698" t="s">
        <v>5094</v>
      </c>
      <c r="C1698" t="s">
        <v>4819</v>
      </c>
      <c r="D1698" t="s">
        <v>413</v>
      </c>
      <c r="E1698" t="s">
        <v>413</v>
      </c>
      <c r="F1698" t="s">
        <v>413</v>
      </c>
      <c r="G1698" t="s">
        <v>413</v>
      </c>
      <c r="I1698" t="s">
        <v>1636</v>
      </c>
      <c r="J1698">
        <v>0</v>
      </c>
      <c r="K1698" t="s">
        <v>5547</v>
      </c>
    </row>
    <row r="1699" spans="1:11" x14ac:dyDescent="0.35">
      <c r="A1699" t="s">
        <v>5538</v>
      </c>
      <c r="B1699" t="s">
        <v>5094</v>
      </c>
      <c r="C1699" t="s">
        <v>4840</v>
      </c>
      <c r="D1699" t="s">
        <v>413</v>
      </c>
      <c r="E1699" t="s">
        <v>413</v>
      </c>
      <c r="F1699" t="s">
        <v>413</v>
      </c>
      <c r="G1699" t="s">
        <v>413</v>
      </c>
      <c r="I1699" t="s">
        <v>1636</v>
      </c>
      <c r="J1699" t="s">
        <v>1636</v>
      </c>
      <c r="K1699" t="s">
        <v>5548</v>
      </c>
    </row>
    <row r="1700" spans="1:11" x14ac:dyDescent="0.35">
      <c r="A1700" t="s">
        <v>5538</v>
      </c>
      <c r="B1700" t="s">
        <v>5094</v>
      </c>
      <c r="C1700" t="s">
        <v>4861</v>
      </c>
      <c r="D1700" t="s">
        <v>413</v>
      </c>
      <c r="E1700" t="s">
        <v>413</v>
      </c>
      <c r="F1700" t="s">
        <v>413</v>
      </c>
      <c r="G1700" t="s">
        <v>413</v>
      </c>
      <c r="I1700" t="s">
        <v>1636</v>
      </c>
      <c r="J1700" t="s">
        <v>1636</v>
      </c>
      <c r="K1700" t="s">
        <v>5549</v>
      </c>
    </row>
    <row r="1701" spans="1:11" x14ac:dyDescent="0.35">
      <c r="A1701" t="s">
        <v>5538</v>
      </c>
      <c r="B1701" t="s">
        <v>5094</v>
      </c>
      <c r="C1701" t="s">
        <v>4882</v>
      </c>
      <c r="D1701" t="s">
        <v>413</v>
      </c>
      <c r="E1701" t="s">
        <v>413</v>
      </c>
      <c r="F1701" t="s">
        <v>413</v>
      </c>
      <c r="G1701" t="s">
        <v>413</v>
      </c>
      <c r="I1701" t="s">
        <v>1636</v>
      </c>
      <c r="J1701" t="s">
        <v>1636</v>
      </c>
      <c r="K1701" t="s">
        <v>5550</v>
      </c>
    </row>
    <row r="1702" spans="1:11" x14ac:dyDescent="0.35">
      <c r="A1702" t="s">
        <v>5538</v>
      </c>
      <c r="B1702" t="s">
        <v>5095</v>
      </c>
      <c r="C1702" t="s">
        <v>4818</v>
      </c>
      <c r="D1702" t="s">
        <v>413</v>
      </c>
      <c r="E1702" t="s">
        <v>413</v>
      </c>
      <c r="F1702" t="s">
        <v>413</v>
      </c>
      <c r="G1702" t="s">
        <v>413</v>
      </c>
      <c r="I1702" t="s">
        <v>1636</v>
      </c>
      <c r="J1702">
        <v>0</v>
      </c>
      <c r="K1702" t="s">
        <v>5551</v>
      </c>
    </row>
    <row r="1703" spans="1:11" x14ac:dyDescent="0.35">
      <c r="A1703" t="s">
        <v>5538</v>
      </c>
      <c r="B1703" t="s">
        <v>5095</v>
      </c>
      <c r="C1703" t="s">
        <v>4839</v>
      </c>
      <c r="D1703" t="s">
        <v>413</v>
      </c>
      <c r="E1703" t="s">
        <v>413</v>
      </c>
      <c r="F1703" t="s">
        <v>413</v>
      </c>
      <c r="G1703" t="s">
        <v>413</v>
      </c>
      <c r="I1703" t="s">
        <v>1636</v>
      </c>
      <c r="J1703" t="s">
        <v>1636</v>
      </c>
      <c r="K1703" t="s">
        <v>5552</v>
      </c>
    </row>
    <row r="1704" spans="1:11" x14ac:dyDescent="0.35">
      <c r="A1704" t="s">
        <v>5538</v>
      </c>
      <c r="B1704" t="s">
        <v>5095</v>
      </c>
      <c r="C1704" t="s">
        <v>4860</v>
      </c>
      <c r="D1704" t="s">
        <v>413</v>
      </c>
      <c r="E1704" t="s">
        <v>413</v>
      </c>
      <c r="F1704" t="s">
        <v>413</v>
      </c>
      <c r="G1704" t="s">
        <v>413</v>
      </c>
      <c r="I1704" t="s">
        <v>1636</v>
      </c>
      <c r="J1704" t="s">
        <v>1636</v>
      </c>
      <c r="K1704" t="s">
        <v>5553</v>
      </c>
    </row>
    <row r="1705" spans="1:11" x14ac:dyDescent="0.35">
      <c r="A1705" t="s">
        <v>5538</v>
      </c>
      <c r="B1705" t="s">
        <v>5095</v>
      </c>
      <c r="C1705" t="s">
        <v>4881</v>
      </c>
      <c r="D1705" t="s">
        <v>413</v>
      </c>
      <c r="E1705" t="s">
        <v>413</v>
      </c>
      <c r="F1705" t="s">
        <v>413</v>
      </c>
      <c r="G1705" t="s">
        <v>413</v>
      </c>
      <c r="I1705" t="s">
        <v>1636</v>
      </c>
      <c r="J1705" t="s">
        <v>1636</v>
      </c>
      <c r="K1705" t="s">
        <v>5554</v>
      </c>
    </row>
    <row r="1706" spans="1:11" x14ac:dyDescent="0.35">
      <c r="A1706" t="s">
        <v>5538</v>
      </c>
      <c r="B1706" t="s">
        <v>5096</v>
      </c>
      <c r="C1706" t="s">
        <v>4817</v>
      </c>
      <c r="D1706" t="s">
        <v>413</v>
      </c>
      <c r="E1706" t="s">
        <v>413</v>
      </c>
      <c r="F1706" t="s">
        <v>413</v>
      </c>
      <c r="G1706" t="s">
        <v>413</v>
      </c>
      <c r="I1706" t="s">
        <v>1636</v>
      </c>
      <c r="J1706">
        <v>0</v>
      </c>
      <c r="K1706" t="s">
        <v>5555</v>
      </c>
    </row>
    <row r="1707" spans="1:11" x14ac:dyDescent="0.35">
      <c r="A1707" t="s">
        <v>5538</v>
      </c>
      <c r="B1707" t="s">
        <v>5096</v>
      </c>
      <c r="C1707" t="s">
        <v>4838</v>
      </c>
      <c r="D1707" t="s">
        <v>413</v>
      </c>
      <c r="E1707" t="s">
        <v>413</v>
      </c>
      <c r="F1707" t="s">
        <v>413</v>
      </c>
      <c r="G1707" t="s">
        <v>413</v>
      </c>
      <c r="I1707" t="s">
        <v>1636</v>
      </c>
      <c r="J1707" t="s">
        <v>1636</v>
      </c>
      <c r="K1707" t="s">
        <v>5556</v>
      </c>
    </row>
    <row r="1708" spans="1:11" x14ac:dyDescent="0.35">
      <c r="A1708" t="s">
        <v>5538</v>
      </c>
      <c r="B1708" t="s">
        <v>5096</v>
      </c>
      <c r="C1708" t="s">
        <v>4859</v>
      </c>
      <c r="D1708" t="s">
        <v>413</v>
      </c>
      <c r="E1708" t="s">
        <v>413</v>
      </c>
      <c r="F1708" t="s">
        <v>413</v>
      </c>
      <c r="G1708" t="s">
        <v>413</v>
      </c>
      <c r="I1708" t="s">
        <v>1636</v>
      </c>
      <c r="J1708" t="s">
        <v>1636</v>
      </c>
      <c r="K1708" t="s">
        <v>5557</v>
      </c>
    </row>
    <row r="1709" spans="1:11" x14ac:dyDescent="0.35">
      <c r="A1709" t="s">
        <v>5538</v>
      </c>
      <c r="B1709" t="s">
        <v>5096</v>
      </c>
      <c r="C1709" t="s">
        <v>4880</v>
      </c>
      <c r="D1709" t="s">
        <v>413</v>
      </c>
      <c r="E1709" t="s">
        <v>413</v>
      </c>
      <c r="F1709" t="s">
        <v>413</v>
      </c>
      <c r="G1709" t="s">
        <v>413</v>
      </c>
      <c r="I1709" t="s">
        <v>1636</v>
      </c>
      <c r="J1709" t="s">
        <v>1636</v>
      </c>
      <c r="K1709" t="s">
        <v>5558</v>
      </c>
    </row>
    <row r="1710" spans="1:11" x14ac:dyDescent="0.35">
      <c r="A1710" t="s">
        <v>5538</v>
      </c>
      <c r="B1710" t="s">
        <v>5097</v>
      </c>
      <c r="C1710" t="s">
        <v>4816</v>
      </c>
      <c r="D1710" t="s">
        <v>413</v>
      </c>
      <c r="E1710" t="s">
        <v>413</v>
      </c>
      <c r="F1710" t="s">
        <v>413</v>
      </c>
      <c r="G1710" t="s">
        <v>413</v>
      </c>
      <c r="I1710" t="s">
        <v>1636</v>
      </c>
      <c r="J1710">
        <v>0</v>
      </c>
      <c r="K1710" t="s">
        <v>5559</v>
      </c>
    </row>
    <row r="1711" spans="1:11" x14ac:dyDescent="0.35">
      <c r="A1711" t="s">
        <v>5538</v>
      </c>
      <c r="B1711" t="s">
        <v>5097</v>
      </c>
      <c r="C1711" t="s">
        <v>4837</v>
      </c>
      <c r="D1711" t="s">
        <v>413</v>
      </c>
      <c r="E1711" t="s">
        <v>413</v>
      </c>
      <c r="F1711" t="s">
        <v>413</v>
      </c>
      <c r="G1711" t="s">
        <v>413</v>
      </c>
      <c r="I1711" t="s">
        <v>1636</v>
      </c>
      <c r="J1711" t="s">
        <v>1636</v>
      </c>
      <c r="K1711" t="s">
        <v>5560</v>
      </c>
    </row>
    <row r="1712" spans="1:11" x14ac:dyDescent="0.35">
      <c r="A1712" t="s">
        <v>5538</v>
      </c>
      <c r="B1712" t="s">
        <v>5097</v>
      </c>
      <c r="C1712" t="s">
        <v>4858</v>
      </c>
      <c r="D1712" t="s">
        <v>413</v>
      </c>
      <c r="E1712" t="s">
        <v>413</v>
      </c>
      <c r="F1712" t="s">
        <v>413</v>
      </c>
      <c r="G1712" t="s">
        <v>413</v>
      </c>
      <c r="I1712" t="s">
        <v>1636</v>
      </c>
      <c r="J1712" t="s">
        <v>1636</v>
      </c>
      <c r="K1712" t="s">
        <v>5561</v>
      </c>
    </row>
    <row r="1713" spans="1:11" x14ac:dyDescent="0.35">
      <c r="A1713" t="s">
        <v>5538</v>
      </c>
      <c r="B1713" t="s">
        <v>5097</v>
      </c>
      <c r="C1713" t="s">
        <v>4879</v>
      </c>
      <c r="D1713" t="s">
        <v>413</v>
      </c>
      <c r="E1713" t="s">
        <v>413</v>
      </c>
      <c r="F1713" t="s">
        <v>413</v>
      </c>
      <c r="G1713" t="s">
        <v>413</v>
      </c>
      <c r="I1713" t="s">
        <v>1636</v>
      </c>
      <c r="J1713" t="s">
        <v>1636</v>
      </c>
      <c r="K1713" t="s">
        <v>5562</v>
      </c>
    </row>
    <row r="1714" spans="1:11" x14ac:dyDescent="0.35">
      <c r="A1714" t="s">
        <v>5538</v>
      </c>
      <c r="B1714" t="s">
        <v>5098</v>
      </c>
      <c r="C1714" t="s">
        <v>4815</v>
      </c>
      <c r="D1714" t="s">
        <v>413</v>
      </c>
      <c r="E1714" t="s">
        <v>413</v>
      </c>
      <c r="F1714" t="s">
        <v>413</v>
      </c>
      <c r="G1714" t="s">
        <v>413</v>
      </c>
      <c r="I1714" t="s">
        <v>1636</v>
      </c>
      <c r="J1714">
        <v>0</v>
      </c>
      <c r="K1714" t="s">
        <v>5563</v>
      </c>
    </row>
    <row r="1715" spans="1:11" x14ac:dyDescent="0.35">
      <c r="A1715" t="s">
        <v>5538</v>
      </c>
      <c r="B1715" t="s">
        <v>5098</v>
      </c>
      <c r="C1715" t="s">
        <v>4836</v>
      </c>
      <c r="D1715" t="s">
        <v>413</v>
      </c>
      <c r="E1715" t="s">
        <v>413</v>
      </c>
      <c r="F1715" t="s">
        <v>413</v>
      </c>
      <c r="G1715" t="s">
        <v>413</v>
      </c>
      <c r="I1715" t="s">
        <v>1636</v>
      </c>
      <c r="J1715" t="s">
        <v>1636</v>
      </c>
      <c r="K1715" t="s">
        <v>5564</v>
      </c>
    </row>
    <row r="1716" spans="1:11" x14ac:dyDescent="0.35">
      <c r="A1716" t="s">
        <v>5538</v>
      </c>
      <c r="B1716" t="s">
        <v>5098</v>
      </c>
      <c r="C1716" t="s">
        <v>4857</v>
      </c>
      <c r="D1716" t="s">
        <v>413</v>
      </c>
      <c r="E1716" t="s">
        <v>413</v>
      </c>
      <c r="F1716" t="s">
        <v>413</v>
      </c>
      <c r="G1716" t="s">
        <v>413</v>
      </c>
      <c r="I1716" t="s">
        <v>1636</v>
      </c>
      <c r="J1716" t="s">
        <v>1636</v>
      </c>
      <c r="K1716" t="s">
        <v>5565</v>
      </c>
    </row>
    <row r="1717" spans="1:11" x14ac:dyDescent="0.35">
      <c r="A1717" t="s">
        <v>5538</v>
      </c>
      <c r="B1717" t="s">
        <v>5098</v>
      </c>
      <c r="C1717" t="s">
        <v>4878</v>
      </c>
      <c r="D1717" t="s">
        <v>413</v>
      </c>
      <c r="E1717" t="s">
        <v>413</v>
      </c>
      <c r="F1717" t="s">
        <v>413</v>
      </c>
      <c r="G1717" t="s">
        <v>413</v>
      </c>
      <c r="I1717" t="s">
        <v>1636</v>
      </c>
      <c r="J1717" t="s">
        <v>1636</v>
      </c>
      <c r="K1717" t="s">
        <v>5566</v>
      </c>
    </row>
    <row r="1718" spans="1:11" x14ac:dyDescent="0.35">
      <c r="A1718" t="s">
        <v>5538</v>
      </c>
      <c r="B1718" t="s">
        <v>5099</v>
      </c>
      <c r="C1718" t="s">
        <v>4828</v>
      </c>
      <c r="D1718" t="s">
        <v>413</v>
      </c>
      <c r="E1718" t="s">
        <v>413</v>
      </c>
      <c r="F1718" t="s">
        <v>413</v>
      </c>
      <c r="G1718" t="s">
        <v>413</v>
      </c>
      <c r="I1718" t="s">
        <v>1636</v>
      </c>
      <c r="J1718">
        <v>0</v>
      </c>
      <c r="K1718" t="s">
        <v>5567</v>
      </c>
    </row>
    <row r="1719" spans="1:11" x14ac:dyDescent="0.35">
      <c r="A1719" t="s">
        <v>5538</v>
      </c>
      <c r="B1719" t="s">
        <v>5099</v>
      </c>
      <c r="C1719" t="s">
        <v>4849</v>
      </c>
      <c r="D1719" t="s">
        <v>413</v>
      </c>
      <c r="E1719" t="s">
        <v>413</v>
      </c>
      <c r="F1719" t="s">
        <v>413</v>
      </c>
      <c r="G1719" t="s">
        <v>413</v>
      </c>
      <c r="I1719" t="s">
        <v>1636</v>
      </c>
      <c r="J1719" t="s">
        <v>1636</v>
      </c>
      <c r="K1719" t="s">
        <v>5568</v>
      </c>
    </row>
    <row r="1720" spans="1:11" x14ac:dyDescent="0.35">
      <c r="A1720" t="s">
        <v>5538</v>
      </c>
      <c r="B1720" t="s">
        <v>5099</v>
      </c>
      <c r="C1720" t="s">
        <v>4870</v>
      </c>
      <c r="D1720" t="s">
        <v>413</v>
      </c>
      <c r="E1720" t="s">
        <v>413</v>
      </c>
      <c r="F1720" t="s">
        <v>413</v>
      </c>
      <c r="G1720" t="s">
        <v>413</v>
      </c>
      <c r="I1720" t="s">
        <v>1636</v>
      </c>
      <c r="J1720" t="s">
        <v>1636</v>
      </c>
      <c r="K1720" t="s">
        <v>5569</v>
      </c>
    </row>
    <row r="1721" spans="1:11" x14ac:dyDescent="0.35">
      <c r="A1721" t="s">
        <v>5538</v>
      </c>
      <c r="B1721" t="s">
        <v>5099</v>
      </c>
      <c r="C1721" t="s">
        <v>4891</v>
      </c>
      <c r="D1721" t="s">
        <v>413</v>
      </c>
      <c r="E1721" t="s">
        <v>413</v>
      </c>
      <c r="F1721" t="s">
        <v>413</v>
      </c>
      <c r="G1721" t="s">
        <v>413</v>
      </c>
      <c r="I1721" t="s">
        <v>1636</v>
      </c>
      <c r="J1721" t="s">
        <v>1636</v>
      </c>
      <c r="K1721" t="s">
        <v>5570</v>
      </c>
    </row>
    <row r="1722" spans="1:11" x14ac:dyDescent="0.35">
      <c r="A1722" t="s">
        <v>5538</v>
      </c>
      <c r="B1722" t="s">
        <v>5100</v>
      </c>
      <c r="C1722" t="s">
        <v>4827</v>
      </c>
      <c r="D1722" t="s">
        <v>413</v>
      </c>
      <c r="E1722" t="s">
        <v>413</v>
      </c>
      <c r="F1722" t="s">
        <v>413</v>
      </c>
      <c r="G1722" t="s">
        <v>413</v>
      </c>
      <c r="I1722" t="s">
        <v>1636</v>
      </c>
      <c r="J1722">
        <v>0</v>
      </c>
      <c r="K1722" t="s">
        <v>5571</v>
      </c>
    </row>
    <row r="1723" spans="1:11" x14ac:dyDescent="0.35">
      <c r="A1723" t="s">
        <v>5538</v>
      </c>
      <c r="B1723" t="s">
        <v>5100</v>
      </c>
      <c r="C1723" t="s">
        <v>4848</v>
      </c>
      <c r="D1723" t="s">
        <v>413</v>
      </c>
      <c r="E1723" t="s">
        <v>413</v>
      </c>
      <c r="F1723" t="s">
        <v>413</v>
      </c>
      <c r="G1723" t="s">
        <v>413</v>
      </c>
      <c r="I1723" t="s">
        <v>1636</v>
      </c>
      <c r="J1723" t="s">
        <v>1636</v>
      </c>
      <c r="K1723" t="s">
        <v>5572</v>
      </c>
    </row>
    <row r="1724" spans="1:11" x14ac:dyDescent="0.35">
      <c r="A1724" t="s">
        <v>5538</v>
      </c>
      <c r="B1724" t="s">
        <v>5100</v>
      </c>
      <c r="C1724" t="s">
        <v>4869</v>
      </c>
      <c r="D1724" t="s">
        <v>413</v>
      </c>
      <c r="E1724" t="s">
        <v>413</v>
      </c>
      <c r="F1724" t="s">
        <v>413</v>
      </c>
      <c r="G1724" t="s">
        <v>413</v>
      </c>
      <c r="I1724" t="s">
        <v>1636</v>
      </c>
      <c r="J1724" t="s">
        <v>1636</v>
      </c>
      <c r="K1724" t="s">
        <v>5573</v>
      </c>
    </row>
    <row r="1725" spans="1:11" x14ac:dyDescent="0.35">
      <c r="A1725" t="s">
        <v>5538</v>
      </c>
      <c r="B1725" t="s">
        <v>5100</v>
      </c>
      <c r="C1725" t="s">
        <v>4890</v>
      </c>
      <c r="D1725" t="s">
        <v>413</v>
      </c>
      <c r="E1725" t="s">
        <v>413</v>
      </c>
      <c r="F1725" t="s">
        <v>413</v>
      </c>
      <c r="G1725" t="s">
        <v>413</v>
      </c>
      <c r="I1725" t="s">
        <v>1636</v>
      </c>
      <c r="J1725" t="s">
        <v>1636</v>
      </c>
      <c r="K1725" t="s">
        <v>5574</v>
      </c>
    </row>
    <row r="1726" spans="1:11" x14ac:dyDescent="0.35">
      <c r="A1726" t="s">
        <v>5538</v>
      </c>
      <c r="B1726" t="s">
        <v>5101</v>
      </c>
      <c r="C1726" t="s">
        <v>4826</v>
      </c>
      <c r="D1726" t="s">
        <v>413</v>
      </c>
      <c r="E1726" t="s">
        <v>413</v>
      </c>
      <c r="F1726" t="s">
        <v>413</v>
      </c>
      <c r="G1726" t="s">
        <v>413</v>
      </c>
      <c r="I1726" t="s">
        <v>1636</v>
      </c>
      <c r="J1726">
        <v>0</v>
      </c>
      <c r="K1726" t="s">
        <v>5575</v>
      </c>
    </row>
    <row r="1727" spans="1:11" x14ac:dyDescent="0.35">
      <c r="A1727" t="s">
        <v>5538</v>
      </c>
      <c r="B1727" t="s">
        <v>5101</v>
      </c>
      <c r="C1727" t="s">
        <v>4847</v>
      </c>
      <c r="D1727" t="s">
        <v>413</v>
      </c>
      <c r="E1727" t="s">
        <v>413</v>
      </c>
      <c r="F1727" t="s">
        <v>413</v>
      </c>
      <c r="G1727" t="s">
        <v>413</v>
      </c>
      <c r="I1727" t="s">
        <v>1636</v>
      </c>
      <c r="J1727" t="s">
        <v>1636</v>
      </c>
      <c r="K1727" t="s">
        <v>5576</v>
      </c>
    </row>
    <row r="1728" spans="1:11" x14ac:dyDescent="0.35">
      <c r="A1728" t="s">
        <v>5538</v>
      </c>
      <c r="B1728" t="s">
        <v>5101</v>
      </c>
      <c r="C1728" t="s">
        <v>4868</v>
      </c>
      <c r="D1728" t="s">
        <v>413</v>
      </c>
      <c r="E1728" t="s">
        <v>413</v>
      </c>
      <c r="F1728" t="s">
        <v>413</v>
      </c>
      <c r="G1728" t="s">
        <v>413</v>
      </c>
      <c r="I1728" t="s">
        <v>1636</v>
      </c>
      <c r="J1728" t="s">
        <v>1636</v>
      </c>
      <c r="K1728" t="s">
        <v>5577</v>
      </c>
    </row>
    <row r="1729" spans="1:11" x14ac:dyDescent="0.35">
      <c r="A1729" t="s">
        <v>5538</v>
      </c>
      <c r="B1729" t="s">
        <v>5101</v>
      </c>
      <c r="C1729" t="s">
        <v>4889</v>
      </c>
      <c r="D1729" t="s">
        <v>413</v>
      </c>
      <c r="E1729" t="s">
        <v>413</v>
      </c>
      <c r="F1729" t="s">
        <v>413</v>
      </c>
      <c r="G1729" t="s">
        <v>413</v>
      </c>
      <c r="I1729" t="s">
        <v>1636</v>
      </c>
      <c r="J1729" t="s">
        <v>1636</v>
      </c>
      <c r="K1729" t="s">
        <v>5578</v>
      </c>
    </row>
    <row r="1730" spans="1:11" x14ac:dyDescent="0.35">
      <c r="A1730" t="s">
        <v>5538</v>
      </c>
      <c r="B1730" t="s">
        <v>5102</v>
      </c>
      <c r="C1730" t="s">
        <v>4825</v>
      </c>
      <c r="D1730" t="s">
        <v>413</v>
      </c>
      <c r="E1730" t="s">
        <v>413</v>
      </c>
      <c r="F1730" t="s">
        <v>413</v>
      </c>
      <c r="G1730" t="s">
        <v>413</v>
      </c>
      <c r="I1730" t="s">
        <v>1636</v>
      </c>
      <c r="J1730">
        <v>0</v>
      </c>
      <c r="K1730" t="s">
        <v>5579</v>
      </c>
    </row>
    <row r="1731" spans="1:11" x14ac:dyDescent="0.35">
      <c r="A1731" t="s">
        <v>5538</v>
      </c>
      <c r="B1731" t="s">
        <v>5102</v>
      </c>
      <c r="C1731" t="s">
        <v>4846</v>
      </c>
      <c r="D1731" t="s">
        <v>413</v>
      </c>
      <c r="E1731" t="s">
        <v>413</v>
      </c>
      <c r="F1731" t="s">
        <v>413</v>
      </c>
      <c r="G1731" t="s">
        <v>413</v>
      </c>
      <c r="I1731" t="s">
        <v>1636</v>
      </c>
      <c r="J1731" t="s">
        <v>1636</v>
      </c>
      <c r="K1731" t="s">
        <v>5580</v>
      </c>
    </row>
    <row r="1732" spans="1:11" x14ac:dyDescent="0.35">
      <c r="A1732" t="s">
        <v>5538</v>
      </c>
      <c r="B1732" t="s">
        <v>5102</v>
      </c>
      <c r="C1732" t="s">
        <v>4867</v>
      </c>
      <c r="D1732" t="s">
        <v>413</v>
      </c>
      <c r="E1732" t="s">
        <v>413</v>
      </c>
      <c r="F1732" t="s">
        <v>413</v>
      </c>
      <c r="G1732" t="s">
        <v>413</v>
      </c>
      <c r="I1732" t="s">
        <v>1636</v>
      </c>
      <c r="J1732" t="s">
        <v>1636</v>
      </c>
      <c r="K1732" t="s">
        <v>5581</v>
      </c>
    </row>
    <row r="1733" spans="1:11" x14ac:dyDescent="0.35">
      <c r="A1733" t="s">
        <v>5538</v>
      </c>
      <c r="B1733" t="s">
        <v>5102</v>
      </c>
      <c r="C1733" t="s">
        <v>4888</v>
      </c>
      <c r="D1733" t="s">
        <v>413</v>
      </c>
      <c r="E1733" t="s">
        <v>413</v>
      </c>
      <c r="F1733" t="s">
        <v>413</v>
      </c>
      <c r="G1733" t="s">
        <v>413</v>
      </c>
      <c r="I1733" t="s">
        <v>1636</v>
      </c>
      <c r="J1733" t="s">
        <v>1636</v>
      </c>
      <c r="K1733" t="s">
        <v>5582</v>
      </c>
    </row>
    <row r="1734" spans="1:11" x14ac:dyDescent="0.35">
      <c r="A1734" t="s">
        <v>5538</v>
      </c>
      <c r="B1734" t="s">
        <v>5103</v>
      </c>
      <c r="C1734" t="s">
        <v>4824</v>
      </c>
      <c r="D1734" t="s">
        <v>413</v>
      </c>
      <c r="E1734" t="s">
        <v>413</v>
      </c>
      <c r="F1734" t="s">
        <v>413</v>
      </c>
      <c r="G1734" t="s">
        <v>413</v>
      </c>
      <c r="I1734" t="s">
        <v>1636</v>
      </c>
      <c r="J1734">
        <v>0</v>
      </c>
      <c r="K1734" t="s">
        <v>5583</v>
      </c>
    </row>
    <row r="1735" spans="1:11" x14ac:dyDescent="0.35">
      <c r="A1735" t="s">
        <v>5538</v>
      </c>
      <c r="B1735" t="s">
        <v>5103</v>
      </c>
      <c r="C1735" t="s">
        <v>4845</v>
      </c>
      <c r="D1735" t="s">
        <v>413</v>
      </c>
      <c r="E1735" t="s">
        <v>413</v>
      </c>
      <c r="F1735" t="s">
        <v>413</v>
      </c>
      <c r="G1735" t="s">
        <v>413</v>
      </c>
      <c r="I1735" t="s">
        <v>1636</v>
      </c>
      <c r="J1735" t="s">
        <v>1636</v>
      </c>
      <c r="K1735" t="s">
        <v>5584</v>
      </c>
    </row>
    <row r="1736" spans="1:11" x14ac:dyDescent="0.35">
      <c r="A1736" t="s">
        <v>5538</v>
      </c>
      <c r="B1736" t="s">
        <v>5103</v>
      </c>
      <c r="C1736" t="s">
        <v>4866</v>
      </c>
      <c r="D1736" t="s">
        <v>413</v>
      </c>
      <c r="E1736" t="s">
        <v>413</v>
      </c>
      <c r="F1736" t="s">
        <v>413</v>
      </c>
      <c r="G1736" t="s">
        <v>413</v>
      </c>
      <c r="I1736" t="s">
        <v>1636</v>
      </c>
      <c r="J1736" t="s">
        <v>1636</v>
      </c>
      <c r="K1736" t="s">
        <v>5585</v>
      </c>
    </row>
    <row r="1737" spans="1:11" x14ac:dyDescent="0.35">
      <c r="A1737" t="s">
        <v>5538</v>
      </c>
      <c r="B1737" t="s">
        <v>5103</v>
      </c>
      <c r="C1737" t="s">
        <v>4887</v>
      </c>
      <c r="D1737" t="s">
        <v>413</v>
      </c>
      <c r="E1737" t="s">
        <v>413</v>
      </c>
      <c r="F1737" t="s">
        <v>413</v>
      </c>
      <c r="G1737" t="s">
        <v>413</v>
      </c>
      <c r="I1737" t="s">
        <v>1636</v>
      </c>
      <c r="J1737" t="s">
        <v>1636</v>
      </c>
      <c r="K1737" t="s">
        <v>5586</v>
      </c>
    </row>
    <row r="1738" spans="1:11" x14ac:dyDescent="0.35">
      <c r="A1738" t="s">
        <v>5538</v>
      </c>
      <c r="B1738" t="s">
        <v>5104</v>
      </c>
      <c r="C1738" t="s">
        <v>4823</v>
      </c>
      <c r="D1738" t="s">
        <v>413</v>
      </c>
      <c r="E1738" t="s">
        <v>413</v>
      </c>
      <c r="F1738" t="s">
        <v>413</v>
      </c>
      <c r="G1738" t="s">
        <v>413</v>
      </c>
      <c r="I1738" t="s">
        <v>1636</v>
      </c>
      <c r="J1738">
        <v>0</v>
      </c>
      <c r="K1738" t="s">
        <v>5587</v>
      </c>
    </row>
    <row r="1739" spans="1:11" x14ac:dyDescent="0.35">
      <c r="A1739" t="s">
        <v>5538</v>
      </c>
      <c r="B1739" t="s">
        <v>5104</v>
      </c>
      <c r="C1739" t="s">
        <v>4844</v>
      </c>
      <c r="D1739" t="s">
        <v>413</v>
      </c>
      <c r="E1739" t="s">
        <v>413</v>
      </c>
      <c r="F1739" t="s">
        <v>413</v>
      </c>
      <c r="G1739" t="s">
        <v>413</v>
      </c>
      <c r="I1739" t="s">
        <v>1636</v>
      </c>
      <c r="J1739" t="s">
        <v>1636</v>
      </c>
      <c r="K1739" t="s">
        <v>5588</v>
      </c>
    </row>
    <row r="1740" spans="1:11" x14ac:dyDescent="0.35">
      <c r="A1740" t="s">
        <v>5538</v>
      </c>
      <c r="B1740" t="s">
        <v>5104</v>
      </c>
      <c r="C1740" t="s">
        <v>4865</v>
      </c>
      <c r="D1740" t="s">
        <v>413</v>
      </c>
      <c r="E1740" t="s">
        <v>413</v>
      </c>
      <c r="F1740" t="s">
        <v>413</v>
      </c>
      <c r="G1740" t="s">
        <v>413</v>
      </c>
      <c r="I1740" t="s">
        <v>1636</v>
      </c>
      <c r="J1740" t="s">
        <v>1636</v>
      </c>
      <c r="K1740" t="s">
        <v>5589</v>
      </c>
    </row>
    <row r="1741" spans="1:11" x14ac:dyDescent="0.35">
      <c r="A1741" t="s">
        <v>5538</v>
      </c>
      <c r="B1741" t="s">
        <v>5104</v>
      </c>
      <c r="C1741" t="s">
        <v>4886</v>
      </c>
      <c r="D1741" t="s">
        <v>413</v>
      </c>
      <c r="E1741" t="s">
        <v>413</v>
      </c>
      <c r="F1741" t="s">
        <v>413</v>
      </c>
      <c r="G1741" t="s">
        <v>413</v>
      </c>
      <c r="I1741" t="s">
        <v>1636</v>
      </c>
      <c r="J1741" t="s">
        <v>1636</v>
      </c>
      <c r="K1741" t="s">
        <v>5590</v>
      </c>
    </row>
    <row r="1742" spans="1:11" x14ac:dyDescent="0.35">
      <c r="A1742" t="s">
        <v>5538</v>
      </c>
      <c r="B1742" t="s">
        <v>5105</v>
      </c>
      <c r="C1742" t="s">
        <v>4822</v>
      </c>
      <c r="D1742" t="s">
        <v>413</v>
      </c>
      <c r="E1742" t="s">
        <v>413</v>
      </c>
      <c r="F1742" t="s">
        <v>413</v>
      </c>
      <c r="G1742" t="s">
        <v>413</v>
      </c>
      <c r="I1742" t="s">
        <v>1636</v>
      </c>
      <c r="J1742">
        <v>0</v>
      </c>
      <c r="K1742" t="s">
        <v>5591</v>
      </c>
    </row>
    <row r="1743" spans="1:11" x14ac:dyDescent="0.35">
      <c r="A1743" t="s">
        <v>5538</v>
      </c>
      <c r="B1743" t="s">
        <v>5105</v>
      </c>
      <c r="C1743" t="s">
        <v>4843</v>
      </c>
      <c r="D1743" t="s">
        <v>413</v>
      </c>
      <c r="E1743" t="s">
        <v>413</v>
      </c>
      <c r="F1743" t="s">
        <v>413</v>
      </c>
      <c r="G1743" t="s">
        <v>413</v>
      </c>
      <c r="I1743" t="s">
        <v>1636</v>
      </c>
      <c r="J1743" t="s">
        <v>1636</v>
      </c>
      <c r="K1743" t="s">
        <v>5592</v>
      </c>
    </row>
    <row r="1744" spans="1:11" x14ac:dyDescent="0.35">
      <c r="A1744" t="s">
        <v>5538</v>
      </c>
      <c r="B1744" t="s">
        <v>5105</v>
      </c>
      <c r="C1744" t="s">
        <v>4864</v>
      </c>
      <c r="D1744" t="s">
        <v>413</v>
      </c>
      <c r="E1744" t="s">
        <v>413</v>
      </c>
      <c r="F1744" t="s">
        <v>413</v>
      </c>
      <c r="G1744" t="s">
        <v>413</v>
      </c>
      <c r="I1744" t="s">
        <v>1636</v>
      </c>
      <c r="J1744" t="s">
        <v>1636</v>
      </c>
      <c r="K1744" t="s">
        <v>5593</v>
      </c>
    </row>
    <row r="1745" spans="1:11" x14ac:dyDescent="0.35">
      <c r="A1745" t="s">
        <v>5538</v>
      </c>
      <c r="B1745" t="s">
        <v>5105</v>
      </c>
      <c r="C1745" t="s">
        <v>4885</v>
      </c>
      <c r="D1745" t="s">
        <v>413</v>
      </c>
      <c r="E1745" t="s">
        <v>413</v>
      </c>
      <c r="F1745" t="s">
        <v>413</v>
      </c>
      <c r="G1745" t="s">
        <v>413</v>
      </c>
      <c r="I1745" t="s">
        <v>1636</v>
      </c>
      <c r="J1745" t="s">
        <v>1636</v>
      </c>
      <c r="K1745" t="s">
        <v>5594</v>
      </c>
    </row>
    <row r="1746" spans="1:11" x14ac:dyDescent="0.35">
      <c r="A1746" t="s">
        <v>5538</v>
      </c>
      <c r="B1746" t="s">
        <v>5106</v>
      </c>
      <c r="C1746" t="s">
        <v>4835</v>
      </c>
      <c r="D1746" t="s">
        <v>413</v>
      </c>
      <c r="E1746" t="s">
        <v>413</v>
      </c>
      <c r="F1746" t="s">
        <v>413</v>
      </c>
      <c r="G1746" t="s">
        <v>413</v>
      </c>
      <c r="I1746" t="s">
        <v>1636</v>
      </c>
      <c r="J1746">
        <v>0</v>
      </c>
      <c r="K1746" t="s">
        <v>5595</v>
      </c>
    </row>
    <row r="1747" spans="1:11" x14ac:dyDescent="0.35">
      <c r="A1747" t="s">
        <v>5538</v>
      </c>
      <c r="B1747" t="s">
        <v>5106</v>
      </c>
      <c r="C1747" t="s">
        <v>4856</v>
      </c>
      <c r="D1747" t="s">
        <v>413</v>
      </c>
      <c r="E1747" t="s">
        <v>413</v>
      </c>
      <c r="F1747" t="s">
        <v>413</v>
      </c>
      <c r="G1747" t="s">
        <v>413</v>
      </c>
      <c r="I1747" t="s">
        <v>1636</v>
      </c>
      <c r="J1747" t="s">
        <v>1636</v>
      </c>
      <c r="K1747" t="s">
        <v>5596</v>
      </c>
    </row>
    <row r="1748" spans="1:11" x14ac:dyDescent="0.35">
      <c r="A1748" t="s">
        <v>5538</v>
      </c>
      <c r="B1748" t="s">
        <v>5106</v>
      </c>
      <c r="C1748" t="s">
        <v>4877</v>
      </c>
      <c r="D1748" t="s">
        <v>413</v>
      </c>
      <c r="E1748" t="s">
        <v>413</v>
      </c>
      <c r="F1748" t="s">
        <v>413</v>
      </c>
      <c r="G1748" t="s">
        <v>413</v>
      </c>
      <c r="I1748" t="s">
        <v>1636</v>
      </c>
      <c r="J1748" t="s">
        <v>1636</v>
      </c>
      <c r="K1748" t="s">
        <v>5597</v>
      </c>
    </row>
    <row r="1749" spans="1:11" x14ac:dyDescent="0.35">
      <c r="A1749" t="s">
        <v>5538</v>
      </c>
      <c r="B1749" t="s">
        <v>5106</v>
      </c>
      <c r="C1749" t="s">
        <v>4898</v>
      </c>
      <c r="D1749" t="s">
        <v>413</v>
      </c>
      <c r="E1749" t="s">
        <v>413</v>
      </c>
      <c r="F1749" t="s">
        <v>413</v>
      </c>
      <c r="G1749" t="s">
        <v>413</v>
      </c>
      <c r="I1749" t="s">
        <v>1636</v>
      </c>
      <c r="J1749" t="s">
        <v>1636</v>
      </c>
      <c r="K1749" t="s">
        <v>5598</v>
      </c>
    </row>
    <row r="1750" spans="1:11" x14ac:dyDescent="0.35">
      <c r="A1750" t="s">
        <v>5538</v>
      </c>
      <c r="B1750" t="s">
        <v>5107</v>
      </c>
      <c r="C1750" t="s">
        <v>4834</v>
      </c>
      <c r="D1750" t="s">
        <v>413</v>
      </c>
      <c r="E1750" t="s">
        <v>413</v>
      </c>
      <c r="F1750" t="s">
        <v>413</v>
      </c>
      <c r="G1750" t="s">
        <v>413</v>
      </c>
      <c r="I1750" t="s">
        <v>1636</v>
      </c>
      <c r="J1750">
        <v>0</v>
      </c>
      <c r="K1750" t="s">
        <v>5599</v>
      </c>
    </row>
    <row r="1751" spans="1:11" x14ac:dyDescent="0.35">
      <c r="A1751" t="s">
        <v>5538</v>
      </c>
      <c r="B1751" t="s">
        <v>5107</v>
      </c>
      <c r="C1751" t="s">
        <v>4855</v>
      </c>
      <c r="D1751" t="s">
        <v>413</v>
      </c>
      <c r="E1751" t="s">
        <v>413</v>
      </c>
      <c r="F1751" t="s">
        <v>413</v>
      </c>
      <c r="G1751" t="s">
        <v>413</v>
      </c>
      <c r="I1751" t="s">
        <v>1636</v>
      </c>
      <c r="J1751" t="s">
        <v>1636</v>
      </c>
      <c r="K1751" t="s">
        <v>5600</v>
      </c>
    </row>
    <row r="1752" spans="1:11" x14ac:dyDescent="0.35">
      <c r="A1752" t="s">
        <v>5538</v>
      </c>
      <c r="B1752" t="s">
        <v>5107</v>
      </c>
      <c r="C1752" t="s">
        <v>4876</v>
      </c>
      <c r="D1752" t="s">
        <v>413</v>
      </c>
      <c r="E1752" t="s">
        <v>413</v>
      </c>
      <c r="F1752" t="s">
        <v>413</v>
      </c>
      <c r="G1752" t="s">
        <v>413</v>
      </c>
      <c r="I1752" t="s">
        <v>1636</v>
      </c>
      <c r="J1752" t="s">
        <v>1636</v>
      </c>
      <c r="K1752" t="s">
        <v>5601</v>
      </c>
    </row>
    <row r="1753" spans="1:11" x14ac:dyDescent="0.35">
      <c r="A1753" t="s">
        <v>5538</v>
      </c>
      <c r="B1753" t="s">
        <v>5107</v>
      </c>
      <c r="C1753" t="s">
        <v>4897</v>
      </c>
      <c r="D1753" t="s">
        <v>413</v>
      </c>
      <c r="E1753" t="s">
        <v>413</v>
      </c>
      <c r="F1753" t="s">
        <v>413</v>
      </c>
      <c r="G1753" t="s">
        <v>413</v>
      </c>
      <c r="I1753" t="s">
        <v>1636</v>
      </c>
      <c r="J1753" t="s">
        <v>1636</v>
      </c>
      <c r="K1753" t="s">
        <v>5602</v>
      </c>
    </row>
    <row r="1754" spans="1:11" x14ac:dyDescent="0.35">
      <c r="A1754" t="s">
        <v>5538</v>
      </c>
      <c r="B1754" t="s">
        <v>5108</v>
      </c>
      <c r="C1754" t="s">
        <v>4833</v>
      </c>
      <c r="D1754" t="s">
        <v>413</v>
      </c>
      <c r="E1754" t="s">
        <v>413</v>
      </c>
      <c r="F1754" t="s">
        <v>413</v>
      </c>
      <c r="G1754" t="s">
        <v>413</v>
      </c>
      <c r="I1754" t="s">
        <v>1636</v>
      </c>
      <c r="J1754">
        <v>0</v>
      </c>
      <c r="K1754" t="s">
        <v>5603</v>
      </c>
    </row>
    <row r="1755" spans="1:11" x14ac:dyDescent="0.35">
      <c r="A1755" t="s">
        <v>5538</v>
      </c>
      <c r="B1755" t="s">
        <v>5108</v>
      </c>
      <c r="C1755" t="s">
        <v>4854</v>
      </c>
      <c r="D1755" t="s">
        <v>413</v>
      </c>
      <c r="E1755" t="s">
        <v>413</v>
      </c>
      <c r="F1755" t="s">
        <v>413</v>
      </c>
      <c r="G1755" t="s">
        <v>413</v>
      </c>
      <c r="I1755" t="s">
        <v>1636</v>
      </c>
      <c r="J1755" t="s">
        <v>1636</v>
      </c>
      <c r="K1755" t="s">
        <v>5604</v>
      </c>
    </row>
    <row r="1756" spans="1:11" x14ac:dyDescent="0.35">
      <c r="A1756" t="s">
        <v>5538</v>
      </c>
      <c r="B1756" t="s">
        <v>5108</v>
      </c>
      <c r="C1756" t="s">
        <v>4875</v>
      </c>
      <c r="D1756" t="s">
        <v>413</v>
      </c>
      <c r="E1756" t="s">
        <v>413</v>
      </c>
      <c r="F1756" t="s">
        <v>413</v>
      </c>
      <c r="G1756" t="s">
        <v>413</v>
      </c>
      <c r="I1756" t="s">
        <v>1636</v>
      </c>
      <c r="J1756" t="s">
        <v>1636</v>
      </c>
      <c r="K1756" t="s">
        <v>5605</v>
      </c>
    </row>
    <row r="1757" spans="1:11" x14ac:dyDescent="0.35">
      <c r="A1757" t="s">
        <v>5538</v>
      </c>
      <c r="B1757" t="s">
        <v>5108</v>
      </c>
      <c r="C1757" t="s">
        <v>4896</v>
      </c>
      <c r="D1757" t="s">
        <v>413</v>
      </c>
      <c r="E1757" t="s">
        <v>413</v>
      </c>
      <c r="F1757" t="s">
        <v>413</v>
      </c>
      <c r="G1757" t="s">
        <v>413</v>
      </c>
      <c r="I1757" t="s">
        <v>1636</v>
      </c>
      <c r="J1757" t="s">
        <v>1636</v>
      </c>
      <c r="K1757" t="s">
        <v>5606</v>
      </c>
    </row>
    <row r="1758" spans="1:11" x14ac:dyDescent="0.35">
      <c r="A1758" t="s">
        <v>5538</v>
      </c>
      <c r="B1758" t="s">
        <v>5109</v>
      </c>
      <c r="C1758" t="s">
        <v>4832</v>
      </c>
      <c r="D1758" t="s">
        <v>413</v>
      </c>
      <c r="E1758" t="s">
        <v>413</v>
      </c>
      <c r="F1758" t="s">
        <v>413</v>
      </c>
      <c r="G1758" t="s">
        <v>413</v>
      </c>
      <c r="I1758" t="s">
        <v>1636</v>
      </c>
      <c r="J1758">
        <v>0</v>
      </c>
      <c r="K1758" t="s">
        <v>5607</v>
      </c>
    </row>
    <row r="1759" spans="1:11" x14ac:dyDescent="0.35">
      <c r="A1759" t="s">
        <v>5538</v>
      </c>
      <c r="B1759" t="s">
        <v>5109</v>
      </c>
      <c r="C1759" t="s">
        <v>4853</v>
      </c>
      <c r="D1759" t="s">
        <v>413</v>
      </c>
      <c r="E1759" t="s">
        <v>413</v>
      </c>
      <c r="F1759" t="s">
        <v>413</v>
      </c>
      <c r="G1759" t="s">
        <v>413</v>
      </c>
      <c r="I1759" t="s">
        <v>1636</v>
      </c>
      <c r="J1759" t="s">
        <v>1636</v>
      </c>
      <c r="K1759" t="s">
        <v>5608</v>
      </c>
    </row>
    <row r="1760" spans="1:11" x14ac:dyDescent="0.35">
      <c r="A1760" t="s">
        <v>5538</v>
      </c>
      <c r="B1760" t="s">
        <v>5109</v>
      </c>
      <c r="C1760" t="s">
        <v>4874</v>
      </c>
      <c r="D1760" t="s">
        <v>413</v>
      </c>
      <c r="E1760" t="s">
        <v>413</v>
      </c>
      <c r="F1760" t="s">
        <v>413</v>
      </c>
      <c r="G1760" t="s">
        <v>413</v>
      </c>
      <c r="I1760" t="s">
        <v>1636</v>
      </c>
      <c r="J1760" t="s">
        <v>1636</v>
      </c>
      <c r="K1760" t="s">
        <v>5609</v>
      </c>
    </row>
    <row r="1761" spans="1:11" x14ac:dyDescent="0.35">
      <c r="A1761" t="s">
        <v>5538</v>
      </c>
      <c r="B1761" t="s">
        <v>5109</v>
      </c>
      <c r="C1761" t="s">
        <v>4895</v>
      </c>
      <c r="D1761" t="s">
        <v>413</v>
      </c>
      <c r="E1761" t="s">
        <v>413</v>
      </c>
      <c r="F1761" t="s">
        <v>413</v>
      </c>
      <c r="G1761" t="s">
        <v>413</v>
      </c>
      <c r="I1761" t="s">
        <v>1636</v>
      </c>
      <c r="J1761" t="s">
        <v>1636</v>
      </c>
      <c r="K1761" t="s">
        <v>5610</v>
      </c>
    </row>
    <row r="1762" spans="1:11" x14ac:dyDescent="0.35">
      <c r="A1762" t="s">
        <v>5538</v>
      </c>
      <c r="B1762" t="s">
        <v>5110</v>
      </c>
      <c r="C1762" t="s">
        <v>4831</v>
      </c>
      <c r="D1762" t="s">
        <v>413</v>
      </c>
      <c r="E1762" t="s">
        <v>413</v>
      </c>
      <c r="F1762" t="s">
        <v>413</v>
      </c>
      <c r="G1762" t="s">
        <v>413</v>
      </c>
      <c r="I1762" t="s">
        <v>1636</v>
      </c>
      <c r="J1762">
        <v>0</v>
      </c>
      <c r="K1762" t="s">
        <v>5611</v>
      </c>
    </row>
    <row r="1763" spans="1:11" x14ac:dyDescent="0.35">
      <c r="A1763" t="s">
        <v>5538</v>
      </c>
      <c r="B1763" t="s">
        <v>5110</v>
      </c>
      <c r="C1763" t="s">
        <v>4852</v>
      </c>
      <c r="D1763" t="s">
        <v>413</v>
      </c>
      <c r="E1763" t="s">
        <v>413</v>
      </c>
      <c r="F1763" t="s">
        <v>413</v>
      </c>
      <c r="G1763" t="s">
        <v>413</v>
      </c>
      <c r="I1763" t="s">
        <v>1636</v>
      </c>
      <c r="J1763" t="s">
        <v>1636</v>
      </c>
      <c r="K1763" t="s">
        <v>5612</v>
      </c>
    </row>
    <row r="1764" spans="1:11" x14ac:dyDescent="0.35">
      <c r="A1764" t="s">
        <v>5538</v>
      </c>
      <c r="B1764" t="s">
        <v>5110</v>
      </c>
      <c r="C1764" t="s">
        <v>4873</v>
      </c>
      <c r="D1764" t="s">
        <v>413</v>
      </c>
      <c r="E1764" t="s">
        <v>413</v>
      </c>
      <c r="F1764" t="s">
        <v>413</v>
      </c>
      <c r="G1764" t="s">
        <v>413</v>
      </c>
      <c r="I1764" t="s">
        <v>1636</v>
      </c>
      <c r="J1764" t="s">
        <v>1636</v>
      </c>
      <c r="K1764" t="s">
        <v>5613</v>
      </c>
    </row>
    <row r="1765" spans="1:11" x14ac:dyDescent="0.35">
      <c r="A1765" t="s">
        <v>5538</v>
      </c>
      <c r="B1765" t="s">
        <v>5110</v>
      </c>
      <c r="C1765" t="s">
        <v>4894</v>
      </c>
      <c r="D1765" t="s">
        <v>413</v>
      </c>
      <c r="E1765" t="s">
        <v>413</v>
      </c>
      <c r="F1765" t="s">
        <v>413</v>
      </c>
      <c r="G1765" t="s">
        <v>413</v>
      </c>
      <c r="I1765" t="s">
        <v>1636</v>
      </c>
      <c r="J1765" t="s">
        <v>1636</v>
      </c>
      <c r="K1765" t="s">
        <v>5614</v>
      </c>
    </row>
    <row r="1766" spans="1:11" x14ac:dyDescent="0.35">
      <c r="A1766" t="s">
        <v>5538</v>
      </c>
      <c r="B1766" t="s">
        <v>5111</v>
      </c>
      <c r="C1766" t="s">
        <v>4830</v>
      </c>
      <c r="D1766" t="s">
        <v>413</v>
      </c>
      <c r="E1766" t="s">
        <v>413</v>
      </c>
      <c r="F1766" t="s">
        <v>413</v>
      </c>
      <c r="G1766" t="s">
        <v>413</v>
      </c>
      <c r="I1766" t="s">
        <v>1636</v>
      </c>
      <c r="J1766">
        <v>0</v>
      </c>
      <c r="K1766" t="s">
        <v>5615</v>
      </c>
    </row>
    <row r="1767" spans="1:11" x14ac:dyDescent="0.35">
      <c r="A1767" t="s">
        <v>5538</v>
      </c>
      <c r="B1767" t="s">
        <v>5111</v>
      </c>
      <c r="C1767" t="s">
        <v>4851</v>
      </c>
      <c r="D1767" t="s">
        <v>413</v>
      </c>
      <c r="E1767" t="s">
        <v>413</v>
      </c>
      <c r="F1767" t="s">
        <v>413</v>
      </c>
      <c r="G1767" t="s">
        <v>413</v>
      </c>
      <c r="I1767" t="s">
        <v>1636</v>
      </c>
      <c r="J1767" t="s">
        <v>1636</v>
      </c>
      <c r="K1767" t="s">
        <v>5616</v>
      </c>
    </row>
    <row r="1768" spans="1:11" x14ac:dyDescent="0.35">
      <c r="A1768" t="s">
        <v>5538</v>
      </c>
      <c r="B1768" t="s">
        <v>5111</v>
      </c>
      <c r="C1768" t="s">
        <v>4872</v>
      </c>
      <c r="D1768" t="s">
        <v>413</v>
      </c>
      <c r="E1768" t="s">
        <v>413</v>
      </c>
      <c r="F1768" t="s">
        <v>413</v>
      </c>
      <c r="G1768" t="s">
        <v>413</v>
      </c>
      <c r="I1768" t="s">
        <v>1636</v>
      </c>
      <c r="J1768" t="s">
        <v>1636</v>
      </c>
      <c r="K1768" t="s">
        <v>5617</v>
      </c>
    </row>
    <row r="1769" spans="1:11" x14ac:dyDescent="0.35">
      <c r="A1769" t="s">
        <v>5538</v>
      </c>
      <c r="B1769" t="s">
        <v>5111</v>
      </c>
      <c r="C1769" t="s">
        <v>4893</v>
      </c>
      <c r="D1769" t="s">
        <v>413</v>
      </c>
      <c r="E1769" t="s">
        <v>413</v>
      </c>
      <c r="F1769" t="s">
        <v>413</v>
      </c>
      <c r="G1769" t="s">
        <v>413</v>
      </c>
      <c r="I1769" t="s">
        <v>1636</v>
      </c>
      <c r="J1769" t="s">
        <v>1636</v>
      </c>
      <c r="K1769" t="s">
        <v>5618</v>
      </c>
    </row>
    <row r="1770" spans="1:11" x14ac:dyDescent="0.35">
      <c r="A1770" t="s">
        <v>5538</v>
      </c>
      <c r="B1770" t="s">
        <v>5112</v>
      </c>
      <c r="C1770" t="s">
        <v>4829</v>
      </c>
      <c r="D1770" t="s">
        <v>413</v>
      </c>
      <c r="E1770" t="s">
        <v>413</v>
      </c>
      <c r="F1770" t="s">
        <v>413</v>
      </c>
      <c r="G1770" t="s">
        <v>413</v>
      </c>
      <c r="I1770" t="s">
        <v>1636</v>
      </c>
      <c r="J1770">
        <v>0</v>
      </c>
      <c r="K1770" t="s">
        <v>5619</v>
      </c>
    </row>
    <row r="1771" spans="1:11" x14ac:dyDescent="0.35">
      <c r="A1771" t="s">
        <v>5538</v>
      </c>
      <c r="B1771" t="s">
        <v>5112</v>
      </c>
      <c r="C1771" t="s">
        <v>4850</v>
      </c>
      <c r="D1771" t="s">
        <v>413</v>
      </c>
      <c r="E1771" t="s">
        <v>413</v>
      </c>
      <c r="F1771" t="s">
        <v>413</v>
      </c>
      <c r="G1771" t="s">
        <v>413</v>
      </c>
      <c r="I1771" t="s">
        <v>1636</v>
      </c>
      <c r="J1771" t="s">
        <v>1636</v>
      </c>
      <c r="K1771" t="s">
        <v>5620</v>
      </c>
    </row>
    <row r="1772" spans="1:11" x14ac:dyDescent="0.35">
      <c r="A1772" t="s">
        <v>5538</v>
      </c>
      <c r="B1772" t="s">
        <v>5112</v>
      </c>
      <c r="C1772" t="s">
        <v>4871</v>
      </c>
      <c r="D1772" t="s">
        <v>413</v>
      </c>
      <c r="E1772" t="s">
        <v>413</v>
      </c>
      <c r="F1772" t="s">
        <v>413</v>
      </c>
      <c r="G1772" t="s">
        <v>413</v>
      </c>
      <c r="I1772" t="s">
        <v>1636</v>
      </c>
      <c r="J1772" t="s">
        <v>1636</v>
      </c>
      <c r="K1772" t="s">
        <v>5621</v>
      </c>
    </row>
    <row r="1773" spans="1:11" x14ac:dyDescent="0.35">
      <c r="A1773" t="s">
        <v>5538</v>
      </c>
      <c r="B1773" t="s">
        <v>5112</v>
      </c>
      <c r="C1773" t="s">
        <v>4892</v>
      </c>
      <c r="D1773" t="s">
        <v>413</v>
      </c>
      <c r="E1773" t="s">
        <v>413</v>
      </c>
      <c r="F1773" t="s">
        <v>413</v>
      </c>
      <c r="G1773" t="s">
        <v>413</v>
      </c>
      <c r="I1773" t="s">
        <v>1636</v>
      </c>
      <c r="J1773" t="s">
        <v>1636</v>
      </c>
      <c r="K1773" t="s">
        <v>5622</v>
      </c>
    </row>
    <row r="1774" spans="1:11" x14ac:dyDescent="0.35">
      <c r="A1774" t="s">
        <v>5538</v>
      </c>
      <c r="B1774" t="s">
        <v>5113</v>
      </c>
      <c r="C1774" t="s">
        <v>4737</v>
      </c>
      <c r="D1774" t="s">
        <v>1721</v>
      </c>
      <c r="E1774" t="s">
        <v>2109</v>
      </c>
      <c r="F1774" t="s">
        <v>2109</v>
      </c>
      <c r="G1774" t="s">
        <v>4453</v>
      </c>
      <c r="H1774">
        <v>49</v>
      </c>
      <c r="I1774" t="s">
        <v>2353</v>
      </c>
      <c r="J1774">
        <v>49</v>
      </c>
      <c r="K1774" t="s">
        <v>5623</v>
      </c>
    </row>
    <row r="1775" spans="1:11" x14ac:dyDescent="0.35">
      <c r="A1775" t="s">
        <v>5538</v>
      </c>
      <c r="B1775" t="s">
        <v>5113</v>
      </c>
      <c r="C1775" t="s">
        <v>4758</v>
      </c>
      <c r="D1775" t="s">
        <v>413</v>
      </c>
      <c r="E1775" t="s">
        <v>413</v>
      </c>
      <c r="F1775" t="s">
        <v>413</v>
      </c>
      <c r="G1775" t="s">
        <v>413</v>
      </c>
      <c r="I1775" t="s">
        <v>1636</v>
      </c>
      <c r="J1775" t="s">
        <v>1636</v>
      </c>
      <c r="K1775" t="s">
        <v>5624</v>
      </c>
    </row>
    <row r="1776" spans="1:11" x14ac:dyDescent="0.35">
      <c r="A1776" t="s">
        <v>5538</v>
      </c>
      <c r="B1776" t="s">
        <v>5113</v>
      </c>
      <c r="C1776" t="s">
        <v>4779</v>
      </c>
      <c r="D1776" t="s">
        <v>413</v>
      </c>
      <c r="E1776" t="s">
        <v>413</v>
      </c>
      <c r="F1776" t="s">
        <v>413</v>
      </c>
      <c r="G1776" t="s">
        <v>413</v>
      </c>
      <c r="I1776" t="s">
        <v>1636</v>
      </c>
      <c r="J1776" t="s">
        <v>1636</v>
      </c>
      <c r="K1776" t="s">
        <v>5625</v>
      </c>
    </row>
    <row r="1777" spans="1:11" x14ac:dyDescent="0.35">
      <c r="A1777" t="s">
        <v>5538</v>
      </c>
      <c r="B1777" t="s">
        <v>5113</v>
      </c>
      <c r="C1777" t="s">
        <v>4800</v>
      </c>
      <c r="D1777" t="s">
        <v>413</v>
      </c>
      <c r="E1777" t="s">
        <v>413</v>
      </c>
      <c r="F1777" t="s">
        <v>413</v>
      </c>
      <c r="G1777" t="s">
        <v>413</v>
      </c>
      <c r="I1777" t="s">
        <v>1636</v>
      </c>
      <c r="J1777" t="s">
        <v>1636</v>
      </c>
      <c r="K1777" t="s">
        <v>5626</v>
      </c>
    </row>
    <row r="1778" spans="1:11" x14ac:dyDescent="0.35">
      <c r="A1778" t="s">
        <v>5538</v>
      </c>
      <c r="B1778" t="s">
        <v>5118</v>
      </c>
      <c r="C1778" t="s">
        <v>4736</v>
      </c>
      <c r="D1778" t="s">
        <v>1721</v>
      </c>
      <c r="E1778" t="s">
        <v>2109</v>
      </c>
      <c r="F1778" t="s">
        <v>2109</v>
      </c>
      <c r="G1778" t="s">
        <v>4453</v>
      </c>
      <c r="H1778">
        <v>14</v>
      </c>
      <c r="I1778" t="s">
        <v>2353</v>
      </c>
      <c r="J1778">
        <v>45</v>
      </c>
      <c r="K1778" t="s">
        <v>5628</v>
      </c>
    </row>
    <row r="1779" spans="1:11" x14ac:dyDescent="0.35">
      <c r="A1779" t="s">
        <v>5538</v>
      </c>
      <c r="B1779" t="s">
        <v>5118</v>
      </c>
      <c r="C1779" t="s">
        <v>4757</v>
      </c>
      <c r="D1779" t="s">
        <v>3794</v>
      </c>
      <c r="E1779" t="s">
        <v>3795</v>
      </c>
      <c r="F1779" t="s">
        <v>3795</v>
      </c>
      <c r="G1779" t="s">
        <v>5364</v>
      </c>
      <c r="H1779">
        <v>23</v>
      </c>
      <c r="I1779" t="s">
        <v>2353</v>
      </c>
      <c r="J1779" t="s">
        <v>1636</v>
      </c>
      <c r="K1779" t="s">
        <v>5629</v>
      </c>
    </row>
    <row r="1780" spans="1:11" x14ac:dyDescent="0.35">
      <c r="A1780" t="s">
        <v>5538</v>
      </c>
      <c r="B1780" t="s">
        <v>5118</v>
      </c>
      <c r="C1780" t="s">
        <v>4778</v>
      </c>
      <c r="D1780" t="s">
        <v>3794</v>
      </c>
      <c r="E1780" t="s">
        <v>3795</v>
      </c>
      <c r="F1780" t="s">
        <v>3795</v>
      </c>
      <c r="G1780" t="s">
        <v>4940</v>
      </c>
      <c r="H1780">
        <v>8</v>
      </c>
      <c r="I1780" t="s">
        <v>2353</v>
      </c>
      <c r="J1780" t="s">
        <v>1636</v>
      </c>
      <c r="K1780" t="s">
        <v>5630</v>
      </c>
    </row>
    <row r="1781" spans="1:11" x14ac:dyDescent="0.35">
      <c r="A1781" t="s">
        <v>5538</v>
      </c>
      <c r="B1781" t="s">
        <v>5118</v>
      </c>
      <c r="C1781" t="s">
        <v>4799</v>
      </c>
      <c r="D1781" t="s">
        <v>413</v>
      </c>
      <c r="E1781" t="s">
        <v>413</v>
      </c>
      <c r="F1781" t="s">
        <v>413</v>
      </c>
      <c r="G1781" t="s">
        <v>413</v>
      </c>
      <c r="I1781" t="s">
        <v>1636</v>
      </c>
      <c r="J1781" t="s">
        <v>1636</v>
      </c>
      <c r="K1781" t="s">
        <v>5960</v>
      </c>
    </row>
    <row r="1782" spans="1:11" x14ac:dyDescent="0.35">
      <c r="A1782" t="s">
        <v>5538</v>
      </c>
      <c r="B1782" t="s">
        <v>5120</v>
      </c>
      <c r="C1782" t="s">
        <v>4735</v>
      </c>
      <c r="D1782" t="s">
        <v>5114</v>
      </c>
      <c r="E1782" t="s">
        <v>5122</v>
      </c>
      <c r="F1782" t="s">
        <v>5122</v>
      </c>
      <c r="G1782" t="s">
        <v>4908</v>
      </c>
      <c r="H1782">
        <v>13</v>
      </c>
      <c r="I1782" t="s">
        <v>2353</v>
      </c>
      <c r="J1782">
        <v>43</v>
      </c>
      <c r="K1782" t="s">
        <v>5631</v>
      </c>
    </row>
    <row r="1783" spans="1:11" x14ac:dyDescent="0.35">
      <c r="A1783" t="s">
        <v>5538</v>
      </c>
      <c r="B1783" t="s">
        <v>5120</v>
      </c>
      <c r="C1783" t="s">
        <v>4756</v>
      </c>
      <c r="D1783" t="s">
        <v>5114</v>
      </c>
      <c r="E1783" t="s">
        <v>5159</v>
      </c>
      <c r="F1783" t="s">
        <v>5159</v>
      </c>
      <c r="G1783" t="s">
        <v>4926</v>
      </c>
      <c r="H1783">
        <v>15</v>
      </c>
      <c r="I1783" t="s">
        <v>2353</v>
      </c>
      <c r="J1783" t="s">
        <v>1636</v>
      </c>
      <c r="K1783" t="s">
        <v>5632</v>
      </c>
    </row>
    <row r="1784" spans="1:11" x14ac:dyDescent="0.35">
      <c r="A1784" t="s">
        <v>5538</v>
      </c>
      <c r="B1784" t="s">
        <v>5120</v>
      </c>
      <c r="C1784" t="s">
        <v>4777</v>
      </c>
      <c r="D1784" t="s">
        <v>5116</v>
      </c>
      <c r="E1784" t="s">
        <v>5137</v>
      </c>
      <c r="F1784" t="s">
        <v>5137</v>
      </c>
      <c r="G1784" t="s">
        <v>4921</v>
      </c>
      <c r="H1784">
        <v>15</v>
      </c>
      <c r="I1784" t="s">
        <v>2353</v>
      </c>
      <c r="J1784" t="s">
        <v>1636</v>
      </c>
      <c r="K1784" t="s">
        <v>5633</v>
      </c>
    </row>
    <row r="1785" spans="1:11" x14ac:dyDescent="0.35">
      <c r="A1785" t="s">
        <v>5538</v>
      </c>
      <c r="B1785" t="s">
        <v>5120</v>
      </c>
      <c r="C1785" t="s">
        <v>4798</v>
      </c>
      <c r="D1785" t="s">
        <v>413</v>
      </c>
      <c r="E1785" t="s">
        <v>413</v>
      </c>
      <c r="F1785" t="s">
        <v>413</v>
      </c>
      <c r="G1785" t="s">
        <v>413</v>
      </c>
      <c r="I1785" t="s">
        <v>1636</v>
      </c>
      <c r="J1785" t="s">
        <v>1636</v>
      </c>
      <c r="K1785" t="s">
        <v>5634</v>
      </c>
    </row>
    <row r="1786" spans="1:11" x14ac:dyDescent="0.35">
      <c r="A1786" t="s">
        <v>5538</v>
      </c>
      <c r="B1786" t="s">
        <v>5121</v>
      </c>
      <c r="C1786" t="s">
        <v>4734</v>
      </c>
      <c r="D1786" t="s">
        <v>5116</v>
      </c>
      <c r="E1786" t="s">
        <v>5191</v>
      </c>
      <c r="F1786" t="s">
        <v>5191</v>
      </c>
      <c r="G1786" t="s">
        <v>4939</v>
      </c>
      <c r="H1786">
        <v>15</v>
      </c>
      <c r="I1786" t="s">
        <v>2353</v>
      </c>
      <c r="J1786">
        <v>45</v>
      </c>
      <c r="K1786" t="s">
        <v>5635</v>
      </c>
    </row>
    <row r="1787" spans="1:11" x14ac:dyDescent="0.35">
      <c r="A1787" t="s">
        <v>5538</v>
      </c>
      <c r="B1787" t="s">
        <v>5121</v>
      </c>
      <c r="C1787" t="s">
        <v>4755</v>
      </c>
      <c r="D1787" t="s">
        <v>5392</v>
      </c>
      <c r="E1787" t="s">
        <v>5403</v>
      </c>
      <c r="F1787" t="s">
        <v>5403</v>
      </c>
      <c r="G1787" t="s">
        <v>5395</v>
      </c>
      <c r="H1787">
        <v>30</v>
      </c>
      <c r="I1787" t="s">
        <v>2353</v>
      </c>
      <c r="J1787" t="s">
        <v>1636</v>
      </c>
      <c r="K1787" t="s">
        <v>5636</v>
      </c>
    </row>
    <row r="1788" spans="1:11" x14ac:dyDescent="0.35">
      <c r="A1788" t="s">
        <v>5538</v>
      </c>
      <c r="B1788" t="s">
        <v>5121</v>
      </c>
      <c r="C1788" t="s">
        <v>4776</v>
      </c>
      <c r="D1788" t="s">
        <v>413</v>
      </c>
      <c r="E1788" t="s">
        <v>413</v>
      </c>
      <c r="F1788" t="s">
        <v>413</v>
      </c>
      <c r="G1788" t="s">
        <v>413</v>
      </c>
      <c r="I1788" t="s">
        <v>1636</v>
      </c>
      <c r="J1788" t="s">
        <v>1636</v>
      </c>
      <c r="K1788" t="s">
        <v>5637</v>
      </c>
    </row>
    <row r="1789" spans="1:11" x14ac:dyDescent="0.35">
      <c r="A1789" t="s">
        <v>5538</v>
      </c>
      <c r="B1789" t="s">
        <v>5121</v>
      </c>
      <c r="C1789" t="s">
        <v>4797</v>
      </c>
      <c r="D1789" t="s">
        <v>413</v>
      </c>
      <c r="E1789" t="s">
        <v>413</v>
      </c>
      <c r="F1789" t="s">
        <v>413</v>
      </c>
      <c r="G1789" t="s">
        <v>413</v>
      </c>
      <c r="I1789" t="s">
        <v>1636</v>
      </c>
      <c r="J1789" t="s">
        <v>1636</v>
      </c>
      <c r="K1789" t="s">
        <v>5638</v>
      </c>
    </row>
    <row r="1790" spans="1:11" x14ac:dyDescent="0.35">
      <c r="A1790" t="s">
        <v>5538</v>
      </c>
      <c r="B1790" t="s">
        <v>5123</v>
      </c>
      <c r="C1790" t="s">
        <v>4733</v>
      </c>
      <c r="D1790" t="s">
        <v>824</v>
      </c>
      <c r="E1790" t="s">
        <v>2107</v>
      </c>
      <c r="F1790" t="s">
        <v>2107</v>
      </c>
      <c r="G1790" t="s">
        <v>4923</v>
      </c>
      <c r="H1790">
        <v>10</v>
      </c>
      <c r="I1790" t="s">
        <v>2353</v>
      </c>
      <c r="J1790">
        <v>48</v>
      </c>
      <c r="K1790" t="s">
        <v>5639</v>
      </c>
    </row>
    <row r="1791" spans="1:11" x14ac:dyDescent="0.35">
      <c r="A1791" t="s">
        <v>5538</v>
      </c>
      <c r="B1791" t="s">
        <v>5123</v>
      </c>
      <c r="C1791" t="s">
        <v>4754</v>
      </c>
      <c r="D1791" t="s">
        <v>824</v>
      </c>
      <c r="E1791" t="s">
        <v>2107</v>
      </c>
      <c r="F1791" t="s">
        <v>2107</v>
      </c>
      <c r="G1791" t="s">
        <v>4121</v>
      </c>
      <c r="H1791">
        <v>38</v>
      </c>
      <c r="I1791" t="s">
        <v>2353</v>
      </c>
      <c r="J1791" t="s">
        <v>1636</v>
      </c>
      <c r="K1791" t="s">
        <v>5640</v>
      </c>
    </row>
    <row r="1792" spans="1:11" x14ac:dyDescent="0.35">
      <c r="A1792" t="s">
        <v>5538</v>
      </c>
      <c r="B1792" t="s">
        <v>5123</v>
      </c>
      <c r="C1792" t="s">
        <v>4775</v>
      </c>
      <c r="D1792" t="s">
        <v>413</v>
      </c>
      <c r="E1792" t="s">
        <v>413</v>
      </c>
      <c r="F1792" t="s">
        <v>413</v>
      </c>
      <c r="G1792" t="s">
        <v>413</v>
      </c>
      <c r="I1792" t="s">
        <v>1636</v>
      </c>
      <c r="J1792" t="s">
        <v>1636</v>
      </c>
      <c r="K1792" t="s">
        <v>5641</v>
      </c>
    </row>
    <row r="1793" spans="1:11" x14ac:dyDescent="0.35">
      <c r="A1793" t="s">
        <v>5538</v>
      </c>
      <c r="B1793" t="s">
        <v>5123</v>
      </c>
      <c r="C1793" t="s">
        <v>4796</v>
      </c>
      <c r="D1793" t="s">
        <v>413</v>
      </c>
      <c r="E1793" t="s">
        <v>413</v>
      </c>
      <c r="F1793" t="s">
        <v>413</v>
      </c>
      <c r="G1793" t="s">
        <v>413</v>
      </c>
      <c r="I1793" t="s">
        <v>1636</v>
      </c>
      <c r="J1793" t="s">
        <v>1636</v>
      </c>
      <c r="K1793" t="s">
        <v>5642</v>
      </c>
    </row>
    <row r="1794" spans="1:11" x14ac:dyDescent="0.35">
      <c r="A1794" t="s">
        <v>5538</v>
      </c>
      <c r="B1794" t="s">
        <v>5124</v>
      </c>
      <c r="C1794" t="s">
        <v>4732</v>
      </c>
      <c r="D1794" t="s">
        <v>824</v>
      </c>
      <c r="E1794" t="s">
        <v>2107</v>
      </c>
      <c r="F1794" t="s">
        <v>2107</v>
      </c>
      <c r="G1794" t="s">
        <v>4912</v>
      </c>
      <c r="H1794">
        <v>41</v>
      </c>
      <c r="I1794" t="s">
        <v>2353</v>
      </c>
      <c r="J1794">
        <v>50</v>
      </c>
      <c r="K1794" t="s">
        <v>5643</v>
      </c>
    </row>
    <row r="1795" spans="1:11" x14ac:dyDescent="0.35">
      <c r="A1795" t="s">
        <v>5538</v>
      </c>
      <c r="B1795" t="s">
        <v>5124</v>
      </c>
      <c r="C1795" t="s">
        <v>4753</v>
      </c>
      <c r="D1795" t="s">
        <v>829</v>
      </c>
      <c r="E1795" t="s">
        <v>1083</v>
      </c>
      <c r="F1795" t="s">
        <v>1083</v>
      </c>
      <c r="G1795" t="s">
        <v>4307</v>
      </c>
      <c r="H1795">
        <v>9</v>
      </c>
      <c r="I1795" t="s">
        <v>2353</v>
      </c>
      <c r="J1795" t="s">
        <v>1636</v>
      </c>
      <c r="K1795" t="s">
        <v>5644</v>
      </c>
    </row>
    <row r="1796" spans="1:11" x14ac:dyDescent="0.35">
      <c r="A1796" t="s">
        <v>5538</v>
      </c>
      <c r="B1796" t="s">
        <v>5124</v>
      </c>
      <c r="C1796" t="s">
        <v>4774</v>
      </c>
      <c r="D1796" t="s">
        <v>413</v>
      </c>
      <c r="E1796" t="s">
        <v>413</v>
      </c>
      <c r="F1796" t="s">
        <v>413</v>
      </c>
      <c r="G1796" t="s">
        <v>413</v>
      </c>
      <c r="I1796" t="s">
        <v>1636</v>
      </c>
      <c r="J1796" t="s">
        <v>1636</v>
      </c>
      <c r="K1796" t="s">
        <v>5645</v>
      </c>
    </row>
    <row r="1797" spans="1:11" x14ac:dyDescent="0.35">
      <c r="A1797" t="s">
        <v>5538</v>
      </c>
      <c r="B1797" t="s">
        <v>5124</v>
      </c>
      <c r="C1797" t="s">
        <v>4795</v>
      </c>
      <c r="D1797" t="s">
        <v>413</v>
      </c>
      <c r="E1797" t="s">
        <v>413</v>
      </c>
      <c r="F1797" t="s">
        <v>413</v>
      </c>
      <c r="G1797" t="s">
        <v>413</v>
      </c>
      <c r="I1797" t="s">
        <v>1636</v>
      </c>
      <c r="J1797" t="s">
        <v>1636</v>
      </c>
      <c r="K1797" t="s">
        <v>5646</v>
      </c>
    </row>
    <row r="1798" spans="1:11" x14ac:dyDescent="0.35">
      <c r="A1798" t="s">
        <v>5538</v>
      </c>
      <c r="B1798" t="s">
        <v>5125</v>
      </c>
      <c r="C1798" t="s">
        <v>4731</v>
      </c>
      <c r="D1798" t="s">
        <v>413</v>
      </c>
      <c r="E1798" t="s">
        <v>413</v>
      </c>
      <c r="F1798" t="s">
        <v>413</v>
      </c>
      <c r="G1798" t="s">
        <v>413</v>
      </c>
      <c r="I1798" t="s">
        <v>1636</v>
      </c>
      <c r="J1798">
        <v>0</v>
      </c>
      <c r="K1798" t="s">
        <v>5647</v>
      </c>
    </row>
    <row r="1799" spans="1:11" x14ac:dyDescent="0.35">
      <c r="A1799" t="s">
        <v>5538</v>
      </c>
      <c r="B1799" t="s">
        <v>5125</v>
      </c>
      <c r="C1799" t="s">
        <v>4752</v>
      </c>
      <c r="D1799" t="s">
        <v>413</v>
      </c>
      <c r="E1799" t="s">
        <v>413</v>
      </c>
      <c r="F1799" t="s">
        <v>413</v>
      </c>
      <c r="G1799" t="s">
        <v>413</v>
      </c>
      <c r="I1799" t="s">
        <v>1636</v>
      </c>
      <c r="J1799" t="s">
        <v>1636</v>
      </c>
      <c r="K1799" t="s">
        <v>5648</v>
      </c>
    </row>
    <row r="1800" spans="1:11" x14ac:dyDescent="0.35">
      <c r="A1800" t="s">
        <v>5538</v>
      </c>
      <c r="B1800" t="s">
        <v>5125</v>
      </c>
      <c r="C1800" t="s">
        <v>4773</v>
      </c>
      <c r="D1800" t="s">
        <v>413</v>
      </c>
      <c r="E1800" t="s">
        <v>413</v>
      </c>
      <c r="F1800" t="s">
        <v>413</v>
      </c>
      <c r="G1800" t="s">
        <v>413</v>
      </c>
      <c r="I1800" t="s">
        <v>1636</v>
      </c>
      <c r="J1800" t="s">
        <v>1636</v>
      </c>
      <c r="K1800" t="s">
        <v>5649</v>
      </c>
    </row>
    <row r="1801" spans="1:11" x14ac:dyDescent="0.35">
      <c r="A1801" t="s">
        <v>5538</v>
      </c>
      <c r="B1801" t="s">
        <v>5125</v>
      </c>
      <c r="C1801" t="s">
        <v>4794</v>
      </c>
      <c r="D1801" t="s">
        <v>413</v>
      </c>
      <c r="E1801" t="s">
        <v>413</v>
      </c>
      <c r="F1801" t="s">
        <v>413</v>
      </c>
      <c r="G1801" t="s">
        <v>413</v>
      </c>
      <c r="I1801" t="s">
        <v>1636</v>
      </c>
      <c r="J1801" t="s">
        <v>1636</v>
      </c>
      <c r="K1801" t="s">
        <v>5650</v>
      </c>
    </row>
    <row r="1802" spans="1:11" x14ac:dyDescent="0.35">
      <c r="A1802" t="s">
        <v>5538</v>
      </c>
      <c r="B1802" t="s">
        <v>5126</v>
      </c>
      <c r="C1802" t="s">
        <v>4744</v>
      </c>
      <c r="D1802" t="s">
        <v>824</v>
      </c>
      <c r="E1802" t="s">
        <v>2107</v>
      </c>
      <c r="F1802" t="s">
        <v>2107</v>
      </c>
      <c r="G1802" t="s">
        <v>4447</v>
      </c>
      <c r="H1802">
        <v>7</v>
      </c>
      <c r="I1802" t="s">
        <v>2353</v>
      </c>
      <c r="J1802">
        <v>47</v>
      </c>
      <c r="K1802" t="s">
        <v>5651</v>
      </c>
    </row>
    <row r="1803" spans="1:11" x14ac:dyDescent="0.35">
      <c r="A1803" t="s">
        <v>5538</v>
      </c>
      <c r="B1803" t="s">
        <v>5126</v>
      </c>
      <c r="C1803" t="s">
        <v>4765</v>
      </c>
      <c r="D1803" t="s">
        <v>824</v>
      </c>
      <c r="E1803" t="s">
        <v>2107</v>
      </c>
      <c r="F1803" t="s">
        <v>2107</v>
      </c>
      <c r="G1803" t="s">
        <v>4137</v>
      </c>
      <c r="H1803">
        <v>40</v>
      </c>
      <c r="I1803" t="s">
        <v>2353</v>
      </c>
      <c r="J1803" t="s">
        <v>1636</v>
      </c>
      <c r="K1803" t="s">
        <v>5652</v>
      </c>
    </row>
    <row r="1804" spans="1:11" x14ac:dyDescent="0.35">
      <c r="A1804" t="s">
        <v>5538</v>
      </c>
      <c r="B1804" t="s">
        <v>5126</v>
      </c>
      <c r="C1804" t="s">
        <v>4786</v>
      </c>
      <c r="D1804" t="s">
        <v>413</v>
      </c>
      <c r="E1804" t="s">
        <v>413</v>
      </c>
      <c r="F1804" t="s">
        <v>413</v>
      </c>
      <c r="G1804" t="s">
        <v>413</v>
      </c>
      <c r="I1804" t="s">
        <v>1636</v>
      </c>
      <c r="J1804" t="s">
        <v>1636</v>
      </c>
      <c r="K1804" t="s">
        <v>5653</v>
      </c>
    </row>
    <row r="1805" spans="1:11" x14ac:dyDescent="0.35">
      <c r="A1805" t="s">
        <v>5538</v>
      </c>
      <c r="B1805" t="s">
        <v>5126</v>
      </c>
      <c r="C1805" t="s">
        <v>4807</v>
      </c>
      <c r="D1805" t="s">
        <v>413</v>
      </c>
      <c r="E1805" t="s">
        <v>413</v>
      </c>
      <c r="F1805" t="s">
        <v>413</v>
      </c>
      <c r="G1805" t="s">
        <v>413</v>
      </c>
      <c r="I1805" t="s">
        <v>1636</v>
      </c>
      <c r="J1805" t="s">
        <v>1636</v>
      </c>
      <c r="K1805" t="s">
        <v>5654</v>
      </c>
    </row>
    <row r="1806" spans="1:11" x14ac:dyDescent="0.35">
      <c r="A1806" t="s">
        <v>5538</v>
      </c>
      <c r="B1806" t="s">
        <v>5127</v>
      </c>
      <c r="C1806" t="s">
        <v>4743</v>
      </c>
      <c r="D1806" t="s">
        <v>837</v>
      </c>
      <c r="E1806" t="s">
        <v>1117</v>
      </c>
      <c r="F1806" t="s">
        <v>1117</v>
      </c>
      <c r="G1806" t="s">
        <v>4450</v>
      </c>
      <c r="H1806">
        <v>15</v>
      </c>
      <c r="I1806" t="s">
        <v>2353</v>
      </c>
      <c r="J1806">
        <v>48</v>
      </c>
      <c r="K1806" t="s">
        <v>5655</v>
      </c>
    </row>
    <row r="1807" spans="1:11" x14ac:dyDescent="0.35">
      <c r="A1807" t="s">
        <v>5538</v>
      </c>
      <c r="B1807" t="s">
        <v>5127</v>
      </c>
      <c r="C1807" t="s">
        <v>4764</v>
      </c>
      <c r="D1807" t="s">
        <v>837</v>
      </c>
      <c r="E1807" t="s">
        <v>1117</v>
      </c>
      <c r="F1807" t="s">
        <v>1117</v>
      </c>
      <c r="G1807" t="s">
        <v>4444</v>
      </c>
      <c r="H1807">
        <v>23</v>
      </c>
      <c r="I1807" t="s">
        <v>2353</v>
      </c>
      <c r="J1807" t="s">
        <v>1636</v>
      </c>
      <c r="K1807" t="s">
        <v>5656</v>
      </c>
    </row>
    <row r="1808" spans="1:11" x14ac:dyDescent="0.35">
      <c r="A1808" t="s">
        <v>5538</v>
      </c>
      <c r="B1808" t="s">
        <v>5127</v>
      </c>
      <c r="C1808" t="s">
        <v>4785</v>
      </c>
      <c r="D1808" t="s">
        <v>824</v>
      </c>
      <c r="E1808" t="s">
        <v>2107</v>
      </c>
      <c r="F1808" t="s">
        <v>2107</v>
      </c>
      <c r="G1808" t="s">
        <v>4923</v>
      </c>
      <c r="H1808">
        <v>10</v>
      </c>
      <c r="I1808" t="s">
        <v>2353</v>
      </c>
      <c r="J1808" t="s">
        <v>1636</v>
      </c>
      <c r="K1808" t="s">
        <v>5657</v>
      </c>
    </row>
    <row r="1809" spans="1:11" x14ac:dyDescent="0.35">
      <c r="A1809" t="s">
        <v>5538</v>
      </c>
      <c r="B1809" t="s">
        <v>5127</v>
      </c>
      <c r="C1809" t="s">
        <v>4806</v>
      </c>
      <c r="D1809" t="s">
        <v>413</v>
      </c>
      <c r="E1809" t="s">
        <v>413</v>
      </c>
      <c r="F1809" t="s">
        <v>413</v>
      </c>
      <c r="G1809" t="s">
        <v>413</v>
      </c>
      <c r="I1809" t="s">
        <v>1636</v>
      </c>
      <c r="J1809" t="s">
        <v>1636</v>
      </c>
      <c r="K1809" t="s">
        <v>5658</v>
      </c>
    </row>
    <row r="1810" spans="1:11" x14ac:dyDescent="0.35">
      <c r="A1810" t="s">
        <v>5538</v>
      </c>
      <c r="B1810" t="s">
        <v>5128</v>
      </c>
      <c r="C1810" t="s">
        <v>4742</v>
      </c>
      <c r="D1810" t="s">
        <v>824</v>
      </c>
      <c r="E1810" t="s">
        <v>2107</v>
      </c>
      <c r="F1810" t="s">
        <v>2107</v>
      </c>
      <c r="G1810" t="s">
        <v>4914</v>
      </c>
      <c r="H1810">
        <v>11</v>
      </c>
      <c r="I1810" t="s">
        <v>2353</v>
      </c>
      <c r="J1810">
        <v>40</v>
      </c>
      <c r="K1810" t="s">
        <v>5659</v>
      </c>
    </row>
    <row r="1811" spans="1:11" x14ac:dyDescent="0.35">
      <c r="A1811" t="s">
        <v>5538</v>
      </c>
      <c r="B1811" t="s">
        <v>5128</v>
      </c>
      <c r="C1811" t="s">
        <v>4763</v>
      </c>
      <c r="D1811" t="s">
        <v>819</v>
      </c>
      <c r="E1811" t="s">
        <v>2979</v>
      </c>
      <c r="F1811" t="s">
        <v>2979</v>
      </c>
      <c r="G1811" t="s">
        <v>4086</v>
      </c>
      <c r="H1811">
        <v>10</v>
      </c>
      <c r="I1811" t="s">
        <v>2353</v>
      </c>
      <c r="J1811" t="s">
        <v>1636</v>
      </c>
      <c r="K1811" t="s">
        <v>5660</v>
      </c>
    </row>
    <row r="1812" spans="1:11" x14ac:dyDescent="0.35">
      <c r="A1812" t="s">
        <v>5538</v>
      </c>
      <c r="B1812" t="s">
        <v>5128</v>
      </c>
      <c r="C1812" t="s">
        <v>4784</v>
      </c>
      <c r="D1812" t="s">
        <v>824</v>
      </c>
      <c r="E1812" t="s">
        <v>2107</v>
      </c>
      <c r="F1812" t="s">
        <v>2107</v>
      </c>
      <c r="G1812" t="s">
        <v>5232</v>
      </c>
      <c r="H1812">
        <v>19</v>
      </c>
      <c r="I1812" t="s">
        <v>2353</v>
      </c>
      <c r="J1812" t="s">
        <v>1636</v>
      </c>
      <c r="K1812" t="s">
        <v>5661</v>
      </c>
    </row>
    <row r="1813" spans="1:11" x14ac:dyDescent="0.35">
      <c r="A1813" t="s">
        <v>5538</v>
      </c>
      <c r="B1813" t="s">
        <v>5128</v>
      </c>
      <c r="C1813" t="s">
        <v>4805</v>
      </c>
      <c r="D1813" t="s">
        <v>413</v>
      </c>
      <c r="E1813" t="s">
        <v>413</v>
      </c>
      <c r="F1813" t="s">
        <v>413</v>
      </c>
      <c r="G1813" t="s">
        <v>413</v>
      </c>
      <c r="I1813" t="s">
        <v>1636</v>
      </c>
      <c r="J1813" t="s">
        <v>1636</v>
      </c>
      <c r="K1813" t="s">
        <v>5662</v>
      </c>
    </row>
    <row r="1814" spans="1:11" x14ac:dyDescent="0.35">
      <c r="A1814" t="s">
        <v>5538</v>
      </c>
      <c r="B1814" t="s">
        <v>5129</v>
      </c>
      <c r="C1814" t="s">
        <v>4741</v>
      </c>
      <c r="D1814" t="s">
        <v>834</v>
      </c>
      <c r="E1814" t="s">
        <v>1150</v>
      </c>
      <c r="F1814" t="s">
        <v>1150</v>
      </c>
      <c r="G1814" t="s">
        <v>5365</v>
      </c>
      <c r="H1814">
        <v>38</v>
      </c>
      <c r="I1814" t="s">
        <v>2353</v>
      </c>
      <c r="J1814">
        <v>38</v>
      </c>
      <c r="K1814" t="s">
        <v>5663</v>
      </c>
    </row>
    <row r="1815" spans="1:11" x14ac:dyDescent="0.35">
      <c r="A1815" t="s">
        <v>5538</v>
      </c>
      <c r="B1815" t="s">
        <v>5129</v>
      </c>
      <c r="C1815" t="s">
        <v>4762</v>
      </c>
      <c r="D1815" t="s">
        <v>413</v>
      </c>
      <c r="E1815" t="s">
        <v>413</v>
      </c>
      <c r="F1815" t="s">
        <v>413</v>
      </c>
      <c r="G1815" t="s">
        <v>413</v>
      </c>
      <c r="I1815" t="s">
        <v>1636</v>
      </c>
      <c r="J1815" t="s">
        <v>1636</v>
      </c>
      <c r="K1815" t="s">
        <v>5664</v>
      </c>
    </row>
    <row r="1816" spans="1:11" x14ac:dyDescent="0.35">
      <c r="A1816" t="s">
        <v>5538</v>
      </c>
      <c r="B1816" t="s">
        <v>5129</v>
      </c>
      <c r="C1816" t="s">
        <v>4783</v>
      </c>
      <c r="D1816" t="s">
        <v>413</v>
      </c>
      <c r="E1816" t="s">
        <v>413</v>
      </c>
      <c r="F1816" t="s">
        <v>413</v>
      </c>
      <c r="G1816" t="s">
        <v>413</v>
      </c>
      <c r="I1816" t="s">
        <v>1636</v>
      </c>
      <c r="J1816" t="s">
        <v>1636</v>
      </c>
      <c r="K1816" t="s">
        <v>5665</v>
      </c>
    </row>
    <row r="1817" spans="1:11" x14ac:dyDescent="0.35">
      <c r="A1817" t="s">
        <v>5538</v>
      </c>
      <c r="B1817" t="s">
        <v>5129</v>
      </c>
      <c r="C1817" t="s">
        <v>4804</v>
      </c>
      <c r="D1817" t="s">
        <v>413</v>
      </c>
      <c r="E1817" t="s">
        <v>413</v>
      </c>
      <c r="F1817" t="s">
        <v>413</v>
      </c>
      <c r="G1817" t="s">
        <v>413</v>
      </c>
      <c r="I1817" t="s">
        <v>1636</v>
      </c>
      <c r="J1817" t="s">
        <v>1636</v>
      </c>
      <c r="K1817" t="s">
        <v>5666</v>
      </c>
    </row>
    <row r="1818" spans="1:11" x14ac:dyDescent="0.35">
      <c r="A1818" t="s">
        <v>5538</v>
      </c>
      <c r="B1818" t="s">
        <v>5130</v>
      </c>
      <c r="C1818" t="s">
        <v>4740</v>
      </c>
      <c r="D1818" t="s">
        <v>5114</v>
      </c>
      <c r="E1818" t="s">
        <v>5179</v>
      </c>
      <c r="F1818" t="s">
        <v>5179</v>
      </c>
      <c r="G1818" t="s">
        <v>4935</v>
      </c>
      <c r="H1818">
        <v>15</v>
      </c>
      <c r="I1818" t="s">
        <v>2353</v>
      </c>
      <c r="J1818">
        <v>44</v>
      </c>
      <c r="K1818" t="s">
        <v>5667</v>
      </c>
    </row>
    <row r="1819" spans="1:11" x14ac:dyDescent="0.35">
      <c r="A1819" t="s">
        <v>5538</v>
      </c>
      <c r="B1819" t="s">
        <v>5130</v>
      </c>
      <c r="C1819" t="s">
        <v>4761</v>
      </c>
      <c r="D1819" t="s">
        <v>5114</v>
      </c>
      <c r="E1819" t="s">
        <v>5177</v>
      </c>
      <c r="F1819" t="s">
        <v>5177</v>
      </c>
      <c r="G1819" t="s">
        <v>4933</v>
      </c>
      <c r="H1819">
        <v>15</v>
      </c>
      <c r="I1819" t="s">
        <v>2353</v>
      </c>
      <c r="J1819" t="s">
        <v>1636</v>
      </c>
      <c r="K1819" t="s">
        <v>5668</v>
      </c>
    </row>
    <row r="1820" spans="1:11" x14ac:dyDescent="0.35">
      <c r="A1820" t="s">
        <v>5538</v>
      </c>
      <c r="B1820" t="s">
        <v>5130</v>
      </c>
      <c r="C1820" t="s">
        <v>4782</v>
      </c>
      <c r="D1820" t="s">
        <v>5116</v>
      </c>
      <c r="E1820" t="s">
        <v>5117</v>
      </c>
      <c r="F1820" t="s">
        <v>5117</v>
      </c>
      <c r="G1820" t="s">
        <v>4905</v>
      </c>
      <c r="H1820">
        <v>14</v>
      </c>
      <c r="I1820" t="s">
        <v>2353</v>
      </c>
      <c r="J1820" t="s">
        <v>1636</v>
      </c>
      <c r="K1820" t="s">
        <v>5669</v>
      </c>
    </row>
    <row r="1821" spans="1:11" x14ac:dyDescent="0.35">
      <c r="A1821" t="s">
        <v>5538</v>
      </c>
      <c r="B1821" t="s">
        <v>5130</v>
      </c>
      <c r="C1821" t="s">
        <v>4803</v>
      </c>
      <c r="D1821" t="s">
        <v>413</v>
      </c>
      <c r="E1821" t="s">
        <v>413</v>
      </c>
      <c r="F1821" t="s">
        <v>413</v>
      </c>
      <c r="G1821" t="s">
        <v>413</v>
      </c>
      <c r="I1821" t="s">
        <v>1636</v>
      </c>
      <c r="J1821" t="s">
        <v>1636</v>
      </c>
      <c r="K1821" t="s">
        <v>5670</v>
      </c>
    </row>
    <row r="1822" spans="1:11" x14ac:dyDescent="0.35">
      <c r="A1822" t="s">
        <v>5538</v>
      </c>
      <c r="B1822" t="s">
        <v>5131</v>
      </c>
      <c r="C1822" t="s">
        <v>4739</v>
      </c>
      <c r="D1822" t="s">
        <v>834</v>
      </c>
      <c r="E1822" t="s">
        <v>1150</v>
      </c>
      <c r="F1822" t="s">
        <v>1150</v>
      </c>
      <c r="G1822" t="s">
        <v>5366</v>
      </c>
      <c r="H1822">
        <v>49</v>
      </c>
      <c r="I1822" t="s">
        <v>2353</v>
      </c>
      <c r="J1822">
        <v>49</v>
      </c>
      <c r="K1822" t="s">
        <v>5671</v>
      </c>
    </row>
    <row r="1823" spans="1:11" x14ac:dyDescent="0.35">
      <c r="A1823" t="s">
        <v>5538</v>
      </c>
      <c r="B1823" t="s">
        <v>5131</v>
      </c>
      <c r="C1823" t="s">
        <v>4760</v>
      </c>
      <c r="D1823" t="s">
        <v>413</v>
      </c>
      <c r="E1823" t="s">
        <v>413</v>
      </c>
      <c r="F1823" t="s">
        <v>413</v>
      </c>
      <c r="G1823" t="s">
        <v>413</v>
      </c>
      <c r="I1823" t="s">
        <v>1636</v>
      </c>
      <c r="J1823" t="s">
        <v>1636</v>
      </c>
      <c r="K1823" t="s">
        <v>5672</v>
      </c>
    </row>
    <row r="1824" spans="1:11" x14ac:dyDescent="0.35">
      <c r="A1824" t="s">
        <v>5538</v>
      </c>
      <c r="B1824" t="s">
        <v>5131</v>
      </c>
      <c r="C1824" t="s">
        <v>4781</v>
      </c>
      <c r="D1824" t="s">
        <v>413</v>
      </c>
      <c r="E1824" t="s">
        <v>413</v>
      </c>
      <c r="F1824" t="s">
        <v>413</v>
      </c>
      <c r="G1824" t="s">
        <v>413</v>
      </c>
      <c r="I1824" t="s">
        <v>1636</v>
      </c>
      <c r="J1824" t="s">
        <v>1636</v>
      </c>
      <c r="K1824" t="s">
        <v>5673</v>
      </c>
    </row>
    <row r="1825" spans="1:11" x14ac:dyDescent="0.35">
      <c r="A1825" t="s">
        <v>5538</v>
      </c>
      <c r="B1825" t="s">
        <v>5131</v>
      </c>
      <c r="C1825" t="s">
        <v>4802</v>
      </c>
      <c r="D1825" t="s">
        <v>413</v>
      </c>
      <c r="E1825" t="s">
        <v>413</v>
      </c>
      <c r="F1825" t="s">
        <v>413</v>
      </c>
      <c r="G1825" t="s">
        <v>413</v>
      </c>
      <c r="I1825" t="s">
        <v>1636</v>
      </c>
      <c r="J1825" t="s">
        <v>1636</v>
      </c>
      <c r="K1825" t="s">
        <v>5674</v>
      </c>
    </row>
    <row r="1826" spans="1:11" x14ac:dyDescent="0.35">
      <c r="A1826" t="s">
        <v>5538</v>
      </c>
      <c r="B1826" t="s">
        <v>5132</v>
      </c>
      <c r="C1826" t="s">
        <v>4738</v>
      </c>
      <c r="D1826" t="s">
        <v>5392</v>
      </c>
      <c r="E1826" t="s">
        <v>5403</v>
      </c>
      <c r="F1826" t="s">
        <v>5403</v>
      </c>
      <c r="G1826" t="s">
        <v>5396</v>
      </c>
      <c r="H1826">
        <v>6</v>
      </c>
      <c r="I1826" t="s">
        <v>2353</v>
      </c>
      <c r="J1826">
        <v>49</v>
      </c>
      <c r="K1826" t="s">
        <v>5675</v>
      </c>
    </row>
    <row r="1827" spans="1:11" x14ac:dyDescent="0.35">
      <c r="A1827" t="s">
        <v>5538</v>
      </c>
      <c r="B1827" t="s">
        <v>5132</v>
      </c>
      <c r="C1827" t="s">
        <v>4759</v>
      </c>
      <c r="D1827" t="s">
        <v>5392</v>
      </c>
      <c r="E1827" t="s">
        <v>5403</v>
      </c>
      <c r="F1827" t="s">
        <v>5403</v>
      </c>
      <c r="G1827" t="s">
        <v>5397</v>
      </c>
      <c r="H1827">
        <v>43</v>
      </c>
      <c r="I1827" t="s">
        <v>2353</v>
      </c>
      <c r="J1827" t="s">
        <v>1636</v>
      </c>
      <c r="K1827" t="s">
        <v>5676</v>
      </c>
    </row>
    <row r="1828" spans="1:11" x14ac:dyDescent="0.35">
      <c r="A1828" t="s">
        <v>5538</v>
      </c>
      <c r="B1828" t="s">
        <v>5132</v>
      </c>
      <c r="C1828" t="s">
        <v>4780</v>
      </c>
      <c r="D1828" t="s">
        <v>413</v>
      </c>
      <c r="E1828" t="s">
        <v>413</v>
      </c>
      <c r="F1828" t="s">
        <v>413</v>
      </c>
      <c r="G1828" t="s">
        <v>413</v>
      </c>
      <c r="I1828" t="s">
        <v>1636</v>
      </c>
      <c r="J1828" t="s">
        <v>1636</v>
      </c>
      <c r="K1828" t="s">
        <v>5677</v>
      </c>
    </row>
    <row r="1829" spans="1:11" x14ac:dyDescent="0.35">
      <c r="A1829" t="s">
        <v>5538</v>
      </c>
      <c r="B1829" t="s">
        <v>5132</v>
      </c>
      <c r="C1829" t="s">
        <v>4801</v>
      </c>
      <c r="D1829" t="s">
        <v>413</v>
      </c>
      <c r="E1829" t="s">
        <v>413</v>
      </c>
      <c r="F1829" t="s">
        <v>413</v>
      </c>
      <c r="G1829" t="s">
        <v>413</v>
      </c>
      <c r="I1829" t="s">
        <v>1636</v>
      </c>
      <c r="J1829" t="s">
        <v>1636</v>
      </c>
      <c r="K1829" t="s">
        <v>5678</v>
      </c>
    </row>
    <row r="1830" spans="1:11" x14ac:dyDescent="0.35">
      <c r="A1830" t="s">
        <v>5538</v>
      </c>
      <c r="B1830" t="s">
        <v>5133</v>
      </c>
      <c r="C1830" t="s">
        <v>4751</v>
      </c>
      <c r="D1830" t="s">
        <v>5392</v>
      </c>
      <c r="E1830" t="s">
        <v>5403</v>
      </c>
      <c r="F1830" t="s">
        <v>5403</v>
      </c>
      <c r="G1830" t="s">
        <v>5396</v>
      </c>
      <c r="H1830">
        <v>19</v>
      </c>
      <c r="I1830" t="s">
        <v>2353</v>
      </c>
      <c r="J1830">
        <v>49</v>
      </c>
      <c r="K1830" t="s">
        <v>5679</v>
      </c>
    </row>
    <row r="1831" spans="1:11" x14ac:dyDescent="0.35">
      <c r="A1831" t="s">
        <v>5538</v>
      </c>
      <c r="B1831" t="s">
        <v>5133</v>
      </c>
      <c r="C1831" t="s">
        <v>4772</v>
      </c>
      <c r="D1831" t="s">
        <v>5392</v>
      </c>
      <c r="E1831" t="s">
        <v>5403</v>
      </c>
      <c r="F1831" t="s">
        <v>5403</v>
      </c>
      <c r="G1831" t="s">
        <v>5398</v>
      </c>
      <c r="H1831">
        <v>30</v>
      </c>
      <c r="I1831" t="s">
        <v>2353</v>
      </c>
      <c r="J1831" t="s">
        <v>1636</v>
      </c>
      <c r="K1831" t="s">
        <v>5680</v>
      </c>
    </row>
    <row r="1832" spans="1:11" x14ac:dyDescent="0.35">
      <c r="A1832" t="s">
        <v>5538</v>
      </c>
      <c r="B1832" t="s">
        <v>5133</v>
      </c>
      <c r="C1832" t="s">
        <v>4793</v>
      </c>
      <c r="D1832" t="s">
        <v>413</v>
      </c>
      <c r="E1832" t="s">
        <v>413</v>
      </c>
      <c r="F1832" t="s">
        <v>413</v>
      </c>
      <c r="G1832" t="s">
        <v>413</v>
      </c>
      <c r="I1832" t="s">
        <v>1636</v>
      </c>
      <c r="J1832" t="s">
        <v>1636</v>
      </c>
      <c r="K1832" t="s">
        <v>5681</v>
      </c>
    </row>
    <row r="1833" spans="1:11" x14ac:dyDescent="0.35">
      <c r="A1833" t="s">
        <v>5538</v>
      </c>
      <c r="B1833" t="s">
        <v>5133</v>
      </c>
      <c r="C1833" t="s">
        <v>4814</v>
      </c>
      <c r="D1833" t="s">
        <v>413</v>
      </c>
      <c r="E1833" t="s">
        <v>413</v>
      </c>
      <c r="F1833" t="s">
        <v>413</v>
      </c>
      <c r="G1833" t="s">
        <v>413</v>
      </c>
      <c r="I1833" t="s">
        <v>1636</v>
      </c>
      <c r="J1833" t="s">
        <v>1636</v>
      </c>
      <c r="K1833" t="s">
        <v>5682</v>
      </c>
    </row>
    <row r="1834" spans="1:11" x14ac:dyDescent="0.35">
      <c r="A1834" t="s">
        <v>5538</v>
      </c>
      <c r="B1834" t="s">
        <v>5134</v>
      </c>
      <c r="C1834" t="s">
        <v>4750</v>
      </c>
      <c r="D1834" t="s">
        <v>1475</v>
      </c>
      <c r="E1834" t="s">
        <v>1634</v>
      </c>
      <c r="F1834" t="s">
        <v>1634</v>
      </c>
      <c r="G1834" t="s">
        <v>5367</v>
      </c>
      <c r="H1834">
        <v>50</v>
      </c>
      <c r="I1834" t="s">
        <v>2353</v>
      </c>
      <c r="J1834">
        <v>50</v>
      </c>
      <c r="K1834" t="s">
        <v>5683</v>
      </c>
    </row>
    <row r="1835" spans="1:11" x14ac:dyDescent="0.35">
      <c r="A1835" t="s">
        <v>5538</v>
      </c>
      <c r="B1835" t="s">
        <v>5134</v>
      </c>
      <c r="C1835" t="s">
        <v>4771</v>
      </c>
      <c r="D1835" t="s">
        <v>413</v>
      </c>
      <c r="E1835" t="s">
        <v>413</v>
      </c>
      <c r="F1835" t="s">
        <v>413</v>
      </c>
      <c r="G1835" t="s">
        <v>413</v>
      </c>
      <c r="I1835" t="s">
        <v>1636</v>
      </c>
      <c r="J1835" t="s">
        <v>1636</v>
      </c>
      <c r="K1835" t="s">
        <v>5684</v>
      </c>
    </row>
    <row r="1836" spans="1:11" x14ac:dyDescent="0.35">
      <c r="A1836" t="s">
        <v>5538</v>
      </c>
      <c r="B1836" t="s">
        <v>5134</v>
      </c>
      <c r="C1836" t="s">
        <v>4792</v>
      </c>
      <c r="D1836" t="s">
        <v>413</v>
      </c>
      <c r="E1836" t="s">
        <v>413</v>
      </c>
      <c r="F1836" t="s">
        <v>413</v>
      </c>
      <c r="G1836" t="s">
        <v>413</v>
      </c>
      <c r="I1836" t="s">
        <v>1636</v>
      </c>
      <c r="J1836" t="s">
        <v>1636</v>
      </c>
      <c r="K1836" t="s">
        <v>5685</v>
      </c>
    </row>
    <row r="1837" spans="1:11" x14ac:dyDescent="0.35">
      <c r="A1837" t="s">
        <v>5538</v>
      </c>
      <c r="B1837" t="s">
        <v>5134</v>
      </c>
      <c r="C1837" t="s">
        <v>4813</v>
      </c>
      <c r="D1837" t="s">
        <v>413</v>
      </c>
      <c r="E1837" t="s">
        <v>413</v>
      </c>
      <c r="F1837" t="s">
        <v>413</v>
      </c>
      <c r="G1837" t="s">
        <v>413</v>
      </c>
      <c r="I1837" t="s">
        <v>1636</v>
      </c>
      <c r="J1837" t="s">
        <v>1636</v>
      </c>
      <c r="K1837" t="s">
        <v>5686</v>
      </c>
    </row>
    <row r="1838" spans="1:11" x14ac:dyDescent="0.35">
      <c r="A1838" t="s">
        <v>5538</v>
      </c>
      <c r="B1838" t="s">
        <v>5138</v>
      </c>
      <c r="C1838" t="s">
        <v>4749</v>
      </c>
      <c r="D1838" t="s">
        <v>1477</v>
      </c>
      <c r="E1838" t="s">
        <v>3144</v>
      </c>
      <c r="F1838" t="s">
        <v>3144</v>
      </c>
      <c r="G1838" t="s">
        <v>4295</v>
      </c>
      <c r="H1838">
        <v>14</v>
      </c>
      <c r="I1838" t="s">
        <v>2353</v>
      </c>
      <c r="J1838">
        <v>48</v>
      </c>
      <c r="K1838" t="s">
        <v>5687</v>
      </c>
    </row>
    <row r="1839" spans="1:11" x14ac:dyDescent="0.35">
      <c r="A1839" t="s">
        <v>5538</v>
      </c>
      <c r="B1839" t="s">
        <v>5138</v>
      </c>
      <c r="C1839" t="s">
        <v>4770</v>
      </c>
      <c r="D1839" t="s">
        <v>832</v>
      </c>
      <c r="E1839" t="s">
        <v>1111</v>
      </c>
      <c r="F1839" t="s">
        <v>1111</v>
      </c>
      <c r="G1839" t="s">
        <v>5218</v>
      </c>
      <c r="H1839">
        <v>34</v>
      </c>
      <c r="I1839" t="s">
        <v>2353</v>
      </c>
      <c r="J1839" t="s">
        <v>1636</v>
      </c>
      <c r="K1839" t="s">
        <v>5688</v>
      </c>
    </row>
    <row r="1840" spans="1:11" x14ac:dyDescent="0.35">
      <c r="A1840" t="s">
        <v>5538</v>
      </c>
      <c r="B1840" t="s">
        <v>5138</v>
      </c>
      <c r="C1840" t="s">
        <v>4791</v>
      </c>
      <c r="D1840" t="s">
        <v>413</v>
      </c>
      <c r="E1840" t="s">
        <v>413</v>
      </c>
      <c r="F1840" t="s">
        <v>413</v>
      </c>
      <c r="G1840" t="s">
        <v>413</v>
      </c>
      <c r="I1840" t="s">
        <v>1636</v>
      </c>
      <c r="J1840" t="s">
        <v>1636</v>
      </c>
      <c r="K1840" t="s">
        <v>5689</v>
      </c>
    </row>
    <row r="1841" spans="1:11" x14ac:dyDescent="0.35">
      <c r="A1841" t="s">
        <v>5538</v>
      </c>
      <c r="B1841" t="s">
        <v>5138</v>
      </c>
      <c r="C1841" t="s">
        <v>4812</v>
      </c>
      <c r="D1841" t="s">
        <v>413</v>
      </c>
      <c r="E1841" t="s">
        <v>413</v>
      </c>
      <c r="F1841" t="s">
        <v>413</v>
      </c>
      <c r="G1841" t="s">
        <v>413</v>
      </c>
      <c r="I1841" t="s">
        <v>1636</v>
      </c>
      <c r="J1841" t="s">
        <v>1636</v>
      </c>
      <c r="K1841" t="s">
        <v>5690</v>
      </c>
    </row>
    <row r="1842" spans="1:11" x14ac:dyDescent="0.35">
      <c r="A1842" t="s">
        <v>5538</v>
      </c>
      <c r="B1842" t="s">
        <v>5139</v>
      </c>
      <c r="C1842" t="s">
        <v>4748</v>
      </c>
      <c r="D1842" t="s">
        <v>5116</v>
      </c>
      <c r="E1842" t="s">
        <v>5136</v>
      </c>
      <c r="F1842" t="s">
        <v>5136</v>
      </c>
      <c r="G1842" t="s">
        <v>4920</v>
      </c>
      <c r="H1842">
        <v>15</v>
      </c>
      <c r="I1842" t="s">
        <v>2353</v>
      </c>
      <c r="J1842">
        <v>45</v>
      </c>
      <c r="K1842" t="s">
        <v>5691</v>
      </c>
    </row>
    <row r="1843" spans="1:11" x14ac:dyDescent="0.35">
      <c r="A1843" t="s">
        <v>5538</v>
      </c>
      <c r="B1843" t="s">
        <v>5139</v>
      </c>
      <c r="C1843" t="s">
        <v>4769</v>
      </c>
      <c r="D1843" t="s">
        <v>5116</v>
      </c>
      <c r="E1843" t="s">
        <v>5190</v>
      </c>
      <c r="F1843" t="s">
        <v>5190</v>
      </c>
      <c r="G1843" t="s">
        <v>4938</v>
      </c>
      <c r="H1843">
        <v>15</v>
      </c>
      <c r="I1843" t="s">
        <v>2353</v>
      </c>
      <c r="J1843" t="s">
        <v>1636</v>
      </c>
      <c r="K1843" t="s">
        <v>5692</v>
      </c>
    </row>
    <row r="1844" spans="1:11" x14ac:dyDescent="0.35">
      <c r="A1844" t="s">
        <v>5538</v>
      </c>
      <c r="B1844" t="s">
        <v>5139</v>
      </c>
      <c r="C1844" t="s">
        <v>4790</v>
      </c>
      <c r="D1844" t="s">
        <v>5114</v>
      </c>
      <c r="E1844" t="s">
        <v>5135</v>
      </c>
      <c r="F1844" t="s">
        <v>5135</v>
      </c>
      <c r="G1844" t="s">
        <v>4919</v>
      </c>
      <c r="H1844">
        <v>15</v>
      </c>
      <c r="I1844" t="s">
        <v>2353</v>
      </c>
      <c r="J1844" t="s">
        <v>1636</v>
      </c>
      <c r="K1844" t="s">
        <v>5693</v>
      </c>
    </row>
    <row r="1845" spans="1:11" x14ac:dyDescent="0.35">
      <c r="A1845" t="s">
        <v>5538</v>
      </c>
      <c r="B1845" t="s">
        <v>5139</v>
      </c>
      <c r="C1845" t="s">
        <v>4811</v>
      </c>
      <c r="D1845" t="s">
        <v>413</v>
      </c>
      <c r="E1845" t="s">
        <v>413</v>
      </c>
      <c r="F1845" t="s">
        <v>413</v>
      </c>
      <c r="G1845" t="s">
        <v>413</v>
      </c>
      <c r="I1845" t="s">
        <v>1636</v>
      </c>
      <c r="J1845" t="s">
        <v>1636</v>
      </c>
      <c r="K1845" t="s">
        <v>5694</v>
      </c>
    </row>
    <row r="1846" spans="1:11" x14ac:dyDescent="0.35">
      <c r="A1846" t="s">
        <v>5538</v>
      </c>
      <c r="B1846" t="s">
        <v>5140</v>
      </c>
      <c r="C1846" t="s">
        <v>4747</v>
      </c>
      <c r="D1846" t="s">
        <v>832</v>
      </c>
      <c r="E1846" t="s">
        <v>1111</v>
      </c>
      <c r="F1846" t="s">
        <v>1111</v>
      </c>
      <c r="G1846" t="s">
        <v>4463</v>
      </c>
      <c r="H1846">
        <v>18</v>
      </c>
      <c r="I1846" t="s">
        <v>2353</v>
      </c>
      <c r="J1846">
        <v>48</v>
      </c>
      <c r="K1846" t="s">
        <v>5695</v>
      </c>
    </row>
    <row r="1847" spans="1:11" x14ac:dyDescent="0.35">
      <c r="A1847" t="s">
        <v>5538</v>
      </c>
      <c r="B1847" t="s">
        <v>5140</v>
      </c>
      <c r="C1847" t="s">
        <v>4768</v>
      </c>
      <c r="D1847" t="s">
        <v>832</v>
      </c>
      <c r="E1847" t="s">
        <v>1111</v>
      </c>
      <c r="F1847" t="s">
        <v>1111</v>
      </c>
      <c r="G1847" t="s">
        <v>4459</v>
      </c>
      <c r="H1847">
        <v>30</v>
      </c>
      <c r="I1847" t="s">
        <v>2353</v>
      </c>
      <c r="J1847" t="s">
        <v>1636</v>
      </c>
      <c r="K1847" t="s">
        <v>5696</v>
      </c>
    </row>
    <row r="1848" spans="1:11" x14ac:dyDescent="0.35">
      <c r="A1848" t="s">
        <v>5538</v>
      </c>
      <c r="B1848" t="s">
        <v>5140</v>
      </c>
      <c r="C1848" t="s">
        <v>4789</v>
      </c>
      <c r="D1848" t="s">
        <v>413</v>
      </c>
      <c r="E1848" t="s">
        <v>413</v>
      </c>
      <c r="F1848" t="s">
        <v>413</v>
      </c>
      <c r="G1848" t="s">
        <v>413</v>
      </c>
      <c r="I1848" t="s">
        <v>1636</v>
      </c>
      <c r="J1848" t="s">
        <v>1636</v>
      </c>
      <c r="K1848" t="s">
        <v>5697</v>
      </c>
    </row>
    <row r="1849" spans="1:11" x14ac:dyDescent="0.35">
      <c r="A1849" t="s">
        <v>5538</v>
      </c>
      <c r="B1849" t="s">
        <v>5140</v>
      </c>
      <c r="C1849" t="s">
        <v>4810</v>
      </c>
      <c r="D1849" t="s">
        <v>413</v>
      </c>
      <c r="E1849" t="s">
        <v>413</v>
      </c>
      <c r="F1849" t="s">
        <v>413</v>
      </c>
      <c r="G1849" t="s">
        <v>413</v>
      </c>
      <c r="I1849" t="s">
        <v>1636</v>
      </c>
      <c r="J1849" t="s">
        <v>1636</v>
      </c>
      <c r="K1849" t="s">
        <v>5698</v>
      </c>
    </row>
    <row r="1850" spans="1:11" x14ac:dyDescent="0.35">
      <c r="A1850" t="s">
        <v>5538</v>
      </c>
      <c r="B1850" t="s">
        <v>5142</v>
      </c>
      <c r="C1850" t="s">
        <v>4746</v>
      </c>
      <c r="D1850" t="s">
        <v>832</v>
      </c>
      <c r="E1850" t="s">
        <v>1111</v>
      </c>
      <c r="F1850" t="s">
        <v>1111</v>
      </c>
      <c r="G1850" t="s">
        <v>5221</v>
      </c>
      <c r="H1850">
        <v>28</v>
      </c>
      <c r="I1850" t="s">
        <v>2353</v>
      </c>
      <c r="J1850">
        <v>49</v>
      </c>
      <c r="K1850" t="s">
        <v>5699</v>
      </c>
    </row>
    <row r="1851" spans="1:11" x14ac:dyDescent="0.35">
      <c r="A1851" t="s">
        <v>5538</v>
      </c>
      <c r="B1851" t="s">
        <v>5142</v>
      </c>
      <c r="C1851" t="s">
        <v>4767</v>
      </c>
      <c r="D1851" t="s">
        <v>832</v>
      </c>
      <c r="E1851" t="s">
        <v>1111</v>
      </c>
      <c r="F1851" t="s">
        <v>1111</v>
      </c>
      <c r="G1851" t="s">
        <v>4463</v>
      </c>
      <c r="H1851">
        <v>21</v>
      </c>
      <c r="I1851" t="s">
        <v>2353</v>
      </c>
      <c r="J1851" t="s">
        <v>1636</v>
      </c>
      <c r="K1851" t="s">
        <v>5700</v>
      </c>
    </row>
    <row r="1852" spans="1:11" x14ac:dyDescent="0.35">
      <c r="A1852" t="s">
        <v>5538</v>
      </c>
      <c r="B1852" t="s">
        <v>5142</v>
      </c>
      <c r="C1852" t="s">
        <v>4788</v>
      </c>
      <c r="D1852" t="s">
        <v>413</v>
      </c>
      <c r="E1852" t="s">
        <v>413</v>
      </c>
      <c r="F1852" t="s">
        <v>413</v>
      </c>
      <c r="G1852" t="s">
        <v>413</v>
      </c>
      <c r="I1852" t="s">
        <v>1636</v>
      </c>
      <c r="J1852" t="s">
        <v>1636</v>
      </c>
      <c r="K1852" t="s">
        <v>5701</v>
      </c>
    </row>
    <row r="1853" spans="1:11" x14ac:dyDescent="0.35">
      <c r="A1853" t="s">
        <v>5538</v>
      </c>
      <c r="B1853" t="s">
        <v>5142</v>
      </c>
      <c r="C1853" t="s">
        <v>4809</v>
      </c>
      <c r="D1853" t="s">
        <v>413</v>
      </c>
      <c r="E1853" t="s">
        <v>413</v>
      </c>
      <c r="F1853" t="s">
        <v>413</v>
      </c>
      <c r="G1853" t="s">
        <v>413</v>
      </c>
      <c r="I1853" t="s">
        <v>1636</v>
      </c>
      <c r="J1853" t="s">
        <v>1636</v>
      </c>
      <c r="K1853" t="s">
        <v>5702</v>
      </c>
    </row>
    <row r="1854" spans="1:11" x14ac:dyDescent="0.35">
      <c r="A1854" t="s">
        <v>5538</v>
      </c>
      <c r="B1854" t="s">
        <v>5143</v>
      </c>
      <c r="C1854" t="s">
        <v>4745</v>
      </c>
      <c r="D1854" t="s">
        <v>1475</v>
      </c>
      <c r="E1854" t="s">
        <v>1634</v>
      </c>
      <c r="F1854" t="s">
        <v>1634</v>
      </c>
      <c r="G1854" t="s">
        <v>4931</v>
      </c>
      <c r="H1854">
        <v>49</v>
      </c>
      <c r="I1854" t="s">
        <v>2353</v>
      </c>
      <c r="J1854">
        <v>49</v>
      </c>
      <c r="K1854" t="s">
        <v>5703</v>
      </c>
    </row>
    <row r="1855" spans="1:11" x14ac:dyDescent="0.35">
      <c r="A1855" t="s">
        <v>5538</v>
      </c>
      <c r="B1855" t="s">
        <v>5143</v>
      </c>
      <c r="C1855" t="s">
        <v>4766</v>
      </c>
      <c r="D1855" t="s">
        <v>413</v>
      </c>
      <c r="E1855" t="s">
        <v>413</v>
      </c>
      <c r="F1855" t="s">
        <v>413</v>
      </c>
      <c r="G1855" t="s">
        <v>413</v>
      </c>
      <c r="I1855" t="s">
        <v>1636</v>
      </c>
      <c r="J1855" t="s">
        <v>1636</v>
      </c>
      <c r="K1855" t="s">
        <v>5704</v>
      </c>
    </row>
    <row r="1856" spans="1:11" x14ac:dyDescent="0.35">
      <c r="A1856" t="s">
        <v>5538</v>
      </c>
      <c r="B1856" t="s">
        <v>5143</v>
      </c>
      <c r="C1856" t="s">
        <v>4787</v>
      </c>
      <c r="D1856" t="s">
        <v>413</v>
      </c>
      <c r="E1856" t="s">
        <v>413</v>
      </c>
      <c r="F1856" t="s">
        <v>413</v>
      </c>
      <c r="G1856" t="s">
        <v>413</v>
      </c>
      <c r="I1856" t="s">
        <v>1636</v>
      </c>
      <c r="J1856" t="s">
        <v>1636</v>
      </c>
      <c r="K1856" t="s">
        <v>5705</v>
      </c>
    </row>
    <row r="1857" spans="1:11" x14ac:dyDescent="0.35">
      <c r="A1857" t="s">
        <v>5538</v>
      </c>
      <c r="B1857" t="s">
        <v>5143</v>
      </c>
      <c r="C1857" t="s">
        <v>4808</v>
      </c>
      <c r="D1857" t="s">
        <v>413</v>
      </c>
      <c r="E1857" t="s">
        <v>413</v>
      </c>
      <c r="F1857" t="s">
        <v>413</v>
      </c>
      <c r="G1857" t="s">
        <v>413</v>
      </c>
      <c r="I1857" t="s">
        <v>1636</v>
      </c>
      <c r="J1857" t="s">
        <v>1636</v>
      </c>
      <c r="K1857" t="s">
        <v>5706</v>
      </c>
    </row>
    <row r="1858" spans="1:11" x14ac:dyDescent="0.35">
      <c r="A1858" t="s">
        <v>5538</v>
      </c>
      <c r="B1858" t="s">
        <v>5144</v>
      </c>
      <c r="C1858" t="s">
        <v>4653</v>
      </c>
      <c r="D1858" t="s">
        <v>832</v>
      </c>
      <c r="E1858" t="s">
        <v>1111</v>
      </c>
      <c r="F1858" t="s">
        <v>1111</v>
      </c>
      <c r="G1858" t="s">
        <v>5219</v>
      </c>
      <c r="H1858">
        <v>3</v>
      </c>
      <c r="I1858" t="s">
        <v>2353</v>
      </c>
      <c r="J1858">
        <v>48</v>
      </c>
      <c r="K1858" t="s">
        <v>5707</v>
      </c>
    </row>
    <row r="1859" spans="1:11" x14ac:dyDescent="0.35">
      <c r="A1859" t="s">
        <v>5538</v>
      </c>
      <c r="B1859" t="s">
        <v>5144</v>
      </c>
      <c r="C1859" t="s">
        <v>4674</v>
      </c>
      <c r="D1859" t="s">
        <v>832</v>
      </c>
      <c r="E1859" t="s">
        <v>1111</v>
      </c>
      <c r="F1859" t="s">
        <v>1111</v>
      </c>
      <c r="G1859" t="s">
        <v>5368</v>
      </c>
      <c r="H1859">
        <v>28</v>
      </c>
      <c r="I1859" t="s">
        <v>2353</v>
      </c>
      <c r="J1859" t="s">
        <v>1636</v>
      </c>
      <c r="K1859" t="s">
        <v>5708</v>
      </c>
    </row>
    <row r="1860" spans="1:11" x14ac:dyDescent="0.35">
      <c r="A1860" t="s">
        <v>5538</v>
      </c>
      <c r="B1860" t="s">
        <v>5144</v>
      </c>
      <c r="C1860" t="s">
        <v>4695</v>
      </c>
      <c r="D1860" t="s">
        <v>832</v>
      </c>
      <c r="E1860" t="s">
        <v>1111</v>
      </c>
      <c r="F1860" t="s">
        <v>1111</v>
      </c>
      <c r="G1860" t="s">
        <v>5369</v>
      </c>
      <c r="H1860">
        <v>17</v>
      </c>
      <c r="I1860" t="s">
        <v>2353</v>
      </c>
      <c r="J1860" t="s">
        <v>1636</v>
      </c>
      <c r="K1860" t="s">
        <v>5709</v>
      </c>
    </row>
    <row r="1861" spans="1:11" x14ac:dyDescent="0.35">
      <c r="A1861" t="s">
        <v>5538</v>
      </c>
      <c r="B1861" t="s">
        <v>5144</v>
      </c>
      <c r="C1861" t="s">
        <v>4716</v>
      </c>
      <c r="D1861" t="s">
        <v>413</v>
      </c>
      <c r="E1861" t="s">
        <v>413</v>
      </c>
      <c r="F1861" t="s">
        <v>413</v>
      </c>
      <c r="G1861" t="s">
        <v>413</v>
      </c>
      <c r="I1861" t="s">
        <v>1636</v>
      </c>
      <c r="J1861" t="s">
        <v>1636</v>
      </c>
      <c r="K1861" t="s">
        <v>5710</v>
      </c>
    </row>
    <row r="1862" spans="1:11" x14ac:dyDescent="0.35">
      <c r="A1862" t="s">
        <v>5538</v>
      </c>
      <c r="B1862" t="s">
        <v>5145</v>
      </c>
      <c r="C1862" t="s">
        <v>4652</v>
      </c>
      <c r="D1862" t="s">
        <v>1477</v>
      </c>
      <c r="E1862" t="s">
        <v>3144</v>
      </c>
      <c r="F1862" t="s">
        <v>3144</v>
      </c>
      <c r="G1862" t="s">
        <v>4295</v>
      </c>
      <c r="H1862">
        <v>49</v>
      </c>
      <c r="I1862" t="s">
        <v>2353</v>
      </c>
      <c r="J1862">
        <v>49</v>
      </c>
      <c r="K1862" t="s">
        <v>5711</v>
      </c>
    </row>
    <row r="1863" spans="1:11" x14ac:dyDescent="0.35">
      <c r="A1863" t="s">
        <v>5538</v>
      </c>
      <c r="B1863" t="s">
        <v>5145</v>
      </c>
      <c r="C1863" t="s">
        <v>4673</v>
      </c>
      <c r="D1863" t="s">
        <v>413</v>
      </c>
      <c r="E1863" t="s">
        <v>413</v>
      </c>
      <c r="F1863" t="s">
        <v>413</v>
      </c>
      <c r="G1863" t="s">
        <v>413</v>
      </c>
      <c r="I1863" t="s">
        <v>1636</v>
      </c>
      <c r="J1863" t="s">
        <v>1636</v>
      </c>
      <c r="K1863" t="s">
        <v>5712</v>
      </c>
    </row>
    <row r="1864" spans="1:11" x14ac:dyDescent="0.35">
      <c r="A1864" t="s">
        <v>5538</v>
      </c>
      <c r="B1864" t="s">
        <v>5145</v>
      </c>
      <c r="C1864" t="s">
        <v>4694</v>
      </c>
      <c r="D1864" t="s">
        <v>413</v>
      </c>
      <c r="E1864" t="s">
        <v>413</v>
      </c>
      <c r="F1864" t="s">
        <v>413</v>
      </c>
      <c r="G1864" t="s">
        <v>413</v>
      </c>
      <c r="I1864" t="s">
        <v>1636</v>
      </c>
      <c r="J1864" t="s">
        <v>1636</v>
      </c>
      <c r="K1864" t="s">
        <v>5713</v>
      </c>
    </row>
    <row r="1865" spans="1:11" x14ac:dyDescent="0.35">
      <c r="A1865" t="s">
        <v>5538</v>
      </c>
      <c r="B1865" t="s">
        <v>5145</v>
      </c>
      <c r="C1865" t="s">
        <v>4715</v>
      </c>
      <c r="D1865" t="s">
        <v>413</v>
      </c>
      <c r="E1865" t="s">
        <v>413</v>
      </c>
      <c r="F1865" t="s">
        <v>413</v>
      </c>
      <c r="G1865" t="s">
        <v>413</v>
      </c>
      <c r="I1865" t="s">
        <v>1636</v>
      </c>
      <c r="J1865" t="s">
        <v>1636</v>
      </c>
      <c r="K1865" t="s">
        <v>5714</v>
      </c>
    </row>
    <row r="1866" spans="1:11" x14ac:dyDescent="0.35">
      <c r="A1866" t="s">
        <v>5538</v>
      </c>
      <c r="B1866" t="s">
        <v>5146</v>
      </c>
      <c r="C1866" t="s">
        <v>4651</v>
      </c>
      <c r="D1866" t="s">
        <v>832</v>
      </c>
      <c r="E1866" t="s">
        <v>1111</v>
      </c>
      <c r="F1866" t="s">
        <v>1111</v>
      </c>
      <c r="G1866" t="s">
        <v>4911</v>
      </c>
      <c r="H1866">
        <v>19</v>
      </c>
      <c r="I1866" t="s">
        <v>2353</v>
      </c>
      <c r="J1866">
        <v>47</v>
      </c>
      <c r="K1866" t="s">
        <v>5715</v>
      </c>
    </row>
    <row r="1867" spans="1:11" x14ac:dyDescent="0.35">
      <c r="A1867" t="s">
        <v>5538</v>
      </c>
      <c r="B1867" t="s">
        <v>5146</v>
      </c>
      <c r="C1867" t="s">
        <v>4672</v>
      </c>
      <c r="D1867" t="s">
        <v>832</v>
      </c>
      <c r="E1867" t="s">
        <v>1111</v>
      </c>
      <c r="F1867" t="s">
        <v>1111</v>
      </c>
      <c r="G1867" t="s">
        <v>5219</v>
      </c>
      <c r="H1867">
        <v>28</v>
      </c>
      <c r="I1867" t="s">
        <v>2353</v>
      </c>
      <c r="J1867" t="s">
        <v>1636</v>
      </c>
      <c r="K1867" t="s">
        <v>5716</v>
      </c>
    </row>
    <row r="1868" spans="1:11" x14ac:dyDescent="0.35">
      <c r="A1868" t="s">
        <v>5538</v>
      </c>
      <c r="B1868" t="s">
        <v>5146</v>
      </c>
      <c r="C1868" t="s">
        <v>4693</v>
      </c>
      <c r="D1868" t="s">
        <v>413</v>
      </c>
      <c r="E1868" t="s">
        <v>413</v>
      </c>
      <c r="F1868" t="s">
        <v>413</v>
      </c>
      <c r="G1868" t="s">
        <v>413</v>
      </c>
      <c r="I1868" t="s">
        <v>1636</v>
      </c>
      <c r="J1868" t="s">
        <v>1636</v>
      </c>
      <c r="K1868" t="s">
        <v>5717</v>
      </c>
    </row>
    <row r="1869" spans="1:11" x14ac:dyDescent="0.35">
      <c r="A1869" t="s">
        <v>5538</v>
      </c>
      <c r="B1869" t="s">
        <v>5146</v>
      </c>
      <c r="C1869" t="s">
        <v>4714</v>
      </c>
      <c r="D1869" t="s">
        <v>413</v>
      </c>
      <c r="E1869" t="s">
        <v>413</v>
      </c>
      <c r="F1869" t="s">
        <v>413</v>
      </c>
      <c r="G1869" t="s">
        <v>413</v>
      </c>
      <c r="I1869" t="s">
        <v>1636</v>
      </c>
      <c r="J1869" t="s">
        <v>1636</v>
      </c>
      <c r="K1869" t="s">
        <v>5718</v>
      </c>
    </row>
    <row r="1870" spans="1:11" x14ac:dyDescent="0.35">
      <c r="A1870" t="s">
        <v>5538</v>
      </c>
      <c r="B1870" t="s">
        <v>5147</v>
      </c>
      <c r="C1870" t="s">
        <v>4650</v>
      </c>
      <c r="D1870" t="s">
        <v>1477</v>
      </c>
      <c r="E1870" t="s">
        <v>3144</v>
      </c>
      <c r="F1870" t="s">
        <v>3144</v>
      </c>
      <c r="G1870" t="s">
        <v>4294</v>
      </c>
      <c r="H1870">
        <v>45</v>
      </c>
      <c r="I1870" t="s">
        <v>2353</v>
      </c>
      <c r="J1870">
        <v>45</v>
      </c>
      <c r="K1870" t="s">
        <v>5719</v>
      </c>
    </row>
    <row r="1871" spans="1:11" x14ac:dyDescent="0.35">
      <c r="A1871" t="s">
        <v>5538</v>
      </c>
      <c r="B1871" t="s">
        <v>5147</v>
      </c>
      <c r="C1871" t="s">
        <v>4671</v>
      </c>
      <c r="D1871" t="s">
        <v>413</v>
      </c>
      <c r="E1871" t="s">
        <v>413</v>
      </c>
      <c r="F1871" t="s">
        <v>413</v>
      </c>
      <c r="G1871" t="s">
        <v>413</v>
      </c>
      <c r="I1871" t="s">
        <v>1636</v>
      </c>
      <c r="J1871" t="s">
        <v>1636</v>
      </c>
      <c r="K1871" t="s">
        <v>5720</v>
      </c>
    </row>
    <row r="1872" spans="1:11" x14ac:dyDescent="0.35">
      <c r="A1872" t="s">
        <v>5538</v>
      </c>
      <c r="B1872" t="s">
        <v>5147</v>
      </c>
      <c r="C1872" t="s">
        <v>4692</v>
      </c>
      <c r="D1872" t="s">
        <v>413</v>
      </c>
      <c r="E1872" t="s">
        <v>413</v>
      </c>
      <c r="F1872" t="s">
        <v>413</v>
      </c>
      <c r="G1872" t="s">
        <v>413</v>
      </c>
      <c r="I1872" t="s">
        <v>1636</v>
      </c>
      <c r="J1872" t="s">
        <v>1636</v>
      </c>
      <c r="K1872" t="s">
        <v>5721</v>
      </c>
    </row>
    <row r="1873" spans="1:11" x14ac:dyDescent="0.35">
      <c r="A1873" t="s">
        <v>5538</v>
      </c>
      <c r="B1873" t="s">
        <v>5147</v>
      </c>
      <c r="C1873" t="s">
        <v>4713</v>
      </c>
      <c r="D1873" t="s">
        <v>413</v>
      </c>
      <c r="E1873" t="s">
        <v>413</v>
      </c>
      <c r="F1873" t="s">
        <v>413</v>
      </c>
      <c r="G1873" t="s">
        <v>413</v>
      </c>
      <c r="I1873" t="s">
        <v>1636</v>
      </c>
      <c r="J1873" t="s">
        <v>1636</v>
      </c>
      <c r="K1873" t="s">
        <v>5722</v>
      </c>
    </row>
    <row r="1874" spans="1:11" x14ac:dyDescent="0.35">
      <c r="A1874" t="s">
        <v>5538</v>
      </c>
      <c r="B1874" t="s">
        <v>5148</v>
      </c>
      <c r="C1874" t="s">
        <v>4649</v>
      </c>
      <c r="D1874" t="s">
        <v>829</v>
      </c>
      <c r="E1874" t="s">
        <v>1083</v>
      </c>
      <c r="F1874" t="s">
        <v>1083</v>
      </c>
      <c r="G1874" t="s">
        <v>5227</v>
      </c>
      <c r="H1874">
        <v>28</v>
      </c>
      <c r="I1874" t="s">
        <v>2353</v>
      </c>
      <c r="J1874">
        <v>49</v>
      </c>
      <c r="K1874" t="s">
        <v>5723</v>
      </c>
    </row>
    <row r="1875" spans="1:11" x14ac:dyDescent="0.35">
      <c r="A1875" t="s">
        <v>5538</v>
      </c>
      <c r="B1875" t="s">
        <v>5148</v>
      </c>
      <c r="C1875" t="s">
        <v>4670</v>
      </c>
      <c r="D1875" t="s">
        <v>829</v>
      </c>
      <c r="E1875" t="s">
        <v>1083</v>
      </c>
      <c r="F1875" t="s">
        <v>1083</v>
      </c>
      <c r="G1875" t="s">
        <v>5229</v>
      </c>
      <c r="H1875">
        <v>21</v>
      </c>
      <c r="I1875" t="s">
        <v>2353</v>
      </c>
      <c r="J1875" t="s">
        <v>1636</v>
      </c>
      <c r="K1875" t="s">
        <v>5724</v>
      </c>
    </row>
    <row r="1876" spans="1:11" x14ac:dyDescent="0.35">
      <c r="A1876" t="s">
        <v>5538</v>
      </c>
      <c r="B1876" t="s">
        <v>5148</v>
      </c>
      <c r="C1876" t="s">
        <v>4691</v>
      </c>
      <c r="D1876" t="s">
        <v>413</v>
      </c>
      <c r="E1876" t="s">
        <v>413</v>
      </c>
      <c r="F1876" t="s">
        <v>413</v>
      </c>
      <c r="G1876" t="s">
        <v>413</v>
      </c>
      <c r="I1876" t="s">
        <v>1636</v>
      </c>
      <c r="J1876" t="s">
        <v>1636</v>
      </c>
      <c r="K1876" t="s">
        <v>5725</v>
      </c>
    </row>
    <row r="1877" spans="1:11" x14ac:dyDescent="0.35">
      <c r="A1877" t="s">
        <v>5538</v>
      </c>
      <c r="B1877" t="s">
        <v>5148</v>
      </c>
      <c r="C1877" t="s">
        <v>4712</v>
      </c>
      <c r="D1877" t="s">
        <v>413</v>
      </c>
      <c r="E1877" t="s">
        <v>413</v>
      </c>
      <c r="F1877" t="s">
        <v>413</v>
      </c>
      <c r="G1877" t="s">
        <v>413</v>
      </c>
      <c r="I1877" t="s">
        <v>1636</v>
      </c>
      <c r="J1877" t="s">
        <v>1636</v>
      </c>
      <c r="K1877" t="s">
        <v>5726</v>
      </c>
    </row>
    <row r="1878" spans="1:11" x14ac:dyDescent="0.35">
      <c r="A1878" t="s">
        <v>5538</v>
      </c>
      <c r="B1878" t="s">
        <v>5149</v>
      </c>
      <c r="C1878" t="s">
        <v>4648</v>
      </c>
      <c r="D1878" t="s">
        <v>829</v>
      </c>
      <c r="E1878" t="s">
        <v>1083</v>
      </c>
      <c r="F1878" t="s">
        <v>1083</v>
      </c>
      <c r="G1878" t="s">
        <v>5230</v>
      </c>
      <c r="H1878">
        <v>22</v>
      </c>
      <c r="I1878" t="s">
        <v>2353</v>
      </c>
      <c r="J1878">
        <v>43</v>
      </c>
      <c r="K1878" t="s">
        <v>5727</v>
      </c>
    </row>
    <row r="1879" spans="1:11" x14ac:dyDescent="0.35">
      <c r="A1879" t="s">
        <v>5538</v>
      </c>
      <c r="B1879" t="s">
        <v>5149</v>
      </c>
      <c r="C1879" t="s">
        <v>4669</v>
      </c>
      <c r="D1879" t="s">
        <v>832</v>
      </c>
      <c r="E1879" t="s">
        <v>1111</v>
      </c>
      <c r="F1879" t="s">
        <v>1111</v>
      </c>
      <c r="G1879" t="s">
        <v>4911</v>
      </c>
      <c r="H1879">
        <v>21</v>
      </c>
      <c r="I1879" t="s">
        <v>2353</v>
      </c>
      <c r="J1879" t="s">
        <v>1636</v>
      </c>
      <c r="K1879" t="s">
        <v>5728</v>
      </c>
    </row>
    <row r="1880" spans="1:11" x14ac:dyDescent="0.35">
      <c r="A1880" t="s">
        <v>5538</v>
      </c>
      <c r="B1880" t="s">
        <v>5149</v>
      </c>
      <c r="C1880" t="s">
        <v>4690</v>
      </c>
      <c r="D1880" t="s">
        <v>413</v>
      </c>
      <c r="E1880" t="s">
        <v>413</v>
      </c>
      <c r="F1880" t="s">
        <v>413</v>
      </c>
      <c r="G1880" t="s">
        <v>413</v>
      </c>
      <c r="I1880" t="s">
        <v>1636</v>
      </c>
      <c r="J1880" t="s">
        <v>1636</v>
      </c>
      <c r="K1880" t="s">
        <v>5729</v>
      </c>
    </row>
    <row r="1881" spans="1:11" x14ac:dyDescent="0.35">
      <c r="A1881" t="s">
        <v>5538</v>
      </c>
      <c r="B1881" t="s">
        <v>5149</v>
      </c>
      <c r="C1881" t="s">
        <v>4711</v>
      </c>
      <c r="D1881" t="s">
        <v>413</v>
      </c>
      <c r="E1881" t="s">
        <v>413</v>
      </c>
      <c r="F1881" t="s">
        <v>413</v>
      </c>
      <c r="G1881" t="s">
        <v>413</v>
      </c>
      <c r="I1881" t="s">
        <v>1636</v>
      </c>
      <c r="J1881" t="s">
        <v>1636</v>
      </c>
      <c r="K1881" t="s">
        <v>5730</v>
      </c>
    </row>
    <row r="1882" spans="1:11" x14ac:dyDescent="0.35">
      <c r="A1882" t="s">
        <v>5538</v>
      </c>
      <c r="B1882" t="s">
        <v>5150</v>
      </c>
      <c r="C1882" t="s">
        <v>4647</v>
      </c>
      <c r="D1882" t="s">
        <v>1477</v>
      </c>
      <c r="E1882" t="s">
        <v>3144</v>
      </c>
      <c r="F1882" t="s">
        <v>3144</v>
      </c>
      <c r="G1882" t="s">
        <v>5372</v>
      </c>
      <c r="H1882">
        <v>27</v>
      </c>
      <c r="I1882" t="s">
        <v>2353</v>
      </c>
      <c r="J1882">
        <v>49</v>
      </c>
      <c r="K1882" t="s">
        <v>5731</v>
      </c>
    </row>
    <row r="1883" spans="1:11" x14ac:dyDescent="0.35">
      <c r="A1883" t="s">
        <v>5538</v>
      </c>
      <c r="B1883" t="s">
        <v>5150</v>
      </c>
      <c r="C1883" t="s">
        <v>4668</v>
      </c>
      <c r="D1883" t="s">
        <v>1477</v>
      </c>
      <c r="E1883" t="s">
        <v>3144</v>
      </c>
      <c r="F1883" t="s">
        <v>3144</v>
      </c>
      <c r="G1883" t="s">
        <v>4295</v>
      </c>
      <c r="H1883">
        <v>22</v>
      </c>
      <c r="I1883" t="s">
        <v>2353</v>
      </c>
      <c r="J1883" t="s">
        <v>1636</v>
      </c>
      <c r="K1883" t="s">
        <v>5732</v>
      </c>
    </row>
    <row r="1884" spans="1:11" x14ac:dyDescent="0.35">
      <c r="A1884" t="s">
        <v>5538</v>
      </c>
      <c r="B1884" t="s">
        <v>5150</v>
      </c>
      <c r="C1884" t="s">
        <v>4689</v>
      </c>
      <c r="D1884" t="s">
        <v>413</v>
      </c>
      <c r="E1884" t="s">
        <v>413</v>
      </c>
      <c r="F1884" t="s">
        <v>413</v>
      </c>
      <c r="G1884" t="s">
        <v>413</v>
      </c>
      <c r="I1884" t="s">
        <v>1636</v>
      </c>
      <c r="J1884" t="s">
        <v>1636</v>
      </c>
      <c r="K1884" t="s">
        <v>5733</v>
      </c>
    </row>
    <row r="1885" spans="1:11" x14ac:dyDescent="0.35">
      <c r="A1885" t="s">
        <v>5538</v>
      </c>
      <c r="B1885" t="s">
        <v>5150</v>
      </c>
      <c r="C1885" t="s">
        <v>4710</v>
      </c>
      <c r="D1885" t="s">
        <v>413</v>
      </c>
      <c r="E1885" t="s">
        <v>413</v>
      </c>
      <c r="F1885" t="s">
        <v>413</v>
      </c>
      <c r="G1885" t="s">
        <v>413</v>
      </c>
      <c r="I1885" t="s">
        <v>1636</v>
      </c>
      <c r="J1885" t="s">
        <v>1636</v>
      </c>
      <c r="K1885" t="s">
        <v>5734</v>
      </c>
    </row>
    <row r="1886" spans="1:11" x14ac:dyDescent="0.35">
      <c r="A1886" t="s">
        <v>5538</v>
      </c>
      <c r="B1886" t="s">
        <v>5151</v>
      </c>
      <c r="C1886" t="s">
        <v>4660</v>
      </c>
      <c r="D1886" t="s">
        <v>413</v>
      </c>
      <c r="E1886" t="s">
        <v>413</v>
      </c>
      <c r="F1886" t="s">
        <v>413</v>
      </c>
      <c r="G1886" t="s">
        <v>413</v>
      </c>
      <c r="I1886" t="s">
        <v>1636</v>
      </c>
      <c r="J1886">
        <v>0</v>
      </c>
      <c r="K1886" t="s">
        <v>5735</v>
      </c>
    </row>
    <row r="1887" spans="1:11" x14ac:dyDescent="0.35">
      <c r="A1887" t="s">
        <v>5538</v>
      </c>
      <c r="B1887" t="s">
        <v>5151</v>
      </c>
      <c r="C1887" t="s">
        <v>4681</v>
      </c>
      <c r="D1887" t="s">
        <v>413</v>
      </c>
      <c r="E1887" t="s">
        <v>413</v>
      </c>
      <c r="F1887" t="s">
        <v>413</v>
      </c>
      <c r="G1887" t="s">
        <v>413</v>
      </c>
      <c r="I1887" t="s">
        <v>1636</v>
      </c>
      <c r="J1887" t="s">
        <v>1636</v>
      </c>
      <c r="K1887" t="s">
        <v>5736</v>
      </c>
    </row>
    <row r="1888" spans="1:11" x14ac:dyDescent="0.35">
      <c r="A1888" t="s">
        <v>5538</v>
      </c>
      <c r="B1888" t="s">
        <v>5151</v>
      </c>
      <c r="C1888" t="s">
        <v>4702</v>
      </c>
      <c r="D1888" t="s">
        <v>413</v>
      </c>
      <c r="E1888" t="s">
        <v>413</v>
      </c>
      <c r="F1888" t="s">
        <v>413</v>
      </c>
      <c r="G1888" t="s">
        <v>413</v>
      </c>
      <c r="I1888" t="s">
        <v>1636</v>
      </c>
      <c r="J1888" t="s">
        <v>1636</v>
      </c>
      <c r="K1888" t="s">
        <v>5737</v>
      </c>
    </row>
    <row r="1889" spans="1:11" x14ac:dyDescent="0.35">
      <c r="A1889" t="s">
        <v>5538</v>
      </c>
      <c r="B1889" t="s">
        <v>5151</v>
      </c>
      <c r="C1889" t="s">
        <v>4723</v>
      </c>
      <c r="D1889" t="s">
        <v>413</v>
      </c>
      <c r="E1889" t="s">
        <v>413</v>
      </c>
      <c r="F1889" t="s">
        <v>413</v>
      </c>
      <c r="G1889" t="s">
        <v>413</v>
      </c>
      <c r="I1889" t="s">
        <v>1636</v>
      </c>
      <c r="J1889" t="s">
        <v>1636</v>
      </c>
      <c r="K1889" t="s">
        <v>5962</v>
      </c>
    </row>
    <row r="1890" spans="1:11" x14ac:dyDescent="0.35">
      <c r="A1890" t="s">
        <v>5538</v>
      </c>
      <c r="B1890" t="s">
        <v>5152</v>
      </c>
      <c r="C1890" t="s">
        <v>4659</v>
      </c>
      <c r="D1890" t="s">
        <v>413</v>
      </c>
      <c r="E1890" t="s">
        <v>413</v>
      </c>
      <c r="F1890" t="s">
        <v>413</v>
      </c>
      <c r="G1890" t="s">
        <v>413</v>
      </c>
      <c r="I1890" t="s">
        <v>1636</v>
      </c>
      <c r="J1890">
        <v>0</v>
      </c>
      <c r="K1890" t="s">
        <v>5738</v>
      </c>
    </row>
    <row r="1891" spans="1:11" x14ac:dyDescent="0.35">
      <c r="A1891" t="s">
        <v>5538</v>
      </c>
      <c r="B1891" t="s">
        <v>5152</v>
      </c>
      <c r="C1891" t="s">
        <v>4680</v>
      </c>
      <c r="D1891" t="s">
        <v>413</v>
      </c>
      <c r="E1891" t="s">
        <v>413</v>
      </c>
      <c r="F1891" t="s">
        <v>413</v>
      </c>
      <c r="G1891" t="s">
        <v>413</v>
      </c>
      <c r="I1891" t="s">
        <v>1636</v>
      </c>
      <c r="J1891" t="s">
        <v>1636</v>
      </c>
      <c r="K1891" t="s">
        <v>5739</v>
      </c>
    </row>
    <row r="1892" spans="1:11" x14ac:dyDescent="0.35">
      <c r="A1892" t="s">
        <v>5538</v>
      </c>
      <c r="B1892" t="s">
        <v>5152</v>
      </c>
      <c r="C1892" t="s">
        <v>4701</v>
      </c>
      <c r="D1892" t="s">
        <v>413</v>
      </c>
      <c r="E1892" t="s">
        <v>413</v>
      </c>
      <c r="F1892" t="s">
        <v>413</v>
      </c>
      <c r="G1892" t="s">
        <v>413</v>
      </c>
      <c r="I1892" t="s">
        <v>1636</v>
      </c>
      <c r="J1892" t="s">
        <v>1636</v>
      </c>
      <c r="K1892" t="s">
        <v>5740</v>
      </c>
    </row>
    <row r="1893" spans="1:11" x14ac:dyDescent="0.35">
      <c r="A1893" t="s">
        <v>5538</v>
      </c>
      <c r="B1893" t="s">
        <v>5152</v>
      </c>
      <c r="C1893" t="s">
        <v>4722</v>
      </c>
      <c r="D1893" t="s">
        <v>413</v>
      </c>
      <c r="E1893" t="s">
        <v>413</v>
      </c>
      <c r="F1893" t="s">
        <v>413</v>
      </c>
      <c r="G1893" t="s">
        <v>413</v>
      </c>
      <c r="I1893" t="s">
        <v>1636</v>
      </c>
      <c r="J1893" t="s">
        <v>1636</v>
      </c>
      <c r="K1893" t="s">
        <v>5741</v>
      </c>
    </row>
    <row r="1894" spans="1:11" x14ac:dyDescent="0.35">
      <c r="A1894" t="s">
        <v>5538</v>
      </c>
      <c r="B1894" t="s">
        <v>5153</v>
      </c>
      <c r="C1894" t="s">
        <v>4658</v>
      </c>
      <c r="D1894" t="s">
        <v>413</v>
      </c>
      <c r="E1894" t="s">
        <v>413</v>
      </c>
      <c r="F1894" t="s">
        <v>413</v>
      </c>
      <c r="G1894" t="s">
        <v>413</v>
      </c>
      <c r="I1894" t="s">
        <v>1636</v>
      </c>
      <c r="J1894">
        <v>0</v>
      </c>
      <c r="K1894" t="s">
        <v>5743</v>
      </c>
    </row>
    <row r="1895" spans="1:11" x14ac:dyDescent="0.35">
      <c r="A1895" t="s">
        <v>5538</v>
      </c>
      <c r="B1895" t="s">
        <v>5153</v>
      </c>
      <c r="C1895" t="s">
        <v>4679</v>
      </c>
      <c r="D1895" t="s">
        <v>413</v>
      </c>
      <c r="E1895" t="s">
        <v>413</v>
      </c>
      <c r="F1895" t="s">
        <v>413</v>
      </c>
      <c r="G1895" t="s">
        <v>413</v>
      </c>
      <c r="I1895" t="s">
        <v>1636</v>
      </c>
      <c r="J1895" t="s">
        <v>1636</v>
      </c>
      <c r="K1895" t="s">
        <v>5744</v>
      </c>
    </row>
    <row r="1896" spans="1:11" x14ac:dyDescent="0.35">
      <c r="A1896" t="s">
        <v>5538</v>
      </c>
      <c r="B1896" t="s">
        <v>5153</v>
      </c>
      <c r="C1896" t="s">
        <v>4700</v>
      </c>
      <c r="D1896" t="s">
        <v>413</v>
      </c>
      <c r="E1896" t="s">
        <v>413</v>
      </c>
      <c r="F1896" t="s">
        <v>413</v>
      </c>
      <c r="G1896" t="s">
        <v>413</v>
      </c>
      <c r="I1896" t="s">
        <v>1636</v>
      </c>
      <c r="J1896" t="s">
        <v>1636</v>
      </c>
      <c r="K1896" t="s">
        <v>5745</v>
      </c>
    </row>
    <row r="1897" spans="1:11" x14ac:dyDescent="0.35">
      <c r="A1897" t="s">
        <v>5538</v>
      </c>
      <c r="B1897" t="s">
        <v>5153</v>
      </c>
      <c r="C1897" t="s">
        <v>4721</v>
      </c>
      <c r="D1897" t="s">
        <v>413</v>
      </c>
      <c r="E1897" t="s">
        <v>413</v>
      </c>
      <c r="F1897" t="s">
        <v>413</v>
      </c>
      <c r="G1897" t="s">
        <v>413</v>
      </c>
      <c r="I1897" t="s">
        <v>1636</v>
      </c>
      <c r="J1897" t="s">
        <v>1636</v>
      </c>
      <c r="K1897" t="s">
        <v>5746</v>
      </c>
    </row>
    <row r="1898" spans="1:11" x14ac:dyDescent="0.35">
      <c r="A1898" t="s">
        <v>5538</v>
      </c>
      <c r="B1898" t="s">
        <v>5154</v>
      </c>
      <c r="C1898" t="s">
        <v>4657</v>
      </c>
      <c r="D1898" t="s">
        <v>413</v>
      </c>
      <c r="E1898" t="s">
        <v>413</v>
      </c>
      <c r="F1898" t="s">
        <v>413</v>
      </c>
      <c r="G1898" t="s">
        <v>413</v>
      </c>
      <c r="I1898" t="s">
        <v>1636</v>
      </c>
      <c r="J1898">
        <v>0</v>
      </c>
      <c r="K1898" t="s">
        <v>5747</v>
      </c>
    </row>
    <row r="1899" spans="1:11" x14ac:dyDescent="0.35">
      <c r="A1899" t="s">
        <v>5538</v>
      </c>
      <c r="B1899" t="s">
        <v>5154</v>
      </c>
      <c r="C1899" t="s">
        <v>4678</v>
      </c>
      <c r="D1899" t="s">
        <v>413</v>
      </c>
      <c r="E1899" t="s">
        <v>413</v>
      </c>
      <c r="F1899" t="s">
        <v>413</v>
      </c>
      <c r="G1899" t="s">
        <v>413</v>
      </c>
      <c r="I1899" t="s">
        <v>1636</v>
      </c>
      <c r="J1899" t="s">
        <v>1636</v>
      </c>
      <c r="K1899" t="s">
        <v>5748</v>
      </c>
    </row>
    <row r="1900" spans="1:11" x14ac:dyDescent="0.35">
      <c r="A1900" t="s">
        <v>5538</v>
      </c>
      <c r="B1900" t="s">
        <v>5154</v>
      </c>
      <c r="C1900" t="s">
        <v>4699</v>
      </c>
      <c r="D1900" t="s">
        <v>413</v>
      </c>
      <c r="E1900" t="s">
        <v>413</v>
      </c>
      <c r="F1900" t="s">
        <v>413</v>
      </c>
      <c r="G1900" t="s">
        <v>413</v>
      </c>
      <c r="I1900" t="s">
        <v>1636</v>
      </c>
      <c r="J1900" t="s">
        <v>1636</v>
      </c>
      <c r="K1900" t="s">
        <v>5749</v>
      </c>
    </row>
    <row r="1901" spans="1:11" x14ac:dyDescent="0.35">
      <c r="A1901" t="s">
        <v>5538</v>
      </c>
      <c r="B1901" t="s">
        <v>5154</v>
      </c>
      <c r="C1901" t="s">
        <v>4720</v>
      </c>
      <c r="D1901" t="s">
        <v>413</v>
      </c>
      <c r="E1901" t="s">
        <v>413</v>
      </c>
      <c r="F1901" t="s">
        <v>413</v>
      </c>
      <c r="G1901" t="s">
        <v>413</v>
      </c>
      <c r="I1901" t="s">
        <v>1636</v>
      </c>
      <c r="J1901" t="s">
        <v>1636</v>
      </c>
      <c r="K1901" t="s">
        <v>5750</v>
      </c>
    </row>
    <row r="1902" spans="1:11" x14ac:dyDescent="0.35">
      <c r="A1902" t="s">
        <v>5538</v>
      </c>
      <c r="B1902" t="s">
        <v>5155</v>
      </c>
      <c r="C1902" t="s">
        <v>4656</v>
      </c>
      <c r="D1902" t="s">
        <v>413</v>
      </c>
      <c r="E1902" t="s">
        <v>413</v>
      </c>
      <c r="F1902" t="s">
        <v>413</v>
      </c>
      <c r="G1902" t="s">
        <v>413</v>
      </c>
      <c r="I1902" t="s">
        <v>1636</v>
      </c>
      <c r="J1902">
        <v>0</v>
      </c>
      <c r="K1902" t="s">
        <v>5751</v>
      </c>
    </row>
    <row r="1903" spans="1:11" x14ac:dyDescent="0.35">
      <c r="A1903" t="s">
        <v>5538</v>
      </c>
      <c r="B1903" t="s">
        <v>5155</v>
      </c>
      <c r="C1903" t="s">
        <v>4677</v>
      </c>
      <c r="D1903" t="s">
        <v>413</v>
      </c>
      <c r="E1903" t="s">
        <v>413</v>
      </c>
      <c r="F1903" t="s">
        <v>413</v>
      </c>
      <c r="G1903" t="s">
        <v>413</v>
      </c>
      <c r="I1903" t="s">
        <v>1636</v>
      </c>
      <c r="J1903" t="s">
        <v>1636</v>
      </c>
      <c r="K1903" t="s">
        <v>5752</v>
      </c>
    </row>
    <row r="1904" spans="1:11" x14ac:dyDescent="0.35">
      <c r="A1904" t="s">
        <v>5538</v>
      </c>
      <c r="B1904" t="s">
        <v>5155</v>
      </c>
      <c r="C1904" t="s">
        <v>4698</v>
      </c>
      <c r="D1904" t="s">
        <v>413</v>
      </c>
      <c r="E1904" t="s">
        <v>413</v>
      </c>
      <c r="F1904" t="s">
        <v>413</v>
      </c>
      <c r="G1904" t="s">
        <v>413</v>
      </c>
      <c r="I1904" t="s">
        <v>1636</v>
      </c>
      <c r="J1904" t="s">
        <v>1636</v>
      </c>
      <c r="K1904" t="s">
        <v>5753</v>
      </c>
    </row>
    <row r="1905" spans="1:11" x14ac:dyDescent="0.35">
      <c r="A1905" t="s">
        <v>5538</v>
      </c>
      <c r="B1905" t="s">
        <v>5155</v>
      </c>
      <c r="C1905" t="s">
        <v>4719</v>
      </c>
      <c r="D1905" t="s">
        <v>413</v>
      </c>
      <c r="E1905" t="s">
        <v>413</v>
      </c>
      <c r="F1905" t="s">
        <v>413</v>
      </c>
      <c r="G1905" t="s">
        <v>413</v>
      </c>
      <c r="I1905" t="s">
        <v>1636</v>
      </c>
      <c r="J1905" t="s">
        <v>1636</v>
      </c>
      <c r="K1905" t="s">
        <v>5754</v>
      </c>
    </row>
    <row r="1906" spans="1:11" x14ac:dyDescent="0.35">
      <c r="A1906" t="s">
        <v>5538</v>
      </c>
      <c r="B1906" t="s">
        <v>5156</v>
      </c>
      <c r="C1906" t="s">
        <v>4655</v>
      </c>
      <c r="D1906" t="s">
        <v>413</v>
      </c>
      <c r="E1906" t="s">
        <v>413</v>
      </c>
      <c r="F1906" t="s">
        <v>413</v>
      </c>
      <c r="G1906" t="s">
        <v>413</v>
      </c>
      <c r="I1906" t="s">
        <v>1636</v>
      </c>
      <c r="J1906">
        <v>0</v>
      </c>
      <c r="K1906" t="s">
        <v>5755</v>
      </c>
    </row>
    <row r="1907" spans="1:11" x14ac:dyDescent="0.35">
      <c r="A1907" t="s">
        <v>5538</v>
      </c>
      <c r="B1907" t="s">
        <v>5156</v>
      </c>
      <c r="C1907" t="s">
        <v>4676</v>
      </c>
      <c r="D1907" t="s">
        <v>413</v>
      </c>
      <c r="E1907" t="s">
        <v>413</v>
      </c>
      <c r="F1907" t="s">
        <v>413</v>
      </c>
      <c r="G1907" t="s">
        <v>413</v>
      </c>
      <c r="I1907" t="s">
        <v>1636</v>
      </c>
      <c r="J1907" t="s">
        <v>1636</v>
      </c>
      <c r="K1907" t="s">
        <v>5756</v>
      </c>
    </row>
    <row r="1908" spans="1:11" x14ac:dyDescent="0.35">
      <c r="A1908" t="s">
        <v>5538</v>
      </c>
      <c r="B1908" t="s">
        <v>5156</v>
      </c>
      <c r="C1908" t="s">
        <v>4697</v>
      </c>
      <c r="D1908" t="s">
        <v>413</v>
      </c>
      <c r="E1908" t="s">
        <v>413</v>
      </c>
      <c r="F1908" t="s">
        <v>413</v>
      </c>
      <c r="G1908" t="s">
        <v>413</v>
      </c>
      <c r="I1908" t="s">
        <v>1636</v>
      </c>
      <c r="J1908" t="s">
        <v>1636</v>
      </c>
      <c r="K1908" t="s">
        <v>5757</v>
      </c>
    </row>
    <row r="1909" spans="1:11" x14ac:dyDescent="0.35">
      <c r="A1909" t="s">
        <v>5538</v>
      </c>
      <c r="B1909" t="s">
        <v>5156</v>
      </c>
      <c r="C1909" t="s">
        <v>4718</v>
      </c>
      <c r="D1909" t="s">
        <v>413</v>
      </c>
      <c r="E1909" t="s">
        <v>413</v>
      </c>
      <c r="F1909" t="s">
        <v>413</v>
      </c>
      <c r="G1909" t="s">
        <v>413</v>
      </c>
      <c r="I1909" t="s">
        <v>1636</v>
      </c>
      <c r="J1909" t="s">
        <v>1636</v>
      </c>
      <c r="K1909" t="s">
        <v>5758</v>
      </c>
    </row>
    <row r="1910" spans="1:11" x14ac:dyDescent="0.35">
      <c r="A1910" t="s">
        <v>5538</v>
      </c>
      <c r="B1910" t="s">
        <v>5157</v>
      </c>
      <c r="C1910" t="s">
        <v>4654</v>
      </c>
      <c r="D1910" t="s">
        <v>413</v>
      </c>
      <c r="E1910" t="s">
        <v>413</v>
      </c>
      <c r="F1910" t="s">
        <v>413</v>
      </c>
      <c r="G1910" t="s">
        <v>413</v>
      </c>
      <c r="I1910" t="s">
        <v>1636</v>
      </c>
      <c r="J1910">
        <v>0</v>
      </c>
      <c r="K1910" t="s">
        <v>5759</v>
      </c>
    </row>
    <row r="1911" spans="1:11" x14ac:dyDescent="0.35">
      <c r="A1911" t="s">
        <v>5538</v>
      </c>
      <c r="B1911" t="s">
        <v>5157</v>
      </c>
      <c r="C1911" t="s">
        <v>4675</v>
      </c>
      <c r="D1911" t="s">
        <v>413</v>
      </c>
      <c r="E1911" t="s">
        <v>413</v>
      </c>
      <c r="F1911" t="s">
        <v>413</v>
      </c>
      <c r="G1911" t="s">
        <v>413</v>
      </c>
      <c r="I1911" t="s">
        <v>1636</v>
      </c>
      <c r="J1911" t="s">
        <v>1636</v>
      </c>
      <c r="K1911" t="s">
        <v>5760</v>
      </c>
    </row>
    <row r="1912" spans="1:11" x14ac:dyDescent="0.35">
      <c r="A1912" t="s">
        <v>5538</v>
      </c>
      <c r="B1912" t="s">
        <v>5157</v>
      </c>
      <c r="C1912" t="s">
        <v>4696</v>
      </c>
      <c r="D1912" t="s">
        <v>413</v>
      </c>
      <c r="E1912" t="s">
        <v>413</v>
      </c>
      <c r="F1912" t="s">
        <v>413</v>
      </c>
      <c r="G1912" t="s">
        <v>413</v>
      </c>
      <c r="I1912" t="s">
        <v>1636</v>
      </c>
      <c r="J1912" t="s">
        <v>1636</v>
      </c>
      <c r="K1912" t="s">
        <v>5761</v>
      </c>
    </row>
    <row r="1913" spans="1:11" x14ac:dyDescent="0.35">
      <c r="A1913" t="s">
        <v>5538</v>
      </c>
      <c r="B1913" t="s">
        <v>5157</v>
      </c>
      <c r="C1913" t="s">
        <v>4717</v>
      </c>
      <c r="D1913" t="s">
        <v>413</v>
      </c>
      <c r="E1913" t="s">
        <v>413</v>
      </c>
      <c r="F1913" t="s">
        <v>413</v>
      </c>
      <c r="G1913" t="s">
        <v>413</v>
      </c>
      <c r="I1913" t="s">
        <v>1636</v>
      </c>
      <c r="J1913" t="s">
        <v>1636</v>
      </c>
      <c r="K1913" t="s">
        <v>5762</v>
      </c>
    </row>
    <row r="1914" spans="1:11" x14ac:dyDescent="0.35">
      <c r="A1914" t="s">
        <v>5538</v>
      </c>
      <c r="B1914" t="s">
        <v>5158</v>
      </c>
      <c r="C1914" t="s">
        <v>4667</v>
      </c>
      <c r="D1914" t="s">
        <v>1475</v>
      </c>
      <c r="E1914" t="s">
        <v>1634</v>
      </c>
      <c r="F1914" t="s">
        <v>1634</v>
      </c>
      <c r="G1914" t="s">
        <v>4932</v>
      </c>
      <c r="H1914">
        <v>34</v>
      </c>
      <c r="I1914" t="s">
        <v>2353</v>
      </c>
      <c r="J1914">
        <v>49</v>
      </c>
      <c r="K1914" t="s">
        <v>5763</v>
      </c>
    </row>
    <row r="1915" spans="1:11" x14ac:dyDescent="0.35">
      <c r="A1915" t="s">
        <v>5538</v>
      </c>
      <c r="B1915" t="s">
        <v>5158</v>
      </c>
      <c r="C1915" t="s">
        <v>4688</v>
      </c>
      <c r="D1915" t="s">
        <v>5114</v>
      </c>
      <c r="E1915" t="s">
        <v>5178</v>
      </c>
      <c r="F1915" t="s">
        <v>5178</v>
      </c>
      <c r="G1915" t="s">
        <v>4934</v>
      </c>
      <c r="H1915">
        <v>15</v>
      </c>
      <c r="I1915" t="s">
        <v>2353</v>
      </c>
      <c r="J1915" t="s">
        <v>1636</v>
      </c>
      <c r="K1915" t="s">
        <v>5764</v>
      </c>
    </row>
    <row r="1916" spans="1:11" x14ac:dyDescent="0.35">
      <c r="A1916" t="s">
        <v>5538</v>
      </c>
      <c r="B1916" t="s">
        <v>5158</v>
      </c>
      <c r="C1916" t="s">
        <v>4709</v>
      </c>
      <c r="D1916" t="s">
        <v>413</v>
      </c>
      <c r="E1916" t="s">
        <v>413</v>
      </c>
      <c r="F1916" t="s">
        <v>413</v>
      </c>
      <c r="G1916" t="s">
        <v>413</v>
      </c>
      <c r="I1916" t="s">
        <v>1636</v>
      </c>
      <c r="J1916" t="s">
        <v>1636</v>
      </c>
      <c r="K1916" t="s">
        <v>5765</v>
      </c>
    </row>
    <row r="1917" spans="1:11" x14ac:dyDescent="0.35">
      <c r="A1917" t="s">
        <v>5538</v>
      </c>
      <c r="B1917" t="s">
        <v>5158</v>
      </c>
      <c r="C1917" t="s">
        <v>4730</v>
      </c>
      <c r="D1917" t="s">
        <v>413</v>
      </c>
      <c r="E1917" t="s">
        <v>413</v>
      </c>
      <c r="F1917" t="s">
        <v>413</v>
      </c>
      <c r="G1917" t="s">
        <v>413</v>
      </c>
      <c r="I1917" t="s">
        <v>1636</v>
      </c>
      <c r="J1917" t="s">
        <v>1636</v>
      </c>
      <c r="K1917" t="s">
        <v>5766</v>
      </c>
    </row>
    <row r="1918" spans="1:11" x14ac:dyDescent="0.35">
      <c r="A1918" t="s">
        <v>5538</v>
      </c>
      <c r="B1918" t="s">
        <v>5160</v>
      </c>
      <c r="C1918" t="s">
        <v>4666</v>
      </c>
      <c r="D1918" t="s">
        <v>1721</v>
      </c>
      <c r="E1918" t="s">
        <v>2109</v>
      </c>
      <c r="F1918" t="s">
        <v>2109</v>
      </c>
      <c r="G1918" t="s">
        <v>4456</v>
      </c>
      <c r="H1918">
        <v>10</v>
      </c>
      <c r="I1918" t="s">
        <v>2353</v>
      </c>
      <c r="J1918">
        <v>48</v>
      </c>
      <c r="K1918" t="s">
        <v>5767</v>
      </c>
    </row>
    <row r="1919" spans="1:11" x14ac:dyDescent="0.35">
      <c r="A1919" t="s">
        <v>5538</v>
      </c>
      <c r="B1919" t="s">
        <v>5160</v>
      </c>
      <c r="C1919" t="s">
        <v>4687</v>
      </c>
      <c r="D1919" t="s">
        <v>3794</v>
      </c>
      <c r="E1919" t="s">
        <v>3795</v>
      </c>
      <c r="F1919" t="s">
        <v>3795</v>
      </c>
      <c r="G1919" t="s">
        <v>5370</v>
      </c>
      <c r="H1919">
        <v>7</v>
      </c>
      <c r="I1919" t="s">
        <v>2353</v>
      </c>
      <c r="J1919" t="s">
        <v>1636</v>
      </c>
      <c r="K1919" t="s">
        <v>5768</v>
      </c>
    </row>
    <row r="1920" spans="1:11" x14ac:dyDescent="0.35">
      <c r="A1920" t="s">
        <v>5538</v>
      </c>
      <c r="B1920" t="s">
        <v>5160</v>
      </c>
      <c r="C1920" t="s">
        <v>4708</v>
      </c>
      <c r="D1920" t="s">
        <v>5114</v>
      </c>
      <c r="E1920" t="s">
        <v>5115</v>
      </c>
      <c r="F1920" t="s">
        <v>5115</v>
      </c>
      <c r="G1920" t="s">
        <v>4904</v>
      </c>
      <c r="H1920">
        <v>14</v>
      </c>
      <c r="I1920" t="s">
        <v>2353</v>
      </c>
      <c r="J1920" t="s">
        <v>1636</v>
      </c>
      <c r="K1920" t="s">
        <v>5769</v>
      </c>
    </row>
    <row r="1921" spans="1:11" x14ac:dyDescent="0.35">
      <c r="A1921" t="s">
        <v>5538</v>
      </c>
      <c r="B1921" t="s">
        <v>5160</v>
      </c>
      <c r="C1921" t="s">
        <v>4729</v>
      </c>
      <c r="D1921" t="s">
        <v>3794</v>
      </c>
      <c r="E1921" t="s">
        <v>3795</v>
      </c>
      <c r="F1921" t="s">
        <v>3795</v>
      </c>
      <c r="G1921" t="s">
        <v>5371</v>
      </c>
      <c r="H1921">
        <v>17</v>
      </c>
      <c r="I1921" t="s">
        <v>2353</v>
      </c>
      <c r="J1921" t="s">
        <v>1636</v>
      </c>
      <c r="K1921" t="s">
        <v>5770</v>
      </c>
    </row>
    <row r="1922" spans="1:11" x14ac:dyDescent="0.35">
      <c r="A1922" t="s">
        <v>5538</v>
      </c>
      <c r="B1922" t="s">
        <v>5161</v>
      </c>
      <c r="C1922" t="s">
        <v>4665</v>
      </c>
      <c r="D1922" t="s">
        <v>5114</v>
      </c>
      <c r="E1922" t="s">
        <v>5189</v>
      </c>
      <c r="F1922" t="s">
        <v>5189</v>
      </c>
      <c r="G1922" t="s">
        <v>4937</v>
      </c>
      <c r="H1922">
        <v>14</v>
      </c>
      <c r="I1922" t="s">
        <v>2353</v>
      </c>
      <c r="J1922">
        <v>42</v>
      </c>
      <c r="K1922" t="s">
        <v>5771</v>
      </c>
    </row>
    <row r="1923" spans="1:11" x14ac:dyDescent="0.35">
      <c r="A1923" t="s">
        <v>5538</v>
      </c>
      <c r="B1923" t="s">
        <v>5161</v>
      </c>
      <c r="C1923" t="s">
        <v>4686</v>
      </c>
      <c r="D1923" t="s">
        <v>5114</v>
      </c>
      <c r="E1923" t="s">
        <v>5141</v>
      </c>
      <c r="F1923" t="s">
        <v>5141</v>
      </c>
      <c r="G1923" t="s">
        <v>4922</v>
      </c>
      <c r="H1923">
        <v>14</v>
      </c>
      <c r="I1923" t="s">
        <v>2353</v>
      </c>
      <c r="J1923" t="s">
        <v>1636</v>
      </c>
      <c r="K1923" t="s">
        <v>5772</v>
      </c>
    </row>
    <row r="1924" spans="1:11" x14ac:dyDescent="0.35">
      <c r="A1924" t="s">
        <v>5538</v>
      </c>
      <c r="B1924" t="s">
        <v>5161</v>
      </c>
      <c r="C1924" t="s">
        <v>4707</v>
      </c>
      <c r="D1924" t="s">
        <v>5116</v>
      </c>
      <c r="E1924" t="s">
        <v>5119</v>
      </c>
      <c r="F1924" t="s">
        <v>5119</v>
      </c>
      <c r="G1924" t="s">
        <v>4906</v>
      </c>
      <c r="H1924">
        <v>14</v>
      </c>
      <c r="I1924" t="s">
        <v>2353</v>
      </c>
      <c r="J1924" t="s">
        <v>1636</v>
      </c>
      <c r="K1924" t="s">
        <v>5773</v>
      </c>
    </row>
    <row r="1925" spans="1:11" x14ac:dyDescent="0.35">
      <c r="A1925" t="s">
        <v>5538</v>
      </c>
      <c r="B1925" t="s">
        <v>5161</v>
      </c>
      <c r="C1925" t="s">
        <v>4728</v>
      </c>
      <c r="D1925" t="s">
        <v>413</v>
      </c>
      <c r="E1925" t="s">
        <v>413</v>
      </c>
      <c r="F1925" t="s">
        <v>413</v>
      </c>
      <c r="G1925" t="s">
        <v>413</v>
      </c>
      <c r="I1925" t="s">
        <v>1636</v>
      </c>
      <c r="J1925" t="s">
        <v>1636</v>
      </c>
      <c r="K1925" t="s">
        <v>5774</v>
      </c>
    </row>
    <row r="1926" spans="1:11" x14ac:dyDescent="0.35">
      <c r="A1926" t="s">
        <v>5538</v>
      </c>
      <c r="B1926" t="s">
        <v>5162</v>
      </c>
      <c r="C1926" t="s">
        <v>4664</v>
      </c>
      <c r="D1926" t="s">
        <v>5392</v>
      </c>
      <c r="E1926" t="s">
        <v>5403</v>
      </c>
      <c r="F1926" t="s">
        <v>5403</v>
      </c>
      <c r="G1926" t="s">
        <v>5399</v>
      </c>
      <c r="H1926">
        <v>22</v>
      </c>
      <c r="I1926" t="s">
        <v>2353</v>
      </c>
      <c r="J1926">
        <v>49</v>
      </c>
      <c r="K1926" t="s">
        <v>5775</v>
      </c>
    </row>
    <row r="1927" spans="1:11" x14ac:dyDescent="0.35">
      <c r="A1927" t="s">
        <v>5538</v>
      </c>
      <c r="B1927" t="s">
        <v>5162</v>
      </c>
      <c r="C1927" t="s">
        <v>4685</v>
      </c>
      <c r="D1927" t="s">
        <v>832</v>
      </c>
      <c r="E1927" t="s">
        <v>1111</v>
      </c>
      <c r="F1927" t="s">
        <v>1111</v>
      </c>
      <c r="G1927" t="s">
        <v>5221</v>
      </c>
      <c r="H1927">
        <v>6</v>
      </c>
      <c r="I1927" t="s">
        <v>2353</v>
      </c>
      <c r="J1927" t="s">
        <v>1636</v>
      </c>
      <c r="K1927" t="s">
        <v>5776</v>
      </c>
    </row>
    <row r="1928" spans="1:11" x14ac:dyDescent="0.35">
      <c r="A1928" t="s">
        <v>5538</v>
      </c>
      <c r="B1928" t="s">
        <v>5162</v>
      </c>
      <c r="C1928" t="s">
        <v>4706</v>
      </c>
      <c r="D1928" t="s">
        <v>3794</v>
      </c>
      <c r="E1928" t="s">
        <v>3795</v>
      </c>
      <c r="F1928" t="s">
        <v>3795</v>
      </c>
      <c r="G1928" t="s">
        <v>4940</v>
      </c>
      <c r="H1928">
        <v>21</v>
      </c>
      <c r="I1928" t="s">
        <v>2353</v>
      </c>
      <c r="J1928" t="s">
        <v>1636</v>
      </c>
      <c r="K1928" t="s">
        <v>5777</v>
      </c>
    </row>
    <row r="1929" spans="1:11" x14ac:dyDescent="0.35">
      <c r="A1929" t="s">
        <v>5538</v>
      </c>
      <c r="B1929" t="s">
        <v>5162</v>
      </c>
      <c r="C1929" t="s">
        <v>4727</v>
      </c>
      <c r="D1929" t="s">
        <v>413</v>
      </c>
      <c r="E1929" t="s">
        <v>413</v>
      </c>
      <c r="F1929" t="s">
        <v>413</v>
      </c>
      <c r="G1929" t="s">
        <v>413</v>
      </c>
      <c r="I1929" t="s">
        <v>1636</v>
      </c>
      <c r="J1929" t="s">
        <v>1636</v>
      </c>
      <c r="K1929" t="s">
        <v>5778</v>
      </c>
    </row>
    <row r="1930" spans="1:11" x14ac:dyDescent="0.35">
      <c r="A1930" t="s">
        <v>5538</v>
      </c>
      <c r="B1930" t="s">
        <v>5163</v>
      </c>
      <c r="C1930" t="s">
        <v>4663</v>
      </c>
      <c r="D1930" t="s">
        <v>5392</v>
      </c>
      <c r="E1930" t="s">
        <v>5403</v>
      </c>
      <c r="F1930" t="s">
        <v>5403</v>
      </c>
      <c r="G1930" t="s">
        <v>5396</v>
      </c>
      <c r="H1930">
        <v>9</v>
      </c>
      <c r="I1930" t="s">
        <v>2353</v>
      </c>
      <c r="J1930">
        <v>49</v>
      </c>
      <c r="K1930" t="s">
        <v>5779</v>
      </c>
    </row>
    <row r="1931" spans="1:11" x14ac:dyDescent="0.35">
      <c r="A1931" t="s">
        <v>5538</v>
      </c>
      <c r="B1931" t="s">
        <v>5163</v>
      </c>
      <c r="C1931" t="s">
        <v>4684</v>
      </c>
      <c r="D1931" t="s">
        <v>5392</v>
      </c>
      <c r="E1931" t="s">
        <v>5403</v>
      </c>
      <c r="F1931" t="s">
        <v>5403</v>
      </c>
      <c r="G1931" t="s">
        <v>5400</v>
      </c>
      <c r="H1931">
        <v>21</v>
      </c>
      <c r="I1931" t="s">
        <v>2353</v>
      </c>
      <c r="J1931" t="s">
        <v>1636</v>
      </c>
      <c r="K1931" t="s">
        <v>5780</v>
      </c>
    </row>
    <row r="1932" spans="1:11" x14ac:dyDescent="0.35">
      <c r="A1932" t="s">
        <v>5538</v>
      </c>
      <c r="B1932" t="s">
        <v>5163</v>
      </c>
      <c r="C1932" t="s">
        <v>4705</v>
      </c>
      <c r="D1932" t="s">
        <v>1475</v>
      </c>
      <c r="E1932" t="s">
        <v>1634</v>
      </c>
      <c r="F1932" t="s">
        <v>1634</v>
      </c>
      <c r="G1932" t="s">
        <v>4932</v>
      </c>
      <c r="H1932">
        <v>19</v>
      </c>
      <c r="I1932" t="s">
        <v>2353</v>
      </c>
      <c r="J1932" t="s">
        <v>1636</v>
      </c>
      <c r="K1932" t="s">
        <v>5781</v>
      </c>
    </row>
    <row r="1933" spans="1:11" x14ac:dyDescent="0.35">
      <c r="A1933" t="s">
        <v>5538</v>
      </c>
      <c r="B1933" t="s">
        <v>5163</v>
      </c>
      <c r="C1933" t="s">
        <v>4726</v>
      </c>
      <c r="D1933" t="s">
        <v>413</v>
      </c>
      <c r="E1933" t="s">
        <v>413</v>
      </c>
      <c r="F1933" t="s">
        <v>413</v>
      </c>
      <c r="G1933" t="s">
        <v>413</v>
      </c>
      <c r="I1933" t="s">
        <v>1636</v>
      </c>
      <c r="J1933" t="s">
        <v>1636</v>
      </c>
      <c r="K1933" t="s">
        <v>5782</v>
      </c>
    </row>
    <row r="1934" spans="1:11" x14ac:dyDescent="0.35">
      <c r="A1934" t="s">
        <v>5538</v>
      </c>
      <c r="B1934" t="s">
        <v>5164</v>
      </c>
      <c r="C1934" t="s">
        <v>4662</v>
      </c>
      <c r="D1934" t="s">
        <v>5392</v>
      </c>
      <c r="E1934" t="s">
        <v>5403</v>
      </c>
      <c r="F1934" t="s">
        <v>5403</v>
      </c>
      <c r="G1934" t="s">
        <v>5401</v>
      </c>
      <c r="H1934">
        <v>19</v>
      </c>
      <c r="I1934" t="s">
        <v>2353</v>
      </c>
      <c r="J1934">
        <v>49</v>
      </c>
      <c r="K1934" t="s">
        <v>5783</v>
      </c>
    </row>
    <row r="1935" spans="1:11" x14ac:dyDescent="0.35">
      <c r="A1935" t="s">
        <v>5538</v>
      </c>
      <c r="B1935" t="s">
        <v>5164</v>
      </c>
      <c r="C1935" t="s">
        <v>4683</v>
      </c>
      <c r="D1935" t="s">
        <v>1721</v>
      </c>
      <c r="E1935" t="s">
        <v>2109</v>
      </c>
      <c r="F1935" t="s">
        <v>2109</v>
      </c>
      <c r="G1935" t="s">
        <v>4456</v>
      </c>
      <c r="H1935">
        <v>30</v>
      </c>
      <c r="I1935" t="s">
        <v>2353</v>
      </c>
      <c r="J1935" t="s">
        <v>1636</v>
      </c>
      <c r="K1935" t="s">
        <v>5784</v>
      </c>
    </row>
    <row r="1936" spans="1:11" x14ac:dyDescent="0.35">
      <c r="A1936" t="s">
        <v>5538</v>
      </c>
      <c r="B1936" t="s">
        <v>5164</v>
      </c>
      <c r="C1936" t="s">
        <v>4704</v>
      </c>
      <c r="D1936" t="s">
        <v>413</v>
      </c>
      <c r="E1936" t="s">
        <v>413</v>
      </c>
      <c r="F1936" t="s">
        <v>413</v>
      </c>
      <c r="G1936" t="s">
        <v>413</v>
      </c>
      <c r="I1936" t="s">
        <v>1636</v>
      </c>
      <c r="J1936" t="s">
        <v>1636</v>
      </c>
      <c r="K1936" t="s">
        <v>5785</v>
      </c>
    </row>
    <row r="1937" spans="1:11" x14ac:dyDescent="0.35">
      <c r="A1937" t="s">
        <v>5538</v>
      </c>
      <c r="B1937" t="s">
        <v>5164</v>
      </c>
      <c r="C1937" t="s">
        <v>4725</v>
      </c>
      <c r="D1937" t="s">
        <v>413</v>
      </c>
      <c r="E1937" t="s">
        <v>413</v>
      </c>
      <c r="F1937" t="s">
        <v>413</v>
      </c>
      <c r="G1937" t="s">
        <v>413</v>
      </c>
      <c r="I1937" t="s">
        <v>1636</v>
      </c>
      <c r="J1937" t="s">
        <v>1636</v>
      </c>
      <c r="K1937" t="s">
        <v>5786</v>
      </c>
    </row>
    <row r="1938" spans="1:11" x14ac:dyDescent="0.35">
      <c r="A1938" t="s">
        <v>5538</v>
      </c>
      <c r="B1938" t="s">
        <v>5165</v>
      </c>
      <c r="C1938" t="s">
        <v>4661</v>
      </c>
      <c r="D1938" t="s">
        <v>1475</v>
      </c>
      <c r="E1938" t="s">
        <v>1634</v>
      </c>
      <c r="F1938" t="s">
        <v>1634</v>
      </c>
      <c r="G1938" t="s">
        <v>4931</v>
      </c>
      <c r="H1938">
        <v>6</v>
      </c>
      <c r="I1938" t="s">
        <v>2353</v>
      </c>
      <c r="J1938">
        <v>45</v>
      </c>
      <c r="K1938" t="s">
        <v>5787</v>
      </c>
    </row>
    <row r="1939" spans="1:11" x14ac:dyDescent="0.35">
      <c r="A1939" t="s">
        <v>5538</v>
      </c>
      <c r="B1939" t="s">
        <v>5165</v>
      </c>
      <c r="C1939" t="s">
        <v>4682</v>
      </c>
      <c r="D1939" t="s">
        <v>1475</v>
      </c>
      <c r="E1939" t="s">
        <v>1634</v>
      </c>
      <c r="F1939" t="s">
        <v>1634</v>
      </c>
      <c r="G1939" t="s">
        <v>4309</v>
      </c>
      <c r="H1939">
        <v>39</v>
      </c>
      <c r="I1939" t="s">
        <v>2353</v>
      </c>
      <c r="J1939" t="s">
        <v>1636</v>
      </c>
      <c r="K1939" t="s">
        <v>5788</v>
      </c>
    </row>
    <row r="1940" spans="1:11" x14ac:dyDescent="0.35">
      <c r="A1940" t="s">
        <v>5538</v>
      </c>
      <c r="B1940" t="s">
        <v>5165</v>
      </c>
      <c r="C1940" t="s">
        <v>4703</v>
      </c>
      <c r="D1940" t="s">
        <v>413</v>
      </c>
      <c r="E1940" t="s">
        <v>413</v>
      </c>
      <c r="F1940" t="s">
        <v>413</v>
      </c>
      <c r="G1940" t="s">
        <v>413</v>
      </c>
      <c r="I1940" t="s">
        <v>1636</v>
      </c>
      <c r="J1940" t="s">
        <v>1636</v>
      </c>
      <c r="K1940" t="s">
        <v>5789</v>
      </c>
    </row>
    <row r="1941" spans="1:11" x14ac:dyDescent="0.35">
      <c r="A1941" t="s">
        <v>5538</v>
      </c>
      <c r="B1941" t="s">
        <v>5165</v>
      </c>
      <c r="C1941" t="s">
        <v>4724</v>
      </c>
      <c r="D1941" t="s">
        <v>413</v>
      </c>
      <c r="E1941" t="s">
        <v>413</v>
      </c>
      <c r="F1941" t="s">
        <v>413</v>
      </c>
      <c r="G1941" t="s">
        <v>413</v>
      </c>
      <c r="I1941" t="s">
        <v>1636</v>
      </c>
      <c r="J1941" t="s">
        <v>1636</v>
      </c>
      <c r="K1941" t="s">
        <v>5790</v>
      </c>
    </row>
    <row r="1942" spans="1:11" x14ac:dyDescent="0.35">
      <c r="A1942" t="s">
        <v>5538</v>
      </c>
      <c r="B1942" t="s">
        <v>5166</v>
      </c>
      <c r="C1942" t="s">
        <v>4569</v>
      </c>
      <c r="D1942" t="s">
        <v>2092</v>
      </c>
      <c r="E1942" t="s">
        <v>2100</v>
      </c>
      <c r="F1942" t="s">
        <v>2100</v>
      </c>
      <c r="G1942" t="s">
        <v>4945</v>
      </c>
      <c r="H1942">
        <v>18</v>
      </c>
      <c r="I1942" t="s">
        <v>2353</v>
      </c>
      <c r="J1942">
        <v>49</v>
      </c>
      <c r="K1942" t="s">
        <v>5791</v>
      </c>
    </row>
    <row r="1943" spans="1:11" x14ac:dyDescent="0.35">
      <c r="A1943" t="s">
        <v>5538</v>
      </c>
      <c r="B1943" t="s">
        <v>5166</v>
      </c>
      <c r="C1943" t="s">
        <v>4590</v>
      </c>
      <c r="D1943" t="s">
        <v>5392</v>
      </c>
      <c r="E1943" t="s">
        <v>5403</v>
      </c>
      <c r="F1943" t="s">
        <v>5403</v>
      </c>
      <c r="G1943" t="s">
        <v>5402</v>
      </c>
      <c r="H1943">
        <v>31</v>
      </c>
      <c r="I1943" t="s">
        <v>2353</v>
      </c>
      <c r="J1943" t="s">
        <v>1636</v>
      </c>
      <c r="K1943" t="s">
        <v>5792</v>
      </c>
    </row>
    <row r="1944" spans="1:11" x14ac:dyDescent="0.35">
      <c r="A1944" t="s">
        <v>5538</v>
      </c>
      <c r="B1944" t="s">
        <v>5166</v>
      </c>
      <c r="C1944" t="s">
        <v>4611</v>
      </c>
      <c r="D1944" t="s">
        <v>413</v>
      </c>
      <c r="E1944" t="s">
        <v>413</v>
      </c>
      <c r="F1944" t="s">
        <v>413</v>
      </c>
      <c r="G1944" t="s">
        <v>413</v>
      </c>
      <c r="I1944" t="s">
        <v>1636</v>
      </c>
      <c r="J1944" t="s">
        <v>1636</v>
      </c>
      <c r="K1944" t="s">
        <v>5793</v>
      </c>
    </row>
    <row r="1945" spans="1:11" x14ac:dyDescent="0.35">
      <c r="A1945" t="s">
        <v>5538</v>
      </c>
      <c r="B1945" t="s">
        <v>5166</v>
      </c>
      <c r="C1945" t="s">
        <v>4632</v>
      </c>
      <c r="D1945" t="s">
        <v>413</v>
      </c>
      <c r="E1945" t="s">
        <v>413</v>
      </c>
      <c r="F1945" t="s">
        <v>413</v>
      </c>
      <c r="G1945" t="s">
        <v>413</v>
      </c>
      <c r="I1945" t="s">
        <v>1636</v>
      </c>
      <c r="J1945" t="s">
        <v>1636</v>
      </c>
      <c r="K1945" t="s">
        <v>5794</v>
      </c>
    </row>
    <row r="1946" spans="1:11" x14ac:dyDescent="0.35">
      <c r="A1946" t="s">
        <v>5538</v>
      </c>
      <c r="B1946" t="s">
        <v>5167</v>
      </c>
      <c r="C1946" t="s">
        <v>4568</v>
      </c>
      <c r="D1946" t="s">
        <v>2092</v>
      </c>
      <c r="E1946" t="s">
        <v>2100</v>
      </c>
      <c r="F1946" t="s">
        <v>2100</v>
      </c>
      <c r="G1946" t="s">
        <v>5216</v>
      </c>
      <c r="H1946">
        <v>28</v>
      </c>
      <c r="I1946" t="s">
        <v>2353</v>
      </c>
      <c r="J1946">
        <v>49</v>
      </c>
      <c r="K1946" t="s">
        <v>5795</v>
      </c>
    </row>
    <row r="1947" spans="1:11" x14ac:dyDescent="0.35">
      <c r="A1947" t="s">
        <v>5538</v>
      </c>
      <c r="B1947" t="s">
        <v>5167</v>
      </c>
      <c r="C1947" t="s">
        <v>4589</v>
      </c>
      <c r="D1947" t="s">
        <v>829</v>
      </c>
      <c r="E1947" t="s">
        <v>1083</v>
      </c>
      <c r="F1947" t="s">
        <v>1083</v>
      </c>
      <c r="G1947" t="s">
        <v>4307</v>
      </c>
      <c r="H1947">
        <v>21</v>
      </c>
      <c r="I1947" t="s">
        <v>2353</v>
      </c>
      <c r="J1947" t="s">
        <v>1636</v>
      </c>
      <c r="K1947" t="s">
        <v>5796</v>
      </c>
    </row>
    <row r="1948" spans="1:11" x14ac:dyDescent="0.35">
      <c r="A1948" t="s">
        <v>5538</v>
      </c>
      <c r="B1948" t="s">
        <v>5167</v>
      </c>
      <c r="C1948" t="s">
        <v>4610</v>
      </c>
      <c r="D1948" t="s">
        <v>413</v>
      </c>
      <c r="E1948" t="s">
        <v>413</v>
      </c>
      <c r="F1948" t="s">
        <v>413</v>
      </c>
      <c r="G1948" t="s">
        <v>413</v>
      </c>
      <c r="I1948" t="s">
        <v>1636</v>
      </c>
      <c r="J1948" t="s">
        <v>1636</v>
      </c>
      <c r="K1948" t="s">
        <v>5797</v>
      </c>
    </row>
    <row r="1949" spans="1:11" x14ac:dyDescent="0.35">
      <c r="A1949" t="s">
        <v>5538</v>
      </c>
      <c r="B1949" t="s">
        <v>5167</v>
      </c>
      <c r="C1949" t="s">
        <v>4631</v>
      </c>
      <c r="D1949" t="s">
        <v>413</v>
      </c>
      <c r="E1949" t="s">
        <v>413</v>
      </c>
      <c r="F1949" t="s">
        <v>413</v>
      </c>
      <c r="G1949" t="s">
        <v>413</v>
      </c>
      <c r="I1949" t="s">
        <v>1636</v>
      </c>
      <c r="J1949" t="s">
        <v>1636</v>
      </c>
      <c r="K1949" t="s">
        <v>5798</v>
      </c>
    </row>
    <row r="1950" spans="1:11" x14ac:dyDescent="0.35">
      <c r="A1950" t="s">
        <v>5538</v>
      </c>
      <c r="B1950" t="s">
        <v>5168</v>
      </c>
      <c r="C1950" t="s">
        <v>4567</v>
      </c>
      <c r="D1950" t="s">
        <v>5390</v>
      </c>
      <c r="E1950" t="s">
        <v>5391</v>
      </c>
      <c r="F1950" t="s">
        <v>5391</v>
      </c>
      <c r="G1950" t="s">
        <v>5383</v>
      </c>
      <c r="H1950">
        <v>35</v>
      </c>
      <c r="I1950" t="s">
        <v>2353</v>
      </c>
      <c r="J1950">
        <v>49</v>
      </c>
      <c r="K1950" t="s">
        <v>5799</v>
      </c>
    </row>
    <row r="1951" spans="1:11" x14ac:dyDescent="0.35">
      <c r="A1951" t="s">
        <v>5538</v>
      </c>
      <c r="B1951" t="s">
        <v>5168</v>
      </c>
      <c r="C1951" t="s">
        <v>4588</v>
      </c>
      <c r="D1951" t="s">
        <v>2092</v>
      </c>
      <c r="E1951" t="s">
        <v>2100</v>
      </c>
      <c r="F1951" t="s">
        <v>2100</v>
      </c>
      <c r="G1951" t="s">
        <v>4136</v>
      </c>
      <c r="H1951">
        <v>14</v>
      </c>
      <c r="I1951" t="s">
        <v>2353</v>
      </c>
      <c r="J1951" t="s">
        <v>1636</v>
      </c>
      <c r="K1951" t="s">
        <v>5800</v>
      </c>
    </row>
    <row r="1952" spans="1:11" x14ac:dyDescent="0.35">
      <c r="A1952" t="s">
        <v>5538</v>
      </c>
      <c r="B1952" t="s">
        <v>5168</v>
      </c>
      <c r="C1952" t="s">
        <v>4609</v>
      </c>
      <c r="D1952" t="s">
        <v>413</v>
      </c>
      <c r="E1952" t="s">
        <v>413</v>
      </c>
      <c r="F1952" t="s">
        <v>413</v>
      </c>
      <c r="G1952" t="s">
        <v>413</v>
      </c>
      <c r="I1952" t="s">
        <v>1636</v>
      </c>
      <c r="J1952" t="s">
        <v>1636</v>
      </c>
      <c r="K1952" t="s">
        <v>5801</v>
      </c>
    </row>
    <row r="1953" spans="1:11" x14ac:dyDescent="0.35">
      <c r="A1953" t="s">
        <v>5538</v>
      </c>
      <c r="B1953" t="s">
        <v>5168</v>
      </c>
      <c r="C1953" t="s">
        <v>4630</v>
      </c>
      <c r="D1953" t="s">
        <v>413</v>
      </c>
      <c r="E1953" t="s">
        <v>413</v>
      </c>
      <c r="F1953" t="s">
        <v>413</v>
      </c>
      <c r="G1953" t="s">
        <v>413</v>
      </c>
      <c r="I1953" t="s">
        <v>1636</v>
      </c>
      <c r="J1953" t="s">
        <v>1636</v>
      </c>
      <c r="K1953" t="s">
        <v>5802</v>
      </c>
    </row>
    <row r="1954" spans="1:11" x14ac:dyDescent="0.35">
      <c r="A1954" t="s">
        <v>5538</v>
      </c>
      <c r="B1954" t="s">
        <v>5169</v>
      </c>
      <c r="C1954" t="s">
        <v>4566</v>
      </c>
      <c r="D1954" t="s">
        <v>5390</v>
      </c>
      <c r="E1954" t="s">
        <v>5391</v>
      </c>
      <c r="F1954" t="s">
        <v>5391</v>
      </c>
      <c r="G1954" t="s">
        <v>5385</v>
      </c>
      <c r="H1954">
        <v>46</v>
      </c>
      <c r="I1954" t="s">
        <v>2353</v>
      </c>
      <c r="J1954">
        <v>46</v>
      </c>
      <c r="K1954" t="s">
        <v>5803</v>
      </c>
    </row>
    <row r="1955" spans="1:11" x14ac:dyDescent="0.35">
      <c r="A1955" t="s">
        <v>5538</v>
      </c>
      <c r="B1955" t="s">
        <v>5169</v>
      </c>
      <c r="C1955" t="s">
        <v>4587</v>
      </c>
      <c r="D1955" t="s">
        <v>413</v>
      </c>
      <c r="E1955" t="s">
        <v>413</v>
      </c>
      <c r="F1955" t="s">
        <v>413</v>
      </c>
      <c r="G1955" t="s">
        <v>413</v>
      </c>
      <c r="I1955" t="s">
        <v>1636</v>
      </c>
      <c r="J1955" t="s">
        <v>1636</v>
      </c>
      <c r="K1955" t="s">
        <v>5804</v>
      </c>
    </row>
    <row r="1956" spans="1:11" x14ac:dyDescent="0.35">
      <c r="A1956" t="s">
        <v>5538</v>
      </c>
      <c r="B1956" t="s">
        <v>5169</v>
      </c>
      <c r="C1956" t="s">
        <v>4608</v>
      </c>
      <c r="D1956" t="s">
        <v>413</v>
      </c>
      <c r="E1956" t="s">
        <v>413</v>
      </c>
      <c r="F1956" t="s">
        <v>413</v>
      </c>
      <c r="G1956" t="s">
        <v>413</v>
      </c>
      <c r="I1956" t="s">
        <v>1636</v>
      </c>
      <c r="J1956" t="s">
        <v>1636</v>
      </c>
      <c r="K1956" t="s">
        <v>5805</v>
      </c>
    </row>
    <row r="1957" spans="1:11" x14ac:dyDescent="0.35">
      <c r="A1957" t="s">
        <v>5538</v>
      </c>
      <c r="B1957" t="s">
        <v>5169</v>
      </c>
      <c r="C1957" t="s">
        <v>4629</v>
      </c>
      <c r="D1957" t="s">
        <v>413</v>
      </c>
      <c r="E1957" t="s">
        <v>413</v>
      </c>
      <c r="F1957" t="s">
        <v>413</v>
      </c>
      <c r="G1957" t="s">
        <v>413</v>
      </c>
      <c r="I1957" t="s">
        <v>1636</v>
      </c>
      <c r="J1957" t="s">
        <v>1636</v>
      </c>
      <c r="K1957" t="s">
        <v>5806</v>
      </c>
    </row>
    <row r="1958" spans="1:11" x14ac:dyDescent="0.35">
      <c r="A1958" t="s">
        <v>5538</v>
      </c>
      <c r="B1958" t="s">
        <v>5170</v>
      </c>
      <c r="C1958" t="s">
        <v>4565</v>
      </c>
      <c r="D1958" t="s">
        <v>5390</v>
      </c>
      <c r="E1958" t="s">
        <v>5391</v>
      </c>
      <c r="F1958" t="s">
        <v>5391</v>
      </c>
      <c r="G1958" t="s">
        <v>5380</v>
      </c>
      <c r="H1958">
        <v>24</v>
      </c>
      <c r="I1958" t="s">
        <v>2353</v>
      </c>
      <c r="J1958">
        <v>49</v>
      </c>
      <c r="K1958" t="s">
        <v>5807</v>
      </c>
    </row>
    <row r="1959" spans="1:11" x14ac:dyDescent="0.35">
      <c r="A1959" t="s">
        <v>5538</v>
      </c>
      <c r="B1959" t="s">
        <v>5170</v>
      </c>
      <c r="C1959" t="s">
        <v>4586</v>
      </c>
      <c r="D1959" t="s">
        <v>2092</v>
      </c>
      <c r="E1959" t="s">
        <v>2100</v>
      </c>
      <c r="F1959" t="s">
        <v>2100</v>
      </c>
      <c r="G1959" t="s">
        <v>4947</v>
      </c>
      <c r="H1959">
        <v>25</v>
      </c>
      <c r="I1959" t="s">
        <v>2353</v>
      </c>
      <c r="J1959" t="s">
        <v>1636</v>
      </c>
      <c r="K1959" t="s">
        <v>5808</v>
      </c>
    </row>
    <row r="1960" spans="1:11" x14ac:dyDescent="0.35">
      <c r="A1960" t="s">
        <v>5538</v>
      </c>
      <c r="B1960" t="s">
        <v>5170</v>
      </c>
      <c r="C1960" t="s">
        <v>4607</v>
      </c>
      <c r="D1960" t="s">
        <v>413</v>
      </c>
      <c r="E1960" t="s">
        <v>413</v>
      </c>
      <c r="F1960" t="s">
        <v>413</v>
      </c>
      <c r="G1960" t="s">
        <v>413</v>
      </c>
      <c r="I1960" t="s">
        <v>1636</v>
      </c>
      <c r="J1960" t="s">
        <v>1636</v>
      </c>
      <c r="K1960" t="s">
        <v>5809</v>
      </c>
    </row>
    <row r="1961" spans="1:11" x14ac:dyDescent="0.35">
      <c r="A1961" t="s">
        <v>5538</v>
      </c>
      <c r="B1961" t="s">
        <v>5170</v>
      </c>
      <c r="C1961" t="s">
        <v>4628</v>
      </c>
      <c r="D1961" t="s">
        <v>413</v>
      </c>
      <c r="E1961" t="s">
        <v>413</v>
      </c>
      <c r="F1961" t="s">
        <v>413</v>
      </c>
      <c r="G1961" t="s">
        <v>413</v>
      </c>
      <c r="I1961" t="s">
        <v>1636</v>
      </c>
      <c r="J1961" t="s">
        <v>1636</v>
      </c>
      <c r="K1961" t="s">
        <v>5810</v>
      </c>
    </row>
    <row r="1962" spans="1:11" x14ac:dyDescent="0.35">
      <c r="A1962" t="s">
        <v>5538</v>
      </c>
      <c r="B1962" t="s">
        <v>5171</v>
      </c>
      <c r="C1962" t="s">
        <v>4564</v>
      </c>
      <c r="D1962" t="s">
        <v>2092</v>
      </c>
      <c r="E1962" t="s">
        <v>2100</v>
      </c>
      <c r="F1962" t="s">
        <v>2100</v>
      </c>
      <c r="G1962" t="s">
        <v>4136</v>
      </c>
      <c r="H1962">
        <v>15</v>
      </c>
      <c r="I1962" t="s">
        <v>2353</v>
      </c>
      <c r="J1962">
        <v>49</v>
      </c>
      <c r="K1962" t="s">
        <v>5811</v>
      </c>
    </row>
    <row r="1963" spans="1:11" x14ac:dyDescent="0.35">
      <c r="A1963" t="s">
        <v>5538</v>
      </c>
      <c r="B1963" t="s">
        <v>5171</v>
      </c>
      <c r="C1963" t="s">
        <v>4585</v>
      </c>
      <c r="D1963" t="s">
        <v>837</v>
      </c>
      <c r="E1963" t="s">
        <v>1117</v>
      </c>
      <c r="F1963" t="s">
        <v>1117</v>
      </c>
      <c r="G1963" t="s">
        <v>3945</v>
      </c>
      <c r="H1963">
        <v>25</v>
      </c>
      <c r="I1963" t="s">
        <v>2353</v>
      </c>
      <c r="J1963" t="s">
        <v>1636</v>
      </c>
      <c r="K1963" t="s">
        <v>5812</v>
      </c>
    </row>
    <row r="1964" spans="1:11" x14ac:dyDescent="0.35">
      <c r="A1964" t="s">
        <v>5538</v>
      </c>
      <c r="B1964" t="s">
        <v>5171</v>
      </c>
      <c r="C1964" t="s">
        <v>4606</v>
      </c>
      <c r="D1964" t="s">
        <v>837</v>
      </c>
      <c r="E1964" t="s">
        <v>1117</v>
      </c>
      <c r="F1964" t="s">
        <v>1117</v>
      </c>
      <c r="G1964" t="s">
        <v>5384</v>
      </c>
      <c r="H1964">
        <v>9</v>
      </c>
      <c r="I1964" t="s">
        <v>2353</v>
      </c>
      <c r="J1964" t="s">
        <v>1636</v>
      </c>
      <c r="K1964" t="s">
        <v>5813</v>
      </c>
    </row>
    <row r="1965" spans="1:11" x14ac:dyDescent="0.35">
      <c r="A1965" t="s">
        <v>5538</v>
      </c>
      <c r="B1965" t="s">
        <v>5171</v>
      </c>
      <c r="C1965" t="s">
        <v>4627</v>
      </c>
      <c r="D1965" t="s">
        <v>413</v>
      </c>
      <c r="E1965" t="s">
        <v>413</v>
      </c>
      <c r="F1965" t="s">
        <v>413</v>
      </c>
      <c r="G1965" t="s">
        <v>413</v>
      </c>
      <c r="I1965" t="s">
        <v>1636</v>
      </c>
      <c r="J1965" t="s">
        <v>1636</v>
      </c>
      <c r="K1965" t="s">
        <v>5814</v>
      </c>
    </row>
    <row r="1966" spans="1:11" x14ac:dyDescent="0.35">
      <c r="A1966" t="s">
        <v>5538</v>
      </c>
      <c r="B1966" t="s">
        <v>5172</v>
      </c>
      <c r="C1966" t="s">
        <v>4563</v>
      </c>
      <c r="D1966" t="s">
        <v>2092</v>
      </c>
      <c r="E1966" t="s">
        <v>2100</v>
      </c>
      <c r="F1966" t="s">
        <v>2100</v>
      </c>
      <c r="G1966" t="s">
        <v>4947</v>
      </c>
      <c r="H1966">
        <v>19</v>
      </c>
      <c r="I1966" t="s">
        <v>2353</v>
      </c>
      <c r="J1966">
        <v>49</v>
      </c>
      <c r="K1966" t="s">
        <v>5815</v>
      </c>
    </row>
    <row r="1967" spans="1:11" x14ac:dyDescent="0.35">
      <c r="A1967" t="s">
        <v>5538</v>
      </c>
      <c r="B1967" t="s">
        <v>5172</v>
      </c>
      <c r="C1967" t="s">
        <v>4584</v>
      </c>
      <c r="D1967" t="s">
        <v>2092</v>
      </c>
      <c r="E1967" t="s">
        <v>2100</v>
      </c>
      <c r="F1967" t="s">
        <v>2100</v>
      </c>
      <c r="G1967" t="s">
        <v>4297</v>
      </c>
      <c r="H1967">
        <v>30</v>
      </c>
      <c r="I1967" t="s">
        <v>2353</v>
      </c>
      <c r="J1967" t="s">
        <v>1636</v>
      </c>
      <c r="K1967" t="s">
        <v>5816</v>
      </c>
    </row>
    <row r="1968" spans="1:11" x14ac:dyDescent="0.35">
      <c r="A1968" t="s">
        <v>5538</v>
      </c>
      <c r="B1968" t="s">
        <v>5172</v>
      </c>
      <c r="C1968" t="s">
        <v>4605</v>
      </c>
      <c r="D1968" t="s">
        <v>413</v>
      </c>
      <c r="E1968" t="s">
        <v>413</v>
      </c>
      <c r="F1968" t="s">
        <v>413</v>
      </c>
      <c r="G1968" t="s">
        <v>413</v>
      </c>
      <c r="I1968" t="s">
        <v>1636</v>
      </c>
      <c r="J1968" t="s">
        <v>1636</v>
      </c>
      <c r="K1968" t="s">
        <v>5817</v>
      </c>
    </row>
    <row r="1969" spans="1:11" x14ac:dyDescent="0.35">
      <c r="A1969" t="s">
        <v>5538</v>
      </c>
      <c r="B1969" t="s">
        <v>5172</v>
      </c>
      <c r="C1969" t="s">
        <v>4626</v>
      </c>
      <c r="D1969" t="s">
        <v>413</v>
      </c>
      <c r="E1969" t="s">
        <v>413</v>
      </c>
      <c r="F1969" t="s">
        <v>413</v>
      </c>
      <c r="G1969" t="s">
        <v>413</v>
      </c>
      <c r="I1969" t="s">
        <v>1636</v>
      </c>
      <c r="J1969" t="s">
        <v>1636</v>
      </c>
      <c r="K1969" t="s">
        <v>5818</v>
      </c>
    </row>
    <row r="1970" spans="1:11" x14ac:dyDescent="0.35">
      <c r="A1970" t="s">
        <v>5538</v>
      </c>
      <c r="B1970" t="s">
        <v>5173</v>
      </c>
      <c r="C1970" t="s">
        <v>4576</v>
      </c>
      <c r="D1970" t="s">
        <v>5393</v>
      </c>
      <c r="E1970" t="s">
        <v>5394</v>
      </c>
      <c r="F1970" t="s">
        <v>5394</v>
      </c>
      <c r="G1970" t="s">
        <v>5377</v>
      </c>
      <c r="H1970">
        <v>19</v>
      </c>
      <c r="I1970" t="s">
        <v>2353</v>
      </c>
      <c r="J1970">
        <v>49</v>
      </c>
      <c r="K1970" t="s">
        <v>5819</v>
      </c>
    </row>
    <row r="1971" spans="1:11" x14ac:dyDescent="0.35">
      <c r="A1971" t="s">
        <v>5538</v>
      </c>
      <c r="B1971" t="s">
        <v>5173</v>
      </c>
      <c r="C1971" t="s">
        <v>4597</v>
      </c>
      <c r="D1971" t="s">
        <v>2092</v>
      </c>
      <c r="E1971" t="s">
        <v>2100</v>
      </c>
      <c r="F1971" t="s">
        <v>2100</v>
      </c>
      <c r="G1971" t="s">
        <v>4947</v>
      </c>
      <c r="H1971">
        <v>5</v>
      </c>
      <c r="I1971" t="s">
        <v>2353</v>
      </c>
      <c r="J1971" t="s">
        <v>1636</v>
      </c>
      <c r="K1971" t="s">
        <v>5820</v>
      </c>
    </row>
    <row r="1972" spans="1:11" x14ac:dyDescent="0.35">
      <c r="A1972" t="s">
        <v>5538</v>
      </c>
      <c r="B1972" t="s">
        <v>5173</v>
      </c>
      <c r="C1972" t="s">
        <v>4618</v>
      </c>
      <c r="D1972" t="s">
        <v>5393</v>
      </c>
      <c r="E1972" t="s">
        <v>5394</v>
      </c>
      <c r="F1972" t="s">
        <v>5394</v>
      </c>
      <c r="G1972" t="s">
        <v>5375</v>
      </c>
      <c r="H1972">
        <v>25</v>
      </c>
      <c r="I1972" t="s">
        <v>2353</v>
      </c>
      <c r="J1972" t="s">
        <v>1636</v>
      </c>
      <c r="K1972" t="s">
        <v>5821</v>
      </c>
    </row>
    <row r="1973" spans="1:11" x14ac:dyDescent="0.35">
      <c r="A1973" t="s">
        <v>5538</v>
      </c>
      <c r="B1973" t="s">
        <v>5173</v>
      </c>
      <c r="C1973" t="s">
        <v>4639</v>
      </c>
      <c r="D1973" t="s">
        <v>413</v>
      </c>
      <c r="E1973" t="s">
        <v>413</v>
      </c>
      <c r="F1973" t="s">
        <v>413</v>
      </c>
      <c r="G1973" t="s">
        <v>413</v>
      </c>
      <c r="I1973" t="s">
        <v>1636</v>
      </c>
      <c r="J1973" t="s">
        <v>1636</v>
      </c>
      <c r="K1973" t="s">
        <v>5822</v>
      </c>
    </row>
    <row r="1974" spans="1:11" x14ac:dyDescent="0.35">
      <c r="A1974" t="s">
        <v>5538</v>
      </c>
      <c r="B1974" t="s">
        <v>5174</v>
      </c>
      <c r="C1974" t="s">
        <v>4575</v>
      </c>
      <c r="D1974" t="s">
        <v>2092</v>
      </c>
      <c r="E1974" t="s">
        <v>2100</v>
      </c>
      <c r="F1974" t="s">
        <v>2100</v>
      </c>
      <c r="G1974" t="s">
        <v>4944</v>
      </c>
      <c r="H1974">
        <v>10</v>
      </c>
      <c r="I1974" t="s">
        <v>2353</v>
      </c>
      <c r="J1974">
        <v>48</v>
      </c>
      <c r="K1974" t="s">
        <v>5823</v>
      </c>
    </row>
    <row r="1975" spans="1:11" x14ac:dyDescent="0.35">
      <c r="A1975" t="s">
        <v>5538</v>
      </c>
      <c r="B1975" t="s">
        <v>5174</v>
      </c>
      <c r="C1975" t="s">
        <v>4596</v>
      </c>
      <c r="D1975" t="s">
        <v>2092</v>
      </c>
      <c r="E1975" t="s">
        <v>2100</v>
      </c>
      <c r="F1975" t="s">
        <v>2100</v>
      </c>
      <c r="G1975" t="s">
        <v>5379</v>
      </c>
      <c r="H1975">
        <v>38</v>
      </c>
      <c r="I1975" t="s">
        <v>2353</v>
      </c>
      <c r="J1975" t="s">
        <v>1636</v>
      </c>
      <c r="K1975" t="s">
        <v>5824</v>
      </c>
    </row>
    <row r="1976" spans="1:11" x14ac:dyDescent="0.35">
      <c r="A1976" t="s">
        <v>5538</v>
      </c>
      <c r="B1976" t="s">
        <v>5174</v>
      </c>
      <c r="C1976" t="s">
        <v>4617</v>
      </c>
      <c r="D1976" t="s">
        <v>413</v>
      </c>
      <c r="E1976" t="s">
        <v>413</v>
      </c>
      <c r="F1976" t="s">
        <v>413</v>
      </c>
      <c r="G1976" t="s">
        <v>413</v>
      </c>
      <c r="I1976" t="s">
        <v>1636</v>
      </c>
      <c r="J1976" t="s">
        <v>1636</v>
      </c>
      <c r="K1976" t="s">
        <v>5825</v>
      </c>
    </row>
    <row r="1977" spans="1:11" x14ac:dyDescent="0.35">
      <c r="A1977" t="s">
        <v>5538</v>
      </c>
      <c r="B1977" t="s">
        <v>5174</v>
      </c>
      <c r="C1977" t="s">
        <v>4638</v>
      </c>
      <c r="D1977" t="s">
        <v>413</v>
      </c>
      <c r="E1977" t="s">
        <v>413</v>
      </c>
      <c r="F1977" t="s">
        <v>413</v>
      </c>
      <c r="G1977" t="s">
        <v>413</v>
      </c>
      <c r="I1977" t="s">
        <v>1636</v>
      </c>
      <c r="J1977" t="s">
        <v>1636</v>
      </c>
      <c r="K1977" t="s">
        <v>5826</v>
      </c>
    </row>
    <row r="1978" spans="1:11" x14ac:dyDescent="0.35">
      <c r="A1978" t="s">
        <v>5538</v>
      </c>
      <c r="B1978" t="s">
        <v>5175</v>
      </c>
      <c r="C1978" t="s">
        <v>4574</v>
      </c>
      <c r="D1978" t="s">
        <v>5393</v>
      </c>
      <c r="E1978" t="s">
        <v>5394</v>
      </c>
      <c r="F1978" t="s">
        <v>5394</v>
      </c>
      <c r="G1978" t="s">
        <v>5376</v>
      </c>
      <c r="H1978">
        <v>24</v>
      </c>
      <c r="I1978" t="s">
        <v>2353</v>
      </c>
      <c r="J1978">
        <v>49</v>
      </c>
      <c r="K1978" t="s">
        <v>5827</v>
      </c>
    </row>
    <row r="1979" spans="1:11" x14ac:dyDescent="0.35">
      <c r="A1979" t="s">
        <v>5538</v>
      </c>
      <c r="B1979" t="s">
        <v>5175</v>
      </c>
      <c r="C1979" t="s">
        <v>4595</v>
      </c>
      <c r="D1979" t="s">
        <v>5393</v>
      </c>
      <c r="E1979" t="s">
        <v>5394</v>
      </c>
      <c r="F1979" t="s">
        <v>5394</v>
      </c>
      <c r="G1979" t="s">
        <v>5381</v>
      </c>
      <c r="H1979">
        <v>25</v>
      </c>
      <c r="I1979" t="s">
        <v>2353</v>
      </c>
      <c r="J1979" t="s">
        <v>1636</v>
      </c>
      <c r="K1979" t="s">
        <v>5828</v>
      </c>
    </row>
    <row r="1980" spans="1:11" x14ac:dyDescent="0.35">
      <c r="A1980" t="s">
        <v>5538</v>
      </c>
      <c r="B1980" t="s">
        <v>5175</v>
      </c>
      <c r="C1980" t="s">
        <v>4616</v>
      </c>
      <c r="D1980" t="s">
        <v>413</v>
      </c>
      <c r="E1980" t="s">
        <v>413</v>
      </c>
      <c r="F1980" t="s">
        <v>413</v>
      </c>
      <c r="G1980" t="s">
        <v>413</v>
      </c>
      <c r="I1980" t="s">
        <v>1636</v>
      </c>
      <c r="J1980" t="s">
        <v>1636</v>
      </c>
      <c r="K1980" t="s">
        <v>5829</v>
      </c>
    </row>
    <row r="1981" spans="1:11" x14ac:dyDescent="0.35">
      <c r="A1981" t="s">
        <v>5538</v>
      </c>
      <c r="B1981" t="s">
        <v>5175</v>
      </c>
      <c r="C1981" t="s">
        <v>4637</v>
      </c>
      <c r="D1981" t="s">
        <v>413</v>
      </c>
      <c r="E1981" t="s">
        <v>413</v>
      </c>
      <c r="F1981" t="s">
        <v>413</v>
      </c>
      <c r="G1981" t="s">
        <v>413</v>
      </c>
      <c r="I1981" t="s">
        <v>1636</v>
      </c>
      <c r="J1981" t="s">
        <v>1636</v>
      </c>
      <c r="K1981" t="s">
        <v>5830</v>
      </c>
    </row>
    <row r="1982" spans="1:11" x14ac:dyDescent="0.35">
      <c r="A1982" t="s">
        <v>5538</v>
      </c>
      <c r="B1982" t="s">
        <v>5176</v>
      </c>
      <c r="C1982" t="s">
        <v>4573</v>
      </c>
      <c r="D1982" t="s">
        <v>5390</v>
      </c>
      <c r="E1982" t="s">
        <v>5391</v>
      </c>
      <c r="F1982" t="s">
        <v>5391</v>
      </c>
      <c r="G1982" t="s">
        <v>5382</v>
      </c>
      <c r="H1982">
        <v>46</v>
      </c>
      <c r="I1982" t="s">
        <v>2353</v>
      </c>
      <c r="J1982">
        <v>46</v>
      </c>
      <c r="K1982" t="s">
        <v>5831</v>
      </c>
    </row>
    <row r="1983" spans="1:11" x14ac:dyDescent="0.35">
      <c r="A1983" t="s">
        <v>5538</v>
      </c>
      <c r="B1983" t="s">
        <v>5176</v>
      </c>
      <c r="C1983" t="s">
        <v>4594</v>
      </c>
      <c r="D1983" t="s">
        <v>413</v>
      </c>
      <c r="E1983" t="s">
        <v>413</v>
      </c>
      <c r="F1983" t="s">
        <v>413</v>
      </c>
      <c r="G1983" t="s">
        <v>413</v>
      </c>
      <c r="I1983" t="s">
        <v>1636</v>
      </c>
      <c r="J1983" t="s">
        <v>1636</v>
      </c>
      <c r="K1983" t="s">
        <v>5832</v>
      </c>
    </row>
    <row r="1984" spans="1:11" x14ac:dyDescent="0.35">
      <c r="A1984" t="s">
        <v>5538</v>
      </c>
      <c r="B1984" t="s">
        <v>5176</v>
      </c>
      <c r="C1984" t="s">
        <v>4615</v>
      </c>
      <c r="D1984" t="s">
        <v>413</v>
      </c>
      <c r="E1984" t="s">
        <v>413</v>
      </c>
      <c r="F1984" t="s">
        <v>413</v>
      </c>
      <c r="G1984" t="s">
        <v>413</v>
      </c>
      <c r="I1984" t="s">
        <v>1636</v>
      </c>
      <c r="J1984" t="s">
        <v>1636</v>
      </c>
      <c r="K1984" t="s">
        <v>5833</v>
      </c>
    </row>
    <row r="1985" spans="1:11" x14ac:dyDescent="0.35">
      <c r="A1985" t="s">
        <v>5538</v>
      </c>
      <c r="B1985" t="s">
        <v>5176</v>
      </c>
      <c r="C1985" t="s">
        <v>4636</v>
      </c>
      <c r="D1985" t="s">
        <v>413</v>
      </c>
      <c r="E1985" t="s">
        <v>413</v>
      </c>
      <c r="F1985" t="s">
        <v>413</v>
      </c>
      <c r="G1985" t="s">
        <v>413</v>
      </c>
      <c r="I1985" t="s">
        <v>1636</v>
      </c>
      <c r="J1985" t="s">
        <v>1636</v>
      </c>
      <c r="K1985" t="s">
        <v>5834</v>
      </c>
    </row>
    <row r="1986" spans="1:11" x14ac:dyDescent="0.35">
      <c r="A1986" t="s">
        <v>5538</v>
      </c>
      <c r="B1986" t="s">
        <v>5180</v>
      </c>
      <c r="C1986" t="s">
        <v>4572</v>
      </c>
      <c r="D1986" t="s">
        <v>2092</v>
      </c>
      <c r="E1986" t="s">
        <v>2100</v>
      </c>
      <c r="F1986" t="s">
        <v>2100</v>
      </c>
      <c r="G1986" t="s">
        <v>4946</v>
      </c>
      <c r="H1986">
        <v>43</v>
      </c>
      <c r="I1986" t="s">
        <v>2353</v>
      </c>
      <c r="J1986">
        <v>43</v>
      </c>
      <c r="K1986" t="s">
        <v>5835</v>
      </c>
    </row>
    <row r="1987" spans="1:11" x14ac:dyDescent="0.35">
      <c r="A1987" t="s">
        <v>5538</v>
      </c>
      <c r="B1987" t="s">
        <v>5180</v>
      </c>
      <c r="C1987" t="s">
        <v>4593</v>
      </c>
      <c r="D1987" t="s">
        <v>413</v>
      </c>
      <c r="E1987" t="s">
        <v>413</v>
      </c>
      <c r="F1987" t="s">
        <v>413</v>
      </c>
      <c r="G1987" t="s">
        <v>413</v>
      </c>
      <c r="I1987" t="s">
        <v>1636</v>
      </c>
      <c r="J1987" t="s">
        <v>1636</v>
      </c>
      <c r="K1987" t="s">
        <v>5836</v>
      </c>
    </row>
    <row r="1988" spans="1:11" x14ac:dyDescent="0.35">
      <c r="A1988" t="s">
        <v>5538</v>
      </c>
      <c r="B1988" t="s">
        <v>5180</v>
      </c>
      <c r="C1988" t="s">
        <v>4614</v>
      </c>
      <c r="D1988" t="s">
        <v>413</v>
      </c>
      <c r="E1988" t="s">
        <v>413</v>
      </c>
      <c r="F1988" t="s">
        <v>413</v>
      </c>
      <c r="G1988" t="s">
        <v>413</v>
      </c>
      <c r="I1988" t="s">
        <v>1636</v>
      </c>
      <c r="J1988" t="s">
        <v>1636</v>
      </c>
      <c r="K1988" t="s">
        <v>5837</v>
      </c>
    </row>
    <row r="1989" spans="1:11" x14ac:dyDescent="0.35">
      <c r="A1989" t="s">
        <v>5538</v>
      </c>
      <c r="B1989" t="s">
        <v>5180</v>
      </c>
      <c r="C1989" t="s">
        <v>4635</v>
      </c>
      <c r="D1989" t="s">
        <v>413</v>
      </c>
      <c r="E1989" t="s">
        <v>413</v>
      </c>
      <c r="F1989" t="s">
        <v>413</v>
      </c>
      <c r="G1989" t="s">
        <v>413</v>
      </c>
      <c r="I1989" t="s">
        <v>1636</v>
      </c>
      <c r="J1989" t="s">
        <v>1636</v>
      </c>
      <c r="K1989" t="s">
        <v>5838</v>
      </c>
    </row>
    <row r="1990" spans="1:11" x14ac:dyDescent="0.35">
      <c r="A1990" t="s">
        <v>5538</v>
      </c>
      <c r="B1990" t="s">
        <v>5181</v>
      </c>
      <c r="C1990" t="s">
        <v>4571</v>
      </c>
      <c r="D1990" t="s">
        <v>2092</v>
      </c>
      <c r="E1990" t="s">
        <v>2100</v>
      </c>
      <c r="F1990" t="s">
        <v>2100</v>
      </c>
      <c r="G1990" t="s">
        <v>4947</v>
      </c>
      <c r="H1990">
        <v>2</v>
      </c>
      <c r="I1990" t="s">
        <v>2353</v>
      </c>
      <c r="J1990">
        <v>49</v>
      </c>
      <c r="K1990" t="s">
        <v>5839</v>
      </c>
    </row>
    <row r="1991" spans="1:11" x14ac:dyDescent="0.35">
      <c r="A1991" t="s">
        <v>5538</v>
      </c>
      <c r="B1991" t="s">
        <v>5181</v>
      </c>
      <c r="C1991" t="s">
        <v>4592</v>
      </c>
      <c r="D1991" t="s">
        <v>2092</v>
      </c>
      <c r="E1991" t="s">
        <v>2100</v>
      </c>
      <c r="F1991" t="s">
        <v>2100</v>
      </c>
      <c r="G1991" t="s">
        <v>4945</v>
      </c>
      <c r="H1991">
        <v>29</v>
      </c>
      <c r="I1991" t="s">
        <v>2353</v>
      </c>
      <c r="J1991" t="s">
        <v>1636</v>
      </c>
      <c r="K1991" t="s">
        <v>5840</v>
      </c>
    </row>
    <row r="1992" spans="1:11" x14ac:dyDescent="0.35">
      <c r="A1992" t="s">
        <v>5538</v>
      </c>
      <c r="B1992" t="s">
        <v>5181</v>
      </c>
      <c r="C1992" t="s">
        <v>4613</v>
      </c>
      <c r="D1992" t="s">
        <v>5390</v>
      </c>
      <c r="E1992" t="s">
        <v>5391</v>
      </c>
      <c r="F1992" t="s">
        <v>5391</v>
      </c>
      <c r="G1992" t="s">
        <v>5383</v>
      </c>
      <c r="H1992">
        <v>18</v>
      </c>
      <c r="I1992" t="s">
        <v>2353</v>
      </c>
      <c r="J1992" t="s">
        <v>1636</v>
      </c>
      <c r="K1992" t="s">
        <v>5841</v>
      </c>
    </row>
    <row r="1993" spans="1:11" x14ac:dyDescent="0.35">
      <c r="A1993" t="s">
        <v>5538</v>
      </c>
      <c r="B1993" t="s">
        <v>5181</v>
      </c>
      <c r="C1993" t="s">
        <v>4634</v>
      </c>
      <c r="D1993" t="s">
        <v>413</v>
      </c>
      <c r="E1993" t="s">
        <v>413</v>
      </c>
      <c r="F1993" t="s">
        <v>413</v>
      </c>
      <c r="G1993" t="s">
        <v>413</v>
      </c>
      <c r="I1993" t="s">
        <v>1636</v>
      </c>
      <c r="J1993" t="s">
        <v>1636</v>
      </c>
      <c r="K1993" t="s">
        <v>5842</v>
      </c>
    </row>
    <row r="1994" spans="1:11" x14ac:dyDescent="0.35">
      <c r="A1994" t="s">
        <v>5538</v>
      </c>
      <c r="B1994" t="s">
        <v>5182</v>
      </c>
      <c r="C1994" t="s">
        <v>4570</v>
      </c>
      <c r="D1994" t="s">
        <v>5390</v>
      </c>
      <c r="E1994" t="s">
        <v>5391</v>
      </c>
      <c r="F1994" t="s">
        <v>5391</v>
      </c>
      <c r="G1994" t="s">
        <v>5380</v>
      </c>
      <c r="H1994">
        <v>49</v>
      </c>
      <c r="I1994" t="s">
        <v>2353</v>
      </c>
      <c r="J1994">
        <v>49</v>
      </c>
      <c r="K1994" t="s">
        <v>5843</v>
      </c>
    </row>
    <row r="1995" spans="1:11" x14ac:dyDescent="0.35">
      <c r="A1995" t="s">
        <v>5538</v>
      </c>
      <c r="B1995" t="s">
        <v>5182</v>
      </c>
      <c r="C1995" t="s">
        <v>4591</v>
      </c>
      <c r="D1995" t="s">
        <v>413</v>
      </c>
      <c r="E1995" t="s">
        <v>413</v>
      </c>
      <c r="F1995" t="s">
        <v>413</v>
      </c>
      <c r="G1995" t="s">
        <v>413</v>
      </c>
      <c r="I1995" t="s">
        <v>1636</v>
      </c>
      <c r="J1995" t="s">
        <v>1636</v>
      </c>
      <c r="K1995" t="s">
        <v>5844</v>
      </c>
    </row>
    <row r="1996" spans="1:11" x14ac:dyDescent="0.35">
      <c r="A1996" t="s">
        <v>5538</v>
      </c>
      <c r="B1996" t="s">
        <v>5182</v>
      </c>
      <c r="C1996" t="s">
        <v>4612</v>
      </c>
      <c r="D1996" t="s">
        <v>413</v>
      </c>
      <c r="E1996" t="s">
        <v>413</v>
      </c>
      <c r="F1996" t="s">
        <v>413</v>
      </c>
      <c r="G1996" t="s">
        <v>413</v>
      </c>
      <c r="I1996" t="s">
        <v>1636</v>
      </c>
      <c r="J1996" t="s">
        <v>1636</v>
      </c>
      <c r="K1996" t="s">
        <v>5845</v>
      </c>
    </row>
    <row r="1997" spans="1:11" x14ac:dyDescent="0.35">
      <c r="A1997" t="s">
        <v>5538</v>
      </c>
      <c r="B1997" t="s">
        <v>5182</v>
      </c>
      <c r="C1997" t="s">
        <v>4633</v>
      </c>
      <c r="D1997" t="s">
        <v>413</v>
      </c>
      <c r="E1997" t="s">
        <v>413</v>
      </c>
      <c r="F1997" t="s">
        <v>413</v>
      </c>
      <c r="G1997" t="s">
        <v>413</v>
      </c>
      <c r="I1997" t="s">
        <v>1636</v>
      </c>
      <c r="J1997" t="s">
        <v>1636</v>
      </c>
      <c r="K1997" t="s">
        <v>5846</v>
      </c>
    </row>
    <row r="1998" spans="1:11" x14ac:dyDescent="0.35">
      <c r="A1998" t="s">
        <v>5538</v>
      </c>
      <c r="B1998" t="s">
        <v>5183</v>
      </c>
      <c r="C1998" t="s">
        <v>4583</v>
      </c>
      <c r="D1998" t="s">
        <v>1477</v>
      </c>
      <c r="E1998" t="s">
        <v>3144</v>
      </c>
      <c r="F1998" t="s">
        <v>3144</v>
      </c>
      <c r="G1998" t="s">
        <v>5372</v>
      </c>
      <c r="H1998">
        <v>38</v>
      </c>
      <c r="I1998" t="s">
        <v>2353</v>
      </c>
      <c r="J1998">
        <v>49</v>
      </c>
      <c r="K1998" t="s">
        <v>5847</v>
      </c>
    </row>
    <row r="1999" spans="1:11" x14ac:dyDescent="0.35">
      <c r="A1999" t="s">
        <v>5538</v>
      </c>
      <c r="B1999" t="s">
        <v>5183</v>
      </c>
      <c r="C1999" t="s">
        <v>4604</v>
      </c>
      <c r="D1999" t="s">
        <v>829</v>
      </c>
      <c r="E1999" t="s">
        <v>1083</v>
      </c>
      <c r="F1999" t="s">
        <v>1083</v>
      </c>
      <c r="G1999" t="s">
        <v>4307</v>
      </c>
      <c r="H1999">
        <v>11</v>
      </c>
      <c r="I1999" t="s">
        <v>2353</v>
      </c>
      <c r="J1999" t="s">
        <v>1636</v>
      </c>
      <c r="K1999" t="s">
        <v>5848</v>
      </c>
    </row>
    <row r="2000" spans="1:11" x14ac:dyDescent="0.35">
      <c r="A2000" t="s">
        <v>5538</v>
      </c>
      <c r="B2000" t="s">
        <v>5183</v>
      </c>
      <c r="C2000" t="s">
        <v>4625</v>
      </c>
      <c r="D2000" t="s">
        <v>413</v>
      </c>
      <c r="E2000" t="s">
        <v>413</v>
      </c>
      <c r="F2000" t="s">
        <v>413</v>
      </c>
      <c r="G2000" t="s">
        <v>413</v>
      </c>
      <c r="I2000" t="s">
        <v>1636</v>
      </c>
      <c r="J2000" t="s">
        <v>1636</v>
      </c>
      <c r="K2000" t="s">
        <v>5849</v>
      </c>
    </row>
    <row r="2001" spans="1:11" x14ac:dyDescent="0.35">
      <c r="A2001" t="s">
        <v>5538</v>
      </c>
      <c r="B2001" t="s">
        <v>5183</v>
      </c>
      <c r="C2001" t="s">
        <v>4646</v>
      </c>
      <c r="D2001" t="s">
        <v>413</v>
      </c>
      <c r="E2001" t="s">
        <v>413</v>
      </c>
      <c r="F2001" t="s">
        <v>413</v>
      </c>
      <c r="G2001" t="s">
        <v>413</v>
      </c>
      <c r="I2001" t="s">
        <v>1636</v>
      </c>
      <c r="J2001" t="s">
        <v>1636</v>
      </c>
      <c r="K2001" t="s">
        <v>5850</v>
      </c>
    </row>
    <row r="2002" spans="1:11" x14ac:dyDescent="0.35">
      <c r="A2002" t="s">
        <v>5538</v>
      </c>
      <c r="B2002" t="s">
        <v>5184</v>
      </c>
      <c r="C2002" t="s">
        <v>4582</v>
      </c>
      <c r="D2002" t="s">
        <v>5390</v>
      </c>
      <c r="E2002" t="s">
        <v>5391</v>
      </c>
      <c r="F2002" t="s">
        <v>5391</v>
      </c>
      <c r="G2002" t="s">
        <v>5373</v>
      </c>
      <c r="H2002">
        <v>40</v>
      </c>
      <c r="I2002" t="s">
        <v>2353</v>
      </c>
      <c r="J2002">
        <v>40</v>
      </c>
      <c r="K2002" t="s">
        <v>5851</v>
      </c>
    </row>
    <row r="2003" spans="1:11" x14ac:dyDescent="0.35">
      <c r="A2003" t="s">
        <v>5538</v>
      </c>
      <c r="B2003" t="s">
        <v>5184</v>
      </c>
      <c r="C2003" t="s">
        <v>4603</v>
      </c>
      <c r="D2003" t="s">
        <v>413</v>
      </c>
      <c r="E2003" t="s">
        <v>413</v>
      </c>
      <c r="F2003" t="s">
        <v>413</v>
      </c>
      <c r="G2003" t="s">
        <v>413</v>
      </c>
      <c r="I2003" t="s">
        <v>1636</v>
      </c>
      <c r="J2003" t="s">
        <v>1636</v>
      </c>
      <c r="K2003" t="s">
        <v>5852</v>
      </c>
    </row>
    <row r="2004" spans="1:11" x14ac:dyDescent="0.35">
      <c r="A2004" t="s">
        <v>5538</v>
      </c>
      <c r="B2004" t="s">
        <v>5184</v>
      </c>
      <c r="C2004" t="s">
        <v>4624</v>
      </c>
      <c r="D2004" t="s">
        <v>413</v>
      </c>
      <c r="E2004" t="s">
        <v>413</v>
      </c>
      <c r="F2004" t="s">
        <v>413</v>
      </c>
      <c r="G2004" t="s">
        <v>413</v>
      </c>
      <c r="I2004" t="s">
        <v>1636</v>
      </c>
      <c r="J2004" t="s">
        <v>1636</v>
      </c>
      <c r="K2004" t="s">
        <v>5853</v>
      </c>
    </row>
    <row r="2005" spans="1:11" x14ac:dyDescent="0.35">
      <c r="A2005" t="s">
        <v>5538</v>
      </c>
      <c r="B2005" t="s">
        <v>5184</v>
      </c>
      <c r="C2005" t="s">
        <v>4645</v>
      </c>
      <c r="D2005" t="s">
        <v>413</v>
      </c>
      <c r="E2005" t="s">
        <v>413</v>
      </c>
      <c r="F2005" t="s">
        <v>413</v>
      </c>
      <c r="G2005" t="s">
        <v>413</v>
      </c>
      <c r="I2005" t="s">
        <v>1636</v>
      </c>
      <c r="J2005" t="s">
        <v>1636</v>
      </c>
      <c r="K2005" t="s">
        <v>5854</v>
      </c>
    </row>
    <row r="2006" spans="1:11" x14ac:dyDescent="0.35">
      <c r="A2006" t="s">
        <v>5538</v>
      </c>
      <c r="B2006" t="s">
        <v>5185</v>
      </c>
      <c r="C2006" t="s">
        <v>4581</v>
      </c>
      <c r="D2006" t="s">
        <v>829</v>
      </c>
      <c r="E2006" t="s">
        <v>1083</v>
      </c>
      <c r="F2006" t="s">
        <v>1083</v>
      </c>
      <c r="G2006" t="s">
        <v>5217</v>
      </c>
      <c r="H2006">
        <v>26</v>
      </c>
      <c r="I2006" t="s">
        <v>2353</v>
      </c>
      <c r="J2006">
        <v>48</v>
      </c>
      <c r="K2006" t="s">
        <v>5855</v>
      </c>
    </row>
    <row r="2007" spans="1:11" x14ac:dyDescent="0.35">
      <c r="A2007" t="s">
        <v>5538</v>
      </c>
      <c r="B2007" t="s">
        <v>5185</v>
      </c>
      <c r="C2007" t="s">
        <v>4602</v>
      </c>
      <c r="D2007" t="s">
        <v>5390</v>
      </c>
      <c r="E2007" t="s">
        <v>5391</v>
      </c>
      <c r="F2007" t="s">
        <v>5391</v>
      </c>
      <c r="G2007" t="s">
        <v>5374</v>
      </c>
      <c r="H2007">
        <v>12</v>
      </c>
      <c r="I2007" t="s">
        <v>2353</v>
      </c>
      <c r="J2007" t="s">
        <v>1636</v>
      </c>
      <c r="K2007" t="s">
        <v>5856</v>
      </c>
    </row>
    <row r="2008" spans="1:11" x14ac:dyDescent="0.35">
      <c r="A2008" t="s">
        <v>5538</v>
      </c>
      <c r="B2008" t="s">
        <v>5185</v>
      </c>
      <c r="C2008" t="s">
        <v>4623</v>
      </c>
      <c r="D2008" t="s">
        <v>5393</v>
      </c>
      <c r="E2008" t="s">
        <v>5394</v>
      </c>
      <c r="F2008" t="s">
        <v>5394</v>
      </c>
      <c r="G2008" t="s">
        <v>5375</v>
      </c>
      <c r="H2008">
        <v>10</v>
      </c>
      <c r="I2008" t="s">
        <v>2353</v>
      </c>
      <c r="J2008" t="s">
        <v>1636</v>
      </c>
      <c r="K2008" t="s">
        <v>5857</v>
      </c>
    </row>
    <row r="2009" spans="1:11" x14ac:dyDescent="0.35">
      <c r="A2009" t="s">
        <v>5538</v>
      </c>
      <c r="B2009" t="s">
        <v>5185</v>
      </c>
      <c r="C2009" t="s">
        <v>4644</v>
      </c>
      <c r="D2009" t="s">
        <v>413</v>
      </c>
      <c r="E2009" t="s">
        <v>413</v>
      </c>
      <c r="F2009" t="s">
        <v>413</v>
      </c>
      <c r="G2009" t="s">
        <v>413</v>
      </c>
      <c r="I2009" t="s">
        <v>1636</v>
      </c>
      <c r="J2009" t="s">
        <v>1636</v>
      </c>
      <c r="K2009" t="s">
        <v>5858</v>
      </c>
    </row>
    <row r="2010" spans="1:11" x14ac:dyDescent="0.35">
      <c r="A2010" t="s">
        <v>5538</v>
      </c>
      <c r="B2010" t="s">
        <v>5186</v>
      </c>
      <c r="C2010" t="s">
        <v>4580</v>
      </c>
      <c r="D2010" t="s">
        <v>2092</v>
      </c>
      <c r="E2010" t="s">
        <v>2100</v>
      </c>
      <c r="F2010" t="s">
        <v>2100</v>
      </c>
      <c r="G2010" t="s">
        <v>4944</v>
      </c>
      <c r="H2010">
        <v>39</v>
      </c>
      <c r="I2010" t="s">
        <v>2353</v>
      </c>
      <c r="J2010">
        <v>39</v>
      </c>
      <c r="K2010" t="s">
        <v>5859</v>
      </c>
    </row>
    <row r="2011" spans="1:11" x14ac:dyDescent="0.35">
      <c r="A2011" t="s">
        <v>5538</v>
      </c>
      <c r="B2011" t="s">
        <v>5186</v>
      </c>
      <c r="C2011" t="s">
        <v>4601</v>
      </c>
      <c r="D2011" t="s">
        <v>413</v>
      </c>
      <c r="E2011" t="s">
        <v>413</v>
      </c>
      <c r="F2011" t="s">
        <v>413</v>
      </c>
      <c r="G2011" t="s">
        <v>413</v>
      </c>
      <c r="I2011" t="s">
        <v>1636</v>
      </c>
      <c r="J2011" t="s">
        <v>1636</v>
      </c>
      <c r="K2011" t="s">
        <v>5860</v>
      </c>
    </row>
    <row r="2012" spans="1:11" x14ac:dyDescent="0.35">
      <c r="A2012" t="s">
        <v>5538</v>
      </c>
      <c r="B2012" t="s">
        <v>5186</v>
      </c>
      <c r="C2012" t="s">
        <v>4622</v>
      </c>
      <c r="D2012" t="s">
        <v>413</v>
      </c>
      <c r="E2012" t="s">
        <v>413</v>
      </c>
      <c r="F2012" t="s">
        <v>413</v>
      </c>
      <c r="G2012" t="s">
        <v>413</v>
      </c>
      <c r="I2012" t="s">
        <v>1636</v>
      </c>
      <c r="J2012" t="s">
        <v>1636</v>
      </c>
      <c r="K2012" t="s">
        <v>5861</v>
      </c>
    </row>
    <row r="2013" spans="1:11" x14ac:dyDescent="0.35">
      <c r="A2013" t="s">
        <v>5538</v>
      </c>
      <c r="B2013" t="s">
        <v>5186</v>
      </c>
      <c r="C2013" t="s">
        <v>4643</v>
      </c>
      <c r="D2013" t="s">
        <v>413</v>
      </c>
      <c r="E2013" t="s">
        <v>413</v>
      </c>
      <c r="F2013" t="s">
        <v>413</v>
      </c>
      <c r="G2013" t="s">
        <v>413</v>
      </c>
      <c r="I2013" t="s">
        <v>1636</v>
      </c>
      <c r="J2013" t="s">
        <v>1636</v>
      </c>
      <c r="K2013" t="s">
        <v>5862</v>
      </c>
    </row>
    <row r="2014" spans="1:11" x14ac:dyDescent="0.35">
      <c r="A2014" t="s">
        <v>5538</v>
      </c>
      <c r="B2014" t="s">
        <v>5187</v>
      </c>
      <c r="C2014" t="s">
        <v>4579</v>
      </c>
      <c r="D2014" t="s">
        <v>5393</v>
      </c>
      <c r="E2014" t="s">
        <v>5394</v>
      </c>
      <c r="F2014" t="s">
        <v>5394</v>
      </c>
      <c r="G2014" t="s">
        <v>5376</v>
      </c>
      <c r="H2014">
        <v>6</v>
      </c>
      <c r="I2014" t="s">
        <v>2353</v>
      </c>
      <c r="J2014">
        <v>41</v>
      </c>
      <c r="K2014" t="s">
        <v>5863</v>
      </c>
    </row>
    <row r="2015" spans="1:11" x14ac:dyDescent="0.35">
      <c r="A2015" t="s">
        <v>5538</v>
      </c>
      <c r="B2015" t="s">
        <v>5187</v>
      </c>
      <c r="C2015" t="s">
        <v>4600</v>
      </c>
      <c r="D2015" t="s">
        <v>2092</v>
      </c>
      <c r="E2015" t="s">
        <v>2100</v>
      </c>
      <c r="F2015" t="s">
        <v>2100</v>
      </c>
      <c r="G2015" t="s">
        <v>5226</v>
      </c>
      <c r="H2015">
        <v>35</v>
      </c>
      <c r="I2015" t="s">
        <v>2353</v>
      </c>
      <c r="J2015" t="s">
        <v>1636</v>
      </c>
      <c r="K2015" t="s">
        <v>5864</v>
      </c>
    </row>
    <row r="2016" spans="1:11" x14ac:dyDescent="0.35">
      <c r="A2016" t="s">
        <v>5538</v>
      </c>
      <c r="B2016" t="s">
        <v>5187</v>
      </c>
      <c r="C2016" t="s">
        <v>4621</v>
      </c>
      <c r="D2016" t="s">
        <v>413</v>
      </c>
      <c r="E2016" t="s">
        <v>413</v>
      </c>
      <c r="F2016" t="s">
        <v>413</v>
      </c>
      <c r="G2016" t="s">
        <v>413</v>
      </c>
      <c r="I2016" t="s">
        <v>1636</v>
      </c>
      <c r="J2016" t="s">
        <v>1636</v>
      </c>
      <c r="K2016" t="s">
        <v>5865</v>
      </c>
    </row>
    <row r="2017" spans="1:11" x14ac:dyDescent="0.35">
      <c r="A2017" t="s">
        <v>5538</v>
      </c>
      <c r="B2017" t="s">
        <v>5187</v>
      </c>
      <c r="C2017" t="s">
        <v>4642</v>
      </c>
      <c r="D2017" t="s">
        <v>413</v>
      </c>
      <c r="E2017" t="s">
        <v>413</v>
      </c>
      <c r="F2017" t="s">
        <v>413</v>
      </c>
      <c r="G2017" t="s">
        <v>413</v>
      </c>
      <c r="I2017" t="s">
        <v>1636</v>
      </c>
      <c r="J2017" t="s">
        <v>1636</v>
      </c>
      <c r="K2017" t="s">
        <v>5866</v>
      </c>
    </row>
    <row r="2018" spans="1:11" x14ac:dyDescent="0.35">
      <c r="A2018" t="s">
        <v>5538</v>
      </c>
      <c r="B2018" t="s">
        <v>5188</v>
      </c>
      <c r="C2018" t="s">
        <v>4578</v>
      </c>
      <c r="D2018" t="s">
        <v>829</v>
      </c>
      <c r="E2018" t="s">
        <v>1083</v>
      </c>
      <c r="F2018" t="s">
        <v>1083</v>
      </c>
      <c r="G2018" t="s">
        <v>4301</v>
      </c>
      <c r="H2018">
        <v>36</v>
      </c>
      <c r="I2018" t="s">
        <v>2353</v>
      </c>
      <c r="J2018">
        <v>40</v>
      </c>
      <c r="K2018" t="s">
        <v>5867</v>
      </c>
    </row>
    <row r="2019" spans="1:11" x14ac:dyDescent="0.35">
      <c r="A2019" t="s">
        <v>5538</v>
      </c>
      <c r="B2019" t="s">
        <v>5188</v>
      </c>
      <c r="C2019" t="s">
        <v>4599</v>
      </c>
      <c r="D2019" t="s">
        <v>5393</v>
      </c>
      <c r="E2019" t="s">
        <v>5394</v>
      </c>
      <c r="F2019" t="s">
        <v>5394</v>
      </c>
      <c r="G2019" t="s">
        <v>5377</v>
      </c>
      <c r="H2019">
        <v>4</v>
      </c>
      <c r="I2019" t="s">
        <v>2353</v>
      </c>
      <c r="J2019" t="s">
        <v>1636</v>
      </c>
      <c r="K2019" t="s">
        <v>5868</v>
      </c>
    </row>
    <row r="2020" spans="1:11" x14ac:dyDescent="0.35">
      <c r="A2020" t="s">
        <v>5538</v>
      </c>
      <c r="B2020" t="s">
        <v>5188</v>
      </c>
      <c r="C2020" t="s">
        <v>4620</v>
      </c>
      <c r="D2020" t="s">
        <v>413</v>
      </c>
      <c r="E2020" t="s">
        <v>413</v>
      </c>
      <c r="F2020" t="s">
        <v>413</v>
      </c>
      <c r="G2020" t="s">
        <v>413</v>
      </c>
      <c r="I2020" t="s">
        <v>1636</v>
      </c>
      <c r="J2020" t="s">
        <v>1636</v>
      </c>
      <c r="K2020" t="s">
        <v>5869</v>
      </c>
    </row>
    <row r="2021" spans="1:11" x14ac:dyDescent="0.35">
      <c r="A2021" t="s">
        <v>5538</v>
      </c>
      <c r="B2021" t="s">
        <v>5188</v>
      </c>
      <c r="C2021" t="s">
        <v>4641</v>
      </c>
      <c r="D2021" t="s">
        <v>413</v>
      </c>
      <c r="E2021" t="s">
        <v>413</v>
      </c>
      <c r="F2021" t="s">
        <v>413</v>
      </c>
      <c r="G2021" t="s">
        <v>413</v>
      </c>
      <c r="I2021" t="s">
        <v>1636</v>
      </c>
      <c r="J2021" t="s">
        <v>1636</v>
      </c>
      <c r="K2021" t="s">
        <v>5870</v>
      </c>
    </row>
    <row r="2022" spans="1:11" x14ac:dyDescent="0.35">
      <c r="A2022" t="s">
        <v>5538</v>
      </c>
      <c r="B2022" t="s">
        <v>5192</v>
      </c>
      <c r="C2022" t="s">
        <v>4577</v>
      </c>
      <c r="D2022" t="s">
        <v>5393</v>
      </c>
      <c r="E2022" t="s">
        <v>5394</v>
      </c>
      <c r="F2022" t="s">
        <v>5394</v>
      </c>
      <c r="G2022" t="s">
        <v>5378</v>
      </c>
      <c r="H2022">
        <v>34</v>
      </c>
      <c r="I2022" t="s">
        <v>2353</v>
      </c>
      <c r="J2022">
        <v>34</v>
      </c>
      <c r="K2022" t="s">
        <v>5871</v>
      </c>
    </row>
    <row r="2023" spans="1:11" x14ac:dyDescent="0.35">
      <c r="A2023" t="s">
        <v>5538</v>
      </c>
      <c r="B2023" t="s">
        <v>5192</v>
      </c>
      <c r="C2023" t="s">
        <v>4598</v>
      </c>
      <c r="D2023" t="s">
        <v>413</v>
      </c>
      <c r="E2023" t="s">
        <v>413</v>
      </c>
      <c r="F2023" t="s">
        <v>413</v>
      </c>
      <c r="G2023" t="s">
        <v>413</v>
      </c>
      <c r="I2023" t="s">
        <v>1636</v>
      </c>
      <c r="J2023" t="s">
        <v>1636</v>
      </c>
      <c r="K2023" t="s">
        <v>5872</v>
      </c>
    </row>
    <row r="2024" spans="1:11" x14ac:dyDescent="0.35">
      <c r="A2024" t="s">
        <v>5538</v>
      </c>
      <c r="B2024" t="s">
        <v>5192</v>
      </c>
      <c r="C2024" t="s">
        <v>4619</v>
      </c>
      <c r="D2024" t="s">
        <v>413</v>
      </c>
      <c r="E2024" t="s">
        <v>413</v>
      </c>
      <c r="F2024" t="s">
        <v>413</v>
      </c>
      <c r="G2024" t="s">
        <v>413</v>
      </c>
      <c r="I2024" t="s">
        <v>1636</v>
      </c>
      <c r="J2024" t="s">
        <v>1636</v>
      </c>
      <c r="K2024" t="s">
        <v>5873</v>
      </c>
    </row>
    <row r="2025" spans="1:11" x14ac:dyDescent="0.35">
      <c r="A2025" t="s">
        <v>5538</v>
      </c>
      <c r="B2025" t="s">
        <v>5192</v>
      </c>
      <c r="C2025" t="s">
        <v>4640</v>
      </c>
      <c r="D2025" t="s">
        <v>413</v>
      </c>
      <c r="E2025" t="s">
        <v>413</v>
      </c>
      <c r="F2025" t="s">
        <v>413</v>
      </c>
      <c r="G2025" t="s">
        <v>413</v>
      </c>
      <c r="I2025" t="s">
        <v>1636</v>
      </c>
      <c r="J2025" t="s">
        <v>1636</v>
      </c>
      <c r="K2025" t="s">
        <v>5874</v>
      </c>
    </row>
    <row r="2026" spans="1:11" x14ac:dyDescent="0.35">
      <c r="A2026" t="s">
        <v>5538</v>
      </c>
      <c r="B2026" t="s">
        <v>5193</v>
      </c>
      <c r="C2026" t="s">
        <v>4485</v>
      </c>
      <c r="D2026" t="s">
        <v>824</v>
      </c>
      <c r="E2026" t="s">
        <v>2107</v>
      </c>
      <c r="F2026" t="s">
        <v>2107</v>
      </c>
      <c r="G2026" t="s">
        <v>4466</v>
      </c>
      <c r="H2026">
        <v>29</v>
      </c>
      <c r="I2026" t="s">
        <v>2353</v>
      </c>
      <c r="J2026">
        <v>49</v>
      </c>
      <c r="K2026" t="s">
        <v>5875</v>
      </c>
    </row>
    <row r="2027" spans="1:11" x14ac:dyDescent="0.35">
      <c r="A2027" t="s">
        <v>5538</v>
      </c>
      <c r="B2027" t="s">
        <v>5193</v>
      </c>
      <c r="C2027" t="s">
        <v>4506</v>
      </c>
      <c r="D2027" t="s">
        <v>824</v>
      </c>
      <c r="E2027" t="s">
        <v>2107</v>
      </c>
      <c r="F2027" t="s">
        <v>2107</v>
      </c>
      <c r="G2027" t="s">
        <v>4447</v>
      </c>
      <c r="H2027">
        <v>20</v>
      </c>
      <c r="I2027" t="s">
        <v>2353</v>
      </c>
      <c r="J2027" t="s">
        <v>1636</v>
      </c>
      <c r="K2027" t="s">
        <v>5876</v>
      </c>
    </row>
    <row r="2028" spans="1:11" x14ac:dyDescent="0.35">
      <c r="A2028" t="s">
        <v>5538</v>
      </c>
      <c r="B2028" t="s">
        <v>5193</v>
      </c>
      <c r="C2028" t="s">
        <v>4527</v>
      </c>
      <c r="D2028" t="s">
        <v>413</v>
      </c>
      <c r="E2028" t="s">
        <v>413</v>
      </c>
      <c r="F2028" t="s">
        <v>413</v>
      </c>
      <c r="G2028" t="s">
        <v>413</v>
      </c>
      <c r="I2028" t="s">
        <v>1636</v>
      </c>
      <c r="J2028" t="s">
        <v>1636</v>
      </c>
      <c r="K2028" t="s">
        <v>5877</v>
      </c>
    </row>
    <row r="2029" spans="1:11" x14ac:dyDescent="0.35">
      <c r="A2029" t="s">
        <v>5538</v>
      </c>
      <c r="B2029" t="s">
        <v>5193</v>
      </c>
      <c r="C2029" t="s">
        <v>4548</v>
      </c>
      <c r="D2029" t="s">
        <v>413</v>
      </c>
      <c r="E2029" t="s">
        <v>413</v>
      </c>
      <c r="F2029" t="s">
        <v>413</v>
      </c>
      <c r="G2029" t="s">
        <v>413</v>
      </c>
      <c r="I2029" t="s">
        <v>1636</v>
      </c>
      <c r="J2029" t="s">
        <v>1636</v>
      </c>
      <c r="K2029" t="s">
        <v>5878</v>
      </c>
    </row>
    <row r="2030" spans="1:11" x14ac:dyDescent="0.35">
      <c r="A2030" t="s">
        <v>5538</v>
      </c>
      <c r="B2030" t="s">
        <v>5194</v>
      </c>
      <c r="C2030" t="s">
        <v>4484</v>
      </c>
      <c r="D2030" t="s">
        <v>819</v>
      </c>
      <c r="E2030" t="s">
        <v>2979</v>
      </c>
      <c r="F2030" t="s">
        <v>2979</v>
      </c>
      <c r="G2030" t="s">
        <v>4289</v>
      </c>
      <c r="H2030">
        <v>32</v>
      </c>
      <c r="I2030" t="s">
        <v>2353</v>
      </c>
      <c r="J2030">
        <v>44</v>
      </c>
      <c r="K2030" t="s">
        <v>5879</v>
      </c>
    </row>
    <row r="2031" spans="1:11" x14ac:dyDescent="0.35">
      <c r="A2031" t="s">
        <v>5538</v>
      </c>
      <c r="B2031" t="s">
        <v>5194</v>
      </c>
      <c r="C2031" t="s">
        <v>4505</v>
      </c>
      <c r="D2031" t="s">
        <v>819</v>
      </c>
      <c r="E2031" t="s">
        <v>2979</v>
      </c>
      <c r="F2031" t="s">
        <v>2979</v>
      </c>
      <c r="G2031" t="s">
        <v>4086</v>
      </c>
      <c r="H2031">
        <v>4</v>
      </c>
      <c r="I2031" t="s">
        <v>2353</v>
      </c>
      <c r="J2031" t="s">
        <v>1636</v>
      </c>
      <c r="K2031" t="s">
        <v>5880</v>
      </c>
    </row>
    <row r="2032" spans="1:11" x14ac:dyDescent="0.35">
      <c r="A2032" t="s">
        <v>5538</v>
      </c>
      <c r="B2032" t="s">
        <v>5194</v>
      </c>
      <c r="C2032" t="s">
        <v>4526</v>
      </c>
      <c r="D2032" t="s">
        <v>819</v>
      </c>
      <c r="E2032" t="s">
        <v>2979</v>
      </c>
      <c r="F2032" t="s">
        <v>2979</v>
      </c>
      <c r="G2032" t="s">
        <v>4095</v>
      </c>
      <c r="H2032">
        <v>8</v>
      </c>
      <c r="I2032" t="s">
        <v>2353</v>
      </c>
      <c r="J2032" t="s">
        <v>1636</v>
      </c>
      <c r="K2032" t="s">
        <v>5881</v>
      </c>
    </row>
    <row r="2033" spans="1:11" x14ac:dyDescent="0.35">
      <c r="A2033" t="s">
        <v>5538</v>
      </c>
      <c r="B2033" t="s">
        <v>5194</v>
      </c>
      <c r="C2033" t="s">
        <v>4547</v>
      </c>
      <c r="D2033" t="s">
        <v>413</v>
      </c>
      <c r="E2033" t="s">
        <v>413</v>
      </c>
      <c r="F2033" t="s">
        <v>413</v>
      </c>
      <c r="G2033" t="s">
        <v>413</v>
      </c>
      <c r="I2033" t="s">
        <v>1636</v>
      </c>
      <c r="J2033" t="s">
        <v>1636</v>
      </c>
      <c r="K2033" t="s">
        <v>5882</v>
      </c>
    </row>
    <row r="2034" spans="1:11" x14ac:dyDescent="0.35">
      <c r="A2034" t="s">
        <v>5538</v>
      </c>
      <c r="B2034" t="s">
        <v>5195</v>
      </c>
      <c r="C2034" t="s">
        <v>4483</v>
      </c>
      <c r="D2034" t="s">
        <v>819</v>
      </c>
      <c r="E2034" t="s">
        <v>2979</v>
      </c>
      <c r="F2034" t="s">
        <v>2979</v>
      </c>
      <c r="G2034" t="s">
        <v>4288</v>
      </c>
      <c r="H2034">
        <v>30</v>
      </c>
      <c r="I2034" t="s">
        <v>2353</v>
      </c>
      <c r="J2034">
        <v>49</v>
      </c>
      <c r="K2034" t="s">
        <v>5883</v>
      </c>
    </row>
    <row r="2035" spans="1:11" x14ac:dyDescent="0.35">
      <c r="A2035" t="s">
        <v>5538</v>
      </c>
      <c r="B2035" t="s">
        <v>5195</v>
      </c>
      <c r="C2035" t="s">
        <v>4504</v>
      </c>
      <c r="D2035" t="s">
        <v>819</v>
      </c>
      <c r="E2035" t="s">
        <v>2979</v>
      </c>
      <c r="F2035" t="s">
        <v>2979</v>
      </c>
      <c r="G2035" t="s">
        <v>4095</v>
      </c>
      <c r="H2035">
        <v>19</v>
      </c>
      <c r="I2035" t="s">
        <v>2353</v>
      </c>
      <c r="J2035" t="s">
        <v>1636</v>
      </c>
      <c r="K2035" t="s">
        <v>5884</v>
      </c>
    </row>
    <row r="2036" spans="1:11" x14ac:dyDescent="0.35">
      <c r="A2036" t="s">
        <v>5538</v>
      </c>
      <c r="B2036" t="s">
        <v>5195</v>
      </c>
      <c r="C2036" t="s">
        <v>4525</v>
      </c>
      <c r="D2036" t="s">
        <v>413</v>
      </c>
      <c r="E2036" t="s">
        <v>413</v>
      </c>
      <c r="F2036" t="s">
        <v>413</v>
      </c>
      <c r="G2036" t="s">
        <v>413</v>
      </c>
      <c r="I2036" t="s">
        <v>1636</v>
      </c>
      <c r="J2036" t="s">
        <v>1636</v>
      </c>
      <c r="K2036" t="s">
        <v>5885</v>
      </c>
    </row>
    <row r="2037" spans="1:11" x14ac:dyDescent="0.35">
      <c r="A2037" t="s">
        <v>5538</v>
      </c>
      <c r="B2037" t="s">
        <v>5195</v>
      </c>
      <c r="C2037" t="s">
        <v>4546</v>
      </c>
      <c r="D2037" t="s">
        <v>413</v>
      </c>
      <c r="E2037" t="s">
        <v>413</v>
      </c>
      <c r="F2037" t="s">
        <v>413</v>
      </c>
      <c r="G2037" t="s">
        <v>413</v>
      </c>
      <c r="I2037" t="s">
        <v>1636</v>
      </c>
      <c r="J2037" t="s">
        <v>1636</v>
      </c>
      <c r="K2037" t="s">
        <v>5886</v>
      </c>
    </row>
    <row r="2038" spans="1:11" x14ac:dyDescent="0.35">
      <c r="A2038" t="s">
        <v>5538</v>
      </c>
      <c r="B2038" t="s">
        <v>5196</v>
      </c>
      <c r="C2038" t="s">
        <v>4482</v>
      </c>
      <c r="D2038" t="s">
        <v>819</v>
      </c>
      <c r="E2038" t="s">
        <v>2979</v>
      </c>
      <c r="F2038" t="s">
        <v>2979</v>
      </c>
      <c r="G2038" t="s">
        <v>4927</v>
      </c>
      <c r="H2038">
        <v>43</v>
      </c>
      <c r="I2038" t="s">
        <v>2353</v>
      </c>
      <c r="J2038">
        <v>43</v>
      </c>
      <c r="K2038" t="s">
        <v>5887</v>
      </c>
    </row>
    <row r="2039" spans="1:11" x14ac:dyDescent="0.35">
      <c r="A2039" t="s">
        <v>5538</v>
      </c>
      <c r="B2039" t="s">
        <v>5196</v>
      </c>
      <c r="C2039" t="s">
        <v>4503</v>
      </c>
      <c r="D2039" t="s">
        <v>413</v>
      </c>
      <c r="E2039" t="s">
        <v>413</v>
      </c>
      <c r="F2039" t="s">
        <v>413</v>
      </c>
      <c r="G2039" t="s">
        <v>413</v>
      </c>
      <c r="I2039" t="s">
        <v>1636</v>
      </c>
      <c r="J2039" t="s">
        <v>1636</v>
      </c>
      <c r="K2039" t="s">
        <v>5888</v>
      </c>
    </row>
    <row r="2040" spans="1:11" x14ac:dyDescent="0.35">
      <c r="A2040" t="s">
        <v>5538</v>
      </c>
      <c r="B2040" t="s">
        <v>5196</v>
      </c>
      <c r="C2040" t="s">
        <v>4524</v>
      </c>
      <c r="D2040" t="s">
        <v>413</v>
      </c>
      <c r="E2040" t="s">
        <v>413</v>
      </c>
      <c r="F2040" t="s">
        <v>413</v>
      </c>
      <c r="G2040" t="s">
        <v>413</v>
      </c>
      <c r="I2040" t="s">
        <v>1636</v>
      </c>
      <c r="J2040" t="s">
        <v>1636</v>
      </c>
      <c r="K2040" t="s">
        <v>5889</v>
      </c>
    </row>
    <row r="2041" spans="1:11" x14ac:dyDescent="0.35">
      <c r="A2041" t="s">
        <v>5538</v>
      </c>
      <c r="B2041" t="s">
        <v>5196</v>
      </c>
      <c r="C2041" t="s">
        <v>4545</v>
      </c>
      <c r="D2041" t="s">
        <v>413</v>
      </c>
      <c r="E2041" t="s">
        <v>413</v>
      </c>
      <c r="F2041" t="s">
        <v>413</v>
      </c>
      <c r="G2041" t="s">
        <v>413</v>
      </c>
      <c r="I2041" t="s">
        <v>1636</v>
      </c>
      <c r="J2041" t="s">
        <v>1636</v>
      </c>
      <c r="K2041" t="s">
        <v>5890</v>
      </c>
    </row>
    <row r="2042" spans="1:11" x14ac:dyDescent="0.35">
      <c r="A2042" t="s">
        <v>5538</v>
      </c>
      <c r="B2042" t="s">
        <v>5197</v>
      </c>
      <c r="C2042" t="s">
        <v>4481</v>
      </c>
      <c r="D2042" t="s">
        <v>819</v>
      </c>
      <c r="E2042" t="s">
        <v>2979</v>
      </c>
      <c r="F2042" t="s">
        <v>2979</v>
      </c>
      <c r="G2042" t="s">
        <v>4298</v>
      </c>
      <c r="H2042">
        <v>33</v>
      </c>
      <c r="I2042" t="s">
        <v>2353</v>
      </c>
      <c r="J2042">
        <v>47</v>
      </c>
      <c r="K2042" t="s">
        <v>5891</v>
      </c>
    </row>
    <row r="2043" spans="1:11" x14ac:dyDescent="0.35">
      <c r="A2043" t="s">
        <v>5538</v>
      </c>
      <c r="B2043" t="s">
        <v>5197</v>
      </c>
      <c r="C2043" t="s">
        <v>4502</v>
      </c>
      <c r="D2043" t="s">
        <v>819</v>
      </c>
      <c r="E2043" t="s">
        <v>2979</v>
      </c>
      <c r="F2043" t="s">
        <v>2979</v>
      </c>
      <c r="G2043" t="s">
        <v>4086</v>
      </c>
      <c r="H2043">
        <v>14</v>
      </c>
      <c r="I2043" t="s">
        <v>2353</v>
      </c>
      <c r="J2043" t="s">
        <v>1636</v>
      </c>
      <c r="K2043" t="s">
        <v>5892</v>
      </c>
    </row>
    <row r="2044" spans="1:11" x14ac:dyDescent="0.35">
      <c r="A2044" t="s">
        <v>5538</v>
      </c>
      <c r="B2044" t="s">
        <v>5197</v>
      </c>
      <c r="C2044" t="s">
        <v>4523</v>
      </c>
      <c r="D2044" t="s">
        <v>413</v>
      </c>
      <c r="E2044" t="s">
        <v>413</v>
      </c>
      <c r="F2044" t="s">
        <v>413</v>
      </c>
      <c r="G2044" t="s">
        <v>413</v>
      </c>
      <c r="I2044" t="s">
        <v>1636</v>
      </c>
      <c r="J2044" t="s">
        <v>1636</v>
      </c>
      <c r="K2044" t="s">
        <v>5893</v>
      </c>
    </row>
    <row r="2045" spans="1:11" x14ac:dyDescent="0.35">
      <c r="A2045" t="s">
        <v>5538</v>
      </c>
      <c r="B2045" t="s">
        <v>5197</v>
      </c>
      <c r="C2045" t="s">
        <v>4544</v>
      </c>
      <c r="D2045" t="s">
        <v>413</v>
      </c>
      <c r="E2045" t="s">
        <v>413</v>
      </c>
      <c r="F2045" t="s">
        <v>413</v>
      </c>
      <c r="G2045" t="s">
        <v>413</v>
      </c>
      <c r="I2045" t="s">
        <v>1636</v>
      </c>
      <c r="J2045" t="s">
        <v>1636</v>
      </c>
      <c r="K2045" t="s">
        <v>5894</v>
      </c>
    </row>
    <row r="2046" spans="1:11" x14ac:dyDescent="0.35">
      <c r="A2046" t="s">
        <v>5538</v>
      </c>
      <c r="B2046" t="s">
        <v>5198</v>
      </c>
      <c r="C2046" t="s">
        <v>4480</v>
      </c>
      <c r="D2046" t="s">
        <v>819</v>
      </c>
      <c r="E2046" t="s">
        <v>2979</v>
      </c>
      <c r="F2046" t="s">
        <v>2979</v>
      </c>
      <c r="G2046" t="s">
        <v>4915</v>
      </c>
      <c r="H2046">
        <v>36</v>
      </c>
      <c r="I2046" t="s">
        <v>2353</v>
      </c>
      <c r="J2046">
        <v>40</v>
      </c>
      <c r="K2046" t="s">
        <v>5895</v>
      </c>
    </row>
    <row r="2047" spans="1:11" x14ac:dyDescent="0.35">
      <c r="A2047" t="s">
        <v>5538</v>
      </c>
      <c r="B2047" t="s">
        <v>5198</v>
      </c>
      <c r="C2047" t="s">
        <v>4501</v>
      </c>
      <c r="D2047" t="s">
        <v>819</v>
      </c>
      <c r="E2047" t="s">
        <v>2979</v>
      </c>
      <c r="F2047" t="s">
        <v>2979</v>
      </c>
      <c r="G2047" t="s">
        <v>5386</v>
      </c>
      <c r="H2047">
        <v>4</v>
      </c>
      <c r="I2047" t="s">
        <v>2353</v>
      </c>
      <c r="J2047" t="s">
        <v>1636</v>
      </c>
      <c r="K2047" t="s">
        <v>5896</v>
      </c>
    </row>
    <row r="2048" spans="1:11" x14ac:dyDescent="0.35">
      <c r="A2048" t="s">
        <v>5538</v>
      </c>
      <c r="B2048" t="s">
        <v>5198</v>
      </c>
      <c r="C2048" t="s">
        <v>4522</v>
      </c>
      <c r="D2048" t="s">
        <v>413</v>
      </c>
      <c r="E2048" t="s">
        <v>413</v>
      </c>
      <c r="F2048" t="s">
        <v>413</v>
      </c>
      <c r="G2048" t="s">
        <v>413</v>
      </c>
      <c r="I2048" t="s">
        <v>1636</v>
      </c>
      <c r="J2048" t="s">
        <v>1636</v>
      </c>
      <c r="K2048" t="s">
        <v>5897</v>
      </c>
    </row>
    <row r="2049" spans="1:11" x14ac:dyDescent="0.35">
      <c r="A2049" t="s">
        <v>5538</v>
      </c>
      <c r="B2049" t="s">
        <v>5198</v>
      </c>
      <c r="C2049" t="s">
        <v>4543</v>
      </c>
      <c r="D2049" t="s">
        <v>413</v>
      </c>
      <c r="E2049" t="s">
        <v>413</v>
      </c>
      <c r="F2049" t="s">
        <v>413</v>
      </c>
      <c r="G2049" t="s">
        <v>413</v>
      </c>
      <c r="I2049" t="s">
        <v>1636</v>
      </c>
      <c r="J2049" t="s">
        <v>1636</v>
      </c>
      <c r="K2049" t="s">
        <v>5898</v>
      </c>
    </row>
    <row r="2050" spans="1:11" x14ac:dyDescent="0.35">
      <c r="A2050" t="s">
        <v>5538</v>
      </c>
      <c r="B2050" t="s">
        <v>5199</v>
      </c>
      <c r="C2050" t="s">
        <v>4479</v>
      </c>
      <c r="D2050" t="s">
        <v>819</v>
      </c>
      <c r="E2050" t="s">
        <v>2979</v>
      </c>
      <c r="F2050" t="s">
        <v>2979</v>
      </c>
      <c r="G2050" t="s">
        <v>4916</v>
      </c>
      <c r="H2050">
        <v>33</v>
      </c>
      <c r="I2050" t="s">
        <v>2353</v>
      </c>
      <c r="J2050">
        <v>47</v>
      </c>
      <c r="K2050" t="s">
        <v>5899</v>
      </c>
    </row>
    <row r="2051" spans="1:11" x14ac:dyDescent="0.35">
      <c r="A2051" t="s">
        <v>5538</v>
      </c>
      <c r="B2051" t="s">
        <v>5199</v>
      </c>
      <c r="C2051" t="s">
        <v>4500</v>
      </c>
      <c r="D2051" t="s">
        <v>819</v>
      </c>
      <c r="E2051" t="s">
        <v>2979</v>
      </c>
      <c r="F2051" t="s">
        <v>2979</v>
      </c>
      <c r="G2051" t="s">
        <v>5386</v>
      </c>
      <c r="H2051">
        <v>14</v>
      </c>
      <c r="I2051" t="s">
        <v>2353</v>
      </c>
      <c r="J2051" t="s">
        <v>1636</v>
      </c>
      <c r="K2051" t="s">
        <v>5900</v>
      </c>
    </row>
    <row r="2052" spans="1:11" x14ac:dyDescent="0.35">
      <c r="A2052" t="s">
        <v>5538</v>
      </c>
      <c r="B2052" t="s">
        <v>5199</v>
      </c>
      <c r="C2052" t="s">
        <v>4521</v>
      </c>
      <c r="D2052" t="s">
        <v>413</v>
      </c>
      <c r="E2052" t="s">
        <v>413</v>
      </c>
      <c r="F2052" t="s">
        <v>413</v>
      </c>
      <c r="G2052" t="s">
        <v>413</v>
      </c>
      <c r="I2052" t="s">
        <v>1636</v>
      </c>
      <c r="J2052" t="s">
        <v>1636</v>
      </c>
      <c r="K2052" t="s">
        <v>5901</v>
      </c>
    </row>
    <row r="2053" spans="1:11" x14ac:dyDescent="0.35">
      <c r="A2053" t="s">
        <v>5538</v>
      </c>
      <c r="B2053" t="s">
        <v>5199</v>
      </c>
      <c r="C2053" t="s">
        <v>4542</v>
      </c>
      <c r="D2053" t="s">
        <v>413</v>
      </c>
      <c r="E2053" t="s">
        <v>413</v>
      </c>
      <c r="F2053" t="s">
        <v>413</v>
      </c>
      <c r="G2053" t="s">
        <v>413</v>
      </c>
      <c r="I2053" t="s">
        <v>1636</v>
      </c>
      <c r="J2053" t="s">
        <v>1636</v>
      </c>
      <c r="K2053" t="s">
        <v>5902</v>
      </c>
    </row>
    <row r="2054" spans="1:11" x14ac:dyDescent="0.35">
      <c r="A2054" t="s">
        <v>5538</v>
      </c>
      <c r="B2054" t="s">
        <v>5200</v>
      </c>
      <c r="C2054" t="s">
        <v>4492</v>
      </c>
      <c r="D2054" t="s">
        <v>413</v>
      </c>
      <c r="E2054" t="s">
        <v>413</v>
      </c>
      <c r="F2054" t="s">
        <v>413</v>
      </c>
      <c r="G2054" t="s">
        <v>413</v>
      </c>
      <c r="I2054" t="s">
        <v>1636</v>
      </c>
      <c r="J2054">
        <v>0</v>
      </c>
      <c r="K2054" t="s">
        <v>5903</v>
      </c>
    </row>
    <row r="2055" spans="1:11" x14ac:dyDescent="0.35">
      <c r="A2055" t="s">
        <v>5538</v>
      </c>
      <c r="B2055" t="s">
        <v>5200</v>
      </c>
      <c r="C2055" t="s">
        <v>4513</v>
      </c>
      <c r="D2055" t="s">
        <v>413</v>
      </c>
      <c r="E2055" t="s">
        <v>413</v>
      </c>
      <c r="F2055" t="s">
        <v>413</v>
      </c>
      <c r="G2055" t="s">
        <v>413</v>
      </c>
      <c r="I2055" t="s">
        <v>1636</v>
      </c>
      <c r="J2055" t="s">
        <v>1636</v>
      </c>
      <c r="K2055" t="s">
        <v>5904</v>
      </c>
    </row>
    <row r="2056" spans="1:11" x14ac:dyDescent="0.35">
      <c r="A2056" t="s">
        <v>5538</v>
      </c>
      <c r="B2056" t="s">
        <v>5200</v>
      </c>
      <c r="C2056" t="s">
        <v>4534</v>
      </c>
      <c r="D2056" t="s">
        <v>413</v>
      </c>
      <c r="E2056" t="s">
        <v>413</v>
      </c>
      <c r="F2056" t="s">
        <v>413</v>
      </c>
      <c r="G2056" t="s">
        <v>413</v>
      </c>
      <c r="I2056" t="s">
        <v>1636</v>
      </c>
      <c r="J2056" t="s">
        <v>1636</v>
      </c>
      <c r="K2056" t="s">
        <v>5905</v>
      </c>
    </row>
    <row r="2057" spans="1:11" x14ac:dyDescent="0.35">
      <c r="A2057" t="s">
        <v>5538</v>
      </c>
      <c r="B2057" t="s">
        <v>5200</v>
      </c>
      <c r="C2057" t="s">
        <v>4555</v>
      </c>
      <c r="D2057" t="s">
        <v>413</v>
      </c>
      <c r="E2057" t="s">
        <v>413</v>
      </c>
      <c r="F2057" t="s">
        <v>413</v>
      </c>
      <c r="G2057" t="s">
        <v>413</v>
      </c>
      <c r="I2057" t="s">
        <v>1636</v>
      </c>
      <c r="J2057" t="s">
        <v>1636</v>
      </c>
      <c r="K2057" t="s">
        <v>5906</v>
      </c>
    </row>
    <row r="2058" spans="1:11" x14ac:dyDescent="0.35">
      <c r="A2058" t="s">
        <v>5538</v>
      </c>
      <c r="B2058" t="s">
        <v>5201</v>
      </c>
      <c r="C2058" t="s">
        <v>4491</v>
      </c>
      <c r="D2058" t="s">
        <v>413</v>
      </c>
      <c r="E2058" t="s">
        <v>413</v>
      </c>
      <c r="F2058" t="s">
        <v>413</v>
      </c>
      <c r="G2058" t="s">
        <v>413</v>
      </c>
      <c r="I2058" t="s">
        <v>1636</v>
      </c>
      <c r="J2058">
        <v>0</v>
      </c>
      <c r="K2058" t="s">
        <v>5907</v>
      </c>
    </row>
    <row r="2059" spans="1:11" x14ac:dyDescent="0.35">
      <c r="A2059" t="s">
        <v>5538</v>
      </c>
      <c r="B2059" t="s">
        <v>5201</v>
      </c>
      <c r="C2059" t="s">
        <v>4512</v>
      </c>
      <c r="D2059" t="s">
        <v>413</v>
      </c>
      <c r="E2059" t="s">
        <v>413</v>
      </c>
      <c r="F2059" t="s">
        <v>413</v>
      </c>
      <c r="G2059" t="s">
        <v>413</v>
      </c>
      <c r="I2059" t="s">
        <v>1636</v>
      </c>
      <c r="J2059" t="s">
        <v>1636</v>
      </c>
      <c r="K2059" t="s">
        <v>5908</v>
      </c>
    </row>
    <row r="2060" spans="1:11" x14ac:dyDescent="0.35">
      <c r="A2060" t="s">
        <v>5538</v>
      </c>
      <c r="B2060" t="s">
        <v>5201</v>
      </c>
      <c r="C2060" t="s">
        <v>4533</v>
      </c>
      <c r="D2060" t="s">
        <v>413</v>
      </c>
      <c r="E2060" t="s">
        <v>413</v>
      </c>
      <c r="F2060" t="s">
        <v>413</v>
      </c>
      <c r="G2060" t="s">
        <v>413</v>
      </c>
      <c r="I2060" t="s">
        <v>1636</v>
      </c>
      <c r="J2060" t="s">
        <v>1636</v>
      </c>
      <c r="K2060" t="s">
        <v>5909</v>
      </c>
    </row>
    <row r="2061" spans="1:11" x14ac:dyDescent="0.35">
      <c r="A2061" t="s">
        <v>5538</v>
      </c>
      <c r="B2061" t="s">
        <v>5201</v>
      </c>
      <c r="C2061" t="s">
        <v>4554</v>
      </c>
      <c r="D2061" t="s">
        <v>413</v>
      </c>
      <c r="E2061" t="s">
        <v>413</v>
      </c>
      <c r="F2061" t="s">
        <v>413</v>
      </c>
      <c r="G2061" t="s">
        <v>413</v>
      </c>
      <c r="I2061" t="s">
        <v>1636</v>
      </c>
      <c r="J2061" t="s">
        <v>1636</v>
      </c>
      <c r="K2061" t="s">
        <v>5910</v>
      </c>
    </row>
    <row r="2062" spans="1:11" x14ac:dyDescent="0.35">
      <c r="A2062" t="s">
        <v>5538</v>
      </c>
      <c r="B2062" t="s">
        <v>5202</v>
      </c>
      <c r="C2062" t="s">
        <v>4490</v>
      </c>
      <c r="D2062" t="s">
        <v>413</v>
      </c>
      <c r="E2062" t="s">
        <v>413</v>
      </c>
      <c r="F2062" t="s">
        <v>413</v>
      </c>
      <c r="G2062" t="s">
        <v>413</v>
      </c>
      <c r="I2062" t="s">
        <v>1636</v>
      </c>
      <c r="J2062">
        <v>0</v>
      </c>
      <c r="K2062" t="s">
        <v>5911</v>
      </c>
    </row>
    <row r="2063" spans="1:11" x14ac:dyDescent="0.35">
      <c r="A2063" t="s">
        <v>5538</v>
      </c>
      <c r="B2063" t="s">
        <v>5202</v>
      </c>
      <c r="C2063" t="s">
        <v>4511</v>
      </c>
      <c r="D2063" t="s">
        <v>413</v>
      </c>
      <c r="E2063" t="s">
        <v>413</v>
      </c>
      <c r="F2063" t="s">
        <v>413</v>
      </c>
      <c r="G2063" t="s">
        <v>413</v>
      </c>
      <c r="I2063" t="s">
        <v>1636</v>
      </c>
      <c r="J2063" t="s">
        <v>1636</v>
      </c>
      <c r="K2063" t="s">
        <v>5912</v>
      </c>
    </row>
    <row r="2064" spans="1:11" x14ac:dyDescent="0.35">
      <c r="A2064" t="s">
        <v>5538</v>
      </c>
      <c r="B2064" t="s">
        <v>5202</v>
      </c>
      <c r="C2064" t="s">
        <v>4532</v>
      </c>
      <c r="D2064" t="s">
        <v>413</v>
      </c>
      <c r="E2064" t="s">
        <v>413</v>
      </c>
      <c r="F2064" t="s">
        <v>413</v>
      </c>
      <c r="G2064" t="s">
        <v>413</v>
      </c>
      <c r="I2064" t="s">
        <v>1636</v>
      </c>
      <c r="J2064" t="s">
        <v>1636</v>
      </c>
      <c r="K2064" t="s">
        <v>5913</v>
      </c>
    </row>
    <row r="2065" spans="1:11" x14ac:dyDescent="0.35">
      <c r="A2065" t="s">
        <v>5538</v>
      </c>
      <c r="B2065" t="s">
        <v>5202</v>
      </c>
      <c r="C2065" t="s">
        <v>4553</v>
      </c>
      <c r="D2065" t="s">
        <v>413</v>
      </c>
      <c r="E2065" t="s">
        <v>413</v>
      </c>
      <c r="F2065" t="s">
        <v>413</v>
      </c>
      <c r="G2065" t="s">
        <v>413</v>
      </c>
      <c r="I2065" t="s">
        <v>1636</v>
      </c>
      <c r="J2065" t="s">
        <v>1636</v>
      </c>
      <c r="K2065" t="s">
        <v>5914</v>
      </c>
    </row>
    <row r="2066" spans="1:11" x14ac:dyDescent="0.35">
      <c r="A2066" t="s">
        <v>5538</v>
      </c>
      <c r="B2066" t="s">
        <v>5203</v>
      </c>
      <c r="C2066" t="s">
        <v>4489</v>
      </c>
      <c r="D2066" t="s">
        <v>413</v>
      </c>
      <c r="E2066" t="s">
        <v>413</v>
      </c>
      <c r="F2066" t="s">
        <v>413</v>
      </c>
      <c r="G2066" t="s">
        <v>413</v>
      </c>
      <c r="I2066" t="s">
        <v>1636</v>
      </c>
      <c r="J2066">
        <v>0</v>
      </c>
      <c r="K2066" t="s">
        <v>5915</v>
      </c>
    </row>
    <row r="2067" spans="1:11" x14ac:dyDescent="0.35">
      <c r="A2067" t="s">
        <v>5538</v>
      </c>
      <c r="B2067" t="s">
        <v>5203</v>
      </c>
      <c r="C2067" t="s">
        <v>4510</v>
      </c>
      <c r="D2067" t="s">
        <v>413</v>
      </c>
      <c r="E2067" t="s">
        <v>413</v>
      </c>
      <c r="F2067" t="s">
        <v>413</v>
      </c>
      <c r="G2067" t="s">
        <v>413</v>
      </c>
      <c r="I2067" t="s">
        <v>1636</v>
      </c>
      <c r="J2067" t="s">
        <v>1636</v>
      </c>
      <c r="K2067" t="s">
        <v>5916</v>
      </c>
    </row>
    <row r="2068" spans="1:11" x14ac:dyDescent="0.35">
      <c r="A2068" t="s">
        <v>5538</v>
      </c>
      <c r="B2068" t="s">
        <v>5203</v>
      </c>
      <c r="C2068" t="s">
        <v>4531</v>
      </c>
      <c r="D2068" t="s">
        <v>413</v>
      </c>
      <c r="E2068" t="s">
        <v>413</v>
      </c>
      <c r="F2068" t="s">
        <v>413</v>
      </c>
      <c r="G2068" t="s">
        <v>413</v>
      </c>
      <c r="I2068" t="s">
        <v>1636</v>
      </c>
      <c r="J2068" t="s">
        <v>1636</v>
      </c>
      <c r="K2068" t="s">
        <v>5917</v>
      </c>
    </row>
    <row r="2069" spans="1:11" x14ac:dyDescent="0.35">
      <c r="A2069" t="s">
        <v>5538</v>
      </c>
      <c r="B2069" t="s">
        <v>5203</v>
      </c>
      <c r="C2069" t="s">
        <v>4552</v>
      </c>
      <c r="D2069" t="s">
        <v>413</v>
      </c>
      <c r="E2069" t="s">
        <v>413</v>
      </c>
      <c r="F2069" t="s">
        <v>413</v>
      </c>
      <c r="G2069" t="s">
        <v>413</v>
      </c>
      <c r="I2069" t="s">
        <v>1636</v>
      </c>
      <c r="J2069" t="s">
        <v>1636</v>
      </c>
      <c r="K2069" t="s">
        <v>5918</v>
      </c>
    </row>
    <row r="2070" spans="1:11" x14ac:dyDescent="0.35">
      <c r="A2070" t="s">
        <v>5538</v>
      </c>
      <c r="B2070" t="s">
        <v>5204</v>
      </c>
      <c r="C2070" t="s">
        <v>4488</v>
      </c>
      <c r="D2070" t="s">
        <v>413</v>
      </c>
      <c r="E2070" t="s">
        <v>413</v>
      </c>
      <c r="F2070" t="s">
        <v>413</v>
      </c>
      <c r="G2070" t="s">
        <v>413</v>
      </c>
      <c r="I2070" t="s">
        <v>1636</v>
      </c>
      <c r="J2070">
        <v>0</v>
      </c>
      <c r="K2070" t="s">
        <v>5919</v>
      </c>
    </row>
    <row r="2071" spans="1:11" x14ac:dyDescent="0.35">
      <c r="A2071" t="s">
        <v>5538</v>
      </c>
      <c r="B2071" t="s">
        <v>5204</v>
      </c>
      <c r="C2071" t="s">
        <v>4509</v>
      </c>
      <c r="D2071" t="s">
        <v>413</v>
      </c>
      <c r="E2071" t="s">
        <v>413</v>
      </c>
      <c r="F2071" t="s">
        <v>413</v>
      </c>
      <c r="G2071" t="s">
        <v>413</v>
      </c>
      <c r="I2071" t="s">
        <v>1636</v>
      </c>
      <c r="J2071" t="s">
        <v>1636</v>
      </c>
      <c r="K2071" t="s">
        <v>5920</v>
      </c>
    </row>
    <row r="2072" spans="1:11" x14ac:dyDescent="0.35">
      <c r="A2072" t="s">
        <v>5538</v>
      </c>
      <c r="B2072" t="s">
        <v>5204</v>
      </c>
      <c r="C2072" t="s">
        <v>4530</v>
      </c>
      <c r="D2072" t="s">
        <v>413</v>
      </c>
      <c r="E2072" t="s">
        <v>413</v>
      </c>
      <c r="F2072" t="s">
        <v>413</v>
      </c>
      <c r="G2072" t="s">
        <v>413</v>
      </c>
      <c r="I2072" t="s">
        <v>1636</v>
      </c>
      <c r="J2072" t="s">
        <v>1636</v>
      </c>
      <c r="K2072" t="s">
        <v>5921</v>
      </c>
    </row>
    <row r="2073" spans="1:11" x14ac:dyDescent="0.35">
      <c r="A2073" t="s">
        <v>5538</v>
      </c>
      <c r="B2073" t="s">
        <v>5204</v>
      </c>
      <c r="C2073" t="s">
        <v>4551</v>
      </c>
      <c r="D2073" t="s">
        <v>413</v>
      </c>
      <c r="E2073" t="s">
        <v>413</v>
      </c>
      <c r="F2073" t="s">
        <v>413</v>
      </c>
      <c r="G2073" t="s">
        <v>413</v>
      </c>
      <c r="I2073" t="s">
        <v>1636</v>
      </c>
      <c r="J2073" t="s">
        <v>1636</v>
      </c>
      <c r="K2073" t="s">
        <v>5922</v>
      </c>
    </row>
    <row r="2074" spans="1:11" x14ac:dyDescent="0.35">
      <c r="A2074" t="s">
        <v>5538</v>
      </c>
      <c r="B2074" t="s">
        <v>5205</v>
      </c>
      <c r="C2074" t="s">
        <v>4487</v>
      </c>
      <c r="D2074" t="s">
        <v>413</v>
      </c>
      <c r="E2074" t="s">
        <v>413</v>
      </c>
      <c r="F2074" t="s">
        <v>413</v>
      </c>
      <c r="G2074" t="s">
        <v>413</v>
      </c>
      <c r="I2074" t="s">
        <v>1636</v>
      </c>
      <c r="J2074">
        <v>0</v>
      </c>
      <c r="K2074" t="s">
        <v>5923</v>
      </c>
    </row>
    <row r="2075" spans="1:11" x14ac:dyDescent="0.35">
      <c r="A2075" t="s">
        <v>5538</v>
      </c>
      <c r="B2075" t="s">
        <v>5205</v>
      </c>
      <c r="C2075" t="s">
        <v>4508</v>
      </c>
      <c r="D2075" t="s">
        <v>413</v>
      </c>
      <c r="E2075" t="s">
        <v>413</v>
      </c>
      <c r="F2075" t="s">
        <v>413</v>
      </c>
      <c r="G2075" t="s">
        <v>413</v>
      </c>
      <c r="I2075" t="s">
        <v>1636</v>
      </c>
      <c r="J2075" t="s">
        <v>1636</v>
      </c>
      <c r="K2075" t="s">
        <v>5924</v>
      </c>
    </row>
    <row r="2076" spans="1:11" x14ac:dyDescent="0.35">
      <c r="A2076" t="s">
        <v>5538</v>
      </c>
      <c r="B2076" t="s">
        <v>5205</v>
      </c>
      <c r="C2076" t="s">
        <v>4529</v>
      </c>
      <c r="D2076" t="s">
        <v>413</v>
      </c>
      <c r="E2076" t="s">
        <v>413</v>
      </c>
      <c r="F2076" t="s">
        <v>413</v>
      </c>
      <c r="G2076" t="s">
        <v>413</v>
      </c>
      <c r="I2076" t="s">
        <v>1636</v>
      </c>
      <c r="J2076" t="s">
        <v>1636</v>
      </c>
      <c r="K2076" t="s">
        <v>5925</v>
      </c>
    </row>
    <row r="2077" spans="1:11" x14ac:dyDescent="0.35">
      <c r="A2077" t="s">
        <v>5538</v>
      </c>
      <c r="B2077" t="s">
        <v>5205</v>
      </c>
      <c r="C2077" t="s">
        <v>4550</v>
      </c>
      <c r="D2077" t="s">
        <v>413</v>
      </c>
      <c r="E2077" t="s">
        <v>413</v>
      </c>
      <c r="F2077" t="s">
        <v>413</v>
      </c>
      <c r="G2077" t="s">
        <v>413</v>
      </c>
      <c r="I2077" t="s">
        <v>1636</v>
      </c>
      <c r="J2077" t="s">
        <v>1636</v>
      </c>
      <c r="K2077" t="s">
        <v>5926</v>
      </c>
    </row>
    <row r="2078" spans="1:11" x14ac:dyDescent="0.35">
      <c r="A2078" t="s">
        <v>5538</v>
      </c>
      <c r="B2078" t="s">
        <v>5206</v>
      </c>
      <c r="C2078" t="s">
        <v>4486</v>
      </c>
      <c r="D2078" t="s">
        <v>413</v>
      </c>
      <c r="E2078" t="s">
        <v>413</v>
      </c>
      <c r="F2078" t="s">
        <v>413</v>
      </c>
      <c r="G2078" t="s">
        <v>413</v>
      </c>
      <c r="I2078" t="s">
        <v>1636</v>
      </c>
      <c r="J2078">
        <v>0</v>
      </c>
      <c r="K2078" t="s">
        <v>5927</v>
      </c>
    </row>
    <row r="2079" spans="1:11" x14ac:dyDescent="0.35">
      <c r="A2079" t="s">
        <v>5538</v>
      </c>
      <c r="B2079" t="s">
        <v>5206</v>
      </c>
      <c r="C2079" t="s">
        <v>4507</v>
      </c>
      <c r="D2079" t="s">
        <v>413</v>
      </c>
      <c r="E2079" t="s">
        <v>413</v>
      </c>
      <c r="F2079" t="s">
        <v>413</v>
      </c>
      <c r="G2079" t="s">
        <v>413</v>
      </c>
      <c r="I2079" t="s">
        <v>1636</v>
      </c>
      <c r="J2079" t="s">
        <v>1636</v>
      </c>
      <c r="K2079" t="s">
        <v>5928</v>
      </c>
    </row>
    <row r="2080" spans="1:11" x14ac:dyDescent="0.35">
      <c r="A2080" t="s">
        <v>5538</v>
      </c>
      <c r="B2080" t="s">
        <v>5206</v>
      </c>
      <c r="C2080" t="s">
        <v>4528</v>
      </c>
      <c r="D2080" t="s">
        <v>413</v>
      </c>
      <c r="E2080" t="s">
        <v>413</v>
      </c>
      <c r="F2080" t="s">
        <v>413</v>
      </c>
      <c r="G2080" t="s">
        <v>413</v>
      </c>
      <c r="I2080" t="s">
        <v>1636</v>
      </c>
      <c r="J2080" t="s">
        <v>1636</v>
      </c>
      <c r="K2080" t="s">
        <v>5929</v>
      </c>
    </row>
    <row r="2081" spans="1:11" x14ac:dyDescent="0.35">
      <c r="A2081" t="s">
        <v>5538</v>
      </c>
      <c r="B2081" t="s">
        <v>5206</v>
      </c>
      <c r="C2081" t="s">
        <v>4549</v>
      </c>
      <c r="D2081" t="s">
        <v>413</v>
      </c>
      <c r="E2081" t="s">
        <v>413</v>
      </c>
      <c r="F2081" t="s">
        <v>413</v>
      </c>
      <c r="G2081" t="s">
        <v>413</v>
      </c>
      <c r="I2081" t="s">
        <v>1636</v>
      </c>
      <c r="J2081" t="s">
        <v>1636</v>
      </c>
      <c r="K2081" t="s">
        <v>5930</v>
      </c>
    </row>
    <row r="2082" spans="1:11" x14ac:dyDescent="0.35">
      <c r="A2082" t="s">
        <v>5538</v>
      </c>
      <c r="B2082" t="s">
        <v>5207</v>
      </c>
      <c r="C2082" t="s">
        <v>4499</v>
      </c>
      <c r="D2082" t="s">
        <v>2092</v>
      </c>
      <c r="E2082" t="s">
        <v>2100</v>
      </c>
      <c r="F2082" t="s">
        <v>2100</v>
      </c>
      <c r="G2082" t="s">
        <v>5216</v>
      </c>
      <c r="H2082">
        <v>14</v>
      </c>
      <c r="I2082" t="s">
        <v>2353</v>
      </c>
      <c r="J2082">
        <v>49</v>
      </c>
      <c r="K2082" t="s">
        <v>5931</v>
      </c>
    </row>
    <row r="2083" spans="1:11" x14ac:dyDescent="0.35">
      <c r="A2083" t="s">
        <v>5538</v>
      </c>
      <c r="B2083" t="s">
        <v>5207</v>
      </c>
      <c r="C2083" t="s">
        <v>4520</v>
      </c>
      <c r="D2083" t="s">
        <v>837</v>
      </c>
      <c r="E2083" t="s">
        <v>1117</v>
      </c>
      <c r="F2083" t="s">
        <v>1117</v>
      </c>
      <c r="G2083" t="s">
        <v>4293</v>
      </c>
      <c r="H2083">
        <v>35</v>
      </c>
      <c r="I2083" t="s">
        <v>2353</v>
      </c>
      <c r="J2083" t="s">
        <v>1636</v>
      </c>
      <c r="K2083" t="s">
        <v>5932</v>
      </c>
    </row>
    <row r="2084" spans="1:11" x14ac:dyDescent="0.35">
      <c r="A2084" t="s">
        <v>5538</v>
      </c>
      <c r="B2084" t="s">
        <v>5207</v>
      </c>
      <c r="C2084" t="s">
        <v>4541</v>
      </c>
      <c r="D2084" t="s">
        <v>413</v>
      </c>
      <c r="E2084" t="s">
        <v>413</v>
      </c>
      <c r="F2084" t="s">
        <v>413</v>
      </c>
      <c r="G2084" t="s">
        <v>413</v>
      </c>
      <c r="I2084" t="s">
        <v>1636</v>
      </c>
      <c r="J2084" t="s">
        <v>1636</v>
      </c>
      <c r="K2084" t="s">
        <v>5933</v>
      </c>
    </row>
    <row r="2085" spans="1:11" x14ac:dyDescent="0.35">
      <c r="A2085" t="s">
        <v>5538</v>
      </c>
      <c r="B2085" t="s">
        <v>5207</v>
      </c>
      <c r="C2085" t="s">
        <v>4562</v>
      </c>
      <c r="D2085" t="s">
        <v>413</v>
      </c>
      <c r="E2085" t="s">
        <v>413</v>
      </c>
      <c r="F2085" t="s">
        <v>413</v>
      </c>
      <c r="G2085" t="s">
        <v>413</v>
      </c>
      <c r="I2085" t="s">
        <v>1636</v>
      </c>
      <c r="J2085" t="s">
        <v>1636</v>
      </c>
      <c r="K2085" t="s">
        <v>5934</v>
      </c>
    </row>
    <row r="2086" spans="1:11" x14ac:dyDescent="0.35">
      <c r="A2086" t="s">
        <v>5538</v>
      </c>
      <c r="B2086" t="s">
        <v>5208</v>
      </c>
      <c r="C2086" t="s">
        <v>4498</v>
      </c>
      <c r="D2086" t="s">
        <v>837</v>
      </c>
      <c r="E2086" t="s">
        <v>1117</v>
      </c>
      <c r="F2086" t="s">
        <v>1117</v>
      </c>
      <c r="G2086" t="s">
        <v>3938</v>
      </c>
      <c r="H2086">
        <v>18</v>
      </c>
      <c r="I2086" t="s">
        <v>2353</v>
      </c>
      <c r="J2086">
        <v>47</v>
      </c>
      <c r="K2086" t="s">
        <v>5935</v>
      </c>
    </row>
    <row r="2087" spans="1:11" x14ac:dyDescent="0.35">
      <c r="A2087" t="s">
        <v>5538</v>
      </c>
      <c r="B2087" t="s">
        <v>5208</v>
      </c>
      <c r="C2087" t="s">
        <v>4519</v>
      </c>
      <c r="D2087" t="s">
        <v>2092</v>
      </c>
      <c r="E2087" t="s">
        <v>2100</v>
      </c>
      <c r="F2087" t="s">
        <v>2100</v>
      </c>
      <c r="G2087" t="s">
        <v>4135</v>
      </c>
      <c r="H2087">
        <v>29</v>
      </c>
      <c r="I2087" t="s">
        <v>2353</v>
      </c>
      <c r="J2087" t="s">
        <v>1636</v>
      </c>
      <c r="K2087" t="s">
        <v>5936</v>
      </c>
    </row>
    <row r="2088" spans="1:11" x14ac:dyDescent="0.35">
      <c r="A2088" t="s">
        <v>5538</v>
      </c>
      <c r="B2088" t="s">
        <v>5208</v>
      </c>
      <c r="C2088" t="s">
        <v>4540</v>
      </c>
      <c r="D2088" t="s">
        <v>413</v>
      </c>
      <c r="E2088" t="s">
        <v>413</v>
      </c>
      <c r="F2088" t="s">
        <v>413</v>
      </c>
      <c r="G2088" t="s">
        <v>413</v>
      </c>
      <c r="I2088" t="s">
        <v>1636</v>
      </c>
      <c r="J2088" t="s">
        <v>1636</v>
      </c>
      <c r="K2088" t="s">
        <v>5937</v>
      </c>
    </row>
    <row r="2089" spans="1:11" x14ac:dyDescent="0.35">
      <c r="A2089" t="s">
        <v>5538</v>
      </c>
      <c r="B2089" t="s">
        <v>5208</v>
      </c>
      <c r="C2089" t="s">
        <v>4561</v>
      </c>
      <c r="D2089" t="s">
        <v>413</v>
      </c>
      <c r="E2089" t="s">
        <v>413</v>
      </c>
      <c r="F2089" t="s">
        <v>413</v>
      </c>
      <c r="G2089" t="s">
        <v>413</v>
      </c>
      <c r="I2089" t="s">
        <v>1636</v>
      </c>
      <c r="J2089" t="s">
        <v>1636</v>
      </c>
      <c r="K2089" t="s">
        <v>5938</v>
      </c>
    </row>
    <row r="2090" spans="1:11" x14ac:dyDescent="0.35">
      <c r="A2090" t="s">
        <v>5538</v>
      </c>
      <c r="B2090" t="s">
        <v>5209</v>
      </c>
      <c r="C2090" t="s">
        <v>4497</v>
      </c>
      <c r="D2090" t="s">
        <v>834</v>
      </c>
      <c r="E2090" t="s">
        <v>1150</v>
      </c>
      <c r="F2090" t="s">
        <v>1150</v>
      </c>
      <c r="G2090" t="s">
        <v>4925</v>
      </c>
      <c r="H2090">
        <v>45</v>
      </c>
      <c r="I2090" t="s">
        <v>2353</v>
      </c>
      <c r="J2090">
        <v>45</v>
      </c>
      <c r="K2090" t="s">
        <v>5939</v>
      </c>
    </row>
    <row r="2091" spans="1:11" x14ac:dyDescent="0.35">
      <c r="A2091" t="s">
        <v>5538</v>
      </c>
      <c r="B2091" t="s">
        <v>5209</v>
      </c>
      <c r="C2091" t="s">
        <v>4518</v>
      </c>
      <c r="D2091" t="s">
        <v>413</v>
      </c>
      <c r="E2091" t="s">
        <v>413</v>
      </c>
      <c r="F2091" t="s">
        <v>413</v>
      </c>
      <c r="G2091" t="s">
        <v>413</v>
      </c>
      <c r="I2091" t="s">
        <v>1636</v>
      </c>
      <c r="J2091" t="s">
        <v>1636</v>
      </c>
      <c r="K2091" t="s">
        <v>5940</v>
      </c>
    </row>
    <row r="2092" spans="1:11" x14ac:dyDescent="0.35">
      <c r="A2092" t="s">
        <v>5538</v>
      </c>
      <c r="B2092" t="s">
        <v>5209</v>
      </c>
      <c r="C2092" t="s">
        <v>4539</v>
      </c>
      <c r="D2092" t="s">
        <v>413</v>
      </c>
      <c r="E2092" t="s">
        <v>413</v>
      </c>
      <c r="F2092" t="s">
        <v>413</v>
      </c>
      <c r="G2092" t="s">
        <v>413</v>
      </c>
      <c r="I2092" t="s">
        <v>1636</v>
      </c>
      <c r="J2092" t="s">
        <v>1636</v>
      </c>
      <c r="K2092" t="s">
        <v>5941</v>
      </c>
    </row>
    <row r="2093" spans="1:11" x14ac:dyDescent="0.35">
      <c r="A2093" t="s">
        <v>5538</v>
      </c>
      <c r="B2093" t="s">
        <v>5209</v>
      </c>
      <c r="C2093" t="s">
        <v>4560</v>
      </c>
      <c r="D2093" t="s">
        <v>413</v>
      </c>
      <c r="E2093" t="s">
        <v>413</v>
      </c>
      <c r="F2093" t="s">
        <v>413</v>
      </c>
      <c r="G2093" t="s">
        <v>413</v>
      </c>
      <c r="I2093" t="s">
        <v>1636</v>
      </c>
      <c r="J2093" t="s">
        <v>1636</v>
      </c>
      <c r="K2093" t="s">
        <v>5942</v>
      </c>
    </row>
    <row r="2094" spans="1:11" x14ac:dyDescent="0.35">
      <c r="A2094" t="s">
        <v>5538</v>
      </c>
      <c r="B2094" t="s">
        <v>5210</v>
      </c>
      <c r="C2094" t="s">
        <v>4496</v>
      </c>
      <c r="D2094" t="s">
        <v>837</v>
      </c>
      <c r="E2094" t="s">
        <v>1117</v>
      </c>
      <c r="F2094" t="s">
        <v>1117</v>
      </c>
      <c r="G2094" t="s">
        <v>4450</v>
      </c>
      <c r="H2094">
        <v>3</v>
      </c>
      <c r="I2094" t="s">
        <v>2353</v>
      </c>
      <c r="J2094">
        <v>42</v>
      </c>
      <c r="K2094" t="s">
        <v>5943</v>
      </c>
    </row>
    <row r="2095" spans="1:11" x14ac:dyDescent="0.35">
      <c r="A2095" t="s">
        <v>5538</v>
      </c>
      <c r="B2095" t="s">
        <v>5210</v>
      </c>
      <c r="C2095" t="s">
        <v>4517</v>
      </c>
      <c r="D2095" t="s">
        <v>837</v>
      </c>
      <c r="E2095" t="s">
        <v>1117</v>
      </c>
      <c r="F2095" t="s">
        <v>1117</v>
      </c>
      <c r="G2095" t="s">
        <v>5387</v>
      </c>
      <c r="H2095">
        <v>20</v>
      </c>
      <c r="I2095" t="s">
        <v>2353</v>
      </c>
      <c r="J2095" t="s">
        <v>1636</v>
      </c>
      <c r="K2095" t="s">
        <v>5944</v>
      </c>
    </row>
    <row r="2096" spans="1:11" x14ac:dyDescent="0.35">
      <c r="A2096" t="s">
        <v>5538</v>
      </c>
      <c r="B2096" t="s">
        <v>5210</v>
      </c>
      <c r="C2096" t="s">
        <v>4538</v>
      </c>
      <c r="D2096" t="s">
        <v>837</v>
      </c>
      <c r="E2096" t="s">
        <v>1117</v>
      </c>
      <c r="F2096" t="s">
        <v>1117</v>
      </c>
      <c r="G2096" t="s">
        <v>5388</v>
      </c>
      <c r="H2096">
        <v>19</v>
      </c>
      <c r="I2096" t="s">
        <v>2353</v>
      </c>
      <c r="J2096" t="s">
        <v>1636</v>
      </c>
      <c r="K2096" t="s">
        <v>5945</v>
      </c>
    </row>
    <row r="2097" spans="1:11" x14ac:dyDescent="0.35">
      <c r="A2097" t="s">
        <v>5538</v>
      </c>
      <c r="B2097" t="s">
        <v>5210</v>
      </c>
      <c r="C2097" t="s">
        <v>4559</v>
      </c>
      <c r="D2097" t="s">
        <v>413</v>
      </c>
      <c r="E2097" t="s">
        <v>413</v>
      </c>
      <c r="F2097" t="s">
        <v>413</v>
      </c>
      <c r="G2097" t="s">
        <v>413</v>
      </c>
      <c r="I2097" t="s">
        <v>1636</v>
      </c>
      <c r="J2097" t="s">
        <v>1636</v>
      </c>
      <c r="K2097" t="s">
        <v>5946</v>
      </c>
    </row>
    <row r="2098" spans="1:11" x14ac:dyDescent="0.35">
      <c r="A2098" t="s">
        <v>5538</v>
      </c>
      <c r="B2098" t="s">
        <v>5211</v>
      </c>
      <c r="C2098" t="s">
        <v>4495</v>
      </c>
      <c r="D2098" t="s">
        <v>834</v>
      </c>
      <c r="E2098" t="s">
        <v>1150</v>
      </c>
      <c r="F2098" t="s">
        <v>1150</v>
      </c>
      <c r="G2098" t="s">
        <v>4917</v>
      </c>
      <c r="H2098">
        <v>46</v>
      </c>
      <c r="I2098" t="s">
        <v>2353</v>
      </c>
      <c r="J2098">
        <v>46</v>
      </c>
      <c r="K2098" t="s">
        <v>5947</v>
      </c>
    </row>
    <row r="2099" spans="1:11" x14ac:dyDescent="0.35">
      <c r="A2099" t="s">
        <v>5538</v>
      </c>
      <c r="B2099" t="s">
        <v>5211</v>
      </c>
      <c r="C2099" t="s">
        <v>4516</v>
      </c>
      <c r="D2099" t="s">
        <v>413</v>
      </c>
      <c r="E2099" t="s">
        <v>413</v>
      </c>
      <c r="F2099" t="s">
        <v>413</v>
      </c>
      <c r="G2099" t="s">
        <v>413</v>
      </c>
      <c r="I2099" t="s">
        <v>1636</v>
      </c>
      <c r="J2099" t="s">
        <v>1636</v>
      </c>
      <c r="K2099" t="s">
        <v>5948</v>
      </c>
    </row>
    <row r="2100" spans="1:11" x14ac:dyDescent="0.35">
      <c r="A2100" t="s">
        <v>5538</v>
      </c>
      <c r="B2100" t="s">
        <v>5211</v>
      </c>
      <c r="C2100" t="s">
        <v>4537</v>
      </c>
      <c r="D2100" t="s">
        <v>413</v>
      </c>
      <c r="E2100" t="s">
        <v>413</v>
      </c>
      <c r="F2100" t="s">
        <v>413</v>
      </c>
      <c r="G2100" t="s">
        <v>413</v>
      </c>
      <c r="I2100" t="s">
        <v>1636</v>
      </c>
      <c r="J2100" t="s">
        <v>1636</v>
      </c>
      <c r="K2100" t="s">
        <v>5949</v>
      </c>
    </row>
    <row r="2101" spans="1:11" x14ac:dyDescent="0.35">
      <c r="A2101" t="s">
        <v>5538</v>
      </c>
      <c r="B2101" t="s">
        <v>5211</v>
      </c>
      <c r="C2101" t="s">
        <v>4558</v>
      </c>
      <c r="D2101" t="s">
        <v>413</v>
      </c>
      <c r="E2101" t="s">
        <v>413</v>
      </c>
      <c r="F2101" t="s">
        <v>413</v>
      </c>
      <c r="G2101" t="s">
        <v>413</v>
      </c>
      <c r="I2101" t="s">
        <v>1636</v>
      </c>
      <c r="J2101" t="s">
        <v>1636</v>
      </c>
      <c r="K2101" t="s">
        <v>5950</v>
      </c>
    </row>
    <row r="2102" spans="1:11" x14ac:dyDescent="0.35">
      <c r="A2102" t="s">
        <v>5538</v>
      </c>
      <c r="B2102" t="s">
        <v>5212</v>
      </c>
      <c r="C2102" t="s">
        <v>4494</v>
      </c>
      <c r="D2102" t="s">
        <v>837</v>
      </c>
      <c r="E2102" t="s">
        <v>1117</v>
      </c>
      <c r="F2102" t="s">
        <v>1117</v>
      </c>
      <c r="G2102" t="s">
        <v>5389</v>
      </c>
      <c r="H2102">
        <v>9</v>
      </c>
      <c r="I2102" t="s">
        <v>2353</v>
      </c>
      <c r="J2102">
        <v>48</v>
      </c>
      <c r="K2102" t="s">
        <v>5951</v>
      </c>
    </row>
    <row r="2103" spans="1:11" x14ac:dyDescent="0.35">
      <c r="A2103" t="s">
        <v>5538</v>
      </c>
      <c r="B2103" t="s">
        <v>5212</v>
      </c>
      <c r="C2103" t="s">
        <v>4515</v>
      </c>
      <c r="D2103" t="s">
        <v>834</v>
      </c>
      <c r="E2103" t="s">
        <v>1150</v>
      </c>
      <c r="F2103" t="s">
        <v>1150</v>
      </c>
      <c r="G2103" t="s">
        <v>4925</v>
      </c>
      <c r="H2103">
        <v>39</v>
      </c>
      <c r="I2103" t="s">
        <v>2353</v>
      </c>
      <c r="J2103" t="s">
        <v>1636</v>
      </c>
      <c r="K2103" t="s">
        <v>5952</v>
      </c>
    </row>
    <row r="2104" spans="1:11" x14ac:dyDescent="0.35">
      <c r="A2104" t="s">
        <v>5538</v>
      </c>
      <c r="B2104" t="s">
        <v>5212</v>
      </c>
      <c r="C2104" t="s">
        <v>4536</v>
      </c>
      <c r="D2104" t="s">
        <v>413</v>
      </c>
      <c r="E2104" t="s">
        <v>413</v>
      </c>
      <c r="F2104" t="s">
        <v>413</v>
      </c>
      <c r="G2104" t="s">
        <v>413</v>
      </c>
      <c r="I2104" t="s">
        <v>1636</v>
      </c>
      <c r="J2104" t="s">
        <v>1636</v>
      </c>
      <c r="K2104" t="s">
        <v>5953</v>
      </c>
    </row>
    <row r="2105" spans="1:11" x14ac:dyDescent="0.35">
      <c r="A2105" t="s">
        <v>5538</v>
      </c>
      <c r="B2105" t="s">
        <v>5212</v>
      </c>
      <c r="C2105" t="s">
        <v>4557</v>
      </c>
      <c r="D2105" t="s">
        <v>413</v>
      </c>
      <c r="E2105" t="s">
        <v>413</v>
      </c>
      <c r="F2105" t="s">
        <v>413</v>
      </c>
      <c r="G2105" t="s">
        <v>413</v>
      </c>
      <c r="I2105" t="s">
        <v>1636</v>
      </c>
      <c r="J2105" t="s">
        <v>1636</v>
      </c>
      <c r="K2105" t="s">
        <v>5954</v>
      </c>
    </row>
    <row r="2106" spans="1:11" x14ac:dyDescent="0.35">
      <c r="A2106" t="s">
        <v>5538</v>
      </c>
      <c r="B2106" t="s">
        <v>5213</v>
      </c>
      <c r="C2106" t="s">
        <v>4493</v>
      </c>
      <c r="D2106" t="s">
        <v>824</v>
      </c>
      <c r="E2106" t="s">
        <v>2107</v>
      </c>
      <c r="F2106" t="s">
        <v>2107</v>
      </c>
      <c r="G2106" t="s">
        <v>4918</v>
      </c>
      <c r="H2106">
        <v>18</v>
      </c>
      <c r="I2106" t="s">
        <v>2353</v>
      </c>
      <c r="J2106">
        <v>49</v>
      </c>
      <c r="K2106" t="s">
        <v>5955</v>
      </c>
    </row>
    <row r="2107" spans="1:11" x14ac:dyDescent="0.35">
      <c r="A2107" t="s">
        <v>5538</v>
      </c>
      <c r="B2107" t="s">
        <v>5213</v>
      </c>
      <c r="C2107" t="s">
        <v>4514</v>
      </c>
      <c r="D2107" t="s">
        <v>837</v>
      </c>
      <c r="E2107" t="s">
        <v>1117</v>
      </c>
      <c r="F2107" t="s">
        <v>1117</v>
      </c>
      <c r="G2107" t="s">
        <v>4291</v>
      </c>
      <c r="H2107">
        <v>19</v>
      </c>
      <c r="I2107" t="s">
        <v>2353</v>
      </c>
      <c r="J2107" t="s">
        <v>1636</v>
      </c>
      <c r="K2107" t="s">
        <v>5956</v>
      </c>
    </row>
    <row r="2108" spans="1:11" x14ac:dyDescent="0.35">
      <c r="A2108" t="s">
        <v>5538</v>
      </c>
      <c r="B2108" t="s">
        <v>5213</v>
      </c>
      <c r="C2108" t="s">
        <v>4535</v>
      </c>
      <c r="D2108" t="s">
        <v>837</v>
      </c>
      <c r="E2108" t="s">
        <v>1117</v>
      </c>
      <c r="F2108" t="s">
        <v>1117</v>
      </c>
      <c r="G2108" t="s">
        <v>3932</v>
      </c>
      <c r="H2108">
        <v>12</v>
      </c>
      <c r="I2108" t="s">
        <v>2353</v>
      </c>
      <c r="J2108" t="s">
        <v>1636</v>
      </c>
      <c r="K2108" t="s">
        <v>5957</v>
      </c>
    </row>
    <row r="2109" spans="1:11" x14ac:dyDescent="0.35">
      <c r="A2109" t="s">
        <v>5538</v>
      </c>
      <c r="B2109" t="s">
        <v>5213</v>
      </c>
      <c r="C2109" t="s">
        <v>4556</v>
      </c>
      <c r="D2109" t="s">
        <v>413</v>
      </c>
      <c r="E2109" t="s">
        <v>413</v>
      </c>
      <c r="F2109" t="s">
        <v>413</v>
      </c>
      <c r="G2109" t="s">
        <v>413</v>
      </c>
      <c r="I2109" t="s">
        <v>1636</v>
      </c>
      <c r="J2109" t="s">
        <v>1636</v>
      </c>
      <c r="K2109" t="s">
        <v>5958</v>
      </c>
    </row>
    <row r="2110" spans="1:11" x14ac:dyDescent="0.35">
      <c r="A2110" t="s">
        <v>5979</v>
      </c>
      <c r="B2110" t="s">
        <v>5092</v>
      </c>
      <c r="C2110" t="s">
        <v>4821</v>
      </c>
      <c r="D2110" t="s">
        <v>413</v>
      </c>
      <c r="E2110" t="s">
        <v>413</v>
      </c>
      <c r="F2110" t="s">
        <v>413</v>
      </c>
      <c r="G2110" t="s">
        <v>413</v>
      </c>
      <c r="I2110" t="s">
        <v>1636</v>
      </c>
      <c r="J2110">
        <v>0</v>
      </c>
      <c r="K2110" t="s">
        <v>5539</v>
      </c>
    </row>
    <row r="2111" spans="1:11" x14ac:dyDescent="0.35">
      <c r="A2111" t="s">
        <v>5979</v>
      </c>
      <c r="B2111" t="s">
        <v>5092</v>
      </c>
      <c r="C2111" t="s">
        <v>4842</v>
      </c>
      <c r="D2111" t="s">
        <v>413</v>
      </c>
      <c r="E2111" t="s">
        <v>413</v>
      </c>
      <c r="F2111" t="s">
        <v>413</v>
      </c>
      <c r="G2111" t="s">
        <v>413</v>
      </c>
      <c r="I2111" t="s">
        <v>1636</v>
      </c>
      <c r="J2111" t="s">
        <v>1636</v>
      </c>
      <c r="K2111" t="s">
        <v>5540</v>
      </c>
    </row>
    <row r="2112" spans="1:11" x14ac:dyDescent="0.35">
      <c r="A2112" t="s">
        <v>5979</v>
      </c>
      <c r="B2112" t="s">
        <v>5092</v>
      </c>
      <c r="C2112" t="s">
        <v>4863</v>
      </c>
      <c r="D2112" t="s">
        <v>413</v>
      </c>
      <c r="E2112" t="s">
        <v>413</v>
      </c>
      <c r="F2112" t="s">
        <v>413</v>
      </c>
      <c r="G2112" t="s">
        <v>413</v>
      </c>
      <c r="I2112" t="s">
        <v>1636</v>
      </c>
      <c r="J2112" t="s">
        <v>1636</v>
      </c>
      <c r="K2112" t="s">
        <v>5541</v>
      </c>
    </row>
    <row r="2113" spans="1:11" x14ac:dyDescent="0.35">
      <c r="A2113" t="s">
        <v>5979</v>
      </c>
      <c r="B2113" t="s">
        <v>5092</v>
      </c>
      <c r="C2113" t="s">
        <v>4884</v>
      </c>
      <c r="D2113" t="s">
        <v>413</v>
      </c>
      <c r="E2113" t="s">
        <v>413</v>
      </c>
      <c r="F2113" t="s">
        <v>413</v>
      </c>
      <c r="G2113" t="s">
        <v>413</v>
      </c>
      <c r="I2113" t="s">
        <v>1636</v>
      </c>
      <c r="J2113" t="s">
        <v>1636</v>
      </c>
      <c r="K2113" t="s">
        <v>5542</v>
      </c>
    </row>
    <row r="2114" spans="1:11" x14ac:dyDescent="0.35">
      <c r="A2114" t="s">
        <v>5979</v>
      </c>
      <c r="B2114" t="s">
        <v>5093</v>
      </c>
      <c r="C2114" t="s">
        <v>4820</v>
      </c>
      <c r="D2114" t="s">
        <v>413</v>
      </c>
      <c r="E2114" t="s">
        <v>413</v>
      </c>
      <c r="F2114" t="s">
        <v>413</v>
      </c>
      <c r="G2114" t="s">
        <v>413</v>
      </c>
      <c r="I2114" t="s">
        <v>1636</v>
      </c>
      <c r="J2114">
        <v>0</v>
      </c>
      <c r="K2114" t="s">
        <v>5543</v>
      </c>
    </row>
    <row r="2115" spans="1:11" x14ac:dyDescent="0.35">
      <c r="A2115" t="s">
        <v>5979</v>
      </c>
      <c r="B2115" t="s">
        <v>5093</v>
      </c>
      <c r="C2115" t="s">
        <v>4841</v>
      </c>
      <c r="D2115" t="s">
        <v>413</v>
      </c>
      <c r="E2115" t="s">
        <v>413</v>
      </c>
      <c r="F2115" t="s">
        <v>413</v>
      </c>
      <c r="G2115" t="s">
        <v>413</v>
      </c>
      <c r="I2115" t="s">
        <v>1636</v>
      </c>
      <c r="J2115" t="s">
        <v>1636</v>
      </c>
      <c r="K2115" t="s">
        <v>5544</v>
      </c>
    </row>
    <row r="2116" spans="1:11" x14ac:dyDescent="0.35">
      <c r="A2116" t="s">
        <v>5979</v>
      </c>
      <c r="B2116" t="s">
        <v>5093</v>
      </c>
      <c r="C2116" t="s">
        <v>4862</v>
      </c>
      <c r="D2116" t="s">
        <v>413</v>
      </c>
      <c r="E2116" t="s">
        <v>413</v>
      </c>
      <c r="F2116" t="s">
        <v>413</v>
      </c>
      <c r="G2116" t="s">
        <v>413</v>
      </c>
      <c r="I2116" t="s">
        <v>1636</v>
      </c>
      <c r="J2116" t="s">
        <v>1636</v>
      </c>
      <c r="K2116" t="s">
        <v>5545</v>
      </c>
    </row>
    <row r="2117" spans="1:11" x14ac:dyDescent="0.35">
      <c r="A2117" t="s">
        <v>5979</v>
      </c>
      <c r="B2117" t="s">
        <v>5093</v>
      </c>
      <c r="C2117" t="s">
        <v>4883</v>
      </c>
      <c r="D2117" t="s">
        <v>413</v>
      </c>
      <c r="E2117" t="s">
        <v>413</v>
      </c>
      <c r="F2117" t="s">
        <v>413</v>
      </c>
      <c r="G2117" t="s">
        <v>413</v>
      </c>
      <c r="I2117" t="s">
        <v>1636</v>
      </c>
      <c r="J2117" t="s">
        <v>1636</v>
      </c>
      <c r="K2117" t="s">
        <v>5546</v>
      </c>
    </row>
    <row r="2118" spans="1:11" x14ac:dyDescent="0.35">
      <c r="A2118" t="s">
        <v>5979</v>
      </c>
      <c r="B2118" t="s">
        <v>5094</v>
      </c>
      <c r="C2118" t="s">
        <v>4819</v>
      </c>
      <c r="D2118" t="s">
        <v>413</v>
      </c>
      <c r="E2118" t="s">
        <v>413</v>
      </c>
      <c r="F2118" t="s">
        <v>413</v>
      </c>
      <c r="G2118" t="s">
        <v>413</v>
      </c>
      <c r="I2118" t="s">
        <v>1636</v>
      </c>
      <c r="J2118">
        <v>0</v>
      </c>
      <c r="K2118" t="s">
        <v>5547</v>
      </c>
    </row>
    <row r="2119" spans="1:11" x14ac:dyDescent="0.35">
      <c r="A2119" t="s">
        <v>5979</v>
      </c>
      <c r="B2119" t="s">
        <v>5094</v>
      </c>
      <c r="C2119" t="s">
        <v>4840</v>
      </c>
      <c r="D2119" t="s">
        <v>413</v>
      </c>
      <c r="E2119" t="s">
        <v>413</v>
      </c>
      <c r="F2119" t="s">
        <v>413</v>
      </c>
      <c r="G2119" t="s">
        <v>413</v>
      </c>
      <c r="I2119" t="s">
        <v>1636</v>
      </c>
      <c r="J2119" t="s">
        <v>1636</v>
      </c>
      <c r="K2119" t="s">
        <v>5548</v>
      </c>
    </row>
    <row r="2120" spans="1:11" x14ac:dyDescent="0.35">
      <c r="A2120" t="s">
        <v>5979</v>
      </c>
      <c r="B2120" t="s">
        <v>5094</v>
      </c>
      <c r="C2120" t="s">
        <v>4861</v>
      </c>
      <c r="D2120" t="s">
        <v>413</v>
      </c>
      <c r="E2120" t="s">
        <v>413</v>
      </c>
      <c r="F2120" t="s">
        <v>413</v>
      </c>
      <c r="G2120" t="s">
        <v>413</v>
      </c>
      <c r="I2120" t="s">
        <v>1636</v>
      </c>
      <c r="J2120" t="s">
        <v>1636</v>
      </c>
      <c r="K2120" t="s">
        <v>5549</v>
      </c>
    </row>
    <row r="2121" spans="1:11" x14ac:dyDescent="0.35">
      <c r="A2121" t="s">
        <v>5979</v>
      </c>
      <c r="B2121" t="s">
        <v>5094</v>
      </c>
      <c r="C2121" t="s">
        <v>4882</v>
      </c>
      <c r="D2121" t="s">
        <v>413</v>
      </c>
      <c r="E2121" t="s">
        <v>413</v>
      </c>
      <c r="F2121" t="s">
        <v>413</v>
      </c>
      <c r="G2121" t="s">
        <v>413</v>
      </c>
      <c r="I2121" t="s">
        <v>1636</v>
      </c>
      <c r="J2121" t="s">
        <v>1636</v>
      </c>
      <c r="K2121" t="s">
        <v>5550</v>
      </c>
    </row>
    <row r="2122" spans="1:11" x14ac:dyDescent="0.35">
      <c r="A2122" t="s">
        <v>5979</v>
      </c>
      <c r="B2122" t="s">
        <v>5095</v>
      </c>
      <c r="C2122" t="s">
        <v>4818</v>
      </c>
      <c r="D2122" t="s">
        <v>413</v>
      </c>
      <c r="E2122" t="s">
        <v>413</v>
      </c>
      <c r="F2122" t="s">
        <v>413</v>
      </c>
      <c r="G2122" t="s">
        <v>413</v>
      </c>
      <c r="I2122" t="s">
        <v>1636</v>
      </c>
      <c r="J2122">
        <v>0</v>
      </c>
      <c r="K2122" t="s">
        <v>5551</v>
      </c>
    </row>
    <row r="2123" spans="1:11" x14ac:dyDescent="0.35">
      <c r="A2123" t="s">
        <v>5979</v>
      </c>
      <c r="B2123" t="s">
        <v>5095</v>
      </c>
      <c r="C2123" t="s">
        <v>4839</v>
      </c>
      <c r="D2123" t="s">
        <v>413</v>
      </c>
      <c r="E2123" t="s">
        <v>413</v>
      </c>
      <c r="F2123" t="s">
        <v>413</v>
      </c>
      <c r="G2123" t="s">
        <v>413</v>
      </c>
      <c r="I2123" t="s">
        <v>1636</v>
      </c>
      <c r="J2123" t="s">
        <v>1636</v>
      </c>
      <c r="K2123" t="s">
        <v>5552</v>
      </c>
    </row>
    <row r="2124" spans="1:11" x14ac:dyDescent="0.35">
      <c r="A2124" t="s">
        <v>5979</v>
      </c>
      <c r="B2124" t="s">
        <v>5095</v>
      </c>
      <c r="C2124" t="s">
        <v>4860</v>
      </c>
      <c r="D2124" t="s">
        <v>413</v>
      </c>
      <c r="E2124" t="s">
        <v>413</v>
      </c>
      <c r="F2124" t="s">
        <v>413</v>
      </c>
      <c r="G2124" t="s">
        <v>413</v>
      </c>
      <c r="I2124" t="s">
        <v>1636</v>
      </c>
      <c r="J2124" t="s">
        <v>1636</v>
      </c>
      <c r="K2124" t="s">
        <v>5553</v>
      </c>
    </row>
    <row r="2125" spans="1:11" x14ac:dyDescent="0.35">
      <c r="A2125" t="s">
        <v>5979</v>
      </c>
      <c r="B2125" t="s">
        <v>5095</v>
      </c>
      <c r="C2125" t="s">
        <v>4881</v>
      </c>
      <c r="D2125" t="s">
        <v>413</v>
      </c>
      <c r="E2125" t="s">
        <v>413</v>
      </c>
      <c r="F2125" t="s">
        <v>413</v>
      </c>
      <c r="G2125" t="s">
        <v>413</v>
      </c>
      <c r="I2125" t="s">
        <v>1636</v>
      </c>
      <c r="J2125" t="s">
        <v>1636</v>
      </c>
      <c r="K2125" t="s">
        <v>5554</v>
      </c>
    </row>
    <row r="2126" spans="1:11" x14ac:dyDescent="0.35">
      <c r="A2126" t="s">
        <v>5979</v>
      </c>
      <c r="B2126" t="s">
        <v>5096</v>
      </c>
      <c r="C2126" t="s">
        <v>4817</v>
      </c>
      <c r="D2126" t="s">
        <v>413</v>
      </c>
      <c r="E2126" t="s">
        <v>413</v>
      </c>
      <c r="F2126" t="s">
        <v>413</v>
      </c>
      <c r="G2126" t="s">
        <v>413</v>
      </c>
      <c r="I2126" t="s">
        <v>1636</v>
      </c>
      <c r="J2126">
        <v>0</v>
      </c>
      <c r="K2126" t="s">
        <v>5555</v>
      </c>
    </row>
    <row r="2127" spans="1:11" x14ac:dyDescent="0.35">
      <c r="A2127" t="s">
        <v>5979</v>
      </c>
      <c r="B2127" t="s">
        <v>5096</v>
      </c>
      <c r="C2127" t="s">
        <v>4838</v>
      </c>
      <c r="D2127" t="s">
        <v>413</v>
      </c>
      <c r="E2127" t="s">
        <v>413</v>
      </c>
      <c r="F2127" t="s">
        <v>413</v>
      </c>
      <c r="G2127" t="s">
        <v>413</v>
      </c>
      <c r="I2127" t="s">
        <v>1636</v>
      </c>
      <c r="J2127" t="s">
        <v>1636</v>
      </c>
      <c r="K2127" t="s">
        <v>5556</v>
      </c>
    </row>
    <row r="2128" spans="1:11" x14ac:dyDescent="0.35">
      <c r="A2128" t="s">
        <v>5979</v>
      </c>
      <c r="B2128" t="s">
        <v>5096</v>
      </c>
      <c r="C2128" t="s">
        <v>4859</v>
      </c>
      <c r="D2128" t="s">
        <v>413</v>
      </c>
      <c r="E2128" t="s">
        <v>413</v>
      </c>
      <c r="F2128" t="s">
        <v>413</v>
      </c>
      <c r="G2128" t="s">
        <v>413</v>
      </c>
      <c r="I2128" t="s">
        <v>1636</v>
      </c>
      <c r="J2128" t="s">
        <v>1636</v>
      </c>
      <c r="K2128" t="s">
        <v>5557</v>
      </c>
    </row>
    <row r="2129" spans="1:11" x14ac:dyDescent="0.35">
      <c r="A2129" t="s">
        <v>5979</v>
      </c>
      <c r="B2129" t="s">
        <v>5096</v>
      </c>
      <c r="C2129" t="s">
        <v>4880</v>
      </c>
      <c r="D2129" t="s">
        <v>413</v>
      </c>
      <c r="E2129" t="s">
        <v>413</v>
      </c>
      <c r="F2129" t="s">
        <v>413</v>
      </c>
      <c r="G2129" t="s">
        <v>413</v>
      </c>
      <c r="I2129" t="s">
        <v>1636</v>
      </c>
      <c r="J2129" t="s">
        <v>1636</v>
      </c>
      <c r="K2129" t="s">
        <v>5558</v>
      </c>
    </row>
    <row r="2130" spans="1:11" x14ac:dyDescent="0.35">
      <c r="A2130" t="s">
        <v>5979</v>
      </c>
      <c r="B2130" t="s">
        <v>5097</v>
      </c>
      <c r="C2130" t="s">
        <v>4816</v>
      </c>
      <c r="D2130" t="s">
        <v>413</v>
      </c>
      <c r="E2130" t="s">
        <v>413</v>
      </c>
      <c r="F2130" t="s">
        <v>413</v>
      </c>
      <c r="G2130" t="s">
        <v>413</v>
      </c>
      <c r="I2130" t="s">
        <v>1636</v>
      </c>
      <c r="J2130">
        <v>0</v>
      </c>
      <c r="K2130" t="s">
        <v>5559</v>
      </c>
    </row>
    <row r="2131" spans="1:11" x14ac:dyDescent="0.35">
      <c r="A2131" t="s">
        <v>5979</v>
      </c>
      <c r="B2131" t="s">
        <v>5097</v>
      </c>
      <c r="C2131" t="s">
        <v>4837</v>
      </c>
      <c r="D2131" t="s">
        <v>413</v>
      </c>
      <c r="E2131" t="s">
        <v>413</v>
      </c>
      <c r="F2131" t="s">
        <v>413</v>
      </c>
      <c r="G2131" t="s">
        <v>413</v>
      </c>
      <c r="I2131" t="s">
        <v>1636</v>
      </c>
      <c r="J2131" t="s">
        <v>1636</v>
      </c>
      <c r="K2131" t="s">
        <v>5560</v>
      </c>
    </row>
    <row r="2132" spans="1:11" x14ac:dyDescent="0.35">
      <c r="A2132" t="s">
        <v>5979</v>
      </c>
      <c r="B2132" t="s">
        <v>5097</v>
      </c>
      <c r="C2132" t="s">
        <v>4858</v>
      </c>
      <c r="D2132" t="s">
        <v>413</v>
      </c>
      <c r="E2132" t="s">
        <v>413</v>
      </c>
      <c r="F2132" t="s">
        <v>413</v>
      </c>
      <c r="G2132" t="s">
        <v>413</v>
      </c>
      <c r="I2132" t="s">
        <v>1636</v>
      </c>
      <c r="J2132" t="s">
        <v>1636</v>
      </c>
      <c r="K2132" t="s">
        <v>5561</v>
      </c>
    </row>
    <row r="2133" spans="1:11" x14ac:dyDescent="0.35">
      <c r="A2133" t="s">
        <v>5979</v>
      </c>
      <c r="B2133" t="s">
        <v>5097</v>
      </c>
      <c r="C2133" t="s">
        <v>4879</v>
      </c>
      <c r="D2133" t="s">
        <v>413</v>
      </c>
      <c r="E2133" t="s">
        <v>413</v>
      </c>
      <c r="F2133" t="s">
        <v>413</v>
      </c>
      <c r="G2133" t="s">
        <v>413</v>
      </c>
      <c r="I2133" t="s">
        <v>1636</v>
      </c>
      <c r="J2133" t="s">
        <v>1636</v>
      </c>
      <c r="K2133" t="s">
        <v>5562</v>
      </c>
    </row>
    <row r="2134" spans="1:11" x14ac:dyDescent="0.35">
      <c r="A2134" t="s">
        <v>5979</v>
      </c>
      <c r="B2134" t="s">
        <v>5098</v>
      </c>
      <c r="C2134" t="s">
        <v>4815</v>
      </c>
      <c r="D2134" t="s">
        <v>413</v>
      </c>
      <c r="E2134" t="s">
        <v>413</v>
      </c>
      <c r="F2134" t="s">
        <v>413</v>
      </c>
      <c r="G2134" t="s">
        <v>413</v>
      </c>
      <c r="I2134" t="s">
        <v>1636</v>
      </c>
      <c r="J2134">
        <v>0</v>
      </c>
      <c r="K2134" t="s">
        <v>5563</v>
      </c>
    </row>
    <row r="2135" spans="1:11" x14ac:dyDescent="0.35">
      <c r="A2135" t="s">
        <v>5979</v>
      </c>
      <c r="B2135" t="s">
        <v>5098</v>
      </c>
      <c r="C2135" t="s">
        <v>4836</v>
      </c>
      <c r="D2135" t="s">
        <v>413</v>
      </c>
      <c r="E2135" t="s">
        <v>413</v>
      </c>
      <c r="F2135" t="s">
        <v>413</v>
      </c>
      <c r="G2135" t="s">
        <v>413</v>
      </c>
      <c r="I2135" t="s">
        <v>1636</v>
      </c>
      <c r="J2135" t="s">
        <v>1636</v>
      </c>
      <c r="K2135" t="s">
        <v>5564</v>
      </c>
    </row>
    <row r="2136" spans="1:11" x14ac:dyDescent="0.35">
      <c r="A2136" t="s">
        <v>5979</v>
      </c>
      <c r="B2136" t="s">
        <v>5098</v>
      </c>
      <c r="C2136" t="s">
        <v>4857</v>
      </c>
      <c r="D2136" t="s">
        <v>413</v>
      </c>
      <c r="E2136" t="s">
        <v>413</v>
      </c>
      <c r="F2136" t="s">
        <v>413</v>
      </c>
      <c r="G2136" t="s">
        <v>413</v>
      </c>
      <c r="I2136" t="s">
        <v>1636</v>
      </c>
      <c r="J2136" t="s">
        <v>1636</v>
      </c>
      <c r="K2136" t="s">
        <v>5565</v>
      </c>
    </row>
    <row r="2137" spans="1:11" x14ac:dyDescent="0.35">
      <c r="A2137" t="s">
        <v>5979</v>
      </c>
      <c r="B2137" t="s">
        <v>5098</v>
      </c>
      <c r="C2137" t="s">
        <v>4878</v>
      </c>
      <c r="D2137" t="s">
        <v>413</v>
      </c>
      <c r="E2137" t="s">
        <v>413</v>
      </c>
      <c r="F2137" t="s">
        <v>413</v>
      </c>
      <c r="G2137" t="s">
        <v>413</v>
      </c>
      <c r="I2137" t="s">
        <v>1636</v>
      </c>
      <c r="J2137" t="s">
        <v>1636</v>
      </c>
      <c r="K2137" t="s">
        <v>5566</v>
      </c>
    </row>
    <row r="2138" spans="1:11" x14ac:dyDescent="0.35">
      <c r="A2138" t="s">
        <v>5979</v>
      </c>
      <c r="B2138" t="s">
        <v>5099</v>
      </c>
      <c r="C2138" t="s">
        <v>4828</v>
      </c>
      <c r="D2138" t="s">
        <v>413</v>
      </c>
      <c r="E2138" t="s">
        <v>413</v>
      </c>
      <c r="F2138" t="s">
        <v>413</v>
      </c>
      <c r="G2138" t="s">
        <v>413</v>
      </c>
      <c r="I2138" t="s">
        <v>1636</v>
      </c>
      <c r="J2138">
        <v>0</v>
      </c>
      <c r="K2138" t="s">
        <v>5567</v>
      </c>
    </row>
    <row r="2139" spans="1:11" x14ac:dyDescent="0.35">
      <c r="A2139" t="s">
        <v>5979</v>
      </c>
      <c r="B2139" t="s">
        <v>5099</v>
      </c>
      <c r="C2139" t="s">
        <v>4849</v>
      </c>
      <c r="D2139" t="s">
        <v>413</v>
      </c>
      <c r="E2139" t="s">
        <v>413</v>
      </c>
      <c r="F2139" t="s">
        <v>413</v>
      </c>
      <c r="G2139" t="s">
        <v>413</v>
      </c>
      <c r="I2139" t="s">
        <v>1636</v>
      </c>
      <c r="J2139" t="s">
        <v>1636</v>
      </c>
      <c r="K2139" t="s">
        <v>5568</v>
      </c>
    </row>
    <row r="2140" spans="1:11" x14ac:dyDescent="0.35">
      <c r="A2140" t="s">
        <v>5979</v>
      </c>
      <c r="B2140" t="s">
        <v>5099</v>
      </c>
      <c r="C2140" t="s">
        <v>4870</v>
      </c>
      <c r="D2140" t="s">
        <v>413</v>
      </c>
      <c r="E2140" t="s">
        <v>413</v>
      </c>
      <c r="F2140" t="s">
        <v>413</v>
      </c>
      <c r="G2140" t="s">
        <v>413</v>
      </c>
      <c r="I2140" t="s">
        <v>1636</v>
      </c>
      <c r="J2140" t="s">
        <v>1636</v>
      </c>
      <c r="K2140" t="s">
        <v>5569</v>
      </c>
    </row>
    <row r="2141" spans="1:11" x14ac:dyDescent="0.35">
      <c r="A2141" t="s">
        <v>5979</v>
      </c>
      <c r="B2141" t="s">
        <v>5099</v>
      </c>
      <c r="C2141" t="s">
        <v>4891</v>
      </c>
      <c r="D2141" t="s">
        <v>413</v>
      </c>
      <c r="E2141" t="s">
        <v>413</v>
      </c>
      <c r="F2141" t="s">
        <v>413</v>
      </c>
      <c r="G2141" t="s">
        <v>413</v>
      </c>
      <c r="I2141" t="s">
        <v>1636</v>
      </c>
      <c r="J2141" t="s">
        <v>1636</v>
      </c>
      <c r="K2141" t="s">
        <v>5570</v>
      </c>
    </row>
    <row r="2142" spans="1:11" x14ac:dyDescent="0.35">
      <c r="A2142" t="s">
        <v>5979</v>
      </c>
      <c r="B2142" t="s">
        <v>5100</v>
      </c>
      <c r="C2142" t="s">
        <v>4827</v>
      </c>
      <c r="D2142" t="s">
        <v>413</v>
      </c>
      <c r="E2142" t="s">
        <v>413</v>
      </c>
      <c r="F2142" t="s">
        <v>413</v>
      </c>
      <c r="G2142" t="s">
        <v>413</v>
      </c>
      <c r="I2142" t="s">
        <v>1636</v>
      </c>
      <c r="J2142">
        <v>0</v>
      </c>
      <c r="K2142" t="s">
        <v>5571</v>
      </c>
    </row>
    <row r="2143" spans="1:11" x14ac:dyDescent="0.35">
      <c r="A2143" t="s">
        <v>5979</v>
      </c>
      <c r="B2143" t="s">
        <v>5100</v>
      </c>
      <c r="C2143" t="s">
        <v>4848</v>
      </c>
      <c r="D2143" t="s">
        <v>413</v>
      </c>
      <c r="E2143" t="s">
        <v>413</v>
      </c>
      <c r="F2143" t="s">
        <v>413</v>
      </c>
      <c r="G2143" t="s">
        <v>413</v>
      </c>
      <c r="I2143" t="s">
        <v>1636</v>
      </c>
      <c r="J2143" t="s">
        <v>1636</v>
      </c>
      <c r="K2143" t="s">
        <v>5572</v>
      </c>
    </row>
    <row r="2144" spans="1:11" x14ac:dyDescent="0.35">
      <c r="A2144" t="s">
        <v>5979</v>
      </c>
      <c r="B2144" t="s">
        <v>5100</v>
      </c>
      <c r="C2144" t="s">
        <v>4869</v>
      </c>
      <c r="D2144" t="s">
        <v>413</v>
      </c>
      <c r="E2144" t="s">
        <v>413</v>
      </c>
      <c r="F2144" t="s">
        <v>413</v>
      </c>
      <c r="G2144" t="s">
        <v>413</v>
      </c>
      <c r="I2144" t="s">
        <v>1636</v>
      </c>
      <c r="J2144" t="s">
        <v>1636</v>
      </c>
      <c r="K2144" t="s">
        <v>5573</v>
      </c>
    </row>
    <row r="2145" spans="1:11" x14ac:dyDescent="0.35">
      <c r="A2145" t="s">
        <v>5979</v>
      </c>
      <c r="B2145" t="s">
        <v>5100</v>
      </c>
      <c r="C2145" t="s">
        <v>4890</v>
      </c>
      <c r="D2145" t="s">
        <v>413</v>
      </c>
      <c r="E2145" t="s">
        <v>413</v>
      </c>
      <c r="F2145" t="s">
        <v>413</v>
      </c>
      <c r="G2145" t="s">
        <v>413</v>
      </c>
      <c r="I2145" t="s">
        <v>1636</v>
      </c>
      <c r="J2145" t="s">
        <v>1636</v>
      </c>
      <c r="K2145" t="s">
        <v>5574</v>
      </c>
    </row>
    <row r="2146" spans="1:11" x14ac:dyDescent="0.35">
      <c r="A2146" t="s">
        <v>5979</v>
      </c>
      <c r="B2146" t="s">
        <v>5101</v>
      </c>
      <c r="C2146" t="s">
        <v>4826</v>
      </c>
      <c r="D2146" t="s">
        <v>413</v>
      </c>
      <c r="E2146" t="s">
        <v>413</v>
      </c>
      <c r="F2146" t="s">
        <v>413</v>
      </c>
      <c r="G2146" t="s">
        <v>413</v>
      </c>
      <c r="I2146" t="s">
        <v>1636</v>
      </c>
      <c r="J2146">
        <v>0</v>
      </c>
      <c r="K2146" t="s">
        <v>5575</v>
      </c>
    </row>
    <row r="2147" spans="1:11" x14ac:dyDescent="0.35">
      <c r="A2147" t="s">
        <v>5979</v>
      </c>
      <c r="B2147" t="s">
        <v>5101</v>
      </c>
      <c r="C2147" t="s">
        <v>4847</v>
      </c>
      <c r="D2147" t="s">
        <v>413</v>
      </c>
      <c r="E2147" t="s">
        <v>413</v>
      </c>
      <c r="F2147" t="s">
        <v>413</v>
      </c>
      <c r="G2147" t="s">
        <v>413</v>
      </c>
      <c r="I2147" t="s">
        <v>1636</v>
      </c>
      <c r="J2147" t="s">
        <v>1636</v>
      </c>
      <c r="K2147" t="s">
        <v>5576</v>
      </c>
    </row>
    <row r="2148" spans="1:11" x14ac:dyDescent="0.35">
      <c r="A2148" t="s">
        <v>5979</v>
      </c>
      <c r="B2148" t="s">
        <v>5101</v>
      </c>
      <c r="C2148" t="s">
        <v>4868</v>
      </c>
      <c r="D2148" t="s">
        <v>413</v>
      </c>
      <c r="E2148" t="s">
        <v>413</v>
      </c>
      <c r="F2148" t="s">
        <v>413</v>
      </c>
      <c r="G2148" t="s">
        <v>413</v>
      </c>
      <c r="I2148" t="s">
        <v>1636</v>
      </c>
      <c r="J2148" t="s">
        <v>1636</v>
      </c>
      <c r="K2148" t="s">
        <v>5577</v>
      </c>
    </row>
    <row r="2149" spans="1:11" x14ac:dyDescent="0.35">
      <c r="A2149" t="s">
        <v>5979</v>
      </c>
      <c r="B2149" t="s">
        <v>5101</v>
      </c>
      <c r="C2149" t="s">
        <v>4889</v>
      </c>
      <c r="D2149" t="s">
        <v>413</v>
      </c>
      <c r="E2149" t="s">
        <v>413</v>
      </c>
      <c r="F2149" t="s">
        <v>413</v>
      </c>
      <c r="G2149" t="s">
        <v>413</v>
      </c>
      <c r="I2149" t="s">
        <v>1636</v>
      </c>
      <c r="J2149" t="s">
        <v>1636</v>
      </c>
      <c r="K2149" t="s">
        <v>5578</v>
      </c>
    </row>
    <row r="2150" spans="1:11" x14ac:dyDescent="0.35">
      <c r="A2150" t="s">
        <v>5979</v>
      </c>
      <c r="B2150" t="s">
        <v>5102</v>
      </c>
      <c r="C2150" t="s">
        <v>4825</v>
      </c>
      <c r="D2150" t="s">
        <v>413</v>
      </c>
      <c r="E2150" t="s">
        <v>413</v>
      </c>
      <c r="F2150" t="s">
        <v>413</v>
      </c>
      <c r="G2150" t="s">
        <v>413</v>
      </c>
      <c r="I2150" t="s">
        <v>1636</v>
      </c>
      <c r="J2150">
        <v>0</v>
      </c>
      <c r="K2150" t="s">
        <v>5579</v>
      </c>
    </row>
    <row r="2151" spans="1:11" x14ac:dyDescent="0.35">
      <c r="A2151" t="s">
        <v>5979</v>
      </c>
      <c r="B2151" t="s">
        <v>5102</v>
      </c>
      <c r="C2151" t="s">
        <v>4846</v>
      </c>
      <c r="D2151" t="s">
        <v>413</v>
      </c>
      <c r="E2151" t="s">
        <v>413</v>
      </c>
      <c r="F2151" t="s">
        <v>413</v>
      </c>
      <c r="G2151" t="s">
        <v>413</v>
      </c>
      <c r="I2151" t="s">
        <v>1636</v>
      </c>
      <c r="J2151" t="s">
        <v>1636</v>
      </c>
      <c r="K2151" t="s">
        <v>5580</v>
      </c>
    </row>
    <row r="2152" spans="1:11" x14ac:dyDescent="0.35">
      <c r="A2152" t="s">
        <v>5979</v>
      </c>
      <c r="B2152" t="s">
        <v>5102</v>
      </c>
      <c r="C2152" t="s">
        <v>4867</v>
      </c>
      <c r="D2152" t="s">
        <v>413</v>
      </c>
      <c r="E2152" t="s">
        <v>413</v>
      </c>
      <c r="F2152" t="s">
        <v>413</v>
      </c>
      <c r="G2152" t="s">
        <v>413</v>
      </c>
      <c r="I2152" t="s">
        <v>1636</v>
      </c>
      <c r="J2152" t="s">
        <v>1636</v>
      </c>
      <c r="K2152" t="s">
        <v>5581</v>
      </c>
    </row>
    <row r="2153" spans="1:11" x14ac:dyDescent="0.35">
      <c r="A2153" t="s">
        <v>5979</v>
      </c>
      <c r="B2153" t="s">
        <v>5102</v>
      </c>
      <c r="C2153" t="s">
        <v>4888</v>
      </c>
      <c r="D2153" t="s">
        <v>413</v>
      </c>
      <c r="E2153" t="s">
        <v>413</v>
      </c>
      <c r="F2153" t="s">
        <v>413</v>
      </c>
      <c r="G2153" t="s">
        <v>413</v>
      </c>
      <c r="I2153" t="s">
        <v>1636</v>
      </c>
      <c r="J2153" t="s">
        <v>1636</v>
      </c>
      <c r="K2153" t="s">
        <v>5582</v>
      </c>
    </row>
    <row r="2154" spans="1:11" x14ac:dyDescent="0.35">
      <c r="A2154" t="s">
        <v>5979</v>
      </c>
      <c r="B2154" t="s">
        <v>5103</v>
      </c>
      <c r="C2154" t="s">
        <v>4824</v>
      </c>
      <c r="D2154" t="s">
        <v>413</v>
      </c>
      <c r="E2154" t="s">
        <v>413</v>
      </c>
      <c r="F2154" t="s">
        <v>413</v>
      </c>
      <c r="G2154" t="s">
        <v>413</v>
      </c>
      <c r="I2154" t="s">
        <v>1636</v>
      </c>
      <c r="J2154">
        <v>0</v>
      </c>
      <c r="K2154" t="s">
        <v>5583</v>
      </c>
    </row>
    <row r="2155" spans="1:11" x14ac:dyDescent="0.35">
      <c r="A2155" t="s">
        <v>5979</v>
      </c>
      <c r="B2155" t="s">
        <v>5103</v>
      </c>
      <c r="C2155" t="s">
        <v>4845</v>
      </c>
      <c r="D2155" t="s">
        <v>413</v>
      </c>
      <c r="E2155" t="s">
        <v>413</v>
      </c>
      <c r="F2155" t="s">
        <v>413</v>
      </c>
      <c r="G2155" t="s">
        <v>413</v>
      </c>
      <c r="I2155" t="s">
        <v>1636</v>
      </c>
      <c r="J2155" t="s">
        <v>1636</v>
      </c>
      <c r="K2155" t="s">
        <v>5584</v>
      </c>
    </row>
    <row r="2156" spans="1:11" x14ac:dyDescent="0.35">
      <c r="A2156" t="s">
        <v>5979</v>
      </c>
      <c r="B2156" t="s">
        <v>5103</v>
      </c>
      <c r="C2156" t="s">
        <v>4866</v>
      </c>
      <c r="D2156" t="s">
        <v>413</v>
      </c>
      <c r="E2156" t="s">
        <v>413</v>
      </c>
      <c r="F2156" t="s">
        <v>413</v>
      </c>
      <c r="G2156" t="s">
        <v>413</v>
      </c>
      <c r="I2156" t="s">
        <v>1636</v>
      </c>
      <c r="J2156" t="s">
        <v>1636</v>
      </c>
      <c r="K2156" t="s">
        <v>5585</v>
      </c>
    </row>
    <row r="2157" spans="1:11" x14ac:dyDescent="0.35">
      <c r="A2157" t="s">
        <v>5979</v>
      </c>
      <c r="B2157" t="s">
        <v>5103</v>
      </c>
      <c r="C2157" t="s">
        <v>4887</v>
      </c>
      <c r="D2157" t="s">
        <v>413</v>
      </c>
      <c r="E2157" t="s">
        <v>413</v>
      </c>
      <c r="F2157" t="s">
        <v>413</v>
      </c>
      <c r="G2157" t="s">
        <v>413</v>
      </c>
      <c r="I2157" t="s">
        <v>1636</v>
      </c>
      <c r="J2157" t="s">
        <v>1636</v>
      </c>
      <c r="K2157" t="s">
        <v>5586</v>
      </c>
    </row>
    <row r="2158" spans="1:11" x14ac:dyDescent="0.35">
      <c r="A2158" t="s">
        <v>5979</v>
      </c>
      <c r="B2158" t="s">
        <v>5104</v>
      </c>
      <c r="C2158" t="s">
        <v>4823</v>
      </c>
      <c r="D2158" t="s">
        <v>413</v>
      </c>
      <c r="E2158" t="s">
        <v>413</v>
      </c>
      <c r="F2158" t="s">
        <v>413</v>
      </c>
      <c r="G2158" t="s">
        <v>413</v>
      </c>
      <c r="I2158" t="s">
        <v>1636</v>
      </c>
      <c r="J2158">
        <v>0</v>
      </c>
      <c r="K2158" t="s">
        <v>5587</v>
      </c>
    </row>
    <row r="2159" spans="1:11" x14ac:dyDescent="0.35">
      <c r="A2159" t="s">
        <v>5979</v>
      </c>
      <c r="B2159" t="s">
        <v>5104</v>
      </c>
      <c r="C2159" t="s">
        <v>4844</v>
      </c>
      <c r="D2159" t="s">
        <v>413</v>
      </c>
      <c r="E2159" t="s">
        <v>413</v>
      </c>
      <c r="F2159" t="s">
        <v>413</v>
      </c>
      <c r="G2159" t="s">
        <v>413</v>
      </c>
      <c r="I2159" t="s">
        <v>1636</v>
      </c>
      <c r="J2159" t="s">
        <v>1636</v>
      </c>
      <c r="K2159" t="s">
        <v>5588</v>
      </c>
    </row>
    <row r="2160" spans="1:11" x14ac:dyDescent="0.35">
      <c r="A2160" t="s">
        <v>5979</v>
      </c>
      <c r="B2160" t="s">
        <v>5104</v>
      </c>
      <c r="C2160" t="s">
        <v>4865</v>
      </c>
      <c r="D2160" t="s">
        <v>413</v>
      </c>
      <c r="E2160" t="s">
        <v>413</v>
      </c>
      <c r="F2160" t="s">
        <v>413</v>
      </c>
      <c r="G2160" t="s">
        <v>413</v>
      </c>
      <c r="I2160" t="s">
        <v>1636</v>
      </c>
      <c r="J2160" t="s">
        <v>1636</v>
      </c>
      <c r="K2160" t="s">
        <v>5589</v>
      </c>
    </row>
    <row r="2161" spans="1:11" x14ac:dyDescent="0.35">
      <c r="A2161" t="s">
        <v>5979</v>
      </c>
      <c r="B2161" t="s">
        <v>5104</v>
      </c>
      <c r="C2161" t="s">
        <v>4886</v>
      </c>
      <c r="D2161" t="s">
        <v>413</v>
      </c>
      <c r="E2161" t="s">
        <v>413</v>
      </c>
      <c r="F2161" t="s">
        <v>413</v>
      </c>
      <c r="G2161" t="s">
        <v>413</v>
      </c>
      <c r="I2161" t="s">
        <v>1636</v>
      </c>
      <c r="J2161" t="s">
        <v>1636</v>
      </c>
      <c r="K2161" t="s">
        <v>5590</v>
      </c>
    </row>
    <row r="2162" spans="1:11" x14ac:dyDescent="0.35">
      <c r="A2162" t="s">
        <v>5979</v>
      </c>
      <c r="B2162" t="s">
        <v>5105</v>
      </c>
      <c r="C2162" t="s">
        <v>4822</v>
      </c>
      <c r="D2162" t="s">
        <v>413</v>
      </c>
      <c r="E2162" t="s">
        <v>413</v>
      </c>
      <c r="F2162" t="s">
        <v>413</v>
      </c>
      <c r="G2162" t="s">
        <v>413</v>
      </c>
      <c r="I2162" t="s">
        <v>1636</v>
      </c>
      <c r="J2162">
        <v>0</v>
      </c>
      <c r="K2162" t="s">
        <v>5591</v>
      </c>
    </row>
    <row r="2163" spans="1:11" x14ac:dyDescent="0.35">
      <c r="A2163" t="s">
        <v>5979</v>
      </c>
      <c r="B2163" t="s">
        <v>5105</v>
      </c>
      <c r="C2163" t="s">
        <v>4843</v>
      </c>
      <c r="D2163" t="s">
        <v>413</v>
      </c>
      <c r="E2163" t="s">
        <v>413</v>
      </c>
      <c r="F2163" t="s">
        <v>413</v>
      </c>
      <c r="G2163" t="s">
        <v>413</v>
      </c>
      <c r="I2163" t="s">
        <v>1636</v>
      </c>
      <c r="J2163" t="s">
        <v>1636</v>
      </c>
      <c r="K2163" t="s">
        <v>5592</v>
      </c>
    </row>
    <row r="2164" spans="1:11" x14ac:dyDescent="0.35">
      <c r="A2164" t="s">
        <v>5979</v>
      </c>
      <c r="B2164" t="s">
        <v>5105</v>
      </c>
      <c r="C2164" t="s">
        <v>4864</v>
      </c>
      <c r="D2164" t="s">
        <v>413</v>
      </c>
      <c r="E2164" t="s">
        <v>413</v>
      </c>
      <c r="F2164" t="s">
        <v>413</v>
      </c>
      <c r="G2164" t="s">
        <v>413</v>
      </c>
      <c r="I2164" t="s">
        <v>1636</v>
      </c>
      <c r="J2164" t="s">
        <v>1636</v>
      </c>
      <c r="K2164" t="s">
        <v>5593</v>
      </c>
    </row>
    <row r="2165" spans="1:11" x14ac:dyDescent="0.35">
      <c r="A2165" t="s">
        <v>5979</v>
      </c>
      <c r="B2165" t="s">
        <v>5105</v>
      </c>
      <c r="C2165" t="s">
        <v>4885</v>
      </c>
      <c r="D2165" t="s">
        <v>413</v>
      </c>
      <c r="E2165" t="s">
        <v>413</v>
      </c>
      <c r="F2165" t="s">
        <v>413</v>
      </c>
      <c r="G2165" t="s">
        <v>413</v>
      </c>
      <c r="I2165" t="s">
        <v>1636</v>
      </c>
      <c r="J2165" t="s">
        <v>1636</v>
      </c>
      <c r="K2165" t="s">
        <v>5594</v>
      </c>
    </row>
    <row r="2166" spans="1:11" x14ac:dyDescent="0.35">
      <c r="A2166" t="s">
        <v>5979</v>
      </c>
      <c r="B2166" t="s">
        <v>5106</v>
      </c>
      <c r="C2166" t="s">
        <v>4835</v>
      </c>
      <c r="D2166" t="s">
        <v>413</v>
      </c>
      <c r="E2166" t="s">
        <v>413</v>
      </c>
      <c r="F2166" t="s">
        <v>413</v>
      </c>
      <c r="G2166" t="s">
        <v>413</v>
      </c>
      <c r="I2166" t="s">
        <v>1636</v>
      </c>
      <c r="J2166">
        <v>0</v>
      </c>
      <c r="K2166" t="s">
        <v>5595</v>
      </c>
    </row>
    <row r="2167" spans="1:11" x14ac:dyDescent="0.35">
      <c r="A2167" t="s">
        <v>5979</v>
      </c>
      <c r="B2167" t="s">
        <v>5106</v>
      </c>
      <c r="C2167" t="s">
        <v>4856</v>
      </c>
      <c r="D2167" t="s">
        <v>413</v>
      </c>
      <c r="E2167" t="s">
        <v>413</v>
      </c>
      <c r="F2167" t="s">
        <v>413</v>
      </c>
      <c r="G2167" t="s">
        <v>413</v>
      </c>
      <c r="I2167" t="s">
        <v>1636</v>
      </c>
      <c r="J2167" t="s">
        <v>1636</v>
      </c>
      <c r="K2167" t="s">
        <v>5596</v>
      </c>
    </row>
    <row r="2168" spans="1:11" x14ac:dyDescent="0.35">
      <c r="A2168" t="s">
        <v>5979</v>
      </c>
      <c r="B2168" t="s">
        <v>5106</v>
      </c>
      <c r="C2168" t="s">
        <v>4877</v>
      </c>
      <c r="D2168" t="s">
        <v>413</v>
      </c>
      <c r="E2168" t="s">
        <v>413</v>
      </c>
      <c r="F2168" t="s">
        <v>413</v>
      </c>
      <c r="G2168" t="s">
        <v>413</v>
      </c>
      <c r="I2168" t="s">
        <v>1636</v>
      </c>
      <c r="J2168" t="s">
        <v>1636</v>
      </c>
      <c r="K2168" t="s">
        <v>5597</v>
      </c>
    </row>
    <row r="2169" spans="1:11" x14ac:dyDescent="0.35">
      <c r="A2169" t="s">
        <v>5979</v>
      </c>
      <c r="B2169" t="s">
        <v>5106</v>
      </c>
      <c r="C2169" t="s">
        <v>4898</v>
      </c>
      <c r="D2169" t="s">
        <v>413</v>
      </c>
      <c r="E2169" t="s">
        <v>413</v>
      </c>
      <c r="F2169" t="s">
        <v>413</v>
      </c>
      <c r="G2169" t="s">
        <v>413</v>
      </c>
      <c r="I2169" t="s">
        <v>1636</v>
      </c>
      <c r="J2169" t="s">
        <v>1636</v>
      </c>
      <c r="K2169" t="s">
        <v>5598</v>
      </c>
    </row>
    <row r="2170" spans="1:11" x14ac:dyDescent="0.35">
      <c r="A2170" t="s">
        <v>5979</v>
      </c>
      <c r="B2170" t="s">
        <v>5107</v>
      </c>
      <c r="C2170" t="s">
        <v>4834</v>
      </c>
      <c r="D2170" t="s">
        <v>413</v>
      </c>
      <c r="E2170" t="s">
        <v>413</v>
      </c>
      <c r="F2170" t="s">
        <v>413</v>
      </c>
      <c r="G2170" t="s">
        <v>413</v>
      </c>
      <c r="I2170" t="s">
        <v>1636</v>
      </c>
      <c r="J2170">
        <v>0</v>
      </c>
      <c r="K2170" t="s">
        <v>5599</v>
      </c>
    </row>
    <row r="2171" spans="1:11" x14ac:dyDescent="0.35">
      <c r="A2171" t="s">
        <v>5979</v>
      </c>
      <c r="B2171" t="s">
        <v>5107</v>
      </c>
      <c r="C2171" t="s">
        <v>4855</v>
      </c>
      <c r="D2171" t="s">
        <v>413</v>
      </c>
      <c r="E2171" t="s">
        <v>413</v>
      </c>
      <c r="F2171" t="s">
        <v>413</v>
      </c>
      <c r="G2171" t="s">
        <v>413</v>
      </c>
      <c r="I2171" t="s">
        <v>1636</v>
      </c>
      <c r="J2171" t="s">
        <v>1636</v>
      </c>
      <c r="K2171" t="s">
        <v>5600</v>
      </c>
    </row>
    <row r="2172" spans="1:11" x14ac:dyDescent="0.35">
      <c r="A2172" t="s">
        <v>5979</v>
      </c>
      <c r="B2172" t="s">
        <v>5107</v>
      </c>
      <c r="C2172" t="s">
        <v>4876</v>
      </c>
      <c r="D2172" t="s">
        <v>413</v>
      </c>
      <c r="E2172" t="s">
        <v>413</v>
      </c>
      <c r="F2172" t="s">
        <v>413</v>
      </c>
      <c r="G2172" t="s">
        <v>413</v>
      </c>
      <c r="I2172" t="s">
        <v>1636</v>
      </c>
      <c r="J2172" t="s">
        <v>1636</v>
      </c>
      <c r="K2172" t="s">
        <v>5601</v>
      </c>
    </row>
    <row r="2173" spans="1:11" x14ac:dyDescent="0.35">
      <c r="A2173" t="s">
        <v>5979</v>
      </c>
      <c r="B2173" t="s">
        <v>5107</v>
      </c>
      <c r="C2173" t="s">
        <v>4897</v>
      </c>
      <c r="D2173" t="s">
        <v>413</v>
      </c>
      <c r="E2173" t="s">
        <v>413</v>
      </c>
      <c r="F2173" t="s">
        <v>413</v>
      </c>
      <c r="G2173" t="s">
        <v>413</v>
      </c>
      <c r="I2173" t="s">
        <v>1636</v>
      </c>
      <c r="J2173" t="s">
        <v>1636</v>
      </c>
      <c r="K2173" t="s">
        <v>5602</v>
      </c>
    </row>
    <row r="2174" spans="1:11" x14ac:dyDescent="0.35">
      <c r="A2174" t="s">
        <v>5979</v>
      </c>
      <c r="B2174" t="s">
        <v>5108</v>
      </c>
      <c r="C2174" t="s">
        <v>4833</v>
      </c>
      <c r="D2174" t="s">
        <v>413</v>
      </c>
      <c r="E2174" t="s">
        <v>413</v>
      </c>
      <c r="F2174" t="s">
        <v>413</v>
      </c>
      <c r="G2174" t="s">
        <v>413</v>
      </c>
      <c r="I2174" t="s">
        <v>1636</v>
      </c>
      <c r="J2174">
        <v>0</v>
      </c>
      <c r="K2174" t="s">
        <v>5603</v>
      </c>
    </row>
    <row r="2175" spans="1:11" x14ac:dyDescent="0.35">
      <c r="A2175" t="s">
        <v>5979</v>
      </c>
      <c r="B2175" t="s">
        <v>5108</v>
      </c>
      <c r="C2175" t="s">
        <v>4854</v>
      </c>
      <c r="D2175" t="s">
        <v>413</v>
      </c>
      <c r="E2175" t="s">
        <v>413</v>
      </c>
      <c r="F2175" t="s">
        <v>413</v>
      </c>
      <c r="G2175" t="s">
        <v>413</v>
      </c>
      <c r="I2175" t="s">
        <v>1636</v>
      </c>
      <c r="J2175" t="s">
        <v>1636</v>
      </c>
      <c r="K2175" t="s">
        <v>5604</v>
      </c>
    </row>
    <row r="2176" spans="1:11" x14ac:dyDescent="0.35">
      <c r="A2176" t="s">
        <v>5979</v>
      </c>
      <c r="B2176" t="s">
        <v>5108</v>
      </c>
      <c r="C2176" t="s">
        <v>4875</v>
      </c>
      <c r="D2176" t="s">
        <v>413</v>
      </c>
      <c r="E2176" t="s">
        <v>413</v>
      </c>
      <c r="F2176" t="s">
        <v>413</v>
      </c>
      <c r="G2176" t="s">
        <v>413</v>
      </c>
      <c r="I2176" t="s">
        <v>1636</v>
      </c>
      <c r="J2176" t="s">
        <v>1636</v>
      </c>
      <c r="K2176" t="s">
        <v>5605</v>
      </c>
    </row>
    <row r="2177" spans="1:11" x14ac:dyDescent="0.35">
      <c r="A2177" t="s">
        <v>5979</v>
      </c>
      <c r="B2177" t="s">
        <v>5108</v>
      </c>
      <c r="C2177" t="s">
        <v>4896</v>
      </c>
      <c r="D2177" t="s">
        <v>413</v>
      </c>
      <c r="E2177" t="s">
        <v>413</v>
      </c>
      <c r="F2177" t="s">
        <v>413</v>
      </c>
      <c r="G2177" t="s">
        <v>413</v>
      </c>
      <c r="I2177" t="s">
        <v>1636</v>
      </c>
      <c r="J2177" t="s">
        <v>1636</v>
      </c>
      <c r="K2177" t="s">
        <v>5606</v>
      </c>
    </row>
    <row r="2178" spans="1:11" x14ac:dyDescent="0.35">
      <c r="A2178" t="s">
        <v>5979</v>
      </c>
      <c r="B2178" t="s">
        <v>5109</v>
      </c>
      <c r="C2178" t="s">
        <v>4832</v>
      </c>
      <c r="D2178" t="s">
        <v>413</v>
      </c>
      <c r="E2178" t="s">
        <v>413</v>
      </c>
      <c r="F2178" t="s">
        <v>413</v>
      </c>
      <c r="G2178" t="s">
        <v>413</v>
      </c>
      <c r="I2178" t="s">
        <v>1636</v>
      </c>
      <c r="J2178">
        <v>0</v>
      </c>
      <c r="K2178" t="s">
        <v>5607</v>
      </c>
    </row>
    <row r="2179" spans="1:11" x14ac:dyDescent="0.35">
      <c r="A2179" t="s">
        <v>5979</v>
      </c>
      <c r="B2179" t="s">
        <v>5109</v>
      </c>
      <c r="C2179" t="s">
        <v>4853</v>
      </c>
      <c r="D2179" t="s">
        <v>413</v>
      </c>
      <c r="E2179" t="s">
        <v>413</v>
      </c>
      <c r="F2179" t="s">
        <v>413</v>
      </c>
      <c r="G2179" t="s">
        <v>413</v>
      </c>
      <c r="I2179" t="s">
        <v>1636</v>
      </c>
      <c r="J2179" t="s">
        <v>1636</v>
      </c>
      <c r="K2179" t="s">
        <v>5608</v>
      </c>
    </row>
    <row r="2180" spans="1:11" x14ac:dyDescent="0.35">
      <c r="A2180" t="s">
        <v>5979</v>
      </c>
      <c r="B2180" t="s">
        <v>5109</v>
      </c>
      <c r="C2180" t="s">
        <v>4874</v>
      </c>
      <c r="D2180" t="s">
        <v>413</v>
      </c>
      <c r="E2180" t="s">
        <v>413</v>
      </c>
      <c r="F2180" t="s">
        <v>413</v>
      </c>
      <c r="G2180" t="s">
        <v>413</v>
      </c>
      <c r="I2180" t="s">
        <v>1636</v>
      </c>
      <c r="J2180" t="s">
        <v>1636</v>
      </c>
      <c r="K2180" t="s">
        <v>5609</v>
      </c>
    </row>
    <row r="2181" spans="1:11" x14ac:dyDescent="0.35">
      <c r="A2181" t="s">
        <v>5979</v>
      </c>
      <c r="B2181" t="s">
        <v>5109</v>
      </c>
      <c r="C2181" t="s">
        <v>4895</v>
      </c>
      <c r="D2181" t="s">
        <v>413</v>
      </c>
      <c r="E2181" t="s">
        <v>413</v>
      </c>
      <c r="F2181" t="s">
        <v>413</v>
      </c>
      <c r="G2181" t="s">
        <v>413</v>
      </c>
      <c r="I2181" t="s">
        <v>1636</v>
      </c>
      <c r="J2181" t="s">
        <v>1636</v>
      </c>
      <c r="K2181" t="s">
        <v>5610</v>
      </c>
    </row>
    <row r="2182" spans="1:11" x14ac:dyDescent="0.35">
      <c r="A2182" t="s">
        <v>5979</v>
      </c>
      <c r="B2182" t="s">
        <v>5110</v>
      </c>
      <c r="C2182" t="s">
        <v>4831</v>
      </c>
      <c r="D2182" t="s">
        <v>413</v>
      </c>
      <c r="E2182" t="s">
        <v>413</v>
      </c>
      <c r="F2182" t="s">
        <v>413</v>
      </c>
      <c r="G2182" t="s">
        <v>413</v>
      </c>
      <c r="I2182" t="s">
        <v>1636</v>
      </c>
      <c r="J2182">
        <v>0</v>
      </c>
      <c r="K2182" t="s">
        <v>5611</v>
      </c>
    </row>
    <row r="2183" spans="1:11" x14ac:dyDescent="0.35">
      <c r="A2183" t="s">
        <v>5979</v>
      </c>
      <c r="B2183" t="s">
        <v>5110</v>
      </c>
      <c r="C2183" t="s">
        <v>4852</v>
      </c>
      <c r="D2183" t="s">
        <v>413</v>
      </c>
      <c r="E2183" t="s">
        <v>413</v>
      </c>
      <c r="F2183" t="s">
        <v>413</v>
      </c>
      <c r="G2183" t="s">
        <v>413</v>
      </c>
      <c r="I2183" t="s">
        <v>1636</v>
      </c>
      <c r="J2183" t="s">
        <v>1636</v>
      </c>
      <c r="K2183" t="s">
        <v>5612</v>
      </c>
    </row>
    <row r="2184" spans="1:11" x14ac:dyDescent="0.35">
      <c r="A2184" t="s">
        <v>5979</v>
      </c>
      <c r="B2184" t="s">
        <v>5110</v>
      </c>
      <c r="C2184" t="s">
        <v>4873</v>
      </c>
      <c r="D2184" t="s">
        <v>413</v>
      </c>
      <c r="E2184" t="s">
        <v>413</v>
      </c>
      <c r="F2184" t="s">
        <v>413</v>
      </c>
      <c r="G2184" t="s">
        <v>413</v>
      </c>
      <c r="I2184" t="s">
        <v>1636</v>
      </c>
      <c r="J2184" t="s">
        <v>1636</v>
      </c>
      <c r="K2184" t="s">
        <v>5613</v>
      </c>
    </row>
    <row r="2185" spans="1:11" x14ac:dyDescent="0.35">
      <c r="A2185" t="s">
        <v>5979</v>
      </c>
      <c r="B2185" t="s">
        <v>5110</v>
      </c>
      <c r="C2185" t="s">
        <v>4894</v>
      </c>
      <c r="D2185" t="s">
        <v>413</v>
      </c>
      <c r="E2185" t="s">
        <v>413</v>
      </c>
      <c r="F2185" t="s">
        <v>413</v>
      </c>
      <c r="G2185" t="s">
        <v>413</v>
      </c>
      <c r="I2185" t="s">
        <v>1636</v>
      </c>
      <c r="J2185" t="s">
        <v>1636</v>
      </c>
      <c r="K2185" t="s">
        <v>5614</v>
      </c>
    </row>
    <row r="2186" spans="1:11" x14ac:dyDescent="0.35">
      <c r="A2186" t="s">
        <v>5979</v>
      </c>
      <c r="B2186" t="s">
        <v>5111</v>
      </c>
      <c r="C2186" t="s">
        <v>4830</v>
      </c>
      <c r="D2186" t="s">
        <v>413</v>
      </c>
      <c r="E2186" t="s">
        <v>413</v>
      </c>
      <c r="F2186" t="s">
        <v>413</v>
      </c>
      <c r="G2186" t="s">
        <v>413</v>
      </c>
      <c r="I2186" t="s">
        <v>1636</v>
      </c>
      <c r="J2186">
        <v>0</v>
      </c>
      <c r="K2186" t="s">
        <v>5615</v>
      </c>
    </row>
    <row r="2187" spans="1:11" x14ac:dyDescent="0.35">
      <c r="A2187" t="s">
        <v>5979</v>
      </c>
      <c r="B2187" t="s">
        <v>5111</v>
      </c>
      <c r="C2187" t="s">
        <v>4851</v>
      </c>
      <c r="D2187" t="s">
        <v>413</v>
      </c>
      <c r="E2187" t="s">
        <v>413</v>
      </c>
      <c r="F2187" t="s">
        <v>413</v>
      </c>
      <c r="G2187" t="s">
        <v>413</v>
      </c>
      <c r="I2187" t="s">
        <v>1636</v>
      </c>
      <c r="J2187" t="s">
        <v>1636</v>
      </c>
      <c r="K2187" t="s">
        <v>5616</v>
      </c>
    </row>
    <row r="2188" spans="1:11" x14ac:dyDescent="0.35">
      <c r="A2188" t="s">
        <v>5979</v>
      </c>
      <c r="B2188" t="s">
        <v>5111</v>
      </c>
      <c r="C2188" t="s">
        <v>4872</v>
      </c>
      <c r="D2188" t="s">
        <v>413</v>
      </c>
      <c r="E2188" t="s">
        <v>413</v>
      </c>
      <c r="F2188" t="s">
        <v>413</v>
      </c>
      <c r="G2188" t="s">
        <v>413</v>
      </c>
      <c r="I2188" t="s">
        <v>1636</v>
      </c>
      <c r="J2188" t="s">
        <v>1636</v>
      </c>
      <c r="K2188" t="s">
        <v>5617</v>
      </c>
    </row>
    <row r="2189" spans="1:11" x14ac:dyDescent="0.35">
      <c r="A2189" t="s">
        <v>5979</v>
      </c>
      <c r="B2189" t="s">
        <v>5111</v>
      </c>
      <c r="C2189" t="s">
        <v>4893</v>
      </c>
      <c r="D2189" t="s">
        <v>413</v>
      </c>
      <c r="E2189" t="s">
        <v>413</v>
      </c>
      <c r="F2189" t="s">
        <v>413</v>
      </c>
      <c r="G2189" t="s">
        <v>413</v>
      </c>
      <c r="I2189" t="s">
        <v>1636</v>
      </c>
      <c r="J2189" t="s">
        <v>1636</v>
      </c>
      <c r="K2189" t="s">
        <v>5618</v>
      </c>
    </row>
    <row r="2190" spans="1:11" x14ac:dyDescent="0.35">
      <c r="A2190" t="s">
        <v>5979</v>
      </c>
      <c r="B2190" t="s">
        <v>5112</v>
      </c>
      <c r="C2190" t="s">
        <v>4829</v>
      </c>
      <c r="D2190" t="s">
        <v>413</v>
      </c>
      <c r="E2190" t="s">
        <v>413</v>
      </c>
      <c r="F2190" t="s">
        <v>413</v>
      </c>
      <c r="G2190" t="s">
        <v>413</v>
      </c>
      <c r="I2190" t="s">
        <v>1636</v>
      </c>
      <c r="J2190">
        <v>0</v>
      </c>
      <c r="K2190" t="s">
        <v>5619</v>
      </c>
    </row>
    <row r="2191" spans="1:11" x14ac:dyDescent="0.35">
      <c r="A2191" t="s">
        <v>5979</v>
      </c>
      <c r="B2191" t="s">
        <v>5112</v>
      </c>
      <c r="C2191" t="s">
        <v>4850</v>
      </c>
      <c r="D2191" t="s">
        <v>413</v>
      </c>
      <c r="E2191" t="s">
        <v>413</v>
      </c>
      <c r="F2191" t="s">
        <v>413</v>
      </c>
      <c r="G2191" t="s">
        <v>413</v>
      </c>
      <c r="I2191" t="s">
        <v>1636</v>
      </c>
      <c r="J2191" t="s">
        <v>1636</v>
      </c>
      <c r="K2191" t="s">
        <v>5620</v>
      </c>
    </row>
    <row r="2192" spans="1:11" x14ac:dyDescent="0.35">
      <c r="A2192" t="s">
        <v>5979</v>
      </c>
      <c r="B2192" t="s">
        <v>5112</v>
      </c>
      <c r="C2192" t="s">
        <v>4871</v>
      </c>
      <c r="D2192" t="s">
        <v>413</v>
      </c>
      <c r="E2192" t="s">
        <v>413</v>
      </c>
      <c r="F2192" t="s">
        <v>413</v>
      </c>
      <c r="G2192" t="s">
        <v>413</v>
      </c>
      <c r="I2192" t="s">
        <v>1636</v>
      </c>
      <c r="J2192" t="s">
        <v>1636</v>
      </c>
      <c r="K2192" t="s">
        <v>5621</v>
      </c>
    </row>
    <row r="2193" spans="1:11" x14ac:dyDescent="0.35">
      <c r="A2193" t="s">
        <v>5979</v>
      </c>
      <c r="B2193" t="s">
        <v>5112</v>
      </c>
      <c r="C2193" t="s">
        <v>4892</v>
      </c>
      <c r="D2193" t="s">
        <v>413</v>
      </c>
      <c r="E2193" t="s">
        <v>413</v>
      </c>
      <c r="F2193" t="s">
        <v>413</v>
      </c>
      <c r="G2193" t="s">
        <v>413</v>
      </c>
      <c r="I2193" t="s">
        <v>1636</v>
      </c>
      <c r="J2193" t="s">
        <v>1636</v>
      </c>
      <c r="K2193" t="s">
        <v>5622</v>
      </c>
    </row>
    <row r="2194" spans="1:11" x14ac:dyDescent="0.35">
      <c r="A2194" t="s">
        <v>5979</v>
      </c>
      <c r="B2194" t="s">
        <v>5113</v>
      </c>
      <c r="C2194" t="s">
        <v>4737</v>
      </c>
      <c r="D2194" t="s">
        <v>829</v>
      </c>
      <c r="E2194" t="s">
        <v>1083</v>
      </c>
      <c r="F2194" t="s">
        <v>1083</v>
      </c>
      <c r="G2194" t="s">
        <v>5217</v>
      </c>
      <c r="H2194">
        <v>35</v>
      </c>
      <c r="I2194" t="s">
        <v>2353</v>
      </c>
      <c r="J2194">
        <v>35</v>
      </c>
      <c r="K2194" t="s">
        <v>5623</v>
      </c>
    </row>
    <row r="2195" spans="1:11" x14ac:dyDescent="0.35">
      <c r="A2195" t="s">
        <v>5979</v>
      </c>
      <c r="B2195" t="s">
        <v>5113</v>
      </c>
      <c r="C2195" t="s">
        <v>4758</v>
      </c>
      <c r="D2195" t="s">
        <v>413</v>
      </c>
      <c r="E2195" t="s">
        <v>413</v>
      </c>
      <c r="F2195" t="s">
        <v>413</v>
      </c>
      <c r="G2195" t="s">
        <v>413</v>
      </c>
      <c r="I2195" t="s">
        <v>1636</v>
      </c>
      <c r="J2195" t="s">
        <v>1636</v>
      </c>
      <c r="K2195" t="s">
        <v>5624</v>
      </c>
    </row>
    <row r="2196" spans="1:11" x14ac:dyDescent="0.35">
      <c r="A2196" t="s">
        <v>5979</v>
      </c>
      <c r="B2196" t="s">
        <v>5113</v>
      </c>
      <c r="C2196" t="s">
        <v>4779</v>
      </c>
      <c r="D2196" t="s">
        <v>413</v>
      </c>
      <c r="E2196" t="s">
        <v>413</v>
      </c>
      <c r="F2196" t="s">
        <v>413</v>
      </c>
      <c r="G2196" t="s">
        <v>413</v>
      </c>
      <c r="I2196" t="s">
        <v>1636</v>
      </c>
      <c r="J2196" t="s">
        <v>1636</v>
      </c>
      <c r="K2196" t="s">
        <v>5625</v>
      </c>
    </row>
    <row r="2197" spans="1:11" x14ac:dyDescent="0.35">
      <c r="A2197" t="s">
        <v>5979</v>
      </c>
      <c r="B2197" t="s">
        <v>5113</v>
      </c>
      <c r="C2197" t="s">
        <v>4800</v>
      </c>
      <c r="D2197" t="s">
        <v>413</v>
      </c>
      <c r="E2197" t="s">
        <v>413</v>
      </c>
      <c r="F2197" t="s">
        <v>413</v>
      </c>
      <c r="G2197" t="s">
        <v>413</v>
      </c>
      <c r="I2197" t="s">
        <v>1636</v>
      </c>
      <c r="J2197" t="s">
        <v>1636</v>
      </c>
      <c r="K2197" t="s">
        <v>5626</v>
      </c>
    </row>
    <row r="2198" spans="1:11" x14ac:dyDescent="0.35">
      <c r="A2198" t="s">
        <v>5979</v>
      </c>
      <c r="B2198" t="s">
        <v>5118</v>
      </c>
      <c r="C2198" t="s">
        <v>4736</v>
      </c>
      <c r="D2198" t="s">
        <v>1721</v>
      </c>
      <c r="E2198" t="s">
        <v>2109</v>
      </c>
      <c r="F2198" t="s">
        <v>2109</v>
      </c>
      <c r="G2198" t="s">
        <v>5980</v>
      </c>
      <c r="H2198">
        <v>28</v>
      </c>
      <c r="I2198" t="s">
        <v>2353</v>
      </c>
      <c r="J2198">
        <v>49</v>
      </c>
      <c r="K2198" t="s">
        <v>5628</v>
      </c>
    </row>
    <row r="2199" spans="1:11" x14ac:dyDescent="0.35">
      <c r="A2199" t="s">
        <v>5979</v>
      </c>
      <c r="B2199" t="s">
        <v>5118</v>
      </c>
      <c r="C2199" t="s">
        <v>4757</v>
      </c>
      <c r="D2199" t="s">
        <v>3794</v>
      </c>
      <c r="E2199" t="s">
        <v>3795</v>
      </c>
      <c r="F2199" t="s">
        <v>3795</v>
      </c>
      <c r="G2199" t="s">
        <v>5981</v>
      </c>
      <c r="H2199">
        <v>21</v>
      </c>
      <c r="I2199" t="s">
        <v>2353</v>
      </c>
      <c r="J2199" t="s">
        <v>1636</v>
      </c>
      <c r="K2199" t="s">
        <v>5629</v>
      </c>
    </row>
    <row r="2200" spans="1:11" x14ac:dyDescent="0.35">
      <c r="A2200" t="s">
        <v>5979</v>
      </c>
      <c r="B2200" t="s">
        <v>5118</v>
      </c>
      <c r="C2200" t="s">
        <v>4778</v>
      </c>
      <c r="D2200" t="s">
        <v>413</v>
      </c>
      <c r="E2200" t="s">
        <v>413</v>
      </c>
      <c r="F2200" t="s">
        <v>413</v>
      </c>
      <c r="G2200" t="s">
        <v>413</v>
      </c>
      <c r="I2200" t="s">
        <v>1636</v>
      </c>
      <c r="J2200" t="s">
        <v>1636</v>
      </c>
      <c r="K2200" t="s">
        <v>5630</v>
      </c>
    </row>
    <row r="2201" spans="1:11" x14ac:dyDescent="0.35">
      <c r="A2201" t="s">
        <v>5979</v>
      </c>
      <c r="B2201" t="s">
        <v>5118</v>
      </c>
      <c r="C2201" t="s">
        <v>4799</v>
      </c>
      <c r="D2201" t="s">
        <v>413</v>
      </c>
      <c r="E2201" t="s">
        <v>413</v>
      </c>
      <c r="F2201" t="s">
        <v>413</v>
      </c>
      <c r="G2201" t="s">
        <v>413</v>
      </c>
      <c r="I2201" t="s">
        <v>1636</v>
      </c>
      <c r="J2201" t="s">
        <v>1636</v>
      </c>
      <c r="K2201" t="s">
        <v>5960</v>
      </c>
    </row>
    <row r="2202" spans="1:11" x14ac:dyDescent="0.35">
      <c r="A2202" t="s">
        <v>5979</v>
      </c>
      <c r="B2202" t="s">
        <v>5120</v>
      </c>
      <c r="C2202" t="s">
        <v>4735</v>
      </c>
      <c r="D2202" t="s">
        <v>1721</v>
      </c>
      <c r="E2202" t="s">
        <v>2109</v>
      </c>
      <c r="F2202" t="s">
        <v>2109</v>
      </c>
      <c r="G2202" t="s">
        <v>5982</v>
      </c>
      <c r="H2202">
        <v>49</v>
      </c>
      <c r="I2202" t="s">
        <v>2353</v>
      </c>
      <c r="J2202">
        <v>49</v>
      </c>
      <c r="K2202" t="s">
        <v>5631</v>
      </c>
    </row>
    <row r="2203" spans="1:11" x14ac:dyDescent="0.35">
      <c r="A2203" t="s">
        <v>5979</v>
      </c>
      <c r="B2203" t="s">
        <v>5120</v>
      </c>
      <c r="C2203" t="s">
        <v>4756</v>
      </c>
      <c r="D2203" t="s">
        <v>413</v>
      </c>
      <c r="E2203" t="s">
        <v>413</v>
      </c>
      <c r="F2203" t="s">
        <v>413</v>
      </c>
      <c r="G2203" t="s">
        <v>413</v>
      </c>
      <c r="I2203" t="s">
        <v>1636</v>
      </c>
      <c r="J2203" t="s">
        <v>1636</v>
      </c>
      <c r="K2203" t="s">
        <v>5632</v>
      </c>
    </row>
    <row r="2204" spans="1:11" x14ac:dyDescent="0.35">
      <c r="A2204" t="s">
        <v>5979</v>
      </c>
      <c r="B2204" t="s">
        <v>5120</v>
      </c>
      <c r="C2204" t="s">
        <v>4777</v>
      </c>
      <c r="D2204" t="s">
        <v>413</v>
      </c>
      <c r="E2204" t="s">
        <v>413</v>
      </c>
      <c r="F2204" t="s">
        <v>413</v>
      </c>
      <c r="G2204" t="s">
        <v>413</v>
      </c>
      <c r="I2204" t="s">
        <v>1636</v>
      </c>
      <c r="J2204" t="s">
        <v>1636</v>
      </c>
      <c r="K2204" t="s">
        <v>5633</v>
      </c>
    </row>
    <row r="2205" spans="1:11" x14ac:dyDescent="0.35">
      <c r="A2205" t="s">
        <v>5979</v>
      </c>
      <c r="B2205" t="s">
        <v>5120</v>
      </c>
      <c r="C2205" t="s">
        <v>4798</v>
      </c>
      <c r="D2205" t="s">
        <v>413</v>
      </c>
      <c r="E2205" t="s">
        <v>413</v>
      </c>
      <c r="F2205" t="s">
        <v>413</v>
      </c>
      <c r="G2205" t="s">
        <v>413</v>
      </c>
      <c r="I2205" t="s">
        <v>1636</v>
      </c>
      <c r="J2205" t="s">
        <v>1636</v>
      </c>
      <c r="K2205" t="s">
        <v>5634</v>
      </c>
    </row>
    <row r="2206" spans="1:11" x14ac:dyDescent="0.35">
      <c r="A2206" t="s">
        <v>5979</v>
      </c>
      <c r="B2206" t="s">
        <v>5121</v>
      </c>
      <c r="C2206" t="s">
        <v>4734</v>
      </c>
      <c r="D2206" t="s">
        <v>829</v>
      </c>
      <c r="E2206" t="s">
        <v>1083</v>
      </c>
      <c r="F2206" t="s">
        <v>1083</v>
      </c>
      <c r="G2206" t="s">
        <v>5227</v>
      </c>
      <c r="H2206">
        <v>27</v>
      </c>
      <c r="I2206" t="s">
        <v>2353</v>
      </c>
      <c r="J2206">
        <v>49</v>
      </c>
      <c r="K2206" t="s">
        <v>5635</v>
      </c>
    </row>
    <row r="2207" spans="1:11" x14ac:dyDescent="0.35">
      <c r="A2207" t="s">
        <v>5979</v>
      </c>
      <c r="B2207" t="s">
        <v>5121</v>
      </c>
      <c r="C2207" t="s">
        <v>4755</v>
      </c>
      <c r="D2207" t="s">
        <v>824</v>
      </c>
      <c r="E2207" t="s">
        <v>2107</v>
      </c>
      <c r="F2207" t="s">
        <v>2107</v>
      </c>
      <c r="G2207" t="s">
        <v>4466</v>
      </c>
      <c r="H2207">
        <v>22</v>
      </c>
      <c r="I2207" t="s">
        <v>2353</v>
      </c>
      <c r="J2207" t="s">
        <v>1636</v>
      </c>
      <c r="K2207" t="s">
        <v>5636</v>
      </c>
    </row>
    <row r="2208" spans="1:11" x14ac:dyDescent="0.35">
      <c r="A2208" t="s">
        <v>5979</v>
      </c>
      <c r="B2208" t="s">
        <v>5121</v>
      </c>
      <c r="C2208" t="s">
        <v>4776</v>
      </c>
      <c r="D2208" t="s">
        <v>413</v>
      </c>
      <c r="E2208" t="s">
        <v>413</v>
      </c>
      <c r="F2208" t="s">
        <v>413</v>
      </c>
      <c r="G2208" t="s">
        <v>413</v>
      </c>
      <c r="I2208" t="s">
        <v>1636</v>
      </c>
      <c r="J2208" t="s">
        <v>1636</v>
      </c>
      <c r="K2208" t="s">
        <v>5637</v>
      </c>
    </row>
    <row r="2209" spans="1:11" x14ac:dyDescent="0.35">
      <c r="A2209" t="s">
        <v>5979</v>
      </c>
      <c r="B2209" t="s">
        <v>5121</v>
      </c>
      <c r="C2209" t="s">
        <v>4797</v>
      </c>
      <c r="D2209" t="s">
        <v>413</v>
      </c>
      <c r="E2209" t="s">
        <v>413</v>
      </c>
      <c r="F2209" t="s">
        <v>413</v>
      </c>
      <c r="G2209" t="s">
        <v>413</v>
      </c>
      <c r="I2209" t="s">
        <v>1636</v>
      </c>
      <c r="J2209" t="s">
        <v>1636</v>
      </c>
      <c r="K2209" t="s">
        <v>5638</v>
      </c>
    </row>
    <row r="2210" spans="1:11" x14ac:dyDescent="0.35">
      <c r="A2210" t="s">
        <v>5979</v>
      </c>
      <c r="B2210" t="s">
        <v>5123</v>
      </c>
      <c r="C2210" t="s">
        <v>4733</v>
      </c>
      <c r="D2210" t="s">
        <v>1477</v>
      </c>
      <c r="E2210" t="s">
        <v>3144</v>
      </c>
      <c r="F2210" t="s">
        <v>3144</v>
      </c>
      <c r="G2210" t="s">
        <v>5983</v>
      </c>
      <c r="H2210">
        <v>19</v>
      </c>
      <c r="I2210" t="s">
        <v>2353</v>
      </c>
      <c r="J2210">
        <v>48</v>
      </c>
      <c r="K2210" t="s">
        <v>5639</v>
      </c>
    </row>
    <row r="2211" spans="1:11" x14ac:dyDescent="0.35">
      <c r="A2211" t="s">
        <v>5979</v>
      </c>
      <c r="B2211" t="s">
        <v>5123</v>
      </c>
      <c r="C2211" t="s">
        <v>4754</v>
      </c>
      <c r="D2211" t="s">
        <v>1477</v>
      </c>
      <c r="E2211" t="s">
        <v>3144</v>
      </c>
      <c r="F2211" t="s">
        <v>3144</v>
      </c>
      <c r="G2211" t="s">
        <v>5984</v>
      </c>
      <c r="H2211">
        <v>29</v>
      </c>
      <c r="I2211" t="s">
        <v>2353</v>
      </c>
      <c r="J2211" t="s">
        <v>1636</v>
      </c>
      <c r="K2211" t="s">
        <v>5640</v>
      </c>
    </row>
    <row r="2212" spans="1:11" x14ac:dyDescent="0.35">
      <c r="A2212" t="s">
        <v>5979</v>
      </c>
      <c r="B2212" t="s">
        <v>5123</v>
      </c>
      <c r="C2212" t="s">
        <v>4775</v>
      </c>
      <c r="D2212" t="s">
        <v>413</v>
      </c>
      <c r="E2212" t="s">
        <v>413</v>
      </c>
      <c r="F2212" t="s">
        <v>413</v>
      </c>
      <c r="G2212" t="s">
        <v>413</v>
      </c>
      <c r="I2212" t="s">
        <v>1636</v>
      </c>
      <c r="J2212" t="s">
        <v>1636</v>
      </c>
      <c r="K2212" t="s">
        <v>5641</v>
      </c>
    </row>
    <row r="2213" spans="1:11" x14ac:dyDescent="0.35">
      <c r="A2213" t="s">
        <v>5979</v>
      </c>
      <c r="B2213" t="s">
        <v>5123</v>
      </c>
      <c r="C2213" t="s">
        <v>4796</v>
      </c>
      <c r="D2213" t="s">
        <v>413</v>
      </c>
      <c r="E2213" t="s">
        <v>413</v>
      </c>
      <c r="F2213" t="s">
        <v>413</v>
      </c>
      <c r="G2213" t="s">
        <v>413</v>
      </c>
      <c r="I2213" t="s">
        <v>1636</v>
      </c>
      <c r="J2213" t="s">
        <v>1636</v>
      </c>
      <c r="K2213" t="s">
        <v>5642</v>
      </c>
    </row>
    <row r="2214" spans="1:11" x14ac:dyDescent="0.35">
      <c r="A2214" t="s">
        <v>5979</v>
      </c>
      <c r="B2214" t="s">
        <v>5124</v>
      </c>
      <c r="C2214" t="s">
        <v>4732</v>
      </c>
      <c r="D2214" t="s">
        <v>5390</v>
      </c>
      <c r="E2214" t="s">
        <v>5391</v>
      </c>
      <c r="F2214" t="s">
        <v>5391</v>
      </c>
      <c r="G2214" t="s">
        <v>5385</v>
      </c>
      <c r="H2214">
        <v>18</v>
      </c>
      <c r="I2214" t="s">
        <v>2353</v>
      </c>
      <c r="J2214">
        <v>49</v>
      </c>
      <c r="K2214" t="s">
        <v>5643</v>
      </c>
    </row>
    <row r="2215" spans="1:11" x14ac:dyDescent="0.35">
      <c r="A2215" t="s">
        <v>5979</v>
      </c>
      <c r="B2215" t="s">
        <v>5124</v>
      </c>
      <c r="C2215" t="s">
        <v>4753</v>
      </c>
      <c r="D2215" t="s">
        <v>5390</v>
      </c>
      <c r="E2215" t="s">
        <v>5391</v>
      </c>
      <c r="F2215" t="s">
        <v>5391</v>
      </c>
      <c r="G2215" t="s">
        <v>5985</v>
      </c>
      <c r="H2215">
        <v>31</v>
      </c>
      <c r="I2215" t="s">
        <v>2353</v>
      </c>
      <c r="J2215" t="s">
        <v>1636</v>
      </c>
      <c r="K2215" t="s">
        <v>5644</v>
      </c>
    </row>
    <row r="2216" spans="1:11" x14ac:dyDescent="0.35">
      <c r="A2216" t="s">
        <v>5979</v>
      </c>
      <c r="B2216" t="s">
        <v>5124</v>
      </c>
      <c r="C2216" t="s">
        <v>4774</v>
      </c>
      <c r="D2216" t="s">
        <v>413</v>
      </c>
      <c r="E2216" t="s">
        <v>413</v>
      </c>
      <c r="F2216" t="s">
        <v>413</v>
      </c>
      <c r="G2216" t="s">
        <v>413</v>
      </c>
      <c r="I2216" t="s">
        <v>1636</v>
      </c>
      <c r="J2216" t="s">
        <v>1636</v>
      </c>
      <c r="K2216" t="s">
        <v>5645</v>
      </c>
    </row>
    <row r="2217" spans="1:11" x14ac:dyDescent="0.35">
      <c r="A2217" t="s">
        <v>5979</v>
      </c>
      <c r="B2217" t="s">
        <v>5124</v>
      </c>
      <c r="C2217" t="s">
        <v>4795</v>
      </c>
      <c r="D2217" t="s">
        <v>413</v>
      </c>
      <c r="E2217" t="s">
        <v>413</v>
      </c>
      <c r="F2217" t="s">
        <v>413</v>
      </c>
      <c r="G2217" t="s">
        <v>413</v>
      </c>
      <c r="I2217" t="s">
        <v>1636</v>
      </c>
      <c r="J2217" t="s">
        <v>1636</v>
      </c>
      <c r="K2217" t="s">
        <v>5646</v>
      </c>
    </row>
    <row r="2218" spans="1:11" x14ac:dyDescent="0.35">
      <c r="A2218" t="s">
        <v>5979</v>
      </c>
      <c r="B2218" t="s">
        <v>5125</v>
      </c>
      <c r="C2218" t="s">
        <v>4731</v>
      </c>
      <c r="D2218" t="s">
        <v>413</v>
      </c>
      <c r="E2218" t="s">
        <v>413</v>
      </c>
      <c r="F2218" t="s">
        <v>413</v>
      </c>
      <c r="G2218" t="s">
        <v>413</v>
      </c>
      <c r="I2218" t="s">
        <v>1636</v>
      </c>
      <c r="J2218">
        <v>0</v>
      </c>
      <c r="K2218" t="s">
        <v>5647</v>
      </c>
    </row>
    <row r="2219" spans="1:11" x14ac:dyDescent="0.35">
      <c r="A2219" t="s">
        <v>5979</v>
      </c>
      <c r="B2219" t="s">
        <v>5125</v>
      </c>
      <c r="C2219" t="s">
        <v>4752</v>
      </c>
      <c r="D2219" t="s">
        <v>413</v>
      </c>
      <c r="E2219" t="s">
        <v>413</v>
      </c>
      <c r="F2219" t="s">
        <v>413</v>
      </c>
      <c r="G2219" t="s">
        <v>413</v>
      </c>
      <c r="I2219" t="s">
        <v>1636</v>
      </c>
      <c r="J2219" t="s">
        <v>1636</v>
      </c>
      <c r="K2219" t="s">
        <v>5648</v>
      </c>
    </row>
    <row r="2220" spans="1:11" x14ac:dyDescent="0.35">
      <c r="A2220" t="s">
        <v>5979</v>
      </c>
      <c r="B2220" t="s">
        <v>5125</v>
      </c>
      <c r="C2220" t="s">
        <v>4773</v>
      </c>
      <c r="D2220" t="s">
        <v>413</v>
      </c>
      <c r="E2220" t="s">
        <v>413</v>
      </c>
      <c r="F2220" t="s">
        <v>413</v>
      </c>
      <c r="G2220" t="s">
        <v>413</v>
      </c>
      <c r="I2220" t="s">
        <v>1636</v>
      </c>
      <c r="J2220" t="s">
        <v>1636</v>
      </c>
      <c r="K2220" t="s">
        <v>5649</v>
      </c>
    </row>
    <row r="2221" spans="1:11" x14ac:dyDescent="0.35">
      <c r="A2221" t="s">
        <v>5979</v>
      </c>
      <c r="B2221" t="s">
        <v>5125</v>
      </c>
      <c r="C2221" t="s">
        <v>4794</v>
      </c>
      <c r="D2221" t="s">
        <v>413</v>
      </c>
      <c r="E2221" t="s">
        <v>413</v>
      </c>
      <c r="F2221" t="s">
        <v>413</v>
      </c>
      <c r="G2221" t="s">
        <v>413</v>
      </c>
      <c r="I2221" t="s">
        <v>1636</v>
      </c>
      <c r="J2221" t="s">
        <v>1636</v>
      </c>
      <c r="K2221" t="s">
        <v>5650</v>
      </c>
    </row>
    <row r="2222" spans="1:11" x14ac:dyDescent="0.35">
      <c r="A2222" t="s">
        <v>5979</v>
      </c>
      <c r="B2222" t="s">
        <v>5126</v>
      </c>
      <c r="C2222" t="s">
        <v>4744</v>
      </c>
      <c r="D2222" t="s">
        <v>4138</v>
      </c>
      <c r="E2222" t="s">
        <v>4139</v>
      </c>
      <c r="F2222" t="s">
        <v>4139</v>
      </c>
      <c r="G2222" t="s">
        <v>4087</v>
      </c>
      <c r="H2222">
        <v>49</v>
      </c>
      <c r="I2222" t="s">
        <v>2353</v>
      </c>
      <c r="J2222">
        <v>49</v>
      </c>
      <c r="K2222" t="s">
        <v>5651</v>
      </c>
    </row>
    <row r="2223" spans="1:11" x14ac:dyDescent="0.35">
      <c r="A2223" t="s">
        <v>5979</v>
      </c>
      <c r="B2223" t="s">
        <v>5126</v>
      </c>
      <c r="C2223" t="s">
        <v>4765</v>
      </c>
      <c r="D2223" t="s">
        <v>413</v>
      </c>
      <c r="E2223" t="s">
        <v>413</v>
      </c>
      <c r="F2223" t="s">
        <v>413</v>
      </c>
      <c r="G2223" t="s">
        <v>413</v>
      </c>
      <c r="I2223" t="s">
        <v>1636</v>
      </c>
      <c r="J2223" t="s">
        <v>1636</v>
      </c>
      <c r="K2223" t="s">
        <v>5652</v>
      </c>
    </row>
    <row r="2224" spans="1:11" x14ac:dyDescent="0.35">
      <c r="A2224" t="s">
        <v>5979</v>
      </c>
      <c r="B2224" t="s">
        <v>5126</v>
      </c>
      <c r="C2224" t="s">
        <v>4786</v>
      </c>
      <c r="D2224" t="s">
        <v>413</v>
      </c>
      <c r="E2224" t="s">
        <v>413</v>
      </c>
      <c r="F2224" t="s">
        <v>413</v>
      </c>
      <c r="G2224" t="s">
        <v>413</v>
      </c>
      <c r="I2224" t="s">
        <v>1636</v>
      </c>
      <c r="J2224" t="s">
        <v>1636</v>
      </c>
      <c r="K2224" t="s">
        <v>5653</v>
      </c>
    </row>
    <row r="2225" spans="1:11" x14ac:dyDescent="0.35">
      <c r="A2225" t="s">
        <v>5979</v>
      </c>
      <c r="B2225" t="s">
        <v>5126</v>
      </c>
      <c r="C2225" t="s">
        <v>4807</v>
      </c>
      <c r="D2225" t="s">
        <v>413</v>
      </c>
      <c r="E2225" t="s">
        <v>413</v>
      </c>
      <c r="F2225" t="s">
        <v>413</v>
      </c>
      <c r="G2225" t="s">
        <v>413</v>
      </c>
      <c r="I2225" t="s">
        <v>1636</v>
      </c>
      <c r="J2225" t="s">
        <v>1636</v>
      </c>
      <c r="K2225" t="s">
        <v>5654</v>
      </c>
    </row>
    <row r="2226" spans="1:11" x14ac:dyDescent="0.35">
      <c r="A2226" t="s">
        <v>5979</v>
      </c>
      <c r="B2226" t="s">
        <v>5127</v>
      </c>
      <c r="C2226" t="s">
        <v>4743</v>
      </c>
      <c r="D2226" t="s">
        <v>829</v>
      </c>
      <c r="E2226" t="s">
        <v>1083</v>
      </c>
      <c r="F2226" t="s">
        <v>1083</v>
      </c>
      <c r="G2226" t="s">
        <v>5230</v>
      </c>
      <c r="H2226">
        <v>30</v>
      </c>
      <c r="I2226" t="s">
        <v>2353</v>
      </c>
      <c r="J2226">
        <v>49</v>
      </c>
      <c r="K2226" t="s">
        <v>5655</v>
      </c>
    </row>
    <row r="2227" spans="1:11" x14ac:dyDescent="0.35">
      <c r="A2227" t="s">
        <v>5979</v>
      </c>
      <c r="B2227" t="s">
        <v>5127</v>
      </c>
      <c r="C2227" t="s">
        <v>4764</v>
      </c>
      <c r="D2227" t="s">
        <v>829</v>
      </c>
      <c r="E2227" t="s">
        <v>1083</v>
      </c>
      <c r="F2227" t="s">
        <v>1083</v>
      </c>
      <c r="G2227" t="s">
        <v>5986</v>
      </c>
      <c r="H2227">
        <v>19</v>
      </c>
      <c r="I2227" t="s">
        <v>2353</v>
      </c>
      <c r="J2227" t="s">
        <v>1636</v>
      </c>
      <c r="K2227" t="s">
        <v>5656</v>
      </c>
    </row>
    <row r="2228" spans="1:11" x14ac:dyDescent="0.35">
      <c r="A2228" t="s">
        <v>5979</v>
      </c>
      <c r="B2228" t="s">
        <v>5127</v>
      </c>
      <c r="C2228" t="s">
        <v>4785</v>
      </c>
      <c r="D2228" t="s">
        <v>413</v>
      </c>
      <c r="E2228" t="s">
        <v>413</v>
      </c>
      <c r="F2228" t="s">
        <v>413</v>
      </c>
      <c r="G2228" t="s">
        <v>413</v>
      </c>
      <c r="I2228" t="s">
        <v>1636</v>
      </c>
      <c r="J2228" t="s">
        <v>1636</v>
      </c>
      <c r="K2228" t="s">
        <v>5657</v>
      </c>
    </row>
    <row r="2229" spans="1:11" x14ac:dyDescent="0.35">
      <c r="A2229" t="s">
        <v>5979</v>
      </c>
      <c r="B2229" t="s">
        <v>5127</v>
      </c>
      <c r="C2229" t="s">
        <v>4806</v>
      </c>
      <c r="D2229" t="s">
        <v>413</v>
      </c>
      <c r="E2229" t="s">
        <v>413</v>
      </c>
      <c r="F2229" t="s">
        <v>413</v>
      </c>
      <c r="G2229" t="s">
        <v>413</v>
      </c>
      <c r="I2229" t="s">
        <v>1636</v>
      </c>
      <c r="J2229" t="s">
        <v>1636</v>
      </c>
      <c r="K2229" t="s">
        <v>5658</v>
      </c>
    </row>
    <row r="2230" spans="1:11" x14ac:dyDescent="0.35">
      <c r="A2230" t="s">
        <v>5979</v>
      </c>
      <c r="B2230" t="s">
        <v>5128</v>
      </c>
      <c r="C2230" t="s">
        <v>4742</v>
      </c>
      <c r="D2230" t="s">
        <v>832</v>
      </c>
      <c r="E2230" t="s">
        <v>1111</v>
      </c>
      <c r="F2230" t="s">
        <v>1111</v>
      </c>
      <c r="G2230" t="s">
        <v>4459</v>
      </c>
      <c r="H2230">
        <v>8</v>
      </c>
      <c r="I2230" t="s">
        <v>2353</v>
      </c>
      <c r="J2230">
        <v>49</v>
      </c>
      <c r="K2230" t="s">
        <v>5659</v>
      </c>
    </row>
    <row r="2231" spans="1:11" x14ac:dyDescent="0.35">
      <c r="A2231" t="s">
        <v>5979</v>
      </c>
      <c r="B2231" t="s">
        <v>5128</v>
      </c>
      <c r="C2231" t="s">
        <v>4763</v>
      </c>
      <c r="D2231" t="s">
        <v>5393</v>
      </c>
      <c r="E2231" t="s">
        <v>5394</v>
      </c>
      <c r="F2231" t="s">
        <v>5394</v>
      </c>
      <c r="G2231" t="s">
        <v>5377</v>
      </c>
      <c r="H2231">
        <v>32</v>
      </c>
      <c r="I2231" t="s">
        <v>2353</v>
      </c>
      <c r="J2231" t="s">
        <v>1636</v>
      </c>
      <c r="K2231" t="s">
        <v>5660</v>
      </c>
    </row>
    <row r="2232" spans="1:11" x14ac:dyDescent="0.35">
      <c r="A2232" t="s">
        <v>5979</v>
      </c>
      <c r="B2232" t="s">
        <v>5128</v>
      </c>
      <c r="C2232" t="s">
        <v>4784</v>
      </c>
      <c r="D2232" t="s">
        <v>1477</v>
      </c>
      <c r="E2232" t="s">
        <v>3144</v>
      </c>
      <c r="F2232" t="s">
        <v>3144</v>
      </c>
      <c r="G2232" t="s">
        <v>5987</v>
      </c>
      <c r="H2232">
        <v>9</v>
      </c>
      <c r="I2232" t="s">
        <v>2353</v>
      </c>
      <c r="J2232" t="s">
        <v>1636</v>
      </c>
      <c r="K2232" t="s">
        <v>5661</v>
      </c>
    </row>
    <row r="2233" spans="1:11" x14ac:dyDescent="0.35">
      <c r="A2233" t="s">
        <v>5979</v>
      </c>
      <c r="B2233" t="s">
        <v>5128</v>
      </c>
      <c r="C2233" t="s">
        <v>4805</v>
      </c>
      <c r="D2233" t="s">
        <v>413</v>
      </c>
      <c r="E2233" t="s">
        <v>413</v>
      </c>
      <c r="F2233" t="s">
        <v>413</v>
      </c>
      <c r="G2233" t="s">
        <v>413</v>
      </c>
      <c r="I2233" t="s">
        <v>1636</v>
      </c>
      <c r="J2233" t="s">
        <v>1636</v>
      </c>
      <c r="K2233" t="s">
        <v>5662</v>
      </c>
    </row>
    <row r="2234" spans="1:11" x14ac:dyDescent="0.35">
      <c r="A2234" t="s">
        <v>5979</v>
      </c>
      <c r="B2234" t="s">
        <v>5129</v>
      </c>
      <c r="C2234" t="s">
        <v>4741</v>
      </c>
      <c r="D2234" t="s">
        <v>6036</v>
      </c>
      <c r="E2234" t="s">
        <v>6037</v>
      </c>
      <c r="F2234" t="s">
        <v>6037</v>
      </c>
      <c r="G2234" t="s">
        <v>5988</v>
      </c>
      <c r="H2234">
        <v>13</v>
      </c>
      <c r="I2234" t="s">
        <v>2353</v>
      </c>
      <c r="J2234">
        <v>49</v>
      </c>
      <c r="K2234" t="s">
        <v>5663</v>
      </c>
    </row>
    <row r="2235" spans="1:11" x14ac:dyDescent="0.35">
      <c r="A2235" t="s">
        <v>5979</v>
      </c>
      <c r="B2235" t="s">
        <v>5129</v>
      </c>
      <c r="C2235" t="s">
        <v>4762</v>
      </c>
      <c r="D2235" t="s">
        <v>3794</v>
      </c>
      <c r="E2235" t="s">
        <v>3795</v>
      </c>
      <c r="F2235" t="s">
        <v>3795</v>
      </c>
      <c r="G2235" t="s">
        <v>5989</v>
      </c>
      <c r="H2235">
        <v>19</v>
      </c>
      <c r="I2235" t="s">
        <v>2353</v>
      </c>
      <c r="J2235" t="s">
        <v>1636</v>
      </c>
      <c r="K2235" t="s">
        <v>5664</v>
      </c>
    </row>
    <row r="2236" spans="1:11" x14ac:dyDescent="0.35">
      <c r="A2236" t="s">
        <v>5979</v>
      </c>
      <c r="B2236" t="s">
        <v>5129</v>
      </c>
      <c r="C2236" t="s">
        <v>4783</v>
      </c>
      <c r="D2236" t="s">
        <v>832</v>
      </c>
      <c r="E2236" t="s">
        <v>1111</v>
      </c>
      <c r="F2236" t="s">
        <v>1111</v>
      </c>
      <c r="G2236" t="s">
        <v>4459</v>
      </c>
      <c r="H2236">
        <v>17</v>
      </c>
      <c r="I2236" t="s">
        <v>2353</v>
      </c>
      <c r="J2236" t="s">
        <v>1636</v>
      </c>
      <c r="K2236" t="s">
        <v>5665</v>
      </c>
    </row>
    <row r="2237" spans="1:11" x14ac:dyDescent="0.35">
      <c r="A2237" t="s">
        <v>5979</v>
      </c>
      <c r="B2237" t="s">
        <v>5129</v>
      </c>
      <c r="C2237" t="s">
        <v>4804</v>
      </c>
      <c r="D2237" t="s">
        <v>413</v>
      </c>
      <c r="E2237" t="s">
        <v>413</v>
      </c>
      <c r="F2237" t="s">
        <v>413</v>
      </c>
      <c r="G2237" t="s">
        <v>413</v>
      </c>
      <c r="I2237" t="s">
        <v>1636</v>
      </c>
      <c r="J2237" t="s">
        <v>1636</v>
      </c>
      <c r="K2237" t="s">
        <v>5666</v>
      </c>
    </row>
    <row r="2238" spans="1:11" x14ac:dyDescent="0.35">
      <c r="A2238" t="s">
        <v>5979</v>
      </c>
      <c r="B2238" t="s">
        <v>5130</v>
      </c>
      <c r="C2238" t="s">
        <v>4740</v>
      </c>
      <c r="D2238" t="s">
        <v>5393</v>
      </c>
      <c r="E2238" t="s">
        <v>5394</v>
      </c>
      <c r="F2238" t="s">
        <v>5394</v>
      </c>
      <c r="G2238" t="s">
        <v>5375</v>
      </c>
      <c r="H2238">
        <v>5</v>
      </c>
      <c r="I2238" t="s">
        <v>2353</v>
      </c>
      <c r="J2238">
        <v>49</v>
      </c>
      <c r="K2238" t="s">
        <v>5667</v>
      </c>
    </row>
    <row r="2239" spans="1:11" x14ac:dyDescent="0.35">
      <c r="A2239" t="s">
        <v>5979</v>
      </c>
      <c r="B2239" t="s">
        <v>5130</v>
      </c>
      <c r="C2239" t="s">
        <v>4761</v>
      </c>
      <c r="D2239" t="s">
        <v>5393</v>
      </c>
      <c r="E2239" t="s">
        <v>5394</v>
      </c>
      <c r="F2239" t="s">
        <v>5394</v>
      </c>
      <c r="G2239" t="s">
        <v>5378</v>
      </c>
      <c r="H2239">
        <v>31</v>
      </c>
      <c r="I2239" t="s">
        <v>2353</v>
      </c>
      <c r="J2239" t="s">
        <v>1636</v>
      </c>
      <c r="K2239" t="s">
        <v>5668</v>
      </c>
    </row>
    <row r="2240" spans="1:11" x14ac:dyDescent="0.35">
      <c r="A2240" t="s">
        <v>5979</v>
      </c>
      <c r="B2240" t="s">
        <v>5130</v>
      </c>
      <c r="C2240" t="s">
        <v>4782</v>
      </c>
      <c r="D2240" t="s">
        <v>3794</v>
      </c>
      <c r="E2240" t="s">
        <v>3795</v>
      </c>
      <c r="F2240" t="s">
        <v>3795</v>
      </c>
      <c r="G2240" t="s">
        <v>5364</v>
      </c>
      <c r="H2240">
        <v>13</v>
      </c>
      <c r="I2240" t="s">
        <v>2353</v>
      </c>
      <c r="J2240" t="s">
        <v>1636</v>
      </c>
      <c r="K2240" t="s">
        <v>5669</v>
      </c>
    </row>
    <row r="2241" spans="1:11" x14ac:dyDescent="0.35">
      <c r="A2241" t="s">
        <v>5979</v>
      </c>
      <c r="B2241" t="s">
        <v>5130</v>
      </c>
      <c r="C2241" t="s">
        <v>4803</v>
      </c>
      <c r="D2241" t="s">
        <v>413</v>
      </c>
      <c r="E2241" t="s">
        <v>413</v>
      </c>
      <c r="F2241" t="s">
        <v>413</v>
      </c>
      <c r="G2241" t="s">
        <v>413</v>
      </c>
      <c r="I2241" t="s">
        <v>1636</v>
      </c>
      <c r="J2241" t="s">
        <v>1636</v>
      </c>
      <c r="K2241" t="s">
        <v>5670</v>
      </c>
    </row>
    <row r="2242" spans="1:11" x14ac:dyDescent="0.35">
      <c r="A2242" t="s">
        <v>5979</v>
      </c>
      <c r="B2242" t="s">
        <v>5131</v>
      </c>
      <c r="C2242" t="s">
        <v>4739</v>
      </c>
      <c r="D2242" t="s">
        <v>4138</v>
      </c>
      <c r="E2242" t="s">
        <v>4139</v>
      </c>
      <c r="F2242" t="s">
        <v>4139</v>
      </c>
      <c r="G2242" t="s">
        <v>4087</v>
      </c>
      <c r="H2242">
        <v>8</v>
      </c>
      <c r="I2242" t="s">
        <v>2353</v>
      </c>
      <c r="J2242">
        <v>49</v>
      </c>
      <c r="K2242" t="s">
        <v>5671</v>
      </c>
    </row>
    <row r="2243" spans="1:11" x14ac:dyDescent="0.35">
      <c r="A2243" t="s">
        <v>5979</v>
      </c>
      <c r="B2243" t="s">
        <v>5131</v>
      </c>
      <c r="C2243" t="s">
        <v>4760</v>
      </c>
      <c r="D2243" t="s">
        <v>6036</v>
      </c>
      <c r="E2243" t="s">
        <v>6037</v>
      </c>
      <c r="F2243" t="s">
        <v>6037</v>
      </c>
      <c r="G2243" t="s">
        <v>5988</v>
      </c>
      <c r="H2243">
        <v>41</v>
      </c>
      <c r="I2243" t="s">
        <v>2353</v>
      </c>
      <c r="J2243" t="s">
        <v>1636</v>
      </c>
      <c r="K2243" t="s">
        <v>5672</v>
      </c>
    </row>
    <row r="2244" spans="1:11" x14ac:dyDescent="0.35">
      <c r="A2244" t="s">
        <v>5979</v>
      </c>
      <c r="B2244" t="s">
        <v>5131</v>
      </c>
      <c r="C2244" t="s">
        <v>4781</v>
      </c>
      <c r="D2244" t="s">
        <v>413</v>
      </c>
      <c r="E2244" t="s">
        <v>413</v>
      </c>
      <c r="F2244" t="s">
        <v>413</v>
      </c>
      <c r="G2244" t="s">
        <v>413</v>
      </c>
      <c r="I2244" t="s">
        <v>1636</v>
      </c>
      <c r="J2244" t="s">
        <v>1636</v>
      </c>
      <c r="K2244" t="s">
        <v>5673</v>
      </c>
    </row>
    <row r="2245" spans="1:11" x14ac:dyDescent="0.35">
      <c r="A2245" t="s">
        <v>5979</v>
      </c>
      <c r="B2245" t="s">
        <v>5131</v>
      </c>
      <c r="C2245" t="s">
        <v>4802</v>
      </c>
      <c r="D2245" t="s">
        <v>413</v>
      </c>
      <c r="E2245" t="s">
        <v>413</v>
      </c>
      <c r="F2245" t="s">
        <v>413</v>
      </c>
      <c r="G2245" t="s">
        <v>413</v>
      </c>
      <c r="I2245" t="s">
        <v>1636</v>
      </c>
      <c r="J2245" t="s">
        <v>1636</v>
      </c>
      <c r="K2245" t="s">
        <v>5674</v>
      </c>
    </row>
    <row r="2246" spans="1:11" x14ac:dyDescent="0.35">
      <c r="A2246" t="s">
        <v>5979</v>
      </c>
      <c r="B2246" t="s">
        <v>5132</v>
      </c>
      <c r="C2246" t="s">
        <v>4738</v>
      </c>
      <c r="D2246" t="s">
        <v>5390</v>
      </c>
      <c r="E2246" t="s">
        <v>5391</v>
      </c>
      <c r="F2246" t="s">
        <v>5391</v>
      </c>
      <c r="G2246" t="s">
        <v>5380</v>
      </c>
      <c r="H2246">
        <v>44</v>
      </c>
      <c r="I2246" t="s">
        <v>2353</v>
      </c>
      <c r="J2246">
        <v>47</v>
      </c>
      <c r="K2246" t="s">
        <v>5675</v>
      </c>
    </row>
    <row r="2247" spans="1:11" x14ac:dyDescent="0.35">
      <c r="A2247" t="s">
        <v>5979</v>
      </c>
      <c r="B2247" t="s">
        <v>5132</v>
      </c>
      <c r="C2247" t="s">
        <v>4759</v>
      </c>
      <c r="D2247" t="s">
        <v>824</v>
      </c>
      <c r="E2247" t="s">
        <v>2107</v>
      </c>
      <c r="F2247" t="s">
        <v>2107</v>
      </c>
      <c r="G2247" t="s">
        <v>5232</v>
      </c>
      <c r="H2247">
        <v>3</v>
      </c>
      <c r="I2247" t="s">
        <v>2353</v>
      </c>
      <c r="J2247" t="s">
        <v>1636</v>
      </c>
      <c r="K2247" t="s">
        <v>5676</v>
      </c>
    </row>
    <row r="2248" spans="1:11" x14ac:dyDescent="0.35">
      <c r="A2248" t="s">
        <v>5979</v>
      </c>
      <c r="B2248" t="s">
        <v>5132</v>
      </c>
      <c r="C2248" t="s">
        <v>4780</v>
      </c>
      <c r="D2248" t="s">
        <v>413</v>
      </c>
      <c r="E2248" t="s">
        <v>413</v>
      </c>
      <c r="F2248" t="s">
        <v>413</v>
      </c>
      <c r="G2248" t="s">
        <v>413</v>
      </c>
      <c r="I2248" t="s">
        <v>1636</v>
      </c>
      <c r="J2248" t="s">
        <v>1636</v>
      </c>
      <c r="K2248" t="s">
        <v>5677</v>
      </c>
    </row>
    <row r="2249" spans="1:11" x14ac:dyDescent="0.35">
      <c r="A2249" t="s">
        <v>5979</v>
      </c>
      <c r="B2249" t="s">
        <v>5132</v>
      </c>
      <c r="C2249" t="s">
        <v>4801</v>
      </c>
      <c r="D2249" t="s">
        <v>413</v>
      </c>
      <c r="E2249" t="s">
        <v>413</v>
      </c>
      <c r="F2249" t="s">
        <v>413</v>
      </c>
      <c r="G2249" t="s">
        <v>413</v>
      </c>
      <c r="I2249" t="s">
        <v>1636</v>
      </c>
      <c r="J2249" t="s">
        <v>1636</v>
      </c>
      <c r="K2249" t="s">
        <v>5678</v>
      </c>
    </row>
    <row r="2250" spans="1:11" x14ac:dyDescent="0.35">
      <c r="A2250" t="s">
        <v>5979</v>
      </c>
      <c r="B2250" t="s">
        <v>5133</v>
      </c>
      <c r="C2250" t="s">
        <v>4751</v>
      </c>
      <c r="D2250" t="s">
        <v>1721</v>
      </c>
      <c r="E2250" t="s">
        <v>2109</v>
      </c>
      <c r="F2250" t="s">
        <v>2109</v>
      </c>
      <c r="G2250" t="s">
        <v>5990</v>
      </c>
      <c r="H2250">
        <v>23</v>
      </c>
      <c r="I2250" t="s">
        <v>2353</v>
      </c>
      <c r="J2250">
        <v>40</v>
      </c>
      <c r="K2250" t="s">
        <v>5679</v>
      </c>
    </row>
    <row r="2251" spans="1:11" x14ac:dyDescent="0.35">
      <c r="A2251" t="s">
        <v>5979</v>
      </c>
      <c r="B2251" t="s">
        <v>5133</v>
      </c>
      <c r="C2251" t="s">
        <v>4772</v>
      </c>
      <c r="D2251" t="s">
        <v>5393</v>
      </c>
      <c r="E2251" t="s">
        <v>5394</v>
      </c>
      <c r="F2251" t="s">
        <v>5394</v>
      </c>
      <c r="G2251" t="s">
        <v>5381</v>
      </c>
      <c r="H2251">
        <v>17</v>
      </c>
      <c r="I2251" t="s">
        <v>2353</v>
      </c>
      <c r="J2251" t="s">
        <v>1636</v>
      </c>
      <c r="K2251" t="s">
        <v>5680</v>
      </c>
    </row>
    <row r="2252" spans="1:11" x14ac:dyDescent="0.35">
      <c r="A2252" t="s">
        <v>5979</v>
      </c>
      <c r="B2252" t="s">
        <v>5133</v>
      </c>
      <c r="C2252" t="s">
        <v>4793</v>
      </c>
      <c r="D2252" t="s">
        <v>413</v>
      </c>
      <c r="E2252" t="s">
        <v>413</v>
      </c>
      <c r="F2252" t="s">
        <v>413</v>
      </c>
      <c r="G2252" t="s">
        <v>413</v>
      </c>
      <c r="I2252" t="s">
        <v>1636</v>
      </c>
      <c r="J2252" t="s">
        <v>1636</v>
      </c>
      <c r="K2252" t="s">
        <v>5681</v>
      </c>
    </row>
    <row r="2253" spans="1:11" x14ac:dyDescent="0.35">
      <c r="A2253" t="s">
        <v>5979</v>
      </c>
      <c r="B2253" t="s">
        <v>5133</v>
      </c>
      <c r="C2253" t="s">
        <v>4814</v>
      </c>
      <c r="D2253" t="s">
        <v>413</v>
      </c>
      <c r="E2253" t="s">
        <v>413</v>
      </c>
      <c r="F2253" t="s">
        <v>413</v>
      </c>
      <c r="G2253" t="s">
        <v>413</v>
      </c>
      <c r="I2253" t="s">
        <v>1636</v>
      </c>
      <c r="J2253" t="s">
        <v>1636</v>
      </c>
      <c r="K2253" t="s">
        <v>5682</v>
      </c>
    </row>
    <row r="2254" spans="1:11" x14ac:dyDescent="0.35">
      <c r="A2254" t="s">
        <v>5979</v>
      </c>
      <c r="B2254" t="s">
        <v>5134</v>
      </c>
      <c r="C2254" t="s">
        <v>4750</v>
      </c>
      <c r="D2254" t="s">
        <v>3794</v>
      </c>
      <c r="E2254" t="s">
        <v>3795</v>
      </c>
      <c r="F2254" t="s">
        <v>3795</v>
      </c>
      <c r="G2254" t="s">
        <v>5371</v>
      </c>
      <c r="H2254">
        <v>19</v>
      </c>
      <c r="I2254" t="s">
        <v>2353</v>
      </c>
      <c r="J2254">
        <v>49</v>
      </c>
      <c r="K2254" t="s">
        <v>5683</v>
      </c>
    </row>
    <row r="2255" spans="1:11" x14ac:dyDescent="0.35">
      <c r="A2255" t="s">
        <v>5979</v>
      </c>
      <c r="B2255" t="s">
        <v>5134</v>
      </c>
      <c r="C2255" t="s">
        <v>4771</v>
      </c>
      <c r="D2255" t="s">
        <v>5393</v>
      </c>
      <c r="E2255" t="s">
        <v>5394</v>
      </c>
      <c r="F2255" t="s">
        <v>5394</v>
      </c>
      <c r="G2255" t="s">
        <v>5375</v>
      </c>
      <c r="H2255">
        <v>30</v>
      </c>
      <c r="I2255" t="s">
        <v>2353</v>
      </c>
      <c r="J2255" t="s">
        <v>1636</v>
      </c>
      <c r="K2255" t="s">
        <v>5684</v>
      </c>
    </row>
    <row r="2256" spans="1:11" x14ac:dyDescent="0.35">
      <c r="A2256" t="s">
        <v>5979</v>
      </c>
      <c r="B2256" t="s">
        <v>5134</v>
      </c>
      <c r="C2256" t="s">
        <v>4792</v>
      </c>
      <c r="D2256" t="s">
        <v>413</v>
      </c>
      <c r="E2256" t="s">
        <v>413</v>
      </c>
      <c r="F2256" t="s">
        <v>413</v>
      </c>
      <c r="G2256" t="s">
        <v>413</v>
      </c>
      <c r="I2256" t="s">
        <v>1636</v>
      </c>
      <c r="J2256" t="s">
        <v>1636</v>
      </c>
      <c r="K2256" t="s">
        <v>5685</v>
      </c>
    </row>
    <row r="2257" spans="1:11" x14ac:dyDescent="0.35">
      <c r="A2257" t="s">
        <v>5979</v>
      </c>
      <c r="B2257" t="s">
        <v>5134</v>
      </c>
      <c r="C2257" t="s">
        <v>4813</v>
      </c>
      <c r="D2257" t="s">
        <v>413</v>
      </c>
      <c r="E2257" t="s">
        <v>413</v>
      </c>
      <c r="F2257" t="s">
        <v>413</v>
      </c>
      <c r="G2257" t="s">
        <v>413</v>
      </c>
      <c r="I2257" t="s">
        <v>1636</v>
      </c>
      <c r="J2257" t="s">
        <v>1636</v>
      </c>
      <c r="K2257" t="s">
        <v>5686</v>
      </c>
    </row>
    <row r="2258" spans="1:11" x14ac:dyDescent="0.35">
      <c r="A2258" t="s">
        <v>5979</v>
      </c>
      <c r="B2258" t="s">
        <v>5138</v>
      </c>
      <c r="C2258" t="s">
        <v>4749</v>
      </c>
      <c r="D2258" t="s">
        <v>3794</v>
      </c>
      <c r="E2258" t="s">
        <v>3795</v>
      </c>
      <c r="F2258" t="s">
        <v>3795</v>
      </c>
      <c r="G2258" t="s">
        <v>5364</v>
      </c>
      <c r="H2258">
        <v>45</v>
      </c>
      <c r="I2258" t="s">
        <v>2353</v>
      </c>
      <c r="J2258">
        <v>49</v>
      </c>
      <c r="K2258" t="s">
        <v>5687</v>
      </c>
    </row>
    <row r="2259" spans="1:11" x14ac:dyDescent="0.35">
      <c r="A2259" t="s">
        <v>5979</v>
      </c>
      <c r="B2259" t="s">
        <v>5138</v>
      </c>
      <c r="C2259" t="s">
        <v>4770</v>
      </c>
      <c r="D2259" t="s">
        <v>832</v>
      </c>
      <c r="E2259" t="s">
        <v>1111</v>
      </c>
      <c r="F2259" t="s">
        <v>1111</v>
      </c>
      <c r="G2259" t="s">
        <v>5991</v>
      </c>
      <c r="H2259">
        <v>4</v>
      </c>
      <c r="I2259" t="s">
        <v>2353</v>
      </c>
      <c r="J2259" t="s">
        <v>1636</v>
      </c>
      <c r="K2259" t="s">
        <v>5688</v>
      </c>
    </row>
    <row r="2260" spans="1:11" x14ac:dyDescent="0.35">
      <c r="A2260" t="s">
        <v>5979</v>
      </c>
      <c r="B2260" t="s">
        <v>5138</v>
      </c>
      <c r="C2260" t="s">
        <v>4791</v>
      </c>
      <c r="D2260" t="s">
        <v>413</v>
      </c>
      <c r="E2260" t="s">
        <v>413</v>
      </c>
      <c r="F2260" t="s">
        <v>413</v>
      </c>
      <c r="G2260" t="s">
        <v>413</v>
      </c>
      <c r="I2260" t="s">
        <v>1636</v>
      </c>
      <c r="J2260" t="s">
        <v>1636</v>
      </c>
      <c r="K2260" t="s">
        <v>5689</v>
      </c>
    </row>
    <row r="2261" spans="1:11" x14ac:dyDescent="0.35">
      <c r="A2261" t="s">
        <v>5979</v>
      </c>
      <c r="B2261" t="s">
        <v>5138</v>
      </c>
      <c r="C2261" t="s">
        <v>4812</v>
      </c>
      <c r="D2261" t="s">
        <v>413</v>
      </c>
      <c r="E2261" t="s">
        <v>413</v>
      </c>
      <c r="F2261" t="s">
        <v>413</v>
      </c>
      <c r="G2261" t="s">
        <v>413</v>
      </c>
      <c r="I2261" t="s">
        <v>1636</v>
      </c>
      <c r="J2261" t="s">
        <v>1636</v>
      </c>
      <c r="K2261" t="s">
        <v>5690</v>
      </c>
    </row>
    <row r="2262" spans="1:11" x14ac:dyDescent="0.35">
      <c r="A2262" t="s">
        <v>5979</v>
      </c>
      <c r="B2262" t="s">
        <v>5139</v>
      </c>
      <c r="C2262" t="s">
        <v>4748</v>
      </c>
      <c r="D2262" t="s">
        <v>4138</v>
      </c>
      <c r="E2262" t="s">
        <v>4157</v>
      </c>
      <c r="F2262" t="s">
        <v>4157</v>
      </c>
      <c r="G2262" t="s">
        <v>5992</v>
      </c>
      <c r="H2262">
        <v>26</v>
      </c>
      <c r="I2262" t="s">
        <v>2353</v>
      </c>
      <c r="J2262">
        <v>43</v>
      </c>
      <c r="K2262" t="s">
        <v>5691</v>
      </c>
    </row>
    <row r="2263" spans="1:11" x14ac:dyDescent="0.35">
      <c r="A2263" t="s">
        <v>5979</v>
      </c>
      <c r="B2263" t="s">
        <v>5139</v>
      </c>
      <c r="C2263" t="s">
        <v>4769</v>
      </c>
      <c r="D2263" t="s">
        <v>6038</v>
      </c>
      <c r="E2263" t="s">
        <v>6039</v>
      </c>
      <c r="F2263" t="s">
        <v>6039</v>
      </c>
      <c r="G2263" t="s">
        <v>5993</v>
      </c>
      <c r="H2263">
        <v>6</v>
      </c>
      <c r="I2263" t="s">
        <v>2353</v>
      </c>
      <c r="J2263" t="s">
        <v>1636</v>
      </c>
      <c r="K2263" t="s">
        <v>5692</v>
      </c>
    </row>
    <row r="2264" spans="1:11" x14ac:dyDescent="0.35">
      <c r="A2264" t="s">
        <v>5979</v>
      </c>
      <c r="B2264" t="s">
        <v>5139</v>
      </c>
      <c r="C2264" t="s">
        <v>4790</v>
      </c>
      <c r="D2264" t="s">
        <v>6038</v>
      </c>
      <c r="E2264" t="s">
        <v>6040</v>
      </c>
      <c r="F2264" t="s">
        <v>6040</v>
      </c>
      <c r="G2264" t="s">
        <v>5994</v>
      </c>
      <c r="H2264">
        <v>5</v>
      </c>
      <c r="I2264" t="s">
        <v>2353</v>
      </c>
      <c r="J2264" t="s">
        <v>1636</v>
      </c>
      <c r="K2264" t="s">
        <v>5693</v>
      </c>
    </row>
    <row r="2265" spans="1:11" x14ac:dyDescent="0.35">
      <c r="A2265" t="s">
        <v>5979</v>
      </c>
      <c r="B2265" t="s">
        <v>5139</v>
      </c>
      <c r="C2265" t="s">
        <v>4811</v>
      </c>
      <c r="D2265" t="s">
        <v>6041</v>
      </c>
      <c r="E2265" t="s">
        <v>6042</v>
      </c>
      <c r="F2265" t="s">
        <v>6042</v>
      </c>
      <c r="G2265" t="s">
        <v>5995</v>
      </c>
      <c r="H2265">
        <v>6</v>
      </c>
      <c r="I2265" t="s">
        <v>2353</v>
      </c>
      <c r="J2265" t="s">
        <v>1636</v>
      </c>
      <c r="K2265" t="s">
        <v>5694</v>
      </c>
    </row>
    <row r="2266" spans="1:11" x14ac:dyDescent="0.35">
      <c r="A2266" t="s">
        <v>5979</v>
      </c>
      <c r="B2266" t="s">
        <v>5140</v>
      </c>
      <c r="C2266" t="s">
        <v>4747</v>
      </c>
      <c r="D2266" t="s">
        <v>829</v>
      </c>
      <c r="E2266" t="s">
        <v>1083</v>
      </c>
      <c r="F2266" t="s">
        <v>1083</v>
      </c>
      <c r="G2266" t="s">
        <v>5986</v>
      </c>
      <c r="H2266">
        <v>3</v>
      </c>
      <c r="I2266" t="s">
        <v>2353</v>
      </c>
      <c r="J2266">
        <v>49</v>
      </c>
      <c r="K2266" t="s">
        <v>5695</v>
      </c>
    </row>
    <row r="2267" spans="1:11" x14ac:dyDescent="0.35">
      <c r="A2267" t="s">
        <v>5979</v>
      </c>
      <c r="B2267" t="s">
        <v>5140</v>
      </c>
      <c r="C2267" t="s">
        <v>4768</v>
      </c>
      <c r="D2267" t="s">
        <v>824</v>
      </c>
      <c r="E2267" t="s">
        <v>2107</v>
      </c>
      <c r="F2267" t="s">
        <v>2107</v>
      </c>
      <c r="G2267" t="s">
        <v>5996</v>
      </c>
      <c r="H2267">
        <v>28</v>
      </c>
      <c r="I2267" t="s">
        <v>2353</v>
      </c>
      <c r="J2267" t="s">
        <v>1636</v>
      </c>
      <c r="K2267" t="s">
        <v>5696</v>
      </c>
    </row>
    <row r="2268" spans="1:11" x14ac:dyDescent="0.35">
      <c r="A2268" t="s">
        <v>5979</v>
      </c>
      <c r="B2268" t="s">
        <v>5140</v>
      </c>
      <c r="C2268" t="s">
        <v>4789</v>
      </c>
      <c r="D2268" t="s">
        <v>824</v>
      </c>
      <c r="E2268" t="s">
        <v>2107</v>
      </c>
      <c r="F2268" t="s">
        <v>2107</v>
      </c>
      <c r="G2268" t="s">
        <v>5232</v>
      </c>
      <c r="H2268">
        <v>18</v>
      </c>
      <c r="I2268" t="s">
        <v>2353</v>
      </c>
      <c r="J2268" t="s">
        <v>1636</v>
      </c>
      <c r="K2268" t="s">
        <v>5697</v>
      </c>
    </row>
    <row r="2269" spans="1:11" x14ac:dyDescent="0.35">
      <c r="A2269" t="s">
        <v>5979</v>
      </c>
      <c r="B2269" t="s">
        <v>5140</v>
      </c>
      <c r="C2269" t="s">
        <v>4810</v>
      </c>
      <c r="D2269" t="s">
        <v>413</v>
      </c>
      <c r="E2269" t="s">
        <v>413</v>
      </c>
      <c r="F2269" t="s">
        <v>413</v>
      </c>
      <c r="G2269" t="s">
        <v>413</v>
      </c>
      <c r="I2269" t="s">
        <v>1636</v>
      </c>
      <c r="J2269" t="s">
        <v>1636</v>
      </c>
      <c r="K2269" t="s">
        <v>5698</v>
      </c>
    </row>
    <row r="2270" spans="1:11" x14ac:dyDescent="0.35">
      <c r="A2270" t="s">
        <v>5979</v>
      </c>
      <c r="B2270" t="s">
        <v>5142</v>
      </c>
      <c r="C2270" t="s">
        <v>4746</v>
      </c>
      <c r="D2270" t="s">
        <v>824</v>
      </c>
      <c r="E2270" t="s">
        <v>2107</v>
      </c>
      <c r="F2270" t="s">
        <v>2107</v>
      </c>
      <c r="G2270" t="s">
        <v>5997</v>
      </c>
      <c r="H2270">
        <v>4</v>
      </c>
      <c r="I2270" t="s">
        <v>2353</v>
      </c>
      <c r="J2270">
        <v>49</v>
      </c>
      <c r="K2270" t="s">
        <v>5699</v>
      </c>
    </row>
    <row r="2271" spans="1:11" x14ac:dyDescent="0.35">
      <c r="A2271" t="s">
        <v>5979</v>
      </c>
      <c r="B2271" t="s">
        <v>5142</v>
      </c>
      <c r="C2271" t="s">
        <v>4767</v>
      </c>
      <c r="D2271" t="s">
        <v>829</v>
      </c>
      <c r="E2271" t="s">
        <v>1083</v>
      </c>
      <c r="F2271" t="s">
        <v>1083</v>
      </c>
      <c r="G2271" t="s">
        <v>5229</v>
      </c>
      <c r="H2271">
        <v>36</v>
      </c>
      <c r="I2271" t="s">
        <v>2353</v>
      </c>
      <c r="J2271" t="s">
        <v>1636</v>
      </c>
      <c r="K2271" t="s">
        <v>5700</v>
      </c>
    </row>
    <row r="2272" spans="1:11" x14ac:dyDescent="0.35">
      <c r="A2272" t="s">
        <v>5979</v>
      </c>
      <c r="B2272" t="s">
        <v>5142</v>
      </c>
      <c r="C2272" t="s">
        <v>4788</v>
      </c>
      <c r="D2272" t="s">
        <v>829</v>
      </c>
      <c r="E2272" t="s">
        <v>1083</v>
      </c>
      <c r="F2272" t="s">
        <v>1083</v>
      </c>
      <c r="G2272" t="s">
        <v>5227</v>
      </c>
      <c r="H2272">
        <v>9</v>
      </c>
      <c r="I2272" t="s">
        <v>2353</v>
      </c>
      <c r="J2272" t="s">
        <v>1636</v>
      </c>
      <c r="K2272" t="s">
        <v>5701</v>
      </c>
    </row>
    <row r="2273" spans="1:11" x14ac:dyDescent="0.35">
      <c r="A2273" t="s">
        <v>5979</v>
      </c>
      <c r="B2273" t="s">
        <v>5142</v>
      </c>
      <c r="C2273" t="s">
        <v>4809</v>
      </c>
      <c r="D2273" t="s">
        <v>413</v>
      </c>
      <c r="E2273" t="s">
        <v>413</v>
      </c>
      <c r="F2273" t="s">
        <v>413</v>
      </c>
      <c r="G2273" t="s">
        <v>413</v>
      </c>
      <c r="I2273" t="s">
        <v>1636</v>
      </c>
      <c r="J2273" t="s">
        <v>1636</v>
      </c>
      <c r="K2273" t="s">
        <v>5702</v>
      </c>
    </row>
    <row r="2274" spans="1:11" x14ac:dyDescent="0.35">
      <c r="A2274" t="s">
        <v>5979</v>
      </c>
      <c r="B2274" t="s">
        <v>5143</v>
      </c>
      <c r="C2274" t="s">
        <v>4745</v>
      </c>
      <c r="D2274" t="s">
        <v>824</v>
      </c>
      <c r="E2274" t="s">
        <v>2107</v>
      </c>
      <c r="F2274" t="s">
        <v>2107</v>
      </c>
      <c r="G2274" t="s">
        <v>4466</v>
      </c>
      <c r="H2274">
        <v>15</v>
      </c>
      <c r="I2274" t="s">
        <v>2353</v>
      </c>
      <c r="J2274">
        <v>49</v>
      </c>
      <c r="K2274" t="s">
        <v>5703</v>
      </c>
    </row>
    <row r="2275" spans="1:11" x14ac:dyDescent="0.35">
      <c r="A2275" t="s">
        <v>5979</v>
      </c>
      <c r="B2275" t="s">
        <v>5143</v>
      </c>
      <c r="C2275" t="s">
        <v>4766</v>
      </c>
      <c r="D2275" t="s">
        <v>824</v>
      </c>
      <c r="E2275" t="s">
        <v>2107</v>
      </c>
      <c r="F2275" t="s">
        <v>2107</v>
      </c>
      <c r="G2275" t="s">
        <v>4918</v>
      </c>
      <c r="H2275">
        <v>23</v>
      </c>
      <c r="I2275" t="s">
        <v>2353</v>
      </c>
      <c r="J2275" t="s">
        <v>1636</v>
      </c>
      <c r="K2275" t="s">
        <v>5704</v>
      </c>
    </row>
    <row r="2276" spans="1:11" x14ac:dyDescent="0.35">
      <c r="A2276" t="s">
        <v>5979</v>
      </c>
      <c r="B2276" t="s">
        <v>5143</v>
      </c>
      <c r="C2276" t="s">
        <v>4787</v>
      </c>
      <c r="D2276" t="s">
        <v>824</v>
      </c>
      <c r="E2276" t="s">
        <v>2107</v>
      </c>
      <c r="F2276" t="s">
        <v>2107</v>
      </c>
      <c r="G2276" t="s">
        <v>5231</v>
      </c>
      <c r="H2276">
        <v>11</v>
      </c>
      <c r="I2276" t="s">
        <v>2353</v>
      </c>
      <c r="J2276" t="s">
        <v>1636</v>
      </c>
      <c r="K2276" t="s">
        <v>5705</v>
      </c>
    </row>
    <row r="2277" spans="1:11" x14ac:dyDescent="0.35">
      <c r="A2277" t="s">
        <v>5979</v>
      </c>
      <c r="B2277" t="s">
        <v>5143</v>
      </c>
      <c r="C2277" t="s">
        <v>4808</v>
      </c>
      <c r="D2277" t="s">
        <v>413</v>
      </c>
      <c r="E2277" t="s">
        <v>413</v>
      </c>
      <c r="F2277" t="s">
        <v>413</v>
      </c>
      <c r="G2277" t="s">
        <v>413</v>
      </c>
      <c r="I2277" t="s">
        <v>1636</v>
      </c>
      <c r="J2277" t="s">
        <v>1636</v>
      </c>
      <c r="K2277" t="s">
        <v>5706</v>
      </c>
    </row>
    <row r="2278" spans="1:11" x14ac:dyDescent="0.35">
      <c r="A2278" t="s">
        <v>5979</v>
      </c>
      <c r="B2278" t="s">
        <v>5144</v>
      </c>
      <c r="C2278" t="s">
        <v>4653</v>
      </c>
      <c r="D2278" t="s">
        <v>1477</v>
      </c>
      <c r="E2278" t="s">
        <v>3144</v>
      </c>
      <c r="F2278" t="s">
        <v>3144</v>
      </c>
      <c r="G2278" t="s">
        <v>5987</v>
      </c>
      <c r="H2278">
        <v>49</v>
      </c>
      <c r="I2278" t="s">
        <v>2353</v>
      </c>
      <c r="J2278">
        <v>49</v>
      </c>
      <c r="K2278" t="s">
        <v>5707</v>
      </c>
    </row>
    <row r="2279" spans="1:11" x14ac:dyDescent="0.35">
      <c r="A2279" t="s">
        <v>5979</v>
      </c>
      <c r="B2279" t="s">
        <v>5144</v>
      </c>
      <c r="C2279" t="s">
        <v>4674</v>
      </c>
      <c r="D2279" t="s">
        <v>413</v>
      </c>
      <c r="E2279" t="s">
        <v>413</v>
      </c>
      <c r="F2279" t="s">
        <v>413</v>
      </c>
      <c r="G2279" t="s">
        <v>413</v>
      </c>
      <c r="I2279" t="s">
        <v>1636</v>
      </c>
      <c r="J2279" t="s">
        <v>1636</v>
      </c>
      <c r="K2279" t="s">
        <v>5708</v>
      </c>
    </row>
    <row r="2280" spans="1:11" x14ac:dyDescent="0.35">
      <c r="A2280" t="s">
        <v>5979</v>
      </c>
      <c r="B2280" t="s">
        <v>5144</v>
      </c>
      <c r="C2280" t="s">
        <v>4695</v>
      </c>
      <c r="D2280" t="s">
        <v>413</v>
      </c>
      <c r="E2280" t="s">
        <v>413</v>
      </c>
      <c r="F2280" t="s">
        <v>413</v>
      </c>
      <c r="G2280" t="s">
        <v>413</v>
      </c>
      <c r="I2280" t="s">
        <v>1636</v>
      </c>
      <c r="J2280" t="s">
        <v>1636</v>
      </c>
      <c r="K2280" t="s">
        <v>5709</v>
      </c>
    </row>
    <row r="2281" spans="1:11" x14ac:dyDescent="0.35">
      <c r="A2281" t="s">
        <v>5979</v>
      </c>
      <c r="B2281" t="s">
        <v>5144</v>
      </c>
      <c r="C2281" t="s">
        <v>4716</v>
      </c>
      <c r="D2281" t="s">
        <v>413</v>
      </c>
      <c r="E2281" t="s">
        <v>413</v>
      </c>
      <c r="F2281" t="s">
        <v>413</v>
      </c>
      <c r="G2281" t="s">
        <v>413</v>
      </c>
      <c r="I2281" t="s">
        <v>1636</v>
      </c>
      <c r="J2281" t="s">
        <v>1636</v>
      </c>
      <c r="K2281" t="s">
        <v>5710</v>
      </c>
    </row>
    <row r="2282" spans="1:11" x14ac:dyDescent="0.35">
      <c r="A2282" t="s">
        <v>5979</v>
      </c>
      <c r="B2282" t="s">
        <v>5145</v>
      </c>
      <c r="C2282" t="s">
        <v>4652</v>
      </c>
      <c r="D2282" t="s">
        <v>832</v>
      </c>
      <c r="E2282" t="s">
        <v>1111</v>
      </c>
      <c r="F2282" t="s">
        <v>1111</v>
      </c>
      <c r="G2282" t="s">
        <v>5221</v>
      </c>
      <c r="H2282">
        <v>37</v>
      </c>
      <c r="I2282" t="s">
        <v>2353</v>
      </c>
      <c r="J2282">
        <v>45</v>
      </c>
      <c r="K2282" t="s">
        <v>5711</v>
      </c>
    </row>
    <row r="2283" spans="1:11" x14ac:dyDescent="0.35">
      <c r="A2283" t="s">
        <v>5979</v>
      </c>
      <c r="B2283" t="s">
        <v>5145</v>
      </c>
      <c r="C2283" t="s">
        <v>4673</v>
      </c>
      <c r="D2283" t="s">
        <v>832</v>
      </c>
      <c r="E2283" t="s">
        <v>1111</v>
      </c>
      <c r="F2283" t="s">
        <v>1111</v>
      </c>
      <c r="G2283" t="s">
        <v>6021</v>
      </c>
      <c r="H2283">
        <v>8</v>
      </c>
      <c r="I2283" t="s">
        <v>2353</v>
      </c>
      <c r="J2283" t="s">
        <v>1636</v>
      </c>
      <c r="K2283" t="s">
        <v>5712</v>
      </c>
    </row>
    <row r="2284" spans="1:11" x14ac:dyDescent="0.35">
      <c r="A2284" t="s">
        <v>5979</v>
      </c>
      <c r="B2284" t="s">
        <v>5145</v>
      </c>
      <c r="C2284" t="s">
        <v>4694</v>
      </c>
      <c r="D2284" t="s">
        <v>413</v>
      </c>
      <c r="E2284" t="s">
        <v>413</v>
      </c>
      <c r="F2284" t="s">
        <v>413</v>
      </c>
      <c r="G2284" t="s">
        <v>413</v>
      </c>
      <c r="I2284" t="s">
        <v>1636</v>
      </c>
      <c r="J2284" t="s">
        <v>1636</v>
      </c>
      <c r="K2284" t="s">
        <v>5713</v>
      </c>
    </row>
    <row r="2285" spans="1:11" x14ac:dyDescent="0.35">
      <c r="A2285" t="s">
        <v>5979</v>
      </c>
      <c r="B2285" t="s">
        <v>5145</v>
      </c>
      <c r="C2285" t="s">
        <v>4715</v>
      </c>
      <c r="D2285" t="s">
        <v>413</v>
      </c>
      <c r="E2285" t="s">
        <v>413</v>
      </c>
      <c r="F2285" t="s">
        <v>413</v>
      </c>
      <c r="G2285" t="s">
        <v>413</v>
      </c>
      <c r="I2285" t="s">
        <v>1636</v>
      </c>
      <c r="J2285" t="s">
        <v>1636</v>
      </c>
      <c r="K2285" t="s">
        <v>5714</v>
      </c>
    </row>
    <row r="2286" spans="1:11" x14ac:dyDescent="0.35">
      <c r="A2286" t="s">
        <v>5979</v>
      </c>
      <c r="B2286" t="s">
        <v>5146</v>
      </c>
      <c r="C2286" t="s">
        <v>4651</v>
      </c>
      <c r="D2286" t="s">
        <v>832</v>
      </c>
      <c r="E2286" t="s">
        <v>1111</v>
      </c>
      <c r="F2286" t="s">
        <v>1111</v>
      </c>
      <c r="G2286" t="s">
        <v>6027</v>
      </c>
      <c r="H2286">
        <v>49</v>
      </c>
      <c r="I2286" t="s">
        <v>2353</v>
      </c>
      <c r="J2286">
        <v>49</v>
      </c>
      <c r="K2286" t="s">
        <v>5715</v>
      </c>
    </row>
    <row r="2287" spans="1:11" x14ac:dyDescent="0.35">
      <c r="A2287" t="s">
        <v>5979</v>
      </c>
      <c r="B2287" t="s">
        <v>5146</v>
      </c>
      <c r="C2287" t="s">
        <v>4672</v>
      </c>
      <c r="D2287" t="s">
        <v>1636</v>
      </c>
      <c r="E2287" t="s">
        <v>1636</v>
      </c>
      <c r="F2287" t="s">
        <v>1636</v>
      </c>
      <c r="I2287" t="s">
        <v>1636</v>
      </c>
      <c r="J2287" t="s">
        <v>1636</v>
      </c>
      <c r="K2287" t="s">
        <v>5716</v>
      </c>
    </row>
    <row r="2288" spans="1:11" x14ac:dyDescent="0.35">
      <c r="A2288" t="s">
        <v>5979</v>
      </c>
      <c r="B2288" t="s">
        <v>5146</v>
      </c>
      <c r="C2288" t="s">
        <v>4693</v>
      </c>
      <c r="D2288" t="s">
        <v>413</v>
      </c>
      <c r="E2288" t="s">
        <v>413</v>
      </c>
      <c r="F2288" t="s">
        <v>413</v>
      </c>
      <c r="G2288" t="s">
        <v>413</v>
      </c>
      <c r="I2288" t="s">
        <v>1636</v>
      </c>
      <c r="J2288" t="s">
        <v>1636</v>
      </c>
      <c r="K2288" t="s">
        <v>5717</v>
      </c>
    </row>
    <row r="2289" spans="1:11" x14ac:dyDescent="0.35">
      <c r="A2289" t="s">
        <v>5979</v>
      </c>
      <c r="B2289" t="s">
        <v>5146</v>
      </c>
      <c r="C2289" t="s">
        <v>4714</v>
      </c>
      <c r="D2289" t="s">
        <v>413</v>
      </c>
      <c r="E2289" t="s">
        <v>413</v>
      </c>
      <c r="F2289" t="s">
        <v>413</v>
      </c>
      <c r="G2289" t="s">
        <v>413</v>
      </c>
      <c r="I2289" t="s">
        <v>1636</v>
      </c>
      <c r="J2289" t="s">
        <v>1636</v>
      </c>
      <c r="K2289" t="s">
        <v>5718</v>
      </c>
    </row>
    <row r="2290" spans="1:11" x14ac:dyDescent="0.35">
      <c r="A2290" t="s">
        <v>5979</v>
      </c>
      <c r="B2290" t="s">
        <v>5147</v>
      </c>
      <c r="C2290" t="s">
        <v>4650</v>
      </c>
      <c r="D2290" t="s">
        <v>5393</v>
      </c>
      <c r="E2290" t="s">
        <v>5394</v>
      </c>
      <c r="F2290" t="s">
        <v>5394</v>
      </c>
      <c r="G2290" t="s">
        <v>5376</v>
      </c>
      <c r="H2290">
        <v>26</v>
      </c>
      <c r="I2290" t="s">
        <v>2353</v>
      </c>
      <c r="J2290">
        <v>49</v>
      </c>
      <c r="K2290" t="s">
        <v>5719</v>
      </c>
    </row>
    <row r="2291" spans="1:11" x14ac:dyDescent="0.35">
      <c r="A2291" t="s">
        <v>5979</v>
      </c>
      <c r="B2291" t="s">
        <v>5147</v>
      </c>
      <c r="C2291" t="s">
        <v>4671</v>
      </c>
      <c r="D2291" t="s">
        <v>832</v>
      </c>
      <c r="E2291" t="s">
        <v>1111</v>
      </c>
      <c r="F2291" t="s">
        <v>1111</v>
      </c>
      <c r="G2291" t="s">
        <v>5991</v>
      </c>
      <c r="H2291">
        <v>23</v>
      </c>
      <c r="I2291" t="s">
        <v>2353</v>
      </c>
      <c r="J2291" t="s">
        <v>1636</v>
      </c>
      <c r="K2291" t="s">
        <v>5720</v>
      </c>
    </row>
    <row r="2292" spans="1:11" x14ac:dyDescent="0.35">
      <c r="A2292" t="s">
        <v>5979</v>
      </c>
      <c r="B2292" t="s">
        <v>5147</v>
      </c>
      <c r="C2292" t="s">
        <v>4692</v>
      </c>
      <c r="D2292" t="s">
        <v>413</v>
      </c>
      <c r="E2292" t="s">
        <v>413</v>
      </c>
      <c r="F2292" t="s">
        <v>413</v>
      </c>
      <c r="G2292" t="s">
        <v>413</v>
      </c>
      <c r="I2292" t="s">
        <v>1636</v>
      </c>
      <c r="J2292" t="s">
        <v>1636</v>
      </c>
      <c r="K2292" t="s">
        <v>5721</v>
      </c>
    </row>
    <row r="2293" spans="1:11" x14ac:dyDescent="0.35">
      <c r="A2293" t="s">
        <v>5979</v>
      </c>
      <c r="B2293" t="s">
        <v>5147</v>
      </c>
      <c r="C2293" t="s">
        <v>4713</v>
      </c>
      <c r="D2293" t="s">
        <v>413</v>
      </c>
      <c r="E2293" t="s">
        <v>413</v>
      </c>
      <c r="F2293" t="s">
        <v>413</v>
      </c>
      <c r="G2293" t="s">
        <v>413</v>
      </c>
      <c r="I2293" t="s">
        <v>1636</v>
      </c>
      <c r="J2293" t="s">
        <v>1636</v>
      </c>
      <c r="K2293" t="s">
        <v>5722</v>
      </c>
    </row>
    <row r="2294" spans="1:11" x14ac:dyDescent="0.35">
      <c r="A2294" t="s">
        <v>5979</v>
      </c>
      <c r="B2294" t="s">
        <v>5148</v>
      </c>
      <c r="C2294" t="s">
        <v>4649</v>
      </c>
      <c r="D2294" t="s">
        <v>1477</v>
      </c>
      <c r="E2294" t="s">
        <v>3144</v>
      </c>
      <c r="F2294" t="s">
        <v>3144</v>
      </c>
      <c r="G2294" t="s">
        <v>5983</v>
      </c>
      <c r="H2294">
        <v>37</v>
      </c>
      <c r="I2294" t="s">
        <v>2353</v>
      </c>
      <c r="J2294">
        <v>49</v>
      </c>
      <c r="K2294" t="s">
        <v>5723</v>
      </c>
    </row>
    <row r="2295" spans="1:11" x14ac:dyDescent="0.35">
      <c r="A2295" t="s">
        <v>5979</v>
      </c>
      <c r="B2295" t="s">
        <v>5148</v>
      </c>
      <c r="C2295" t="s">
        <v>4670</v>
      </c>
      <c r="D2295" t="s">
        <v>1477</v>
      </c>
      <c r="E2295" t="s">
        <v>3144</v>
      </c>
      <c r="F2295" t="s">
        <v>3144</v>
      </c>
      <c r="G2295" t="s">
        <v>5987</v>
      </c>
      <c r="H2295">
        <v>12</v>
      </c>
      <c r="I2295" t="s">
        <v>2353</v>
      </c>
      <c r="J2295" t="s">
        <v>1636</v>
      </c>
      <c r="K2295" t="s">
        <v>5724</v>
      </c>
    </row>
    <row r="2296" spans="1:11" x14ac:dyDescent="0.35">
      <c r="A2296" t="s">
        <v>5979</v>
      </c>
      <c r="B2296" t="s">
        <v>5148</v>
      </c>
      <c r="C2296" t="s">
        <v>4691</v>
      </c>
      <c r="D2296" t="s">
        <v>413</v>
      </c>
      <c r="E2296" t="s">
        <v>413</v>
      </c>
      <c r="F2296" t="s">
        <v>413</v>
      </c>
      <c r="G2296" t="s">
        <v>413</v>
      </c>
      <c r="I2296" t="s">
        <v>1636</v>
      </c>
      <c r="J2296" t="s">
        <v>1636</v>
      </c>
      <c r="K2296" t="s">
        <v>5725</v>
      </c>
    </row>
    <row r="2297" spans="1:11" x14ac:dyDescent="0.35">
      <c r="A2297" t="s">
        <v>5979</v>
      </c>
      <c r="B2297" t="s">
        <v>5148</v>
      </c>
      <c r="C2297" t="s">
        <v>4712</v>
      </c>
      <c r="D2297" t="s">
        <v>413</v>
      </c>
      <c r="E2297" t="s">
        <v>413</v>
      </c>
      <c r="F2297" t="s">
        <v>413</v>
      </c>
      <c r="G2297" t="s">
        <v>413</v>
      </c>
      <c r="I2297" t="s">
        <v>1636</v>
      </c>
      <c r="J2297" t="s">
        <v>1636</v>
      </c>
      <c r="K2297" t="s">
        <v>5726</v>
      </c>
    </row>
    <row r="2298" spans="1:11" x14ac:dyDescent="0.35">
      <c r="A2298" t="s">
        <v>5979</v>
      </c>
      <c r="B2298" t="s">
        <v>5149</v>
      </c>
      <c r="C2298" t="s">
        <v>4648</v>
      </c>
      <c r="D2298" t="s">
        <v>832</v>
      </c>
      <c r="E2298" t="s">
        <v>1111</v>
      </c>
      <c r="F2298" t="s">
        <v>1111</v>
      </c>
      <c r="G2298" t="s">
        <v>4911</v>
      </c>
      <c r="H2298">
        <v>13</v>
      </c>
      <c r="I2298" t="s">
        <v>2353</v>
      </c>
      <c r="J2298">
        <v>49</v>
      </c>
      <c r="K2298" t="s">
        <v>5727</v>
      </c>
    </row>
    <row r="2299" spans="1:11" x14ac:dyDescent="0.35">
      <c r="A2299" t="s">
        <v>5979</v>
      </c>
      <c r="B2299" t="s">
        <v>5149</v>
      </c>
      <c r="C2299" t="s">
        <v>4669</v>
      </c>
      <c r="D2299" t="s">
        <v>5393</v>
      </c>
      <c r="E2299" t="s">
        <v>5394</v>
      </c>
      <c r="F2299" t="s">
        <v>5394</v>
      </c>
      <c r="G2299" t="s">
        <v>6028</v>
      </c>
      <c r="H2299">
        <v>30</v>
      </c>
      <c r="I2299" t="s">
        <v>2353</v>
      </c>
      <c r="J2299" t="s">
        <v>1636</v>
      </c>
      <c r="K2299" t="s">
        <v>5728</v>
      </c>
    </row>
    <row r="2300" spans="1:11" x14ac:dyDescent="0.35">
      <c r="A2300" t="s">
        <v>5979</v>
      </c>
      <c r="B2300" t="s">
        <v>5149</v>
      </c>
      <c r="C2300" t="s">
        <v>4690</v>
      </c>
      <c r="D2300" t="s">
        <v>5393</v>
      </c>
      <c r="E2300" t="s">
        <v>5394</v>
      </c>
      <c r="F2300" t="s">
        <v>5394</v>
      </c>
      <c r="G2300" t="s">
        <v>5376</v>
      </c>
      <c r="H2300">
        <v>6</v>
      </c>
      <c r="I2300" t="s">
        <v>2353</v>
      </c>
      <c r="J2300" t="s">
        <v>1636</v>
      </c>
      <c r="K2300" t="s">
        <v>5729</v>
      </c>
    </row>
    <row r="2301" spans="1:11" x14ac:dyDescent="0.35">
      <c r="A2301" t="s">
        <v>5979</v>
      </c>
      <c r="B2301" t="s">
        <v>5149</v>
      </c>
      <c r="C2301" t="s">
        <v>4711</v>
      </c>
      <c r="D2301" t="s">
        <v>413</v>
      </c>
      <c r="E2301" t="s">
        <v>413</v>
      </c>
      <c r="F2301" t="s">
        <v>413</v>
      </c>
      <c r="G2301" t="s">
        <v>413</v>
      </c>
      <c r="I2301" t="s">
        <v>1636</v>
      </c>
      <c r="J2301" t="s">
        <v>1636</v>
      </c>
      <c r="K2301" t="s">
        <v>5730</v>
      </c>
    </row>
    <row r="2302" spans="1:11" x14ac:dyDescent="0.35">
      <c r="A2302" t="s">
        <v>5979</v>
      </c>
      <c r="B2302" t="s">
        <v>5150</v>
      </c>
      <c r="C2302" t="s">
        <v>4647</v>
      </c>
      <c r="D2302" t="s">
        <v>413</v>
      </c>
      <c r="E2302" t="s">
        <v>413</v>
      </c>
      <c r="F2302" t="s">
        <v>413</v>
      </c>
      <c r="G2302" t="s">
        <v>413</v>
      </c>
      <c r="I2302" t="s">
        <v>1636</v>
      </c>
      <c r="J2302">
        <v>0</v>
      </c>
      <c r="K2302" t="s">
        <v>5731</v>
      </c>
    </row>
    <row r="2303" spans="1:11" x14ac:dyDescent="0.35">
      <c r="A2303" t="s">
        <v>5979</v>
      </c>
      <c r="B2303" t="s">
        <v>5150</v>
      </c>
      <c r="C2303" t="s">
        <v>4668</v>
      </c>
      <c r="D2303" t="s">
        <v>413</v>
      </c>
      <c r="E2303" t="s">
        <v>413</v>
      </c>
      <c r="F2303" t="s">
        <v>413</v>
      </c>
      <c r="G2303" t="s">
        <v>413</v>
      </c>
      <c r="I2303" t="s">
        <v>1636</v>
      </c>
      <c r="J2303" t="s">
        <v>1636</v>
      </c>
      <c r="K2303" t="s">
        <v>5732</v>
      </c>
    </row>
    <row r="2304" spans="1:11" x14ac:dyDescent="0.35">
      <c r="A2304" t="s">
        <v>5979</v>
      </c>
      <c r="B2304" t="s">
        <v>5150</v>
      </c>
      <c r="C2304" t="s">
        <v>4689</v>
      </c>
      <c r="D2304" t="s">
        <v>413</v>
      </c>
      <c r="E2304" t="s">
        <v>413</v>
      </c>
      <c r="F2304" t="s">
        <v>413</v>
      </c>
      <c r="G2304" t="s">
        <v>413</v>
      </c>
      <c r="I2304" t="s">
        <v>1636</v>
      </c>
      <c r="J2304" t="s">
        <v>1636</v>
      </c>
      <c r="K2304" t="s">
        <v>5733</v>
      </c>
    </row>
    <row r="2305" spans="1:11" x14ac:dyDescent="0.35">
      <c r="A2305" t="s">
        <v>5979</v>
      </c>
      <c r="B2305" t="s">
        <v>5150</v>
      </c>
      <c r="C2305" t="s">
        <v>4710</v>
      </c>
      <c r="D2305" t="s">
        <v>413</v>
      </c>
      <c r="E2305" t="s">
        <v>413</v>
      </c>
      <c r="F2305" t="s">
        <v>413</v>
      </c>
      <c r="G2305" t="s">
        <v>413</v>
      </c>
      <c r="I2305" t="s">
        <v>1636</v>
      </c>
      <c r="J2305" t="s">
        <v>1636</v>
      </c>
      <c r="K2305" t="s">
        <v>5734</v>
      </c>
    </row>
    <row r="2306" spans="1:11" x14ac:dyDescent="0.35">
      <c r="A2306" t="s">
        <v>5979</v>
      </c>
      <c r="B2306" t="s">
        <v>5151</v>
      </c>
      <c r="C2306" t="s">
        <v>4660</v>
      </c>
      <c r="D2306" t="s">
        <v>413</v>
      </c>
      <c r="E2306" t="s">
        <v>413</v>
      </c>
      <c r="F2306" t="s">
        <v>413</v>
      </c>
      <c r="G2306" t="s">
        <v>413</v>
      </c>
      <c r="I2306" t="s">
        <v>1636</v>
      </c>
      <c r="J2306">
        <v>0</v>
      </c>
      <c r="K2306" t="s">
        <v>5735</v>
      </c>
    </row>
    <row r="2307" spans="1:11" x14ac:dyDescent="0.35">
      <c r="A2307" t="s">
        <v>5979</v>
      </c>
      <c r="B2307" t="s">
        <v>5151</v>
      </c>
      <c r="C2307" t="s">
        <v>4681</v>
      </c>
      <c r="D2307" t="s">
        <v>413</v>
      </c>
      <c r="E2307" t="s">
        <v>413</v>
      </c>
      <c r="F2307" t="s">
        <v>413</v>
      </c>
      <c r="G2307" t="s">
        <v>413</v>
      </c>
      <c r="I2307" t="s">
        <v>1636</v>
      </c>
      <c r="J2307" t="s">
        <v>1636</v>
      </c>
      <c r="K2307" t="s">
        <v>5736</v>
      </c>
    </row>
    <row r="2308" spans="1:11" x14ac:dyDescent="0.35">
      <c r="A2308" t="s">
        <v>5979</v>
      </c>
      <c r="B2308" t="s">
        <v>5151</v>
      </c>
      <c r="C2308" t="s">
        <v>4702</v>
      </c>
      <c r="D2308" t="s">
        <v>413</v>
      </c>
      <c r="E2308" t="s">
        <v>413</v>
      </c>
      <c r="F2308" t="s">
        <v>413</v>
      </c>
      <c r="G2308" t="s">
        <v>413</v>
      </c>
      <c r="I2308" t="s">
        <v>1636</v>
      </c>
      <c r="J2308" t="s">
        <v>1636</v>
      </c>
      <c r="K2308" t="s">
        <v>5737</v>
      </c>
    </row>
    <row r="2309" spans="1:11" x14ac:dyDescent="0.35">
      <c r="A2309" t="s">
        <v>5979</v>
      </c>
      <c r="B2309" t="s">
        <v>5151</v>
      </c>
      <c r="C2309" t="s">
        <v>4723</v>
      </c>
      <c r="D2309" t="s">
        <v>413</v>
      </c>
      <c r="E2309" t="s">
        <v>413</v>
      </c>
      <c r="F2309" t="s">
        <v>413</v>
      </c>
      <c r="G2309" t="s">
        <v>413</v>
      </c>
      <c r="I2309" t="s">
        <v>1636</v>
      </c>
      <c r="J2309" t="s">
        <v>1636</v>
      </c>
      <c r="K2309" t="s">
        <v>5962</v>
      </c>
    </row>
    <row r="2310" spans="1:11" x14ac:dyDescent="0.35">
      <c r="A2310" t="s">
        <v>5979</v>
      </c>
      <c r="B2310" t="s">
        <v>5152</v>
      </c>
      <c r="C2310" t="s">
        <v>4659</v>
      </c>
      <c r="D2310" t="s">
        <v>413</v>
      </c>
      <c r="E2310" t="s">
        <v>413</v>
      </c>
      <c r="F2310" t="s">
        <v>413</v>
      </c>
      <c r="G2310" t="s">
        <v>413</v>
      </c>
      <c r="I2310" t="s">
        <v>1636</v>
      </c>
      <c r="J2310">
        <v>0</v>
      </c>
      <c r="K2310" t="s">
        <v>5738</v>
      </c>
    </row>
    <row r="2311" spans="1:11" x14ac:dyDescent="0.35">
      <c r="A2311" t="s">
        <v>5979</v>
      </c>
      <c r="B2311" t="s">
        <v>5152</v>
      </c>
      <c r="C2311" t="s">
        <v>4680</v>
      </c>
      <c r="D2311" t="s">
        <v>413</v>
      </c>
      <c r="E2311" t="s">
        <v>413</v>
      </c>
      <c r="F2311" t="s">
        <v>413</v>
      </c>
      <c r="G2311" t="s">
        <v>413</v>
      </c>
      <c r="I2311" t="s">
        <v>1636</v>
      </c>
      <c r="J2311" t="s">
        <v>1636</v>
      </c>
      <c r="K2311" t="s">
        <v>5739</v>
      </c>
    </row>
    <row r="2312" spans="1:11" x14ac:dyDescent="0.35">
      <c r="A2312" t="s">
        <v>5979</v>
      </c>
      <c r="B2312" t="s">
        <v>5152</v>
      </c>
      <c r="C2312" t="s">
        <v>4701</v>
      </c>
      <c r="D2312" t="s">
        <v>413</v>
      </c>
      <c r="E2312" t="s">
        <v>413</v>
      </c>
      <c r="F2312" t="s">
        <v>413</v>
      </c>
      <c r="G2312" t="s">
        <v>413</v>
      </c>
      <c r="I2312" t="s">
        <v>1636</v>
      </c>
      <c r="J2312" t="s">
        <v>1636</v>
      </c>
      <c r="K2312" t="s">
        <v>5740</v>
      </c>
    </row>
    <row r="2313" spans="1:11" x14ac:dyDescent="0.35">
      <c r="A2313" t="s">
        <v>5979</v>
      </c>
      <c r="B2313" t="s">
        <v>5152</v>
      </c>
      <c r="C2313" t="s">
        <v>4722</v>
      </c>
      <c r="D2313" t="s">
        <v>413</v>
      </c>
      <c r="E2313" t="s">
        <v>413</v>
      </c>
      <c r="F2313" t="s">
        <v>413</v>
      </c>
      <c r="G2313" t="s">
        <v>413</v>
      </c>
      <c r="I2313" t="s">
        <v>1636</v>
      </c>
      <c r="J2313" t="s">
        <v>1636</v>
      </c>
      <c r="K2313" t="s">
        <v>5741</v>
      </c>
    </row>
    <row r="2314" spans="1:11" x14ac:dyDescent="0.35">
      <c r="A2314" t="s">
        <v>5979</v>
      </c>
      <c r="B2314" t="s">
        <v>5153</v>
      </c>
      <c r="C2314" t="s">
        <v>4658</v>
      </c>
      <c r="D2314" t="s">
        <v>413</v>
      </c>
      <c r="E2314" t="s">
        <v>413</v>
      </c>
      <c r="F2314" t="s">
        <v>413</v>
      </c>
      <c r="G2314" t="s">
        <v>413</v>
      </c>
      <c r="I2314" t="s">
        <v>1636</v>
      </c>
      <c r="J2314">
        <v>0</v>
      </c>
      <c r="K2314" t="s">
        <v>5743</v>
      </c>
    </row>
    <row r="2315" spans="1:11" x14ac:dyDescent="0.35">
      <c r="A2315" t="s">
        <v>5979</v>
      </c>
      <c r="B2315" t="s">
        <v>5153</v>
      </c>
      <c r="C2315" t="s">
        <v>4679</v>
      </c>
      <c r="D2315" t="s">
        <v>413</v>
      </c>
      <c r="E2315" t="s">
        <v>413</v>
      </c>
      <c r="F2315" t="s">
        <v>413</v>
      </c>
      <c r="G2315" t="s">
        <v>413</v>
      </c>
      <c r="I2315" t="s">
        <v>1636</v>
      </c>
      <c r="J2315" t="s">
        <v>1636</v>
      </c>
      <c r="K2315" t="s">
        <v>5744</v>
      </c>
    </row>
    <row r="2316" spans="1:11" x14ac:dyDescent="0.35">
      <c r="A2316" t="s">
        <v>5979</v>
      </c>
      <c r="B2316" t="s">
        <v>5153</v>
      </c>
      <c r="C2316" t="s">
        <v>4700</v>
      </c>
      <c r="D2316" t="s">
        <v>413</v>
      </c>
      <c r="E2316" t="s">
        <v>413</v>
      </c>
      <c r="F2316" t="s">
        <v>413</v>
      </c>
      <c r="G2316" t="s">
        <v>413</v>
      </c>
      <c r="I2316" t="s">
        <v>1636</v>
      </c>
      <c r="J2316" t="s">
        <v>1636</v>
      </c>
      <c r="K2316" t="s">
        <v>5745</v>
      </c>
    </row>
    <row r="2317" spans="1:11" x14ac:dyDescent="0.35">
      <c r="A2317" t="s">
        <v>5979</v>
      </c>
      <c r="B2317" t="s">
        <v>5153</v>
      </c>
      <c r="C2317" t="s">
        <v>4721</v>
      </c>
      <c r="D2317" t="s">
        <v>413</v>
      </c>
      <c r="E2317" t="s">
        <v>413</v>
      </c>
      <c r="F2317" t="s">
        <v>413</v>
      </c>
      <c r="G2317" t="s">
        <v>413</v>
      </c>
      <c r="I2317" t="s">
        <v>1636</v>
      </c>
      <c r="J2317" t="s">
        <v>1636</v>
      </c>
      <c r="K2317" t="s">
        <v>5746</v>
      </c>
    </row>
    <row r="2318" spans="1:11" x14ac:dyDescent="0.35">
      <c r="A2318" t="s">
        <v>5979</v>
      </c>
      <c r="B2318" t="s">
        <v>5154</v>
      </c>
      <c r="C2318" t="s">
        <v>4657</v>
      </c>
      <c r="D2318" t="s">
        <v>413</v>
      </c>
      <c r="E2318" t="s">
        <v>413</v>
      </c>
      <c r="F2318" t="s">
        <v>413</v>
      </c>
      <c r="G2318" t="s">
        <v>413</v>
      </c>
      <c r="I2318" t="s">
        <v>1636</v>
      </c>
      <c r="J2318">
        <v>0</v>
      </c>
      <c r="K2318" t="s">
        <v>5747</v>
      </c>
    </row>
    <row r="2319" spans="1:11" x14ac:dyDescent="0.35">
      <c r="A2319" t="s">
        <v>5979</v>
      </c>
      <c r="B2319" t="s">
        <v>5154</v>
      </c>
      <c r="C2319" t="s">
        <v>4678</v>
      </c>
      <c r="D2319" t="s">
        <v>413</v>
      </c>
      <c r="E2319" t="s">
        <v>413</v>
      </c>
      <c r="F2319" t="s">
        <v>413</v>
      </c>
      <c r="G2319" t="s">
        <v>413</v>
      </c>
      <c r="I2319" t="s">
        <v>1636</v>
      </c>
      <c r="J2319" t="s">
        <v>1636</v>
      </c>
      <c r="K2319" t="s">
        <v>5748</v>
      </c>
    </row>
    <row r="2320" spans="1:11" x14ac:dyDescent="0.35">
      <c r="A2320" t="s">
        <v>5979</v>
      </c>
      <c r="B2320" t="s">
        <v>5154</v>
      </c>
      <c r="C2320" t="s">
        <v>4699</v>
      </c>
      <c r="D2320" t="s">
        <v>413</v>
      </c>
      <c r="E2320" t="s">
        <v>413</v>
      </c>
      <c r="F2320" t="s">
        <v>413</v>
      </c>
      <c r="G2320" t="s">
        <v>413</v>
      </c>
      <c r="I2320" t="s">
        <v>1636</v>
      </c>
      <c r="J2320" t="s">
        <v>1636</v>
      </c>
      <c r="K2320" t="s">
        <v>5749</v>
      </c>
    </row>
    <row r="2321" spans="1:11" x14ac:dyDescent="0.35">
      <c r="A2321" t="s">
        <v>5979</v>
      </c>
      <c r="B2321" t="s">
        <v>5154</v>
      </c>
      <c r="C2321" t="s">
        <v>4720</v>
      </c>
      <c r="D2321" t="s">
        <v>413</v>
      </c>
      <c r="E2321" t="s">
        <v>413</v>
      </c>
      <c r="F2321" t="s">
        <v>413</v>
      </c>
      <c r="G2321" t="s">
        <v>413</v>
      </c>
      <c r="I2321" t="s">
        <v>1636</v>
      </c>
      <c r="J2321" t="s">
        <v>1636</v>
      </c>
      <c r="K2321" t="s">
        <v>5750</v>
      </c>
    </row>
    <row r="2322" spans="1:11" x14ac:dyDescent="0.35">
      <c r="A2322" t="s">
        <v>5979</v>
      </c>
      <c r="B2322" t="s">
        <v>5155</v>
      </c>
      <c r="C2322" t="s">
        <v>4656</v>
      </c>
      <c r="D2322" t="s">
        <v>413</v>
      </c>
      <c r="E2322" t="s">
        <v>413</v>
      </c>
      <c r="F2322" t="s">
        <v>413</v>
      </c>
      <c r="G2322" t="s">
        <v>413</v>
      </c>
      <c r="I2322" t="s">
        <v>1636</v>
      </c>
      <c r="J2322">
        <v>0</v>
      </c>
      <c r="K2322" t="s">
        <v>5751</v>
      </c>
    </row>
    <row r="2323" spans="1:11" x14ac:dyDescent="0.35">
      <c r="A2323" t="s">
        <v>5979</v>
      </c>
      <c r="B2323" t="s">
        <v>5155</v>
      </c>
      <c r="C2323" t="s">
        <v>4677</v>
      </c>
      <c r="D2323" t="s">
        <v>413</v>
      </c>
      <c r="E2323" t="s">
        <v>413</v>
      </c>
      <c r="F2323" t="s">
        <v>413</v>
      </c>
      <c r="G2323" t="s">
        <v>413</v>
      </c>
      <c r="I2323" t="s">
        <v>1636</v>
      </c>
      <c r="J2323" t="s">
        <v>1636</v>
      </c>
      <c r="K2323" t="s">
        <v>5752</v>
      </c>
    </row>
    <row r="2324" spans="1:11" x14ac:dyDescent="0.35">
      <c r="A2324" t="s">
        <v>5979</v>
      </c>
      <c r="B2324" t="s">
        <v>5155</v>
      </c>
      <c r="C2324" t="s">
        <v>4698</v>
      </c>
      <c r="D2324" t="s">
        <v>413</v>
      </c>
      <c r="E2324" t="s">
        <v>413</v>
      </c>
      <c r="F2324" t="s">
        <v>413</v>
      </c>
      <c r="G2324" t="s">
        <v>413</v>
      </c>
      <c r="I2324" t="s">
        <v>1636</v>
      </c>
      <c r="J2324" t="s">
        <v>1636</v>
      </c>
      <c r="K2324" t="s">
        <v>5753</v>
      </c>
    </row>
    <row r="2325" spans="1:11" x14ac:dyDescent="0.35">
      <c r="A2325" t="s">
        <v>5979</v>
      </c>
      <c r="B2325" t="s">
        <v>5155</v>
      </c>
      <c r="C2325" t="s">
        <v>4719</v>
      </c>
      <c r="D2325" t="s">
        <v>413</v>
      </c>
      <c r="E2325" t="s">
        <v>413</v>
      </c>
      <c r="F2325" t="s">
        <v>413</v>
      </c>
      <c r="G2325" t="s">
        <v>413</v>
      </c>
      <c r="I2325" t="s">
        <v>1636</v>
      </c>
      <c r="J2325" t="s">
        <v>1636</v>
      </c>
      <c r="K2325" t="s">
        <v>5754</v>
      </c>
    </row>
    <row r="2326" spans="1:11" x14ac:dyDescent="0.35">
      <c r="A2326" t="s">
        <v>5979</v>
      </c>
      <c r="B2326" t="s">
        <v>5156</v>
      </c>
      <c r="C2326" t="s">
        <v>4655</v>
      </c>
      <c r="D2326" t="s">
        <v>413</v>
      </c>
      <c r="E2326" t="s">
        <v>413</v>
      </c>
      <c r="F2326" t="s">
        <v>413</v>
      </c>
      <c r="G2326" t="s">
        <v>413</v>
      </c>
      <c r="I2326" t="s">
        <v>1636</v>
      </c>
      <c r="J2326">
        <v>0</v>
      </c>
      <c r="K2326" t="s">
        <v>5755</v>
      </c>
    </row>
    <row r="2327" spans="1:11" x14ac:dyDescent="0.35">
      <c r="A2327" t="s">
        <v>5979</v>
      </c>
      <c r="B2327" t="s">
        <v>5156</v>
      </c>
      <c r="C2327" t="s">
        <v>4676</v>
      </c>
      <c r="D2327" t="s">
        <v>413</v>
      </c>
      <c r="E2327" t="s">
        <v>413</v>
      </c>
      <c r="F2327" t="s">
        <v>413</v>
      </c>
      <c r="G2327" t="s">
        <v>413</v>
      </c>
      <c r="I2327" t="s">
        <v>1636</v>
      </c>
      <c r="J2327" t="s">
        <v>1636</v>
      </c>
      <c r="K2327" t="s">
        <v>5756</v>
      </c>
    </row>
    <row r="2328" spans="1:11" x14ac:dyDescent="0.35">
      <c r="A2328" t="s">
        <v>5979</v>
      </c>
      <c r="B2328" t="s">
        <v>5156</v>
      </c>
      <c r="C2328" t="s">
        <v>4697</v>
      </c>
      <c r="D2328" t="s">
        <v>413</v>
      </c>
      <c r="E2328" t="s">
        <v>413</v>
      </c>
      <c r="F2328" t="s">
        <v>413</v>
      </c>
      <c r="G2328" t="s">
        <v>413</v>
      </c>
      <c r="I2328" t="s">
        <v>1636</v>
      </c>
      <c r="J2328" t="s">
        <v>1636</v>
      </c>
      <c r="K2328" t="s">
        <v>5757</v>
      </c>
    </row>
    <row r="2329" spans="1:11" x14ac:dyDescent="0.35">
      <c r="A2329" t="s">
        <v>5979</v>
      </c>
      <c r="B2329" t="s">
        <v>5156</v>
      </c>
      <c r="C2329" t="s">
        <v>4718</v>
      </c>
      <c r="D2329" t="s">
        <v>413</v>
      </c>
      <c r="E2329" t="s">
        <v>413</v>
      </c>
      <c r="F2329" t="s">
        <v>413</v>
      </c>
      <c r="G2329" t="s">
        <v>413</v>
      </c>
      <c r="I2329" t="s">
        <v>1636</v>
      </c>
      <c r="J2329" t="s">
        <v>1636</v>
      </c>
      <c r="K2329" t="s">
        <v>5758</v>
      </c>
    </row>
    <row r="2330" spans="1:11" x14ac:dyDescent="0.35">
      <c r="A2330" t="s">
        <v>5979</v>
      </c>
      <c r="B2330" t="s">
        <v>5157</v>
      </c>
      <c r="C2330" t="s">
        <v>4654</v>
      </c>
      <c r="D2330" t="s">
        <v>413</v>
      </c>
      <c r="E2330" t="s">
        <v>413</v>
      </c>
      <c r="F2330" t="s">
        <v>413</v>
      </c>
      <c r="G2330" t="s">
        <v>413</v>
      </c>
      <c r="I2330" t="s">
        <v>1636</v>
      </c>
      <c r="J2330">
        <v>0</v>
      </c>
      <c r="K2330" t="s">
        <v>5759</v>
      </c>
    </row>
    <row r="2331" spans="1:11" x14ac:dyDescent="0.35">
      <c r="A2331" t="s">
        <v>5979</v>
      </c>
      <c r="B2331" t="s">
        <v>5157</v>
      </c>
      <c r="C2331" t="s">
        <v>4675</v>
      </c>
      <c r="D2331" t="s">
        <v>413</v>
      </c>
      <c r="E2331" t="s">
        <v>413</v>
      </c>
      <c r="F2331" t="s">
        <v>413</v>
      </c>
      <c r="G2331" t="s">
        <v>413</v>
      </c>
      <c r="I2331" t="s">
        <v>1636</v>
      </c>
      <c r="J2331" t="s">
        <v>1636</v>
      </c>
      <c r="K2331" t="s">
        <v>5760</v>
      </c>
    </row>
    <row r="2332" spans="1:11" x14ac:dyDescent="0.35">
      <c r="A2332" t="s">
        <v>5979</v>
      </c>
      <c r="B2332" t="s">
        <v>5157</v>
      </c>
      <c r="C2332" t="s">
        <v>4696</v>
      </c>
      <c r="D2332" t="s">
        <v>413</v>
      </c>
      <c r="E2332" t="s">
        <v>413</v>
      </c>
      <c r="F2332" t="s">
        <v>413</v>
      </c>
      <c r="G2332" t="s">
        <v>413</v>
      </c>
      <c r="I2332" t="s">
        <v>1636</v>
      </c>
      <c r="J2332" t="s">
        <v>1636</v>
      </c>
      <c r="K2332" t="s">
        <v>5761</v>
      </c>
    </row>
    <row r="2333" spans="1:11" x14ac:dyDescent="0.35">
      <c r="A2333" t="s">
        <v>5979</v>
      </c>
      <c r="B2333" t="s">
        <v>5157</v>
      </c>
      <c r="C2333" t="s">
        <v>4717</v>
      </c>
      <c r="D2333" t="s">
        <v>413</v>
      </c>
      <c r="E2333" t="s">
        <v>413</v>
      </c>
      <c r="F2333" t="s">
        <v>413</v>
      </c>
      <c r="G2333" t="s">
        <v>413</v>
      </c>
      <c r="I2333" t="s">
        <v>1636</v>
      </c>
      <c r="J2333" t="s">
        <v>1636</v>
      </c>
      <c r="K2333" t="s">
        <v>5762</v>
      </c>
    </row>
    <row r="2334" spans="1:11" x14ac:dyDescent="0.35">
      <c r="A2334" t="s">
        <v>5979</v>
      </c>
      <c r="B2334" t="s">
        <v>5158</v>
      </c>
      <c r="C2334" t="s">
        <v>4667</v>
      </c>
      <c r="D2334" t="s">
        <v>6014</v>
      </c>
      <c r="E2334" t="s">
        <v>6014</v>
      </c>
      <c r="F2334" t="s">
        <v>6014</v>
      </c>
      <c r="G2334" t="s">
        <v>6014</v>
      </c>
      <c r="H2334">
        <v>17</v>
      </c>
      <c r="I2334" t="s">
        <v>2353</v>
      </c>
      <c r="J2334">
        <v>39</v>
      </c>
      <c r="K2334" t="s">
        <v>5763</v>
      </c>
    </row>
    <row r="2335" spans="1:11" x14ac:dyDescent="0.35">
      <c r="A2335" t="s">
        <v>5979</v>
      </c>
      <c r="B2335" t="s">
        <v>5158</v>
      </c>
      <c r="C2335" t="s">
        <v>4688</v>
      </c>
      <c r="D2335" t="s">
        <v>6015</v>
      </c>
      <c r="E2335" t="s">
        <v>6015</v>
      </c>
      <c r="F2335" t="s">
        <v>6015</v>
      </c>
      <c r="G2335" t="s">
        <v>6015</v>
      </c>
      <c r="H2335">
        <v>22</v>
      </c>
      <c r="I2335" t="s">
        <v>2353</v>
      </c>
      <c r="J2335" t="s">
        <v>1636</v>
      </c>
      <c r="K2335" t="s">
        <v>5764</v>
      </c>
    </row>
    <row r="2336" spans="1:11" x14ac:dyDescent="0.35">
      <c r="A2336" t="s">
        <v>5979</v>
      </c>
      <c r="B2336" t="s">
        <v>5158</v>
      </c>
      <c r="C2336" t="s">
        <v>4709</v>
      </c>
      <c r="D2336" t="s">
        <v>1636</v>
      </c>
      <c r="E2336" t="s">
        <v>1636</v>
      </c>
      <c r="F2336" t="s">
        <v>1636</v>
      </c>
      <c r="I2336" t="s">
        <v>1636</v>
      </c>
      <c r="J2336" t="s">
        <v>1636</v>
      </c>
      <c r="K2336" t="s">
        <v>5765</v>
      </c>
    </row>
    <row r="2337" spans="1:11" x14ac:dyDescent="0.35">
      <c r="A2337" t="s">
        <v>5979</v>
      </c>
      <c r="B2337" t="s">
        <v>5158</v>
      </c>
      <c r="C2337" t="s">
        <v>4730</v>
      </c>
      <c r="D2337" t="s">
        <v>1636</v>
      </c>
      <c r="E2337" t="s">
        <v>1636</v>
      </c>
      <c r="F2337" t="s">
        <v>1636</v>
      </c>
      <c r="I2337" t="s">
        <v>1636</v>
      </c>
      <c r="J2337" t="s">
        <v>1636</v>
      </c>
      <c r="K2337" t="s">
        <v>5766</v>
      </c>
    </row>
    <row r="2338" spans="1:11" x14ac:dyDescent="0.35">
      <c r="A2338" t="s">
        <v>5979</v>
      </c>
      <c r="B2338" t="s">
        <v>5160</v>
      </c>
      <c r="C2338" t="s">
        <v>4666</v>
      </c>
      <c r="D2338" t="s">
        <v>6036</v>
      </c>
      <c r="E2338" t="s">
        <v>6037</v>
      </c>
      <c r="F2338" t="s">
        <v>6037</v>
      </c>
      <c r="G2338" t="s">
        <v>6016</v>
      </c>
      <c r="H2338">
        <v>16</v>
      </c>
      <c r="I2338" t="s">
        <v>2353</v>
      </c>
      <c r="J2338">
        <v>47</v>
      </c>
      <c r="K2338" t="s">
        <v>5767</v>
      </c>
    </row>
    <row r="2339" spans="1:11" x14ac:dyDescent="0.35">
      <c r="A2339" t="s">
        <v>5979</v>
      </c>
      <c r="B2339" t="s">
        <v>5160</v>
      </c>
      <c r="C2339" t="s">
        <v>4687</v>
      </c>
      <c r="D2339" t="s">
        <v>6015</v>
      </c>
      <c r="E2339" t="s">
        <v>6015</v>
      </c>
      <c r="F2339" t="s">
        <v>6015</v>
      </c>
      <c r="G2339" t="s">
        <v>6015</v>
      </c>
      <c r="H2339">
        <v>25</v>
      </c>
      <c r="I2339" t="s">
        <v>2353</v>
      </c>
      <c r="J2339" t="s">
        <v>1636</v>
      </c>
      <c r="K2339" t="s">
        <v>5768</v>
      </c>
    </row>
    <row r="2340" spans="1:11" x14ac:dyDescent="0.35">
      <c r="A2340" t="s">
        <v>5979</v>
      </c>
      <c r="B2340" t="s">
        <v>5160</v>
      </c>
      <c r="C2340" t="s">
        <v>4708</v>
      </c>
      <c r="D2340" t="s">
        <v>6014</v>
      </c>
      <c r="E2340" t="s">
        <v>6043</v>
      </c>
      <c r="F2340" t="s">
        <v>6043</v>
      </c>
      <c r="G2340" t="s">
        <v>6017</v>
      </c>
      <c r="H2340">
        <v>6</v>
      </c>
      <c r="I2340" t="s">
        <v>2353</v>
      </c>
      <c r="J2340" t="s">
        <v>1636</v>
      </c>
      <c r="K2340" t="s">
        <v>5769</v>
      </c>
    </row>
    <row r="2341" spans="1:11" x14ac:dyDescent="0.35">
      <c r="A2341" t="s">
        <v>5979</v>
      </c>
      <c r="B2341" t="s">
        <v>5160</v>
      </c>
      <c r="C2341" t="s">
        <v>4729</v>
      </c>
      <c r="D2341" t="s">
        <v>1636</v>
      </c>
      <c r="E2341" t="s">
        <v>1636</v>
      </c>
      <c r="F2341" t="s">
        <v>1636</v>
      </c>
      <c r="I2341" t="s">
        <v>1636</v>
      </c>
      <c r="J2341" t="s">
        <v>1636</v>
      </c>
      <c r="K2341" t="s">
        <v>5770</v>
      </c>
    </row>
    <row r="2342" spans="1:11" x14ac:dyDescent="0.35">
      <c r="A2342" t="s">
        <v>5979</v>
      </c>
      <c r="B2342" t="s">
        <v>5161</v>
      </c>
      <c r="C2342" t="s">
        <v>4665</v>
      </c>
      <c r="D2342" t="s">
        <v>6036</v>
      </c>
      <c r="E2342" t="s">
        <v>6037</v>
      </c>
      <c r="F2342" t="s">
        <v>6037</v>
      </c>
      <c r="G2342" t="s">
        <v>6018</v>
      </c>
      <c r="H2342">
        <v>25</v>
      </c>
      <c r="I2342" t="s">
        <v>2353</v>
      </c>
      <c r="J2342">
        <v>49</v>
      </c>
      <c r="K2342" t="s">
        <v>5771</v>
      </c>
    </row>
    <row r="2343" spans="1:11" x14ac:dyDescent="0.35">
      <c r="A2343" t="s">
        <v>5979</v>
      </c>
      <c r="B2343" t="s">
        <v>5161</v>
      </c>
      <c r="C2343" t="s">
        <v>4686</v>
      </c>
      <c r="D2343" t="s">
        <v>3794</v>
      </c>
      <c r="E2343" t="s">
        <v>3795</v>
      </c>
      <c r="F2343" t="s">
        <v>3795</v>
      </c>
      <c r="G2343" t="s">
        <v>6019</v>
      </c>
      <c r="H2343">
        <v>24</v>
      </c>
      <c r="I2343" t="s">
        <v>2353</v>
      </c>
      <c r="J2343" t="s">
        <v>1636</v>
      </c>
      <c r="K2343" t="s">
        <v>5772</v>
      </c>
    </row>
    <row r="2344" spans="1:11" x14ac:dyDescent="0.35">
      <c r="A2344" t="s">
        <v>5979</v>
      </c>
      <c r="B2344" t="s">
        <v>5161</v>
      </c>
      <c r="C2344" t="s">
        <v>4707</v>
      </c>
      <c r="D2344" t="s">
        <v>1636</v>
      </c>
      <c r="E2344" t="s">
        <v>1636</v>
      </c>
      <c r="F2344" t="s">
        <v>1636</v>
      </c>
      <c r="I2344" t="s">
        <v>1636</v>
      </c>
      <c r="J2344" t="s">
        <v>1636</v>
      </c>
      <c r="K2344" t="s">
        <v>5773</v>
      </c>
    </row>
    <row r="2345" spans="1:11" x14ac:dyDescent="0.35">
      <c r="A2345" t="s">
        <v>5979</v>
      </c>
      <c r="B2345" t="s">
        <v>5161</v>
      </c>
      <c r="C2345" t="s">
        <v>4728</v>
      </c>
      <c r="D2345" t="s">
        <v>1636</v>
      </c>
      <c r="E2345" t="s">
        <v>1636</v>
      </c>
      <c r="F2345" t="s">
        <v>1636</v>
      </c>
      <c r="I2345" t="s">
        <v>1636</v>
      </c>
      <c r="J2345" t="s">
        <v>1636</v>
      </c>
      <c r="K2345" t="s">
        <v>5774</v>
      </c>
    </row>
    <row r="2346" spans="1:11" x14ac:dyDescent="0.35">
      <c r="A2346" t="s">
        <v>5979</v>
      </c>
      <c r="B2346" t="s">
        <v>5162</v>
      </c>
      <c r="C2346" t="s">
        <v>4664</v>
      </c>
      <c r="D2346" t="s">
        <v>6036</v>
      </c>
      <c r="E2346" t="s">
        <v>6037</v>
      </c>
      <c r="F2346" t="s">
        <v>6037</v>
      </c>
      <c r="G2346" t="s">
        <v>6020</v>
      </c>
      <c r="H2346">
        <v>10</v>
      </c>
      <c r="I2346" t="s">
        <v>2353</v>
      </c>
      <c r="J2346">
        <v>49</v>
      </c>
      <c r="K2346" t="s">
        <v>5775</v>
      </c>
    </row>
    <row r="2347" spans="1:11" x14ac:dyDescent="0.35">
      <c r="A2347" t="s">
        <v>5979</v>
      </c>
      <c r="B2347" t="s">
        <v>5162</v>
      </c>
      <c r="C2347" t="s">
        <v>4685</v>
      </c>
      <c r="D2347" t="s">
        <v>1721</v>
      </c>
      <c r="E2347" t="s">
        <v>2109</v>
      </c>
      <c r="F2347" t="s">
        <v>2109</v>
      </c>
      <c r="G2347" t="s">
        <v>4456</v>
      </c>
      <c r="H2347">
        <v>32</v>
      </c>
      <c r="I2347" t="s">
        <v>2353</v>
      </c>
      <c r="J2347" t="s">
        <v>1636</v>
      </c>
      <c r="K2347" t="s">
        <v>5776</v>
      </c>
    </row>
    <row r="2348" spans="1:11" x14ac:dyDescent="0.35">
      <c r="A2348" t="s">
        <v>5979</v>
      </c>
      <c r="B2348" t="s">
        <v>5162</v>
      </c>
      <c r="C2348" t="s">
        <v>4706</v>
      </c>
      <c r="D2348" t="s">
        <v>6036</v>
      </c>
      <c r="E2348" t="s">
        <v>6037</v>
      </c>
      <c r="F2348" t="s">
        <v>6037</v>
      </c>
      <c r="G2348" t="s">
        <v>6016</v>
      </c>
      <c r="H2348">
        <v>7</v>
      </c>
      <c r="I2348" t="s">
        <v>2353</v>
      </c>
      <c r="J2348" t="s">
        <v>1636</v>
      </c>
      <c r="K2348" t="s">
        <v>5777</v>
      </c>
    </row>
    <row r="2349" spans="1:11" x14ac:dyDescent="0.35">
      <c r="A2349" t="s">
        <v>5979</v>
      </c>
      <c r="B2349" t="s">
        <v>5162</v>
      </c>
      <c r="C2349" t="s">
        <v>4727</v>
      </c>
      <c r="D2349" t="s">
        <v>1636</v>
      </c>
      <c r="E2349" t="s">
        <v>1636</v>
      </c>
      <c r="F2349" t="s">
        <v>1636</v>
      </c>
      <c r="I2349" t="s">
        <v>1636</v>
      </c>
      <c r="J2349" t="s">
        <v>1636</v>
      </c>
      <c r="K2349" t="s">
        <v>5778</v>
      </c>
    </row>
    <row r="2350" spans="1:11" x14ac:dyDescent="0.35">
      <c r="A2350" t="s">
        <v>5979</v>
      </c>
      <c r="B2350" t="s">
        <v>5163</v>
      </c>
      <c r="C2350" t="s">
        <v>4663</v>
      </c>
      <c r="D2350" t="s">
        <v>1721</v>
      </c>
      <c r="E2350" t="s">
        <v>2109</v>
      </c>
      <c r="F2350" t="s">
        <v>2109</v>
      </c>
      <c r="G2350" t="s">
        <v>4453</v>
      </c>
      <c r="H2350">
        <v>48</v>
      </c>
      <c r="I2350" t="s">
        <v>2353</v>
      </c>
      <c r="J2350">
        <v>48</v>
      </c>
      <c r="K2350" t="s">
        <v>5779</v>
      </c>
    </row>
    <row r="2351" spans="1:11" x14ac:dyDescent="0.35">
      <c r="A2351" t="s">
        <v>5979</v>
      </c>
      <c r="B2351" t="s">
        <v>5163</v>
      </c>
      <c r="C2351" t="s">
        <v>4684</v>
      </c>
      <c r="D2351" t="s">
        <v>1636</v>
      </c>
      <c r="E2351" t="s">
        <v>1636</v>
      </c>
      <c r="F2351" t="s">
        <v>1636</v>
      </c>
      <c r="I2351" t="s">
        <v>1636</v>
      </c>
      <c r="J2351" t="s">
        <v>1636</v>
      </c>
      <c r="K2351" t="s">
        <v>5780</v>
      </c>
    </row>
    <row r="2352" spans="1:11" x14ac:dyDescent="0.35">
      <c r="A2352" t="s">
        <v>5979</v>
      </c>
      <c r="B2352" t="s">
        <v>5163</v>
      </c>
      <c r="C2352" t="s">
        <v>4705</v>
      </c>
      <c r="D2352" t="s">
        <v>1636</v>
      </c>
      <c r="E2352" t="s">
        <v>1636</v>
      </c>
      <c r="F2352" t="s">
        <v>1636</v>
      </c>
      <c r="I2352" t="s">
        <v>1636</v>
      </c>
      <c r="J2352" t="s">
        <v>1636</v>
      </c>
      <c r="K2352" t="s">
        <v>5781</v>
      </c>
    </row>
    <row r="2353" spans="1:11" x14ac:dyDescent="0.35">
      <c r="A2353" t="s">
        <v>5979</v>
      </c>
      <c r="B2353" t="s">
        <v>5163</v>
      </c>
      <c r="C2353" t="s">
        <v>4726</v>
      </c>
      <c r="D2353" t="s">
        <v>1636</v>
      </c>
      <c r="E2353" t="s">
        <v>1636</v>
      </c>
      <c r="F2353" t="s">
        <v>1636</v>
      </c>
      <c r="I2353" t="s">
        <v>1636</v>
      </c>
      <c r="J2353" t="s">
        <v>1636</v>
      </c>
      <c r="K2353" t="s">
        <v>5782</v>
      </c>
    </row>
    <row r="2354" spans="1:11" x14ac:dyDescent="0.35">
      <c r="A2354" t="s">
        <v>5979</v>
      </c>
      <c r="B2354" t="s">
        <v>5164</v>
      </c>
      <c r="C2354" t="s">
        <v>4662</v>
      </c>
      <c r="D2354" t="s">
        <v>3794</v>
      </c>
      <c r="E2354" t="s">
        <v>3795</v>
      </c>
      <c r="F2354" t="s">
        <v>3795</v>
      </c>
      <c r="G2354" t="s">
        <v>5371</v>
      </c>
      <c r="H2354">
        <v>6</v>
      </c>
      <c r="I2354" t="s">
        <v>2353</v>
      </c>
      <c r="J2354">
        <v>49</v>
      </c>
      <c r="K2354" t="s">
        <v>5783</v>
      </c>
    </row>
    <row r="2355" spans="1:11" x14ac:dyDescent="0.35">
      <c r="A2355" t="s">
        <v>5979</v>
      </c>
      <c r="B2355" t="s">
        <v>5164</v>
      </c>
      <c r="C2355" t="s">
        <v>4683</v>
      </c>
      <c r="D2355" t="s">
        <v>3794</v>
      </c>
      <c r="E2355" t="s">
        <v>3795</v>
      </c>
      <c r="F2355" t="s">
        <v>3795</v>
      </c>
      <c r="G2355" t="s">
        <v>5370</v>
      </c>
      <c r="H2355">
        <v>29</v>
      </c>
      <c r="I2355" t="s">
        <v>2353</v>
      </c>
      <c r="J2355" t="s">
        <v>1636</v>
      </c>
      <c r="K2355" t="s">
        <v>5784</v>
      </c>
    </row>
    <row r="2356" spans="1:11" x14ac:dyDescent="0.35">
      <c r="A2356" t="s">
        <v>5979</v>
      </c>
      <c r="B2356" t="s">
        <v>5164</v>
      </c>
      <c r="C2356" t="s">
        <v>4704</v>
      </c>
      <c r="D2356" t="s">
        <v>6036</v>
      </c>
      <c r="E2356" t="s">
        <v>6037</v>
      </c>
      <c r="F2356" t="s">
        <v>6037</v>
      </c>
      <c r="G2356" t="s">
        <v>6020</v>
      </c>
      <c r="H2356">
        <v>14</v>
      </c>
      <c r="I2356" t="s">
        <v>2353</v>
      </c>
      <c r="J2356" t="s">
        <v>1636</v>
      </c>
      <c r="K2356" t="s">
        <v>5785</v>
      </c>
    </row>
    <row r="2357" spans="1:11" x14ac:dyDescent="0.35">
      <c r="A2357" t="s">
        <v>5979</v>
      </c>
      <c r="B2357" t="s">
        <v>5164</v>
      </c>
      <c r="C2357" t="s">
        <v>4725</v>
      </c>
      <c r="D2357" t="s">
        <v>1636</v>
      </c>
      <c r="E2357" t="s">
        <v>1636</v>
      </c>
      <c r="F2357" t="s">
        <v>1636</v>
      </c>
      <c r="I2357" t="s">
        <v>1636</v>
      </c>
      <c r="J2357" t="s">
        <v>1636</v>
      </c>
      <c r="K2357" t="s">
        <v>5786</v>
      </c>
    </row>
    <row r="2358" spans="1:11" x14ac:dyDescent="0.35">
      <c r="A2358" t="s">
        <v>5979</v>
      </c>
      <c r="B2358" t="s">
        <v>5165</v>
      </c>
      <c r="C2358" t="s">
        <v>4661</v>
      </c>
      <c r="D2358" t="s">
        <v>832</v>
      </c>
      <c r="E2358" t="s">
        <v>1111</v>
      </c>
      <c r="F2358" t="s">
        <v>1111</v>
      </c>
      <c r="G2358" t="s">
        <v>5218</v>
      </c>
      <c r="H2358">
        <v>46</v>
      </c>
      <c r="I2358" t="s">
        <v>2353</v>
      </c>
      <c r="J2358">
        <v>46</v>
      </c>
      <c r="K2358" t="s">
        <v>5787</v>
      </c>
    </row>
    <row r="2359" spans="1:11" x14ac:dyDescent="0.35">
      <c r="A2359" t="s">
        <v>5979</v>
      </c>
      <c r="B2359" t="s">
        <v>5165</v>
      </c>
      <c r="C2359" t="s">
        <v>4682</v>
      </c>
      <c r="D2359" t="s">
        <v>1636</v>
      </c>
      <c r="E2359" t="s">
        <v>1636</v>
      </c>
      <c r="F2359" t="s">
        <v>1636</v>
      </c>
      <c r="I2359" t="s">
        <v>1636</v>
      </c>
      <c r="J2359" t="s">
        <v>1636</v>
      </c>
      <c r="K2359" t="s">
        <v>5788</v>
      </c>
    </row>
    <row r="2360" spans="1:11" x14ac:dyDescent="0.35">
      <c r="A2360" t="s">
        <v>5979</v>
      </c>
      <c r="B2360" t="s">
        <v>5165</v>
      </c>
      <c r="C2360" t="s">
        <v>4703</v>
      </c>
      <c r="D2360" t="s">
        <v>1636</v>
      </c>
      <c r="E2360" t="s">
        <v>1636</v>
      </c>
      <c r="F2360" t="s">
        <v>1636</v>
      </c>
      <c r="I2360" t="s">
        <v>1636</v>
      </c>
      <c r="J2360" t="s">
        <v>1636</v>
      </c>
      <c r="K2360" t="s">
        <v>5789</v>
      </c>
    </row>
    <row r="2361" spans="1:11" x14ac:dyDescent="0.35">
      <c r="A2361" t="s">
        <v>5979</v>
      </c>
      <c r="B2361" t="s">
        <v>5165</v>
      </c>
      <c r="C2361" t="s">
        <v>4724</v>
      </c>
      <c r="D2361" t="s">
        <v>1636</v>
      </c>
      <c r="E2361" t="s">
        <v>1636</v>
      </c>
      <c r="F2361" t="s">
        <v>1636</v>
      </c>
      <c r="I2361" t="s">
        <v>1636</v>
      </c>
      <c r="J2361" t="s">
        <v>1636</v>
      </c>
      <c r="K2361" t="s">
        <v>5790</v>
      </c>
    </row>
    <row r="2362" spans="1:11" x14ac:dyDescent="0.35">
      <c r="A2362" t="s">
        <v>5979</v>
      </c>
      <c r="B2362" t="s">
        <v>5166</v>
      </c>
      <c r="C2362" t="s">
        <v>4569</v>
      </c>
      <c r="D2362" t="s">
        <v>837</v>
      </c>
      <c r="E2362" t="s">
        <v>1117</v>
      </c>
      <c r="F2362" t="s">
        <v>1117</v>
      </c>
      <c r="G2362" t="s">
        <v>4291</v>
      </c>
      <c r="H2362">
        <v>36</v>
      </c>
      <c r="I2362" t="s">
        <v>2353</v>
      </c>
      <c r="J2362">
        <v>46</v>
      </c>
      <c r="K2362" t="s">
        <v>5791</v>
      </c>
    </row>
    <row r="2363" spans="1:11" x14ac:dyDescent="0.35">
      <c r="A2363" t="s">
        <v>5979</v>
      </c>
      <c r="B2363" t="s">
        <v>5166</v>
      </c>
      <c r="C2363" t="s">
        <v>4590</v>
      </c>
      <c r="D2363" t="s">
        <v>5392</v>
      </c>
      <c r="E2363" t="s">
        <v>5403</v>
      </c>
      <c r="F2363" t="s">
        <v>5403</v>
      </c>
      <c r="G2363" t="s">
        <v>6029</v>
      </c>
      <c r="H2363">
        <v>10</v>
      </c>
      <c r="I2363" t="s">
        <v>2353</v>
      </c>
      <c r="J2363" t="s">
        <v>1636</v>
      </c>
      <c r="K2363" t="s">
        <v>5792</v>
      </c>
    </row>
    <row r="2364" spans="1:11" x14ac:dyDescent="0.35">
      <c r="A2364" t="s">
        <v>5979</v>
      </c>
      <c r="B2364" t="s">
        <v>5166</v>
      </c>
      <c r="C2364" t="s">
        <v>4611</v>
      </c>
      <c r="D2364" t="s">
        <v>413</v>
      </c>
      <c r="E2364" t="s">
        <v>413</v>
      </c>
      <c r="F2364" t="s">
        <v>413</v>
      </c>
      <c r="G2364" t="s">
        <v>413</v>
      </c>
      <c r="I2364" t="s">
        <v>1636</v>
      </c>
      <c r="J2364" t="s">
        <v>1636</v>
      </c>
      <c r="K2364" t="s">
        <v>5793</v>
      </c>
    </row>
    <row r="2365" spans="1:11" x14ac:dyDescent="0.35">
      <c r="A2365" t="s">
        <v>5979</v>
      </c>
      <c r="B2365" t="s">
        <v>5166</v>
      </c>
      <c r="C2365" t="s">
        <v>4632</v>
      </c>
      <c r="D2365" t="s">
        <v>413</v>
      </c>
      <c r="E2365" t="s">
        <v>413</v>
      </c>
      <c r="F2365" t="s">
        <v>413</v>
      </c>
      <c r="G2365" t="s">
        <v>413</v>
      </c>
      <c r="I2365" t="s">
        <v>1636</v>
      </c>
      <c r="J2365" t="s">
        <v>1636</v>
      </c>
      <c r="K2365" t="s">
        <v>5794</v>
      </c>
    </row>
    <row r="2366" spans="1:11" x14ac:dyDescent="0.35">
      <c r="A2366" t="s">
        <v>5979</v>
      </c>
      <c r="B2366" t="s">
        <v>5167</v>
      </c>
      <c r="C2366" t="s">
        <v>4568</v>
      </c>
      <c r="D2366" t="s">
        <v>2092</v>
      </c>
      <c r="E2366" t="s">
        <v>2110</v>
      </c>
      <c r="F2366" t="s">
        <v>2110</v>
      </c>
      <c r="G2366" t="s">
        <v>4451</v>
      </c>
      <c r="H2366">
        <v>41</v>
      </c>
      <c r="I2366" t="s">
        <v>2353</v>
      </c>
      <c r="J2366">
        <v>49</v>
      </c>
      <c r="K2366" t="s">
        <v>5795</v>
      </c>
    </row>
    <row r="2367" spans="1:11" x14ac:dyDescent="0.35">
      <c r="A2367" t="s">
        <v>5979</v>
      </c>
      <c r="B2367" t="s">
        <v>5167</v>
      </c>
      <c r="C2367" t="s">
        <v>4589</v>
      </c>
      <c r="D2367" t="s">
        <v>5390</v>
      </c>
      <c r="E2367" t="s">
        <v>5391</v>
      </c>
      <c r="F2367" t="s">
        <v>5391</v>
      </c>
      <c r="G2367" t="s">
        <v>5385</v>
      </c>
      <c r="H2367">
        <v>8</v>
      </c>
      <c r="I2367" t="s">
        <v>2353</v>
      </c>
      <c r="J2367" t="s">
        <v>1636</v>
      </c>
      <c r="K2367" t="s">
        <v>5796</v>
      </c>
    </row>
    <row r="2368" spans="1:11" x14ac:dyDescent="0.35">
      <c r="A2368" t="s">
        <v>5979</v>
      </c>
      <c r="B2368" t="s">
        <v>5167</v>
      </c>
      <c r="C2368" t="s">
        <v>4610</v>
      </c>
      <c r="D2368" t="s">
        <v>413</v>
      </c>
      <c r="E2368" t="s">
        <v>413</v>
      </c>
      <c r="F2368" t="s">
        <v>413</v>
      </c>
      <c r="G2368" t="s">
        <v>413</v>
      </c>
      <c r="I2368" t="s">
        <v>1636</v>
      </c>
      <c r="J2368" t="s">
        <v>1636</v>
      </c>
      <c r="K2368" t="s">
        <v>5797</v>
      </c>
    </row>
    <row r="2369" spans="1:11" x14ac:dyDescent="0.35">
      <c r="A2369" t="s">
        <v>5979</v>
      </c>
      <c r="B2369" t="s">
        <v>5167</v>
      </c>
      <c r="C2369" t="s">
        <v>4631</v>
      </c>
      <c r="D2369" t="s">
        <v>413</v>
      </c>
      <c r="E2369" t="s">
        <v>413</v>
      </c>
      <c r="F2369" t="s">
        <v>413</v>
      </c>
      <c r="G2369" t="s">
        <v>413</v>
      </c>
      <c r="I2369" t="s">
        <v>1636</v>
      </c>
      <c r="J2369" t="s">
        <v>1636</v>
      </c>
      <c r="K2369" t="s">
        <v>5798</v>
      </c>
    </row>
    <row r="2370" spans="1:11" x14ac:dyDescent="0.35">
      <c r="A2370" t="s">
        <v>5979</v>
      </c>
      <c r="B2370" t="s">
        <v>5168</v>
      </c>
      <c r="C2370" t="s">
        <v>4567</v>
      </c>
      <c r="D2370" t="s">
        <v>834</v>
      </c>
      <c r="E2370" t="s">
        <v>1150</v>
      </c>
      <c r="F2370" t="s">
        <v>1150</v>
      </c>
      <c r="G2370" t="s">
        <v>6030</v>
      </c>
      <c r="H2370">
        <v>7</v>
      </c>
      <c r="I2370" t="s">
        <v>2353</v>
      </c>
      <c r="J2370">
        <v>49</v>
      </c>
      <c r="K2370" t="s">
        <v>5799</v>
      </c>
    </row>
    <row r="2371" spans="1:11" x14ac:dyDescent="0.35">
      <c r="A2371" t="s">
        <v>5979</v>
      </c>
      <c r="B2371" t="s">
        <v>5168</v>
      </c>
      <c r="C2371" t="s">
        <v>4588</v>
      </c>
      <c r="D2371" t="s">
        <v>834</v>
      </c>
      <c r="E2371" t="s">
        <v>1150</v>
      </c>
      <c r="F2371" t="s">
        <v>1150</v>
      </c>
      <c r="G2371" t="s">
        <v>6031</v>
      </c>
      <c r="H2371">
        <v>34</v>
      </c>
      <c r="I2371" t="s">
        <v>2353</v>
      </c>
      <c r="J2371" t="s">
        <v>1636</v>
      </c>
      <c r="K2371" t="s">
        <v>5800</v>
      </c>
    </row>
    <row r="2372" spans="1:11" x14ac:dyDescent="0.35">
      <c r="A2372" t="s">
        <v>5979</v>
      </c>
      <c r="B2372" t="s">
        <v>5168</v>
      </c>
      <c r="C2372" t="s">
        <v>4609</v>
      </c>
      <c r="D2372" t="s">
        <v>837</v>
      </c>
      <c r="E2372" t="s">
        <v>1117</v>
      </c>
      <c r="F2372" t="s">
        <v>1117</v>
      </c>
      <c r="G2372" t="s">
        <v>5384</v>
      </c>
      <c r="H2372">
        <v>8</v>
      </c>
      <c r="I2372" t="s">
        <v>2353</v>
      </c>
      <c r="J2372" t="s">
        <v>1636</v>
      </c>
      <c r="K2372" t="s">
        <v>5801</v>
      </c>
    </row>
    <row r="2373" spans="1:11" x14ac:dyDescent="0.35">
      <c r="A2373" t="s">
        <v>5979</v>
      </c>
      <c r="B2373" t="s">
        <v>5168</v>
      </c>
      <c r="C2373" t="s">
        <v>4630</v>
      </c>
      <c r="D2373" t="s">
        <v>413</v>
      </c>
      <c r="E2373" t="s">
        <v>413</v>
      </c>
      <c r="F2373" t="s">
        <v>413</v>
      </c>
      <c r="G2373" t="s">
        <v>413</v>
      </c>
      <c r="I2373" t="s">
        <v>1636</v>
      </c>
      <c r="J2373" t="s">
        <v>1636</v>
      </c>
      <c r="K2373" t="s">
        <v>5802</v>
      </c>
    </row>
    <row r="2374" spans="1:11" x14ac:dyDescent="0.35">
      <c r="A2374" t="s">
        <v>5979</v>
      </c>
      <c r="B2374" t="s">
        <v>5169</v>
      </c>
      <c r="C2374" t="s">
        <v>4566</v>
      </c>
      <c r="D2374" t="s">
        <v>2092</v>
      </c>
      <c r="E2374" t="s">
        <v>2110</v>
      </c>
      <c r="F2374" t="s">
        <v>2110</v>
      </c>
      <c r="G2374" t="s">
        <v>4465</v>
      </c>
      <c r="H2374">
        <v>31</v>
      </c>
      <c r="I2374" t="s">
        <v>2353</v>
      </c>
      <c r="J2374">
        <v>31</v>
      </c>
      <c r="K2374" t="s">
        <v>5803</v>
      </c>
    </row>
    <row r="2375" spans="1:11" x14ac:dyDescent="0.35">
      <c r="A2375" t="s">
        <v>5979</v>
      </c>
      <c r="B2375" t="s">
        <v>5169</v>
      </c>
      <c r="C2375" t="s">
        <v>4587</v>
      </c>
      <c r="D2375" t="s">
        <v>413</v>
      </c>
      <c r="E2375" t="s">
        <v>413</v>
      </c>
      <c r="F2375" t="s">
        <v>413</v>
      </c>
      <c r="G2375" t="s">
        <v>413</v>
      </c>
      <c r="I2375" t="s">
        <v>1636</v>
      </c>
      <c r="J2375" t="s">
        <v>1636</v>
      </c>
      <c r="K2375" t="s">
        <v>5804</v>
      </c>
    </row>
    <row r="2376" spans="1:11" x14ac:dyDescent="0.35">
      <c r="A2376" t="s">
        <v>5979</v>
      </c>
      <c r="B2376" t="s">
        <v>5169</v>
      </c>
      <c r="C2376" t="s">
        <v>4608</v>
      </c>
      <c r="D2376" t="s">
        <v>413</v>
      </c>
      <c r="E2376" t="s">
        <v>413</v>
      </c>
      <c r="F2376" t="s">
        <v>413</v>
      </c>
      <c r="G2376" t="s">
        <v>413</v>
      </c>
      <c r="I2376" t="s">
        <v>1636</v>
      </c>
      <c r="J2376" t="s">
        <v>1636</v>
      </c>
      <c r="K2376" t="s">
        <v>5805</v>
      </c>
    </row>
    <row r="2377" spans="1:11" x14ac:dyDescent="0.35">
      <c r="A2377" t="s">
        <v>5979</v>
      </c>
      <c r="B2377" t="s">
        <v>5169</v>
      </c>
      <c r="C2377" t="s">
        <v>4629</v>
      </c>
      <c r="D2377" t="s">
        <v>413</v>
      </c>
      <c r="E2377" t="s">
        <v>413</v>
      </c>
      <c r="F2377" t="s">
        <v>413</v>
      </c>
      <c r="G2377" t="s">
        <v>413</v>
      </c>
      <c r="I2377" t="s">
        <v>1636</v>
      </c>
      <c r="J2377" t="s">
        <v>1636</v>
      </c>
      <c r="K2377" t="s">
        <v>5806</v>
      </c>
    </row>
    <row r="2378" spans="1:11" x14ac:dyDescent="0.35">
      <c r="A2378" t="s">
        <v>5979</v>
      </c>
      <c r="B2378" t="s">
        <v>5170</v>
      </c>
      <c r="C2378" t="s">
        <v>4565</v>
      </c>
      <c r="D2378" t="s">
        <v>5390</v>
      </c>
      <c r="E2378" t="s">
        <v>5391</v>
      </c>
      <c r="F2378" t="s">
        <v>5391</v>
      </c>
      <c r="G2378" t="s">
        <v>5385</v>
      </c>
      <c r="H2378">
        <v>49</v>
      </c>
      <c r="I2378" t="s">
        <v>2353</v>
      </c>
      <c r="J2378">
        <v>49</v>
      </c>
      <c r="K2378" t="s">
        <v>5807</v>
      </c>
    </row>
    <row r="2379" spans="1:11" x14ac:dyDescent="0.35">
      <c r="A2379" t="s">
        <v>5979</v>
      </c>
      <c r="B2379" t="s">
        <v>5170</v>
      </c>
      <c r="C2379" t="s">
        <v>4586</v>
      </c>
      <c r="D2379" t="s">
        <v>413</v>
      </c>
      <c r="E2379" t="s">
        <v>413</v>
      </c>
      <c r="F2379" t="s">
        <v>413</v>
      </c>
      <c r="G2379" t="s">
        <v>413</v>
      </c>
      <c r="I2379" t="s">
        <v>1636</v>
      </c>
      <c r="J2379" t="s">
        <v>1636</v>
      </c>
      <c r="K2379" t="s">
        <v>5808</v>
      </c>
    </row>
    <row r="2380" spans="1:11" x14ac:dyDescent="0.35">
      <c r="A2380" t="s">
        <v>5979</v>
      </c>
      <c r="B2380" t="s">
        <v>5170</v>
      </c>
      <c r="C2380" t="s">
        <v>4607</v>
      </c>
      <c r="D2380" t="s">
        <v>413</v>
      </c>
      <c r="E2380" t="s">
        <v>413</v>
      </c>
      <c r="F2380" t="s">
        <v>413</v>
      </c>
      <c r="G2380" t="s">
        <v>413</v>
      </c>
      <c r="I2380" t="s">
        <v>1636</v>
      </c>
      <c r="J2380" t="s">
        <v>1636</v>
      </c>
      <c r="K2380" t="s">
        <v>5809</v>
      </c>
    </row>
    <row r="2381" spans="1:11" x14ac:dyDescent="0.35">
      <c r="A2381" t="s">
        <v>5979</v>
      </c>
      <c r="B2381" t="s">
        <v>5170</v>
      </c>
      <c r="C2381" t="s">
        <v>4628</v>
      </c>
      <c r="D2381" t="s">
        <v>413</v>
      </c>
      <c r="E2381" t="s">
        <v>413</v>
      </c>
      <c r="F2381" t="s">
        <v>413</v>
      </c>
      <c r="G2381" t="s">
        <v>413</v>
      </c>
      <c r="I2381" t="s">
        <v>1636</v>
      </c>
      <c r="J2381" t="s">
        <v>1636</v>
      </c>
      <c r="K2381" t="s">
        <v>5810</v>
      </c>
    </row>
    <row r="2382" spans="1:11" x14ac:dyDescent="0.35">
      <c r="A2382" t="s">
        <v>5979</v>
      </c>
      <c r="B2382" t="s">
        <v>5171</v>
      </c>
      <c r="C2382" t="s">
        <v>4564</v>
      </c>
      <c r="D2382" t="s">
        <v>5390</v>
      </c>
      <c r="E2382" t="s">
        <v>5391</v>
      </c>
      <c r="F2382" t="s">
        <v>5391</v>
      </c>
      <c r="G2382" t="s">
        <v>6007</v>
      </c>
      <c r="H2382">
        <v>12</v>
      </c>
      <c r="I2382" t="s">
        <v>2353</v>
      </c>
      <c r="J2382">
        <v>49</v>
      </c>
      <c r="K2382" t="s">
        <v>5811</v>
      </c>
    </row>
    <row r="2383" spans="1:11" x14ac:dyDescent="0.35">
      <c r="A2383" t="s">
        <v>5979</v>
      </c>
      <c r="B2383" t="s">
        <v>5171</v>
      </c>
      <c r="C2383" t="s">
        <v>4585</v>
      </c>
      <c r="D2383" t="s">
        <v>2092</v>
      </c>
      <c r="E2383" t="s">
        <v>2110</v>
      </c>
      <c r="F2383" t="s">
        <v>2110</v>
      </c>
      <c r="G2383" t="s">
        <v>4465</v>
      </c>
      <c r="H2383">
        <v>37</v>
      </c>
      <c r="I2383" t="s">
        <v>2353</v>
      </c>
      <c r="J2383" t="s">
        <v>1636</v>
      </c>
      <c r="K2383" t="s">
        <v>5812</v>
      </c>
    </row>
    <row r="2384" spans="1:11" x14ac:dyDescent="0.35">
      <c r="A2384" t="s">
        <v>5979</v>
      </c>
      <c r="B2384" t="s">
        <v>5171</v>
      </c>
      <c r="C2384" t="s">
        <v>4606</v>
      </c>
      <c r="D2384" t="s">
        <v>413</v>
      </c>
      <c r="E2384" t="s">
        <v>413</v>
      </c>
      <c r="F2384" t="s">
        <v>413</v>
      </c>
      <c r="G2384" t="s">
        <v>413</v>
      </c>
      <c r="I2384" t="s">
        <v>1636</v>
      </c>
      <c r="J2384" t="s">
        <v>1636</v>
      </c>
      <c r="K2384" t="s">
        <v>5813</v>
      </c>
    </row>
    <row r="2385" spans="1:11" x14ac:dyDescent="0.35">
      <c r="A2385" t="s">
        <v>5979</v>
      </c>
      <c r="B2385" t="s">
        <v>5171</v>
      </c>
      <c r="C2385" t="s">
        <v>4627</v>
      </c>
      <c r="D2385" t="s">
        <v>413</v>
      </c>
      <c r="E2385" t="s">
        <v>413</v>
      </c>
      <c r="F2385" t="s">
        <v>413</v>
      </c>
      <c r="G2385" t="s">
        <v>413</v>
      </c>
      <c r="I2385" t="s">
        <v>1636</v>
      </c>
      <c r="J2385" t="s">
        <v>1636</v>
      </c>
      <c r="K2385" t="s">
        <v>5814</v>
      </c>
    </row>
    <row r="2386" spans="1:11" x14ac:dyDescent="0.35">
      <c r="A2386" t="s">
        <v>5979</v>
      </c>
      <c r="B2386" t="s">
        <v>5172</v>
      </c>
      <c r="C2386" t="s">
        <v>4563</v>
      </c>
      <c r="D2386" t="s">
        <v>413</v>
      </c>
      <c r="E2386" t="s">
        <v>413</v>
      </c>
      <c r="F2386" t="s">
        <v>413</v>
      </c>
      <c r="G2386" t="s">
        <v>413</v>
      </c>
      <c r="I2386" t="s">
        <v>1636</v>
      </c>
      <c r="J2386">
        <v>0</v>
      </c>
      <c r="K2386" t="s">
        <v>5815</v>
      </c>
    </row>
    <row r="2387" spans="1:11" x14ac:dyDescent="0.35">
      <c r="A2387" t="s">
        <v>5979</v>
      </c>
      <c r="B2387" t="s">
        <v>5172</v>
      </c>
      <c r="C2387" t="s">
        <v>4584</v>
      </c>
      <c r="D2387" t="s">
        <v>413</v>
      </c>
      <c r="E2387" t="s">
        <v>413</v>
      </c>
      <c r="F2387" t="s">
        <v>413</v>
      </c>
      <c r="G2387" t="s">
        <v>413</v>
      </c>
      <c r="I2387" t="s">
        <v>1636</v>
      </c>
      <c r="J2387" t="s">
        <v>1636</v>
      </c>
      <c r="K2387" t="s">
        <v>5816</v>
      </c>
    </row>
    <row r="2388" spans="1:11" x14ac:dyDescent="0.35">
      <c r="A2388" t="s">
        <v>5979</v>
      </c>
      <c r="B2388" t="s">
        <v>5172</v>
      </c>
      <c r="C2388" t="s">
        <v>4605</v>
      </c>
      <c r="D2388" t="s">
        <v>413</v>
      </c>
      <c r="E2388" t="s">
        <v>413</v>
      </c>
      <c r="F2388" t="s">
        <v>413</v>
      </c>
      <c r="G2388" t="s">
        <v>413</v>
      </c>
      <c r="I2388" t="s">
        <v>1636</v>
      </c>
      <c r="J2388" t="s">
        <v>1636</v>
      </c>
      <c r="K2388" t="s">
        <v>5817</v>
      </c>
    </row>
    <row r="2389" spans="1:11" x14ac:dyDescent="0.35">
      <c r="A2389" t="s">
        <v>5979</v>
      </c>
      <c r="B2389" t="s">
        <v>5172</v>
      </c>
      <c r="C2389" t="s">
        <v>4626</v>
      </c>
      <c r="D2389" t="s">
        <v>413</v>
      </c>
      <c r="E2389" t="s">
        <v>413</v>
      </c>
      <c r="F2389" t="s">
        <v>413</v>
      </c>
      <c r="G2389" t="s">
        <v>413</v>
      </c>
      <c r="I2389" t="s">
        <v>1636</v>
      </c>
      <c r="J2389" t="s">
        <v>1636</v>
      </c>
      <c r="K2389" t="s">
        <v>5818</v>
      </c>
    </row>
    <row r="2390" spans="1:11" x14ac:dyDescent="0.35">
      <c r="A2390" t="s">
        <v>5979</v>
      </c>
      <c r="B2390" t="s">
        <v>5173</v>
      </c>
      <c r="C2390" t="s">
        <v>4576</v>
      </c>
      <c r="D2390" t="s">
        <v>1477</v>
      </c>
      <c r="E2390" t="s">
        <v>2033</v>
      </c>
      <c r="F2390" t="s">
        <v>2033</v>
      </c>
      <c r="G2390" t="s">
        <v>6032</v>
      </c>
      <c r="H2390">
        <v>48</v>
      </c>
      <c r="I2390" t="s">
        <v>2353</v>
      </c>
      <c r="J2390">
        <v>48</v>
      </c>
      <c r="K2390" t="s">
        <v>5819</v>
      </c>
    </row>
    <row r="2391" spans="1:11" x14ac:dyDescent="0.35">
      <c r="A2391" t="s">
        <v>5979</v>
      </c>
      <c r="B2391" t="s">
        <v>5173</v>
      </c>
      <c r="C2391" t="s">
        <v>4597</v>
      </c>
      <c r="D2391" t="s">
        <v>413</v>
      </c>
      <c r="E2391" t="s">
        <v>413</v>
      </c>
      <c r="F2391" t="s">
        <v>413</v>
      </c>
      <c r="G2391" t="s">
        <v>413</v>
      </c>
      <c r="I2391" t="s">
        <v>1636</v>
      </c>
      <c r="J2391" t="s">
        <v>1636</v>
      </c>
      <c r="K2391" t="s">
        <v>5820</v>
      </c>
    </row>
    <row r="2392" spans="1:11" x14ac:dyDescent="0.35">
      <c r="A2392" t="s">
        <v>5979</v>
      </c>
      <c r="B2392" t="s">
        <v>5173</v>
      </c>
      <c r="C2392" t="s">
        <v>4618</v>
      </c>
      <c r="D2392" t="s">
        <v>413</v>
      </c>
      <c r="E2392" t="s">
        <v>413</v>
      </c>
      <c r="F2392" t="s">
        <v>413</v>
      </c>
      <c r="G2392" t="s">
        <v>413</v>
      </c>
      <c r="I2392" t="s">
        <v>1636</v>
      </c>
      <c r="J2392" t="s">
        <v>1636</v>
      </c>
      <c r="K2392" t="s">
        <v>5821</v>
      </c>
    </row>
    <row r="2393" spans="1:11" x14ac:dyDescent="0.35">
      <c r="A2393" t="s">
        <v>5979</v>
      </c>
      <c r="B2393" t="s">
        <v>5173</v>
      </c>
      <c r="C2393" t="s">
        <v>4639</v>
      </c>
      <c r="D2393" t="s">
        <v>413</v>
      </c>
      <c r="E2393" t="s">
        <v>413</v>
      </c>
      <c r="F2393" t="s">
        <v>413</v>
      </c>
      <c r="G2393" t="s">
        <v>413</v>
      </c>
      <c r="I2393" t="s">
        <v>1636</v>
      </c>
      <c r="J2393" t="s">
        <v>1636</v>
      </c>
      <c r="K2393" t="s">
        <v>5822</v>
      </c>
    </row>
    <row r="2394" spans="1:11" x14ac:dyDescent="0.35">
      <c r="A2394" t="s">
        <v>5979</v>
      </c>
      <c r="B2394" t="s">
        <v>5174</v>
      </c>
      <c r="C2394" t="s">
        <v>4575</v>
      </c>
      <c r="D2394" t="s">
        <v>5392</v>
      </c>
      <c r="E2394" t="s">
        <v>5403</v>
      </c>
      <c r="F2394" t="s">
        <v>5403</v>
      </c>
      <c r="G2394" t="s">
        <v>5398</v>
      </c>
      <c r="H2394">
        <v>19</v>
      </c>
      <c r="I2394" t="s">
        <v>2353</v>
      </c>
      <c r="J2394">
        <v>51</v>
      </c>
      <c r="K2394" t="s">
        <v>5823</v>
      </c>
    </row>
    <row r="2395" spans="1:11" x14ac:dyDescent="0.35">
      <c r="A2395" t="s">
        <v>5979</v>
      </c>
      <c r="B2395" t="s">
        <v>5174</v>
      </c>
      <c r="C2395" t="s">
        <v>4596</v>
      </c>
      <c r="D2395" t="s">
        <v>1475</v>
      </c>
      <c r="E2395" t="s">
        <v>1634</v>
      </c>
      <c r="F2395" t="s">
        <v>1634</v>
      </c>
      <c r="G2395" t="s">
        <v>6033</v>
      </c>
      <c r="H2395">
        <v>32</v>
      </c>
      <c r="I2395" t="s">
        <v>2353</v>
      </c>
      <c r="J2395" t="s">
        <v>1636</v>
      </c>
      <c r="K2395" t="s">
        <v>5824</v>
      </c>
    </row>
    <row r="2396" spans="1:11" x14ac:dyDescent="0.35">
      <c r="A2396" t="s">
        <v>5979</v>
      </c>
      <c r="B2396" t="s">
        <v>5174</v>
      </c>
      <c r="C2396" t="s">
        <v>4617</v>
      </c>
      <c r="D2396" t="s">
        <v>413</v>
      </c>
      <c r="E2396" t="s">
        <v>413</v>
      </c>
      <c r="F2396" t="s">
        <v>413</v>
      </c>
      <c r="G2396" t="s">
        <v>413</v>
      </c>
      <c r="I2396" t="s">
        <v>1636</v>
      </c>
      <c r="J2396" t="s">
        <v>1636</v>
      </c>
      <c r="K2396" t="s">
        <v>5825</v>
      </c>
    </row>
    <row r="2397" spans="1:11" x14ac:dyDescent="0.35">
      <c r="A2397" t="s">
        <v>5979</v>
      </c>
      <c r="B2397" t="s">
        <v>5174</v>
      </c>
      <c r="C2397" t="s">
        <v>4638</v>
      </c>
      <c r="D2397" t="s">
        <v>413</v>
      </c>
      <c r="E2397" t="s">
        <v>413</v>
      </c>
      <c r="F2397" t="s">
        <v>413</v>
      </c>
      <c r="G2397" t="s">
        <v>413</v>
      </c>
      <c r="I2397" t="s">
        <v>1636</v>
      </c>
      <c r="J2397" t="s">
        <v>1636</v>
      </c>
      <c r="K2397" t="s">
        <v>5826</v>
      </c>
    </row>
    <row r="2398" spans="1:11" x14ac:dyDescent="0.35">
      <c r="A2398" t="s">
        <v>5979</v>
      </c>
      <c r="B2398" t="s">
        <v>5175</v>
      </c>
      <c r="C2398" t="s">
        <v>4574</v>
      </c>
      <c r="D2398" t="s">
        <v>837</v>
      </c>
      <c r="E2398" t="s">
        <v>1117</v>
      </c>
      <c r="F2398" t="s">
        <v>1117</v>
      </c>
      <c r="G2398" t="s">
        <v>5389</v>
      </c>
      <c r="H2398">
        <v>36</v>
      </c>
      <c r="I2398" t="s">
        <v>2353</v>
      </c>
      <c r="J2398">
        <v>36</v>
      </c>
      <c r="K2398" t="s">
        <v>5827</v>
      </c>
    </row>
    <row r="2399" spans="1:11" x14ac:dyDescent="0.35">
      <c r="A2399" t="s">
        <v>5979</v>
      </c>
      <c r="B2399" t="s">
        <v>5175</v>
      </c>
      <c r="C2399" t="s">
        <v>4595</v>
      </c>
      <c r="D2399" t="s">
        <v>413</v>
      </c>
      <c r="E2399" t="s">
        <v>413</v>
      </c>
      <c r="F2399" t="s">
        <v>413</v>
      </c>
      <c r="G2399" t="s">
        <v>413</v>
      </c>
      <c r="I2399" t="s">
        <v>1636</v>
      </c>
      <c r="J2399" t="s">
        <v>1636</v>
      </c>
      <c r="K2399" t="s">
        <v>5828</v>
      </c>
    </row>
    <row r="2400" spans="1:11" x14ac:dyDescent="0.35">
      <c r="A2400" t="s">
        <v>5979</v>
      </c>
      <c r="B2400" t="s">
        <v>5175</v>
      </c>
      <c r="C2400" t="s">
        <v>4616</v>
      </c>
      <c r="D2400" t="s">
        <v>413</v>
      </c>
      <c r="E2400" t="s">
        <v>413</v>
      </c>
      <c r="F2400" t="s">
        <v>413</v>
      </c>
      <c r="G2400" t="s">
        <v>413</v>
      </c>
      <c r="I2400" t="s">
        <v>1636</v>
      </c>
      <c r="J2400" t="s">
        <v>1636</v>
      </c>
      <c r="K2400" t="s">
        <v>5829</v>
      </c>
    </row>
    <row r="2401" spans="1:11" x14ac:dyDescent="0.35">
      <c r="A2401" t="s">
        <v>5979</v>
      </c>
      <c r="B2401" t="s">
        <v>5175</v>
      </c>
      <c r="C2401" t="s">
        <v>4637</v>
      </c>
      <c r="D2401" t="s">
        <v>413</v>
      </c>
      <c r="E2401" t="s">
        <v>413</v>
      </c>
      <c r="F2401" t="s">
        <v>413</v>
      </c>
      <c r="G2401" t="s">
        <v>413</v>
      </c>
      <c r="I2401" t="s">
        <v>1636</v>
      </c>
      <c r="J2401" t="s">
        <v>1636</v>
      </c>
      <c r="K2401" t="s">
        <v>5830</v>
      </c>
    </row>
    <row r="2402" spans="1:11" x14ac:dyDescent="0.35">
      <c r="A2402" t="s">
        <v>5979</v>
      </c>
      <c r="B2402" t="s">
        <v>5176</v>
      </c>
      <c r="C2402" t="s">
        <v>4573</v>
      </c>
      <c r="D2402" t="s">
        <v>834</v>
      </c>
      <c r="E2402" t="s">
        <v>1150</v>
      </c>
      <c r="F2402" t="s">
        <v>1150</v>
      </c>
      <c r="G2402" t="s">
        <v>6034</v>
      </c>
      <c r="H2402">
        <v>29</v>
      </c>
      <c r="I2402" t="s">
        <v>2353</v>
      </c>
      <c r="J2402">
        <v>49</v>
      </c>
      <c r="K2402" t="s">
        <v>5831</v>
      </c>
    </row>
    <row r="2403" spans="1:11" x14ac:dyDescent="0.35">
      <c r="A2403" t="s">
        <v>5979</v>
      </c>
      <c r="B2403" t="s">
        <v>5176</v>
      </c>
      <c r="C2403" t="s">
        <v>4594</v>
      </c>
      <c r="D2403" t="s">
        <v>5390</v>
      </c>
      <c r="E2403" t="s">
        <v>5391</v>
      </c>
      <c r="F2403" t="s">
        <v>5391</v>
      </c>
      <c r="G2403" t="s">
        <v>5373</v>
      </c>
      <c r="H2403">
        <v>20</v>
      </c>
      <c r="I2403" t="s">
        <v>2353</v>
      </c>
      <c r="J2403" t="s">
        <v>1636</v>
      </c>
      <c r="K2403" t="s">
        <v>5832</v>
      </c>
    </row>
    <row r="2404" spans="1:11" x14ac:dyDescent="0.35">
      <c r="A2404" t="s">
        <v>5979</v>
      </c>
      <c r="B2404" t="s">
        <v>5176</v>
      </c>
      <c r="C2404" t="s">
        <v>4615</v>
      </c>
      <c r="D2404" t="s">
        <v>413</v>
      </c>
      <c r="E2404" t="s">
        <v>413</v>
      </c>
      <c r="F2404" t="s">
        <v>413</v>
      </c>
      <c r="G2404" t="s">
        <v>413</v>
      </c>
      <c r="I2404" t="s">
        <v>1636</v>
      </c>
      <c r="J2404" t="s">
        <v>1636</v>
      </c>
      <c r="K2404" t="s">
        <v>5833</v>
      </c>
    </row>
    <row r="2405" spans="1:11" x14ac:dyDescent="0.35">
      <c r="A2405" t="s">
        <v>5979</v>
      </c>
      <c r="B2405" t="s">
        <v>5176</v>
      </c>
      <c r="C2405" t="s">
        <v>4636</v>
      </c>
      <c r="D2405" t="s">
        <v>413</v>
      </c>
      <c r="E2405" t="s">
        <v>413</v>
      </c>
      <c r="F2405" t="s">
        <v>413</v>
      </c>
      <c r="G2405" t="s">
        <v>413</v>
      </c>
      <c r="I2405" t="s">
        <v>1636</v>
      </c>
      <c r="J2405" t="s">
        <v>1636</v>
      </c>
      <c r="K2405" t="s">
        <v>5834</v>
      </c>
    </row>
    <row r="2406" spans="1:11" x14ac:dyDescent="0.35">
      <c r="A2406" t="s">
        <v>5979</v>
      </c>
      <c r="B2406" t="s">
        <v>5180</v>
      </c>
      <c r="C2406" t="s">
        <v>4572</v>
      </c>
      <c r="D2406" t="s">
        <v>834</v>
      </c>
      <c r="E2406" t="s">
        <v>1150</v>
      </c>
      <c r="F2406" t="s">
        <v>1150</v>
      </c>
      <c r="G2406" t="s">
        <v>6030</v>
      </c>
      <c r="H2406">
        <v>45</v>
      </c>
      <c r="I2406" t="s">
        <v>2353</v>
      </c>
      <c r="J2406">
        <v>45</v>
      </c>
      <c r="K2406" t="s">
        <v>5835</v>
      </c>
    </row>
    <row r="2407" spans="1:11" x14ac:dyDescent="0.35">
      <c r="A2407" t="s">
        <v>5979</v>
      </c>
      <c r="B2407" t="s">
        <v>5180</v>
      </c>
      <c r="C2407" t="s">
        <v>4593</v>
      </c>
      <c r="D2407" t="s">
        <v>413</v>
      </c>
      <c r="E2407" t="s">
        <v>413</v>
      </c>
      <c r="F2407" t="s">
        <v>413</v>
      </c>
      <c r="G2407" t="s">
        <v>413</v>
      </c>
      <c r="I2407" t="s">
        <v>1636</v>
      </c>
      <c r="J2407" t="s">
        <v>1636</v>
      </c>
      <c r="K2407" t="s">
        <v>5836</v>
      </c>
    </row>
    <row r="2408" spans="1:11" x14ac:dyDescent="0.35">
      <c r="A2408" t="s">
        <v>5979</v>
      </c>
      <c r="B2408" t="s">
        <v>5180</v>
      </c>
      <c r="C2408" t="s">
        <v>4614</v>
      </c>
      <c r="D2408" t="s">
        <v>413</v>
      </c>
      <c r="E2408" t="s">
        <v>413</v>
      </c>
      <c r="F2408" t="s">
        <v>413</v>
      </c>
      <c r="G2408" t="s">
        <v>413</v>
      </c>
      <c r="I2408" t="s">
        <v>1636</v>
      </c>
      <c r="J2408" t="s">
        <v>1636</v>
      </c>
      <c r="K2408" t="s">
        <v>5837</v>
      </c>
    </row>
    <row r="2409" spans="1:11" x14ac:dyDescent="0.35">
      <c r="A2409" t="s">
        <v>5979</v>
      </c>
      <c r="B2409" t="s">
        <v>5180</v>
      </c>
      <c r="C2409" t="s">
        <v>4635</v>
      </c>
      <c r="D2409" t="s">
        <v>413</v>
      </c>
      <c r="E2409" t="s">
        <v>413</v>
      </c>
      <c r="F2409" t="s">
        <v>413</v>
      </c>
      <c r="G2409" t="s">
        <v>413</v>
      </c>
      <c r="I2409" t="s">
        <v>1636</v>
      </c>
      <c r="J2409" t="s">
        <v>1636</v>
      </c>
      <c r="K2409" t="s">
        <v>5838</v>
      </c>
    </row>
    <row r="2410" spans="1:11" x14ac:dyDescent="0.35">
      <c r="A2410" t="s">
        <v>5979</v>
      </c>
      <c r="B2410" t="s">
        <v>5181</v>
      </c>
      <c r="C2410" t="s">
        <v>4571</v>
      </c>
      <c r="D2410" t="s">
        <v>5392</v>
      </c>
      <c r="E2410" t="s">
        <v>5403</v>
      </c>
      <c r="F2410" t="s">
        <v>5403</v>
      </c>
      <c r="G2410" t="s">
        <v>6029</v>
      </c>
      <c r="H2410">
        <v>20</v>
      </c>
      <c r="I2410" t="s">
        <v>2353</v>
      </c>
      <c r="J2410">
        <v>49</v>
      </c>
      <c r="K2410" t="s">
        <v>5839</v>
      </c>
    </row>
    <row r="2411" spans="1:11" x14ac:dyDescent="0.35">
      <c r="A2411" t="s">
        <v>5979</v>
      </c>
      <c r="B2411" t="s">
        <v>5181</v>
      </c>
      <c r="C2411" t="s">
        <v>4592</v>
      </c>
      <c r="D2411" t="s">
        <v>2092</v>
      </c>
      <c r="E2411" t="s">
        <v>2110</v>
      </c>
      <c r="F2411" t="s">
        <v>2110</v>
      </c>
      <c r="G2411" t="s">
        <v>4451</v>
      </c>
      <c r="H2411">
        <v>29</v>
      </c>
      <c r="I2411" t="s">
        <v>2353</v>
      </c>
      <c r="J2411" t="s">
        <v>1636</v>
      </c>
      <c r="K2411" t="s">
        <v>5840</v>
      </c>
    </row>
    <row r="2412" spans="1:11" x14ac:dyDescent="0.35">
      <c r="A2412" t="s">
        <v>5979</v>
      </c>
      <c r="B2412" t="s">
        <v>5181</v>
      </c>
      <c r="C2412" t="s">
        <v>4613</v>
      </c>
      <c r="D2412" t="s">
        <v>413</v>
      </c>
      <c r="E2412" t="s">
        <v>413</v>
      </c>
      <c r="F2412" t="s">
        <v>413</v>
      </c>
      <c r="G2412" t="s">
        <v>413</v>
      </c>
      <c r="I2412" t="s">
        <v>1636</v>
      </c>
      <c r="J2412" t="s">
        <v>1636</v>
      </c>
      <c r="K2412" t="s">
        <v>5841</v>
      </c>
    </row>
    <row r="2413" spans="1:11" x14ac:dyDescent="0.35">
      <c r="A2413" t="s">
        <v>5979</v>
      </c>
      <c r="B2413" t="s">
        <v>5181</v>
      </c>
      <c r="C2413" t="s">
        <v>4634</v>
      </c>
      <c r="D2413" t="s">
        <v>413</v>
      </c>
      <c r="E2413" t="s">
        <v>413</v>
      </c>
      <c r="F2413" t="s">
        <v>413</v>
      </c>
      <c r="G2413" t="s">
        <v>413</v>
      </c>
      <c r="I2413" t="s">
        <v>1636</v>
      </c>
      <c r="J2413" t="s">
        <v>1636</v>
      </c>
      <c r="K2413" t="s">
        <v>5842</v>
      </c>
    </row>
    <row r="2414" spans="1:11" x14ac:dyDescent="0.35">
      <c r="A2414" t="s">
        <v>5979</v>
      </c>
      <c r="B2414" t="s">
        <v>5182</v>
      </c>
      <c r="C2414" t="s">
        <v>4570</v>
      </c>
      <c r="D2414" t="s">
        <v>837</v>
      </c>
      <c r="E2414" t="s">
        <v>1117</v>
      </c>
      <c r="F2414" t="s">
        <v>1117</v>
      </c>
      <c r="G2414" t="s">
        <v>6035</v>
      </c>
      <c r="H2414">
        <v>26</v>
      </c>
      <c r="I2414" t="s">
        <v>2353</v>
      </c>
      <c r="J2414">
        <v>44</v>
      </c>
      <c r="K2414" t="s">
        <v>5843</v>
      </c>
    </row>
    <row r="2415" spans="1:11" x14ac:dyDescent="0.35">
      <c r="A2415" t="s">
        <v>5979</v>
      </c>
      <c r="B2415" t="s">
        <v>5182</v>
      </c>
      <c r="C2415" t="s">
        <v>4591</v>
      </c>
      <c r="D2415" t="s">
        <v>837</v>
      </c>
      <c r="E2415" t="s">
        <v>1117</v>
      </c>
      <c r="F2415" t="s">
        <v>1117</v>
      </c>
      <c r="G2415" t="s">
        <v>5388</v>
      </c>
      <c r="H2415">
        <v>18</v>
      </c>
      <c r="I2415" t="s">
        <v>2353</v>
      </c>
      <c r="J2415" t="s">
        <v>1636</v>
      </c>
      <c r="K2415" t="s">
        <v>5844</v>
      </c>
    </row>
    <row r="2416" spans="1:11" x14ac:dyDescent="0.35">
      <c r="A2416" t="s">
        <v>5979</v>
      </c>
      <c r="B2416" t="s">
        <v>5182</v>
      </c>
      <c r="C2416" t="s">
        <v>4612</v>
      </c>
      <c r="D2416" t="s">
        <v>413</v>
      </c>
      <c r="E2416" t="s">
        <v>413</v>
      </c>
      <c r="F2416" t="s">
        <v>413</v>
      </c>
      <c r="G2416" t="s">
        <v>413</v>
      </c>
      <c r="I2416" t="s">
        <v>1636</v>
      </c>
      <c r="J2416" t="s">
        <v>1636</v>
      </c>
      <c r="K2416" t="s">
        <v>5845</v>
      </c>
    </row>
    <row r="2417" spans="1:11" x14ac:dyDescent="0.35">
      <c r="A2417" t="s">
        <v>5979</v>
      </c>
      <c r="B2417" t="s">
        <v>5182</v>
      </c>
      <c r="C2417" t="s">
        <v>4633</v>
      </c>
      <c r="D2417" t="s">
        <v>413</v>
      </c>
      <c r="E2417" t="s">
        <v>413</v>
      </c>
      <c r="F2417" t="s">
        <v>413</v>
      </c>
      <c r="G2417" t="s">
        <v>413</v>
      </c>
      <c r="I2417" t="s">
        <v>1636</v>
      </c>
      <c r="J2417" t="s">
        <v>1636</v>
      </c>
      <c r="K2417" t="s">
        <v>5846</v>
      </c>
    </row>
    <row r="2418" spans="1:11" x14ac:dyDescent="0.35">
      <c r="A2418" t="s">
        <v>5979</v>
      </c>
      <c r="B2418" t="s">
        <v>5183</v>
      </c>
      <c r="C2418" t="s">
        <v>4583</v>
      </c>
      <c r="D2418" t="s">
        <v>832</v>
      </c>
      <c r="E2418" t="s">
        <v>1111</v>
      </c>
      <c r="F2418" t="s">
        <v>1111</v>
      </c>
      <c r="G2418" t="s">
        <v>6021</v>
      </c>
      <c r="H2418">
        <v>18</v>
      </c>
      <c r="I2418" t="s">
        <v>2353</v>
      </c>
      <c r="J2418">
        <v>49</v>
      </c>
      <c r="K2418" t="s">
        <v>5847</v>
      </c>
    </row>
    <row r="2419" spans="1:11" x14ac:dyDescent="0.35">
      <c r="A2419" t="s">
        <v>5979</v>
      </c>
      <c r="B2419" t="s">
        <v>5183</v>
      </c>
      <c r="C2419" t="s">
        <v>4604</v>
      </c>
      <c r="D2419" t="s">
        <v>832</v>
      </c>
      <c r="E2419" t="s">
        <v>1111</v>
      </c>
      <c r="F2419" t="s">
        <v>1111</v>
      </c>
      <c r="G2419" t="s">
        <v>4463</v>
      </c>
      <c r="H2419">
        <v>31</v>
      </c>
      <c r="I2419" t="s">
        <v>2353</v>
      </c>
      <c r="J2419" t="s">
        <v>1636</v>
      </c>
      <c r="K2419" t="s">
        <v>5848</v>
      </c>
    </row>
    <row r="2420" spans="1:11" x14ac:dyDescent="0.35">
      <c r="A2420" t="s">
        <v>5979</v>
      </c>
      <c r="B2420" t="s">
        <v>5183</v>
      </c>
      <c r="C2420" t="s">
        <v>4625</v>
      </c>
      <c r="D2420" t="s">
        <v>413</v>
      </c>
      <c r="E2420" t="s">
        <v>413</v>
      </c>
      <c r="F2420" t="s">
        <v>413</v>
      </c>
      <c r="G2420" t="s">
        <v>413</v>
      </c>
      <c r="I2420" t="s">
        <v>1636</v>
      </c>
      <c r="J2420" t="s">
        <v>1636</v>
      </c>
      <c r="K2420" t="s">
        <v>5849</v>
      </c>
    </row>
    <row r="2421" spans="1:11" x14ac:dyDescent="0.35">
      <c r="A2421" t="s">
        <v>5979</v>
      </c>
      <c r="B2421" t="s">
        <v>5183</v>
      </c>
      <c r="C2421" t="s">
        <v>4646</v>
      </c>
      <c r="D2421" t="s">
        <v>413</v>
      </c>
      <c r="E2421" t="s">
        <v>413</v>
      </c>
      <c r="F2421" t="s">
        <v>413</v>
      </c>
      <c r="G2421" t="s">
        <v>413</v>
      </c>
      <c r="I2421" t="s">
        <v>1636</v>
      </c>
      <c r="J2421" t="s">
        <v>1636</v>
      </c>
      <c r="K2421" t="s">
        <v>5850</v>
      </c>
    </row>
    <row r="2422" spans="1:11" x14ac:dyDescent="0.35">
      <c r="A2422" t="s">
        <v>5979</v>
      </c>
      <c r="B2422" t="s">
        <v>5184</v>
      </c>
      <c r="C2422" t="s">
        <v>4582</v>
      </c>
      <c r="D2422" t="s">
        <v>832</v>
      </c>
      <c r="E2422" t="s">
        <v>1111</v>
      </c>
      <c r="F2422" t="s">
        <v>1111</v>
      </c>
      <c r="G2422" t="s">
        <v>4911</v>
      </c>
      <c r="H2422">
        <v>34</v>
      </c>
      <c r="I2422" t="s">
        <v>2353</v>
      </c>
      <c r="J2422">
        <v>49</v>
      </c>
      <c r="K2422" t="s">
        <v>5851</v>
      </c>
    </row>
    <row r="2423" spans="1:11" x14ac:dyDescent="0.35">
      <c r="A2423" t="s">
        <v>5979</v>
      </c>
      <c r="B2423" t="s">
        <v>5184</v>
      </c>
      <c r="C2423" t="s">
        <v>4603</v>
      </c>
      <c r="D2423" t="s">
        <v>1477</v>
      </c>
      <c r="E2423" t="s">
        <v>3144</v>
      </c>
      <c r="F2423" t="s">
        <v>3144</v>
      </c>
      <c r="G2423" t="s">
        <v>6022</v>
      </c>
      <c r="H2423">
        <v>15</v>
      </c>
      <c r="I2423" t="s">
        <v>2353</v>
      </c>
      <c r="J2423" t="s">
        <v>1636</v>
      </c>
      <c r="K2423" t="s">
        <v>5852</v>
      </c>
    </row>
    <row r="2424" spans="1:11" x14ac:dyDescent="0.35">
      <c r="A2424" t="s">
        <v>5979</v>
      </c>
      <c r="B2424" t="s">
        <v>5184</v>
      </c>
      <c r="C2424" t="s">
        <v>4624</v>
      </c>
      <c r="D2424" t="s">
        <v>413</v>
      </c>
      <c r="E2424" t="s">
        <v>413</v>
      </c>
      <c r="F2424" t="s">
        <v>413</v>
      </c>
      <c r="G2424" t="s">
        <v>413</v>
      </c>
      <c r="I2424" t="s">
        <v>1636</v>
      </c>
      <c r="J2424" t="s">
        <v>1636</v>
      </c>
      <c r="K2424" t="s">
        <v>5853</v>
      </c>
    </row>
    <row r="2425" spans="1:11" x14ac:dyDescent="0.35">
      <c r="A2425" t="s">
        <v>5979</v>
      </c>
      <c r="B2425" t="s">
        <v>5184</v>
      </c>
      <c r="C2425" t="s">
        <v>4645</v>
      </c>
      <c r="D2425" t="s">
        <v>413</v>
      </c>
      <c r="E2425" t="s">
        <v>413</v>
      </c>
      <c r="F2425" t="s">
        <v>413</v>
      </c>
      <c r="G2425" t="s">
        <v>413</v>
      </c>
      <c r="I2425" t="s">
        <v>1636</v>
      </c>
      <c r="J2425" t="s">
        <v>1636</v>
      </c>
      <c r="K2425" t="s">
        <v>5854</v>
      </c>
    </row>
    <row r="2426" spans="1:11" x14ac:dyDescent="0.35">
      <c r="A2426" t="s">
        <v>5979</v>
      </c>
      <c r="B2426" t="s">
        <v>5185</v>
      </c>
      <c r="C2426" t="s">
        <v>4581</v>
      </c>
      <c r="D2426" t="s">
        <v>832</v>
      </c>
      <c r="E2426" t="s">
        <v>1111</v>
      </c>
      <c r="F2426" t="s">
        <v>1111</v>
      </c>
      <c r="G2426" t="s">
        <v>6023</v>
      </c>
      <c r="H2426">
        <v>5</v>
      </c>
      <c r="I2426" t="s">
        <v>2353</v>
      </c>
      <c r="J2426">
        <v>37</v>
      </c>
      <c r="K2426" t="s">
        <v>5855</v>
      </c>
    </row>
    <row r="2427" spans="1:11" x14ac:dyDescent="0.35">
      <c r="A2427" t="s">
        <v>5979</v>
      </c>
      <c r="B2427" t="s">
        <v>5185</v>
      </c>
      <c r="C2427" t="s">
        <v>4602</v>
      </c>
      <c r="D2427" t="s">
        <v>1477</v>
      </c>
      <c r="E2427" t="s">
        <v>3144</v>
      </c>
      <c r="F2427" t="s">
        <v>3144</v>
      </c>
      <c r="G2427" t="s">
        <v>6024</v>
      </c>
      <c r="H2427">
        <v>32</v>
      </c>
      <c r="I2427" t="s">
        <v>2353</v>
      </c>
      <c r="J2427" t="s">
        <v>1636</v>
      </c>
      <c r="K2427" t="s">
        <v>5856</v>
      </c>
    </row>
    <row r="2428" spans="1:11" x14ac:dyDescent="0.35">
      <c r="A2428" t="s">
        <v>5979</v>
      </c>
      <c r="B2428" t="s">
        <v>5185</v>
      </c>
      <c r="C2428" t="s">
        <v>4623</v>
      </c>
      <c r="D2428" t="s">
        <v>413</v>
      </c>
      <c r="E2428" t="s">
        <v>413</v>
      </c>
      <c r="F2428" t="s">
        <v>413</v>
      </c>
      <c r="G2428" t="s">
        <v>413</v>
      </c>
      <c r="I2428" t="s">
        <v>1636</v>
      </c>
      <c r="J2428" t="s">
        <v>1636</v>
      </c>
      <c r="K2428" t="s">
        <v>5857</v>
      </c>
    </row>
    <row r="2429" spans="1:11" x14ac:dyDescent="0.35">
      <c r="A2429" t="s">
        <v>5979</v>
      </c>
      <c r="B2429" t="s">
        <v>5185</v>
      </c>
      <c r="C2429" t="s">
        <v>4644</v>
      </c>
      <c r="D2429" t="s">
        <v>413</v>
      </c>
      <c r="E2429" t="s">
        <v>413</v>
      </c>
      <c r="F2429" t="s">
        <v>413</v>
      </c>
      <c r="G2429" t="s">
        <v>413</v>
      </c>
      <c r="I2429" t="s">
        <v>1636</v>
      </c>
      <c r="J2429" t="s">
        <v>1636</v>
      </c>
      <c r="K2429" t="s">
        <v>5858</v>
      </c>
    </row>
    <row r="2430" spans="1:11" x14ac:dyDescent="0.35">
      <c r="A2430" t="s">
        <v>5979</v>
      </c>
      <c r="B2430" t="s">
        <v>5186</v>
      </c>
      <c r="C2430" t="s">
        <v>4580</v>
      </c>
      <c r="D2430" t="s">
        <v>1475</v>
      </c>
      <c r="E2430" t="s">
        <v>1634</v>
      </c>
      <c r="F2430" t="s">
        <v>1634</v>
      </c>
      <c r="G2430" t="s">
        <v>6025</v>
      </c>
      <c r="H2430">
        <v>49</v>
      </c>
      <c r="I2430" t="s">
        <v>2353</v>
      </c>
      <c r="J2430">
        <v>49</v>
      </c>
      <c r="K2430" t="s">
        <v>5859</v>
      </c>
    </row>
    <row r="2431" spans="1:11" x14ac:dyDescent="0.35">
      <c r="A2431" t="s">
        <v>5979</v>
      </c>
      <c r="B2431" t="s">
        <v>5186</v>
      </c>
      <c r="C2431" t="s">
        <v>4601</v>
      </c>
      <c r="D2431" t="s">
        <v>413</v>
      </c>
      <c r="E2431" t="s">
        <v>413</v>
      </c>
      <c r="F2431" t="s">
        <v>413</v>
      </c>
      <c r="G2431" t="s">
        <v>413</v>
      </c>
      <c r="I2431" t="s">
        <v>1636</v>
      </c>
      <c r="J2431" t="s">
        <v>1636</v>
      </c>
      <c r="K2431" t="s">
        <v>5860</v>
      </c>
    </row>
    <row r="2432" spans="1:11" x14ac:dyDescent="0.35">
      <c r="A2432" t="s">
        <v>5979</v>
      </c>
      <c r="B2432" t="s">
        <v>5186</v>
      </c>
      <c r="C2432" t="s">
        <v>4622</v>
      </c>
      <c r="D2432" t="s">
        <v>413</v>
      </c>
      <c r="E2432" t="s">
        <v>413</v>
      </c>
      <c r="F2432" t="s">
        <v>413</v>
      </c>
      <c r="G2432" t="s">
        <v>413</v>
      </c>
      <c r="I2432" t="s">
        <v>1636</v>
      </c>
      <c r="J2432" t="s">
        <v>1636</v>
      </c>
      <c r="K2432" t="s">
        <v>5861</v>
      </c>
    </row>
    <row r="2433" spans="1:11" x14ac:dyDescent="0.35">
      <c r="A2433" t="s">
        <v>5979</v>
      </c>
      <c r="B2433" t="s">
        <v>5186</v>
      </c>
      <c r="C2433" t="s">
        <v>4643</v>
      </c>
      <c r="D2433" t="s">
        <v>413</v>
      </c>
      <c r="E2433" t="s">
        <v>413</v>
      </c>
      <c r="F2433" t="s">
        <v>413</v>
      </c>
      <c r="G2433" t="s">
        <v>413</v>
      </c>
      <c r="I2433" t="s">
        <v>1636</v>
      </c>
      <c r="J2433" t="s">
        <v>1636</v>
      </c>
      <c r="K2433" t="s">
        <v>5862</v>
      </c>
    </row>
    <row r="2434" spans="1:11" x14ac:dyDescent="0.35">
      <c r="A2434" t="s">
        <v>5979</v>
      </c>
      <c r="B2434" t="s">
        <v>5187</v>
      </c>
      <c r="C2434" t="s">
        <v>4579</v>
      </c>
      <c r="D2434" t="s">
        <v>1477</v>
      </c>
      <c r="E2434" t="s">
        <v>3144</v>
      </c>
      <c r="F2434" t="s">
        <v>3144</v>
      </c>
      <c r="G2434" t="s">
        <v>6022</v>
      </c>
      <c r="H2434">
        <v>14</v>
      </c>
      <c r="I2434" t="s">
        <v>2353</v>
      </c>
      <c r="J2434">
        <v>49</v>
      </c>
      <c r="K2434" t="s">
        <v>5863</v>
      </c>
    </row>
    <row r="2435" spans="1:11" x14ac:dyDescent="0.35">
      <c r="A2435" t="s">
        <v>5979</v>
      </c>
      <c r="B2435" t="s">
        <v>5187</v>
      </c>
      <c r="C2435" t="s">
        <v>4600</v>
      </c>
      <c r="D2435" t="s">
        <v>1475</v>
      </c>
      <c r="E2435" t="s">
        <v>1634</v>
      </c>
      <c r="F2435" t="s">
        <v>1634</v>
      </c>
      <c r="G2435" t="s">
        <v>5367</v>
      </c>
      <c r="H2435">
        <v>35</v>
      </c>
      <c r="I2435" t="s">
        <v>2353</v>
      </c>
      <c r="J2435" t="s">
        <v>1636</v>
      </c>
      <c r="K2435" t="s">
        <v>5864</v>
      </c>
    </row>
    <row r="2436" spans="1:11" x14ac:dyDescent="0.35">
      <c r="A2436" t="s">
        <v>5979</v>
      </c>
      <c r="B2436" t="s">
        <v>5187</v>
      </c>
      <c r="C2436" t="s">
        <v>4621</v>
      </c>
      <c r="D2436" t="s">
        <v>413</v>
      </c>
      <c r="E2436" t="s">
        <v>413</v>
      </c>
      <c r="F2436" t="s">
        <v>413</v>
      </c>
      <c r="G2436" t="s">
        <v>413</v>
      </c>
      <c r="I2436" t="s">
        <v>1636</v>
      </c>
      <c r="J2436" t="s">
        <v>1636</v>
      </c>
      <c r="K2436" t="s">
        <v>5865</v>
      </c>
    </row>
    <row r="2437" spans="1:11" x14ac:dyDescent="0.35">
      <c r="A2437" t="s">
        <v>5979</v>
      </c>
      <c r="B2437" t="s">
        <v>5187</v>
      </c>
      <c r="C2437" t="s">
        <v>4642</v>
      </c>
      <c r="D2437" t="s">
        <v>413</v>
      </c>
      <c r="E2437" t="s">
        <v>413</v>
      </c>
      <c r="F2437" t="s">
        <v>413</v>
      </c>
      <c r="G2437" t="s">
        <v>413</v>
      </c>
      <c r="I2437" t="s">
        <v>1636</v>
      </c>
      <c r="J2437" t="s">
        <v>1636</v>
      </c>
      <c r="K2437" t="s">
        <v>5866</v>
      </c>
    </row>
    <row r="2438" spans="1:11" x14ac:dyDescent="0.35">
      <c r="A2438" t="s">
        <v>5979</v>
      </c>
      <c r="B2438" t="s">
        <v>5188</v>
      </c>
      <c r="C2438" t="s">
        <v>4578</v>
      </c>
      <c r="D2438" t="s">
        <v>5392</v>
      </c>
      <c r="E2438" t="s">
        <v>5403</v>
      </c>
      <c r="F2438" t="s">
        <v>5403</v>
      </c>
      <c r="G2438" t="s">
        <v>6026</v>
      </c>
      <c r="H2438">
        <v>28</v>
      </c>
      <c r="I2438" t="s">
        <v>2353</v>
      </c>
      <c r="J2438">
        <v>49</v>
      </c>
      <c r="K2438" t="s">
        <v>5867</v>
      </c>
    </row>
    <row r="2439" spans="1:11" x14ac:dyDescent="0.35">
      <c r="A2439" t="s">
        <v>5979</v>
      </c>
      <c r="B2439" t="s">
        <v>5188</v>
      </c>
      <c r="C2439" t="s">
        <v>4599</v>
      </c>
      <c r="D2439" t="s">
        <v>832</v>
      </c>
      <c r="E2439" t="s">
        <v>1111</v>
      </c>
      <c r="F2439" t="s">
        <v>1111</v>
      </c>
      <c r="G2439" t="s">
        <v>6023</v>
      </c>
      <c r="H2439">
        <v>21</v>
      </c>
      <c r="I2439" t="s">
        <v>2353</v>
      </c>
      <c r="J2439" t="s">
        <v>1636</v>
      </c>
      <c r="K2439" t="s">
        <v>5868</v>
      </c>
    </row>
    <row r="2440" spans="1:11" x14ac:dyDescent="0.35">
      <c r="A2440" t="s">
        <v>5979</v>
      </c>
      <c r="B2440" t="s">
        <v>5188</v>
      </c>
      <c r="C2440" t="s">
        <v>4620</v>
      </c>
      <c r="D2440" t="s">
        <v>413</v>
      </c>
      <c r="E2440" t="s">
        <v>413</v>
      </c>
      <c r="F2440" t="s">
        <v>413</v>
      </c>
      <c r="G2440" t="s">
        <v>413</v>
      </c>
      <c r="I2440" t="s">
        <v>1636</v>
      </c>
      <c r="J2440" t="s">
        <v>1636</v>
      </c>
      <c r="K2440" t="s">
        <v>5869</v>
      </c>
    </row>
    <row r="2441" spans="1:11" x14ac:dyDescent="0.35">
      <c r="A2441" t="s">
        <v>5979</v>
      </c>
      <c r="B2441" t="s">
        <v>5188</v>
      </c>
      <c r="C2441" t="s">
        <v>4641</v>
      </c>
      <c r="D2441" t="s">
        <v>413</v>
      </c>
      <c r="E2441" t="s">
        <v>413</v>
      </c>
      <c r="F2441" t="s">
        <v>413</v>
      </c>
      <c r="G2441" t="s">
        <v>413</v>
      </c>
      <c r="I2441" t="s">
        <v>1636</v>
      </c>
      <c r="J2441" t="s">
        <v>1636</v>
      </c>
      <c r="K2441" t="s">
        <v>5870</v>
      </c>
    </row>
    <row r="2442" spans="1:11" x14ac:dyDescent="0.35">
      <c r="A2442" t="s">
        <v>5979</v>
      </c>
      <c r="B2442" t="s">
        <v>5192</v>
      </c>
      <c r="C2442" t="s">
        <v>4577</v>
      </c>
      <c r="D2442" t="s">
        <v>1475</v>
      </c>
      <c r="E2442" t="s">
        <v>1634</v>
      </c>
      <c r="F2442" t="s">
        <v>1634</v>
      </c>
      <c r="G2442" t="s">
        <v>5367</v>
      </c>
      <c r="H2442">
        <v>21</v>
      </c>
      <c r="I2442" t="s">
        <v>2353</v>
      </c>
      <c r="J2442">
        <v>49</v>
      </c>
      <c r="K2442" t="s">
        <v>5871</v>
      </c>
    </row>
    <row r="2443" spans="1:11" x14ac:dyDescent="0.35">
      <c r="A2443" t="s">
        <v>5979</v>
      </c>
      <c r="B2443" t="s">
        <v>5192</v>
      </c>
      <c r="C2443" t="s">
        <v>4598</v>
      </c>
      <c r="D2443" t="s">
        <v>1477</v>
      </c>
      <c r="E2443" t="s">
        <v>2033</v>
      </c>
      <c r="F2443" t="s">
        <v>2033</v>
      </c>
      <c r="G2443" t="s">
        <v>5215</v>
      </c>
      <c r="H2443">
        <v>28</v>
      </c>
      <c r="I2443" t="s">
        <v>2353</v>
      </c>
      <c r="J2443" t="s">
        <v>1636</v>
      </c>
      <c r="K2443" t="s">
        <v>5872</v>
      </c>
    </row>
    <row r="2444" spans="1:11" x14ac:dyDescent="0.35">
      <c r="A2444" t="s">
        <v>5979</v>
      </c>
      <c r="B2444" t="s">
        <v>5192</v>
      </c>
      <c r="C2444" t="s">
        <v>4619</v>
      </c>
      <c r="D2444" t="s">
        <v>413</v>
      </c>
      <c r="E2444" t="s">
        <v>413</v>
      </c>
      <c r="F2444" t="s">
        <v>413</v>
      </c>
      <c r="G2444" t="s">
        <v>413</v>
      </c>
      <c r="I2444" t="s">
        <v>1636</v>
      </c>
      <c r="J2444" t="s">
        <v>1636</v>
      </c>
      <c r="K2444" t="s">
        <v>5873</v>
      </c>
    </row>
    <row r="2445" spans="1:11" x14ac:dyDescent="0.35">
      <c r="A2445" t="s">
        <v>5979</v>
      </c>
      <c r="B2445" t="s">
        <v>5192</v>
      </c>
      <c r="C2445" t="s">
        <v>4640</v>
      </c>
      <c r="D2445" t="s">
        <v>413</v>
      </c>
      <c r="E2445" t="s">
        <v>413</v>
      </c>
      <c r="F2445" t="s">
        <v>413</v>
      </c>
      <c r="G2445" t="s">
        <v>413</v>
      </c>
      <c r="I2445" t="s">
        <v>1636</v>
      </c>
      <c r="J2445" t="s">
        <v>1636</v>
      </c>
      <c r="K2445" t="s">
        <v>5874</v>
      </c>
    </row>
    <row r="2446" spans="1:11" x14ac:dyDescent="0.35">
      <c r="A2446" t="s">
        <v>5979</v>
      </c>
      <c r="B2446" t="s">
        <v>5193</v>
      </c>
      <c r="C2446" t="s">
        <v>4485</v>
      </c>
      <c r="D2446" t="s">
        <v>915</v>
      </c>
      <c r="E2446" t="s">
        <v>1100</v>
      </c>
      <c r="F2446" t="s">
        <v>1100</v>
      </c>
      <c r="G2446" t="s">
        <v>5998</v>
      </c>
      <c r="H2446">
        <v>16</v>
      </c>
      <c r="I2446" t="s">
        <v>2353</v>
      </c>
      <c r="J2446">
        <v>49</v>
      </c>
      <c r="K2446" t="s">
        <v>5875</v>
      </c>
    </row>
    <row r="2447" spans="1:11" x14ac:dyDescent="0.35">
      <c r="A2447" t="s">
        <v>5979</v>
      </c>
      <c r="B2447" t="s">
        <v>5193</v>
      </c>
      <c r="C2447" t="s">
        <v>4506</v>
      </c>
      <c r="D2447" t="s">
        <v>915</v>
      </c>
      <c r="E2447" t="s">
        <v>1100</v>
      </c>
      <c r="F2447" t="s">
        <v>1100</v>
      </c>
      <c r="G2447" t="s">
        <v>5999</v>
      </c>
      <c r="H2447">
        <v>14</v>
      </c>
      <c r="I2447" t="s">
        <v>2353</v>
      </c>
      <c r="J2447" t="s">
        <v>1636</v>
      </c>
      <c r="K2447" t="s">
        <v>5876</v>
      </c>
    </row>
    <row r="2448" spans="1:11" x14ac:dyDescent="0.35">
      <c r="A2448" t="s">
        <v>5979</v>
      </c>
      <c r="B2448" t="s">
        <v>5193</v>
      </c>
      <c r="C2448" t="s">
        <v>4527</v>
      </c>
      <c r="D2448" t="s">
        <v>915</v>
      </c>
      <c r="E2448" t="s">
        <v>1100</v>
      </c>
      <c r="F2448" t="s">
        <v>1100</v>
      </c>
      <c r="G2448" t="s">
        <v>6000</v>
      </c>
      <c r="H2448">
        <v>6</v>
      </c>
      <c r="I2448" t="s">
        <v>2353</v>
      </c>
      <c r="J2448" t="s">
        <v>1636</v>
      </c>
      <c r="K2448" t="s">
        <v>5877</v>
      </c>
    </row>
    <row r="2449" spans="1:11" x14ac:dyDescent="0.35">
      <c r="A2449" t="s">
        <v>5979</v>
      </c>
      <c r="B2449" t="s">
        <v>5193</v>
      </c>
      <c r="C2449" t="s">
        <v>4548</v>
      </c>
      <c r="D2449" t="s">
        <v>837</v>
      </c>
      <c r="E2449" t="s">
        <v>1117</v>
      </c>
      <c r="F2449" t="s">
        <v>1117</v>
      </c>
      <c r="G2449" t="s">
        <v>5384</v>
      </c>
      <c r="H2449">
        <v>13</v>
      </c>
      <c r="I2449" t="s">
        <v>2353</v>
      </c>
      <c r="J2449" t="s">
        <v>1636</v>
      </c>
      <c r="K2449" t="s">
        <v>5878</v>
      </c>
    </row>
    <row r="2450" spans="1:11" x14ac:dyDescent="0.35">
      <c r="A2450" t="s">
        <v>5979</v>
      </c>
      <c r="B2450" t="s">
        <v>5194</v>
      </c>
      <c r="C2450" t="s">
        <v>4484</v>
      </c>
      <c r="D2450" t="s">
        <v>2092</v>
      </c>
      <c r="E2450" t="s">
        <v>2110</v>
      </c>
      <c r="F2450" t="s">
        <v>2110</v>
      </c>
      <c r="G2450" t="s">
        <v>6001</v>
      </c>
      <c r="H2450">
        <v>39</v>
      </c>
      <c r="I2450" t="s">
        <v>2353</v>
      </c>
      <c r="J2450">
        <v>49</v>
      </c>
      <c r="K2450" t="s">
        <v>5879</v>
      </c>
    </row>
    <row r="2451" spans="1:11" x14ac:dyDescent="0.35">
      <c r="A2451" t="s">
        <v>5979</v>
      </c>
      <c r="B2451" t="s">
        <v>5194</v>
      </c>
      <c r="C2451" t="s">
        <v>4505</v>
      </c>
      <c r="D2451" t="s">
        <v>5390</v>
      </c>
      <c r="E2451" t="s">
        <v>5391</v>
      </c>
      <c r="F2451" t="s">
        <v>5391</v>
      </c>
      <c r="G2451" t="s">
        <v>5985</v>
      </c>
      <c r="H2451">
        <v>10</v>
      </c>
      <c r="I2451" t="s">
        <v>2353</v>
      </c>
      <c r="J2451" t="s">
        <v>1636</v>
      </c>
      <c r="K2451" t="s">
        <v>5880</v>
      </c>
    </row>
    <row r="2452" spans="1:11" x14ac:dyDescent="0.35">
      <c r="A2452" t="s">
        <v>5979</v>
      </c>
      <c r="B2452" t="s">
        <v>5194</v>
      </c>
      <c r="C2452" t="s">
        <v>4526</v>
      </c>
      <c r="D2452" t="s">
        <v>413</v>
      </c>
      <c r="E2452" t="s">
        <v>413</v>
      </c>
      <c r="F2452" t="s">
        <v>413</v>
      </c>
      <c r="G2452" t="s">
        <v>413</v>
      </c>
      <c r="I2452" t="s">
        <v>1636</v>
      </c>
      <c r="J2452" t="s">
        <v>1636</v>
      </c>
      <c r="K2452" t="s">
        <v>5881</v>
      </c>
    </row>
    <row r="2453" spans="1:11" x14ac:dyDescent="0.35">
      <c r="A2453" t="s">
        <v>5979</v>
      </c>
      <c r="B2453" t="s">
        <v>5194</v>
      </c>
      <c r="C2453" t="s">
        <v>4547</v>
      </c>
      <c r="D2453" t="s">
        <v>413</v>
      </c>
      <c r="E2453" t="s">
        <v>413</v>
      </c>
      <c r="F2453" t="s">
        <v>413</v>
      </c>
      <c r="G2453" t="s">
        <v>413</v>
      </c>
      <c r="I2453" t="s">
        <v>1636</v>
      </c>
      <c r="J2453" t="s">
        <v>1636</v>
      </c>
      <c r="K2453" t="s">
        <v>5882</v>
      </c>
    </row>
    <row r="2454" spans="1:11" x14ac:dyDescent="0.35">
      <c r="A2454" t="s">
        <v>5979</v>
      </c>
      <c r="B2454" t="s">
        <v>5195</v>
      </c>
      <c r="C2454" t="s">
        <v>4483</v>
      </c>
      <c r="D2454" t="s">
        <v>824</v>
      </c>
      <c r="E2454" t="s">
        <v>2107</v>
      </c>
      <c r="F2454" t="s">
        <v>2107</v>
      </c>
      <c r="G2454" t="s">
        <v>4912</v>
      </c>
      <c r="H2454">
        <v>31</v>
      </c>
      <c r="I2454" t="s">
        <v>2353</v>
      </c>
      <c r="J2454">
        <v>49</v>
      </c>
      <c r="K2454" t="s">
        <v>5883</v>
      </c>
    </row>
    <row r="2455" spans="1:11" x14ac:dyDescent="0.35">
      <c r="A2455" t="s">
        <v>5979</v>
      </c>
      <c r="B2455" t="s">
        <v>5195</v>
      </c>
      <c r="C2455" t="s">
        <v>4504</v>
      </c>
      <c r="D2455" t="s">
        <v>824</v>
      </c>
      <c r="E2455" t="s">
        <v>2107</v>
      </c>
      <c r="F2455" t="s">
        <v>2107</v>
      </c>
      <c r="G2455" t="s">
        <v>4923</v>
      </c>
      <c r="H2455">
        <v>6</v>
      </c>
      <c r="I2455" t="s">
        <v>2353</v>
      </c>
      <c r="J2455" t="s">
        <v>1636</v>
      </c>
      <c r="K2455" t="s">
        <v>5884</v>
      </c>
    </row>
    <row r="2456" spans="1:11" x14ac:dyDescent="0.35">
      <c r="A2456" t="s">
        <v>5979</v>
      </c>
      <c r="B2456" t="s">
        <v>5195</v>
      </c>
      <c r="C2456" t="s">
        <v>4525</v>
      </c>
      <c r="D2456" t="s">
        <v>824</v>
      </c>
      <c r="E2456" t="s">
        <v>2107</v>
      </c>
      <c r="F2456" t="s">
        <v>2107</v>
      </c>
      <c r="G2456" t="s">
        <v>5231</v>
      </c>
      <c r="H2456">
        <v>12</v>
      </c>
      <c r="I2456" t="s">
        <v>2353</v>
      </c>
      <c r="J2456" t="s">
        <v>1636</v>
      </c>
      <c r="K2456" t="s">
        <v>5885</v>
      </c>
    </row>
    <row r="2457" spans="1:11" x14ac:dyDescent="0.35">
      <c r="A2457" t="s">
        <v>5979</v>
      </c>
      <c r="B2457" t="s">
        <v>5195</v>
      </c>
      <c r="C2457" t="s">
        <v>4546</v>
      </c>
      <c r="D2457" t="s">
        <v>413</v>
      </c>
      <c r="E2457" t="s">
        <v>413</v>
      </c>
      <c r="F2457" t="s">
        <v>413</v>
      </c>
      <c r="G2457" t="s">
        <v>413</v>
      </c>
      <c r="I2457" t="s">
        <v>1636</v>
      </c>
      <c r="J2457" t="s">
        <v>1636</v>
      </c>
      <c r="K2457" t="s">
        <v>5886</v>
      </c>
    </row>
    <row r="2458" spans="1:11" x14ac:dyDescent="0.35">
      <c r="A2458" t="s">
        <v>5979</v>
      </c>
      <c r="B2458" t="s">
        <v>5196</v>
      </c>
      <c r="C2458" t="s">
        <v>4482</v>
      </c>
      <c r="D2458" t="s">
        <v>824</v>
      </c>
      <c r="E2458" t="s">
        <v>2107</v>
      </c>
      <c r="F2458" t="s">
        <v>2107</v>
      </c>
      <c r="G2458" t="s">
        <v>4923</v>
      </c>
      <c r="H2458">
        <v>15</v>
      </c>
      <c r="I2458" t="s">
        <v>2353</v>
      </c>
      <c r="J2458">
        <v>48</v>
      </c>
      <c r="K2458" t="s">
        <v>5887</v>
      </c>
    </row>
    <row r="2459" spans="1:11" x14ac:dyDescent="0.35">
      <c r="A2459" t="s">
        <v>5979</v>
      </c>
      <c r="B2459" t="s">
        <v>5196</v>
      </c>
      <c r="C2459" t="s">
        <v>4503</v>
      </c>
      <c r="D2459" t="s">
        <v>824</v>
      </c>
      <c r="E2459" t="s">
        <v>2107</v>
      </c>
      <c r="F2459" t="s">
        <v>2107</v>
      </c>
      <c r="G2459" t="s">
        <v>6002</v>
      </c>
      <c r="H2459">
        <v>33</v>
      </c>
      <c r="I2459" t="s">
        <v>2353</v>
      </c>
      <c r="J2459" t="s">
        <v>1636</v>
      </c>
      <c r="K2459" t="s">
        <v>5888</v>
      </c>
    </row>
    <row r="2460" spans="1:11" x14ac:dyDescent="0.35">
      <c r="A2460" t="s">
        <v>5979</v>
      </c>
      <c r="B2460" t="s">
        <v>5196</v>
      </c>
      <c r="C2460" t="s">
        <v>4524</v>
      </c>
      <c r="D2460" t="s">
        <v>413</v>
      </c>
      <c r="E2460" t="s">
        <v>413</v>
      </c>
      <c r="F2460" t="s">
        <v>413</v>
      </c>
      <c r="G2460" t="s">
        <v>413</v>
      </c>
      <c r="I2460" t="s">
        <v>1636</v>
      </c>
      <c r="J2460" t="s">
        <v>1636</v>
      </c>
      <c r="K2460" t="s">
        <v>5889</v>
      </c>
    </row>
    <row r="2461" spans="1:11" x14ac:dyDescent="0.35">
      <c r="A2461" t="s">
        <v>5979</v>
      </c>
      <c r="B2461" t="s">
        <v>5196</v>
      </c>
      <c r="C2461" t="s">
        <v>4545</v>
      </c>
      <c r="D2461" t="s">
        <v>413</v>
      </c>
      <c r="E2461" t="s">
        <v>413</v>
      </c>
      <c r="F2461" t="s">
        <v>413</v>
      </c>
      <c r="G2461" t="s">
        <v>413</v>
      </c>
      <c r="I2461" t="s">
        <v>1636</v>
      </c>
      <c r="J2461" t="s">
        <v>1636</v>
      </c>
      <c r="K2461" t="s">
        <v>5890</v>
      </c>
    </row>
    <row r="2462" spans="1:11" x14ac:dyDescent="0.35">
      <c r="A2462" t="s">
        <v>5979</v>
      </c>
      <c r="B2462" t="s">
        <v>5197</v>
      </c>
      <c r="C2462" t="s">
        <v>4481</v>
      </c>
      <c r="D2462" t="s">
        <v>829</v>
      </c>
      <c r="E2462" t="s">
        <v>1083</v>
      </c>
      <c r="F2462" t="s">
        <v>1083</v>
      </c>
      <c r="G2462" t="s">
        <v>6003</v>
      </c>
      <c r="H2462">
        <v>17</v>
      </c>
      <c r="I2462" t="s">
        <v>2353</v>
      </c>
      <c r="J2462">
        <v>49</v>
      </c>
      <c r="K2462" t="s">
        <v>5891</v>
      </c>
    </row>
    <row r="2463" spans="1:11" x14ac:dyDescent="0.35">
      <c r="A2463" t="s">
        <v>5979</v>
      </c>
      <c r="B2463" t="s">
        <v>5197</v>
      </c>
      <c r="C2463" t="s">
        <v>4502</v>
      </c>
      <c r="D2463" t="s">
        <v>829</v>
      </c>
      <c r="E2463" t="s">
        <v>1083</v>
      </c>
      <c r="F2463" t="s">
        <v>1083</v>
      </c>
      <c r="G2463" t="s">
        <v>6004</v>
      </c>
      <c r="H2463">
        <v>26</v>
      </c>
      <c r="I2463" t="s">
        <v>2353</v>
      </c>
      <c r="J2463" t="s">
        <v>1636</v>
      </c>
      <c r="K2463" t="s">
        <v>5892</v>
      </c>
    </row>
    <row r="2464" spans="1:11" x14ac:dyDescent="0.35">
      <c r="A2464" t="s">
        <v>5979</v>
      </c>
      <c r="B2464" t="s">
        <v>5197</v>
      </c>
      <c r="C2464" t="s">
        <v>4523</v>
      </c>
      <c r="D2464" t="s">
        <v>824</v>
      </c>
      <c r="E2464" t="s">
        <v>2107</v>
      </c>
      <c r="F2464" t="s">
        <v>2107</v>
      </c>
      <c r="G2464" t="s">
        <v>4912</v>
      </c>
      <c r="H2464">
        <v>6</v>
      </c>
      <c r="I2464" t="s">
        <v>2353</v>
      </c>
      <c r="J2464" t="s">
        <v>1636</v>
      </c>
      <c r="K2464" t="s">
        <v>5893</v>
      </c>
    </row>
    <row r="2465" spans="1:11" x14ac:dyDescent="0.35">
      <c r="A2465" t="s">
        <v>5979</v>
      </c>
      <c r="B2465" t="s">
        <v>5197</v>
      </c>
      <c r="C2465" t="s">
        <v>4544</v>
      </c>
      <c r="D2465" t="s">
        <v>413</v>
      </c>
      <c r="E2465" t="s">
        <v>413</v>
      </c>
      <c r="F2465" t="s">
        <v>413</v>
      </c>
      <c r="G2465" t="s">
        <v>413</v>
      </c>
      <c r="I2465" t="s">
        <v>1636</v>
      </c>
      <c r="J2465" t="s">
        <v>1636</v>
      </c>
      <c r="K2465" t="s">
        <v>5894</v>
      </c>
    </row>
    <row r="2466" spans="1:11" x14ac:dyDescent="0.35">
      <c r="A2466" t="s">
        <v>5979</v>
      </c>
      <c r="B2466" t="s">
        <v>5198</v>
      </c>
      <c r="C2466" t="s">
        <v>4480</v>
      </c>
      <c r="D2466" t="s">
        <v>829</v>
      </c>
      <c r="E2466" t="s">
        <v>1083</v>
      </c>
      <c r="F2466" t="s">
        <v>1083</v>
      </c>
      <c r="G2466" t="s">
        <v>6005</v>
      </c>
      <c r="H2466">
        <v>17</v>
      </c>
      <c r="I2466" t="s">
        <v>2353</v>
      </c>
      <c r="J2466">
        <v>49</v>
      </c>
      <c r="K2466" t="s">
        <v>5895</v>
      </c>
    </row>
    <row r="2467" spans="1:11" x14ac:dyDescent="0.35">
      <c r="A2467" t="s">
        <v>5979</v>
      </c>
      <c r="B2467" t="s">
        <v>5198</v>
      </c>
      <c r="C2467" t="s">
        <v>4501</v>
      </c>
      <c r="D2467" t="s">
        <v>824</v>
      </c>
      <c r="E2467" t="s">
        <v>2107</v>
      </c>
      <c r="F2467" t="s">
        <v>2107</v>
      </c>
      <c r="G2467" t="s">
        <v>4447</v>
      </c>
      <c r="H2467">
        <v>32</v>
      </c>
      <c r="I2467" t="s">
        <v>2353</v>
      </c>
      <c r="J2467" t="s">
        <v>1636</v>
      </c>
      <c r="K2467" t="s">
        <v>5896</v>
      </c>
    </row>
    <row r="2468" spans="1:11" x14ac:dyDescent="0.35">
      <c r="A2468" t="s">
        <v>5979</v>
      </c>
      <c r="B2468" t="s">
        <v>5198</v>
      </c>
      <c r="C2468" t="s">
        <v>4522</v>
      </c>
      <c r="D2468" t="s">
        <v>413</v>
      </c>
      <c r="E2468" t="s">
        <v>413</v>
      </c>
      <c r="F2468" t="s">
        <v>413</v>
      </c>
      <c r="G2468" t="s">
        <v>413</v>
      </c>
      <c r="I2468" t="s">
        <v>1636</v>
      </c>
      <c r="J2468" t="s">
        <v>1636</v>
      </c>
      <c r="K2468" t="s">
        <v>5897</v>
      </c>
    </row>
    <row r="2469" spans="1:11" x14ac:dyDescent="0.35">
      <c r="A2469" t="s">
        <v>5979</v>
      </c>
      <c r="B2469" t="s">
        <v>5198</v>
      </c>
      <c r="C2469" t="s">
        <v>4543</v>
      </c>
      <c r="D2469" t="s">
        <v>413</v>
      </c>
      <c r="E2469" t="s">
        <v>413</v>
      </c>
      <c r="F2469" t="s">
        <v>413</v>
      </c>
      <c r="G2469" t="s">
        <v>413</v>
      </c>
      <c r="I2469" t="s">
        <v>1636</v>
      </c>
      <c r="J2469" t="s">
        <v>1636</v>
      </c>
      <c r="K2469" t="s">
        <v>5898</v>
      </c>
    </row>
    <row r="2470" spans="1:11" x14ac:dyDescent="0.35">
      <c r="A2470" t="s">
        <v>5979</v>
      </c>
      <c r="B2470" t="s">
        <v>5199</v>
      </c>
      <c r="C2470" t="s">
        <v>4479</v>
      </c>
      <c r="D2470" t="s">
        <v>824</v>
      </c>
      <c r="E2470" t="s">
        <v>2107</v>
      </c>
      <c r="F2470" t="s">
        <v>2107</v>
      </c>
      <c r="G2470" t="s">
        <v>6006</v>
      </c>
      <c r="H2470">
        <v>19</v>
      </c>
      <c r="I2470" t="s">
        <v>2353</v>
      </c>
      <c r="J2470">
        <v>47</v>
      </c>
      <c r="K2470" t="s">
        <v>5899</v>
      </c>
    </row>
    <row r="2471" spans="1:11" x14ac:dyDescent="0.35">
      <c r="A2471" t="s">
        <v>5979</v>
      </c>
      <c r="B2471" t="s">
        <v>5199</v>
      </c>
      <c r="C2471" t="s">
        <v>4500</v>
      </c>
      <c r="D2471" t="s">
        <v>824</v>
      </c>
      <c r="E2471" t="s">
        <v>2107</v>
      </c>
      <c r="F2471" t="s">
        <v>2107</v>
      </c>
      <c r="G2471" t="s">
        <v>4914</v>
      </c>
      <c r="H2471">
        <v>24</v>
      </c>
      <c r="I2471" t="s">
        <v>2353</v>
      </c>
      <c r="J2471" t="s">
        <v>1636</v>
      </c>
      <c r="K2471" t="s">
        <v>5900</v>
      </c>
    </row>
    <row r="2472" spans="1:11" x14ac:dyDescent="0.35">
      <c r="A2472" t="s">
        <v>5979</v>
      </c>
      <c r="B2472" t="s">
        <v>5199</v>
      </c>
      <c r="C2472" t="s">
        <v>4521</v>
      </c>
      <c r="D2472" t="s">
        <v>829</v>
      </c>
      <c r="E2472" t="s">
        <v>1083</v>
      </c>
      <c r="F2472" t="s">
        <v>1083</v>
      </c>
      <c r="G2472" t="s">
        <v>6005</v>
      </c>
      <c r="H2472">
        <v>4</v>
      </c>
      <c r="I2472" t="s">
        <v>2353</v>
      </c>
      <c r="J2472" t="s">
        <v>1636</v>
      </c>
      <c r="K2472" t="s">
        <v>5901</v>
      </c>
    </row>
    <row r="2473" spans="1:11" x14ac:dyDescent="0.35">
      <c r="A2473" t="s">
        <v>5979</v>
      </c>
      <c r="B2473" t="s">
        <v>5199</v>
      </c>
      <c r="C2473" t="s">
        <v>4542</v>
      </c>
      <c r="D2473" t="s">
        <v>413</v>
      </c>
      <c r="E2473" t="s">
        <v>413</v>
      </c>
      <c r="F2473" t="s">
        <v>413</v>
      </c>
      <c r="G2473" t="s">
        <v>413</v>
      </c>
      <c r="I2473" t="s">
        <v>1636</v>
      </c>
      <c r="J2473" t="s">
        <v>1636</v>
      </c>
      <c r="K2473" t="s">
        <v>5902</v>
      </c>
    </row>
    <row r="2474" spans="1:11" x14ac:dyDescent="0.35">
      <c r="A2474" t="s">
        <v>5979</v>
      </c>
      <c r="B2474" t="s">
        <v>5200</v>
      </c>
      <c r="C2474" t="s">
        <v>4492</v>
      </c>
      <c r="D2474" t="s">
        <v>413</v>
      </c>
      <c r="E2474" t="s">
        <v>413</v>
      </c>
      <c r="F2474" t="s">
        <v>413</v>
      </c>
      <c r="G2474" t="s">
        <v>413</v>
      </c>
      <c r="I2474" t="s">
        <v>1636</v>
      </c>
      <c r="J2474">
        <v>0</v>
      </c>
      <c r="K2474" t="s">
        <v>5903</v>
      </c>
    </row>
    <row r="2475" spans="1:11" x14ac:dyDescent="0.35">
      <c r="A2475" t="s">
        <v>5979</v>
      </c>
      <c r="B2475" t="s">
        <v>5200</v>
      </c>
      <c r="C2475" t="s">
        <v>4513</v>
      </c>
      <c r="D2475" t="s">
        <v>413</v>
      </c>
      <c r="E2475" t="s">
        <v>413</v>
      </c>
      <c r="F2475" t="s">
        <v>413</v>
      </c>
      <c r="G2475" t="s">
        <v>413</v>
      </c>
      <c r="I2475" t="s">
        <v>1636</v>
      </c>
      <c r="J2475" t="s">
        <v>1636</v>
      </c>
      <c r="K2475" t="s">
        <v>5904</v>
      </c>
    </row>
    <row r="2476" spans="1:11" x14ac:dyDescent="0.35">
      <c r="A2476" t="s">
        <v>5979</v>
      </c>
      <c r="B2476" t="s">
        <v>5200</v>
      </c>
      <c r="C2476" t="s">
        <v>4534</v>
      </c>
      <c r="D2476" t="s">
        <v>413</v>
      </c>
      <c r="E2476" t="s">
        <v>413</v>
      </c>
      <c r="F2476" t="s">
        <v>413</v>
      </c>
      <c r="G2476" t="s">
        <v>413</v>
      </c>
      <c r="I2476" t="s">
        <v>1636</v>
      </c>
      <c r="J2476" t="s">
        <v>1636</v>
      </c>
      <c r="K2476" t="s">
        <v>5905</v>
      </c>
    </row>
    <row r="2477" spans="1:11" x14ac:dyDescent="0.35">
      <c r="A2477" t="s">
        <v>5979</v>
      </c>
      <c r="B2477" t="s">
        <v>5200</v>
      </c>
      <c r="C2477" t="s">
        <v>4555</v>
      </c>
      <c r="D2477" t="s">
        <v>413</v>
      </c>
      <c r="E2477" t="s">
        <v>413</v>
      </c>
      <c r="F2477" t="s">
        <v>413</v>
      </c>
      <c r="G2477" t="s">
        <v>413</v>
      </c>
      <c r="I2477" t="s">
        <v>1636</v>
      </c>
      <c r="J2477" t="s">
        <v>1636</v>
      </c>
      <c r="K2477" t="s">
        <v>5906</v>
      </c>
    </row>
    <row r="2478" spans="1:11" x14ac:dyDescent="0.35">
      <c r="A2478" t="s">
        <v>5979</v>
      </c>
      <c r="B2478" t="s">
        <v>5201</v>
      </c>
      <c r="C2478" t="s">
        <v>4491</v>
      </c>
      <c r="D2478" t="s">
        <v>413</v>
      </c>
      <c r="E2478" t="s">
        <v>413</v>
      </c>
      <c r="F2478" t="s">
        <v>413</v>
      </c>
      <c r="G2478" t="s">
        <v>413</v>
      </c>
      <c r="I2478" t="s">
        <v>1636</v>
      </c>
      <c r="J2478">
        <v>0</v>
      </c>
      <c r="K2478" t="s">
        <v>5907</v>
      </c>
    </row>
    <row r="2479" spans="1:11" x14ac:dyDescent="0.35">
      <c r="A2479" t="s">
        <v>5979</v>
      </c>
      <c r="B2479" t="s">
        <v>5201</v>
      </c>
      <c r="C2479" t="s">
        <v>4512</v>
      </c>
      <c r="D2479" t="s">
        <v>413</v>
      </c>
      <c r="E2479" t="s">
        <v>413</v>
      </c>
      <c r="F2479" t="s">
        <v>413</v>
      </c>
      <c r="G2479" t="s">
        <v>413</v>
      </c>
      <c r="I2479" t="s">
        <v>1636</v>
      </c>
      <c r="J2479" t="s">
        <v>1636</v>
      </c>
      <c r="K2479" t="s">
        <v>5908</v>
      </c>
    </row>
    <row r="2480" spans="1:11" x14ac:dyDescent="0.35">
      <c r="A2480" t="s">
        <v>5979</v>
      </c>
      <c r="B2480" t="s">
        <v>5201</v>
      </c>
      <c r="C2480" t="s">
        <v>4533</v>
      </c>
      <c r="D2480" t="s">
        <v>413</v>
      </c>
      <c r="E2480" t="s">
        <v>413</v>
      </c>
      <c r="F2480" t="s">
        <v>413</v>
      </c>
      <c r="G2480" t="s">
        <v>413</v>
      </c>
      <c r="I2480" t="s">
        <v>1636</v>
      </c>
      <c r="J2480" t="s">
        <v>1636</v>
      </c>
      <c r="K2480" t="s">
        <v>5909</v>
      </c>
    </row>
    <row r="2481" spans="1:11" x14ac:dyDescent="0.35">
      <c r="A2481" t="s">
        <v>5979</v>
      </c>
      <c r="B2481" t="s">
        <v>5201</v>
      </c>
      <c r="C2481" t="s">
        <v>4554</v>
      </c>
      <c r="D2481" t="s">
        <v>413</v>
      </c>
      <c r="E2481" t="s">
        <v>413</v>
      </c>
      <c r="F2481" t="s">
        <v>413</v>
      </c>
      <c r="G2481" t="s">
        <v>413</v>
      </c>
      <c r="I2481" t="s">
        <v>1636</v>
      </c>
      <c r="J2481" t="s">
        <v>1636</v>
      </c>
      <c r="K2481" t="s">
        <v>5910</v>
      </c>
    </row>
    <row r="2482" spans="1:11" x14ac:dyDescent="0.35">
      <c r="A2482" t="s">
        <v>5979</v>
      </c>
      <c r="B2482" t="s">
        <v>5202</v>
      </c>
      <c r="C2482" t="s">
        <v>4490</v>
      </c>
      <c r="D2482" t="s">
        <v>413</v>
      </c>
      <c r="E2482" t="s">
        <v>413</v>
      </c>
      <c r="F2482" t="s">
        <v>413</v>
      </c>
      <c r="G2482" t="s">
        <v>413</v>
      </c>
      <c r="I2482" t="s">
        <v>1636</v>
      </c>
      <c r="J2482">
        <v>0</v>
      </c>
      <c r="K2482" t="s">
        <v>5911</v>
      </c>
    </row>
    <row r="2483" spans="1:11" x14ac:dyDescent="0.35">
      <c r="A2483" t="s">
        <v>5979</v>
      </c>
      <c r="B2483" t="s">
        <v>5202</v>
      </c>
      <c r="C2483" t="s">
        <v>4511</v>
      </c>
      <c r="D2483" t="s">
        <v>413</v>
      </c>
      <c r="E2483" t="s">
        <v>413</v>
      </c>
      <c r="F2483" t="s">
        <v>413</v>
      </c>
      <c r="G2483" t="s">
        <v>413</v>
      </c>
      <c r="I2483" t="s">
        <v>1636</v>
      </c>
      <c r="J2483" t="s">
        <v>1636</v>
      </c>
      <c r="K2483" t="s">
        <v>5912</v>
      </c>
    </row>
    <row r="2484" spans="1:11" x14ac:dyDescent="0.35">
      <c r="A2484" t="s">
        <v>5979</v>
      </c>
      <c r="B2484" t="s">
        <v>5202</v>
      </c>
      <c r="C2484" t="s">
        <v>4532</v>
      </c>
      <c r="D2484" t="s">
        <v>413</v>
      </c>
      <c r="E2484" t="s">
        <v>413</v>
      </c>
      <c r="F2484" t="s">
        <v>413</v>
      </c>
      <c r="G2484" t="s">
        <v>413</v>
      </c>
      <c r="I2484" t="s">
        <v>1636</v>
      </c>
      <c r="J2484" t="s">
        <v>1636</v>
      </c>
      <c r="K2484" t="s">
        <v>5913</v>
      </c>
    </row>
    <row r="2485" spans="1:11" x14ac:dyDescent="0.35">
      <c r="A2485" t="s">
        <v>5979</v>
      </c>
      <c r="B2485" t="s">
        <v>5202</v>
      </c>
      <c r="C2485" t="s">
        <v>4553</v>
      </c>
      <c r="D2485" t="s">
        <v>413</v>
      </c>
      <c r="E2485" t="s">
        <v>413</v>
      </c>
      <c r="F2485" t="s">
        <v>413</v>
      </c>
      <c r="G2485" t="s">
        <v>413</v>
      </c>
      <c r="I2485" t="s">
        <v>1636</v>
      </c>
      <c r="J2485" t="s">
        <v>1636</v>
      </c>
      <c r="K2485" t="s">
        <v>5914</v>
      </c>
    </row>
    <row r="2486" spans="1:11" x14ac:dyDescent="0.35">
      <c r="A2486" t="s">
        <v>5979</v>
      </c>
      <c r="B2486" t="s">
        <v>5203</v>
      </c>
      <c r="C2486" t="s">
        <v>4489</v>
      </c>
      <c r="D2486" t="s">
        <v>413</v>
      </c>
      <c r="E2486" t="s">
        <v>413</v>
      </c>
      <c r="F2486" t="s">
        <v>413</v>
      </c>
      <c r="G2486" t="s">
        <v>413</v>
      </c>
      <c r="I2486" t="s">
        <v>1636</v>
      </c>
      <c r="J2486">
        <v>0</v>
      </c>
      <c r="K2486" t="s">
        <v>5915</v>
      </c>
    </row>
    <row r="2487" spans="1:11" x14ac:dyDescent="0.35">
      <c r="A2487" t="s">
        <v>5979</v>
      </c>
      <c r="B2487" t="s">
        <v>5203</v>
      </c>
      <c r="C2487" t="s">
        <v>4510</v>
      </c>
      <c r="D2487" t="s">
        <v>413</v>
      </c>
      <c r="E2487" t="s">
        <v>413</v>
      </c>
      <c r="F2487" t="s">
        <v>413</v>
      </c>
      <c r="G2487" t="s">
        <v>413</v>
      </c>
      <c r="I2487" t="s">
        <v>1636</v>
      </c>
      <c r="J2487" t="s">
        <v>1636</v>
      </c>
      <c r="K2487" t="s">
        <v>5916</v>
      </c>
    </row>
    <row r="2488" spans="1:11" x14ac:dyDescent="0.35">
      <c r="A2488" t="s">
        <v>5979</v>
      </c>
      <c r="B2488" t="s">
        <v>5203</v>
      </c>
      <c r="C2488" t="s">
        <v>4531</v>
      </c>
      <c r="D2488" t="s">
        <v>413</v>
      </c>
      <c r="E2488" t="s">
        <v>413</v>
      </c>
      <c r="F2488" t="s">
        <v>413</v>
      </c>
      <c r="G2488" t="s">
        <v>413</v>
      </c>
      <c r="I2488" t="s">
        <v>1636</v>
      </c>
      <c r="J2488" t="s">
        <v>1636</v>
      </c>
      <c r="K2488" t="s">
        <v>5917</v>
      </c>
    </row>
    <row r="2489" spans="1:11" x14ac:dyDescent="0.35">
      <c r="A2489" t="s">
        <v>5979</v>
      </c>
      <c r="B2489" t="s">
        <v>5203</v>
      </c>
      <c r="C2489" t="s">
        <v>4552</v>
      </c>
      <c r="D2489" t="s">
        <v>413</v>
      </c>
      <c r="E2489" t="s">
        <v>413</v>
      </c>
      <c r="F2489" t="s">
        <v>413</v>
      </c>
      <c r="G2489" t="s">
        <v>413</v>
      </c>
      <c r="I2489" t="s">
        <v>1636</v>
      </c>
      <c r="J2489" t="s">
        <v>1636</v>
      </c>
      <c r="K2489" t="s">
        <v>5918</v>
      </c>
    </row>
    <row r="2490" spans="1:11" x14ac:dyDescent="0.35">
      <c r="A2490" t="s">
        <v>5979</v>
      </c>
      <c r="B2490" t="s">
        <v>5204</v>
      </c>
      <c r="C2490" t="s">
        <v>4488</v>
      </c>
      <c r="D2490" t="s">
        <v>413</v>
      </c>
      <c r="E2490" t="s">
        <v>413</v>
      </c>
      <c r="F2490" t="s">
        <v>413</v>
      </c>
      <c r="G2490" t="s">
        <v>413</v>
      </c>
      <c r="I2490" t="s">
        <v>1636</v>
      </c>
      <c r="J2490">
        <v>0</v>
      </c>
      <c r="K2490" t="s">
        <v>5919</v>
      </c>
    </row>
    <row r="2491" spans="1:11" x14ac:dyDescent="0.35">
      <c r="A2491" t="s">
        <v>5979</v>
      </c>
      <c r="B2491" t="s">
        <v>5204</v>
      </c>
      <c r="C2491" t="s">
        <v>4509</v>
      </c>
      <c r="D2491" t="s">
        <v>413</v>
      </c>
      <c r="E2491" t="s">
        <v>413</v>
      </c>
      <c r="F2491" t="s">
        <v>413</v>
      </c>
      <c r="G2491" t="s">
        <v>413</v>
      </c>
      <c r="I2491" t="s">
        <v>1636</v>
      </c>
      <c r="J2491" t="s">
        <v>1636</v>
      </c>
      <c r="K2491" t="s">
        <v>5920</v>
      </c>
    </row>
    <row r="2492" spans="1:11" x14ac:dyDescent="0.35">
      <c r="A2492" t="s">
        <v>5979</v>
      </c>
      <c r="B2492" t="s">
        <v>5204</v>
      </c>
      <c r="C2492" t="s">
        <v>4530</v>
      </c>
      <c r="D2492" t="s">
        <v>413</v>
      </c>
      <c r="E2492" t="s">
        <v>413</v>
      </c>
      <c r="F2492" t="s">
        <v>413</v>
      </c>
      <c r="G2492" t="s">
        <v>413</v>
      </c>
      <c r="I2492" t="s">
        <v>1636</v>
      </c>
      <c r="J2492" t="s">
        <v>1636</v>
      </c>
      <c r="K2492" t="s">
        <v>5921</v>
      </c>
    </row>
    <row r="2493" spans="1:11" x14ac:dyDescent="0.35">
      <c r="A2493" t="s">
        <v>5979</v>
      </c>
      <c r="B2493" t="s">
        <v>5204</v>
      </c>
      <c r="C2493" t="s">
        <v>4551</v>
      </c>
      <c r="D2493" t="s">
        <v>413</v>
      </c>
      <c r="E2493" t="s">
        <v>413</v>
      </c>
      <c r="F2493" t="s">
        <v>413</v>
      </c>
      <c r="G2493" t="s">
        <v>413</v>
      </c>
      <c r="I2493" t="s">
        <v>1636</v>
      </c>
      <c r="J2493" t="s">
        <v>1636</v>
      </c>
      <c r="K2493" t="s">
        <v>5922</v>
      </c>
    </row>
    <row r="2494" spans="1:11" x14ac:dyDescent="0.35">
      <c r="A2494" t="s">
        <v>5979</v>
      </c>
      <c r="B2494" t="s">
        <v>5205</v>
      </c>
      <c r="C2494" t="s">
        <v>4487</v>
      </c>
      <c r="D2494" t="s">
        <v>413</v>
      </c>
      <c r="E2494" t="s">
        <v>413</v>
      </c>
      <c r="F2494" t="s">
        <v>413</v>
      </c>
      <c r="G2494" t="s">
        <v>413</v>
      </c>
      <c r="I2494" t="s">
        <v>1636</v>
      </c>
      <c r="J2494">
        <v>0</v>
      </c>
      <c r="K2494" t="s">
        <v>5923</v>
      </c>
    </row>
    <row r="2495" spans="1:11" x14ac:dyDescent="0.35">
      <c r="A2495" t="s">
        <v>5979</v>
      </c>
      <c r="B2495" t="s">
        <v>5205</v>
      </c>
      <c r="C2495" t="s">
        <v>4508</v>
      </c>
      <c r="D2495" t="s">
        <v>413</v>
      </c>
      <c r="E2495" t="s">
        <v>413</v>
      </c>
      <c r="F2495" t="s">
        <v>413</v>
      </c>
      <c r="G2495" t="s">
        <v>413</v>
      </c>
      <c r="I2495" t="s">
        <v>1636</v>
      </c>
      <c r="J2495" t="s">
        <v>1636</v>
      </c>
      <c r="K2495" t="s">
        <v>5924</v>
      </c>
    </row>
    <row r="2496" spans="1:11" x14ac:dyDescent="0.35">
      <c r="A2496" t="s">
        <v>5979</v>
      </c>
      <c r="B2496" t="s">
        <v>5205</v>
      </c>
      <c r="C2496" t="s">
        <v>4529</v>
      </c>
      <c r="D2496" t="s">
        <v>413</v>
      </c>
      <c r="E2496" t="s">
        <v>413</v>
      </c>
      <c r="F2496" t="s">
        <v>413</v>
      </c>
      <c r="G2496" t="s">
        <v>413</v>
      </c>
      <c r="I2496" t="s">
        <v>1636</v>
      </c>
      <c r="J2496" t="s">
        <v>1636</v>
      </c>
      <c r="K2496" t="s">
        <v>5925</v>
      </c>
    </row>
    <row r="2497" spans="1:11" x14ac:dyDescent="0.35">
      <c r="A2497" t="s">
        <v>5979</v>
      </c>
      <c r="B2497" t="s">
        <v>5205</v>
      </c>
      <c r="C2497" t="s">
        <v>4550</v>
      </c>
      <c r="D2497" t="s">
        <v>413</v>
      </c>
      <c r="E2497" t="s">
        <v>413</v>
      </c>
      <c r="F2497" t="s">
        <v>413</v>
      </c>
      <c r="G2497" t="s">
        <v>413</v>
      </c>
      <c r="I2497" t="s">
        <v>1636</v>
      </c>
      <c r="J2497" t="s">
        <v>1636</v>
      </c>
      <c r="K2497" t="s">
        <v>5926</v>
      </c>
    </row>
    <row r="2498" spans="1:11" x14ac:dyDescent="0.35">
      <c r="A2498" t="s">
        <v>5979</v>
      </c>
      <c r="B2498" t="s">
        <v>5206</v>
      </c>
      <c r="C2498" t="s">
        <v>4486</v>
      </c>
      <c r="D2498" t="s">
        <v>413</v>
      </c>
      <c r="E2498" t="s">
        <v>413</v>
      </c>
      <c r="F2498" t="s">
        <v>413</v>
      </c>
      <c r="G2498" t="s">
        <v>413</v>
      </c>
      <c r="I2498" t="s">
        <v>1636</v>
      </c>
      <c r="J2498">
        <v>0</v>
      </c>
      <c r="K2498" t="s">
        <v>5927</v>
      </c>
    </row>
    <row r="2499" spans="1:11" x14ac:dyDescent="0.35">
      <c r="A2499" t="s">
        <v>5979</v>
      </c>
      <c r="B2499" t="s">
        <v>5206</v>
      </c>
      <c r="C2499" t="s">
        <v>4507</v>
      </c>
      <c r="D2499" t="s">
        <v>413</v>
      </c>
      <c r="E2499" t="s">
        <v>413</v>
      </c>
      <c r="F2499" t="s">
        <v>413</v>
      </c>
      <c r="G2499" t="s">
        <v>413</v>
      </c>
      <c r="I2499" t="s">
        <v>1636</v>
      </c>
      <c r="J2499" t="s">
        <v>1636</v>
      </c>
      <c r="K2499" t="s">
        <v>5928</v>
      </c>
    </row>
    <row r="2500" spans="1:11" x14ac:dyDescent="0.35">
      <c r="A2500" t="s">
        <v>5979</v>
      </c>
      <c r="B2500" t="s">
        <v>5206</v>
      </c>
      <c r="C2500" t="s">
        <v>4528</v>
      </c>
      <c r="D2500" t="s">
        <v>413</v>
      </c>
      <c r="E2500" t="s">
        <v>413</v>
      </c>
      <c r="F2500" t="s">
        <v>413</v>
      </c>
      <c r="G2500" t="s">
        <v>413</v>
      </c>
      <c r="I2500" t="s">
        <v>1636</v>
      </c>
      <c r="J2500" t="s">
        <v>1636</v>
      </c>
      <c r="K2500" t="s">
        <v>5929</v>
      </c>
    </row>
    <row r="2501" spans="1:11" x14ac:dyDescent="0.35">
      <c r="A2501" t="s">
        <v>5979</v>
      </c>
      <c r="B2501" t="s">
        <v>5206</v>
      </c>
      <c r="C2501" t="s">
        <v>4549</v>
      </c>
      <c r="D2501" t="s">
        <v>413</v>
      </c>
      <c r="E2501" t="s">
        <v>413</v>
      </c>
      <c r="F2501" t="s">
        <v>413</v>
      </c>
      <c r="G2501" t="s">
        <v>413</v>
      </c>
      <c r="I2501" t="s">
        <v>1636</v>
      </c>
      <c r="J2501" t="s">
        <v>1636</v>
      </c>
      <c r="K2501" t="s">
        <v>5930</v>
      </c>
    </row>
    <row r="2502" spans="1:11" x14ac:dyDescent="0.35">
      <c r="A2502" t="s">
        <v>5979</v>
      </c>
      <c r="B2502" t="s">
        <v>5207</v>
      </c>
      <c r="C2502" t="s">
        <v>4499</v>
      </c>
      <c r="D2502" t="s">
        <v>5390</v>
      </c>
      <c r="E2502" t="s">
        <v>5391</v>
      </c>
      <c r="F2502" t="s">
        <v>5391</v>
      </c>
      <c r="G2502" t="s">
        <v>6007</v>
      </c>
      <c r="H2502">
        <v>49</v>
      </c>
      <c r="I2502" t="s">
        <v>2353</v>
      </c>
      <c r="J2502">
        <v>49</v>
      </c>
      <c r="K2502" t="s">
        <v>5931</v>
      </c>
    </row>
    <row r="2503" spans="1:11" x14ac:dyDescent="0.35">
      <c r="A2503" t="s">
        <v>5979</v>
      </c>
      <c r="B2503" t="s">
        <v>5207</v>
      </c>
      <c r="C2503" t="s">
        <v>4520</v>
      </c>
      <c r="D2503" t="s">
        <v>413</v>
      </c>
      <c r="E2503" t="s">
        <v>413</v>
      </c>
      <c r="F2503" t="s">
        <v>413</v>
      </c>
      <c r="G2503" t="s">
        <v>413</v>
      </c>
      <c r="I2503" t="s">
        <v>1636</v>
      </c>
      <c r="J2503" t="s">
        <v>1636</v>
      </c>
      <c r="K2503" t="s">
        <v>5932</v>
      </c>
    </row>
    <row r="2504" spans="1:11" x14ac:dyDescent="0.35">
      <c r="A2504" t="s">
        <v>5979</v>
      </c>
      <c r="B2504" t="s">
        <v>5207</v>
      </c>
      <c r="C2504" t="s">
        <v>4541</v>
      </c>
      <c r="D2504" t="s">
        <v>413</v>
      </c>
      <c r="E2504" t="s">
        <v>413</v>
      </c>
      <c r="F2504" t="s">
        <v>413</v>
      </c>
      <c r="G2504" t="s">
        <v>413</v>
      </c>
      <c r="I2504" t="s">
        <v>1636</v>
      </c>
      <c r="J2504" t="s">
        <v>1636</v>
      </c>
      <c r="K2504" t="s">
        <v>5933</v>
      </c>
    </row>
    <row r="2505" spans="1:11" x14ac:dyDescent="0.35">
      <c r="A2505" t="s">
        <v>5979</v>
      </c>
      <c r="B2505" t="s">
        <v>5207</v>
      </c>
      <c r="C2505" t="s">
        <v>4562</v>
      </c>
      <c r="D2505" t="s">
        <v>413</v>
      </c>
      <c r="E2505" t="s">
        <v>413</v>
      </c>
      <c r="F2505" t="s">
        <v>413</v>
      </c>
      <c r="G2505" t="s">
        <v>413</v>
      </c>
      <c r="I2505" t="s">
        <v>1636</v>
      </c>
      <c r="J2505" t="s">
        <v>1636</v>
      </c>
      <c r="K2505" t="s">
        <v>5934</v>
      </c>
    </row>
    <row r="2506" spans="1:11" x14ac:dyDescent="0.35">
      <c r="A2506" t="s">
        <v>5979</v>
      </c>
      <c r="B2506" t="s">
        <v>5208</v>
      </c>
      <c r="C2506" t="s">
        <v>4498</v>
      </c>
      <c r="D2506" t="s">
        <v>5390</v>
      </c>
      <c r="E2506" t="s">
        <v>5391</v>
      </c>
      <c r="F2506" t="s">
        <v>5391</v>
      </c>
      <c r="G2506" t="s">
        <v>6008</v>
      </c>
      <c r="H2506">
        <v>16</v>
      </c>
      <c r="I2506" t="s">
        <v>2353</v>
      </c>
      <c r="J2506">
        <v>49</v>
      </c>
      <c r="K2506" t="s">
        <v>5935</v>
      </c>
    </row>
    <row r="2507" spans="1:11" x14ac:dyDescent="0.35">
      <c r="A2507" t="s">
        <v>5979</v>
      </c>
      <c r="B2507" t="s">
        <v>5208</v>
      </c>
      <c r="C2507" t="s">
        <v>4519</v>
      </c>
      <c r="D2507" t="s">
        <v>915</v>
      </c>
      <c r="E2507" t="s">
        <v>1100</v>
      </c>
      <c r="F2507" t="s">
        <v>1100</v>
      </c>
      <c r="G2507" t="s">
        <v>6009</v>
      </c>
      <c r="H2507">
        <v>28</v>
      </c>
      <c r="I2507" t="s">
        <v>2353</v>
      </c>
      <c r="J2507" t="s">
        <v>1636</v>
      </c>
      <c r="K2507" t="s">
        <v>5936</v>
      </c>
    </row>
    <row r="2508" spans="1:11" x14ac:dyDescent="0.35">
      <c r="A2508" t="s">
        <v>5979</v>
      </c>
      <c r="B2508" t="s">
        <v>5208</v>
      </c>
      <c r="C2508" t="s">
        <v>4540</v>
      </c>
      <c r="D2508" t="s">
        <v>2092</v>
      </c>
      <c r="E2508" t="s">
        <v>2110</v>
      </c>
      <c r="F2508" t="s">
        <v>2110</v>
      </c>
      <c r="G2508" t="s">
        <v>6001</v>
      </c>
      <c r="H2508">
        <v>5</v>
      </c>
      <c r="I2508" t="s">
        <v>2353</v>
      </c>
      <c r="J2508" t="s">
        <v>1636</v>
      </c>
      <c r="K2508" t="s">
        <v>5937</v>
      </c>
    </row>
    <row r="2509" spans="1:11" x14ac:dyDescent="0.35">
      <c r="A2509" t="s">
        <v>5979</v>
      </c>
      <c r="B2509" t="s">
        <v>5208</v>
      </c>
      <c r="C2509" t="s">
        <v>4561</v>
      </c>
      <c r="D2509" t="s">
        <v>413</v>
      </c>
      <c r="E2509" t="s">
        <v>413</v>
      </c>
      <c r="F2509" t="s">
        <v>413</v>
      </c>
      <c r="G2509" t="s">
        <v>413</v>
      </c>
      <c r="I2509" t="s">
        <v>1636</v>
      </c>
      <c r="J2509" t="s">
        <v>1636</v>
      </c>
      <c r="K2509" t="s">
        <v>5938</v>
      </c>
    </row>
    <row r="2510" spans="1:11" x14ac:dyDescent="0.35">
      <c r="A2510" t="s">
        <v>5979</v>
      </c>
      <c r="B2510" t="s">
        <v>5209</v>
      </c>
      <c r="C2510" t="s">
        <v>4497</v>
      </c>
      <c r="D2510" t="s">
        <v>915</v>
      </c>
      <c r="E2510" t="s">
        <v>1100</v>
      </c>
      <c r="F2510" t="s">
        <v>1100</v>
      </c>
      <c r="G2510" t="s">
        <v>6000</v>
      </c>
      <c r="H2510">
        <v>19</v>
      </c>
      <c r="I2510" t="s">
        <v>2353</v>
      </c>
      <c r="J2510">
        <v>49</v>
      </c>
      <c r="K2510" t="s">
        <v>5939</v>
      </c>
    </row>
    <row r="2511" spans="1:11" x14ac:dyDescent="0.35">
      <c r="A2511" t="s">
        <v>5979</v>
      </c>
      <c r="B2511" t="s">
        <v>5209</v>
      </c>
      <c r="C2511" t="s">
        <v>4518</v>
      </c>
      <c r="D2511" t="s">
        <v>5390</v>
      </c>
      <c r="E2511" t="s">
        <v>5391</v>
      </c>
      <c r="F2511" t="s">
        <v>5391</v>
      </c>
      <c r="G2511" t="s">
        <v>6010</v>
      </c>
      <c r="H2511">
        <v>28</v>
      </c>
      <c r="I2511" t="s">
        <v>2353</v>
      </c>
      <c r="J2511" t="s">
        <v>1636</v>
      </c>
      <c r="K2511" t="s">
        <v>5940</v>
      </c>
    </row>
    <row r="2512" spans="1:11" x14ac:dyDescent="0.35">
      <c r="A2512" t="s">
        <v>5979</v>
      </c>
      <c r="B2512" t="s">
        <v>5209</v>
      </c>
      <c r="C2512" t="s">
        <v>4539</v>
      </c>
      <c r="D2512" t="s">
        <v>915</v>
      </c>
      <c r="E2512" t="s">
        <v>1100</v>
      </c>
      <c r="F2512" t="s">
        <v>1100</v>
      </c>
      <c r="G2512" t="s">
        <v>4948</v>
      </c>
      <c r="H2512">
        <v>2</v>
      </c>
      <c r="I2512" t="s">
        <v>2353</v>
      </c>
      <c r="J2512" t="s">
        <v>1636</v>
      </c>
      <c r="K2512" t="s">
        <v>5941</v>
      </c>
    </row>
    <row r="2513" spans="1:11" x14ac:dyDescent="0.35">
      <c r="A2513" t="s">
        <v>5979</v>
      </c>
      <c r="B2513" t="s">
        <v>5209</v>
      </c>
      <c r="C2513" t="s">
        <v>4560</v>
      </c>
      <c r="D2513" t="s">
        <v>413</v>
      </c>
      <c r="E2513" t="s">
        <v>413</v>
      </c>
      <c r="F2513" t="s">
        <v>413</v>
      </c>
      <c r="G2513" t="s">
        <v>413</v>
      </c>
      <c r="I2513" t="s">
        <v>1636</v>
      </c>
      <c r="J2513" t="s">
        <v>1636</v>
      </c>
      <c r="K2513" t="s">
        <v>5942</v>
      </c>
    </row>
    <row r="2514" spans="1:11" x14ac:dyDescent="0.35">
      <c r="A2514" t="s">
        <v>5979</v>
      </c>
      <c r="B2514" t="s">
        <v>5210</v>
      </c>
      <c r="C2514" t="s">
        <v>4496</v>
      </c>
      <c r="D2514" t="s">
        <v>915</v>
      </c>
      <c r="E2514" t="s">
        <v>1100</v>
      </c>
      <c r="F2514" t="s">
        <v>1100</v>
      </c>
      <c r="G2514" t="s">
        <v>6011</v>
      </c>
      <c r="H2514">
        <v>7</v>
      </c>
      <c r="I2514" t="s">
        <v>2353</v>
      </c>
      <c r="J2514">
        <v>49</v>
      </c>
      <c r="K2514" t="s">
        <v>5943</v>
      </c>
    </row>
    <row r="2515" spans="1:11" x14ac:dyDescent="0.35">
      <c r="A2515" t="s">
        <v>5979</v>
      </c>
      <c r="B2515" t="s">
        <v>5210</v>
      </c>
      <c r="C2515" t="s">
        <v>4517</v>
      </c>
      <c r="D2515" t="s">
        <v>915</v>
      </c>
      <c r="E2515" t="s">
        <v>1100</v>
      </c>
      <c r="F2515" t="s">
        <v>1100</v>
      </c>
      <c r="G2515" t="s">
        <v>6012</v>
      </c>
      <c r="H2515">
        <v>24</v>
      </c>
      <c r="I2515" t="s">
        <v>2353</v>
      </c>
      <c r="J2515" t="s">
        <v>1636</v>
      </c>
      <c r="K2515" t="s">
        <v>5944</v>
      </c>
    </row>
    <row r="2516" spans="1:11" x14ac:dyDescent="0.35">
      <c r="A2516" t="s">
        <v>5979</v>
      </c>
      <c r="B2516" t="s">
        <v>5210</v>
      </c>
      <c r="C2516" t="s">
        <v>4538</v>
      </c>
      <c r="D2516" t="s">
        <v>5390</v>
      </c>
      <c r="E2516" t="s">
        <v>5391</v>
      </c>
      <c r="F2516" t="s">
        <v>5391</v>
      </c>
      <c r="G2516" t="s">
        <v>6008</v>
      </c>
      <c r="H2516">
        <v>18</v>
      </c>
      <c r="I2516" t="s">
        <v>2353</v>
      </c>
      <c r="J2516" t="s">
        <v>1636</v>
      </c>
      <c r="K2516" t="s">
        <v>5945</v>
      </c>
    </row>
    <row r="2517" spans="1:11" x14ac:dyDescent="0.35">
      <c r="A2517" t="s">
        <v>5979</v>
      </c>
      <c r="B2517" t="s">
        <v>5210</v>
      </c>
      <c r="C2517" t="s">
        <v>4559</v>
      </c>
      <c r="D2517" t="s">
        <v>413</v>
      </c>
      <c r="E2517" t="s">
        <v>413</v>
      </c>
      <c r="F2517" t="s">
        <v>413</v>
      </c>
      <c r="G2517" t="s">
        <v>413</v>
      </c>
      <c r="I2517" t="s">
        <v>1636</v>
      </c>
      <c r="J2517" t="s">
        <v>1636</v>
      </c>
      <c r="K2517" t="s">
        <v>5946</v>
      </c>
    </row>
    <row r="2518" spans="1:11" x14ac:dyDescent="0.35">
      <c r="A2518" t="s">
        <v>5979</v>
      </c>
      <c r="B2518" t="s">
        <v>5211</v>
      </c>
      <c r="C2518" t="s">
        <v>4495</v>
      </c>
      <c r="D2518" t="s">
        <v>915</v>
      </c>
      <c r="E2518" t="s">
        <v>1100</v>
      </c>
      <c r="F2518" t="s">
        <v>1100</v>
      </c>
      <c r="G2518" t="s">
        <v>4948</v>
      </c>
      <c r="H2518">
        <v>22</v>
      </c>
      <c r="I2518" t="s">
        <v>2353</v>
      </c>
      <c r="J2518">
        <v>49</v>
      </c>
      <c r="K2518" t="s">
        <v>5947</v>
      </c>
    </row>
    <row r="2519" spans="1:11" x14ac:dyDescent="0.35">
      <c r="A2519" t="s">
        <v>5979</v>
      </c>
      <c r="B2519" t="s">
        <v>5211</v>
      </c>
      <c r="C2519" t="s">
        <v>4516</v>
      </c>
      <c r="D2519" t="s">
        <v>5390</v>
      </c>
      <c r="E2519" t="s">
        <v>5391</v>
      </c>
      <c r="F2519" t="s">
        <v>5391</v>
      </c>
      <c r="G2519" t="s">
        <v>6013</v>
      </c>
      <c r="H2519">
        <v>27</v>
      </c>
      <c r="I2519" t="s">
        <v>2353</v>
      </c>
      <c r="J2519" t="s">
        <v>1636</v>
      </c>
      <c r="K2519" t="s">
        <v>5948</v>
      </c>
    </row>
    <row r="2520" spans="1:11" x14ac:dyDescent="0.35">
      <c r="A2520" t="s">
        <v>5979</v>
      </c>
      <c r="B2520" t="s">
        <v>5211</v>
      </c>
      <c r="C2520" t="s">
        <v>4537</v>
      </c>
      <c r="D2520" t="s">
        <v>413</v>
      </c>
      <c r="E2520" t="s">
        <v>413</v>
      </c>
      <c r="F2520" t="s">
        <v>413</v>
      </c>
      <c r="G2520" t="s">
        <v>413</v>
      </c>
      <c r="I2520" t="s">
        <v>1636</v>
      </c>
      <c r="J2520" t="s">
        <v>1636</v>
      </c>
      <c r="K2520" t="s">
        <v>5949</v>
      </c>
    </row>
    <row r="2521" spans="1:11" x14ac:dyDescent="0.35">
      <c r="A2521" t="s">
        <v>5979</v>
      </c>
      <c r="B2521" t="s">
        <v>5211</v>
      </c>
      <c r="C2521" t="s">
        <v>4558</v>
      </c>
      <c r="D2521" t="s">
        <v>413</v>
      </c>
      <c r="E2521" t="s">
        <v>413</v>
      </c>
      <c r="F2521" t="s">
        <v>413</v>
      </c>
      <c r="G2521" t="s">
        <v>413</v>
      </c>
      <c r="I2521" t="s">
        <v>1636</v>
      </c>
      <c r="J2521" t="s">
        <v>1636</v>
      </c>
      <c r="K2521" t="s">
        <v>5950</v>
      </c>
    </row>
    <row r="2522" spans="1:11" x14ac:dyDescent="0.35">
      <c r="A2522" t="s">
        <v>5979</v>
      </c>
      <c r="B2522" t="s">
        <v>5212</v>
      </c>
      <c r="C2522" t="s">
        <v>4494</v>
      </c>
      <c r="D2522" t="s">
        <v>5390</v>
      </c>
      <c r="E2522" t="s">
        <v>5391</v>
      </c>
      <c r="F2522" t="s">
        <v>5391</v>
      </c>
      <c r="G2522" t="s">
        <v>5374</v>
      </c>
      <c r="H2522">
        <v>40</v>
      </c>
      <c r="I2522" t="s">
        <v>2353</v>
      </c>
      <c r="J2522">
        <v>40</v>
      </c>
      <c r="K2522" t="s">
        <v>5951</v>
      </c>
    </row>
    <row r="2523" spans="1:11" x14ac:dyDescent="0.35">
      <c r="A2523" t="s">
        <v>5979</v>
      </c>
      <c r="B2523" t="s">
        <v>5212</v>
      </c>
      <c r="C2523" t="s">
        <v>4515</v>
      </c>
      <c r="D2523" t="s">
        <v>413</v>
      </c>
      <c r="E2523" t="s">
        <v>413</v>
      </c>
      <c r="F2523" t="s">
        <v>413</v>
      </c>
      <c r="G2523" t="s">
        <v>413</v>
      </c>
      <c r="I2523" t="s">
        <v>1636</v>
      </c>
      <c r="J2523" t="s">
        <v>1636</v>
      </c>
      <c r="K2523" t="s">
        <v>5952</v>
      </c>
    </row>
    <row r="2524" spans="1:11" x14ac:dyDescent="0.35">
      <c r="A2524" t="s">
        <v>5979</v>
      </c>
      <c r="B2524" t="s">
        <v>5212</v>
      </c>
      <c r="C2524" t="s">
        <v>4536</v>
      </c>
      <c r="D2524" t="s">
        <v>413</v>
      </c>
      <c r="E2524" t="s">
        <v>413</v>
      </c>
      <c r="F2524" t="s">
        <v>413</v>
      </c>
      <c r="G2524" t="s">
        <v>413</v>
      </c>
      <c r="I2524" t="s">
        <v>1636</v>
      </c>
      <c r="J2524" t="s">
        <v>1636</v>
      </c>
      <c r="K2524" t="s">
        <v>5953</v>
      </c>
    </row>
    <row r="2525" spans="1:11" x14ac:dyDescent="0.35">
      <c r="A2525" t="s">
        <v>5979</v>
      </c>
      <c r="B2525" t="s">
        <v>5212</v>
      </c>
      <c r="C2525" t="s">
        <v>4557</v>
      </c>
      <c r="D2525" t="s">
        <v>413</v>
      </c>
      <c r="E2525" t="s">
        <v>413</v>
      </c>
      <c r="F2525" t="s">
        <v>413</v>
      </c>
      <c r="G2525" t="s">
        <v>413</v>
      </c>
      <c r="I2525" t="s">
        <v>1636</v>
      </c>
      <c r="J2525" t="s">
        <v>1636</v>
      </c>
      <c r="K2525" t="s">
        <v>5954</v>
      </c>
    </row>
    <row r="2526" spans="1:11" x14ac:dyDescent="0.35">
      <c r="A2526" t="s">
        <v>5979</v>
      </c>
      <c r="B2526" t="s">
        <v>5213</v>
      </c>
      <c r="C2526" t="s">
        <v>4493</v>
      </c>
      <c r="D2526" t="s">
        <v>824</v>
      </c>
      <c r="E2526" t="s">
        <v>2107</v>
      </c>
      <c r="F2526" t="s">
        <v>2107</v>
      </c>
      <c r="G2526" t="s">
        <v>5997</v>
      </c>
      <c r="H2526">
        <v>37</v>
      </c>
      <c r="I2526" t="s">
        <v>2353</v>
      </c>
      <c r="J2526">
        <v>49</v>
      </c>
      <c r="K2526" t="s">
        <v>5955</v>
      </c>
    </row>
    <row r="2527" spans="1:11" x14ac:dyDescent="0.35">
      <c r="A2527" t="s">
        <v>5979</v>
      </c>
      <c r="B2527" t="s">
        <v>5213</v>
      </c>
      <c r="C2527" t="s">
        <v>4514</v>
      </c>
      <c r="D2527" t="s">
        <v>915</v>
      </c>
      <c r="E2527" t="s">
        <v>1100</v>
      </c>
      <c r="F2527" t="s">
        <v>1100</v>
      </c>
      <c r="G2527" t="s">
        <v>6011</v>
      </c>
      <c r="H2527">
        <v>12</v>
      </c>
      <c r="I2527" t="s">
        <v>2353</v>
      </c>
      <c r="J2527" t="s">
        <v>1636</v>
      </c>
      <c r="K2527" t="s">
        <v>5956</v>
      </c>
    </row>
    <row r="2528" spans="1:11" x14ac:dyDescent="0.35">
      <c r="A2528" t="s">
        <v>5979</v>
      </c>
      <c r="B2528" t="s">
        <v>5213</v>
      </c>
      <c r="C2528" t="s">
        <v>4535</v>
      </c>
      <c r="D2528" t="s">
        <v>413</v>
      </c>
      <c r="E2528" t="s">
        <v>413</v>
      </c>
      <c r="F2528" t="s">
        <v>413</v>
      </c>
      <c r="G2528" t="s">
        <v>413</v>
      </c>
      <c r="I2528" t="s">
        <v>1636</v>
      </c>
      <c r="J2528" t="s">
        <v>1636</v>
      </c>
      <c r="K2528" t="s">
        <v>5957</v>
      </c>
    </row>
    <row r="2529" spans="1:11" x14ac:dyDescent="0.35">
      <c r="A2529" t="s">
        <v>5979</v>
      </c>
      <c r="B2529" t="s">
        <v>5213</v>
      </c>
      <c r="C2529" t="s">
        <v>4556</v>
      </c>
      <c r="D2529" t="s">
        <v>413</v>
      </c>
      <c r="E2529" t="s">
        <v>413</v>
      </c>
      <c r="F2529" t="s">
        <v>413</v>
      </c>
      <c r="G2529" t="s">
        <v>413</v>
      </c>
      <c r="I2529" t="s">
        <v>1636</v>
      </c>
      <c r="J2529" t="s">
        <v>1636</v>
      </c>
      <c r="K2529" t="s">
        <v>5958</v>
      </c>
    </row>
    <row r="2530" spans="1:11" x14ac:dyDescent="0.35">
      <c r="A2530" t="s">
        <v>6182</v>
      </c>
      <c r="B2530" t="s">
        <v>5092</v>
      </c>
      <c r="C2530" t="s">
        <v>4821</v>
      </c>
      <c r="D2530" t="s">
        <v>413</v>
      </c>
      <c r="E2530" t="s">
        <v>413</v>
      </c>
      <c r="F2530" t="s">
        <v>413</v>
      </c>
      <c r="G2530" t="s">
        <v>413</v>
      </c>
      <c r="I2530" t="s">
        <v>1636</v>
      </c>
      <c r="J2530">
        <v>0</v>
      </c>
      <c r="K2530" t="s">
        <v>5539</v>
      </c>
    </row>
    <row r="2531" spans="1:11" x14ac:dyDescent="0.35">
      <c r="A2531" t="s">
        <v>6182</v>
      </c>
      <c r="B2531" t="s">
        <v>5092</v>
      </c>
      <c r="C2531" t="s">
        <v>4842</v>
      </c>
      <c r="D2531" t="s">
        <v>413</v>
      </c>
      <c r="E2531" t="s">
        <v>413</v>
      </c>
      <c r="F2531" t="s">
        <v>413</v>
      </c>
      <c r="G2531" t="s">
        <v>413</v>
      </c>
      <c r="I2531" t="s">
        <v>1636</v>
      </c>
      <c r="J2531" t="s">
        <v>1636</v>
      </c>
      <c r="K2531" t="s">
        <v>5540</v>
      </c>
    </row>
    <row r="2532" spans="1:11" x14ac:dyDescent="0.35">
      <c r="A2532" t="s">
        <v>6182</v>
      </c>
      <c r="B2532" t="s">
        <v>5092</v>
      </c>
      <c r="C2532" t="s">
        <v>4863</v>
      </c>
      <c r="D2532" t="s">
        <v>413</v>
      </c>
      <c r="E2532" t="s">
        <v>413</v>
      </c>
      <c r="F2532" t="s">
        <v>413</v>
      </c>
      <c r="G2532" t="s">
        <v>413</v>
      </c>
      <c r="I2532" t="s">
        <v>1636</v>
      </c>
      <c r="J2532" t="s">
        <v>1636</v>
      </c>
      <c r="K2532" t="s">
        <v>5541</v>
      </c>
    </row>
    <row r="2533" spans="1:11" x14ac:dyDescent="0.35">
      <c r="A2533" t="s">
        <v>6182</v>
      </c>
      <c r="B2533" t="s">
        <v>5092</v>
      </c>
      <c r="C2533" t="s">
        <v>4884</v>
      </c>
      <c r="D2533" t="s">
        <v>413</v>
      </c>
      <c r="E2533" t="s">
        <v>413</v>
      </c>
      <c r="F2533" t="s">
        <v>413</v>
      </c>
      <c r="G2533" t="s">
        <v>413</v>
      </c>
      <c r="I2533" t="s">
        <v>1636</v>
      </c>
      <c r="J2533" t="s">
        <v>1636</v>
      </c>
      <c r="K2533" t="s">
        <v>5542</v>
      </c>
    </row>
    <row r="2534" spans="1:11" x14ac:dyDescent="0.35">
      <c r="A2534" t="s">
        <v>6182</v>
      </c>
      <c r="B2534" t="s">
        <v>5093</v>
      </c>
      <c r="C2534" t="s">
        <v>4820</v>
      </c>
      <c r="D2534" t="s">
        <v>413</v>
      </c>
      <c r="E2534" t="s">
        <v>413</v>
      </c>
      <c r="F2534" t="s">
        <v>413</v>
      </c>
      <c r="G2534" t="s">
        <v>413</v>
      </c>
      <c r="I2534" t="s">
        <v>1636</v>
      </c>
      <c r="J2534">
        <v>0</v>
      </c>
      <c r="K2534" t="s">
        <v>5543</v>
      </c>
    </row>
    <row r="2535" spans="1:11" x14ac:dyDescent="0.35">
      <c r="A2535" t="s">
        <v>6182</v>
      </c>
      <c r="B2535" t="s">
        <v>5093</v>
      </c>
      <c r="C2535" t="s">
        <v>4841</v>
      </c>
      <c r="D2535" t="s">
        <v>413</v>
      </c>
      <c r="E2535" t="s">
        <v>413</v>
      </c>
      <c r="F2535" t="s">
        <v>413</v>
      </c>
      <c r="G2535" t="s">
        <v>413</v>
      </c>
      <c r="I2535" t="s">
        <v>1636</v>
      </c>
      <c r="J2535" t="s">
        <v>1636</v>
      </c>
      <c r="K2535" t="s">
        <v>5544</v>
      </c>
    </row>
    <row r="2536" spans="1:11" x14ac:dyDescent="0.35">
      <c r="A2536" t="s">
        <v>6182</v>
      </c>
      <c r="B2536" t="s">
        <v>5093</v>
      </c>
      <c r="C2536" t="s">
        <v>4862</v>
      </c>
      <c r="D2536" t="s">
        <v>413</v>
      </c>
      <c r="E2536" t="s">
        <v>413</v>
      </c>
      <c r="F2536" t="s">
        <v>413</v>
      </c>
      <c r="G2536" t="s">
        <v>413</v>
      </c>
      <c r="I2536" t="s">
        <v>1636</v>
      </c>
      <c r="J2536" t="s">
        <v>1636</v>
      </c>
      <c r="K2536" t="s">
        <v>5545</v>
      </c>
    </row>
    <row r="2537" spans="1:11" x14ac:dyDescent="0.35">
      <c r="A2537" t="s">
        <v>6182</v>
      </c>
      <c r="B2537" t="s">
        <v>5093</v>
      </c>
      <c r="C2537" t="s">
        <v>4883</v>
      </c>
      <c r="D2537" t="s">
        <v>413</v>
      </c>
      <c r="E2537" t="s">
        <v>413</v>
      </c>
      <c r="F2537" t="s">
        <v>413</v>
      </c>
      <c r="G2537" t="s">
        <v>413</v>
      </c>
      <c r="I2537" t="s">
        <v>1636</v>
      </c>
      <c r="J2537" t="s">
        <v>1636</v>
      </c>
      <c r="K2537" t="s">
        <v>5546</v>
      </c>
    </row>
    <row r="2538" spans="1:11" x14ac:dyDescent="0.35">
      <c r="A2538" t="s">
        <v>6182</v>
      </c>
      <c r="B2538" t="s">
        <v>5094</v>
      </c>
      <c r="C2538" t="s">
        <v>4819</v>
      </c>
      <c r="D2538" t="s">
        <v>413</v>
      </c>
      <c r="E2538" t="s">
        <v>413</v>
      </c>
      <c r="F2538" t="s">
        <v>413</v>
      </c>
      <c r="G2538" t="s">
        <v>413</v>
      </c>
      <c r="I2538" t="s">
        <v>1636</v>
      </c>
      <c r="J2538">
        <v>0</v>
      </c>
      <c r="K2538" t="s">
        <v>5547</v>
      </c>
    </row>
    <row r="2539" spans="1:11" x14ac:dyDescent="0.35">
      <c r="A2539" t="s">
        <v>6182</v>
      </c>
      <c r="B2539" t="s">
        <v>5094</v>
      </c>
      <c r="C2539" t="s">
        <v>4840</v>
      </c>
      <c r="D2539" t="s">
        <v>413</v>
      </c>
      <c r="E2539" t="s">
        <v>413</v>
      </c>
      <c r="F2539" t="s">
        <v>413</v>
      </c>
      <c r="G2539" t="s">
        <v>413</v>
      </c>
      <c r="I2539" t="s">
        <v>1636</v>
      </c>
      <c r="J2539" t="s">
        <v>1636</v>
      </c>
      <c r="K2539" t="s">
        <v>5548</v>
      </c>
    </row>
    <row r="2540" spans="1:11" x14ac:dyDescent="0.35">
      <c r="A2540" t="s">
        <v>6182</v>
      </c>
      <c r="B2540" t="s">
        <v>5094</v>
      </c>
      <c r="C2540" t="s">
        <v>4861</v>
      </c>
      <c r="D2540" t="s">
        <v>413</v>
      </c>
      <c r="E2540" t="s">
        <v>413</v>
      </c>
      <c r="F2540" t="s">
        <v>413</v>
      </c>
      <c r="G2540" t="s">
        <v>413</v>
      </c>
      <c r="I2540" t="s">
        <v>1636</v>
      </c>
      <c r="J2540" t="s">
        <v>1636</v>
      </c>
      <c r="K2540" t="s">
        <v>5549</v>
      </c>
    </row>
    <row r="2541" spans="1:11" x14ac:dyDescent="0.35">
      <c r="A2541" t="s">
        <v>6182</v>
      </c>
      <c r="B2541" t="s">
        <v>5094</v>
      </c>
      <c r="C2541" t="s">
        <v>4882</v>
      </c>
      <c r="D2541" t="s">
        <v>413</v>
      </c>
      <c r="E2541" t="s">
        <v>413</v>
      </c>
      <c r="F2541" t="s">
        <v>413</v>
      </c>
      <c r="G2541" t="s">
        <v>413</v>
      </c>
      <c r="I2541" t="s">
        <v>1636</v>
      </c>
      <c r="J2541" t="s">
        <v>1636</v>
      </c>
      <c r="K2541" t="s">
        <v>5550</v>
      </c>
    </row>
    <row r="2542" spans="1:11" x14ac:dyDescent="0.35">
      <c r="A2542" t="s">
        <v>6182</v>
      </c>
      <c r="B2542" t="s">
        <v>5095</v>
      </c>
      <c r="C2542" t="s">
        <v>4818</v>
      </c>
      <c r="D2542" t="s">
        <v>413</v>
      </c>
      <c r="E2542" t="s">
        <v>413</v>
      </c>
      <c r="F2542" t="s">
        <v>413</v>
      </c>
      <c r="G2542" t="s">
        <v>413</v>
      </c>
      <c r="I2542" t="s">
        <v>1636</v>
      </c>
      <c r="J2542">
        <v>0</v>
      </c>
      <c r="K2542" t="s">
        <v>5551</v>
      </c>
    </row>
    <row r="2543" spans="1:11" x14ac:dyDescent="0.35">
      <c r="A2543" t="s">
        <v>6182</v>
      </c>
      <c r="B2543" t="s">
        <v>5095</v>
      </c>
      <c r="C2543" t="s">
        <v>4839</v>
      </c>
      <c r="D2543" t="s">
        <v>413</v>
      </c>
      <c r="E2543" t="s">
        <v>413</v>
      </c>
      <c r="F2543" t="s">
        <v>413</v>
      </c>
      <c r="G2543" t="s">
        <v>413</v>
      </c>
      <c r="I2543" t="s">
        <v>1636</v>
      </c>
      <c r="J2543" t="s">
        <v>1636</v>
      </c>
      <c r="K2543" t="s">
        <v>5552</v>
      </c>
    </row>
    <row r="2544" spans="1:11" x14ac:dyDescent="0.35">
      <c r="A2544" t="s">
        <v>6182</v>
      </c>
      <c r="B2544" t="s">
        <v>5095</v>
      </c>
      <c r="C2544" t="s">
        <v>4860</v>
      </c>
      <c r="D2544" t="s">
        <v>413</v>
      </c>
      <c r="E2544" t="s">
        <v>413</v>
      </c>
      <c r="F2544" t="s">
        <v>413</v>
      </c>
      <c r="G2544" t="s">
        <v>413</v>
      </c>
      <c r="I2544" t="s">
        <v>1636</v>
      </c>
      <c r="J2544" t="s">
        <v>1636</v>
      </c>
      <c r="K2544" t="s">
        <v>5553</v>
      </c>
    </row>
    <row r="2545" spans="1:11" x14ac:dyDescent="0.35">
      <c r="A2545" t="s">
        <v>6182</v>
      </c>
      <c r="B2545" t="s">
        <v>5095</v>
      </c>
      <c r="C2545" t="s">
        <v>4881</v>
      </c>
      <c r="D2545" t="s">
        <v>413</v>
      </c>
      <c r="E2545" t="s">
        <v>413</v>
      </c>
      <c r="F2545" t="s">
        <v>413</v>
      </c>
      <c r="G2545" t="s">
        <v>413</v>
      </c>
      <c r="I2545" t="s">
        <v>1636</v>
      </c>
      <c r="J2545" t="s">
        <v>1636</v>
      </c>
      <c r="K2545" t="s">
        <v>5554</v>
      </c>
    </row>
    <row r="2546" spans="1:11" x14ac:dyDescent="0.35">
      <c r="A2546" t="s">
        <v>6182</v>
      </c>
      <c r="B2546" t="s">
        <v>5096</v>
      </c>
      <c r="C2546" t="s">
        <v>4817</v>
      </c>
      <c r="D2546" t="s">
        <v>413</v>
      </c>
      <c r="E2546" t="s">
        <v>413</v>
      </c>
      <c r="F2546" t="s">
        <v>413</v>
      </c>
      <c r="G2546" t="s">
        <v>413</v>
      </c>
      <c r="I2546" t="s">
        <v>1636</v>
      </c>
      <c r="J2546">
        <v>0</v>
      </c>
      <c r="K2546" t="s">
        <v>5555</v>
      </c>
    </row>
    <row r="2547" spans="1:11" x14ac:dyDescent="0.35">
      <c r="A2547" t="s">
        <v>6182</v>
      </c>
      <c r="B2547" t="s">
        <v>5096</v>
      </c>
      <c r="C2547" t="s">
        <v>4838</v>
      </c>
      <c r="D2547" t="s">
        <v>413</v>
      </c>
      <c r="E2547" t="s">
        <v>413</v>
      </c>
      <c r="F2547" t="s">
        <v>413</v>
      </c>
      <c r="G2547" t="s">
        <v>413</v>
      </c>
      <c r="I2547" t="s">
        <v>1636</v>
      </c>
      <c r="J2547" t="s">
        <v>1636</v>
      </c>
      <c r="K2547" t="s">
        <v>5556</v>
      </c>
    </row>
    <row r="2548" spans="1:11" x14ac:dyDescent="0.35">
      <c r="A2548" t="s">
        <v>6182</v>
      </c>
      <c r="B2548" t="s">
        <v>5096</v>
      </c>
      <c r="C2548" t="s">
        <v>4859</v>
      </c>
      <c r="D2548" t="s">
        <v>413</v>
      </c>
      <c r="E2548" t="s">
        <v>413</v>
      </c>
      <c r="F2548" t="s">
        <v>413</v>
      </c>
      <c r="G2548" t="s">
        <v>413</v>
      </c>
      <c r="I2548" t="s">
        <v>1636</v>
      </c>
      <c r="J2548" t="s">
        <v>1636</v>
      </c>
      <c r="K2548" t="s">
        <v>5557</v>
      </c>
    </row>
    <row r="2549" spans="1:11" x14ac:dyDescent="0.35">
      <c r="A2549" t="s">
        <v>6182</v>
      </c>
      <c r="B2549" t="s">
        <v>5096</v>
      </c>
      <c r="C2549" t="s">
        <v>4880</v>
      </c>
      <c r="D2549" t="s">
        <v>413</v>
      </c>
      <c r="E2549" t="s">
        <v>413</v>
      </c>
      <c r="F2549" t="s">
        <v>413</v>
      </c>
      <c r="G2549" t="s">
        <v>413</v>
      </c>
      <c r="I2549" t="s">
        <v>1636</v>
      </c>
      <c r="J2549" t="s">
        <v>1636</v>
      </c>
      <c r="K2549" t="s">
        <v>5558</v>
      </c>
    </row>
    <row r="2550" spans="1:11" x14ac:dyDescent="0.35">
      <c r="A2550" t="s">
        <v>6182</v>
      </c>
      <c r="B2550" t="s">
        <v>5097</v>
      </c>
      <c r="C2550" t="s">
        <v>4816</v>
      </c>
      <c r="D2550" t="s">
        <v>413</v>
      </c>
      <c r="E2550" t="s">
        <v>413</v>
      </c>
      <c r="F2550" t="s">
        <v>413</v>
      </c>
      <c r="G2550" t="s">
        <v>413</v>
      </c>
      <c r="I2550" t="s">
        <v>1636</v>
      </c>
      <c r="J2550">
        <v>0</v>
      </c>
      <c r="K2550" t="s">
        <v>5559</v>
      </c>
    </row>
    <row r="2551" spans="1:11" x14ac:dyDescent="0.35">
      <c r="A2551" t="s">
        <v>6182</v>
      </c>
      <c r="B2551" t="s">
        <v>5097</v>
      </c>
      <c r="C2551" t="s">
        <v>4837</v>
      </c>
      <c r="D2551" t="s">
        <v>413</v>
      </c>
      <c r="E2551" t="s">
        <v>413</v>
      </c>
      <c r="F2551" t="s">
        <v>413</v>
      </c>
      <c r="G2551" t="s">
        <v>413</v>
      </c>
      <c r="I2551" t="s">
        <v>1636</v>
      </c>
      <c r="J2551" t="s">
        <v>1636</v>
      </c>
      <c r="K2551" t="s">
        <v>5560</v>
      </c>
    </row>
    <row r="2552" spans="1:11" x14ac:dyDescent="0.35">
      <c r="A2552" t="s">
        <v>6182</v>
      </c>
      <c r="B2552" t="s">
        <v>5097</v>
      </c>
      <c r="C2552" t="s">
        <v>4858</v>
      </c>
      <c r="D2552" t="s">
        <v>413</v>
      </c>
      <c r="E2552" t="s">
        <v>413</v>
      </c>
      <c r="F2552" t="s">
        <v>413</v>
      </c>
      <c r="G2552" t="s">
        <v>413</v>
      </c>
      <c r="I2552" t="s">
        <v>1636</v>
      </c>
      <c r="J2552" t="s">
        <v>1636</v>
      </c>
      <c r="K2552" t="s">
        <v>5561</v>
      </c>
    </row>
    <row r="2553" spans="1:11" x14ac:dyDescent="0.35">
      <c r="A2553" t="s">
        <v>6182</v>
      </c>
      <c r="B2553" t="s">
        <v>5097</v>
      </c>
      <c r="C2553" t="s">
        <v>4879</v>
      </c>
      <c r="D2553" t="s">
        <v>413</v>
      </c>
      <c r="E2553" t="s">
        <v>413</v>
      </c>
      <c r="F2553" t="s">
        <v>413</v>
      </c>
      <c r="G2553" t="s">
        <v>413</v>
      </c>
      <c r="I2553" t="s">
        <v>1636</v>
      </c>
      <c r="J2553" t="s">
        <v>1636</v>
      </c>
      <c r="K2553" t="s">
        <v>5562</v>
      </c>
    </row>
    <row r="2554" spans="1:11" x14ac:dyDescent="0.35">
      <c r="A2554" t="s">
        <v>6182</v>
      </c>
      <c r="B2554" t="s">
        <v>5098</v>
      </c>
      <c r="C2554" t="s">
        <v>4815</v>
      </c>
      <c r="D2554" t="s">
        <v>413</v>
      </c>
      <c r="E2554" t="s">
        <v>413</v>
      </c>
      <c r="F2554" t="s">
        <v>413</v>
      </c>
      <c r="G2554" t="s">
        <v>413</v>
      </c>
      <c r="I2554" t="s">
        <v>1636</v>
      </c>
      <c r="J2554">
        <v>0</v>
      </c>
      <c r="K2554" t="s">
        <v>5563</v>
      </c>
    </row>
    <row r="2555" spans="1:11" x14ac:dyDescent="0.35">
      <c r="A2555" t="s">
        <v>6182</v>
      </c>
      <c r="B2555" t="s">
        <v>5098</v>
      </c>
      <c r="C2555" t="s">
        <v>4836</v>
      </c>
      <c r="D2555" t="s">
        <v>413</v>
      </c>
      <c r="E2555" t="s">
        <v>413</v>
      </c>
      <c r="F2555" t="s">
        <v>413</v>
      </c>
      <c r="G2555" t="s">
        <v>413</v>
      </c>
      <c r="I2555" t="s">
        <v>1636</v>
      </c>
      <c r="J2555" t="s">
        <v>1636</v>
      </c>
      <c r="K2555" t="s">
        <v>5564</v>
      </c>
    </row>
    <row r="2556" spans="1:11" x14ac:dyDescent="0.35">
      <c r="A2556" t="s">
        <v>6182</v>
      </c>
      <c r="B2556" t="s">
        <v>5098</v>
      </c>
      <c r="C2556" t="s">
        <v>4857</v>
      </c>
      <c r="D2556" t="s">
        <v>413</v>
      </c>
      <c r="E2556" t="s">
        <v>413</v>
      </c>
      <c r="F2556" t="s">
        <v>413</v>
      </c>
      <c r="G2556" t="s">
        <v>413</v>
      </c>
      <c r="I2556" t="s">
        <v>1636</v>
      </c>
      <c r="J2556" t="s">
        <v>1636</v>
      </c>
      <c r="K2556" t="s">
        <v>5565</v>
      </c>
    </row>
    <row r="2557" spans="1:11" x14ac:dyDescent="0.35">
      <c r="A2557" t="s">
        <v>6182</v>
      </c>
      <c r="B2557" t="s">
        <v>5098</v>
      </c>
      <c r="C2557" t="s">
        <v>4878</v>
      </c>
      <c r="D2557" t="s">
        <v>413</v>
      </c>
      <c r="E2557" t="s">
        <v>413</v>
      </c>
      <c r="F2557" t="s">
        <v>413</v>
      </c>
      <c r="G2557" t="s">
        <v>413</v>
      </c>
      <c r="I2557" t="s">
        <v>1636</v>
      </c>
      <c r="J2557" t="s">
        <v>1636</v>
      </c>
      <c r="K2557" t="s">
        <v>5566</v>
      </c>
    </row>
    <row r="2558" spans="1:11" x14ac:dyDescent="0.35">
      <c r="A2558" t="s">
        <v>6182</v>
      </c>
      <c r="B2558" t="s">
        <v>5099</v>
      </c>
      <c r="C2558" t="s">
        <v>4828</v>
      </c>
      <c r="D2558" t="s">
        <v>413</v>
      </c>
      <c r="E2558" t="s">
        <v>413</v>
      </c>
      <c r="F2558" t="s">
        <v>413</v>
      </c>
      <c r="G2558" t="s">
        <v>413</v>
      </c>
      <c r="I2558" t="s">
        <v>1636</v>
      </c>
      <c r="J2558">
        <v>0</v>
      </c>
      <c r="K2558" t="s">
        <v>5567</v>
      </c>
    </row>
    <row r="2559" spans="1:11" x14ac:dyDescent="0.35">
      <c r="A2559" t="s">
        <v>6182</v>
      </c>
      <c r="B2559" t="s">
        <v>5099</v>
      </c>
      <c r="C2559" t="s">
        <v>4849</v>
      </c>
      <c r="D2559" t="s">
        <v>413</v>
      </c>
      <c r="E2559" t="s">
        <v>413</v>
      </c>
      <c r="F2559" t="s">
        <v>413</v>
      </c>
      <c r="G2559" t="s">
        <v>413</v>
      </c>
      <c r="I2559" t="s">
        <v>1636</v>
      </c>
      <c r="J2559" t="s">
        <v>1636</v>
      </c>
      <c r="K2559" t="s">
        <v>5568</v>
      </c>
    </row>
    <row r="2560" spans="1:11" x14ac:dyDescent="0.35">
      <c r="A2560" t="s">
        <v>6182</v>
      </c>
      <c r="B2560" t="s">
        <v>5099</v>
      </c>
      <c r="C2560" t="s">
        <v>4870</v>
      </c>
      <c r="D2560" t="s">
        <v>413</v>
      </c>
      <c r="E2560" t="s">
        <v>413</v>
      </c>
      <c r="F2560" t="s">
        <v>413</v>
      </c>
      <c r="G2560" t="s">
        <v>413</v>
      </c>
      <c r="I2560" t="s">
        <v>1636</v>
      </c>
      <c r="J2560" t="s">
        <v>1636</v>
      </c>
      <c r="K2560" t="s">
        <v>5569</v>
      </c>
    </row>
    <row r="2561" spans="1:11" x14ac:dyDescent="0.35">
      <c r="A2561" t="s">
        <v>6182</v>
      </c>
      <c r="B2561" t="s">
        <v>5099</v>
      </c>
      <c r="C2561" t="s">
        <v>4891</v>
      </c>
      <c r="D2561" t="s">
        <v>413</v>
      </c>
      <c r="E2561" t="s">
        <v>413</v>
      </c>
      <c r="F2561" t="s">
        <v>413</v>
      </c>
      <c r="G2561" t="s">
        <v>413</v>
      </c>
      <c r="I2561" t="s">
        <v>1636</v>
      </c>
      <c r="J2561" t="s">
        <v>1636</v>
      </c>
      <c r="K2561" t="s">
        <v>5570</v>
      </c>
    </row>
    <row r="2562" spans="1:11" x14ac:dyDescent="0.35">
      <c r="A2562" t="s">
        <v>6182</v>
      </c>
      <c r="B2562" t="s">
        <v>5100</v>
      </c>
      <c r="C2562" t="s">
        <v>4827</v>
      </c>
      <c r="D2562" t="s">
        <v>413</v>
      </c>
      <c r="E2562" t="s">
        <v>413</v>
      </c>
      <c r="F2562" t="s">
        <v>413</v>
      </c>
      <c r="G2562" t="s">
        <v>413</v>
      </c>
      <c r="I2562" t="s">
        <v>1636</v>
      </c>
      <c r="J2562">
        <v>0</v>
      </c>
      <c r="K2562" t="s">
        <v>5571</v>
      </c>
    </row>
    <row r="2563" spans="1:11" x14ac:dyDescent="0.35">
      <c r="A2563" t="s">
        <v>6182</v>
      </c>
      <c r="B2563" t="s">
        <v>5100</v>
      </c>
      <c r="C2563" t="s">
        <v>4848</v>
      </c>
      <c r="D2563" t="s">
        <v>413</v>
      </c>
      <c r="E2563" t="s">
        <v>413</v>
      </c>
      <c r="F2563" t="s">
        <v>413</v>
      </c>
      <c r="G2563" t="s">
        <v>413</v>
      </c>
      <c r="I2563" t="s">
        <v>1636</v>
      </c>
      <c r="J2563" t="s">
        <v>1636</v>
      </c>
      <c r="K2563" t="s">
        <v>5572</v>
      </c>
    </row>
    <row r="2564" spans="1:11" x14ac:dyDescent="0.35">
      <c r="A2564" t="s">
        <v>6182</v>
      </c>
      <c r="B2564" t="s">
        <v>5100</v>
      </c>
      <c r="C2564" t="s">
        <v>4869</v>
      </c>
      <c r="D2564" t="s">
        <v>413</v>
      </c>
      <c r="E2564" t="s">
        <v>413</v>
      </c>
      <c r="F2564" t="s">
        <v>413</v>
      </c>
      <c r="G2564" t="s">
        <v>413</v>
      </c>
      <c r="I2564" t="s">
        <v>1636</v>
      </c>
      <c r="J2564" t="s">
        <v>1636</v>
      </c>
      <c r="K2564" t="s">
        <v>5573</v>
      </c>
    </row>
    <row r="2565" spans="1:11" x14ac:dyDescent="0.35">
      <c r="A2565" t="s">
        <v>6182</v>
      </c>
      <c r="B2565" t="s">
        <v>5100</v>
      </c>
      <c r="C2565" t="s">
        <v>4890</v>
      </c>
      <c r="D2565" t="s">
        <v>413</v>
      </c>
      <c r="E2565" t="s">
        <v>413</v>
      </c>
      <c r="F2565" t="s">
        <v>413</v>
      </c>
      <c r="G2565" t="s">
        <v>413</v>
      </c>
      <c r="I2565" t="s">
        <v>1636</v>
      </c>
      <c r="J2565" t="s">
        <v>1636</v>
      </c>
      <c r="K2565" t="s">
        <v>5574</v>
      </c>
    </row>
    <row r="2566" spans="1:11" x14ac:dyDescent="0.35">
      <c r="A2566" t="s">
        <v>6182</v>
      </c>
      <c r="B2566" t="s">
        <v>5101</v>
      </c>
      <c r="C2566" t="s">
        <v>4826</v>
      </c>
      <c r="D2566" t="s">
        <v>413</v>
      </c>
      <c r="E2566" t="s">
        <v>413</v>
      </c>
      <c r="F2566" t="s">
        <v>413</v>
      </c>
      <c r="G2566" t="s">
        <v>413</v>
      </c>
      <c r="I2566" t="s">
        <v>1636</v>
      </c>
      <c r="J2566">
        <v>0</v>
      </c>
      <c r="K2566" t="s">
        <v>5575</v>
      </c>
    </row>
    <row r="2567" spans="1:11" x14ac:dyDescent="0.35">
      <c r="A2567" t="s">
        <v>6182</v>
      </c>
      <c r="B2567" t="s">
        <v>5101</v>
      </c>
      <c r="C2567" t="s">
        <v>4847</v>
      </c>
      <c r="D2567" t="s">
        <v>413</v>
      </c>
      <c r="E2567" t="s">
        <v>413</v>
      </c>
      <c r="F2567" t="s">
        <v>413</v>
      </c>
      <c r="G2567" t="s">
        <v>413</v>
      </c>
      <c r="I2567" t="s">
        <v>1636</v>
      </c>
      <c r="J2567" t="s">
        <v>1636</v>
      </c>
      <c r="K2567" t="s">
        <v>5576</v>
      </c>
    </row>
    <row r="2568" spans="1:11" x14ac:dyDescent="0.35">
      <c r="A2568" t="s">
        <v>6182</v>
      </c>
      <c r="B2568" t="s">
        <v>5101</v>
      </c>
      <c r="C2568" t="s">
        <v>4868</v>
      </c>
      <c r="D2568" t="s">
        <v>413</v>
      </c>
      <c r="E2568" t="s">
        <v>413</v>
      </c>
      <c r="F2568" t="s">
        <v>413</v>
      </c>
      <c r="G2568" t="s">
        <v>413</v>
      </c>
      <c r="I2568" t="s">
        <v>1636</v>
      </c>
      <c r="J2568" t="s">
        <v>1636</v>
      </c>
      <c r="K2568" t="s">
        <v>5577</v>
      </c>
    </row>
    <row r="2569" spans="1:11" x14ac:dyDescent="0.35">
      <c r="A2569" t="s">
        <v>6182</v>
      </c>
      <c r="B2569" t="s">
        <v>5101</v>
      </c>
      <c r="C2569" t="s">
        <v>4889</v>
      </c>
      <c r="D2569" t="s">
        <v>413</v>
      </c>
      <c r="E2569" t="s">
        <v>413</v>
      </c>
      <c r="F2569" t="s">
        <v>413</v>
      </c>
      <c r="G2569" t="s">
        <v>413</v>
      </c>
      <c r="I2569" t="s">
        <v>1636</v>
      </c>
      <c r="J2569" t="s">
        <v>1636</v>
      </c>
      <c r="K2569" t="s">
        <v>5578</v>
      </c>
    </row>
    <row r="2570" spans="1:11" x14ac:dyDescent="0.35">
      <c r="A2570" t="s">
        <v>6182</v>
      </c>
      <c r="B2570" t="s">
        <v>5102</v>
      </c>
      <c r="C2570" t="s">
        <v>4825</v>
      </c>
      <c r="D2570" t="s">
        <v>413</v>
      </c>
      <c r="E2570" t="s">
        <v>413</v>
      </c>
      <c r="F2570" t="s">
        <v>413</v>
      </c>
      <c r="G2570" t="s">
        <v>413</v>
      </c>
      <c r="I2570" t="s">
        <v>1636</v>
      </c>
      <c r="J2570">
        <v>0</v>
      </c>
      <c r="K2570" t="s">
        <v>5579</v>
      </c>
    </row>
    <row r="2571" spans="1:11" x14ac:dyDescent="0.35">
      <c r="A2571" t="s">
        <v>6182</v>
      </c>
      <c r="B2571" t="s">
        <v>5102</v>
      </c>
      <c r="C2571" t="s">
        <v>4846</v>
      </c>
      <c r="D2571" t="s">
        <v>413</v>
      </c>
      <c r="E2571" t="s">
        <v>413</v>
      </c>
      <c r="F2571" t="s">
        <v>413</v>
      </c>
      <c r="G2571" t="s">
        <v>413</v>
      </c>
      <c r="I2571" t="s">
        <v>1636</v>
      </c>
      <c r="J2571" t="s">
        <v>1636</v>
      </c>
      <c r="K2571" t="s">
        <v>5580</v>
      </c>
    </row>
    <row r="2572" spans="1:11" x14ac:dyDescent="0.35">
      <c r="A2572" t="s">
        <v>6182</v>
      </c>
      <c r="B2572" t="s">
        <v>5102</v>
      </c>
      <c r="C2572" t="s">
        <v>4867</v>
      </c>
      <c r="D2572" t="s">
        <v>413</v>
      </c>
      <c r="E2572" t="s">
        <v>413</v>
      </c>
      <c r="F2572" t="s">
        <v>413</v>
      </c>
      <c r="G2572" t="s">
        <v>413</v>
      </c>
      <c r="I2572" t="s">
        <v>1636</v>
      </c>
      <c r="J2572" t="s">
        <v>1636</v>
      </c>
      <c r="K2572" t="s">
        <v>5581</v>
      </c>
    </row>
    <row r="2573" spans="1:11" x14ac:dyDescent="0.35">
      <c r="A2573" t="s">
        <v>6182</v>
      </c>
      <c r="B2573" t="s">
        <v>5102</v>
      </c>
      <c r="C2573" t="s">
        <v>4888</v>
      </c>
      <c r="D2573" t="s">
        <v>413</v>
      </c>
      <c r="E2573" t="s">
        <v>413</v>
      </c>
      <c r="F2573" t="s">
        <v>413</v>
      </c>
      <c r="G2573" t="s">
        <v>413</v>
      </c>
      <c r="I2573" t="s">
        <v>1636</v>
      </c>
      <c r="J2573" t="s">
        <v>1636</v>
      </c>
      <c r="K2573" t="s">
        <v>5582</v>
      </c>
    </row>
    <row r="2574" spans="1:11" x14ac:dyDescent="0.35">
      <c r="A2574" t="s">
        <v>6182</v>
      </c>
      <c r="B2574" t="s">
        <v>5103</v>
      </c>
      <c r="C2574" t="s">
        <v>4824</v>
      </c>
      <c r="D2574" t="s">
        <v>413</v>
      </c>
      <c r="E2574" t="s">
        <v>413</v>
      </c>
      <c r="F2574" t="s">
        <v>413</v>
      </c>
      <c r="G2574" t="s">
        <v>413</v>
      </c>
      <c r="I2574" t="s">
        <v>1636</v>
      </c>
      <c r="J2574">
        <v>0</v>
      </c>
      <c r="K2574" t="s">
        <v>5583</v>
      </c>
    </row>
    <row r="2575" spans="1:11" x14ac:dyDescent="0.35">
      <c r="A2575" t="s">
        <v>6182</v>
      </c>
      <c r="B2575" t="s">
        <v>5103</v>
      </c>
      <c r="C2575" t="s">
        <v>4845</v>
      </c>
      <c r="D2575" t="s">
        <v>413</v>
      </c>
      <c r="E2575" t="s">
        <v>413</v>
      </c>
      <c r="F2575" t="s">
        <v>413</v>
      </c>
      <c r="G2575" t="s">
        <v>413</v>
      </c>
      <c r="I2575" t="s">
        <v>1636</v>
      </c>
      <c r="J2575" t="s">
        <v>1636</v>
      </c>
      <c r="K2575" t="s">
        <v>5584</v>
      </c>
    </row>
    <row r="2576" spans="1:11" x14ac:dyDescent="0.35">
      <c r="A2576" t="s">
        <v>6182</v>
      </c>
      <c r="B2576" t="s">
        <v>5103</v>
      </c>
      <c r="C2576" t="s">
        <v>4866</v>
      </c>
      <c r="D2576" t="s">
        <v>413</v>
      </c>
      <c r="E2576" t="s">
        <v>413</v>
      </c>
      <c r="F2576" t="s">
        <v>413</v>
      </c>
      <c r="G2576" t="s">
        <v>413</v>
      </c>
      <c r="I2576" t="s">
        <v>1636</v>
      </c>
      <c r="J2576" t="s">
        <v>1636</v>
      </c>
      <c r="K2576" t="s">
        <v>5585</v>
      </c>
    </row>
    <row r="2577" spans="1:11" x14ac:dyDescent="0.35">
      <c r="A2577" t="s">
        <v>6182</v>
      </c>
      <c r="B2577" t="s">
        <v>5103</v>
      </c>
      <c r="C2577" t="s">
        <v>4887</v>
      </c>
      <c r="D2577" t="s">
        <v>413</v>
      </c>
      <c r="E2577" t="s">
        <v>413</v>
      </c>
      <c r="F2577" t="s">
        <v>413</v>
      </c>
      <c r="G2577" t="s">
        <v>413</v>
      </c>
      <c r="I2577" t="s">
        <v>1636</v>
      </c>
      <c r="J2577" t="s">
        <v>1636</v>
      </c>
      <c r="K2577" t="s">
        <v>5586</v>
      </c>
    </row>
    <row r="2578" spans="1:11" x14ac:dyDescent="0.35">
      <c r="A2578" t="s">
        <v>6182</v>
      </c>
      <c r="B2578" t="s">
        <v>5104</v>
      </c>
      <c r="C2578" t="s">
        <v>4823</v>
      </c>
      <c r="D2578" t="s">
        <v>413</v>
      </c>
      <c r="E2578" t="s">
        <v>413</v>
      </c>
      <c r="F2578" t="s">
        <v>413</v>
      </c>
      <c r="G2578" t="s">
        <v>413</v>
      </c>
      <c r="I2578" t="s">
        <v>1636</v>
      </c>
      <c r="J2578">
        <v>0</v>
      </c>
      <c r="K2578" t="s">
        <v>5587</v>
      </c>
    </row>
    <row r="2579" spans="1:11" x14ac:dyDescent="0.35">
      <c r="A2579" t="s">
        <v>6182</v>
      </c>
      <c r="B2579" t="s">
        <v>5104</v>
      </c>
      <c r="C2579" t="s">
        <v>4844</v>
      </c>
      <c r="D2579" t="s">
        <v>413</v>
      </c>
      <c r="E2579" t="s">
        <v>413</v>
      </c>
      <c r="F2579" t="s">
        <v>413</v>
      </c>
      <c r="G2579" t="s">
        <v>413</v>
      </c>
      <c r="I2579" t="s">
        <v>1636</v>
      </c>
      <c r="J2579" t="s">
        <v>1636</v>
      </c>
      <c r="K2579" t="s">
        <v>5588</v>
      </c>
    </row>
    <row r="2580" spans="1:11" x14ac:dyDescent="0.35">
      <c r="A2580" t="s">
        <v>6182</v>
      </c>
      <c r="B2580" t="s">
        <v>5104</v>
      </c>
      <c r="C2580" t="s">
        <v>4865</v>
      </c>
      <c r="D2580" t="s">
        <v>413</v>
      </c>
      <c r="E2580" t="s">
        <v>413</v>
      </c>
      <c r="F2580" t="s">
        <v>413</v>
      </c>
      <c r="G2580" t="s">
        <v>413</v>
      </c>
      <c r="I2580" t="s">
        <v>1636</v>
      </c>
      <c r="J2580" t="s">
        <v>1636</v>
      </c>
      <c r="K2580" t="s">
        <v>5589</v>
      </c>
    </row>
    <row r="2581" spans="1:11" x14ac:dyDescent="0.35">
      <c r="A2581" t="s">
        <v>6182</v>
      </c>
      <c r="B2581" t="s">
        <v>5104</v>
      </c>
      <c r="C2581" t="s">
        <v>4886</v>
      </c>
      <c r="D2581" t="s">
        <v>413</v>
      </c>
      <c r="E2581" t="s">
        <v>413</v>
      </c>
      <c r="F2581" t="s">
        <v>413</v>
      </c>
      <c r="G2581" t="s">
        <v>413</v>
      </c>
      <c r="I2581" t="s">
        <v>1636</v>
      </c>
      <c r="J2581" t="s">
        <v>1636</v>
      </c>
      <c r="K2581" t="s">
        <v>5590</v>
      </c>
    </row>
    <row r="2582" spans="1:11" x14ac:dyDescent="0.35">
      <c r="A2582" t="s">
        <v>6182</v>
      </c>
      <c r="B2582" t="s">
        <v>5105</v>
      </c>
      <c r="C2582" t="s">
        <v>4822</v>
      </c>
      <c r="D2582" t="s">
        <v>413</v>
      </c>
      <c r="E2582" t="s">
        <v>413</v>
      </c>
      <c r="F2582" t="s">
        <v>413</v>
      </c>
      <c r="G2582" t="s">
        <v>413</v>
      </c>
      <c r="I2582" t="s">
        <v>1636</v>
      </c>
      <c r="J2582">
        <v>0</v>
      </c>
      <c r="K2582" t="s">
        <v>5591</v>
      </c>
    </row>
    <row r="2583" spans="1:11" x14ac:dyDescent="0.35">
      <c r="A2583" t="s">
        <v>6182</v>
      </c>
      <c r="B2583" t="s">
        <v>5105</v>
      </c>
      <c r="C2583" t="s">
        <v>4843</v>
      </c>
      <c r="D2583" t="s">
        <v>413</v>
      </c>
      <c r="E2583" t="s">
        <v>413</v>
      </c>
      <c r="F2583" t="s">
        <v>413</v>
      </c>
      <c r="G2583" t="s">
        <v>413</v>
      </c>
      <c r="I2583" t="s">
        <v>1636</v>
      </c>
      <c r="J2583" t="s">
        <v>1636</v>
      </c>
      <c r="K2583" t="s">
        <v>5592</v>
      </c>
    </row>
    <row r="2584" spans="1:11" x14ac:dyDescent="0.35">
      <c r="A2584" t="s">
        <v>6182</v>
      </c>
      <c r="B2584" t="s">
        <v>5105</v>
      </c>
      <c r="C2584" t="s">
        <v>4864</v>
      </c>
      <c r="D2584" t="s">
        <v>413</v>
      </c>
      <c r="E2584" t="s">
        <v>413</v>
      </c>
      <c r="F2584" t="s">
        <v>413</v>
      </c>
      <c r="G2584" t="s">
        <v>413</v>
      </c>
      <c r="I2584" t="s">
        <v>1636</v>
      </c>
      <c r="J2584" t="s">
        <v>1636</v>
      </c>
      <c r="K2584" t="s">
        <v>5593</v>
      </c>
    </row>
    <row r="2585" spans="1:11" x14ac:dyDescent="0.35">
      <c r="A2585" t="s">
        <v>6182</v>
      </c>
      <c r="B2585" t="s">
        <v>5105</v>
      </c>
      <c r="C2585" t="s">
        <v>4885</v>
      </c>
      <c r="D2585" t="s">
        <v>413</v>
      </c>
      <c r="E2585" t="s">
        <v>413</v>
      </c>
      <c r="F2585" t="s">
        <v>413</v>
      </c>
      <c r="G2585" t="s">
        <v>413</v>
      </c>
      <c r="I2585" t="s">
        <v>1636</v>
      </c>
      <c r="J2585" t="s">
        <v>1636</v>
      </c>
      <c r="K2585" t="s">
        <v>5594</v>
      </c>
    </row>
    <row r="2586" spans="1:11" x14ac:dyDescent="0.35">
      <c r="A2586" t="s">
        <v>6182</v>
      </c>
      <c r="B2586" t="s">
        <v>5106</v>
      </c>
      <c r="C2586" t="s">
        <v>4835</v>
      </c>
      <c r="D2586" t="s">
        <v>413</v>
      </c>
      <c r="E2586" t="s">
        <v>413</v>
      </c>
      <c r="F2586" t="s">
        <v>413</v>
      </c>
      <c r="G2586" t="s">
        <v>413</v>
      </c>
      <c r="I2586" t="s">
        <v>1636</v>
      </c>
      <c r="J2586">
        <v>0</v>
      </c>
      <c r="K2586" t="s">
        <v>5595</v>
      </c>
    </row>
    <row r="2587" spans="1:11" x14ac:dyDescent="0.35">
      <c r="A2587" t="s">
        <v>6182</v>
      </c>
      <c r="B2587" t="s">
        <v>5106</v>
      </c>
      <c r="C2587" t="s">
        <v>4856</v>
      </c>
      <c r="D2587" t="s">
        <v>413</v>
      </c>
      <c r="E2587" t="s">
        <v>413</v>
      </c>
      <c r="F2587" t="s">
        <v>413</v>
      </c>
      <c r="G2587" t="s">
        <v>413</v>
      </c>
      <c r="I2587" t="s">
        <v>1636</v>
      </c>
      <c r="J2587" t="s">
        <v>1636</v>
      </c>
      <c r="K2587" t="s">
        <v>5596</v>
      </c>
    </row>
    <row r="2588" spans="1:11" x14ac:dyDescent="0.35">
      <c r="A2588" t="s">
        <v>6182</v>
      </c>
      <c r="B2588" t="s">
        <v>5106</v>
      </c>
      <c r="C2588" t="s">
        <v>4877</v>
      </c>
      <c r="D2588" t="s">
        <v>413</v>
      </c>
      <c r="E2588" t="s">
        <v>413</v>
      </c>
      <c r="F2588" t="s">
        <v>413</v>
      </c>
      <c r="G2588" t="s">
        <v>413</v>
      </c>
      <c r="I2588" t="s">
        <v>1636</v>
      </c>
      <c r="J2588" t="s">
        <v>1636</v>
      </c>
      <c r="K2588" t="s">
        <v>5597</v>
      </c>
    </row>
    <row r="2589" spans="1:11" x14ac:dyDescent="0.35">
      <c r="A2589" t="s">
        <v>6182</v>
      </c>
      <c r="B2589" t="s">
        <v>5106</v>
      </c>
      <c r="C2589" t="s">
        <v>4898</v>
      </c>
      <c r="D2589" t="s">
        <v>413</v>
      </c>
      <c r="E2589" t="s">
        <v>413</v>
      </c>
      <c r="F2589" t="s">
        <v>413</v>
      </c>
      <c r="G2589" t="s">
        <v>413</v>
      </c>
      <c r="I2589" t="s">
        <v>1636</v>
      </c>
      <c r="J2589" t="s">
        <v>1636</v>
      </c>
      <c r="K2589" t="s">
        <v>5598</v>
      </c>
    </row>
    <row r="2590" spans="1:11" x14ac:dyDescent="0.35">
      <c r="A2590" t="s">
        <v>6182</v>
      </c>
      <c r="B2590" t="s">
        <v>5107</v>
      </c>
      <c r="C2590" t="s">
        <v>4834</v>
      </c>
      <c r="D2590" t="s">
        <v>413</v>
      </c>
      <c r="E2590" t="s">
        <v>413</v>
      </c>
      <c r="F2590" t="s">
        <v>413</v>
      </c>
      <c r="G2590" t="s">
        <v>413</v>
      </c>
      <c r="I2590" t="s">
        <v>1636</v>
      </c>
      <c r="J2590">
        <v>0</v>
      </c>
      <c r="K2590" t="s">
        <v>5599</v>
      </c>
    </row>
    <row r="2591" spans="1:11" x14ac:dyDescent="0.35">
      <c r="A2591" t="s">
        <v>6182</v>
      </c>
      <c r="B2591" t="s">
        <v>5107</v>
      </c>
      <c r="C2591" t="s">
        <v>4855</v>
      </c>
      <c r="D2591" t="s">
        <v>413</v>
      </c>
      <c r="E2591" t="s">
        <v>413</v>
      </c>
      <c r="F2591" t="s">
        <v>413</v>
      </c>
      <c r="G2591" t="s">
        <v>413</v>
      </c>
      <c r="I2591" t="s">
        <v>1636</v>
      </c>
      <c r="J2591" t="s">
        <v>1636</v>
      </c>
      <c r="K2591" t="s">
        <v>5600</v>
      </c>
    </row>
    <row r="2592" spans="1:11" x14ac:dyDescent="0.35">
      <c r="A2592" t="s">
        <v>6182</v>
      </c>
      <c r="B2592" t="s">
        <v>5107</v>
      </c>
      <c r="C2592" t="s">
        <v>4876</v>
      </c>
      <c r="D2592" t="s">
        <v>413</v>
      </c>
      <c r="E2592" t="s">
        <v>413</v>
      </c>
      <c r="F2592" t="s">
        <v>413</v>
      </c>
      <c r="G2592" t="s">
        <v>413</v>
      </c>
      <c r="I2592" t="s">
        <v>1636</v>
      </c>
      <c r="J2592" t="s">
        <v>1636</v>
      </c>
      <c r="K2592" t="s">
        <v>5601</v>
      </c>
    </row>
    <row r="2593" spans="1:11" x14ac:dyDescent="0.35">
      <c r="A2593" t="s">
        <v>6182</v>
      </c>
      <c r="B2593" t="s">
        <v>5107</v>
      </c>
      <c r="C2593" t="s">
        <v>4897</v>
      </c>
      <c r="D2593" t="s">
        <v>413</v>
      </c>
      <c r="E2593" t="s">
        <v>413</v>
      </c>
      <c r="F2593" t="s">
        <v>413</v>
      </c>
      <c r="G2593" t="s">
        <v>413</v>
      </c>
      <c r="I2593" t="s">
        <v>1636</v>
      </c>
      <c r="J2593" t="s">
        <v>1636</v>
      </c>
      <c r="K2593" t="s">
        <v>5602</v>
      </c>
    </row>
    <row r="2594" spans="1:11" x14ac:dyDescent="0.35">
      <c r="A2594" t="s">
        <v>6182</v>
      </c>
      <c r="B2594" t="s">
        <v>5108</v>
      </c>
      <c r="C2594" t="s">
        <v>4833</v>
      </c>
      <c r="D2594" t="s">
        <v>413</v>
      </c>
      <c r="E2594" t="s">
        <v>413</v>
      </c>
      <c r="F2594" t="s">
        <v>413</v>
      </c>
      <c r="G2594" t="s">
        <v>413</v>
      </c>
      <c r="I2594" t="s">
        <v>1636</v>
      </c>
      <c r="J2594">
        <v>0</v>
      </c>
      <c r="K2594" t="s">
        <v>5603</v>
      </c>
    </row>
    <row r="2595" spans="1:11" x14ac:dyDescent="0.35">
      <c r="A2595" t="s">
        <v>6182</v>
      </c>
      <c r="B2595" t="s">
        <v>5108</v>
      </c>
      <c r="C2595" t="s">
        <v>4854</v>
      </c>
      <c r="D2595" t="s">
        <v>413</v>
      </c>
      <c r="E2595" t="s">
        <v>413</v>
      </c>
      <c r="F2595" t="s">
        <v>413</v>
      </c>
      <c r="G2595" t="s">
        <v>413</v>
      </c>
      <c r="I2595" t="s">
        <v>1636</v>
      </c>
      <c r="J2595" t="s">
        <v>1636</v>
      </c>
      <c r="K2595" t="s">
        <v>5604</v>
      </c>
    </row>
    <row r="2596" spans="1:11" x14ac:dyDescent="0.35">
      <c r="A2596" t="s">
        <v>6182</v>
      </c>
      <c r="B2596" t="s">
        <v>5108</v>
      </c>
      <c r="C2596" t="s">
        <v>4875</v>
      </c>
      <c r="D2596" t="s">
        <v>413</v>
      </c>
      <c r="E2596" t="s">
        <v>413</v>
      </c>
      <c r="F2596" t="s">
        <v>413</v>
      </c>
      <c r="G2596" t="s">
        <v>413</v>
      </c>
      <c r="I2596" t="s">
        <v>1636</v>
      </c>
      <c r="J2596" t="s">
        <v>1636</v>
      </c>
      <c r="K2596" t="s">
        <v>5605</v>
      </c>
    </row>
    <row r="2597" spans="1:11" x14ac:dyDescent="0.35">
      <c r="A2597" t="s">
        <v>6182</v>
      </c>
      <c r="B2597" t="s">
        <v>5108</v>
      </c>
      <c r="C2597" t="s">
        <v>4896</v>
      </c>
      <c r="D2597" t="s">
        <v>413</v>
      </c>
      <c r="E2597" t="s">
        <v>413</v>
      </c>
      <c r="F2597" t="s">
        <v>413</v>
      </c>
      <c r="G2597" t="s">
        <v>413</v>
      </c>
      <c r="I2597" t="s">
        <v>1636</v>
      </c>
      <c r="J2597" t="s">
        <v>1636</v>
      </c>
      <c r="K2597" t="s">
        <v>5606</v>
      </c>
    </row>
    <row r="2598" spans="1:11" x14ac:dyDescent="0.35">
      <c r="A2598" t="s">
        <v>6182</v>
      </c>
      <c r="B2598" t="s">
        <v>5109</v>
      </c>
      <c r="C2598" t="s">
        <v>4832</v>
      </c>
      <c r="D2598" t="s">
        <v>413</v>
      </c>
      <c r="E2598" t="s">
        <v>413</v>
      </c>
      <c r="F2598" t="s">
        <v>413</v>
      </c>
      <c r="G2598" t="s">
        <v>413</v>
      </c>
      <c r="I2598" t="s">
        <v>1636</v>
      </c>
      <c r="J2598">
        <v>0</v>
      </c>
      <c r="K2598" t="s">
        <v>5607</v>
      </c>
    </row>
    <row r="2599" spans="1:11" x14ac:dyDescent="0.35">
      <c r="A2599" t="s">
        <v>6182</v>
      </c>
      <c r="B2599" t="s">
        <v>5109</v>
      </c>
      <c r="C2599" t="s">
        <v>4853</v>
      </c>
      <c r="D2599" t="s">
        <v>413</v>
      </c>
      <c r="E2599" t="s">
        <v>413</v>
      </c>
      <c r="F2599" t="s">
        <v>413</v>
      </c>
      <c r="G2599" t="s">
        <v>413</v>
      </c>
      <c r="I2599" t="s">
        <v>1636</v>
      </c>
      <c r="J2599" t="s">
        <v>1636</v>
      </c>
      <c r="K2599" t="s">
        <v>5608</v>
      </c>
    </row>
    <row r="2600" spans="1:11" x14ac:dyDescent="0.35">
      <c r="A2600" t="s">
        <v>6182</v>
      </c>
      <c r="B2600" t="s">
        <v>5109</v>
      </c>
      <c r="C2600" t="s">
        <v>4874</v>
      </c>
      <c r="D2600" t="s">
        <v>413</v>
      </c>
      <c r="E2600" t="s">
        <v>413</v>
      </c>
      <c r="F2600" t="s">
        <v>413</v>
      </c>
      <c r="G2600" t="s">
        <v>413</v>
      </c>
      <c r="I2600" t="s">
        <v>1636</v>
      </c>
      <c r="J2600" t="s">
        <v>1636</v>
      </c>
      <c r="K2600" t="s">
        <v>5609</v>
      </c>
    </row>
    <row r="2601" spans="1:11" x14ac:dyDescent="0.35">
      <c r="A2601" t="s">
        <v>6182</v>
      </c>
      <c r="B2601" t="s">
        <v>5109</v>
      </c>
      <c r="C2601" t="s">
        <v>4895</v>
      </c>
      <c r="D2601" t="s">
        <v>413</v>
      </c>
      <c r="E2601" t="s">
        <v>413</v>
      </c>
      <c r="F2601" t="s">
        <v>413</v>
      </c>
      <c r="G2601" t="s">
        <v>413</v>
      </c>
      <c r="I2601" t="s">
        <v>1636</v>
      </c>
      <c r="J2601" t="s">
        <v>1636</v>
      </c>
      <c r="K2601" t="s">
        <v>5610</v>
      </c>
    </row>
    <row r="2602" spans="1:11" x14ac:dyDescent="0.35">
      <c r="A2602" t="s">
        <v>6182</v>
      </c>
      <c r="B2602" t="s">
        <v>5110</v>
      </c>
      <c r="C2602" t="s">
        <v>4831</v>
      </c>
      <c r="D2602" t="s">
        <v>413</v>
      </c>
      <c r="E2602" t="s">
        <v>413</v>
      </c>
      <c r="F2602" t="s">
        <v>413</v>
      </c>
      <c r="G2602" t="s">
        <v>413</v>
      </c>
      <c r="I2602" t="s">
        <v>1636</v>
      </c>
      <c r="J2602">
        <v>0</v>
      </c>
      <c r="K2602" t="s">
        <v>5611</v>
      </c>
    </row>
    <row r="2603" spans="1:11" x14ac:dyDescent="0.35">
      <c r="A2603" t="s">
        <v>6182</v>
      </c>
      <c r="B2603" t="s">
        <v>5110</v>
      </c>
      <c r="C2603" t="s">
        <v>4852</v>
      </c>
      <c r="D2603" t="s">
        <v>413</v>
      </c>
      <c r="E2603" t="s">
        <v>413</v>
      </c>
      <c r="F2603" t="s">
        <v>413</v>
      </c>
      <c r="G2603" t="s">
        <v>413</v>
      </c>
      <c r="I2603" t="s">
        <v>1636</v>
      </c>
      <c r="J2603" t="s">
        <v>1636</v>
      </c>
      <c r="K2603" t="s">
        <v>5612</v>
      </c>
    </row>
    <row r="2604" spans="1:11" x14ac:dyDescent="0.35">
      <c r="A2604" t="s">
        <v>6182</v>
      </c>
      <c r="B2604" t="s">
        <v>5110</v>
      </c>
      <c r="C2604" t="s">
        <v>4873</v>
      </c>
      <c r="D2604" t="s">
        <v>413</v>
      </c>
      <c r="E2604" t="s">
        <v>413</v>
      </c>
      <c r="F2604" t="s">
        <v>413</v>
      </c>
      <c r="G2604" t="s">
        <v>413</v>
      </c>
      <c r="I2604" t="s">
        <v>1636</v>
      </c>
      <c r="J2604" t="s">
        <v>1636</v>
      </c>
      <c r="K2604" t="s">
        <v>5613</v>
      </c>
    </row>
    <row r="2605" spans="1:11" x14ac:dyDescent="0.35">
      <c r="A2605" t="s">
        <v>6182</v>
      </c>
      <c r="B2605" t="s">
        <v>5110</v>
      </c>
      <c r="C2605" t="s">
        <v>4894</v>
      </c>
      <c r="D2605" t="s">
        <v>413</v>
      </c>
      <c r="E2605" t="s">
        <v>413</v>
      </c>
      <c r="F2605" t="s">
        <v>413</v>
      </c>
      <c r="G2605" t="s">
        <v>413</v>
      </c>
      <c r="I2605" t="s">
        <v>1636</v>
      </c>
      <c r="J2605" t="s">
        <v>1636</v>
      </c>
      <c r="K2605" t="s">
        <v>5614</v>
      </c>
    </row>
    <row r="2606" spans="1:11" x14ac:dyDescent="0.35">
      <c r="A2606" t="s">
        <v>6182</v>
      </c>
      <c r="B2606" t="s">
        <v>5111</v>
      </c>
      <c r="C2606" t="s">
        <v>4830</v>
      </c>
      <c r="D2606" t="s">
        <v>413</v>
      </c>
      <c r="E2606" t="s">
        <v>413</v>
      </c>
      <c r="F2606" t="s">
        <v>413</v>
      </c>
      <c r="G2606" t="s">
        <v>413</v>
      </c>
      <c r="I2606" t="s">
        <v>1636</v>
      </c>
      <c r="J2606">
        <v>0</v>
      </c>
      <c r="K2606" t="s">
        <v>5615</v>
      </c>
    </row>
    <row r="2607" spans="1:11" x14ac:dyDescent="0.35">
      <c r="A2607" t="s">
        <v>6182</v>
      </c>
      <c r="B2607" t="s">
        <v>5111</v>
      </c>
      <c r="C2607" t="s">
        <v>4851</v>
      </c>
      <c r="D2607" t="s">
        <v>413</v>
      </c>
      <c r="E2607" t="s">
        <v>413</v>
      </c>
      <c r="F2607" t="s">
        <v>413</v>
      </c>
      <c r="G2607" t="s">
        <v>413</v>
      </c>
      <c r="I2607" t="s">
        <v>1636</v>
      </c>
      <c r="J2607" t="s">
        <v>1636</v>
      </c>
      <c r="K2607" t="s">
        <v>5616</v>
      </c>
    </row>
    <row r="2608" spans="1:11" x14ac:dyDescent="0.35">
      <c r="A2608" t="s">
        <v>6182</v>
      </c>
      <c r="B2608" t="s">
        <v>5111</v>
      </c>
      <c r="C2608" t="s">
        <v>4872</v>
      </c>
      <c r="D2608" t="s">
        <v>413</v>
      </c>
      <c r="E2608" t="s">
        <v>413</v>
      </c>
      <c r="F2608" t="s">
        <v>413</v>
      </c>
      <c r="G2608" t="s">
        <v>413</v>
      </c>
      <c r="I2608" t="s">
        <v>1636</v>
      </c>
      <c r="J2608" t="s">
        <v>1636</v>
      </c>
      <c r="K2608" t="s">
        <v>5617</v>
      </c>
    </row>
    <row r="2609" spans="1:11" x14ac:dyDescent="0.35">
      <c r="A2609" t="s">
        <v>6182</v>
      </c>
      <c r="B2609" t="s">
        <v>5111</v>
      </c>
      <c r="C2609" t="s">
        <v>4893</v>
      </c>
      <c r="D2609" t="s">
        <v>413</v>
      </c>
      <c r="E2609" t="s">
        <v>413</v>
      </c>
      <c r="F2609" t="s">
        <v>413</v>
      </c>
      <c r="G2609" t="s">
        <v>413</v>
      </c>
      <c r="I2609" t="s">
        <v>1636</v>
      </c>
      <c r="J2609" t="s">
        <v>1636</v>
      </c>
      <c r="K2609" t="s">
        <v>5618</v>
      </c>
    </row>
    <row r="2610" spans="1:11" x14ac:dyDescent="0.35">
      <c r="A2610" t="s">
        <v>6182</v>
      </c>
      <c r="B2610" t="s">
        <v>5112</v>
      </c>
      <c r="C2610" t="s">
        <v>4829</v>
      </c>
      <c r="D2610" t="s">
        <v>413</v>
      </c>
      <c r="E2610" t="s">
        <v>413</v>
      </c>
      <c r="F2610" t="s">
        <v>413</v>
      </c>
      <c r="G2610" t="s">
        <v>413</v>
      </c>
      <c r="I2610" t="s">
        <v>1636</v>
      </c>
      <c r="J2610">
        <v>0</v>
      </c>
      <c r="K2610" t="s">
        <v>5619</v>
      </c>
    </row>
    <row r="2611" spans="1:11" x14ac:dyDescent="0.35">
      <c r="A2611" t="s">
        <v>6182</v>
      </c>
      <c r="B2611" t="s">
        <v>5112</v>
      </c>
      <c r="C2611" t="s">
        <v>4850</v>
      </c>
      <c r="D2611" t="s">
        <v>413</v>
      </c>
      <c r="E2611" t="s">
        <v>413</v>
      </c>
      <c r="F2611" t="s">
        <v>413</v>
      </c>
      <c r="G2611" t="s">
        <v>413</v>
      </c>
      <c r="I2611" t="s">
        <v>1636</v>
      </c>
      <c r="J2611" t="s">
        <v>1636</v>
      </c>
      <c r="K2611" t="s">
        <v>5620</v>
      </c>
    </row>
    <row r="2612" spans="1:11" x14ac:dyDescent="0.35">
      <c r="A2612" t="s">
        <v>6182</v>
      </c>
      <c r="B2612" t="s">
        <v>5112</v>
      </c>
      <c r="C2612" t="s">
        <v>4871</v>
      </c>
      <c r="D2612" t="s">
        <v>413</v>
      </c>
      <c r="E2612" t="s">
        <v>413</v>
      </c>
      <c r="F2612" t="s">
        <v>413</v>
      </c>
      <c r="G2612" t="s">
        <v>413</v>
      </c>
      <c r="I2612" t="s">
        <v>1636</v>
      </c>
      <c r="J2612" t="s">
        <v>1636</v>
      </c>
      <c r="K2612" t="s">
        <v>5621</v>
      </c>
    </row>
    <row r="2613" spans="1:11" x14ac:dyDescent="0.35">
      <c r="A2613" t="s">
        <v>6182</v>
      </c>
      <c r="B2613" t="s">
        <v>5112</v>
      </c>
      <c r="C2613" t="s">
        <v>4892</v>
      </c>
      <c r="D2613" t="s">
        <v>413</v>
      </c>
      <c r="E2613" t="s">
        <v>413</v>
      </c>
      <c r="F2613" t="s">
        <v>413</v>
      </c>
      <c r="G2613" t="s">
        <v>413</v>
      </c>
      <c r="I2613" t="s">
        <v>1636</v>
      </c>
      <c r="J2613" t="s">
        <v>1636</v>
      </c>
      <c r="K2613" t="s">
        <v>5622</v>
      </c>
    </row>
    <row r="2614" spans="1:11" x14ac:dyDescent="0.35">
      <c r="A2614" t="s">
        <v>6182</v>
      </c>
      <c r="B2614" t="s">
        <v>5113</v>
      </c>
      <c r="C2614" t="s">
        <v>4737</v>
      </c>
      <c r="E2614" t="s">
        <v>5115</v>
      </c>
      <c r="F2614" t="s">
        <v>5115</v>
      </c>
      <c r="G2614" t="s">
        <v>4904</v>
      </c>
      <c r="H2614">
        <v>14</v>
      </c>
      <c r="I2614" t="s">
        <v>2353</v>
      </c>
      <c r="J2614">
        <v>43</v>
      </c>
      <c r="K2614" t="s">
        <v>5623</v>
      </c>
    </row>
    <row r="2615" spans="1:11" x14ac:dyDescent="0.35">
      <c r="A2615" t="s">
        <v>6182</v>
      </c>
      <c r="B2615" t="s">
        <v>5113</v>
      </c>
      <c r="C2615" t="s">
        <v>4758</v>
      </c>
      <c r="E2615" t="s">
        <v>5117</v>
      </c>
      <c r="F2615" t="s">
        <v>5117</v>
      </c>
      <c r="G2615" t="s">
        <v>4905</v>
      </c>
      <c r="H2615">
        <v>15</v>
      </c>
      <c r="I2615" t="s">
        <v>2353</v>
      </c>
      <c r="J2615" t="s">
        <v>1636</v>
      </c>
      <c r="K2615" t="s">
        <v>5624</v>
      </c>
    </row>
    <row r="2616" spans="1:11" x14ac:dyDescent="0.35">
      <c r="A2616" t="s">
        <v>6182</v>
      </c>
      <c r="B2616" t="s">
        <v>5113</v>
      </c>
      <c r="C2616" t="s">
        <v>4779</v>
      </c>
      <c r="E2616" t="s">
        <v>5141</v>
      </c>
      <c r="F2616" t="s">
        <v>5141</v>
      </c>
      <c r="G2616" t="s">
        <v>4922</v>
      </c>
      <c r="H2616">
        <v>14</v>
      </c>
      <c r="I2616" t="s">
        <v>2353</v>
      </c>
      <c r="J2616" t="s">
        <v>1636</v>
      </c>
      <c r="K2616" t="s">
        <v>5625</v>
      </c>
    </row>
    <row r="2617" spans="1:11" x14ac:dyDescent="0.35">
      <c r="A2617" t="s">
        <v>6182</v>
      </c>
      <c r="B2617" t="s">
        <v>5113</v>
      </c>
      <c r="C2617" t="s">
        <v>4800</v>
      </c>
      <c r="E2617" t="s">
        <v>413</v>
      </c>
      <c r="F2617" t="s">
        <v>413</v>
      </c>
      <c r="G2617" t="s">
        <v>413</v>
      </c>
      <c r="I2617" t="s">
        <v>1636</v>
      </c>
      <c r="J2617" t="s">
        <v>1636</v>
      </c>
      <c r="K2617" t="s">
        <v>5626</v>
      </c>
    </row>
    <row r="2618" spans="1:11" x14ac:dyDescent="0.35">
      <c r="A2618" t="s">
        <v>6182</v>
      </c>
      <c r="B2618" t="s">
        <v>5118</v>
      </c>
      <c r="C2618" t="s">
        <v>4736</v>
      </c>
      <c r="D2618" t="s">
        <v>5114</v>
      </c>
      <c r="E2618" t="s">
        <v>5122</v>
      </c>
      <c r="F2618" t="s">
        <v>5122</v>
      </c>
      <c r="G2618" t="s">
        <v>4908</v>
      </c>
      <c r="H2618">
        <v>14</v>
      </c>
      <c r="I2618" t="s">
        <v>2353</v>
      </c>
      <c r="J2618">
        <v>14</v>
      </c>
      <c r="K2618" t="s">
        <v>5628</v>
      </c>
    </row>
    <row r="2619" spans="1:11" x14ac:dyDescent="0.35">
      <c r="A2619" t="s">
        <v>6182</v>
      </c>
      <c r="B2619" t="s">
        <v>5118</v>
      </c>
      <c r="C2619" t="s">
        <v>4757</v>
      </c>
      <c r="D2619" t="s">
        <v>413</v>
      </c>
      <c r="E2619" t="s">
        <v>413</v>
      </c>
      <c r="F2619" t="s">
        <v>413</v>
      </c>
      <c r="G2619" t="s">
        <v>413</v>
      </c>
      <c r="I2619" t="s">
        <v>1636</v>
      </c>
      <c r="J2619" t="s">
        <v>1636</v>
      </c>
      <c r="K2619" t="s">
        <v>5629</v>
      </c>
    </row>
    <row r="2620" spans="1:11" x14ac:dyDescent="0.35">
      <c r="A2620" t="s">
        <v>6182</v>
      </c>
      <c r="B2620" t="s">
        <v>5118</v>
      </c>
      <c r="C2620" t="s">
        <v>4778</v>
      </c>
      <c r="D2620" t="s">
        <v>413</v>
      </c>
      <c r="E2620" t="s">
        <v>413</v>
      </c>
      <c r="F2620" t="s">
        <v>413</v>
      </c>
      <c r="G2620" t="s">
        <v>413</v>
      </c>
      <c r="I2620" t="s">
        <v>1636</v>
      </c>
      <c r="J2620" t="s">
        <v>1636</v>
      </c>
      <c r="K2620" t="s">
        <v>5630</v>
      </c>
    </row>
    <row r="2621" spans="1:11" x14ac:dyDescent="0.35">
      <c r="A2621" t="s">
        <v>6182</v>
      </c>
      <c r="B2621" t="s">
        <v>5118</v>
      </c>
      <c r="C2621" t="s">
        <v>4799</v>
      </c>
      <c r="D2621" t="s">
        <v>413</v>
      </c>
      <c r="E2621" t="s">
        <v>413</v>
      </c>
      <c r="F2621" t="s">
        <v>413</v>
      </c>
      <c r="G2621" t="s">
        <v>413</v>
      </c>
      <c r="I2621" t="s">
        <v>1636</v>
      </c>
      <c r="J2621" t="s">
        <v>1636</v>
      </c>
      <c r="K2621" t="s">
        <v>5960</v>
      </c>
    </row>
    <row r="2622" spans="1:11" x14ac:dyDescent="0.35">
      <c r="A2622" t="s">
        <v>6182</v>
      </c>
      <c r="B2622" t="s">
        <v>5120</v>
      </c>
      <c r="C2622" t="s">
        <v>4735</v>
      </c>
      <c r="D2622" t="s">
        <v>5116</v>
      </c>
      <c r="E2622" t="s">
        <v>5137</v>
      </c>
      <c r="F2622" t="s">
        <v>5137</v>
      </c>
      <c r="G2622" t="s">
        <v>4921</v>
      </c>
      <c r="H2622">
        <v>14</v>
      </c>
      <c r="I2622" t="s">
        <v>2353</v>
      </c>
      <c r="J2622">
        <v>29</v>
      </c>
      <c r="K2622" t="s">
        <v>5631</v>
      </c>
    </row>
    <row r="2623" spans="1:11" x14ac:dyDescent="0.35">
      <c r="A2623" t="s">
        <v>6182</v>
      </c>
      <c r="B2623" t="s">
        <v>5120</v>
      </c>
      <c r="C2623" t="s">
        <v>4756</v>
      </c>
      <c r="D2623" t="s">
        <v>6036</v>
      </c>
      <c r="E2623" t="s">
        <v>6037</v>
      </c>
      <c r="F2623" t="s">
        <v>6037</v>
      </c>
      <c r="G2623" t="s">
        <v>6193</v>
      </c>
      <c r="H2623">
        <v>15</v>
      </c>
      <c r="I2623" t="s">
        <v>2353</v>
      </c>
      <c r="J2623" t="s">
        <v>1636</v>
      </c>
      <c r="K2623" t="s">
        <v>5632</v>
      </c>
    </row>
    <row r="2624" spans="1:11" x14ac:dyDescent="0.35">
      <c r="A2624" t="s">
        <v>6182</v>
      </c>
      <c r="B2624" t="s">
        <v>5120</v>
      </c>
      <c r="C2624" t="s">
        <v>4777</v>
      </c>
      <c r="D2624" t="s">
        <v>413</v>
      </c>
      <c r="E2624" t="s">
        <v>413</v>
      </c>
      <c r="F2624" t="s">
        <v>413</v>
      </c>
      <c r="G2624" t="s">
        <v>413</v>
      </c>
      <c r="I2624" t="s">
        <v>1636</v>
      </c>
      <c r="J2624" t="s">
        <v>1636</v>
      </c>
      <c r="K2624" t="s">
        <v>5633</v>
      </c>
    </row>
    <row r="2625" spans="1:11" x14ac:dyDescent="0.35">
      <c r="A2625" t="s">
        <v>6182</v>
      </c>
      <c r="B2625" t="s">
        <v>5120</v>
      </c>
      <c r="C2625" t="s">
        <v>4798</v>
      </c>
      <c r="D2625" t="s">
        <v>413</v>
      </c>
      <c r="E2625" t="s">
        <v>413</v>
      </c>
      <c r="F2625" t="s">
        <v>413</v>
      </c>
      <c r="G2625" t="s">
        <v>413</v>
      </c>
      <c r="I2625" t="s">
        <v>1636</v>
      </c>
      <c r="J2625" t="s">
        <v>1636</v>
      </c>
      <c r="K2625" t="s">
        <v>5634</v>
      </c>
    </row>
    <row r="2626" spans="1:11" x14ac:dyDescent="0.35">
      <c r="A2626" t="s">
        <v>6182</v>
      </c>
      <c r="B2626" t="s">
        <v>5121</v>
      </c>
      <c r="C2626" t="s">
        <v>4734</v>
      </c>
      <c r="D2626" t="s">
        <v>6201</v>
      </c>
      <c r="E2626" t="s">
        <v>6201</v>
      </c>
      <c r="F2626" t="s">
        <v>6201</v>
      </c>
      <c r="G2626" t="s">
        <v>6201</v>
      </c>
      <c r="I2626" t="s">
        <v>1636</v>
      </c>
      <c r="J2626">
        <v>0</v>
      </c>
      <c r="K2626" t="s">
        <v>5635</v>
      </c>
    </row>
    <row r="2627" spans="1:11" x14ac:dyDescent="0.35">
      <c r="A2627" t="s">
        <v>6182</v>
      </c>
      <c r="B2627" t="s">
        <v>5121</v>
      </c>
      <c r="C2627" t="s">
        <v>4755</v>
      </c>
      <c r="D2627" t="s">
        <v>413</v>
      </c>
      <c r="E2627" t="s">
        <v>413</v>
      </c>
      <c r="F2627" t="s">
        <v>413</v>
      </c>
      <c r="G2627" t="s">
        <v>413</v>
      </c>
      <c r="I2627" t="s">
        <v>1636</v>
      </c>
      <c r="J2627" t="s">
        <v>1636</v>
      </c>
      <c r="K2627" t="s">
        <v>5636</v>
      </c>
    </row>
    <row r="2628" spans="1:11" x14ac:dyDescent="0.35">
      <c r="A2628" t="s">
        <v>6182</v>
      </c>
      <c r="B2628" t="s">
        <v>5121</v>
      </c>
      <c r="C2628" t="s">
        <v>4776</v>
      </c>
      <c r="D2628" t="s">
        <v>413</v>
      </c>
      <c r="E2628" t="s">
        <v>413</v>
      </c>
      <c r="F2628" t="s">
        <v>413</v>
      </c>
      <c r="G2628" t="s">
        <v>413</v>
      </c>
      <c r="I2628" t="s">
        <v>1636</v>
      </c>
      <c r="J2628" t="s">
        <v>1636</v>
      </c>
      <c r="K2628" t="s">
        <v>5637</v>
      </c>
    </row>
    <row r="2629" spans="1:11" x14ac:dyDescent="0.35">
      <c r="A2629" t="s">
        <v>6182</v>
      </c>
      <c r="B2629" t="s">
        <v>5121</v>
      </c>
      <c r="C2629" t="s">
        <v>4797</v>
      </c>
      <c r="D2629" t="s">
        <v>413</v>
      </c>
      <c r="E2629" t="s">
        <v>413</v>
      </c>
      <c r="F2629" t="s">
        <v>413</v>
      </c>
      <c r="G2629" t="s">
        <v>413</v>
      </c>
      <c r="I2629" t="s">
        <v>1636</v>
      </c>
      <c r="J2629" t="s">
        <v>1636</v>
      </c>
      <c r="K2629" t="s">
        <v>5638</v>
      </c>
    </row>
    <row r="2630" spans="1:11" x14ac:dyDescent="0.35">
      <c r="A2630" t="s">
        <v>6182</v>
      </c>
      <c r="B2630" t="s">
        <v>5123</v>
      </c>
      <c r="C2630" t="s">
        <v>4733</v>
      </c>
      <c r="D2630" t="s">
        <v>5114</v>
      </c>
      <c r="E2630" t="s">
        <v>5135</v>
      </c>
      <c r="F2630" t="s">
        <v>5135</v>
      </c>
      <c r="G2630" t="s">
        <v>4919</v>
      </c>
      <c r="H2630">
        <v>14</v>
      </c>
      <c r="I2630" t="s">
        <v>2353</v>
      </c>
      <c r="J2630">
        <v>41</v>
      </c>
      <c r="K2630" t="s">
        <v>5639</v>
      </c>
    </row>
    <row r="2631" spans="1:11" x14ac:dyDescent="0.35">
      <c r="A2631" t="s">
        <v>6182</v>
      </c>
      <c r="B2631" t="s">
        <v>5123</v>
      </c>
      <c r="C2631" t="s">
        <v>4754</v>
      </c>
      <c r="D2631" t="s">
        <v>5114</v>
      </c>
      <c r="E2631" t="s">
        <v>5178</v>
      </c>
      <c r="F2631" t="s">
        <v>5178</v>
      </c>
      <c r="G2631" t="s">
        <v>4934</v>
      </c>
      <c r="H2631">
        <v>13</v>
      </c>
      <c r="I2631" t="s">
        <v>2353</v>
      </c>
      <c r="J2631" t="s">
        <v>1636</v>
      </c>
      <c r="K2631" t="s">
        <v>5640</v>
      </c>
    </row>
    <row r="2632" spans="1:11" x14ac:dyDescent="0.35">
      <c r="A2632" t="s">
        <v>6182</v>
      </c>
      <c r="B2632" t="s">
        <v>5123</v>
      </c>
      <c r="C2632" t="s">
        <v>4775</v>
      </c>
      <c r="D2632" t="s">
        <v>5116</v>
      </c>
      <c r="E2632" t="s">
        <v>5119</v>
      </c>
      <c r="F2632" t="s">
        <v>5119</v>
      </c>
      <c r="G2632" t="s">
        <v>6202</v>
      </c>
      <c r="H2632">
        <v>14</v>
      </c>
      <c r="I2632" t="s">
        <v>2353</v>
      </c>
      <c r="J2632" t="s">
        <v>1636</v>
      </c>
      <c r="K2632" t="s">
        <v>5641</v>
      </c>
    </row>
    <row r="2633" spans="1:11" x14ac:dyDescent="0.35">
      <c r="A2633" t="s">
        <v>6182</v>
      </c>
      <c r="B2633" t="s">
        <v>5123</v>
      </c>
      <c r="C2633" t="s">
        <v>4796</v>
      </c>
      <c r="D2633" t="s">
        <v>413</v>
      </c>
      <c r="E2633" t="s">
        <v>413</v>
      </c>
      <c r="F2633" t="s">
        <v>413</v>
      </c>
      <c r="G2633" t="s">
        <v>413</v>
      </c>
      <c r="I2633" t="s">
        <v>1636</v>
      </c>
      <c r="J2633" t="s">
        <v>1636</v>
      </c>
      <c r="K2633" t="s">
        <v>5642</v>
      </c>
    </row>
    <row r="2634" spans="1:11" x14ac:dyDescent="0.35">
      <c r="A2634" t="s">
        <v>6182</v>
      </c>
      <c r="B2634" t="s">
        <v>5124</v>
      </c>
      <c r="C2634" t="s">
        <v>4732</v>
      </c>
      <c r="D2634" t="s">
        <v>413</v>
      </c>
      <c r="E2634" t="s">
        <v>413</v>
      </c>
      <c r="F2634" t="s">
        <v>413</v>
      </c>
      <c r="G2634" t="s">
        <v>413</v>
      </c>
      <c r="I2634" t="s">
        <v>1636</v>
      </c>
      <c r="J2634">
        <v>0</v>
      </c>
      <c r="K2634" t="s">
        <v>5643</v>
      </c>
    </row>
    <row r="2635" spans="1:11" x14ac:dyDescent="0.35">
      <c r="A2635" t="s">
        <v>6182</v>
      </c>
      <c r="B2635" t="s">
        <v>5124</v>
      </c>
      <c r="C2635" t="s">
        <v>4753</v>
      </c>
      <c r="D2635" t="s">
        <v>413</v>
      </c>
      <c r="E2635" t="s">
        <v>413</v>
      </c>
      <c r="F2635" t="s">
        <v>413</v>
      </c>
      <c r="G2635" t="s">
        <v>413</v>
      </c>
      <c r="I2635" t="s">
        <v>1636</v>
      </c>
      <c r="J2635" t="s">
        <v>1636</v>
      </c>
      <c r="K2635" t="s">
        <v>5644</v>
      </c>
    </row>
    <row r="2636" spans="1:11" x14ac:dyDescent="0.35">
      <c r="A2636" t="s">
        <v>6182</v>
      </c>
      <c r="B2636" t="s">
        <v>5124</v>
      </c>
      <c r="C2636" t="s">
        <v>4774</v>
      </c>
      <c r="D2636" t="s">
        <v>413</v>
      </c>
      <c r="E2636" t="s">
        <v>413</v>
      </c>
      <c r="F2636" t="s">
        <v>413</v>
      </c>
      <c r="G2636" t="s">
        <v>413</v>
      </c>
      <c r="I2636" t="s">
        <v>1636</v>
      </c>
      <c r="J2636" t="s">
        <v>1636</v>
      </c>
      <c r="K2636" t="s">
        <v>5645</v>
      </c>
    </row>
    <row r="2637" spans="1:11" x14ac:dyDescent="0.35">
      <c r="A2637" t="s">
        <v>6182</v>
      </c>
      <c r="B2637" t="s">
        <v>5124</v>
      </c>
      <c r="C2637" t="s">
        <v>4795</v>
      </c>
      <c r="D2637" t="s">
        <v>413</v>
      </c>
      <c r="E2637" t="s">
        <v>413</v>
      </c>
      <c r="F2637" t="s">
        <v>413</v>
      </c>
      <c r="G2637" t="s">
        <v>413</v>
      </c>
      <c r="I2637" t="s">
        <v>1636</v>
      </c>
      <c r="J2637" t="s">
        <v>1636</v>
      </c>
      <c r="K2637" t="s">
        <v>5646</v>
      </c>
    </row>
    <row r="2638" spans="1:11" x14ac:dyDescent="0.35">
      <c r="A2638" t="s">
        <v>6182</v>
      </c>
      <c r="B2638" t="s">
        <v>5125</v>
      </c>
      <c r="C2638" t="s">
        <v>4731</v>
      </c>
      <c r="D2638" t="s">
        <v>413</v>
      </c>
      <c r="E2638" t="s">
        <v>413</v>
      </c>
      <c r="F2638" t="s">
        <v>413</v>
      </c>
      <c r="G2638" t="s">
        <v>413</v>
      </c>
      <c r="I2638" t="s">
        <v>1636</v>
      </c>
      <c r="J2638">
        <v>0</v>
      </c>
      <c r="K2638" t="s">
        <v>5647</v>
      </c>
    </row>
    <row r="2639" spans="1:11" x14ac:dyDescent="0.35">
      <c r="A2639" t="s">
        <v>6182</v>
      </c>
      <c r="B2639" t="s">
        <v>5125</v>
      </c>
      <c r="C2639" t="s">
        <v>4752</v>
      </c>
      <c r="D2639" t="s">
        <v>413</v>
      </c>
      <c r="E2639" t="s">
        <v>413</v>
      </c>
      <c r="F2639" t="s">
        <v>413</v>
      </c>
      <c r="G2639" t="s">
        <v>413</v>
      </c>
      <c r="I2639" t="s">
        <v>1636</v>
      </c>
      <c r="J2639" t="s">
        <v>1636</v>
      </c>
      <c r="K2639" t="s">
        <v>5648</v>
      </c>
    </row>
    <row r="2640" spans="1:11" x14ac:dyDescent="0.35">
      <c r="A2640" t="s">
        <v>6182</v>
      </c>
      <c r="B2640" t="s">
        <v>5125</v>
      </c>
      <c r="C2640" t="s">
        <v>4773</v>
      </c>
      <c r="D2640" t="s">
        <v>413</v>
      </c>
      <c r="E2640" t="s">
        <v>413</v>
      </c>
      <c r="F2640" t="s">
        <v>413</v>
      </c>
      <c r="G2640" t="s">
        <v>413</v>
      </c>
      <c r="I2640" t="s">
        <v>1636</v>
      </c>
      <c r="J2640" t="s">
        <v>1636</v>
      </c>
      <c r="K2640" t="s">
        <v>5649</v>
      </c>
    </row>
    <row r="2641" spans="1:11" x14ac:dyDescent="0.35">
      <c r="A2641" t="s">
        <v>6182</v>
      </c>
      <c r="B2641" t="s">
        <v>5125</v>
      </c>
      <c r="C2641" t="s">
        <v>4794</v>
      </c>
      <c r="D2641" t="s">
        <v>413</v>
      </c>
      <c r="E2641" t="s">
        <v>413</v>
      </c>
      <c r="F2641" t="s">
        <v>413</v>
      </c>
      <c r="G2641" t="s">
        <v>413</v>
      </c>
      <c r="I2641" t="s">
        <v>1636</v>
      </c>
      <c r="J2641" t="s">
        <v>1636</v>
      </c>
      <c r="K2641" t="s">
        <v>5650</v>
      </c>
    </row>
    <row r="2642" spans="1:11" x14ac:dyDescent="0.35">
      <c r="A2642" t="s">
        <v>6182</v>
      </c>
      <c r="B2642" t="s">
        <v>5126</v>
      </c>
      <c r="C2642" t="s">
        <v>4744</v>
      </c>
      <c r="D2642" t="s">
        <v>1477</v>
      </c>
      <c r="E2642" t="s">
        <v>3144</v>
      </c>
      <c r="F2642" t="s">
        <v>3144</v>
      </c>
      <c r="G2642" t="s">
        <v>5983</v>
      </c>
      <c r="H2642">
        <v>28</v>
      </c>
      <c r="I2642" t="s">
        <v>2353</v>
      </c>
      <c r="J2642">
        <v>49</v>
      </c>
      <c r="K2642" t="s">
        <v>5651</v>
      </c>
    </row>
    <row r="2643" spans="1:11" x14ac:dyDescent="0.35">
      <c r="A2643" t="s">
        <v>6182</v>
      </c>
      <c r="B2643" t="s">
        <v>5126</v>
      </c>
      <c r="C2643" t="s">
        <v>4765</v>
      </c>
      <c r="D2643" t="s">
        <v>6036</v>
      </c>
      <c r="E2643" t="s">
        <v>6037</v>
      </c>
      <c r="F2643" t="s">
        <v>6037</v>
      </c>
      <c r="G2643" t="s">
        <v>6020</v>
      </c>
      <c r="H2643">
        <v>21</v>
      </c>
      <c r="I2643" t="s">
        <v>2353</v>
      </c>
      <c r="J2643" t="s">
        <v>1636</v>
      </c>
      <c r="K2643" t="s">
        <v>5652</v>
      </c>
    </row>
    <row r="2644" spans="1:11" x14ac:dyDescent="0.35">
      <c r="A2644" t="s">
        <v>6182</v>
      </c>
      <c r="B2644" t="s">
        <v>5126</v>
      </c>
      <c r="C2644" t="s">
        <v>4786</v>
      </c>
      <c r="D2644" t="s">
        <v>413</v>
      </c>
      <c r="E2644" t="s">
        <v>413</v>
      </c>
      <c r="F2644" t="s">
        <v>413</v>
      </c>
      <c r="G2644" t="s">
        <v>413</v>
      </c>
      <c r="I2644" t="s">
        <v>1636</v>
      </c>
      <c r="J2644" t="s">
        <v>1636</v>
      </c>
      <c r="K2644" t="s">
        <v>5653</v>
      </c>
    </row>
    <row r="2645" spans="1:11" x14ac:dyDescent="0.35">
      <c r="A2645" t="s">
        <v>6182</v>
      </c>
      <c r="B2645" t="s">
        <v>5126</v>
      </c>
      <c r="C2645" t="s">
        <v>4807</v>
      </c>
      <c r="D2645" t="s">
        <v>413</v>
      </c>
      <c r="E2645" t="s">
        <v>413</v>
      </c>
      <c r="F2645" t="s">
        <v>413</v>
      </c>
      <c r="G2645" t="s">
        <v>413</v>
      </c>
      <c r="I2645" t="s">
        <v>1636</v>
      </c>
      <c r="J2645" t="s">
        <v>1636</v>
      </c>
      <c r="K2645" t="s">
        <v>5654</v>
      </c>
    </row>
    <row r="2646" spans="1:11" x14ac:dyDescent="0.35">
      <c r="A2646" t="s">
        <v>6182</v>
      </c>
      <c r="B2646" t="s">
        <v>5127</v>
      </c>
      <c r="C2646" t="s">
        <v>4743</v>
      </c>
      <c r="D2646" t="s">
        <v>5114</v>
      </c>
      <c r="E2646" t="s">
        <v>5177</v>
      </c>
      <c r="F2646" t="s">
        <v>5177</v>
      </c>
      <c r="G2646" t="s">
        <v>4933</v>
      </c>
      <c r="H2646">
        <v>15</v>
      </c>
      <c r="I2646" t="s">
        <v>2353</v>
      </c>
      <c r="J2646">
        <v>49</v>
      </c>
      <c r="K2646" t="s">
        <v>5655</v>
      </c>
    </row>
    <row r="2647" spans="1:11" x14ac:dyDescent="0.35">
      <c r="A2647" t="s">
        <v>6182</v>
      </c>
      <c r="B2647" t="s">
        <v>5127</v>
      </c>
      <c r="C2647" t="s">
        <v>4764</v>
      </c>
      <c r="D2647" t="s">
        <v>3801</v>
      </c>
      <c r="E2647" t="s">
        <v>3806</v>
      </c>
      <c r="F2647" t="s">
        <v>3806</v>
      </c>
      <c r="G2647" t="s">
        <v>6203</v>
      </c>
      <c r="H2647">
        <v>34</v>
      </c>
      <c r="I2647" t="s">
        <v>2353</v>
      </c>
      <c r="J2647" t="s">
        <v>1636</v>
      </c>
      <c r="K2647" t="s">
        <v>5656</v>
      </c>
    </row>
    <row r="2648" spans="1:11" x14ac:dyDescent="0.35">
      <c r="A2648" t="s">
        <v>6182</v>
      </c>
      <c r="B2648" t="s">
        <v>5127</v>
      </c>
      <c r="C2648" t="s">
        <v>4785</v>
      </c>
      <c r="D2648" t="s">
        <v>413</v>
      </c>
      <c r="E2648" t="s">
        <v>413</v>
      </c>
      <c r="F2648" t="s">
        <v>413</v>
      </c>
      <c r="G2648" t="s">
        <v>413</v>
      </c>
      <c r="I2648" t="s">
        <v>1636</v>
      </c>
      <c r="J2648" t="s">
        <v>1636</v>
      </c>
      <c r="K2648" t="s">
        <v>5657</v>
      </c>
    </row>
    <row r="2649" spans="1:11" x14ac:dyDescent="0.35">
      <c r="A2649" t="s">
        <v>6182</v>
      </c>
      <c r="B2649" t="s">
        <v>5127</v>
      </c>
      <c r="C2649" t="s">
        <v>4806</v>
      </c>
      <c r="D2649" t="s">
        <v>413</v>
      </c>
      <c r="E2649" t="s">
        <v>413</v>
      </c>
      <c r="F2649" t="s">
        <v>413</v>
      </c>
      <c r="G2649" t="s">
        <v>413</v>
      </c>
      <c r="I2649" t="s">
        <v>1636</v>
      </c>
      <c r="J2649" t="s">
        <v>1636</v>
      </c>
      <c r="K2649" t="s">
        <v>5658</v>
      </c>
    </row>
    <row r="2650" spans="1:11" x14ac:dyDescent="0.35">
      <c r="A2650" t="s">
        <v>6182</v>
      </c>
      <c r="B2650" t="s">
        <v>5128</v>
      </c>
      <c r="C2650" t="s">
        <v>4742</v>
      </c>
      <c r="D2650" t="s">
        <v>6036</v>
      </c>
      <c r="E2650" t="s">
        <v>6037</v>
      </c>
      <c r="F2650" t="s">
        <v>6037</v>
      </c>
      <c r="G2650" t="s">
        <v>6016</v>
      </c>
      <c r="H2650">
        <v>8</v>
      </c>
      <c r="I2650" t="s">
        <v>2353</v>
      </c>
      <c r="J2650">
        <v>49</v>
      </c>
      <c r="K2650" t="s">
        <v>5659</v>
      </c>
    </row>
    <row r="2651" spans="1:11" x14ac:dyDescent="0.35">
      <c r="A2651" t="s">
        <v>6182</v>
      </c>
      <c r="B2651" t="s">
        <v>5128</v>
      </c>
      <c r="C2651" t="s">
        <v>4763</v>
      </c>
      <c r="D2651" t="s">
        <v>3801</v>
      </c>
      <c r="E2651" t="s">
        <v>3806</v>
      </c>
      <c r="F2651" t="s">
        <v>3806</v>
      </c>
      <c r="G2651" t="s">
        <v>5224</v>
      </c>
      <c r="H2651">
        <v>41</v>
      </c>
      <c r="I2651" t="s">
        <v>2353</v>
      </c>
      <c r="J2651" t="s">
        <v>1636</v>
      </c>
      <c r="K2651" t="s">
        <v>5660</v>
      </c>
    </row>
    <row r="2652" spans="1:11" x14ac:dyDescent="0.35">
      <c r="A2652" t="s">
        <v>6182</v>
      </c>
      <c r="B2652" t="s">
        <v>5128</v>
      </c>
      <c r="C2652" t="s">
        <v>4784</v>
      </c>
      <c r="D2652" t="s">
        <v>413</v>
      </c>
      <c r="E2652" t="s">
        <v>413</v>
      </c>
      <c r="F2652" t="s">
        <v>413</v>
      </c>
      <c r="G2652" t="s">
        <v>413</v>
      </c>
      <c r="I2652" t="s">
        <v>1636</v>
      </c>
      <c r="J2652" t="s">
        <v>1636</v>
      </c>
      <c r="K2652" t="s">
        <v>5661</v>
      </c>
    </row>
    <row r="2653" spans="1:11" x14ac:dyDescent="0.35">
      <c r="A2653" t="s">
        <v>6182</v>
      </c>
      <c r="B2653" t="s">
        <v>5128</v>
      </c>
      <c r="C2653" t="s">
        <v>4805</v>
      </c>
      <c r="D2653" t="s">
        <v>413</v>
      </c>
      <c r="E2653" t="s">
        <v>413</v>
      </c>
      <c r="F2653" t="s">
        <v>413</v>
      </c>
      <c r="G2653" t="s">
        <v>413</v>
      </c>
      <c r="I2653" t="s">
        <v>1636</v>
      </c>
      <c r="J2653" t="s">
        <v>1636</v>
      </c>
      <c r="K2653" t="s">
        <v>5662</v>
      </c>
    </row>
    <row r="2654" spans="1:11" x14ac:dyDescent="0.35">
      <c r="A2654" t="s">
        <v>6182</v>
      </c>
      <c r="B2654" t="s">
        <v>5129</v>
      </c>
      <c r="C2654" t="s">
        <v>4741</v>
      </c>
      <c r="D2654" t="s">
        <v>6036</v>
      </c>
      <c r="E2654" t="s">
        <v>6037</v>
      </c>
      <c r="F2654" t="s">
        <v>6037</v>
      </c>
      <c r="G2654" t="s">
        <v>6020</v>
      </c>
      <c r="H2654">
        <v>8</v>
      </c>
      <c r="I2654" t="s">
        <v>2353</v>
      </c>
      <c r="J2654">
        <v>48</v>
      </c>
      <c r="K2654" t="s">
        <v>5663</v>
      </c>
    </row>
    <row r="2655" spans="1:11" x14ac:dyDescent="0.35">
      <c r="A2655" t="s">
        <v>6182</v>
      </c>
      <c r="B2655" t="s">
        <v>5129</v>
      </c>
      <c r="C2655" t="s">
        <v>4762</v>
      </c>
      <c r="D2655" t="s">
        <v>1477</v>
      </c>
      <c r="E2655" t="s">
        <v>3144</v>
      </c>
      <c r="F2655" t="s">
        <v>3144</v>
      </c>
      <c r="G2655" t="s">
        <v>5987</v>
      </c>
      <c r="H2655">
        <v>40</v>
      </c>
      <c r="I2655" t="s">
        <v>2353</v>
      </c>
      <c r="J2655" t="s">
        <v>1636</v>
      </c>
      <c r="K2655" t="s">
        <v>5664</v>
      </c>
    </row>
    <row r="2656" spans="1:11" x14ac:dyDescent="0.35">
      <c r="A2656" t="s">
        <v>6182</v>
      </c>
      <c r="B2656" t="s">
        <v>5129</v>
      </c>
      <c r="C2656" t="s">
        <v>4783</v>
      </c>
      <c r="D2656" t="s">
        <v>413</v>
      </c>
      <c r="E2656" t="s">
        <v>413</v>
      </c>
      <c r="F2656" t="s">
        <v>413</v>
      </c>
      <c r="G2656" t="s">
        <v>413</v>
      </c>
      <c r="I2656" t="s">
        <v>1636</v>
      </c>
      <c r="J2656" t="s">
        <v>1636</v>
      </c>
      <c r="K2656" t="s">
        <v>5665</v>
      </c>
    </row>
    <row r="2657" spans="1:11" x14ac:dyDescent="0.35">
      <c r="A2657" t="s">
        <v>6182</v>
      </c>
      <c r="B2657" t="s">
        <v>5129</v>
      </c>
      <c r="C2657" t="s">
        <v>4804</v>
      </c>
      <c r="D2657" t="s">
        <v>413</v>
      </c>
      <c r="E2657" t="s">
        <v>413</v>
      </c>
      <c r="F2657" t="s">
        <v>413</v>
      </c>
      <c r="G2657" t="s">
        <v>413</v>
      </c>
      <c r="I2657" t="s">
        <v>1636</v>
      </c>
      <c r="J2657" t="s">
        <v>1636</v>
      </c>
      <c r="K2657" t="s">
        <v>5666</v>
      </c>
    </row>
    <row r="2658" spans="1:11" x14ac:dyDescent="0.35">
      <c r="A2658" t="s">
        <v>6182</v>
      </c>
      <c r="B2658" t="s">
        <v>5130</v>
      </c>
      <c r="C2658" t="s">
        <v>4740</v>
      </c>
      <c r="D2658" t="s">
        <v>6036</v>
      </c>
      <c r="E2658" t="s">
        <v>6037</v>
      </c>
      <c r="F2658" t="s">
        <v>6037</v>
      </c>
      <c r="G2658" t="s">
        <v>6018</v>
      </c>
      <c r="H2658">
        <v>24</v>
      </c>
      <c r="I2658" t="s">
        <v>2353</v>
      </c>
      <c r="J2658">
        <v>42</v>
      </c>
      <c r="K2658" t="s">
        <v>5667</v>
      </c>
    </row>
    <row r="2659" spans="1:11" x14ac:dyDescent="0.35">
      <c r="A2659" t="s">
        <v>6182</v>
      </c>
      <c r="B2659" t="s">
        <v>5130</v>
      </c>
      <c r="C2659" t="s">
        <v>4761</v>
      </c>
      <c r="D2659" t="s">
        <v>1477</v>
      </c>
      <c r="E2659" t="s">
        <v>3144</v>
      </c>
      <c r="F2659" t="s">
        <v>3144</v>
      </c>
      <c r="G2659" t="s">
        <v>6024</v>
      </c>
      <c r="H2659">
        <v>18</v>
      </c>
      <c r="I2659" t="s">
        <v>2353</v>
      </c>
      <c r="J2659" t="s">
        <v>1636</v>
      </c>
      <c r="K2659" t="s">
        <v>5668</v>
      </c>
    </row>
    <row r="2660" spans="1:11" x14ac:dyDescent="0.35">
      <c r="A2660" t="s">
        <v>6182</v>
      </c>
      <c r="B2660" t="s">
        <v>5130</v>
      </c>
      <c r="C2660" t="s">
        <v>4782</v>
      </c>
      <c r="D2660" t="s">
        <v>413</v>
      </c>
      <c r="E2660" t="s">
        <v>413</v>
      </c>
      <c r="F2660" t="s">
        <v>413</v>
      </c>
      <c r="G2660" t="s">
        <v>413</v>
      </c>
      <c r="I2660" t="s">
        <v>1636</v>
      </c>
      <c r="J2660" t="s">
        <v>1636</v>
      </c>
      <c r="K2660" t="s">
        <v>5669</v>
      </c>
    </row>
    <row r="2661" spans="1:11" x14ac:dyDescent="0.35">
      <c r="A2661" t="s">
        <v>6182</v>
      </c>
      <c r="B2661" t="s">
        <v>5130</v>
      </c>
      <c r="C2661" t="s">
        <v>4803</v>
      </c>
      <c r="D2661" t="s">
        <v>413</v>
      </c>
      <c r="E2661" t="s">
        <v>413</v>
      </c>
      <c r="F2661" t="s">
        <v>413</v>
      </c>
      <c r="G2661" t="s">
        <v>413</v>
      </c>
      <c r="I2661" t="s">
        <v>1636</v>
      </c>
      <c r="J2661" t="s">
        <v>1636</v>
      </c>
      <c r="K2661" t="s">
        <v>5670</v>
      </c>
    </row>
    <row r="2662" spans="1:11" x14ac:dyDescent="0.35">
      <c r="A2662" t="s">
        <v>6182</v>
      </c>
      <c r="B2662" t="s">
        <v>5131</v>
      </c>
      <c r="C2662" t="s">
        <v>4739</v>
      </c>
      <c r="D2662" t="s">
        <v>1477</v>
      </c>
      <c r="E2662" t="s">
        <v>3144</v>
      </c>
      <c r="F2662" t="s">
        <v>3144</v>
      </c>
      <c r="G2662" t="s">
        <v>5987</v>
      </c>
      <c r="H2662">
        <v>19</v>
      </c>
      <c r="I2662" t="s">
        <v>2353</v>
      </c>
      <c r="J2662">
        <v>49</v>
      </c>
      <c r="K2662" t="s">
        <v>5671</v>
      </c>
    </row>
    <row r="2663" spans="1:11" x14ac:dyDescent="0.35">
      <c r="A2663" t="s">
        <v>6182</v>
      </c>
      <c r="B2663" t="s">
        <v>5131</v>
      </c>
      <c r="C2663" t="s">
        <v>4760</v>
      </c>
      <c r="D2663" t="s">
        <v>2092</v>
      </c>
      <c r="E2663" t="s">
        <v>2100</v>
      </c>
      <c r="F2663" t="s">
        <v>2100</v>
      </c>
      <c r="G2663" t="s">
        <v>4946</v>
      </c>
      <c r="H2663">
        <v>30</v>
      </c>
      <c r="I2663" t="s">
        <v>2353</v>
      </c>
      <c r="J2663" t="s">
        <v>1636</v>
      </c>
      <c r="K2663" t="s">
        <v>5672</v>
      </c>
    </row>
    <row r="2664" spans="1:11" x14ac:dyDescent="0.35">
      <c r="A2664" t="s">
        <v>6182</v>
      </c>
      <c r="B2664" t="s">
        <v>5131</v>
      </c>
      <c r="C2664" t="s">
        <v>4781</v>
      </c>
      <c r="D2664" t="s">
        <v>413</v>
      </c>
      <c r="E2664" t="s">
        <v>413</v>
      </c>
      <c r="F2664" t="s">
        <v>413</v>
      </c>
      <c r="G2664" t="s">
        <v>413</v>
      </c>
      <c r="I2664" t="s">
        <v>1636</v>
      </c>
      <c r="J2664" t="s">
        <v>1636</v>
      </c>
      <c r="K2664" t="s">
        <v>5673</v>
      </c>
    </row>
    <row r="2665" spans="1:11" x14ac:dyDescent="0.35">
      <c r="A2665" t="s">
        <v>6182</v>
      </c>
      <c r="B2665" t="s">
        <v>5131</v>
      </c>
      <c r="C2665" t="s">
        <v>4802</v>
      </c>
      <c r="D2665" t="s">
        <v>413</v>
      </c>
      <c r="E2665" t="s">
        <v>413</v>
      </c>
      <c r="F2665" t="s">
        <v>413</v>
      </c>
      <c r="G2665" t="s">
        <v>413</v>
      </c>
      <c r="I2665" t="s">
        <v>1636</v>
      </c>
      <c r="J2665" t="s">
        <v>1636</v>
      </c>
      <c r="K2665" t="s">
        <v>5674</v>
      </c>
    </row>
    <row r="2666" spans="1:11" x14ac:dyDescent="0.35">
      <c r="A2666" t="s">
        <v>6182</v>
      </c>
      <c r="B2666" t="s">
        <v>5132</v>
      </c>
      <c r="C2666" t="s">
        <v>4738</v>
      </c>
      <c r="D2666" t="s">
        <v>3801</v>
      </c>
      <c r="E2666" t="s">
        <v>3806</v>
      </c>
      <c r="F2666" t="s">
        <v>3806</v>
      </c>
      <c r="G2666" t="s">
        <v>6204</v>
      </c>
      <c r="H2666">
        <v>14</v>
      </c>
      <c r="I2666" t="s">
        <v>2353</v>
      </c>
      <c r="J2666">
        <v>49</v>
      </c>
      <c r="K2666" t="s">
        <v>5675</v>
      </c>
    </row>
    <row r="2667" spans="1:11" x14ac:dyDescent="0.35">
      <c r="A2667" t="s">
        <v>6182</v>
      </c>
      <c r="B2667" t="s">
        <v>5132</v>
      </c>
      <c r="C2667" t="s">
        <v>4759</v>
      </c>
      <c r="D2667" t="s">
        <v>2092</v>
      </c>
      <c r="E2667" t="s">
        <v>2100</v>
      </c>
      <c r="F2667" t="s">
        <v>2100</v>
      </c>
      <c r="G2667" t="s">
        <v>4947</v>
      </c>
      <c r="H2667">
        <v>26</v>
      </c>
      <c r="I2667" t="s">
        <v>2353</v>
      </c>
      <c r="J2667" t="s">
        <v>1636</v>
      </c>
      <c r="K2667" t="s">
        <v>5676</v>
      </c>
    </row>
    <row r="2668" spans="1:11" x14ac:dyDescent="0.35">
      <c r="A2668" t="s">
        <v>6182</v>
      </c>
      <c r="B2668" t="s">
        <v>5132</v>
      </c>
      <c r="C2668" t="s">
        <v>4780</v>
      </c>
      <c r="D2668" t="s">
        <v>5393</v>
      </c>
      <c r="E2668" t="s">
        <v>5394</v>
      </c>
      <c r="F2668" t="s">
        <v>5394</v>
      </c>
      <c r="G2668" t="s">
        <v>6205</v>
      </c>
      <c r="H2668">
        <v>9</v>
      </c>
      <c r="I2668" t="s">
        <v>2353</v>
      </c>
      <c r="J2668" t="s">
        <v>1636</v>
      </c>
      <c r="K2668" t="s">
        <v>5677</v>
      </c>
    </row>
    <row r="2669" spans="1:11" x14ac:dyDescent="0.35">
      <c r="A2669" t="s">
        <v>6182</v>
      </c>
      <c r="B2669" t="s">
        <v>5132</v>
      </c>
      <c r="C2669" t="s">
        <v>4801</v>
      </c>
      <c r="D2669" t="s">
        <v>413</v>
      </c>
      <c r="E2669" t="s">
        <v>413</v>
      </c>
      <c r="F2669" t="s">
        <v>413</v>
      </c>
      <c r="G2669" t="s">
        <v>413</v>
      </c>
      <c r="I2669" t="s">
        <v>1636</v>
      </c>
      <c r="J2669" t="s">
        <v>1636</v>
      </c>
      <c r="K2669" t="s">
        <v>5678</v>
      </c>
    </row>
    <row r="2670" spans="1:11" x14ac:dyDescent="0.35">
      <c r="A2670" t="s">
        <v>6182</v>
      </c>
      <c r="B2670" t="s">
        <v>5133</v>
      </c>
      <c r="C2670" t="s">
        <v>4751</v>
      </c>
      <c r="D2670" t="s">
        <v>4142</v>
      </c>
      <c r="E2670" t="s">
        <v>4156</v>
      </c>
      <c r="F2670" t="s">
        <v>4156</v>
      </c>
      <c r="G2670" t="s">
        <v>6206</v>
      </c>
      <c r="H2670">
        <v>49</v>
      </c>
      <c r="I2670" t="s">
        <v>2353</v>
      </c>
      <c r="J2670">
        <v>49</v>
      </c>
      <c r="K2670" t="s">
        <v>5679</v>
      </c>
    </row>
    <row r="2671" spans="1:11" x14ac:dyDescent="0.35">
      <c r="A2671" t="s">
        <v>6182</v>
      </c>
      <c r="B2671" t="s">
        <v>5133</v>
      </c>
      <c r="C2671" t="s">
        <v>4772</v>
      </c>
      <c r="D2671" t="s">
        <v>413</v>
      </c>
      <c r="E2671" t="s">
        <v>413</v>
      </c>
      <c r="F2671" t="s">
        <v>413</v>
      </c>
      <c r="G2671" t="s">
        <v>413</v>
      </c>
      <c r="I2671" t="s">
        <v>1636</v>
      </c>
      <c r="J2671" t="s">
        <v>1636</v>
      </c>
      <c r="K2671" t="s">
        <v>5680</v>
      </c>
    </row>
    <row r="2672" spans="1:11" x14ac:dyDescent="0.35">
      <c r="A2672" t="s">
        <v>6182</v>
      </c>
      <c r="B2672" t="s">
        <v>5133</v>
      </c>
      <c r="C2672" t="s">
        <v>4793</v>
      </c>
      <c r="D2672" t="s">
        <v>413</v>
      </c>
      <c r="E2672" t="s">
        <v>413</v>
      </c>
      <c r="F2672" t="s">
        <v>413</v>
      </c>
      <c r="G2672" t="s">
        <v>413</v>
      </c>
      <c r="I2672" t="s">
        <v>1636</v>
      </c>
      <c r="J2672" t="s">
        <v>1636</v>
      </c>
      <c r="K2672" t="s">
        <v>5681</v>
      </c>
    </row>
    <row r="2673" spans="1:11" x14ac:dyDescent="0.35">
      <c r="A2673" t="s">
        <v>6182</v>
      </c>
      <c r="B2673" t="s">
        <v>5133</v>
      </c>
      <c r="C2673" t="s">
        <v>4814</v>
      </c>
      <c r="D2673" t="s">
        <v>413</v>
      </c>
      <c r="E2673" t="s">
        <v>413</v>
      </c>
      <c r="F2673" t="s">
        <v>413</v>
      </c>
      <c r="G2673" t="s">
        <v>413</v>
      </c>
      <c r="I2673" t="s">
        <v>1636</v>
      </c>
      <c r="J2673" t="s">
        <v>1636</v>
      </c>
      <c r="K2673" t="s">
        <v>5682</v>
      </c>
    </row>
    <row r="2674" spans="1:11" x14ac:dyDescent="0.35">
      <c r="A2674" t="s">
        <v>6182</v>
      </c>
      <c r="B2674" t="s">
        <v>5134</v>
      </c>
      <c r="C2674" t="s">
        <v>4750</v>
      </c>
      <c r="D2674" t="s">
        <v>4142</v>
      </c>
      <c r="E2674" t="s">
        <v>4156</v>
      </c>
      <c r="F2674" t="s">
        <v>4156</v>
      </c>
      <c r="G2674" t="s">
        <v>6206</v>
      </c>
      <c r="H2674">
        <v>15</v>
      </c>
      <c r="I2674" t="s">
        <v>2353</v>
      </c>
      <c r="J2674">
        <v>46</v>
      </c>
      <c r="K2674" t="s">
        <v>5683</v>
      </c>
    </row>
    <row r="2675" spans="1:11" x14ac:dyDescent="0.35">
      <c r="A2675" t="s">
        <v>6182</v>
      </c>
      <c r="B2675" t="s">
        <v>5134</v>
      </c>
      <c r="C2675" t="s">
        <v>4771</v>
      </c>
      <c r="D2675" t="s">
        <v>819</v>
      </c>
      <c r="E2675" t="s">
        <v>2979</v>
      </c>
      <c r="F2675" t="s">
        <v>2979</v>
      </c>
      <c r="G2675" t="s">
        <v>6207</v>
      </c>
      <c r="H2675">
        <v>31</v>
      </c>
      <c r="I2675" t="s">
        <v>2353</v>
      </c>
      <c r="J2675" t="s">
        <v>1636</v>
      </c>
      <c r="K2675" t="s">
        <v>5684</v>
      </c>
    </row>
    <row r="2676" spans="1:11" x14ac:dyDescent="0.35">
      <c r="A2676" t="s">
        <v>6182</v>
      </c>
      <c r="B2676" t="s">
        <v>5134</v>
      </c>
      <c r="C2676" t="s">
        <v>4792</v>
      </c>
      <c r="D2676" t="s">
        <v>413</v>
      </c>
      <c r="E2676" t="s">
        <v>413</v>
      </c>
      <c r="F2676" t="s">
        <v>413</v>
      </c>
      <c r="G2676" t="s">
        <v>413</v>
      </c>
      <c r="I2676" t="s">
        <v>1636</v>
      </c>
      <c r="J2676" t="s">
        <v>1636</v>
      </c>
      <c r="K2676" t="s">
        <v>5685</v>
      </c>
    </row>
    <row r="2677" spans="1:11" x14ac:dyDescent="0.35">
      <c r="A2677" t="s">
        <v>6182</v>
      </c>
      <c r="B2677" t="s">
        <v>5134</v>
      </c>
      <c r="C2677" t="s">
        <v>4813</v>
      </c>
      <c r="D2677" t="s">
        <v>413</v>
      </c>
      <c r="E2677" t="s">
        <v>413</v>
      </c>
      <c r="F2677" t="s">
        <v>413</v>
      </c>
      <c r="G2677" t="s">
        <v>413</v>
      </c>
      <c r="I2677" t="s">
        <v>1636</v>
      </c>
      <c r="J2677" t="s">
        <v>1636</v>
      </c>
      <c r="K2677" t="s">
        <v>5686</v>
      </c>
    </row>
    <row r="2678" spans="1:11" x14ac:dyDescent="0.35">
      <c r="A2678" t="s">
        <v>6182</v>
      </c>
      <c r="B2678" t="s">
        <v>5138</v>
      </c>
      <c r="C2678" t="s">
        <v>4749</v>
      </c>
      <c r="D2678" t="s">
        <v>824</v>
      </c>
      <c r="E2678" t="s">
        <v>2107</v>
      </c>
      <c r="F2678" t="s">
        <v>2107</v>
      </c>
      <c r="G2678" t="s">
        <v>6002</v>
      </c>
      <c r="H2678">
        <v>23</v>
      </c>
      <c r="I2678" t="s">
        <v>2353</v>
      </c>
      <c r="J2678">
        <v>45</v>
      </c>
      <c r="K2678" t="s">
        <v>5687</v>
      </c>
    </row>
    <row r="2679" spans="1:11" x14ac:dyDescent="0.35">
      <c r="A2679" t="s">
        <v>6182</v>
      </c>
      <c r="B2679" t="s">
        <v>5138</v>
      </c>
      <c r="C2679" t="s">
        <v>4770</v>
      </c>
      <c r="D2679" t="s">
        <v>4142</v>
      </c>
      <c r="E2679" t="s">
        <v>4156</v>
      </c>
      <c r="F2679" t="s">
        <v>4156</v>
      </c>
      <c r="G2679" t="s">
        <v>6208</v>
      </c>
      <c r="H2679">
        <v>22</v>
      </c>
      <c r="I2679" t="s">
        <v>2353</v>
      </c>
      <c r="J2679" t="s">
        <v>1636</v>
      </c>
      <c r="K2679" t="s">
        <v>5688</v>
      </c>
    </row>
    <row r="2680" spans="1:11" x14ac:dyDescent="0.35">
      <c r="A2680" t="s">
        <v>6182</v>
      </c>
      <c r="B2680" t="s">
        <v>5138</v>
      </c>
      <c r="C2680" t="s">
        <v>4791</v>
      </c>
      <c r="D2680" t="s">
        <v>413</v>
      </c>
      <c r="E2680" t="s">
        <v>413</v>
      </c>
      <c r="F2680" t="s">
        <v>413</v>
      </c>
      <c r="G2680" t="s">
        <v>413</v>
      </c>
      <c r="I2680" t="s">
        <v>1636</v>
      </c>
      <c r="J2680" t="s">
        <v>1636</v>
      </c>
      <c r="K2680" t="s">
        <v>5689</v>
      </c>
    </row>
    <row r="2681" spans="1:11" x14ac:dyDescent="0.35">
      <c r="A2681" t="s">
        <v>6182</v>
      </c>
      <c r="B2681" t="s">
        <v>5138</v>
      </c>
      <c r="C2681" t="s">
        <v>4812</v>
      </c>
      <c r="D2681" t="s">
        <v>413</v>
      </c>
      <c r="E2681" t="s">
        <v>413</v>
      </c>
      <c r="F2681" t="s">
        <v>413</v>
      </c>
      <c r="G2681" t="s">
        <v>413</v>
      </c>
      <c r="I2681" t="s">
        <v>1636</v>
      </c>
      <c r="J2681" t="s">
        <v>1636</v>
      </c>
      <c r="K2681" t="s">
        <v>5690</v>
      </c>
    </row>
    <row r="2682" spans="1:11" x14ac:dyDescent="0.35">
      <c r="A2682" t="s">
        <v>6182</v>
      </c>
      <c r="B2682" t="s">
        <v>5139</v>
      </c>
      <c r="C2682" t="s">
        <v>4748</v>
      </c>
      <c r="D2682" t="s">
        <v>1475</v>
      </c>
      <c r="E2682" t="s">
        <v>1634</v>
      </c>
      <c r="F2682" t="s">
        <v>1634</v>
      </c>
      <c r="G2682" t="s">
        <v>4932</v>
      </c>
      <c r="H2682">
        <v>9</v>
      </c>
      <c r="I2682" t="s">
        <v>2353</v>
      </c>
      <c r="J2682">
        <v>40</v>
      </c>
      <c r="K2682" t="s">
        <v>5691</v>
      </c>
    </row>
    <row r="2683" spans="1:11" x14ac:dyDescent="0.35">
      <c r="A2683" t="s">
        <v>6182</v>
      </c>
      <c r="B2683" t="s">
        <v>5139</v>
      </c>
      <c r="C2683" t="s">
        <v>4769</v>
      </c>
      <c r="D2683" t="s">
        <v>819</v>
      </c>
      <c r="E2683" t="s">
        <v>2979</v>
      </c>
      <c r="F2683" t="s">
        <v>2979</v>
      </c>
      <c r="G2683" t="s">
        <v>6209</v>
      </c>
      <c r="H2683">
        <v>31</v>
      </c>
      <c r="I2683" t="s">
        <v>2353</v>
      </c>
      <c r="J2683" t="s">
        <v>1636</v>
      </c>
      <c r="K2683" t="s">
        <v>5692</v>
      </c>
    </row>
    <row r="2684" spans="1:11" x14ac:dyDescent="0.35">
      <c r="A2684" t="s">
        <v>6182</v>
      </c>
      <c r="B2684" t="s">
        <v>5139</v>
      </c>
      <c r="C2684" t="s">
        <v>4790</v>
      </c>
      <c r="D2684" t="s">
        <v>413</v>
      </c>
      <c r="E2684" t="s">
        <v>413</v>
      </c>
      <c r="F2684" t="s">
        <v>413</v>
      </c>
      <c r="G2684" t="s">
        <v>413</v>
      </c>
      <c r="I2684" t="s">
        <v>1636</v>
      </c>
      <c r="J2684" t="s">
        <v>1636</v>
      </c>
      <c r="K2684" t="s">
        <v>5693</v>
      </c>
    </row>
    <row r="2685" spans="1:11" x14ac:dyDescent="0.35">
      <c r="A2685" t="s">
        <v>6182</v>
      </c>
      <c r="B2685" t="s">
        <v>5139</v>
      </c>
      <c r="C2685" t="s">
        <v>4811</v>
      </c>
      <c r="D2685" t="s">
        <v>413</v>
      </c>
      <c r="E2685" t="s">
        <v>413</v>
      </c>
      <c r="F2685" t="s">
        <v>413</v>
      </c>
      <c r="G2685" t="s">
        <v>413</v>
      </c>
      <c r="I2685" t="s">
        <v>1636</v>
      </c>
      <c r="J2685" t="s">
        <v>1636</v>
      </c>
      <c r="K2685" t="s">
        <v>5694</v>
      </c>
    </row>
    <row r="2686" spans="1:11" x14ac:dyDescent="0.35">
      <c r="A2686" t="s">
        <v>6182</v>
      </c>
      <c r="B2686" t="s">
        <v>5140</v>
      </c>
      <c r="C2686" t="s">
        <v>4747</v>
      </c>
      <c r="D2686" t="s">
        <v>5390</v>
      </c>
      <c r="E2686" t="s">
        <v>5391</v>
      </c>
      <c r="F2686" t="s">
        <v>5391</v>
      </c>
      <c r="G2686" t="s">
        <v>5385</v>
      </c>
      <c r="H2686">
        <v>9</v>
      </c>
      <c r="I2686" t="s">
        <v>2353</v>
      </c>
      <c r="J2686">
        <v>47</v>
      </c>
      <c r="K2686" t="s">
        <v>5695</v>
      </c>
    </row>
    <row r="2687" spans="1:11" x14ac:dyDescent="0.35">
      <c r="A2687" t="s">
        <v>6182</v>
      </c>
      <c r="B2687" t="s">
        <v>5140</v>
      </c>
      <c r="C2687" t="s">
        <v>4768</v>
      </c>
      <c r="D2687" t="s">
        <v>819</v>
      </c>
      <c r="E2687" t="s">
        <v>2979</v>
      </c>
      <c r="F2687" t="s">
        <v>2979</v>
      </c>
      <c r="G2687" t="s">
        <v>4916</v>
      </c>
      <c r="H2687">
        <v>38</v>
      </c>
      <c r="I2687" t="s">
        <v>2353</v>
      </c>
      <c r="J2687" t="s">
        <v>1636</v>
      </c>
      <c r="K2687" t="s">
        <v>5696</v>
      </c>
    </row>
    <row r="2688" spans="1:11" x14ac:dyDescent="0.35">
      <c r="A2688" t="s">
        <v>6182</v>
      </c>
      <c r="B2688" t="s">
        <v>5140</v>
      </c>
      <c r="C2688" t="s">
        <v>4789</v>
      </c>
      <c r="D2688" t="s">
        <v>413</v>
      </c>
      <c r="E2688" t="s">
        <v>413</v>
      </c>
      <c r="F2688" t="s">
        <v>413</v>
      </c>
      <c r="G2688" t="s">
        <v>413</v>
      </c>
      <c r="I2688" t="s">
        <v>1636</v>
      </c>
      <c r="J2688" t="s">
        <v>1636</v>
      </c>
      <c r="K2688" t="s">
        <v>5697</v>
      </c>
    </row>
    <row r="2689" spans="1:11" x14ac:dyDescent="0.35">
      <c r="A2689" t="s">
        <v>6182</v>
      </c>
      <c r="B2689" t="s">
        <v>5140</v>
      </c>
      <c r="C2689" t="s">
        <v>4810</v>
      </c>
      <c r="D2689" t="s">
        <v>413</v>
      </c>
      <c r="E2689" t="s">
        <v>413</v>
      </c>
      <c r="F2689" t="s">
        <v>413</v>
      </c>
      <c r="G2689" t="s">
        <v>413</v>
      </c>
      <c r="I2689" t="s">
        <v>1636</v>
      </c>
      <c r="J2689" t="s">
        <v>1636</v>
      </c>
      <c r="K2689" t="s">
        <v>5698</v>
      </c>
    </row>
    <row r="2690" spans="1:11" x14ac:dyDescent="0.35">
      <c r="A2690" t="s">
        <v>6182</v>
      </c>
      <c r="B2690" t="s">
        <v>5142</v>
      </c>
      <c r="C2690" t="s">
        <v>4746</v>
      </c>
      <c r="D2690" t="s">
        <v>834</v>
      </c>
      <c r="E2690" t="s">
        <v>1150</v>
      </c>
      <c r="F2690" t="s">
        <v>1150</v>
      </c>
      <c r="G2690" t="s">
        <v>6210</v>
      </c>
      <c r="H2690">
        <v>40</v>
      </c>
      <c r="I2690" t="s">
        <v>2353</v>
      </c>
      <c r="J2690">
        <v>40</v>
      </c>
      <c r="K2690" t="s">
        <v>5699</v>
      </c>
    </row>
    <row r="2691" spans="1:11" x14ac:dyDescent="0.35">
      <c r="A2691" t="s">
        <v>6182</v>
      </c>
      <c r="B2691" t="s">
        <v>5142</v>
      </c>
      <c r="C2691" t="s">
        <v>4767</v>
      </c>
      <c r="D2691" t="s">
        <v>413</v>
      </c>
      <c r="E2691" t="s">
        <v>413</v>
      </c>
      <c r="F2691" t="s">
        <v>413</v>
      </c>
      <c r="G2691" t="s">
        <v>413</v>
      </c>
      <c r="I2691" t="s">
        <v>1636</v>
      </c>
      <c r="J2691" t="s">
        <v>1636</v>
      </c>
      <c r="K2691" t="s">
        <v>5700</v>
      </c>
    </row>
    <row r="2692" spans="1:11" x14ac:dyDescent="0.35">
      <c r="A2692" t="s">
        <v>6182</v>
      </c>
      <c r="B2692" t="s">
        <v>5142</v>
      </c>
      <c r="C2692" t="s">
        <v>4788</v>
      </c>
      <c r="D2692" t="s">
        <v>413</v>
      </c>
      <c r="E2692" t="s">
        <v>413</v>
      </c>
      <c r="F2692" t="s">
        <v>413</v>
      </c>
      <c r="G2692" t="s">
        <v>413</v>
      </c>
      <c r="I2692" t="s">
        <v>1636</v>
      </c>
      <c r="J2692" t="s">
        <v>1636</v>
      </c>
      <c r="K2692" t="s">
        <v>5701</v>
      </c>
    </row>
    <row r="2693" spans="1:11" x14ac:dyDescent="0.35">
      <c r="A2693" t="s">
        <v>6182</v>
      </c>
      <c r="B2693" t="s">
        <v>5142</v>
      </c>
      <c r="C2693" t="s">
        <v>4809</v>
      </c>
      <c r="D2693" t="s">
        <v>413</v>
      </c>
      <c r="E2693" t="s">
        <v>413</v>
      </c>
      <c r="F2693" t="s">
        <v>413</v>
      </c>
      <c r="G2693" t="s">
        <v>413</v>
      </c>
      <c r="I2693" t="s">
        <v>1636</v>
      </c>
      <c r="J2693" t="s">
        <v>1636</v>
      </c>
      <c r="K2693" t="s">
        <v>5702</v>
      </c>
    </row>
    <row r="2694" spans="1:11" x14ac:dyDescent="0.35">
      <c r="A2694" t="s">
        <v>6182</v>
      </c>
      <c r="B2694" t="s">
        <v>5143</v>
      </c>
      <c r="C2694" t="s">
        <v>4745</v>
      </c>
      <c r="D2694" t="s">
        <v>819</v>
      </c>
      <c r="E2694" t="s">
        <v>2979</v>
      </c>
      <c r="F2694" t="s">
        <v>2979</v>
      </c>
      <c r="G2694" t="s">
        <v>6211</v>
      </c>
      <c r="H2694">
        <v>13</v>
      </c>
      <c r="I2694" t="s">
        <v>2353</v>
      </c>
      <c r="J2694">
        <v>48</v>
      </c>
      <c r="K2694" t="s">
        <v>5703</v>
      </c>
    </row>
    <row r="2695" spans="1:11" x14ac:dyDescent="0.35">
      <c r="A2695" t="s">
        <v>6182</v>
      </c>
      <c r="B2695" t="s">
        <v>5143</v>
      </c>
      <c r="C2695" t="s">
        <v>4766</v>
      </c>
      <c r="D2695" t="s">
        <v>824</v>
      </c>
      <c r="E2695" t="s">
        <v>2107</v>
      </c>
      <c r="F2695" t="s">
        <v>2107</v>
      </c>
      <c r="G2695" t="s">
        <v>5231</v>
      </c>
      <c r="H2695">
        <v>35</v>
      </c>
      <c r="I2695" t="s">
        <v>2353</v>
      </c>
      <c r="J2695" t="s">
        <v>1636</v>
      </c>
      <c r="K2695" t="s">
        <v>5704</v>
      </c>
    </row>
    <row r="2696" spans="1:11" x14ac:dyDescent="0.35">
      <c r="A2696" t="s">
        <v>6182</v>
      </c>
      <c r="B2696" t="s">
        <v>5143</v>
      </c>
      <c r="C2696" t="s">
        <v>4787</v>
      </c>
      <c r="D2696" t="s">
        <v>413</v>
      </c>
      <c r="E2696" t="s">
        <v>413</v>
      </c>
      <c r="F2696" t="s">
        <v>413</v>
      </c>
      <c r="G2696" t="s">
        <v>413</v>
      </c>
      <c r="I2696" t="s">
        <v>1636</v>
      </c>
      <c r="J2696" t="s">
        <v>1636</v>
      </c>
      <c r="K2696" t="s">
        <v>5705</v>
      </c>
    </row>
    <row r="2697" spans="1:11" x14ac:dyDescent="0.35">
      <c r="A2697" t="s">
        <v>6182</v>
      </c>
      <c r="B2697" t="s">
        <v>5143</v>
      </c>
      <c r="C2697" t="s">
        <v>4808</v>
      </c>
      <c r="D2697" t="s">
        <v>413</v>
      </c>
      <c r="E2697" t="s">
        <v>413</v>
      </c>
      <c r="F2697" t="s">
        <v>413</v>
      </c>
      <c r="G2697" t="s">
        <v>413</v>
      </c>
      <c r="I2697" t="s">
        <v>1636</v>
      </c>
      <c r="J2697" t="s">
        <v>1636</v>
      </c>
      <c r="K2697" t="s">
        <v>5706</v>
      </c>
    </row>
    <row r="2698" spans="1:11" x14ac:dyDescent="0.35">
      <c r="A2698" t="s">
        <v>6182</v>
      </c>
      <c r="B2698" t="s">
        <v>5144</v>
      </c>
      <c r="C2698" t="s">
        <v>4653</v>
      </c>
      <c r="D2698" t="s">
        <v>6341</v>
      </c>
      <c r="E2698" t="s">
        <v>6342</v>
      </c>
      <c r="F2698" t="s">
        <v>6342</v>
      </c>
      <c r="G2698" t="s">
        <v>6183</v>
      </c>
      <c r="H2698">
        <v>30</v>
      </c>
      <c r="I2698" t="s">
        <v>2353</v>
      </c>
      <c r="J2698">
        <v>49</v>
      </c>
      <c r="K2698" t="s">
        <v>5707</v>
      </c>
    </row>
    <row r="2699" spans="1:11" x14ac:dyDescent="0.35">
      <c r="A2699" t="s">
        <v>6182</v>
      </c>
      <c r="B2699" t="s">
        <v>5144</v>
      </c>
      <c r="C2699" t="s">
        <v>4674</v>
      </c>
      <c r="D2699" t="s">
        <v>1477</v>
      </c>
      <c r="E2699" t="s">
        <v>3144</v>
      </c>
      <c r="F2699" t="s">
        <v>3144</v>
      </c>
      <c r="G2699" t="s">
        <v>6024</v>
      </c>
      <c r="H2699">
        <v>19</v>
      </c>
      <c r="I2699" t="s">
        <v>2353</v>
      </c>
      <c r="J2699" t="s">
        <v>1636</v>
      </c>
      <c r="K2699" t="s">
        <v>5708</v>
      </c>
    </row>
    <row r="2700" spans="1:11" x14ac:dyDescent="0.35">
      <c r="A2700" t="s">
        <v>6182</v>
      </c>
      <c r="B2700" t="s">
        <v>5144</v>
      </c>
      <c r="C2700" t="s">
        <v>4695</v>
      </c>
      <c r="D2700" t="s">
        <v>413</v>
      </c>
      <c r="E2700" t="s">
        <v>413</v>
      </c>
      <c r="F2700" t="s">
        <v>413</v>
      </c>
      <c r="G2700" t="s">
        <v>413</v>
      </c>
      <c r="I2700" t="s">
        <v>1636</v>
      </c>
      <c r="J2700" t="s">
        <v>1636</v>
      </c>
      <c r="K2700" t="s">
        <v>5709</v>
      </c>
    </row>
    <row r="2701" spans="1:11" x14ac:dyDescent="0.35">
      <c r="A2701" t="s">
        <v>6182</v>
      </c>
      <c r="B2701" t="s">
        <v>5144</v>
      </c>
      <c r="C2701" t="s">
        <v>4716</v>
      </c>
      <c r="D2701" t="s">
        <v>413</v>
      </c>
      <c r="E2701" t="s">
        <v>413</v>
      </c>
      <c r="F2701" t="s">
        <v>413</v>
      </c>
      <c r="G2701" t="s">
        <v>413</v>
      </c>
      <c r="I2701" t="s">
        <v>1636</v>
      </c>
      <c r="J2701" t="s">
        <v>1636</v>
      </c>
      <c r="K2701" t="s">
        <v>5710</v>
      </c>
    </row>
    <row r="2702" spans="1:11" x14ac:dyDescent="0.35">
      <c r="A2702" t="s">
        <v>6182</v>
      </c>
      <c r="B2702" t="s">
        <v>5145</v>
      </c>
      <c r="C2702" t="s">
        <v>4652</v>
      </c>
      <c r="D2702" t="s">
        <v>1721</v>
      </c>
      <c r="E2702" t="s">
        <v>2109</v>
      </c>
      <c r="F2702" t="s">
        <v>2109</v>
      </c>
      <c r="G2702" t="s">
        <v>5990</v>
      </c>
      <c r="H2702">
        <v>9</v>
      </c>
      <c r="I2702" t="s">
        <v>2353</v>
      </c>
      <c r="J2702">
        <v>49</v>
      </c>
      <c r="K2702" t="s">
        <v>5711</v>
      </c>
    </row>
    <row r="2703" spans="1:11" x14ac:dyDescent="0.35">
      <c r="A2703" t="s">
        <v>6182</v>
      </c>
      <c r="B2703" t="s">
        <v>5145</v>
      </c>
      <c r="C2703" t="s">
        <v>4673</v>
      </c>
      <c r="D2703" t="s">
        <v>2092</v>
      </c>
      <c r="E2703" t="s">
        <v>2100</v>
      </c>
      <c r="F2703" t="s">
        <v>2100</v>
      </c>
      <c r="G2703" t="s">
        <v>4945</v>
      </c>
      <c r="H2703">
        <v>24</v>
      </c>
      <c r="I2703" t="s">
        <v>2353</v>
      </c>
      <c r="J2703" t="s">
        <v>1636</v>
      </c>
      <c r="K2703" t="s">
        <v>5712</v>
      </c>
    </row>
    <row r="2704" spans="1:11" x14ac:dyDescent="0.35">
      <c r="A2704" t="s">
        <v>6182</v>
      </c>
      <c r="B2704" t="s">
        <v>5145</v>
      </c>
      <c r="C2704" t="s">
        <v>4694</v>
      </c>
      <c r="D2704" t="s">
        <v>5393</v>
      </c>
      <c r="E2704" t="s">
        <v>5394</v>
      </c>
      <c r="F2704" t="s">
        <v>5394</v>
      </c>
      <c r="G2704" t="s">
        <v>5381</v>
      </c>
      <c r="H2704">
        <v>16</v>
      </c>
      <c r="I2704" t="s">
        <v>2353</v>
      </c>
      <c r="J2704" t="s">
        <v>1636</v>
      </c>
      <c r="K2704" t="s">
        <v>5713</v>
      </c>
    </row>
    <row r="2705" spans="1:11" x14ac:dyDescent="0.35">
      <c r="A2705" t="s">
        <v>6182</v>
      </c>
      <c r="B2705" t="s">
        <v>5145</v>
      </c>
      <c r="C2705" t="s">
        <v>4715</v>
      </c>
      <c r="D2705" t="s">
        <v>413</v>
      </c>
      <c r="E2705" t="s">
        <v>413</v>
      </c>
      <c r="F2705" t="s">
        <v>413</v>
      </c>
      <c r="G2705" t="s">
        <v>413</v>
      </c>
      <c r="I2705" t="s">
        <v>1636</v>
      </c>
      <c r="J2705" t="s">
        <v>1636</v>
      </c>
      <c r="K2705" t="s">
        <v>5714</v>
      </c>
    </row>
    <row r="2706" spans="1:11" x14ac:dyDescent="0.35">
      <c r="A2706" t="s">
        <v>6182</v>
      </c>
      <c r="B2706" t="s">
        <v>5146</v>
      </c>
      <c r="C2706" t="s">
        <v>4651</v>
      </c>
      <c r="D2706" t="s">
        <v>2092</v>
      </c>
      <c r="E2706" t="s">
        <v>2100</v>
      </c>
      <c r="F2706" t="s">
        <v>2100</v>
      </c>
      <c r="G2706" t="s">
        <v>5379</v>
      </c>
      <c r="H2706">
        <v>49</v>
      </c>
      <c r="I2706" t="s">
        <v>2353</v>
      </c>
      <c r="J2706">
        <v>49</v>
      </c>
      <c r="K2706" t="s">
        <v>5715</v>
      </c>
    </row>
    <row r="2707" spans="1:11" x14ac:dyDescent="0.35">
      <c r="A2707" t="s">
        <v>6182</v>
      </c>
      <c r="B2707" t="s">
        <v>5146</v>
      </c>
      <c r="C2707" t="s">
        <v>4672</v>
      </c>
      <c r="D2707" t="s">
        <v>413</v>
      </c>
      <c r="E2707" t="s">
        <v>413</v>
      </c>
      <c r="F2707" t="s">
        <v>413</v>
      </c>
      <c r="G2707" t="s">
        <v>413</v>
      </c>
      <c r="I2707" t="s">
        <v>1636</v>
      </c>
      <c r="J2707" t="s">
        <v>1636</v>
      </c>
      <c r="K2707" t="s">
        <v>5716</v>
      </c>
    </row>
    <row r="2708" spans="1:11" x14ac:dyDescent="0.35">
      <c r="A2708" t="s">
        <v>6182</v>
      </c>
      <c r="B2708" t="s">
        <v>5146</v>
      </c>
      <c r="C2708" t="s">
        <v>4693</v>
      </c>
      <c r="D2708" t="s">
        <v>413</v>
      </c>
      <c r="E2708" t="s">
        <v>413</v>
      </c>
      <c r="F2708" t="s">
        <v>413</v>
      </c>
      <c r="G2708" t="s">
        <v>413</v>
      </c>
      <c r="I2708" t="s">
        <v>1636</v>
      </c>
      <c r="J2708" t="s">
        <v>1636</v>
      </c>
      <c r="K2708" t="s">
        <v>5717</v>
      </c>
    </row>
    <row r="2709" spans="1:11" x14ac:dyDescent="0.35">
      <c r="A2709" t="s">
        <v>6182</v>
      </c>
      <c r="B2709" t="s">
        <v>5146</v>
      </c>
      <c r="C2709" t="s">
        <v>4714</v>
      </c>
      <c r="D2709" t="s">
        <v>413</v>
      </c>
      <c r="E2709" t="s">
        <v>413</v>
      </c>
      <c r="F2709" t="s">
        <v>413</v>
      </c>
      <c r="G2709" t="s">
        <v>413</v>
      </c>
      <c r="I2709" t="s">
        <v>1636</v>
      </c>
      <c r="J2709" t="s">
        <v>1636</v>
      </c>
      <c r="K2709" t="s">
        <v>5718</v>
      </c>
    </row>
    <row r="2710" spans="1:11" x14ac:dyDescent="0.35">
      <c r="A2710" t="s">
        <v>6182</v>
      </c>
      <c r="B2710" t="s">
        <v>5147</v>
      </c>
      <c r="C2710" t="s">
        <v>4650</v>
      </c>
      <c r="D2710" t="s">
        <v>2092</v>
      </c>
      <c r="E2710" t="s">
        <v>2100</v>
      </c>
      <c r="F2710" t="s">
        <v>2100</v>
      </c>
      <c r="G2710" t="s">
        <v>6184</v>
      </c>
      <c r="H2710">
        <v>24</v>
      </c>
      <c r="I2710" t="s">
        <v>2353</v>
      </c>
      <c r="J2710">
        <v>49</v>
      </c>
      <c r="K2710" t="s">
        <v>5719</v>
      </c>
    </row>
    <row r="2711" spans="1:11" x14ac:dyDescent="0.35">
      <c r="A2711" t="s">
        <v>6182</v>
      </c>
      <c r="B2711" t="s">
        <v>5147</v>
      </c>
      <c r="C2711" t="s">
        <v>4671</v>
      </c>
      <c r="D2711" t="s">
        <v>5393</v>
      </c>
      <c r="E2711" t="s">
        <v>5394</v>
      </c>
      <c r="F2711" t="s">
        <v>5394</v>
      </c>
      <c r="G2711" t="s">
        <v>6185</v>
      </c>
      <c r="H2711">
        <v>9</v>
      </c>
      <c r="I2711" t="s">
        <v>2353</v>
      </c>
      <c r="J2711" t="s">
        <v>1636</v>
      </c>
      <c r="K2711" t="s">
        <v>5720</v>
      </c>
    </row>
    <row r="2712" spans="1:11" x14ac:dyDescent="0.35">
      <c r="A2712" t="s">
        <v>6182</v>
      </c>
      <c r="B2712" t="s">
        <v>5147</v>
      </c>
      <c r="C2712" t="s">
        <v>4692</v>
      </c>
      <c r="D2712" t="s">
        <v>5393</v>
      </c>
      <c r="E2712" t="s">
        <v>5394</v>
      </c>
      <c r="F2712" t="s">
        <v>5394</v>
      </c>
      <c r="G2712" t="s">
        <v>6186</v>
      </c>
      <c r="H2712">
        <v>8</v>
      </c>
      <c r="I2712" t="s">
        <v>2353</v>
      </c>
      <c r="J2712" t="s">
        <v>1636</v>
      </c>
      <c r="K2712" t="s">
        <v>5721</v>
      </c>
    </row>
    <row r="2713" spans="1:11" x14ac:dyDescent="0.35">
      <c r="A2713" t="s">
        <v>6182</v>
      </c>
      <c r="B2713" t="s">
        <v>5147</v>
      </c>
      <c r="C2713" t="s">
        <v>4713</v>
      </c>
      <c r="D2713" t="s">
        <v>5393</v>
      </c>
      <c r="E2713" t="s">
        <v>5394</v>
      </c>
      <c r="F2713" t="s">
        <v>5394</v>
      </c>
      <c r="G2713" t="s">
        <v>6187</v>
      </c>
      <c r="H2713">
        <v>8</v>
      </c>
      <c r="I2713" t="s">
        <v>2353</v>
      </c>
      <c r="J2713" t="s">
        <v>1636</v>
      </c>
      <c r="K2713" t="s">
        <v>5722</v>
      </c>
    </row>
    <row r="2714" spans="1:11" x14ac:dyDescent="0.35">
      <c r="A2714" t="s">
        <v>6182</v>
      </c>
      <c r="B2714" t="s">
        <v>5148</v>
      </c>
      <c r="C2714" t="s">
        <v>4649</v>
      </c>
      <c r="D2714" t="s">
        <v>1477</v>
      </c>
      <c r="E2714" t="s">
        <v>3144</v>
      </c>
      <c r="F2714" t="s">
        <v>3144</v>
      </c>
      <c r="G2714" t="s">
        <v>5984</v>
      </c>
      <c r="H2714">
        <v>23</v>
      </c>
      <c r="I2714" t="s">
        <v>2353</v>
      </c>
      <c r="J2714">
        <v>49</v>
      </c>
      <c r="K2714" t="s">
        <v>5723</v>
      </c>
    </row>
    <row r="2715" spans="1:11" x14ac:dyDescent="0.35">
      <c r="A2715" t="s">
        <v>6182</v>
      </c>
      <c r="B2715" t="s">
        <v>5148</v>
      </c>
      <c r="C2715" t="s">
        <v>4670</v>
      </c>
      <c r="D2715" t="s">
        <v>4140</v>
      </c>
      <c r="E2715" t="s">
        <v>4279</v>
      </c>
      <c r="F2715" t="s">
        <v>4279</v>
      </c>
      <c r="G2715" t="s">
        <v>6188</v>
      </c>
      <c r="H2715">
        <v>26</v>
      </c>
      <c r="I2715" t="s">
        <v>2353</v>
      </c>
      <c r="J2715" t="s">
        <v>1636</v>
      </c>
      <c r="K2715" t="s">
        <v>5724</v>
      </c>
    </row>
    <row r="2716" spans="1:11" x14ac:dyDescent="0.35">
      <c r="A2716" t="s">
        <v>6182</v>
      </c>
      <c r="B2716" t="s">
        <v>5148</v>
      </c>
      <c r="C2716" t="s">
        <v>4691</v>
      </c>
      <c r="D2716" t="s">
        <v>413</v>
      </c>
      <c r="E2716" t="s">
        <v>413</v>
      </c>
      <c r="F2716" t="s">
        <v>413</v>
      </c>
      <c r="G2716" t="s">
        <v>413</v>
      </c>
      <c r="I2716" t="s">
        <v>1636</v>
      </c>
      <c r="J2716" t="s">
        <v>1636</v>
      </c>
      <c r="K2716" t="s">
        <v>5725</v>
      </c>
    </row>
    <row r="2717" spans="1:11" x14ac:dyDescent="0.35">
      <c r="A2717" t="s">
        <v>6182</v>
      </c>
      <c r="B2717" t="s">
        <v>5148</v>
      </c>
      <c r="C2717" t="s">
        <v>4712</v>
      </c>
      <c r="D2717" t="s">
        <v>413</v>
      </c>
      <c r="E2717" t="s">
        <v>413</v>
      </c>
      <c r="F2717" t="s">
        <v>413</v>
      </c>
      <c r="G2717" t="s">
        <v>413</v>
      </c>
      <c r="I2717" t="s">
        <v>1636</v>
      </c>
      <c r="J2717" t="s">
        <v>1636</v>
      </c>
      <c r="K2717" t="s">
        <v>5726</v>
      </c>
    </row>
    <row r="2718" spans="1:11" x14ac:dyDescent="0.35">
      <c r="A2718" t="s">
        <v>6182</v>
      </c>
      <c r="B2718" t="s">
        <v>5149</v>
      </c>
      <c r="C2718" t="s">
        <v>4648</v>
      </c>
      <c r="D2718" t="s">
        <v>1721</v>
      </c>
      <c r="E2718" t="s">
        <v>2109</v>
      </c>
      <c r="F2718" t="s">
        <v>2109</v>
      </c>
      <c r="G2718" t="s">
        <v>6189</v>
      </c>
      <c r="H2718">
        <v>24</v>
      </c>
      <c r="I2718" t="s">
        <v>2353</v>
      </c>
      <c r="J2718">
        <v>49</v>
      </c>
      <c r="K2718" t="s">
        <v>5727</v>
      </c>
    </row>
    <row r="2719" spans="1:11" x14ac:dyDescent="0.35">
      <c r="A2719" t="s">
        <v>6182</v>
      </c>
      <c r="B2719" t="s">
        <v>5149</v>
      </c>
      <c r="C2719" t="s">
        <v>4669</v>
      </c>
      <c r="D2719" t="s">
        <v>4140</v>
      </c>
      <c r="E2719" t="s">
        <v>4279</v>
      </c>
      <c r="F2719" t="s">
        <v>4279</v>
      </c>
      <c r="G2719" t="s">
        <v>6190</v>
      </c>
      <c r="H2719">
        <v>25</v>
      </c>
      <c r="I2719" t="s">
        <v>2353</v>
      </c>
      <c r="J2719" t="s">
        <v>1636</v>
      </c>
      <c r="K2719" t="s">
        <v>5728</v>
      </c>
    </row>
    <row r="2720" spans="1:11" x14ac:dyDescent="0.35">
      <c r="A2720" t="s">
        <v>6182</v>
      </c>
      <c r="B2720" t="s">
        <v>5149</v>
      </c>
      <c r="C2720" t="s">
        <v>4690</v>
      </c>
      <c r="D2720" t="s">
        <v>413</v>
      </c>
      <c r="E2720" t="s">
        <v>413</v>
      </c>
      <c r="F2720" t="s">
        <v>413</v>
      </c>
      <c r="G2720" t="s">
        <v>413</v>
      </c>
      <c r="I2720" t="s">
        <v>1636</v>
      </c>
      <c r="J2720" t="s">
        <v>1636</v>
      </c>
      <c r="K2720" t="s">
        <v>5729</v>
      </c>
    </row>
    <row r="2721" spans="1:11" x14ac:dyDescent="0.35">
      <c r="A2721" t="s">
        <v>6182</v>
      </c>
      <c r="B2721" t="s">
        <v>5149</v>
      </c>
      <c r="C2721" t="s">
        <v>4711</v>
      </c>
      <c r="D2721" t="s">
        <v>413</v>
      </c>
      <c r="E2721" t="s">
        <v>413</v>
      </c>
      <c r="F2721" t="s">
        <v>413</v>
      </c>
      <c r="G2721" t="s">
        <v>413</v>
      </c>
      <c r="I2721" t="s">
        <v>1636</v>
      </c>
      <c r="J2721" t="s">
        <v>1636</v>
      </c>
      <c r="K2721" t="s">
        <v>5730</v>
      </c>
    </row>
    <row r="2722" spans="1:11" x14ac:dyDescent="0.35">
      <c r="A2722" t="s">
        <v>6182</v>
      </c>
      <c r="B2722" t="s">
        <v>5150</v>
      </c>
      <c r="C2722" t="s">
        <v>4647</v>
      </c>
      <c r="D2722" t="s">
        <v>5390</v>
      </c>
      <c r="E2722" t="s">
        <v>5391</v>
      </c>
      <c r="F2722" t="s">
        <v>5391</v>
      </c>
      <c r="G2722" t="s">
        <v>5985</v>
      </c>
      <c r="H2722">
        <v>16</v>
      </c>
      <c r="I2722" t="s">
        <v>2353</v>
      </c>
      <c r="J2722">
        <v>49</v>
      </c>
      <c r="K2722" t="s">
        <v>5731</v>
      </c>
    </row>
    <row r="2723" spans="1:11" x14ac:dyDescent="0.35">
      <c r="A2723" t="s">
        <v>6182</v>
      </c>
      <c r="B2723" t="s">
        <v>5150</v>
      </c>
      <c r="C2723" t="s">
        <v>4668</v>
      </c>
      <c r="D2723" t="s">
        <v>2092</v>
      </c>
      <c r="E2723" t="s">
        <v>2100</v>
      </c>
      <c r="F2723" t="s">
        <v>2100</v>
      </c>
      <c r="G2723" t="s">
        <v>5226</v>
      </c>
      <c r="H2723">
        <v>17</v>
      </c>
      <c r="I2723" t="s">
        <v>2353</v>
      </c>
      <c r="J2723" t="s">
        <v>1636</v>
      </c>
      <c r="K2723" t="s">
        <v>5732</v>
      </c>
    </row>
    <row r="2724" spans="1:11" x14ac:dyDescent="0.35">
      <c r="A2724" t="s">
        <v>6182</v>
      </c>
      <c r="B2724" t="s">
        <v>5150</v>
      </c>
      <c r="C2724" t="s">
        <v>4689</v>
      </c>
      <c r="D2724" t="s">
        <v>1477</v>
      </c>
      <c r="E2724" t="s">
        <v>3144</v>
      </c>
      <c r="F2724" t="s">
        <v>3144</v>
      </c>
      <c r="G2724" t="s">
        <v>5984</v>
      </c>
      <c r="H2724">
        <v>16</v>
      </c>
      <c r="I2724" t="s">
        <v>2353</v>
      </c>
      <c r="J2724" t="s">
        <v>1636</v>
      </c>
      <c r="K2724" t="s">
        <v>5733</v>
      </c>
    </row>
    <row r="2725" spans="1:11" x14ac:dyDescent="0.35">
      <c r="A2725" t="s">
        <v>6182</v>
      </c>
      <c r="B2725" t="s">
        <v>5150</v>
      </c>
      <c r="C2725" t="s">
        <v>4710</v>
      </c>
      <c r="D2725" t="s">
        <v>413</v>
      </c>
      <c r="E2725" t="s">
        <v>413</v>
      </c>
      <c r="F2725" t="s">
        <v>413</v>
      </c>
      <c r="G2725" t="s">
        <v>413</v>
      </c>
      <c r="I2725" t="s">
        <v>1636</v>
      </c>
      <c r="J2725" t="s">
        <v>1636</v>
      </c>
      <c r="K2725" t="s">
        <v>5734</v>
      </c>
    </row>
    <row r="2726" spans="1:11" x14ac:dyDescent="0.35">
      <c r="A2726" t="s">
        <v>6182</v>
      </c>
      <c r="B2726" t="s">
        <v>5151</v>
      </c>
      <c r="C2726" t="s">
        <v>4660</v>
      </c>
      <c r="D2726" t="s">
        <v>413</v>
      </c>
      <c r="E2726" t="s">
        <v>413</v>
      </c>
      <c r="F2726" t="s">
        <v>413</v>
      </c>
      <c r="G2726" t="s">
        <v>413</v>
      </c>
      <c r="I2726" t="s">
        <v>1636</v>
      </c>
      <c r="J2726">
        <v>0</v>
      </c>
      <c r="K2726" t="s">
        <v>5735</v>
      </c>
    </row>
    <row r="2727" spans="1:11" x14ac:dyDescent="0.35">
      <c r="A2727" t="s">
        <v>6182</v>
      </c>
      <c r="B2727" t="s">
        <v>5151</v>
      </c>
      <c r="C2727" t="s">
        <v>4681</v>
      </c>
      <c r="D2727" t="s">
        <v>413</v>
      </c>
      <c r="E2727" t="s">
        <v>413</v>
      </c>
      <c r="F2727" t="s">
        <v>413</v>
      </c>
      <c r="G2727" t="s">
        <v>413</v>
      </c>
      <c r="I2727" t="s">
        <v>1636</v>
      </c>
      <c r="J2727" t="s">
        <v>1636</v>
      </c>
      <c r="K2727" t="s">
        <v>5736</v>
      </c>
    </row>
    <row r="2728" spans="1:11" x14ac:dyDescent="0.35">
      <c r="A2728" t="s">
        <v>6182</v>
      </c>
      <c r="B2728" t="s">
        <v>5151</v>
      </c>
      <c r="C2728" t="s">
        <v>4702</v>
      </c>
      <c r="D2728" t="s">
        <v>413</v>
      </c>
      <c r="E2728" t="s">
        <v>413</v>
      </c>
      <c r="F2728" t="s">
        <v>413</v>
      </c>
      <c r="G2728" t="s">
        <v>413</v>
      </c>
      <c r="I2728" t="s">
        <v>1636</v>
      </c>
      <c r="J2728" t="s">
        <v>1636</v>
      </c>
      <c r="K2728" t="s">
        <v>5737</v>
      </c>
    </row>
    <row r="2729" spans="1:11" x14ac:dyDescent="0.35">
      <c r="A2729" t="s">
        <v>6182</v>
      </c>
      <c r="B2729" t="s">
        <v>5151</v>
      </c>
      <c r="C2729" t="s">
        <v>4723</v>
      </c>
      <c r="D2729" t="s">
        <v>413</v>
      </c>
      <c r="E2729" t="s">
        <v>413</v>
      </c>
      <c r="F2729" t="s">
        <v>413</v>
      </c>
      <c r="G2729" t="s">
        <v>413</v>
      </c>
      <c r="I2729" t="s">
        <v>1636</v>
      </c>
      <c r="J2729" t="s">
        <v>1636</v>
      </c>
      <c r="K2729" t="s">
        <v>5962</v>
      </c>
    </row>
    <row r="2730" spans="1:11" x14ac:dyDescent="0.35">
      <c r="A2730" t="s">
        <v>6182</v>
      </c>
      <c r="B2730" t="s">
        <v>5152</v>
      </c>
      <c r="C2730" t="s">
        <v>4659</v>
      </c>
      <c r="D2730" t="s">
        <v>413</v>
      </c>
      <c r="E2730" t="s">
        <v>413</v>
      </c>
      <c r="F2730" t="s">
        <v>413</v>
      </c>
      <c r="G2730" t="s">
        <v>413</v>
      </c>
      <c r="I2730" t="s">
        <v>1636</v>
      </c>
      <c r="J2730">
        <v>0</v>
      </c>
      <c r="K2730" t="s">
        <v>5738</v>
      </c>
    </row>
    <row r="2731" spans="1:11" x14ac:dyDescent="0.35">
      <c r="A2731" t="s">
        <v>6182</v>
      </c>
      <c r="B2731" t="s">
        <v>5152</v>
      </c>
      <c r="C2731" t="s">
        <v>4680</v>
      </c>
      <c r="D2731" t="s">
        <v>413</v>
      </c>
      <c r="E2731" t="s">
        <v>413</v>
      </c>
      <c r="F2731" t="s">
        <v>413</v>
      </c>
      <c r="G2731" t="s">
        <v>413</v>
      </c>
      <c r="I2731" t="s">
        <v>1636</v>
      </c>
      <c r="J2731" t="s">
        <v>1636</v>
      </c>
      <c r="K2731" t="s">
        <v>5739</v>
      </c>
    </row>
    <row r="2732" spans="1:11" x14ac:dyDescent="0.35">
      <c r="A2732" t="s">
        <v>6182</v>
      </c>
      <c r="B2732" t="s">
        <v>5152</v>
      </c>
      <c r="C2732" t="s">
        <v>4701</v>
      </c>
      <c r="D2732" t="s">
        <v>413</v>
      </c>
      <c r="E2732" t="s">
        <v>413</v>
      </c>
      <c r="F2732" t="s">
        <v>413</v>
      </c>
      <c r="G2732" t="s">
        <v>413</v>
      </c>
      <c r="I2732" t="s">
        <v>1636</v>
      </c>
      <c r="J2732" t="s">
        <v>1636</v>
      </c>
      <c r="K2732" t="s">
        <v>5740</v>
      </c>
    </row>
    <row r="2733" spans="1:11" x14ac:dyDescent="0.35">
      <c r="A2733" t="s">
        <v>6182</v>
      </c>
      <c r="B2733" t="s">
        <v>5152</v>
      </c>
      <c r="C2733" t="s">
        <v>4722</v>
      </c>
      <c r="D2733" t="s">
        <v>413</v>
      </c>
      <c r="E2733" t="s">
        <v>413</v>
      </c>
      <c r="F2733" t="s">
        <v>413</v>
      </c>
      <c r="G2733" t="s">
        <v>413</v>
      </c>
      <c r="I2733" t="s">
        <v>1636</v>
      </c>
      <c r="J2733" t="s">
        <v>1636</v>
      </c>
      <c r="K2733" t="s">
        <v>5741</v>
      </c>
    </row>
    <row r="2734" spans="1:11" x14ac:dyDescent="0.35">
      <c r="A2734" t="s">
        <v>6182</v>
      </c>
      <c r="B2734" t="s">
        <v>5153</v>
      </c>
      <c r="C2734" t="s">
        <v>4658</v>
      </c>
      <c r="D2734" t="s">
        <v>413</v>
      </c>
      <c r="E2734" t="s">
        <v>413</v>
      </c>
      <c r="F2734" t="s">
        <v>413</v>
      </c>
      <c r="G2734" t="s">
        <v>413</v>
      </c>
      <c r="I2734" t="s">
        <v>1636</v>
      </c>
      <c r="J2734">
        <v>0</v>
      </c>
      <c r="K2734" t="s">
        <v>5743</v>
      </c>
    </row>
    <row r="2735" spans="1:11" x14ac:dyDescent="0.35">
      <c r="A2735" t="s">
        <v>6182</v>
      </c>
      <c r="B2735" t="s">
        <v>5153</v>
      </c>
      <c r="C2735" t="s">
        <v>4679</v>
      </c>
      <c r="D2735" t="s">
        <v>413</v>
      </c>
      <c r="E2735" t="s">
        <v>413</v>
      </c>
      <c r="F2735" t="s">
        <v>413</v>
      </c>
      <c r="G2735" t="s">
        <v>413</v>
      </c>
      <c r="I2735" t="s">
        <v>1636</v>
      </c>
      <c r="J2735" t="s">
        <v>1636</v>
      </c>
      <c r="K2735" t="s">
        <v>5744</v>
      </c>
    </row>
    <row r="2736" spans="1:11" x14ac:dyDescent="0.35">
      <c r="A2736" t="s">
        <v>6182</v>
      </c>
      <c r="B2736" t="s">
        <v>5153</v>
      </c>
      <c r="C2736" t="s">
        <v>4700</v>
      </c>
      <c r="D2736" t="s">
        <v>413</v>
      </c>
      <c r="E2736" t="s">
        <v>413</v>
      </c>
      <c r="F2736" t="s">
        <v>413</v>
      </c>
      <c r="G2736" t="s">
        <v>413</v>
      </c>
      <c r="I2736" t="s">
        <v>1636</v>
      </c>
      <c r="J2736" t="s">
        <v>1636</v>
      </c>
      <c r="K2736" t="s">
        <v>5745</v>
      </c>
    </row>
    <row r="2737" spans="1:11" x14ac:dyDescent="0.35">
      <c r="A2737" t="s">
        <v>6182</v>
      </c>
      <c r="B2737" t="s">
        <v>5153</v>
      </c>
      <c r="C2737" t="s">
        <v>4721</v>
      </c>
      <c r="D2737" t="s">
        <v>413</v>
      </c>
      <c r="E2737" t="s">
        <v>413</v>
      </c>
      <c r="F2737" t="s">
        <v>413</v>
      </c>
      <c r="G2737" t="s">
        <v>413</v>
      </c>
      <c r="I2737" t="s">
        <v>1636</v>
      </c>
      <c r="J2737" t="s">
        <v>1636</v>
      </c>
      <c r="K2737" t="s">
        <v>5746</v>
      </c>
    </row>
    <row r="2738" spans="1:11" x14ac:dyDescent="0.35">
      <c r="A2738" t="s">
        <v>6182</v>
      </c>
      <c r="B2738" t="s">
        <v>5154</v>
      </c>
      <c r="C2738" t="s">
        <v>4657</v>
      </c>
      <c r="D2738" t="s">
        <v>413</v>
      </c>
      <c r="E2738" t="s">
        <v>413</v>
      </c>
      <c r="F2738" t="s">
        <v>413</v>
      </c>
      <c r="G2738" t="s">
        <v>413</v>
      </c>
      <c r="I2738" t="s">
        <v>1636</v>
      </c>
      <c r="J2738">
        <v>0</v>
      </c>
      <c r="K2738" t="s">
        <v>5747</v>
      </c>
    </row>
    <row r="2739" spans="1:11" x14ac:dyDescent="0.35">
      <c r="A2739" t="s">
        <v>6182</v>
      </c>
      <c r="B2739" t="s">
        <v>5154</v>
      </c>
      <c r="C2739" t="s">
        <v>4678</v>
      </c>
      <c r="D2739" t="s">
        <v>413</v>
      </c>
      <c r="E2739" t="s">
        <v>413</v>
      </c>
      <c r="F2739" t="s">
        <v>413</v>
      </c>
      <c r="G2739" t="s">
        <v>413</v>
      </c>
      <c r="I2739" t="s">
        <v>1636</v>
      </c>
      <c r="J2739" t="s">
        <v>1636</v>
      </c>
      <c r="K2739" t="s">
        <v>5748</v>
      </c>
    </row>
    <row r="2740" spans="1:11" x14ac:dyDescent="0.35">
      <c r="A2740" t="s">
        <v>6182</v>
      </c>
      <c r="B2740" t="s">
        <v>5154</v>
      </c>
      <c r="C2740" t="s">
        <v>4699</v>
      </c>
      <c r="D2740" t="s">
        <v>413</v>
      </c>
      <c r="E2740" t="s">
        <v>413</v>
      </c>
      <c r="F2740" t="s">
        <v>413</v>
      </c>
      <c r="G2740" t="s">
        <v>413</v>
      </c>
      <c r="I2740" t="s">
        <v>1636</v>
      </c>
      <c r="J2740" t="s">
        <v>1636</v>
      </c>
      <c r="K2740" t="s">
        <v>5749</v>
      </c>
    </row>
    <row r="2741" spans="1:11" x14ac:dyDescent="0.35">
      <c r="A2741" t="s">
        <v>6182</v>
      </c>
      <c r="B2741" t="s">
        <v>5154</v>
      </c>
      <c r="C2741" t="s">
        <v>4720</v>
      </c>
      <c r="D2741" t="s">
        <v>413</v>
      </c>
      <c r="E2741" t="s">
        <v>413</v>
      </c>
      <c r="F2741" t="s">
        <v>413</v>
      </c>
      <c r="G2741" t="s">
        <v>413</v>
      </c>
      <c r="I2741" t="s">
        <v>1636</v>
      </c>
      <c r="J2741" t="s">
        <v>1636</v>
      </c>
      <c r="K2741" t="s">
        <v>5750</v>
      </c>
    </row>
    <row r="2742" spans="1:11" x14ac:dyDescent="0.35">
      <c r="A2742" t="s">
        <v>6182</v>
      </c>
      <c r="B2742" t="s">
        <v>5155</v>
      </c>
      <c r="C2742" t="s">
        <v>4656</v>
      </c>
      <c r="D2742" t="s">
        <v>413</v>
      </c>
      <c r="E2742" t="s">
        <v>413</v>
      </c>
      <c r="F2742" t="s">
        <v>413</v>
      </c>
      <c r="G2742" t="s">
        <v>413</v>
      </c>
      <c r="I2742" t="s">
        <v>1636</v>
      </c>
      <c r="J2742">
        <v>0</v>
      </c>
      <c r="K2742" t="s">
        <v>5751</v>
      </c>
    </row>
    <row r="2743" spans="1:11" x14ac:dyDescent="0.35">
      <c r="A2743" t="s">
        <v>6182</v>
      </c>
      <c r="B2743" t="s">
        <v>5155</v>
      </c>
      <c r="C2743" t="s">
        <v>4677</v>
      </c>
      <c r="D2743" t="s">
        <v>413</v>
      </c>
      <c r="E2743" t="s">
        <v>413</v>
      </c>
      <c r="F2743" t="s">
        <v>413</v>
      </c>
      <c r="G2743" t="s">
        <v>413</v>
      </c>
      <c r="I2743" t="s">
        <v>1636</v>
      </c>
      <c r="J2743" t="s">
        <v>1636</v>
      </c>
      <c r="K2743" t="s">
        <v>5752</v>
      </c>
    </row>
    <row r="2744" spans="1:11" x14ac:dyDescent="0.35">
      <c r="A2744" t="s">
        <v>6182</v>
      </c>
      <c r="B2744" t="s">
        <v>5155</v>
      </c>
      <c r="C2744" t="s">
        <v>4698</v>
      </c>
      <c r="D2744" t="s">
        <v>413</v>
      </c>
      <c r="E2744" t="s">
        <v>413</v>
      </c>
      <c r="F2744" t="s">
        <v>413</v>
      </c>
      <c r="G2744" t="s">
        <v>413</v>
      </c>
      <c r="I2744" t="s">
        <v>1636</v>
      </c>
      <c r="J2744" t="s">
        <v>1636</v>
      </c>
      <c r="K2744" t="s">
        <v>5753</v>
      </c>
    </row>
    <row r="2745" spans="1:11" x14ac:dyDescent="0.35">
      <c r="A2745" t="s">
        <v>6182</v>
      </c>
      <c r="B2745" t="s">
        <v>5155</v>
      </c>
      <c r="C2745" t="s">
        <v>4719</v>
      </c>
      <c r="D2745" t="s">
        <v>413</v>
      </c>
      <c r="E2745" t="s">
        <v>413</v>
      </c>
      <c r="F2745" t="s">
        <v>413</v>
      </c>
      <c r="G2745" t="s">
        <v>413</v>
      </c>
      <c r="I2745" t="s">
        <v>1636</v>
      </c>
      <c r="J2745" t="s">
        <v>1636</v>
      </c>
      <c r="K2745" t="s">
        <v>5754</v>
      </c>
    </row>
    <row r="2746" spans="1:11" x14ac:dyDescent="0.35">
      <c r="A2746" t="s">
        <v>6182</v>
      </c>
      <c r="B2746" t="s">
        <v>5156</v>
      </c>
      <c r="C2746" t="s">
        <v>4655</v>
      </c>
      <c r="D2746" t="s">
        <v>413</v>
      </c>
      <c r="E2746" t="s">
        <v>413</v>
      </c>
      <c r="F2746" t="s">
        <v>413</v>
      </c>
      <c r="G2746" t="s">
        <v>413</v>
      </c>
      <c r="I2746" t="s">
        <v>1636</v>
      </c>
      <c r="J2746">
        <v>0</v>
      </c>
      <c r="K2746" t="s">
        <v>5755</v>
      </c>
    </row>
    <row r="2747" spans="1:11" x14ac:dyDescent="0.35">
      <c r="A2747" t="s">
        <v>6182</v>
      </c>
      <c r="B2747" t="s">
        <v>5156</v>
      </c>
      <c r="C2747" t="s">
        <v>4676</v>
      </c>
      <c r="D2747" t="s">
        <v>413</v>
      </c>
      <c r="E2747" t="s">
        <v>413</v>
      </c>
      <c r="F2747" t="s">
        <v>413</v>
      </c>
      <c r="G2747" t="s">
        <v>413</v>
      </c>
      <c r="I2747" t="s">
        <v>1636</v>
      </c>
      <c r="J2747" t="s">
        <v>1636</v>
      </c>
      <c r="K2747" t="s">
        <v>5756</v>
      </c>
    </row>
    <row r="2748" spans="1:11" x14ac:dyDescent="0.35">
      <c r="A2748" t="s">
        <v>6182</v>
      </c>
      <c r="B2748" t="s">
        <v>5156</v>
      </c>
      <c r="C2748" t="s">
        <v>4697</v>
      </c>
      <c r="D2748" t="s">
        <v>413</v>
      </c>
      <c r="E2748" t="s">
        <v>413</v>
      </c>
      <c r="F2748" t="s">
        <v>413</v>
      </c>
      <c r="G2748" t="s">
        <v>413</v>
      </c>
      <c r="I2748" t="s">
        <v>1636</v>
      </c>
      <c r="J2748" t="s">
        <v>1636</v>
      </c>
      <c r="K2748" t="s">
        <v>5757</v>
      </c>
    </row>
    <row r="2749" spans="1:11" x14ac:dyDescent="0.35">
      <c r="A2749" t="s">
        <v>6182</v>
      </c>
      <c r="B2749" t="s">
        <v>5156</v>
      </c>
      <c r="C2749" t="s">
        <v>4718</v>
      </c>
      <c r="D2749" t="s">
        <v>413</v>
      </c>
      <c r="E2749" t="s">
        <v>413</v>
      </c>
      <c r="F2749" t="s">
        <v>413</v>
      </c>
      <c r="G2749" t="s">
        <v>413</v>
      </c>
      <c r="I2749" t="s">
        <v>1636</v>
      </c>
      <c r="J2749" t="s">
        <v>1636</v>
      </c>
      <c r="K2749" t="s">
        <v>5758</v>
      </c>
    </row>
    <row r="2750" spans="1:11" x14ac:dyDescent="0.35">
      <c r="A2750" t="s">
        <v>6182</v>
      </c>
      <c r="B2750" t="s">
        <v>5157</v>
      </c>
      <c r="C2750" t="s">
        <v>4654</v>
      </c>
      <c r="D2750" t="s">
        <v>413</v>
      </c>
      <c r="E2750" t="s">
        <v>413</v>
      </c>
      <c r="F2750" t="s">
        <v>413</v>
      </c>
      <c r="G2750" t="s">
        <v>413</v>
      </c>
      <c r="I2750" t="s">
        <v>1636</v>
      </c>
      <c r="J2750">
        <v>0</v>
      </c>
      <c r="K2750" t="s">
        <v>5759</v>
      </c>
    </row>
    <row r="2751" spans="1:11" x14ac:dyDescent="0.35">
      <c r="A2751" t="s">
        <v>6182</v>
      </c>
      <c r="B2751" t="s">
        <v>5157</v>
      </c>
      <c r="C2751" t="s">
        <v>4675</v>
      </c>
      <c r="D2751" t="s">
        <v>413</v>
      </c>
      <c r="E2751" t="s">
        <v>413</v>
      </c>
      <c r="F2751" t="s">
        <v>413</v>
      </c>
      <c r="G2751" t="s">
        <v>413</v>
      </c>
      <c r="I2751" t="s">
        <v>1636</v>
      </c>
      <c r="J2751" t="s">
        <v>1636</v>
      </c>
      <c r="K2751" t="s">
        <v>5760</v>
      </c>
    </row>
    <row r="2752" spans="1:11" x14ac:dyDescent="0.35">
      <c r="A2752" t="s">
        <v>6182</v>
      </c>
      <c r="B2752" t="s">
        <v>5157</v>
      </c>
      <c r="C2752" t="s">
        <v>4696</v>
      </c>
      <c r="D2752" t="s">
        <v>413</v>
      </c>
      <c r="E2752" t="s">
        <v>413</v>
      </c>
      <c r="F2752" t="s">
        <v>413</v>
      </c>
      <c r="G2752" t="s">
        <v>413</v>
      </c>
      <c r="I2752" t="s">
        <v>1636</v>
      </c>
      <c r="J2752" t="s">
        <v>1636</v>
      </c>
      <c r="K2752" t="s">
        <v>5761</v>
      </c>
    </row>
    <row r="2753" spans="1:11" x14ac:dyDescent="0.35">
      <c r="A2753" t="s">
        <v>6182</v>
      </c>
      <c r="B2753" t="s">
        <v>5157</v>
      </c>
      <c r="C2753" t="s">
        <v>4717</v>
      </c>
      <c r="D2753" t="s">
        <v>413</v>
      </c>
      <c r="E2753" t="s">
        <v>413</v>
      </c>
      <c r="F2753" t="s">
        <v>413</v>
      </c>
      <c r="G2753" t="s">
        <v>413</v>
      </c>
      <c r="I2753" t="s">
        <v>1636</v>
      </c>
      <c r="J2753" t="s">
        <v>1636</v>
      </c>
      <c r="K2753" t="s">
        <v>5762</v>
      </c>
    </row>
    <row r="2754" spans="1:11" x14ac:dyDescent="0.35">
      <c r="A2754" t="s">
        <v>6182</v>
      </c>
      <c r="B2754" t="s">
        <v>5158</v>
      </c>
      <c r="C2754" t="s">
        <v>4667</v>
      </c>
      <c r="D2754" t="s">
        <v>824</v>
      </c>
      <c r="E2754" t="s">
        <v>2107</v>
      </c>
      <c r="F2754" t="s">
        <v>2107</v>
      </c>
      <c r="G2754" t="s">
        <v>4918</v>
      </c>
      <c r="H2754">
        <v>13</v>
      </c>
      <c r="I2754" t="s">
        <v>2353</v>
      </c>
      <c r="J2754">
        <v>49</v>
      </c>
      <c r="K2754" t="s">
        <v>5763</v>
      </c>
    </row>
    <row r="2755" spans="1:11" x14ac:dyDescent="0.35">
      <c r="A2755" t="s">
        <v>6182</v>
      </c>
      <c r="B2755" t="s">
        <v>5158</v>
      </c>
      <c r="C2755" t="s">
        <v>4688</v>
      </c>
      <c r="D2755" t="s">
        <v>5114</v>
      </c>
      <c r="E2755" t="s">
        <v>5189</v>
      </c>
      <c r="F2755" t="s">
        <v>5189</v>
      </c>
      <c r="G2755" t="s">
        <v>4937</v>
      </c>
      <c r="H2755">
        <v>13</v>
      </c>
      <c r="I2755" t="s">
        <v>2353</v>
      </c>
      <c r="J2755" t="s">
        <v>1636</v>
      </c>
      <c r="K2755" t="s">
        <v>5764</v>
      </c>
    </row>
    <row r="2756" spans="1:11" x14ac:dyDescent="0.35">
      <c r="A2756" t="s">
        <v>6182</v>
      </c>
      <c r="B2756" t="s">
        <v>5158</v>
      </c>
      <c r="C2756" t="s">
        <v>4709</v>
      </c>
      <c r="D2756" t="s">
        <v>5116</v>
      </c>
      <c r="E2756" t="s">
        <v>5191</v>
      </c>
      <c r="F2756" t="s">
        <v>5191</v>
      </c>
      <c r="G2756" t="s">
        <v>6191</v>
      </c>
      <c r="H2756">
        <v>14</v>
      </c>
      <c r="I2756" t="s">
        <v>2353</v>
      </c>
      <c r="J2756" t="s">
        <v>1636</v>
      </c>
      <c r="K2756" t="s">
        <v>5765</v>
      </c>
    </row>
    <row r="2757" spans="1:11" x14ac:dyDescent="0.35">
      <c r="A2757" t="s">
        <v>6182</v>
      </c>
      <c r="B2757" t="s">
        <v>5158</v>
      </c>
      <c r="C2757" t="s">
        <v>4730</v>
      </c>
      <c r="D2757" t="s">
        <v>837</v>
      </c>
      <c r="E2757" t="s">
        <v>1117</v>
      </c>
      <c r="F2757" t="s">
        <v>1117</v>
      </c>
      <c r="G2757" t="s">
        <v>5384</v>
      </c>
      <c r="H2757">
        <v>9</v>
      </c>
      <c r="I2757" t="s">
        <v>2353</v>
      </c>
      <c r="J2757" t="s">
        <v>1636</v>
      </c>
      <c r="K2757" t="s">
        <v>5766</v>
      </c>
    </row>
    <row r="2758" spans="1:11" x14ac:dyDescent="0.35">
      <c r="A2758" t="s">
        <v>6182</v>
      </c>
      <c r="B2758" t="s">
        <v>5160</v>
      </c>
      <c r="C2758" t="s">
        <v>4666</v>
      </c>
      <c r="D2758" t="s">
        <v>6036</v>
      </c>
      <c r="E2758" t="s">
        <v>6037</v>
      </c>
      <c r="F2758" t="s">
        <v>6037</v>
      </c>
      <c r="G2758" t="s">
        <v>6192</v>
      </c>
      <c r="H2758">
        <v>30</v>
      </c>
      <c r="I2758" t="s">
        <v>2353</v>
      </c>
      <c r="J2758">
        <v>44</v>
      </c>
      <c r="K2758" t="s">
        <v>5767</v>
      </c>
    </row>
    <row r="2759" spans="1:11" x14ac:dyDescent="0.35">
      <c r="A2759" t="s">
        <v>6182</v>
      </c>
      <c r="B2759" t="s">
        <v>5160</v>
      </c>
      <c r="C2759" t="s">
        <v>4687</v>
      </c>
      <c r="D2759" t="s">
        <v>5114</v>
      </c>
      <c r="E2759" t="s">
        <v>5179</v>
      </c>
      <c r="F2759" t="s">
        <v>5179</v>
      </c>
      <c r="G2759" t="s">
        <v>4935</v>
      </c>
      <c r="H2759">
        <v>14</v>
      </c>
      <c r="I2759" t="s">
        <v>2353</v>
      </c>
      <c r="J2759" t="s">
        <v>1636</v>
      </c>
      <c r="K2759" t="s">
        <v>5768</v>
      </c>
    </row>
    <row r="2760" spans="1:11" x14ac:dyDescent="0.35">
      <c r="A2760" t="s">
        <v>6182</v>
      </c>
      <c r="B2760" t="s">
        <v>5160</v>
      </c>
      <c r="C2760" t="s">
        <v>4708</v>
      </c>
      <c r="D2760" t="s">
        <v>413</v>
      </c>
      <c r="E2760" t="s">
        <v>413</v>
      </c>
      <c r="F2760" t="s">
        <v>413</v>
      </c>
      <c r="G2760" t="s">
        <v>413</v>
      </c>
      <c r="I2760" t="s">
        <v>1636</v>
      </c>
      <c r="J2760" t="s">
        <v>1636</v>
      </c>
      <c r="K2760" t="s">
        <v>5769</v>
      </c>
    </row>
    <row r="2761" spans="1:11" x14ac:dyDescent="0.35">
      <c r="A2761" t="s">
        <v>6182</v>
      </c>
      <c r="B2761" t="s">
        <v>5160</v>
      </c>
      <c r="C2761" t="s">
        <v>4729</v>
      </c>
      <c r="D2761" t="s">
        <v>413</v>
      </c>
      <c r="E2761" t="s">
        <v>413</v>
      </c>
      <c r="F2761" t="s">
        <v>413</v>
      </c>
      <c r="G2761" t="s">
        <v>413</v>
      </c>
      <c r="I2761" t="s">
        <v>1636</v>
      </c>
      <c r="J2761" t="s">
        <v>1636</v>
      </c>
      <c r="K2761" t="s">
        <v>5770</v>
      </c>
    </row>
    <row r="2762" spans="1:11" x14ac:dyDescent="0.35">
      <c r="A2762" t="s">
        <v>6182</v>
      </c>
      <c r="B2762" t="s">
        <v>5161</v>
      </c>
      <c r="C2762" t="s">
        <v>4665</v>
      </c>
      <c r="D2762" t="s">
        <v>5393</v>
      </c>
      <c r="E2762" t="s">
        <v>5394</v>
      </c>
      <c r="F2762" t="s">
        <v>5394</v>
      </c>
      <c r="G2762" t="s">
        <v>5377</v>
      </c>
      <c r="H2762">
        <v>8</v>
      </c>
      <c r="I2762" t="s">
        <v>2353</v>
      </c>
      <c r="J2762">
        <v>49</v>
      </c>
      <c r="K2762" t="s">
        <v>5771</v>
      </c>
    </row>
    <row r="2763" spans="1:11" x14ac:dyDescent="0.35">
      <c r="A2763" t="s">
        <v>6182</v>
      </c>
      <c r="B2763" t="s">
        <v>5161</v>
      </c>
      <c r="C2763" t="s">
        <v>4686</v>
      </c>
      <c r="D2763" t="s">
        <v>5114</v>
      </c>
      <c r="E2763" t="s">
        <v>5159</v>
      </c>
      <c r="F2763" t="s">
        <v>5159</v>
      </c>
      <c r="G2763" t="s">
        <v>4926</v>
      </c>
      <c r="H2763">
        <v>14</v>
      </c>
      <c r="I2763" t="s">
        <v>2353</v>
      </c>
      <c r="J2763" t="s">
        <v>1636</v>
      </c>
      <c r="K2763" t="s">
        <v>5772</v>
      </c>
    </row>
    <row r="2764" spans="1:11" x14ac:dyDescent="0.35">
      <c r="A2764" t="s">
        <v>6182</v>
      </c>
      <c r="B2764" t="s">
        <v>5161</v>
      </c>
      <c r="C2764" t="s">
        <v>4707</v>
      </c>
      <c r="D2764" t="s">
        <v>5116</v>
      </c>
      <c r="E2764" t="s">
        <v>5190</v>
      </c>
      <c r="F2764" t="s">
        <v>5190</v>
      </c>
      <c r="G2764" t="s">
        <v>4938</v>
      </c>
      <c r="H2764">
        <v>14</v>
      </c>
      <c r="I2764" t="s">
        <v>2353</v>
      </c>
      <c r="J2764" t="s">
        <v>1636</v>
      </c>
      <c r="K2764" t="s">
        <v>5773</v>
      </c>
    </row>
    <row r="2765" spans="1:11" x14ac:dyDescent="0.35">
      <c r="A2765" t="s">
        <v>6182</v>
      </c>
      <c r="B2765" t="s">
        <v>5161</v>
      </c>
      <c r="C2765" t="s">
        <v>4728</v>
      </c>
      <c r="D2765" t="s">
        <v>5116</v>
      </c>
      <c r="E2765" t="s">
        <v>5136</v>
      </c>
      <c r="F2765" t="s">
        <v>5136</v>
      </c>
      <c r="G2765" t="s">
        <v>4920</v>
      </c>
      <c r="H2765">
        <v>13</v>
      </c>
      <c r="I2765" t="s">
        <v>2353</v>
      </c>
      <c r="J2765" t="s">
        <v>1636</v>
      </c>
      <c r="K2765" t="s">
        <v>5774</v>
      </c>
    </row>
    <row r="2766" spans="1:11" x14ac:dyDescent="0.35">
      <c r="A2766" t="s">
        <v>6182</v>
      </c>
      <c r="B2766" t="s">
        <v>5162</v>
      </c>
      <c r="C2766" t="s">
        <v>4664</v>
      </c>
      <c r="D2766" t="s">
        <v>5393</v>
      </c>
      <c r="E2766" t="s">
        <v>5394</v>
      </c>
      <c r="F2766" t="s">
        <v>5394</v>
      </c>
      <c r="G2766" t="s">
        <v>5375</v>
      </c>
      <c r="H2766">
        <v>3</v>
      </c>
      <c r="I2766" t="s">
        <v>2353</v>
      </c>
      <c r="J2766">
        <v>49</v>
      </c>
      <c r="K2766" t="s">
        <v>5775</v>
      </c>
    </row>
    <row r="2767" spans="1:11" x14ac:dyDescent="0.35">
      <c r="A2767" t="s">
        <v>6182</v>
      </c>
      <c r="B2767" t="s">
        <v>5162</v>
      </c>
      <c r="C2767" t="s">
        <v>4685</v>
      </c>
      <c r="D2767" t="s">
        <v>6036</v>
      </c>
      <c r="E2767" t="s">
        <v>6037</v>
      </c>
      <c r="F2767" t="s">
        <v>6037</v>
      </c>
      <c r="G2767" t="s">
        <v>5988</v>
      </c>
      <c r="H2767">
        <v>30</v>
      </c>
      <c r="I2767" t="s">
        <v>2353</v>
      </c>
      <c r="J2767" t="s">
        <v>1636</v>
      </c>
      <c r="K2767" t="s">
        <v>5776</v>
      </c>
    </row>
    <row r="2768" spans="1:11" x14ac:dyDescent="0.35">
      <c r="A2768" t="s">
        <v>6182</v>
      </c>
      <c r="B2768" t="s">
        <v>5162</v>
      </c>
      <c r="C2768" t="s">
        <v>4706</v>
      </c>
      <c r="D2768" t="s">
        <v>6036</v>
      </c>
      <c r="E2768" t="s">
        <v>6037</v>
      </c>
      <c r="F2768" t="s">
        <v>6037</v>
      </c>
      <c r="G2768" t="s">
        <v>6193</v>
      </c>
      <c r="H2768">
        <v>16</v>
      </c>
      <c r="I2768" t="s">
        <v>2353</v>
      </c>
      <c r="J2768" t="s">
        <v>1636</v>
      </c>
      <c r="K2768" t="s">
        <v>5777</v>
      </c>
    </row>
    <row r="2769" spans="1:11" x14ac:dyDescent="0.35">
      <c r="A2769" t="s">
        <v>6182</v>
      </c>
      <c r="B2769" t="s">
        <v>5162</v>
      </c>
      <c r="C2769" t="s">
        <v>4727</v>
      </c>
      <c r="D2769" t="s">
        <v>413</v>
      </c>
      <c r="E2769" t="s">
        <v>413</v>
      </c>
      <c r="F2769" t="s">
        <v>413</v>
      </c>
      <c r="G2769" t="s">
        <v>413</v>
      </c>
      <c r="I2769" t="s">
        <v>1636</v>
      </c>
      <c r="J2769" t="s">
        <v>1636</v>
      </c>
      <c r="K2769" t="s">
        <v>5778</v>
      </c>
    </row>
    <row r="2770" spans="1:11" x14ac:dyDescent="0.35">
      <c r="A2770" t="s">
        <v>6182</v>
      </c>
      <c r="B2770" t="s">
        <v>5163</v>
      </c>
      <c r="C2770" t="s">
        <v>4663</v>
      </c>
      <c r="D2770" t="s">
        <v>1477</v>
      </c>
      <c r="E2770" t="s">
        <v>3144</v>
      </c>
      <c r="F2770" t="s">
        <v>3144</v>
      </c>
      <c r="G2770" t="s">
        <v>5372</v>
      </c>
      <c r="H2770">
        <v>38</v>
      </c>
      <c r="I2770" t="s">
        <v>2353</v>
      </c>
      <c r="J2770">
        <v>49</v>
      </c>
      <c r="K2770" t="s">
        <v>5779</v>
      </c>
    </row>
    <row r="2771" spans="1:11" x14ac:dyDescent="0.35">
      <c r="A2771" t="s">
        <v>6182</v>
      </c>
      <c r="B2771" t="s">
        <v>5163</v>
      </c>
      <c r="C2771" t="s">
        <v>4684</v>
      </c>
      <c r="D2771" t="s">
        <v>6036</v>
      </c>
      <c r="E2771" t="s">
        <v>6037</v>
      </c>
      <c r="F2771" t="s">
        <v>6037</v>
      </c>
      <c r="G2771" t="s">
        <v>6192</v>
      </c>
      <c r="H2771">
        <v>11</v>
      </c>
      <c r="I2771" t="s">
        <v>2353</v>
      </c>
      <c r="J2771" t="s">
        <v>1636</v>
      </c>
      <c r="K2771" t="s">
        <v>5780</v>
      </c>
    </row>
    <row r="2772" spans="1:11" x14ac:dyDescent="0.35">
      <c r="A2772" t="s">
        <v>6182</v>
      </c>
      <c r="B2772" t="s">
        <v>5163</v>
      </c>
      <c r="C2772" t="s">
        <v>4705</v>
      </c>
      <c r="D2772" t="s">
        <v>413</v>
      </c>
      <c r="E2772" t="s">
        <v>413</v>
      </c>
      <c r="F2772" t="s">
        <v>413</v>
      </c>
      <c r="G2772" t="s">
        <v>413</v>
      </c>
      <c r="I2772" t="s">
        <v>1636</v>
      </c>
      <c r="J2772" t="s">
        <v>1636</v>
      </c>
      <c r="K2772" t="s">
        <v>5781</v>
      </c>
    </row>
    <row r="2773" spans="1:11" x14ac:dyDescent="0.35">
      <c r="A2773" t="s">
        <v>6182</v>
      </c>
      <c r="B2773" t="s">
        <v>5163</v>
      </c>
      <c r="C2773" t="s">
        <v>4726</v>
      </c>
      <c r="D2773" t="s">
        <v>413</v>
      </c>
      <c r="E2773" t="s">
        <v>413</v>
      </c>
      <c r="F2773" t="s">
        <v>413</v>
      </c>
      <c r="G2773" t="s">
        <v>413</v>
      </c>
      <c r="I2773" t="s">
        <v>1636</v>
      </c>
      <c r="J2773" t="s">
        <v>1636</v>
      </c>
      <c r="K2773" t="s">
        <v>5782</v>
      </c>
    </row>
    <row r="2774" spans="1:11" x14ac:dyDescent="0.35">
      <c r="A2774" t="s">
        <v>6182</v>
      </c>
      <c r="B2774" t="s">
        <v>5164</v>
      </c>
      <c r="C2774" t="s">
        <v>4662</v>
      </c>
      <c r="D2774" t="s">
        <v>5393</v>
      </c>
      <c r="E2774" t="s">
        <v>5394</v>
      </c>
      <c r="F2774" t="s">
        <v>5394</v>
      </c>
      <c r="G2774" t="s">
        <v>5377</v>
      </c>
      <c r="H2774">
        <v>49</v>
      </c>
      <c r="I2774" t="s">
        <v>2353</v>
      </c>
      <c r="J2774">
        <v>49</v>
      </c>
      <c r="K2774" t="s">
        <v>5783</v>
      </c>
    </row>
    <row r="2775" spans="1:11" x14ac:dyDescent="0.35">
      <c r="A2775" t="s">
        <v>6182</v>
      </c>
      <c r="B2775" t="s">
        <v>5164</v>
      </c>
      <c r="C2775" t="s">
        <v>4683</v>
      </c>
      <c r="D2775" t="s">
        <v>413</v>
      </c>
      <c r="E2775" t="s">
        <v>413</v>
      </c>
      <c r="F2775" t="s">
        <v>413</v>
      </c>
      <c r="G2775" t="s">
        <v>413</v>
      </c>
      <c r="I2775" t="s">
        <v>1636</v>
      </c>
      <c r="J2775" t="s">
        <v>1636</v>
      </c>
      <c r="K2775" t="s">
        <v>5784</v>
      </c>
    </row>
    <row r="2776" spans="1:11" x14ac:dyDescent="0.35">
      <c r="A2776" t="s">
        <v>6182</v>
      </c>
      <c r="B2776" t="s">
        <v>5164</v>
      </c>
      <c r="C2776" t="s">
        <v>4704</v>
      </c>
      <c r="D2776" t="s">
        <v>413</v>
      </c>
      <c r="E2776" t="s">
        <v>413</v>
      </c>
      <c r="F2776" t="s">
        <v>413</v>
      </c>
      <c r="G2776" t="s">
        <v>413</v>
      </c>
      <c r="I2776" t="s">
        <v>1636</v>
      </c>
      <c r="J2776" t="s">
        <v>1636</v>
      </c>
      <c r="K2776" t="s">
        <v>5785</v>
      </c>
    </row>
    <row r="2777" spans="1:11" x14ac:dyDescent="0.35">
      <c r="A2777" t="s">
        <v>6182</v>
      </c>
      <c r="B2777" t="s">
        <v>5164</v>
      </c>
      <c r="C2777" t="s">
        <v>4725</v>
      </c>
      <c r="D2777" t="s">
        <v>413</v>
      </c>
      <c r="E2777" t="s">
        <v>413</v>
      </c>
      <c r="F2777" t="s">
        <v>413</v>
      </c>
      <c r="G2777" t="s">
        <v>413</v>
      </c>
      <c r="I2777" t="s">
        <v>1636</v>
      </c>
      <c r="J2777" t="s">
        <v>1636</v>
      </c>
      <c r="K2777" t="s">
        <v>5786</v>
      </c>
    </row>
    <row r="2778" spans="1:11" x14ac:dyDescent="0.35">
      <c r="A2778" t="s">
        <v>6182</v>
      </c>
      <c r="B2778" t="s">
        <v>5165</v>
      </c>
      <c r="C2778" t="s">
        <v>4661</v>
      </c>
      <c r="D2778" t="s">
        <v>6036</v>
      </c>
      <c r="E2778" t="s">
        <v>6037</v>
      </c>
      <c r="F2778" t="s">
        <v>6037</v>
      </c>
      <c r="G2778" t="s">
        <v>6016</v>
      </c>
      <c r="H2778">
        <v>19</v>
      </c>
      <c r="I2778" t="s">
        <v>2353</v>
      </c>
      <c r="J2778">
        <v>49</v>
      </c>
      <c r="K2778" t="s">
        <v>5787</v>
      </c>
    </row>
    <row r="2779" spans="1:11" x14ac:dyDescent="0.35">
      <c r="A2779" t="s">
        <v>6182</v>
      </c>
      <c r="B2779" t="s">
        <v>5165</v>
      </c>
      <c r="C2779" t="s">
        <v>4682</v>
      </c>
      <c r="D2779" t="s">
        <v>5393</v>
      </c>
      <c r="E2779" t="s">
        <v>5394</v>
      </c>
      <c r="F2779" t="s">
        <v>5394</v>
      </c>
      <c r="G2779" t="s">
        <v>5375</v>
      </c>
      <c r="H2779">
        <v>30</v>
      </c>
      <c r="I2779" t="s">
        <v>2353</v>
      </c>
      <c r="J2779" t="s">
        <v>1636</v>
      </c>
      <c r="K2779" t="s">
        <v>5788</v>
      </c>
    </row>
    <row r="2780" spans="1:11" x14ac:dyDescent="0.35">
      <c r="A2780" t="s">
        <v>6182</v>
      </c>
      <c r="B2780" t="s">
        <v>5165</v>
      </c>
      <c r="C2780" t="s">
        <v>4703</v>
      </c>
      <c r="D2780" t="s">
        <v>413</v>
      </c>
      <c r="E2780" t="s">
        <v>413</v>
      </c>
      <c r="F2780" t="s">
        <v>413</v>
      </c>
      <c r="G2780" t="s">
        <v>413</v>
      </c>
      <c r="I2780" t="s">
        <v>1636</v>
      </c>
      <c r="J2780" t="s">
        <v>1636</v>
      </c>
      <c r="K2780" t="s">
        <v>5789</v>
      </c>
    </row>
    <row r="2781" spans="1:11" x14ac:dyDescent="0.35">
      <c r="A2781" t="s">
        <v>6182</v>
      </c>
      <c r="B2781" t="s">
        <v>5165</v>
      </c>
      <c r="C2781" t="s">
        <v>4724</v>
      </c>
      <c r="D2781" t="s">
        <v>413</v>
      </c>
      <c r="E2781" t="s">
        <v>413</v>
      </c>
      <c r="F2781" t="s">
        <v>413</v>
      </c>
      <c r="G2781" t="s">
        <v>413</v>
      </c>
      <c r="I2781" t="s">
        <v>1636</v>
      </c>
      <c r="J2781" t="s">
        <v>1636</v>
      </c>
      <c r="K2781" t="s">
        <v>5790</v>
      </c>
    </row>
    <row r="2782" spans="1:11" x14ac:dyDescent="0.35">
      <c r="A2782" t="s">
        <v>6182</v>
      </c>
      <c r="B2782" t="s">
        <v>5166</v>
      </c>
      <c r="C2782" t="s">
        <v>4569</v>
      </c>
      <c r="D2782" t="s">
        <v>2092</v>
      </c>
      <c r="E2782" t="s">
        <v>2110</v>
      </c>
      <c r="F2782" t="s">
        <v>2110</v>
      </c>
      <c r="G2782" t="s">
        <v>4465</v>
      </c>
      <c r="H2782">
        <v>19</v>
      </c>
      <c r="I2782" t="s">
        <v>2353</v>
      </c>
      <c r="J2782">
        <v>49</v>
      </c>
      <c r="K2782" t="s">
        <v>5791</v>
      </c>
    </row>
    <row r="2783" spans="1:11" x14ac:dyDescent="0.35">
      <c r="A2783" t="s">
        <v>6182</v>
      </c>
      <c r="B2783" t="s">
        <v>5166</v>
      </c>
      <c r="C2783" t="s">
        <v>4590</v>
      </c>
      <c r="D2783" t="s">
        <v>3794</v>
      </c>
      <c r="E2783" t="s">
        <v>3795</v>
      </c>
      <c r="F2783" t="s">
        <v>3795</v>
      </c>
      <c r="G2783" t="s">
        <v>5370</v>
      </c>
      <c r="H2783">
        <v>30</v>
      </c>
      <c r="I2783" t="s">
        <v>2353</v>
      </c>
      <c r="J2783" t="s">
        <v>1636</v>
      </c>
      <c r="K2783" t="s">
        <v>5792</v>
      </c>
    </row>
    <row r="2784" spans="1:11" x14ac:dyDescent="0.35">
      <c r="A2784" t="s">
        <v>6182</v>
      </c>
      <c r="B2784" t="s">
        <v>5166</v>
      </c>
      <c r="C2784" t="s">
        <v>4611</v>
      </c>
      <c r="D2784" t="s">
        <v>413</v>
      </c>
      <c r="E2784" t="s">
        <v>413</v>
      </c>
      <c r="F2784" t="s">
        <v>413</v>
      </c>
      <c r="G2784" t="s">
        <v>413</v>
      </c>
      <c r="I2784" t="s">
        <v>1636</v>
      </c>
      <c r="J2784" t="s">
        <v>1636</v>
      </c>
      <c r="K2784" t="s">
        <v>5793</v>
      </c>
    </row>
    <row r="2785" spans="1:11" x14ac:dyDescent="0.35">
      <c r="A2785" t="s">
        <v>6182</v>
      </c>
      <c r="B2785" t="s">
        <v>5166</v>
      </c>
      <c r="C2785" t="s">
        <v>4632</v>
      </c>
      <c r="D2785" t="s">
        <v>413</v>
      </c>
      <c r="E2785" t="s">
        <v>413</v>
      </c>
      <c r="F2785" t="s">
        <v>413</v>
      </c>
      <c r="G2785" t="s">
        <v>413</v>
      </c>
      <c r="I2785" t="s">
        <v>1636</v>
      </c>
      <c r="J2785" t="s">
        <v>1636</v>
      </c>
      <c r="K2785" t="s">
        <v>5794</v>
      </c>
    </row>
    <row r="2786" spans="1:11" x14ac:dyDescent="0.35">
      <c r="A2786" t="s">
        <v>6182</v>
      </c>
      <c r="B2786" t="s">
        <v>5167</v>
      </c>
      <c r="C2786" t="s">
        <v>4568</v>
      </c>
      <c r="D2786" t="s">
        <v>3794</v>
      </c>
      <c r="E2786" t="s">
        <v>3795</v>
      </c>
      <c r="F2786" t="s">
        <v>3795</v>
      </c>
      <c r="G2786" t="s">
        <v>5370</v>
      </c>
      <c r="H2786">
        <v>11</v>
      </c>
      <c r="I2786" t="s">
        <v>2353</v>
      </c>
      <c r="J2786">
        <v>49</v>
      </c>
      <c r="K2786" t="s">
        <v>5795</v>
      </c>
    </row>
    <row r="2787" spans="1:11" x14ac:dyDescent="0.35">
      <c r="A2787" t="s">
        <v>6182</v>
      </c>
      <c r="B2787" t="s">
        <v>5167</v>
      </c>
      <c r="C2787" t="s">
        <v>4589</v>
      </c>
      <c r="D2787" t="s">
        <v>1475</v>
      </c>
      <c r="E2787" t="s">
        <v>1634</v>
      </c>
      <c r="F2787" t="s">
        <v>1634</v>
      </c>
      <c r="G2787" t="s">
        <v>4929</v>
      </c>
      <c r="H2787">
        <v>28</v>
      </c>
      <c r="I2787" t="s">
        <v>2353</v>
      </c>
      <c r="J2787" t="s">
        <v>1636</v>
      </c>
      <c r="K2787" t="s">
        <v>5796</v>
      </c>
    </row>
    <row r="2788" spans="1:11" x14ac:dyDescent="0.35">
      <c r="A2788" t="s">
        <v>6182</v>
      </c>
      <c r="B2788" t="s">
        <v>5167</v>
      </c>
      <c r="C2788" t="s">
        <v>4610</v>
      </c>
      <c r="D2788" t="s">
        <v>3794</v>
      </c>
      <c r="E2788" t="s">
        <v>3795</v>
      </c>
      <c r="F2788" t="s">
        <v>3795</v>
      </c>
      <c r="G2788" t="s">
        <v>6019</v>
      </c>
      <c r="H2788">
        <v>10</v>
      </c>
      <c r="I2788" t="s">
        <v>2353</v>
      </c>
      <c r="J2788" t="s">
        <v>1636</v>
      </c>
      <c r="K2788" t="s">
        <v>5797</v>
      </c>
    </row>
    <row r="2789" spans="1:11" x14ac:dyDescent="0.35">
      <c r="A2789" t="s">
        <v>6182</v>
      </c>
      <c r="B2789" t="s">
        <v>5167</v>
      </c>
      <c r="C2789" t="s">
        <v>4631</v>
      </c>
      <c r="D2789" t="s">
        <v>413</v>
      </c>
      <c r="E2789" t="s">
        <v>413</v>
      </c>
      <c r="F2789" t="s">
        <v>413</v>
      </c>
      <c r="G2789" t="s">
        <v>413</v>
      </c>
      <c r="I2789" t="s">
        <v>1636</v>
      </c>
      <c r="J2789" t="s">
        <v>1636</v>
      </c>
      <c r="K2789" t="s">
        <v>5798</v>
      </c>
    </row>
    <row r="2790" spans="1:11" x14ac:dyDescent="0.35">
      <c r="A2790" t="s">
        <v>6182</v>
      </c>
      <c r="B2790" t="s">
        <v>5168</v>
      </c>
      <c r="C2790" t="s">
        <v>4567</v>
      </c>
      <c r="D2790" t="s">
        <v>837</v>
      </c>
      <c r="E2790" t="s">
        <v>1117</v>
      </c>
      <c r="F2790" t="s">
        <v>1117</v>
      </c>
      <c r="G2790" t="s">
        <v>5388</v>
      </c>
      <c r="H2790">
        <v>42</v>
      </c>
      <c r="I2790" t="s">
        <v>2353</v>
      </c>
      <c r="J2790">
        <v>42</v>
      </c>
      <c r="K2790" t="s">
        <v>5799</v>
      </c>
    </row>
    <row r="2791" spans="1:11" x14ac:dyDescent="0.35">
      <c r="A2791" t="s">
        <v>6182</v>
      </c>
      <c r="B2791" t="s">
        <v>5168</v>
      </c>
      <c r="C2791" t="s">
        <v>4588</v>
      </c>
      <c r="D2791" t="s">
        <v>413</v>
      </c>
      <c r="E2791" t="s">
        <v>413</v>
      </c>
      <c r="F2791" t="s">
        <v>413</v>
      </c>
      <c r="G2791" t="s">
        <v>413</v>
      </c>
      <c r="I2791" t="s">
        <v>1636</v>
      </c>
      <c r="J2791" t="s">
        <v>1636</v>
      </c>
      <c r="K2791" t="s">
        <v>5800</v>
      </c>
    </row>
    <row r="2792" spans="1:11" x14ac:dyDescent="0.35">
      <c r="A2792" t="s">
        <v>6182</v>
      </c>
      <c r="B2792" t="s">
        <v>5168</v>
      </c>
      <c r="C2792" t="s">
        <v>4609</v>
      </c>
      <c r="D2792" t="s">
        <v>413</v>
      </c>
      <c r="E2792" t="s">
        <v>413</v>
      </c>
      <c r="F2792" t="s">
        <v>413</v>
      </c>
      <c r="G2792" t="s">
        <v>413</v>
      </c>
      <c r="I2792" t="s">
        <v>1636</v>
      </c>
      <c r="J2792" t="s">
        <v>1636</v>
      </c>
      <c r="K2792" t="s">
        <v>5801</v>
      </c>
    </row>
    <row r="2793" spans="1:11" x14ac:dyDescent="0.35">
      <c r="A2793" t="s">
        <v>6182</v>
      </c>
      <c r="B2793" t="s">
        <v>5168</v>
      </c>
      <c r="C2793" t="s">
        <v>4630</v>
      </c>
      <c r="D2793" t="s">
        <v>413</v>
      </c>
      <c r="E2793" t="s">
        <v>413</v>
      </c>
      <c r="F2793" t="s">
        <v>413</v>
      </c>
      <c r="G2793" t="s">
        <v>413</v>
      </c>
      <c r="I2793" t="s">
        <v>1636</v>
      </c>
      <c r="J2793" t="s">
        <v>1636</v>
      </c>
      <c r="K2793" t="s">
        <v>5802</v>
      </c>
    </row>
    <row r="2794" spans="1:11" x14ac:dyDescent="0.35">
      <c r="A2794" t="s">
        <v>6182</v>
      </c>
      <c r="B2794" t="s">
        <v>5169</v>
      </c>
      <c r="C2794" t="s">
        <v>4566</v>
      </c>
      <c r="D2794" t="s">
        <v>2092</v>
      </c>
      <c r="E2794" t="s">
        <v>2110</v>
      </c>
      <c r="F2794" t="s">
        <v>2110</v>
      </c>
      <c r="G2794" t="s">
        <v>6194</v>
      </c>
      <c r="H2794">
        <v>41</v>
      </c>
      <c r="I2794" t="s">
        <v>2353</v>
      </c>
      <c r="J2794">
        <v>41</v>
      </c>
      <c r="K2794" t="s">
        <v>5803</v>
      </c>
    </row>
    <row r="2795" spans="1:11" x14ac:dyDescent="0.35">
      <c r="A2795" t="s">
        <v>6182</v>
      </c>
      <c r="B2795" t="s">
        <v>5169</v>
      </c>
      <c r="C2795" t="s">
        <v>4587</v>
      </c>
      <c r="D2795" t="s">
        <v>413</v>
      </c>
      <c r="E2795" t="s">
        <v>413</v>
      </c>
      <c r="F2795" t="s">
        <v>413</v>
      </c>
      <c r="G2795" t="s">
        <v>413</v>
      </c>
      <c r="I2795" t="s">
        <v>1636</v>
      </c>
      <c r="J2795" t="s">
        <v>1636</v>
      </c>
      <c r="K2795" t="s">
        <v>5804</v>
      </c>
    </row>
    <row r="2796" spans="1:11" x14ac:dyDescent="0.35">
      <c r="A2796" t="s">
        <v>6182</v>
      </c>
      <c r="B2796" t="s">
        <v>5169</v>
      </c>
      <c r="C2796" t="s">
        <v>4608</v>
      </c>
      <c r="D2796" t="s">
        <v>413</v>
      </c>
      <c r="E2796" t="s">
        <v>413</v>
      </c>
      <c r="F2796" t="s">
        <v>413</v>
      </c>
      <c r="G2796" t="s">
        <v>413</v>
      </c>
      <c r="I2796" t="s">
        <v>1636</v>
      </c>
      <c r="J2796" t="s">
        <v>1636</v>
      </c>
      <c r="K2796" t="s">
        <v>5805</v>
      </c>
    </row>
    <row r="2797" spans="1:11" x14ac:dyDescent="0.35">
      <c r="A2797" t="s">
        <v>6182</v>
      </c>
      <c r="B2797" t="s">
        <v>5169</v>
      </c>
      <c r="C2797" t="s">
        <v>4629</v>
      </c>
      <c r="D2797" t="s">
        <v>413</v>
      </c>
      <c r="E2797" t="s">
        <v>413</v>
      </c>
      <c r="F2797" t="s">
        <v>413</v>
      </c>
      <c r="G2797" t="s">
        <v>413</v>
      </c>
      <c r="I2797" t="s">
        <v>1636</v>
      </c>
      <c r="J2797" t="s">
        <v>1636</v>
      </c>
      <c r="K2797" t="s">
        <v>5806</v>
      </c>
    </row>
    <row r="2798" spans="1:11" x14ac:dyDescent="0.35">
      <c r="A2798" t="s">
        <v>6182</v>
      </c>
      <c r="B2798" t="s">
        <v>5170</v>
      </c>
      <c r="C2798" t="s">
        <v>4565</v>
      </c>
      <c r="D2798" t="s">
        <v>3794</v>
      </c>
      <c r="E2798" t="s">
        <v>3795</v>
      </c>
      <c r="F2798" t="s">
        <v>3795</v>
      </c>
      <c r="G2798" t="s">
        <v>6019</v>
      </c>
      <c r="H2798">
        <v>25</v>
      </c>
      <c r="I2798" t="s">
        <v>2353</v>
      </c>
      <c r="J2798">
        <v>49</v>
      </c>
      <c r="K2798" t="s">
        <v>5807</v>
      </c>
    </row>
    <row r="2799" spans="1:11" x14ac:dyDescent="0.35">
      <c r="A2799" t="s">
        <v>6182</v>
      </c>
      <c r="B2799" t="s">
        <v>5170</v>
      </c>
      <c r="C2799" t="s">
        <v>4586</v>
      </c>
      <c r="D2799" t="s">
        <v>3794</v>
      </c>
      <c r="E2799" t="s">
        <v>3795</v>
      </c>
      <c r="F2799" t="s">
        <v>3795</v>
      </c>
      <c r="G2799" t="s">
        <v>5989</v>
      </c>
      <c r="H2799">
        <v>24</v>
      </c>
      <c r="I2799" t="s">
        <v>2353</v>
      </c>
      <c r="J2799" t="s">
        <v>1636</v>
      </c>
      <c r="K2799" t="s">
        <v>5808</v>
      </c>
    </row>
    <row r="2800" spans="1:11" x14ac:dyDescent="0.35">
      <c r="A2800" t="s">
        <v>6182</v>
      </c>
      <c r="B2800" t="s">
        <v>5170</v>
      </c>
      <c r="C2800" t="s">
        <v>4607</v>
      </c>
      <c r="D2800" t="s">
        <v>413</v>
      </c>
      <c r="E2800" t="s">
        <v>413</v>
      </c>
      <c r="F2800" t="s">
        <v>413</v>
      </c>
      <c r="G2800" t="s">
        <v>413</v>
      </c>
      <c r="I2800" t="s">
        <v>1636</v>
      </c>
      <c r="J2800" t="s">
        <v>1636</v>
      </c>
      <c r="K2800" t="s">
        <v>5809</v>
      </c>
    </row>
    <row r="2801" spans="1:11" x14ac:dyDescent="0.35">
      <c r="A2801" t="s">
        <v>6182</v>
      </c>
      <c r="B2801" t="s">
        <v>5170</v>
      </c>
      <c r="C2801" t="s">
        <v>4628</v>
      </c>
      <c r="D2801" t="s">
        <v>413</v>
      </c>
      <c r="E2801" t="s">
        <v>413</v>
      </c>
      <c r="F2801" t="s">
        <v>413</v>
      </c>
      <c r="G2801" t="s">
        <v>413</v>
      </c>
      <c r="I2801" t="s">
        <v>1636</v>
      </c>
      <c r="J2801" t="s">
        <v>1636</v>
      </c>
      <c r="K2801" t="s">
        <v>5810</v>
      </c>
    </row>
    <row r="2802" spans="1:11" x14ac:dyDescent="0.35">
      <c r="A2802" t="s">
        <v>6182</v>
      </c>
      <c r="B2802" t="s">
        <v>5171</v>
      </c>
      <c r="C2802" t="s">
        <v>4564</v>
      </c>
      <c r="D2802" t="s">
        <v>2092</v>
      </c>
      <c r="E2802" t="s">
        <v>2110</v>
      </c>
      <c r="F2802" t="s">
        <v>2110</v>
      </c>
      <c r="G2802" t="s">
        <v>4451</v>
      </c>
      <c r="H2802">
        <v>23</v>
      </c>
      <c r="I2802" t="s">
        <v>2353</v>
      </c>
      <c r="J2802">
        <v>36</v>
      </c>
      <c r="K2802" t="s">
        <v>5811</v>
      </c>
    </row>
    <row r="2803" spans="1:11" x14ac:dyDescent="0.35">
      <c r="A2803" t="s">
        <v>6182</v>
      </c>
      <c r="B2803" t="s">
        <v>5171</v>
      </c>
      <c r="C2803" t="s">
        <v>4585</v>
      </c>
      <c r="D2803" t="s">
        <v>3794</v>
      </c>
      <c r="E2803" t="s">
        <v>3795</v>
      </c>
      <c r="F2803" t="s">
        <v>3795</v>
      </c>
      <c r="G2803" t="s">
        <v>5364</v>
      </c>
      <c r="H2803">
        <v>13</v>
      </c>
      <c r="I2803" t="s">
        <v>2353</v>
      </c>
      <c r="J2803" t="s">
        <v>1636</v>
      </c>
      <c r="K2803" t="s">
        <v>5812</v>
      </c>
    </row>
    <row r="2804" spans="1:11" x14ac:dyDescent="0.35">
      <c r="A2804" t="s">
        <v>6182</v>
      </c>
      <c r="B2804" t="s">
        <v>5171</v>
      </c>
      <c r="C2804" t="s">
        <v>4606</v>
      </c>
      <c r="D2804" t="s">
        <v>413</v>
      </c>
      <c r="E2804" t="s">
        <v>413</v>
      </c>
      <c r="F2804" t="s">
        <v>413</v>
      </c>
      <c r="G2804" t="s">
        <v>413</v>
      </c>
      <c r="I2804" t="s">
        <v>1636</v>
      </c>
      <c r="J2804" t="s">
        <v>1636</v>
      </c>
      <c r="K2804" t="s">
        <v>5813</v>
      </c>
    </row>
    <row r="2805" spans="1:11" x14ac:dyDescent="0.35">
      <c r="A2805" t="s">
        <v>6182</v>
      </c>
      <c r="B2805" t="s">
        <v>5171</v>
      </c>
      <c r="C2805" t="s">
        <v>4627</v>
      </c>
      <c r="D2805" t="s">
        <v>413</v>
      </c>
      <c r="E2805" t="s">
        <v>413</v>
      </c>
      <c r="F2805" t="s">
        <v>413</v>
      </c>
      <c r="G2805" t="s">
        <v>413</v>
      </c>
      <c r="I2805" t="s">
        <v>1636</v>
      </c>
      <c r="J2805" t="s">
        <v>1636</v>
      </c>
      <c r="K2805" t="s">
        <v>5814</v>
      </c>
    </row>
    <row r="2806" spans="1:11" x14ac:dyDescent="0.35">
      <c r="A2806" t="s">
        <v>6182</v>
      </c>
      <c r="B2806" t="s">
        <v>5172</v>
      </c>
      <c r="C2806" t="s">
        <v>4563</v>
      </c>
      <c r="D2806" t="s">
        <v>3794</v>
      </c>
      <c r="E2806" t="s">
        <v>3795</v>
      </c>
      <c r="F2806" t="s">
        <v>3795</v>
      </c>
      <c r="G2806" t="s">
        <v>5989</v>
      </c>
      <c r="H2806">
        <v>6</v>
      </c>
      <c r="I2806" t="s">
        <v>2353</v>
      </c>
      <c r="J2806">
        <v>49</v>
      </c>
      <c r="K2806" t="s">
        <v>5815</v>
      </c>
    </row>
    <row r="2807" spans="1:11" x14ac:dyDescent="0.35">
      <c r="A2807" t="s">
        <v>6182</v>
      </c>
      <c r="B2807" t="s">
        <v>5172</v>
      </c>
      <c r="C2807" t="s">
        <v>4584</v>
      </c>
      <c r="D2807" t="s">
        <v>3794</v>
      </c>
      <c r="E2807" t="s">
        <v>3795</v>
      </c>
      <c r="F2807" t="s">
        <v>3795</v>
      </c>
      <c r="G2807" t="s">
        <v>6195</v>
      </c>
      <c r="H2807">
        <v>23</v>
      </c>
      <c r="I2807" t="s">
        <v>2353</v>
      </c>
      <c r="J2807" t="s">
        <v>1636</v>
      </c>
      <c r="K2807" t="s">
        <v>5816</v>
      </c>
    </row>
    <row r="2808" spans="1:11" x14ac:dyDescent="0.35">
      <c r="A2808" t="s">
        <v>6182</v>
      </c>
      <c r="B2808" t="s">
        <v>5172</v>
      </c>
      <c r="C2808" t="s">
        <v>4605</v>
      </c>
      <c r="D2808" t="s">
        <v>1475</v>
      </c>
      <c r="E2808" t="s">
        <v>1634</v>
      </c>
      <c r="F2808" t="s">
        <v>1634</v>
      </c>
      <c r="G2808" t="s">
        <v>4931</v>
      </c>
      <c r="H2808">
        <v>20</v>
      </c>
      <c r="I2808" t="s">
        <v>2353</v>
      </c>
      <c r="J2808" t="s">
        <v>1636</v>
      </c>
      <c r="K2808" t="s">
        <v>5817</v>
      </c>
    </row>
    <row r="2809" spans="1:11" x14ac:dyDescent="0.35">
      <c r="A2809" t="s">
        <v>6182</v>
      </c>
      <c r="B2809" t="s">
        <v>5172</v>
      </c>
      <c r="C2809" t="s">
        <v>4626</v>
      </c>
      <c r="D2809" t="s">
        <v>413</v>
      </c>
      <c r="E2809" t="s">
        <v>413</v>
      </c>
      <c r="F2809" t="s">
        <v>413</v>
      </c>
      <c r="G2809" t="s">
        <v>413</v>
      </c>
      <c r="I2809" t="s">
        <v>1636</v>
      </c>
      <c r="J2809" t="s">
        <v>1636</v>
      </c>
      <c r="K2809" t="s">
        <v>5818</v>
      </c>
    </row>
    <row r="2810" spans="1:11" x14ac:dyDescent="0.35">
      <c r="A2810" t="s">
        <v>6182</v>
      </c>
      <c r="B2810" t="s">
        <v>5173</v>
      </c>
      <c r="C2810" t="s">
        <v>4576</v>
      </c>
      <c r="D2810" t="s">
        <v>5390</v>
      </c>
      <c r="E2810" t="s">
        <v>5391</v>
      </c>
      <c r="F2810" t="s">
        <v>5391</v>
      </c>
      <c r="G2810" t="s">
        <v>5373</v>
      </c>
      <c r="H2810">
        <v>49</v>
      </c>
      <c r="I2810" t="s">
        <v>2353</v>
      </c>
      <c r="J2810">
        <v>49</v>
      </c>
      <c r="K2810" t="s">
        <v>5819</v>
      </c>
    </row>
    <row r="2811" spans="1:11" x14ac:dyDescent="0.35">
      <c r="A2811" t="s">
        <v>6182</v>
      </c>
      <c r="B2811" t="s">
        <v>5173</v>
      </c>
      <c r="C2811" t="s">
        <v>4597</v>
      </c>
      <c r="D2811" t="s">
        <v>413</v>
      </c>
      <c r="E2811" t="s">
        <v>413</v>
      </c>
      <c r="F2811" t="s">
        <v>413</v>
      </c>
      <c r="G2811" t="s">
        <v>413</v>
      </c>
      <c r="I2811" t="s">
        <v>1636</v>
      </c>
      <c r="J2811" t="s">
        <v>1636</v>
      </c>
      <c r="K2811" t="s">
        <v>5820</v>
      </c>
    </row>
    <row r="2812" spans="1:11" x14ac:dyDescent="0.35">
      <c r="A2812" t="s">
        <v>6182</v>
      </c>
      <c r="B2812" t="s">
        <v>5173</v>
      </c>
      <c r="C2812" t="s">
        <v>4618</v>
      </c>
      <c r="D2812" t="s">
        <v>413</v>
      </c>
      <c r="E2812" t="s">
        <v>413</v>
      </c>
      <c r="F2812" t="s">
        <v>413</v>
      </c>
      <c r="G2812" t="s">
        <v>413</v>
      </c>
      <c r="I2812" t="s">
        <v>1636</v>
      </c>
      <c r="J2812" t="s">
        <v>1636</v>
      </c>
      <c r="K2812" t="s">
        <v>5821</v>
      </c>
    </row>
    <row r="2813" spans="1:11" x14ac:dyDescent="0.35">
      <c r="A2813" t="s">
        <v>6182</v>
      </c>
      <c r="B2813" t="s">
        <v>5173</v>
      </c>
      <c r="C2813" t="s">
        <v>4639</v>
      </c>
      <c r="D2813" t="s">
        <v>413</v>
      </c>
      <c r="E2813" t="s">
        <v>413</v>
      </c>
      <c r="F2813" t="s">
        <v>413</v>
      </c>
      <c r="G2813" t="s">
        <v>413</v>
      </c>
      <c r="I2813" t="s">
        <v>1636</v>
      </c>
      <c r="J2813" t="s">
        <v>1636</v>
      </c>
      <c r="K2813" t="s">
        <v>5822</v>
      </c>
    </row>
    <row r="2814" spans="1:11" x14ac:dyDescent="0.35">
      <c r="A2814" t="s">
        <v>6182</v>
      </c>
      <c r="B2814" t="s">
        <v>5174</v>
      </c>
      <c r="C2814" t="s">
        <v>4575</v>
      </c>
      <c r="D2814" t="s">
        <v>1721</v>
      </c>
      <c r="E2814" t="s">
        <v>2109</v>
      </c>
      <c r="F2814" t="s">
        <v>2109</v>
      </c>
      <c r="G2814" t="s">
        <v>6196</v>
      </c>
      <c r="H2814">
        <v>23</v>
      </c>
      <c r="I2814" t="s">
        <v>2353</v>
      </c>
      <c r="J2814">
        <v>49</v>
      </c>
      <c r="K2814" t="s">
        <v>5823</v>
      </c>
    </row>
    <row r="2815" spans="1:11" x14ac:dyDescent="0.35">
      <c r="A2815" t="s">
        <v>6182</v>
      </c>
      <c r="B2815" t="s">
        <v>5174</v>
      </c>
      <c r="C2815" t="s">
        <v>4596</v>
      </c>
      <c r="D2815" t="s">
        <v>5390</v>
      </c>
      <c r="E2815" t="s">
        <v>5391</v>
      </c>
      <c r="F2815" t="s">
        <v>5391</v>
      </c>
      <c r="G2815" t="s">
        <v>6197</v>
      </c>
      <c r="H2815">
        <v>26</v>
      </c>
      <c r="I2815" t="s">
        <v>2353</v>
      </c>
      <c r="J2815" t="s">
        <v>1636</v>
      </c>
      <c r="K2815" t="s">
        <v>5824</v>
      </c>
    </row>
    <row r="2816" spans="1:11" x14ac:dyDescent="0.35">
      <c r="A2816" t="s">
        <v>6182</v>
      </c>
      <c r="B2816" t="s">
        <v>5174</v>
      </c>
      <c r="C2816" t="s">
        <v>4617</v>
      </c>
      <c r="D2816" t="s">
        <v>413</v>
      </c>
      <c r="E2816" t="s">
        <v>413</v>
      </c>
      <c r="F2816" t="s">
        <v>413</v>
      </c>
      <c r="G2816" t="s">
        <v>413</v>
      </c>
      <c r="I2816" t="s">
        <v>1636</v>
      </c>
      <c r="J2816" t="s">
        <v>1636</v>
      </c>
      <c r="K2816" t="s">
        <v>5825</v>
      </c>
    </row>
    <row r="2817" spans="1:11" x14ac:dyDescent="0.35">
      <c r="A2817" t="s">
        <v>6182</v>
      </c>
      <c r="B2817" t="s">
        <v>5174</v>
      </c>
      <c r="C2817" t="s">
        <v>4638</v>
      </c>
      <c r="D2817" t="s">
        <v>413</v>
      </c>
      <c r="E2817" t="s">
        <v>413</v>
      </c>
      <c r="F2817" t="s">
        <v>413</v>
      </c>
      <c r="G2817" t="s">
        <v>413</v>
      </c>
      <c r="I2817" t="s">
        <v>1636</v>
      </c>
      <c r="J2817" t="s">
        <v>1636</v>
      </c>
      <c r="K2817" t="s">
        <v>5826</v>
      </c>
    </row>
    <row r="2818" spans="1:11" x14ac:dyDescent="0.35">
      <c r="A2818" t="s">
        <v>6182</v>
      </c>
      <c r="B2818" t="s">
        <v>5175</v>
      </c>
      <c r="C2818" t="s">
        <v>4574</v>
      </c>
      <c r="D2818" t="s">
        <v>5390</v>
      </c>
      <c r="E2818" t="s">
        <v>5391</v>
      </c>
      <c r="F2818" t="s">
        <v>5391</v>
      </c>
      <c r="G2818" t="s">
        <v>5374</v>
      </c>
      <c r="H2818">
        <v>16</v>
      </c>
      <c r="I2818" t="s">
        <v>2353</v>
      </c>
      <c r="J2818">
        <v>49</v>
      </c>
      <c r="K2818" t="s">
        <v>5827</v>
      </c>
    </row>
    <row r="2819" spans="1:11" x14ac:dyDescent="0.35">
      <c r="A2819" t="s">
        <v>6182</v>
      </c>
      <c r="B2819" t="s">
        <v>5175</v>
      </c>
      <c r="C2819" t="s">
        <v>4595</v>
      </c>
      <c r="D2819" t="s">
        <v>5390</v>
      </c>
      <c r="E2819" t="s">
        <v>5391</v>
      </c>
      <c r="F2819" t="s">
        <v>5391</v>
      </c>
      <c r="G2819" t="s">
        <v>6013</v>
      </c>
      <c r="H2819">
        <v>33</v>
      </c>
      <c r="I2819" t="s">
        <v>2353</v>
      </c>
      <c r="J2819" t="s">
        <v>1636</v>
      </c>
      <c r="K2819" t="s">
        <v>5828</v>
      </c>
    </row>
    <row r="2820" spans="1:11" x14ac:dyDescent="0.35">
      <c r="A2820" t="s">
        <v>6182</v>
      </c>
      <c r="B2820" t="s">
        <v>5175</v>
      </c>
      <c r="C2820" t="s">
        <v>4616</v>
      </c>
      <c r="D2820" t="s">
        <v>413</v>
      </c>
      <c r="E2820" t="s">
        <v>413</v>
      </c>
      <c r="F2820" t="s">
        <v>413</v>
      </c>
      <c r="G2820" t="s">
        <v>413</v>
      </c>
      <c r="I2820" t="s">
        <v>1636</v>
      </c>
      <c r="J2820" t="s">
        <v>1636</v>
      </c>
      <c r="K2820" t="s">
        <v>5829</v>
      </c>
    </row>
    <row r="2821" spans="1:11" x14ac:dyDescent="0.35">
      <c r="A2821" t="s">
        <v>6182</v>
      </c>
      <c r="B2821" t="s">
        <v>5175</v>
      </c>
      <c r="C2821" t="s">
        <v>4637</v>
      </c>
      <c r="D2821" t="s">
        <v>413</v>
      </c>
      <c r="E2821" t="s">
        <v>413</v>
      </c>
      <c r="F2821" t="s">
        <v>413</v>
      </c>
      <c r="G2821" t="s">
        <v>413</v>
      </c>
      <c r="I2821" t="s">
        <v>1636</v>
      </c>
      <c r="J2821" t="s">
        <v>1636</v>
      </c>
      <c r="K2821" t="s">
        <v>5830</v>
      </c>
    </row>
    <row r="2822" spans="1:11" x14ac:dyDescent="0.35">
      <c r="A2822" t="s">
        <v>6182</v>
      </c>
      <c r="B2822" t="s">
        <v>5176</v>
      </c>
      <c r="C2822" t="s">
        <v>4573</v>
      </c>
      <c r="D2822" t="s">
        <v>5390</v>
      </c>
      <c r="E2822" t="s">
        <v>5391</v>
      </c>
      <c r="F2822" t="s">
        <v>5391</v>
      </c>
      <c r="G2822" t="s">
        <v>5374</v>
      </c>
      <c r="H2822">
        <v>15</v>
      </c>
      <c r="I2822" t="s">
        <v>2353</v>
      </c>
      <c r="J2822">
        <v>49</v>
      </c>
      <c r="K2822" t="s">
        <v>5831</v>
      </c>
    </row>
    <row r="2823" spans="1:11" x14ac:dyDescent="0.35">
      <c r="A2823" t="s">
        <v>6182</v>
      </c>
      <c r="B2823" t="s">
        <v>5176</v>
      </c>
      <c r="C2823" t="s">
        <v>4594</v>
      </c>
      <c r="D2823" t="s">
        <v>834</v>
      </c>
      <c r="E2823" t="s">
        <v>1150</v>
      </c>
      <c r="F2823" t="s">
        <v>1150</v>
      </c>
      <c r="G2823" t="s">
        <v>5366</v>
      </c>
      <c r="H2823">
        <v>16</v>
      </c>
      <c r="I2823" t="s">
        <v>2353</v>
      </c>
      <c r="J2823" t="s">
        <v>1636</v>
      </c>
      <c r="K2823" t="s">
        <v>5832</v>
      </c>
    </row>
    <row r="2824" spans="1:11" x14ac:dyDescent="0.35">
      <c r="A2824" t="s">
        <v>6182</v>
      </c>
      <c r="B2824" t="s">
        <v>5176</v>
      </c>
      <c r="C2824" t="s">
        <v>4615</v>
      </c>
      <c r="D2824" t="s">
        <v>2092</v>
      </c>
      <c r="E2824" t="s">
        <v>2110</v>
      </c>
      <c r="F2824" t="s">
        <v>2110</v>
      </c>
      <c r="G2824" t="s">
        <v>4465</v>
      </c>
      <c r="H2824">
        <v>18</v>
      </c>
      <c r="I2824" t="s">
        <v>2353</v>
      </c>
      <c r="J2824" t="s">
        <v>1636</v>
      </c>
      <c r="K2824" t="s">
        <v>5833</v>
      </c>
    </row>
    <row r="2825" spans="1:11" x14ac:dyDescent="0.35">
      <c r="A2825" t="s">
        <v>6182</v>
      </c>
      <c r="B2825" t="s">
        <v>5176</v>
      </c>
      <c r="C2825" t="s">
        <v>4636</v>
      </c>
      <c r="D2825" t="s">
        <v>413</v>
      </c>
      <c r="E2825" t="s">
        <v>413</v>
      </c>
      <c r="F2825" t="s">
        <v>413</v>
      </c>
      <c r="G2825" t="s">
        <v>413</v>
      </c>
      <c r="I2825" t="s">
        <v>1636</v>
      </c>
      <c r="J2825" t="s">
        <v>1636</v>
      </c>
      <c r="K2825" t="s">
        <v>5834</v>
      </c>
    </row>
    <row r="2826" spans="1:11" x14ac:dyDescent="0.35">
      <c r="A2826" t="s">
        <v>6182</v>
      </c>
      <c r="B2826" t="s">
        <v>5180</v>
      </c>
      <c r="C2826" t="s">
        <v>4572</v>
      </c>
      <c r="D2826" t="s">
        <v>5390</v>
      </c>
      <c r="E2826" t="s">
        <v>5391</v>
      </c>
      <c r="F2826" t="s">
        <v>5391</v>
      </c>
      <c r="G2826" t="s">
        <v>6010</v>
      </c>
      <c r="H2826">
        <v>40</v>
      </c>
      <c r="I2826" t="s">
        <v>2353</v>
      </c>
      <c r="J2826">
        <v>40</v>
      </c>
      <c r="K2826" t="s">
        <v>5835</v>
      </c>
    </row>
    <row r="2827" spans="1:11" x14ac:dyDescent="0.35">
      <c r="A2827" t="s">
        <v>6182</v>
      </c>
      <c r="B2827" t="s">
        <v>5180</v>
      </c>
      <c r="C2827" t="s">
        <v>4593</v>
      </c>
      <c r="D2827" t="s">
        <v>413</v>
      </c>
      <c r="E2827" t="s">
        <v>413</v>
      </c>
      <c r="F2827" t="s">
        <v>413</v>
      </c>
      <c r="G2827" t="s">
        <v>413</v>
      </c>
      <c r="I2827" t="s">
        <v>1636</v>
      </c>
      <c r="J2827" t="s">
        <v>1636</v>
      </c>
      <c r="K2827" t="s">
        <v>5836</v>
      </c>
    </row>
    <row r="2828" spans="1:11" x14ac:dyDescent="0.35">
      <c r="A2828" t="s">
        <v>6182</v>
      </c>
      <c r="B2828" t="s">
        <v>5180</v>
      </c>
      <c r="C2828" t="s">
        <v>4614</v>
      </c>
      <c r="D2828" t="s">
        <v>413</v>
      </c>
      <c r="E2828" t="s">
        <v>413</v>
      </c>
      <c r="F2828" t="s">
        <v>413</v>
      </c>
      <c r="G2828" t="s">
        <v>413</v>
      </c>
      <c r="I2828" t="s">
        <v>1636</v>
      </c>
      <c r="J2828" t="s">
        <v>1636</v>
      </c>
      <c r="K2828" t="s">
        <v>5837</v>
      </c>
    </row>
    <row r="2829" spans="1:11" x14ac:dyDescent="0.35">
      <c r="A2829" t="s">
        <v>6182</v>
      </c>
      <c r="B2829" t="s">
        <v>5180</v>
      </c>
      <c r="C2829" t="s">
        <v>4635</v>
      </c>
      <c r="D2829" t="s">
        <v>413</v>
      </c>
      <c r="E2829" t="s">
        <v>413</v>
      </c>
      <c r="F2829" t="s">
        <v>413</v>
      </c>
      <c r="G2829" t="s">
        <v>413</v>
      </c>
      <c r="I2829" t="s">
        <v>1636</v>
      </c>
      <c r="J2829" t="s">
        <v>1636</v>
      </c>
      <c r="K2829" t="s">
        <v>5838</v>
      </c>
    </row>
    <row r="2830" spans="1:11" x14ac:dyDescent="0.35">
      <c r="A2830" t="s">
        <v>6182</v>
      </c>
      <c r="B2830" t="s">
        <v>5181</v>
      </c>
      <c r="C2830" t="s">
        <v>4571</v>
      </c>
      <c r="D2830" t="s">
        <v>2092</v>
      </c>
      <c r="E2830" t="s">
        <v>2110</v>
      </c>
      <c r="F2830" t="s">
        <v>2110</v>
      </c>
      <c r="G2830" t="s">
        <v>4465</v>
      </c>
      <c r="H2830">
        <v>5</v>
      </c>
      <c r="I2830" t="s">
        <v>2353</v>
      </c>
      <c r="J2830">
        <v>49</v>
      </c>
      <c r="K2830" t="s">
        <v>5839</v>
      </c>
    </row>
    <row r="2831" spans="1:11" x14ac:dyDescent="0.35">
      <c r="A2831" t="s">
        <v>6182</v>
      </c>
      <c r="B2831" t="s">
        <v>5181</v>
      </c>
      <c r="C2831" t="s">
        <v>4592</v>
      </c>
      <c r="D2831" t="s">
        <v>1475</v>
      </c>
      <c r="E2831" t="s">
        <v>1634</v>
      </c>
      <c r="F2831" t="s">
        <v>1634</v>
      </c>
      <c r="G2831" t="s">
        <v>6198</v>
      </c>
      <c r="H2831">
        <v>44</v>
      </c>
      <c r="I2831" t="s">
        <v>2353</v>
      </c>
      <c r="J2831" t="s">
        <v>1636</v>
      </c>
      <c r="K2831" t="s">
        <v>5840</v>
      </c>
    </row>
    <row r="2832" spans="1:11" x14ac:dyDescent="0.35">
      <c r="A2832" t="s">
        <v>6182</v>
      </c>
      <c r="B2832" t="s">
        <v>5181</v>
      </c>
      <c r="C2832" t="s">
        <v>4613</v>
      </c>
      <c r="D2832" t="s">
        <v>413</v>
      </c>
      <c r="E2832" t="s">
        <v>413</v>
      </c>
      <c r="F2832" t="s">
        <v>413</v>
      </c>
      <c r="G2832" t="s">
        <v>413</v>
      </c>
      <c r="I2832" t="s">
        <v>1636</v>
      </c>
      <c r="J2832" t="s">
        <v>1636</v>
      </c>
      <c r="K2832" t="s">
        <v>5841</v>
      </c>
    </row>
    <row r="2833" spans="1:11" x14ac:dyDescent="0.35">
      <c r="A2833" t="s">
        <v>6182</v>
      </c>
      <c r="B2833" t="s">
        <v>5181</v>
      </c>
      <c r="C2833" t="s">
        <v>4634</v>
      </c>
      <c r="D2833" t="s">
        <v>413</v>
      </c>
      <c r="E2833" t="s">
        <v>413</v>
      </c>
      <c r="F2833" t="s">
        <v>413</v>
      </c>
      <c r="G2833" t="s">
        <v>413</v>
      </c>
      <c r="I2833" t="s">
        <v>1636</v>
      </c>
      <c r="J2833" t="s">
        <v>1636</v>
      </c>
      <c r="K2833" t="s">
        <v>5842</v>
      </c>
    </row>
    <row r="2834" spans="1:11" x14ac:dyDescent="0.35">
      <c r="A2834" t="s">
        <v>6182</v>
      </c>
      <c r="B2834" t="s">
        <v>5182</v>
      </c>
      <c r="C2834" t="s">
        <v>4570</v>
      </c>
      <c r="D2834" t="s">
        <v>1475</v>
      </c>
      <c r="E2834" t="s">
        <v>1634</v>
      </c>
      <c r="F2834" t="s">
        <v>1634</v>
      </c>
      <c r="G2834" t="s">
        <v>4932</v>
      </c>
      <c r="H2834">
        <v>49</v>
      </c>
      <c r="I2834" t="s">
        <v>2353</v>
      </c>
      <c r="J2834">
        <v>49</v>
      </c>
      <c r="K2834" t="s">
        <v>5843</v>
      </c>
    </row>
    <row r="2835" spans="1:11" x14ac:dyDescent="0.35">
      <c r="A2835" t="s">
        <v>6182</v>
      </c>
      <c r="B2835" t="s">
        <v>5182</v>
      </c>
      <c r="C2835" t="s">
        <v>4591</v>
      </c>
      <c r="D2835" t="s">
        <v>413</v>
      </c>
      <c r="E2835" t="s">
        <v>413</v>
      </c>
      <c r="F2835" t="s">
        <v>413</v>
      </c>
      <c r="G2835" t="s">
        <v>413</v>
      </c>
      <c r="I2835" t="s">
        <v>1636</v>
      </c>
      <c r="J2835" t="s">
        <v>1636</v>
      </c>
      <c r="K2835" t="s">
        <v>5844</v>
      </c>
    </row>
    <row r="2836" spans="1:11" x14ac:dyDescent="0.35">
      <c r="A2836" t="s">
        <v>6182</v>
      </c>
      <c r="B2836" t="s">
        <v>5182</v>
      </c>
      <c r="C2836" t="s">
        <v>4612</v>
      </c>
      <c r="D2836" t="s">
        <v>413</v>
      </c>
      <c r="E2836" t="s">
        <v>413</v>
      </c>
      <c r="F2836" t="s">
        <v>413</v>
      </c>
      <c r="G2836" t="s">
        <v>413</v>
      </c>
      <c r="I2836" t="s">
        <v>1636</v>
      </c>
      <c r="J2836" t="s">
        <v>1636</v>
      </c>
      <c r="K2836" t="s">
        <v>5845</v>
      </c>
    </row>
    <row r="2837" spans="1:11" x14ac:dyDescent="0.35">
      <c r="A2837" t="s">
        <v>6182</v>
      </c>
      <c r="B2837" t="s">
        <v>5182</v>
      </c>
      <c r="C2837" t="s">
        <v>4633</v>
      </c>
      <c r="D2837" t="s">
        <v>413</v>
      </c>
      <c r="E2837" t="s">
        <v>413</v>
      </c>
      <c r="F2837" t="s">
        <v>413</v>
      </c>
      <c r="G2837" t="s">
        <v>413</v>
      </c>
      <c r="I2837" t="s">
        <v>1636</v>
      </c>
      <c r="J2837" t="s">
        <v>1636</v>
      </c>
      <c r="K2837" t="s">
        <v>5846</v>
      </c>
    </row>
    <row r="2838" spans="1:11" x14ac:dyDescent="0.35">
      <c r="A2838" t="s">
        <v>6182</v>
      </c>
      <c r="B2838" t="s">
        <v>5183</v>
      </c>
      <c r="C2838" t="s">
        <v>4583</v>
      </c>
      <c r="D2838" t="s">
        <v>1721</v>
      </c>
      <c r="E2838" t="s">
        <v>2109</v>
      </c>
      <c r="F2838" t="s">
        <v>2109</v>
      </c>
      <c r="G2838" t="s">
        <v>5990</v>
      </c>
      <c r="H2838">
        <v>38</v>
      </c>
      <c r="I2838" t="s">
        <v>2353</v>
      </c>
      <c r="J2838">
        <v>49</v>
      </c>
      <c r="K2838" t="s">
        <v>5847</v>
      </c>
    </row>
    <row r="2839" spans="1:11" x14ac:dyDescent="0.35">
      <c r="A2839" t="s">
        <v>6182</v>
      </c>
      <c r="B2839" t="s">
        <v>5183</v>
      </c>
      <c r="C2839" t="s">
        <v>4604</v>
      </c>
      <c r="D2839" t="s">
        <v>1721</v>
      </c>
      <c r="E2839" t="s">
        <v>2109</v>
      </c>
      <c r="F2839" t="s">
        <v>2109</v>
      </c>
      <c r="G2839" t="s">
        <v>6199</v>
      </c>
      <c r="H2839">
        <v>11</v>
      </c>
      <c r="I2839" t="s">
        <v>2353</v>
      </c>
      <c r="J2839" t="s">
        <v>1636</v>
      </c>
      <c r="K2839" t="s">
        <v>5848</v>
      </c>
    </row>
    <row r="2840" spans="1:11" x14ac:dyDescent="0.35">
      <c r="A2840" t="s">
        <v>6182</v>
      </c>
      <c r="B2840" t="s">
        <v>5183</v>
      </c>
      <c r="C2840" t="s">
        <v>4625</v>
      </c>
      <c r="D2840" t="s">
        <v>413</v>
      </c>
      <c r="E2840" t="s">
        <v>413</v>
      </c>
      <c r="F2840" t="s">
        <v>413</v>
      </c>
      <c r="G2840" t="s">
        <v>413</v>
      </c>
      <c r="I2840" t="s">
        <v>1636</v>
      </c>
      <c r="J2840" t="s">
        <v>1636</v>
      </c>
      <c r="K2840" t="s">
        <v>5849</v>
      </c>
    </row>
    <row r="2841" spans="1:11" x14ac:dyDescent="0.35">
      <c r="A2841" t="s">
        <v>6182</v>
      </c>
      <c r="B2841" t="s">
        <v>5183</v>
      </c>
      <c r="C2841" t="s">
        <v>4646</v>
      </c>
      <c r="D2841" t="s">
        <v>413</v>
      </c>
      <c r="E2841" t="s">
        <v>413</v>
      </c>
      <c r="F2841" t="s">
        <v>413</v>
      </c>
      <c r="G2841" t="s">
        <v>413</v>
      </c>
      <c r="I2841" t="s">
        <v>1636</v>
      </c>
      <c r="J2841" t="s">
        <v>1636</v>
      </c>
      <c r="K2841" t="s">
        <v>5850</v>
      </c>
    </row>
    <row r="2842" spans="1:11" x14ac:dyDescent="0.35">
      <c r="A2842" t="s">
        <v>6182</v>
      </c>
      <c r="B2842" t="s">
        <v>5184</v>
      </c>
      <c r="C2842" t="s">
        <v>4582</v>
      </c>
      <c r="D2842" t="s">
        <v>5390</v>
      </c>
      <c r="E2842" t="s">
        <v>5391</v>
      </c>
      <c r="F2842" t="s">
        <v>5391</v>
      </c>
      <c r="G2842" t="s">
        <v>5985</v>
      </c>
      <c r="H2842">
        <v>33</v>
      </c>
      <c r="I2842" t="s">
        <v>2353</v>
      </c>
      <c r="J2842">
        <v>49</v>
      </c>
      <c r="K2842" t="s">
        <v>5851</v>
      </c>
    </row>
    <row r="2843" spans="1:11" x14ac:dyDescent="0.35">
      <c r="A2843" t="s">
        <v>6182</v>
      </c>
      <c r="B2843" t="s">
        <v>5184</v>
      </c>
      <c r="C2843" t="s">
        <v>4603</v>
      </c>
      <c r="D2843" t="s">
        <v>1721</v>
      </c>
      <c r="E2843" t="s">
        <v>2109</v>
      </c>
      <c r="F2843" t="s">
        <v>2109</v>
      </c>
      <c r="G2843" t="s">
        <v>4456</v>
      </c>
      <c r="H2843">
        <v>16</v>
      </c>
      <c r="I2843" t="s">
        <v>2353</v>
      </c>
      <c r="J2843" t="s">
        <v>1636</v>
      </c>
      <c r="K2843" t="s">
        <v>5852</v>
      </c>
    </row>
    <row r="2844" spans="1:11" x14ac:dyDescent="0.35">
      <c r="A2844" t="s">
        <v>6182</v>
      </c>
      <c r="B2844" t="s">
        <v>5184</v>
      </c>
      <c r="C2844" t="s">
        <v>4624</v>
      </c>
      <c r="D2844" t="s">
        <v>413</v>
      </c>
      <c r="E2844" t="s">
        <v>413</v>
      </c>
      <c r="F2844" t="s">
        <v>413</v>
      </c>
      <c r="G2844" t="s">
        <v>413</v>
      </c>
      <c r="I2844" t="s">
        <v>1636</v>
      </c>
      <c r="J2844" t="s">
        <v>1636</v>
      </c>
      <c r="K2844" t="s">
        <v>5853</v>
      </c>
    </row>
    <row r="2845" spans="1:11" x14ac:dyDescent="0.35">
      <c r="A2845" t="s">
        <v>6182</v>
      </c>
      <c r="B2845" t="s">
        <v>5184</v>
      </c>
      <c r="C2845" t="s">
        <v>4645</v>
      </c>
      <c r="D2845" t="s">
        <v>413</v>
      </c>
      <c r="E2845" t="s">
        <v>413</v>
      </c>
      <c r="F2845" t="s">
        <v>413</v>
      </c>
      <c r="G2845" t="s">
        <v>413</v>
      </c>
      <c r="I2845" t="s">
        <v>1636</v>
      </c>
      <c r="J2845" t="s">
        <v>1636</v>
      </c>
      <c r="K2845" t="s">
        <v>5854</v>
      </c>
    </row>
    <row r="2846" spans="1:11" x14ac:dyDescent="0.35">
      <c r="A2846" t="s">
        <v>6182</v>
      </c>
      <c r="B2846" t="s">
        <v>5185</v>
      </c>
      <c r="C2846" t="s">
        <v>4581</v>
      </c>
      <c r="D2846" t="s">
        <v>5390</v>
      </c>
      <c r="E2846" t="s">
        <v>5391</v>
      </c>
      <c r="F2846" t="s">
        <v>5391</v>
      </c>
      <c r="G2846" t="s">
        <v>5385</v>
      </c>
      <c r="H2846">
        <v>49</v>
      </c>
      <c r="I2846" t="s">
        <v>2353</v>
      </c>
      <c r="J2846">
        <v>49</v>
      </c>
      <c r="K2846" t="s">
        <v>5855</v>
      </c>
    </row>
    <row r="2847" spans="1:11" x14ac:dyDescent="0.35">
      <c r="A2847" t="s">
        <v>6182</v>
      </c>
      <c r="B2847" t="s">
        <v>5185</v>
      </c>
      <c r="C2847" t="s">
        <v>4602</v>
      </c>
      <c r="D2847" t="s">
        <v>413</v>
      </c>
      <c r="E2847" t="s">
        <v>413</v>
      </c>
      <c r="F2847" t="s">
        <v>413</v>
      </c>
      <c r="G2847" t="s">
        <v>413</v>
      </c>
      <c r="I2847" t="s">
        <v>1636</v>
      </c>
      <c r="J2847" t="s">
        <v>1636</v>
      </c>
      <c r="K2847" t="s">
        <v>5856</v>
      </c>
    </row>
    <row r="2848" spans="1:11" x14ac:dyDescent="0.35">
      <c r="A2848" t="s">
        <v>6182</v>
      </c>
      <c r="B2848" t="s">
        <v>5185</v>
      </c>
      <c r="C2848" t="s">
        <v>4623</v>
      </c>
      <c r="D2848" t="s">
        <v>413</v>
      </c>
      <c r="E2848" t="s">
        <v>413</v>
      </c>
      <c r="F2848" t="s">
        <v>413</v>
      </c>
      <c r="G2848" t="s">
        <v>413</v>
      </c>
      <c r="I2848" t="s">
        <v>1636</v>
      </c>
      <c r="J2848" t="s">
        <v>1636</v>
      </c>
      <c r="K2848" t="s">
        <v>5857</v>
      </c>
    </row>
    <row r="2849" spans="1:11" x14ac:dyDescent="0.35">
      <c r="A2849" t="s">
        <v>6182</v>
      </c>
      <c r="B2849" t="s">
        <v>5185</v>
      </c>
      <c r="C2849" t="s">
        <v>4644</v>
      </c>
      <c r="D2849" t="s">
        <v>413</v>
      </c>
      <c r="E2849" t="s">
        <v>413</v>
      </c>
      <c r="F2849" t="s">
        <v>413</v>
      </c>
      <c r="G2849" t="s">
        <v>413</v>
      </c>
      <c r="I2849" t="s">
        <v>1636</v>
      </c>
      <c r="J2849" t="s">
        <v>1636</v>
      </c>
      <c r="K2849" t="s">
        <v>5858</v>
      </c>
    </row>
    <row r="2850" spans="1:11" x14ac:dyDescent="0.35">
      <c r="A2850" t="s">
        <v>6182</v>
      </c>
      <c r="B2850" t="s">
        <v>5186</v>
      </c>
      <c r="C2850" t="s">
        <v>4580</v>
      </c>
      <c r="D2850" t="s">
        <v>1721</v>
      </c>
      <c r="E2850" t="s">
        <v>2109</v>
      </c>
      <c r="F2850" t="s">
        <v>2109</v>
      </c>
      <c r="G2850" t="s">
        <v>4456</v>
      </c>
      <c r="H2850">
        <v>21</v>
      </c>
      <c r="I2850" t="s">
        <v>2353</v>
      </c>
      <c r="J2850">
        <v>49</v>
      </c>
      <c r="K2850" t="s">
        <v>5859</v>
      </c>
    </row>
    <row r="2851" spans="1:11" x14ac:dyDescent="0.35">
      <c r="A2851" t="s">
        <v>6182</v>
      </c>
      <c r="B2851" t="s">
        <v>5186</v>
      </c>
      <c r="C2851" t="s">
        <v>4601</v>
      </c>
      <c r="D2851" t="s">
        <v>1721</v>
      </c>
      <c r="E2851" t="s">
        <v>2109</v>
      </c>
      <c r="F2851" t="s">
        <v>2109</v>
      </c>
      <c r="G2851" t="s">
        <v>6200</v>
      </c>
      <c r="H2851">
        <v>28</v>
      </c>
      <c r="I2851" t="s">
        <v>2353</v>
      </c>
      <c r="J2851" t="s">
        <v>1636</v>
      </c>
      <c r="K2851" t="s">
        <v>5860</v>
      </c>
    </row>
    <row r="2852" spans="1:11" x14ac:dyDescent="0.35">
      <c r="A2852" t="s">
        <v>6182</v>
      </c>
      <c r="B2852" t="s">
        <v>5186</v>
      </c>
      <c r="C2852" t="s">
        <v>4622</v>
      </c>
      <c r="D2852" t="s">
        <v>413</v>
      </c>
      <c r="E2852" t="s">
        <v>413</v>
      </c>
      <c r="F2852" t="s">
        <v>413</v>
      </c>
      <c r="G2852" t="s">
        <v>413</v>
      </c>
      <c r="I2852" t="s">
        <v>1636</v>
      </c>
      <c r="J2852" t="s">
        <v>1636</v>
      </c>
      <c r="K2852" t="s">
        <v>5861</v>
      </c>
    </row>
    <row r="2853" spans="1:11" x14ac:dyDescent="0.35">
      <c r="A2853" t="s">
        <v>6182</v>
      </c>
      <c r="B2853" t="s">
        <v>5186</v>
      </c>
      <c r="C2853" t="s">
        <v>4643</v>
      </c>
      <c r="D2853" t="s">
        <v>413</v>
      </c>
      <c r="E2853" t="s">
        <v>413</v>
      </c>
      <c r="F2853" t="s">
        <v>413</v>
      </c>
      <c r="G2853" t="s">
        <v>413</v>
      </c>
      <c r="I2853" t="s">
        <v>1636</v>
      </c>
      <c r="J2853" t="s">
        <v>1636</v>
      </c>
      <c r="K2853" t="s">
        <v>5862</v>
      </c>
    </row>
    <row r="2854" spans="1:11" x14ac:dyDescent="0.35">
      <c r="A2854" t="s">
        <v>6182</v>
      </c>
      <c r="B2854" t="s">
        <v>5187</v>
      </c>
      <c r="C2854" t="s">
        <v>4579</v>
      </c>
      <c r="D2854" t="s">
        <v>5390</v>
      </c>
      <c r="E2854" t="s">
        <v>5391</v>
      </c>
      <c r="F2854" t="s">
        <v>5391</v>
      </c>
      <c r="G2854" t="s">
        <v>6007</v>
      </c>
      <c r="H2854">
        <v>32</v>
      </c>
      <c r="I2854" t="s">
        <v>2353</v>
      </c>
      <c r="J2854">
        <v>37</v>
      </c>
      <c r="K2854" t="s">
        <v>5863</v>
      </c>
    </row>
    <row r="2855" spans="1:11" x14ac:dyDescent="0.35">
      <c r="A2855" t="s">
        <v>6182</v>
      </c>
      <c r="B2855" t="s">
        <v>5187</v>
      </c>
      <c r="C2855" t="s">
        <v>4600</v>
      </c>
      <c r="D2855" t="s">
        <v>5390</v>
      </c>
      <c r="E2855" t="s">
        <v>5391</v>
      </c>
      <c r="F2855" t="s">
        <v>5391</v>
      </c>
      <c r="G2855" t="s">
        <v>5373</v>
      </c>
      <c r="H2855">
        <v>5</v>
      </c>
      <c r="I2855" t="s">
        <v>2353</v>
      </c>
      <c r="J2855" t="s">
        <v>1636</v>
      </c>
      <c r="K2855" t="s">
        <v>5864</v>
      </c>
    </row>
    <row r="2856" spans="1:11" x14ac:dyDescent="0.35">
      <c r="A2856" t="s">
        <v>6182</v>
      </c>
      <c r="B2856" t="s">
        <v>5187</v>
      </c>
      <c r="C2856" t="s">
        <v>4621</v>
      </c>
      <c r="D2856" t="s">
        <v>413</v>
      </c>
      <c r="E2856" t="s">
        <v>413</v>
      </c>
      <c r="F2856" t="s">
        <v>413</v>
      </c>
      <c r="G2856" t="s">
        <v>413</v>
      </c>
      <c r="I2856" t="s">
        <v>1636</v>
      </c>
      <c r="J2856" t="s">
        <v>1636</v>
      </c>
      <c r="K2856" t="s">
        <v>5865</v>
      </c>
    </row>
    <row r="2857" spans="1:11" x14ac:dyDescent="0.35">
      <c r="A2857" t="s">
        <v>6182</v>
      </c>
      <c r="B2857" t="s">
        <v>5187</v>
      </c>
      <c r="C2857" t="s">
        <v>4642</v>
      </c>
      <c r="D2857" t="s">
        <v>413</v>
      </c>
      <c r="E2857" t="s">
        <v>413</v>
      </c>
      <c r="F2857" t="s">
        <v>413</v>
      </c>
      <c r="G2857" t="s">
        <v>413</v>
      </c>
      <c r="I2857" t="s">
        <v>1636</v>
      </c>
      <c r="J2857" t="s">
        <v>1636</v>
      </c>
      <c r="K2857" t="s">
        <v>5866</v>
      </c>
    </row>
    <row r="2858" spans="1:11" x14ac:dyDescent="0.35">
      <c r="A2858" t="s">
        <v>6182</v>
      </c>
      <c r="B2858" t="s">
        <v>5188</v>
      </c>
      <c r="C2858" t="s">
        <v>4578</v>
      </c>
      <c r="D2858" t="s">
        <v>1475</v>
      </c>
      <c r="E2858" t="s">
        <v>1634</v>
      </c>
      <c r="F2858" t="s">
        <v>1634</v>
      </c>
      <c r="G2858" t="s">
        <v>4930</v>
      </c>
      <c r="H2858">
        <v>41</v>
      </c>
      <c r="I2858" t="s">
        <v>2353</v>
      </c>
      <c r="J2858">
        <v>49</v>
      </c>
      <c r="K2858" t="s">
        <v>5867</v>
      </c>
    </row>
    <row r="2859" spans="1:11" x14ac:dyDescent="0.35">
      <c r="A2859" t="s">
        <v>6182</v>
      </c>
      <c r="B2859" t="s">
        <v>5188</v>
      </c>
      <c r="C2859" t="s">
        <v>4599</v>
      </c>
      <c r="D2859" t="s">
        <v>1721</v>
      </c>
      <c r="E2859" t="s">
        <v>2109</v>
      </c>
      <c r="F2859" t="s">
        <v>2109</v>
      </c>
      <c r="G2859" t="s">
        <v>6196</v>
      </c>
      <c r="H2859">
        <v>8</v>
      </c>
      <c r="I2859" t="s">
        <v>2353</v>
      </c>
      <c r="J2859" t="s">
        <v>1636</v>
      </c>
      <c r="K2859" t="s">
        <v>5868</v>
      </c>
    </row>
    <row r="2860" spans="1:11" x14ac:dyDescent="0.35">
      <c r="A2860" t="s">
        <v>6182</v>
      </c>
      <c r="B2860" t="s">
        <v>5188</v>
      </c>
      <c r="C2860" t="s">
        <v>4620</v>
      </c>
      <c r="D2860" t="s">
        <v>413</v>
      </c>
      <c r="E2860" t="s">
        <v>413</v>
      </c>
      <c r="F2860" t="s">
        <v>413</v>
      </c>
      <c r="G2860" t="s">
        <v>413</v>
      </c>
      <c r="I2860" t="s">
        <v>1636</v>
      </c>
      <c r="J2860" t="s">
        <v>1636</v>
      </c>
      <c r="K2860" t="s">
        <v>5869</v>
      </c>
    </row>
    <row r="2861" spans="1:11" x14ac:dyDescent="0.35">
      <c r="A2861" t="s">
        <v>6182</v>
      </c>
      <c r="B2861" t="s">
        <v>5188</v>
      </c>
      <c r="C2861" t="s">
        <v>4641</v>
      </c>
      <c r="D2861" t="s">
        <v>413</v>
      </c>
      <c r="E2861" t="s">
        <v>413</v>
      </c>
      <c r="F2861" t="s">
        <v>413</v>
      </c>
      <c r="G2861" t="s">
        <v>413</v>
      </c>
      <c r="I2861" t="s">
        <v>1636</v>
      </c>
      <c r="J2861" t="s">
        <v>1636</v>
      </c>
      <c r="K2861" t="s">
        <v>5870</v>
      </c>
    </row>
    <row r="2862" spans="1:11" x14ac:dyDescent="0.35">
      <c r="A2862" t="s">
        <v>6182</v>
      </c>
      <c r="B2862" t="s">
        <v>5192</v>
      </c>
      <c r="C2862" t="s">
        <v>4577</v>
      </c>
      <c r="D2862" t="s">
        <v>1721</v>
      </c>
      <c r="E2862" t="s">
        <v>2109</v>
      </c>
      <c r="F2862" t="s">
        <v>2109</v>
      </c>
      <c r="G2862" t="s">
        <v>6199</v>
      </c>
      <c r="H2862">
        <v>13</v>
      </c>
      <c r="I2862" t="s">
        <v>2353</v>
      </c>
      <c r="J2862">
        <v>49</v>
      </c>
      <c r="K2862" t="s">
        <v>5871</v>
      </c>
    </row>
    <row r="2863" spans="1:11" x14ac:dyDescent="0.35">
      <c r="A2863" t="s">
        <v>6182</v>
      </c>
      <c r="B2863" t="s">
        <v>5192</v>
      </c>
      <c r="C2863" t="s">
        <v>4598</v>
      </c>
      <c r="D2863" t="s">
        <v>2092</v>
      </c>
      <c r="E2863" t="s">
        <v>2110</v>
      </c>
      <c r="F2863" t="s">
        <v>2110</v>
      </c>
      <c r="G2863" t="s">
        <v>6001</v>
      </c>
      <c r="H2863">
        <v>36</v>
      </c>
      <c r="I2863" t="s">
        <v>2353</v>
      </c>
      <c r="J2863" t="s">
        <v>1636</v>
      </c>
      <c r="K2863" t="s">
        <v>5872</v>
      </c>
    </row>
    <row r="2864" spans="1:11" x14ac:dyDescent="0.35">
      <c r="A2864" t="s">
        <v>6182</v>
      </c>
      <c r="B2864" t="s">
        <v>5192</v>
      </c>
      <c r="C2864" t="s">
        <v>4619</v>
      </c>
      <c r="D2864" t="s">
        <v>413</v>
      </c>
      <c r="E2864" t="s">
        <v>413</v>
      </c>
      <c r="F2864" t="s">
        <v>413</v>
      </c>
      <c r="G2864" t="s">
        <v>413</v>
      </c>
      <c r="I2864" t="s">
        <v>1636</v>
      </c>
      <c r="J2864" t="s">
        <v>1636</v>
      </c>
      <c r="K2864" t="s">
        <v>5873</v>
      </c>
    </row>
    <row r="2865" spans="1:11" x14ac:dyDescent="0.35">
      <c r="A2865" t="s">
        <v>6182</v>
      </c>
      <c r="B2865" t="s">
        <v>5192</v>
      </c>
      <c r="C2865" t="s">
        <v>4640</v>
      </c>
      <c r="D2865" t="s">
        <v>413</v>
      </c>
      <c r="E2865" t="s">
        <v>413</v>
      </c>
      <c r="F2865" t="s">
        <v>413</v>
      </c>
      <c r="G2865" t="s">
        <v>413</v>
      </c>
      <c r="I2865" t="s">
        <v>1636</v>
      </c>
      <c r="J2865" t="s">
        <v>1636</v>
      </c>
      <c r="K2865" t="s">
        <v>5874</v>
      </c>
    </row>
    <row r="2866" spans="1:11" x14ac:dyDescent="0.35">
      <c r="A2866" t="s">
        <v>6182</v>
      </c>
      <c r="B2866" t="s">
        <v>5193</v>
      </c>
      <c r="C2866" t="s">
        <v>4485</v>
      </c>
      <c r="D2866" t="s">
        <v>837</v>
      </c>
      <c r="E2866" t="s">
        <v>1117</v>
      </c>
      <c r="F2866" t="s">
        <v>1117</v>
      </c>
      <c r="G2866" t="s">
        <v>5384</v>
      </c>
      <c r="H2866">
        <v>13</v>
      </c>
      <c r="I2866" t="s">
        <v>2353</v>
      </c>
      <c r="J2866">
        <v>49</v>
      </c>
      <c r="K2866" t="s">
        <v>5875</v>
      </c>
    </row>
    <row r="2867" spans="1:11" x14ac:dyDescent="0.35">
      <c r="A2867" t="s">
        <v>6182</v>
      </c>
      <c r="B2867" t="s">
        <v>5193</v>
      </c>
      <c r="C2867" t="s">
        <v>4506</v>
      </c>
      <c r="D2867" t="s">
        <v>834</v>
      </c>
      <c r="E2867" t="s">
        <v>1150</v>
      </c>
      <c r="F2867" t="s">
        <v>1150</v>
      </c>
      <c r="G2867" t="s">
        <v>4924</v>
      </c>
      <c r="H2867">
        <v>36</v>
      </c>
      <c r="I2867" t="s">
        <v>2353</v>
      </c>
      <c r="J2867" t="s">
        <v>1636</v>
      </c>
      <c r="K2867" t="s">
        <v>5876</v>
      </c>
    </row>
    <row r="2868" spans="1:11" x14ac:dyDescent="0.35">
      <c r="A2868" t="s">
        <v>6182</v>
      </c>
      <c r="B2868" t="s">
        <v>5193</v>
      </c>
      <c r="C2868" t="s">
        <v>4527</v>
      </c>
      <c r="D2868" t="s">
        <v>413</v>
      </c>
      <c r="E2868" t="s">
        <v>413</v>
      </c>
      <c r="F2868" t="s">
        <v>413</v>
      </c>
      <c r="G2868" t="s">
        <v>413</v>
      </c>
      <c r="I2868" t="s">
        <v>1636</v>
      </c>
      <c r="J2868" t="s">
        <v>1636</v>
      </c>
      <c r="K2868" t="s">
        <v>5877</v>
      </c>
    </row>
    <row r="2869" spans="1:11" x14ac:dyDescent="0.35">
      <c r="A2869" t="s">
        <v>6182</v>
      </c>
      <c r="B2869" t="s">
        <v>5193</v>
      </c>
      <c r="C2869" t="s">
        <v>4548</v>
      </c>
      <c r="D2869" t="s">
        <v>413</v>
      </c>
      <c r="E2869" t="s">
        <v>413</v>
      </c>
      <c r="F2869" t="s">
        <v>413</v>
      </c>
      <c r="G2869" t="s">
        <v>413</v>
      </c>
      <c r="I2869" t="s">
        <v>1636</v>
      </c>
      <c r="J2869" t="s">
        <v>1636</v>
      </c>
      <c r="K2869" t="s">
        <v>5878</v>
      </c>
    </row>
    <row r="2870" spans="1:11" x14ac:dyDescent="0.35">
      <c r="A2870" t="s">
        <v>6182</v>
      </c>
      <c r="B2870" t="s">
        <v>5194</v>
      </c>
      <c r="C2870" t="s">
        <v>4484</v>
      </c>
      <c r="D2870" t="s">
        <v>824</v>
      </c>
      <c r="E2870" t="s">
        <v>2107</v>
      </c>
      <c r="F2870" t="s">
        <v>2107</v>
      </c>
      <c r="G2870" t="s">
        <v>6006</v>
      </c>
      <c r="H2870">
        <v>24</v>
      </c>
      <c r="I2870" t="s">
        <v>2353</v>
      </c>
      <c r="J2870">
        <v>49</v>
      </c>
      <c r="K2870" t="s">
        <v>5879</v>
      </c>
    </row>
    <row r="2871" spans="1:11" x14ac:dyDescent="0.35">
      <c r="A2871" t="s">
        <v>6182</v>
      </c>
      <c r="B2871" t="s">
        <v>5194</v>
      </c>
      <c r="C2871" t="s">
        <v>4505</v>
      </c>
      <c r="D2871" t="s">
        <v>834</v>
      </c>
      <c r="E2871" t="s">
        <v>1150</v>
      </c>
      <c r="F2871" t="s">
        <v>1150</v>
      </c>
      <c r="G2871" t="s">
        <v>6034</v>
      </c>
      <c r="H2871">
        <v>16</v>
      </c>
      <c r="I2871" t="s">
        <v>2353</v>
      </c>
      <c r="J2871" t="s">
        <v>1636</v>
      </c>
      <c r="K2871" t="s">
        <v>5880</v>
      </c>
    </row>
    <row r="2872" spans="1:11" x14ac:dyDescent="0.35">
      <c r="A2872" t="s">
        <v>6182</v>
      </c>
      <c r="B2872" t="s">
        <v>5194</v>
      </c>
      <c r="C2872" t="s">
        <v>4526</v>
      </c>
      <c r="D2872" t="s">
        <v>837</v>
      </c>
      <c r="E2872" t="s">
        <v>1117</v>
      </c>
      <c r="F2872" t="s">
        <v>1117</v>
      </c>
      <c r="G2872" t="s">
        <v>4450</v>
      </c>
      <c r="H2872">
        <v>9</v>
      </c>
      <c r="I2872" t="s">
        <v>2353</v>
      </c>
      <c r="J2872" t="s">
        <v>1636</v>
      </c>
      <c r="K2872" t="s">
        <v>5881</v>
      </c>
    </row>
    <row r="2873" spans="1:11" x14ac:dyDescent="0.35">
      <c r="A2873" t="s">
        <v>6182</v>
      </c>
      <c r="B2873" t="s">
        <v>5194</v>
      </c>
      <c r="C2873" t="s">
        <v>4547</v>
      </c>
      <c r="D2873" t="s">
        <v>413</v>
      </c>
      <c r="E2873" t="s">
        <v>413</v>
      </c>
      <c r="F2873" t="s">
        <v>413</v>
      </c>
      <c r="G2873" t="s">
        <v>413</v>
      </c>
      <c r="I2873" t="s">
        <v>1636</v>
      </c>
      <c r="J2873" t="s">
        <v>1636</v>
      </c>
      <c r="K2873" t="s">
        <v>5882</v>
      </c>
    </row>
    <row r="2874" spans="1:11" x14ac:dyDescent="0.35">
      <c r="A2874" t="s">
        <v>6182</v>
      </c>
      <c r="B2874" t="s">
        <v>5195</v>
      </c>
      <c r="C2874" t="s">
        <v>4483</v>
      </c>
      <c r="D2874" t="s">
        <v>824</v>
      </c>
      <c r="E2874" t="s">
        <v>2107</v>
      </c>
      <c r="F2874" t="s">
        <v>2107</v>
      </c>
      <c r="G2874" t="s">
        <v>4466</v>
      </c>
      <c r="H2874">
        <v>22</v>
      </c>
      <c r="I2874" t="s">
        <v>2353</v>
      </c>
      <c r="J2874">
        <v>49</v>
      </c>
      <c r="K2874" t="s">
        <v>5883</v>
      </c>
    </row>
    <row r="2875" spans="1:11" x14ac:dyDescent="0.35">
      <c r="A2875" t="s">
        <v>6182</v>
      </c>
      <c r="B2875" t="s">
        <v>5195</v>
      </c>
      <c r="C2875" t="s">
        <v>4504</v>
      </c>
      <c r="D2875" t="s">
        <v>824</v>
      </c>
      <c r="E2875" t="s">
        <v>2107</v>
      </c>
      <c r="F2875" t="s">
        <v>2107</v>
      </c>
      <c r="G2875" t="s">
        <v>5996</v>
      </c>
      <c r="H2875">
        <v>16</v>
      </c>
      <c r="I2875" t="s">
        <v>2353</v>
      </c>
      <c r="J2875" t="s">
        <v>1636</v>
      </c>
      <c r="K2875" t="s">
        <v>5884</v>
      </c>
    </row>
    <row r="2876" spans="1:11" x14ac:dyDescent="0.35">
      <c r="A2876" t="s">
        <v>6182</v>
      </c>
      <c r="B2876" t="s">
        <v>5195</v>
      </c>
      <c r="C2876" t="s">
        <v>4525</v>
      </c>
      <c r="D2876" t="s">
        <v>824</v>
      </c>
      <c r="E2876" t="s">
        <v>2107</v>
      </c>
      <c r="F2876" t="s">
        <v>2107</v>
      </c>
      <c r="G2876" t="s">
        <v>4918</v>
      </c>
      <c r="H2876">
        <v>11</v>
      </c>
      <c r="I2876" t="s">
        <v>2353</v>
      </c>
      <c r="J2876" t="s">
        <v>1636</v>
      </c>
      <c r="K2876" t="s">
        <v>5885</v>
      </c>
    </row>
    <row r="2877" spans="1:11" x14ac:dyDescent="0.35">
      <c r="A2877" t="s">
        <v>6182</v>
      </c>
      <c r="B2877" t="s">
        <v>5195</v>
      </c>
      <c r="C2877" t="s">
        <v>4546</v>
      </c>
      <c r="D2877" t="s">
        <v>413</v>
      </c>
      <c r="E2877" t="s">
        <v>413</v>
      </c>
      <c r="F2877" t="s">
        <v>413</v>
      </c>
      <c r="G2877" t="s">
        <v>413</v>
      </c>
      <c r="I2877" t="s">
        <v>1636</v>
      </c>
      <c r="J2877" t="s">
        <v>1636</v>
      </c>
      <c r="K2877" t="s">
        <v>5886</v>
      </c>
    </row>
    <row r="2878" spans="1:11" x14ac:dyDescent="0.35">
      <c r="A2878" t="s">
        <v>6182</v>
      </c>
      <c r="B2878" t="s">
        <v>5196</v>
      </c>
      <c r="C2878" t="s">
        <v>4482</v>
      </c>
      <c r="D2878" t="s">
        <v>824</v>
      </c>
      <c r="E2878" t="s">
        <v>2107</v>
      </c>
      <c r="F2878" t="s">
        <v>2107</v>
      </c>
      <c r="G2878" t="s">
        <v>4447</v>
      </c>
      <c r="H2878">
        <v>16</v>
      </c>
      <c r="I2878" t="s">
        <v>2353</v>
      </c>
      <c r="J2878">
        <v>49</v>
      </c>
      <c r="K2878" t="s">
        <v>5887</v>
      </c>
    </row>
    <row r="2879" spans="1:11" x14ac:dyDescent="0.35">
      <c r="A2879" t="s">
        <v>6182</v>
      </c>
      <c r="B2879" t="s">
        <v>5196</v>
      </c>
      <c r="C2879" t="s">
        <v>4503</v>
      </c>
      <c r="D2879" t="s">
        <v>824</v>
      </c>
      <c r="E2879" t="s">
        <v>2107</v>
      </c>
      <c r="F2879" t="s">
        <v>2107</v>
      </c>
      <c r="G2879" t="s">
        <v>5997</v>
      </c>
      <c r="H2879">
        <v>23</v>
      </c>
      <c r="I2879" t="s">
        <v>2353</v>
      </c>
      <c r="J2879" t="s">
        <v>1636</v>
      </c>
      <c r="K2879" t="s">
        <v>5888</v>
      </c>
    </row>
    <row r="2880" spans="1:11" x14ac:dyDescent="0.35">
      <c r="A2880" t="s">
        <v>6182</v>
      </c>
      <c r="B2880" t="s">
        <v>5196</v>
      </c>
      <c r="C2880" t="s">
        <v>4524</v>
      </c>
      <c r="D2880" t="s">
        <v>824</v>
      </c>
      <c r="E2880" t="s">
        <v>2107</v>
      </c>
      <c r="F2880" t="s">
        <v>2107</v>
      </c>
      <c r="G2880" t="s">
        <v>4466</v>
      </c>
      <c r="H2880">
        <v>10</v>
      </c>
      <c r="I2880" t="s">
        <v>2353</v>
      </c>
      <c r="J2880" t="s">
        <v>1636</v>
      </c>
      <c r="K2880" t="s">
        <v>5889</v>
      </c>
    </row>
    <row r="2881" spans="1:11" x14ac:dyDescent="0.35">
      <c r="A2881" t="s">
        <v>6182</v>
      </c>
      <c r="B2881" t="s">
        <v>5196</v>
      </c>
      <c r="C2881" t="s">
        <v>4545</v>
      </c>
      <c r="D2881" t="s">
        <v>413</v>
      </c>
      <c r="E2881" t="s">
        <v>413</v>
      </c>
      <c r="F2881" t="s">
        <v>413</v>
      </c>
      <c r="G2881" t="s">
        <v>413</v>
      </c>
      <c r="I2881" t="s">
        <v>1636</v>
      </c>
      <c r="J2881" t="s">
        <v>1636</v>
      </c>
      <c r="K2881" t="s">
        <v>5890</v>
      </c>
    </row>
    <row r="2882" spans="1:11" x14ac:dyDescent="0.35">
      <c r="A2882" t="s">
        <v>6182</v>
      </c>
      <c r="B2882" t="s">
        <v>5197</v>
      </c>
      <c r="C2882" t="s">
        <v>4481</v>
      </c>
      <c r="D2882" t="s">
        <v>819</v>
      </c>
      <c r="E2882" t="s">
        <v>2979</v>
      </c>
      <c r="F2882" t="s">
        <v>2979</v>
      </c>
      <c r="G2882" t="s">
        <v>6212</v>
      </c>
      <c r="H2882">
        <v>40</v>
      </c>
      <c r="I2882" t="s">
        <v>2353</v>
      </c>
      <c r="J2882">
        <v>49</v>
      </c>
      <c r="K2882" t="s">
        <v>5891</v>
      </c>
    </row>
    <row r="2883" spans="1:11" x14ac:dyDescent="0.35">
      <c r="A2883" t="s">
        <v>6182</v>
      </c>
      <c r="B2883" t="s">
        <v>5197</v>
      </c>
      <c r="C2883" t="s">
        <v>4502</v>
      </c>
      <c r="D2883" t="s">
        <v>824</v>
      </c>
      <c r="E2883" t="s">
        <v>2107</v>
      </c>
      <c r="F2883" t="s">
        <v>2107</v>
      </c>
      <c r="G2883" t="s">
        <v>4447</v>
      </c>
      <c r="H2883">
        <v>9</v>
      </c>
      <c r="I2883" t="s">
        <v>2353</v>
      </c>
      <c r="J2883" t="s">
        <v>1636</v>
      </c>
      <c r="K2883" t="s">
        <v>5892</v>
      </c>
    </row>
    <row r="2884" spans="1:11" x14ac:dyDescent="0.35">
      <c r="A2884" t="s">
        <v>6182</v>
      </c>
      <c r="B2884" t="s">
        <v>5197</v>
      </c>
      <c r="C2884" t="s">
        <v>4523</v>
      </c>
      <c r="D2884" t="s">
        <v>413</v>
      </c>
      <c r="E2884" t="s">
        <v>413</v>
      </c>
      <c r="F2884" t="s">
        <v>413</v>
      </c>
      <c r="G2884" t="s">
        <v>413</v>
      </c>
      <c r="I2884" t="s">
        <v>1636</v>
      </c>
      <c r="J2884" t="s">
        <v>1636</v>
      </c>
      <c r="K2884" t="s">
        <v>5893</v>
      </c>
    </row>
    <row r="2885" spans="1:11" x14ac:dyDescent="0.35">
      <c r="A2885" t="s">
        <v>6182</v>
      </c>
      <c r="B2885" t="s">
        <v>5197</v>
      </c>
      <c r="C2885" t="s">
        <v>4544</v>
      </c>
      <c r="D2885" t="s">
        <v>413</v>
      </c>
      <c r="E2885" t="s">
        <v>413</v>
      </c>
      <c r="F2885" t="s">
        <v>413</v>
      </c>
      <c r="G2885" t="s">
        <v>413</v>
      </c>
      <c r="I2885" t="s">
        <v>1636</v>
      </c>
      <c r="J2885" t="s">
        <v>1636</v>
      </c>
      <c r="K2885" t="s">
        <v>5894</v>
      </c>
    </row>
    <row r="2886" spans="1:11" x14ac:dyDescent="0.35">
      <c r="A2886" t="s">
        <v>6182</v>
      </c>
      <c r="B2886" t="s">
        <v>5198</v>
      </c>
      <c r="C2886" t="s">
        <v>4480</v>
      </c>
      <c r="D2886" t="s">
        <v>819</v>
      </c>
      <c r="E2886" t="s">
        <v>2979</v>
      </c>
      <c r="F2886" t="s">
        <v>2979</v>
      </c>
      <c r="G2886" t="s">
        <v>6211</v>
      </c>
      <c r="H2886">
        <v>12</v>
      </c>
      <c r="I2886" t="s">
        <v>2353</v>
      </c>
      <c r="J2886">
        <v>49</v>
      </c>
      <c r="K2886" t="s">
        <v>5895</v>
      </c>
    </row>
    <row r="2887" spans="1:11" x14ac:dyDescent="0.35">
      <c r="A2887" t="s">
        <v>6182</v>
      </c>
      <c r="B2887" t="s">
        <v>5198</v>
      </c>
      <c r="C2887" t="s">
        <v>4501</v>
      </c>
      <c r="D2887" t="s">
        <v>824</v>
      </c>
      <c r="E2887" t="s">
        <v>2107</v>
      </c>
      <c r="F2887" t="s">
        <v>2107</v>
      </c>
      <c r="G2887" t="s">
        <v>5232</v>
      </c>
      <c r="H2887">
        <v>24</v>
      </c>
      <c r="I2887" t="s">
        <v>2353</v>
      </c>
      <c r="J2887" t="s">
        <v>1636</v>
      </c>
      <c r="K2887" t="s">
        <v>5896</v>
      </c>
    </row>
    <row r="2888" spans="1:11" x14ac:dyDescent="0.35">
      <c r="A2888" t="s">
        <v>6182</v>
      </c>
      <c r="B2888" t="s">
        <v>5198</v>
      </c>
      <c r="C2888" t="s">
        <v>4522</v>
      </c>
      <c r="D2888" t="s">
        <v>824</v>
      </c>
      <c r="E2888" t="s">
        <v>2107</v>
      </c>
      <c r="F2888" t="s">
        <v>2107</v>
      </c>
      <c r="G2888" t="s">
        <v>4447</v>
      </c>
      <c r="H2888">
        <v>13</v>
      </c>
      <c r="I2888" t="s">
        <v>2353</v>
      </c>
      <c r="J2888" t="s">
        <v>1636</v>
      </c>
      <c r="K2888" t="s">
        <v>5897</v>
      </c>
    </row>
    <row r="2889" spans="1:11" x14ac:dyDescent="0.35">
      <c r="A2889" t="s">
        <v>6182</v>
      </c>
      <c r="B2889" t="s">
        <v>5198</v>
      </c>
      <c r="C2889" t="s">
        <v>4543</v>
      </c>
      <c r="D2889" t="s">
        <v>413</v>
      </c>
      <c r="E2889" t="s">
        <v>413</v>
      </c>
      <c r="F2889" t="s">
        <v>413</v>
      </c>
      <c r="G2889" t="s">
        <v>413</v>
      </c>
      <c r="I2889" t="s">
        <v>1636</v>
      </c>
      <c r="J2889" t="s">
        <v>1636</v>
      </c>
      <c r="K2889" t="s">
        <v>5898</v>
      </c>
    </row>
    <row r="2890" spans="1:11" x14ac:dyDescent="0.35">
      <c r="A2890" t="s">
        <v>6182</v>
      </c>
      <c r="B2890" t="s">
        <v>5199</v>
      </c>
      <c r="C2890" t="s">
        <v>4479</v>
      </c>
      <c r="D2890" t="s">
        <v>413</v>
      </c>
      <c r="E2890" t="s">
        <v>413</v>
      </c>
      <c r="F2890" t="s">
        <v>413</v>
      </c>
      <c r="G2890" t="s">
        <v>413</v>
      </c>
      <c r="I2890" t="s">
        <v>1636</v>
      </c>
      <c r="J2890">
        <v>0</v>
      </c>
      <c r="K2890" t="s">
        <v>5899</v>
      </c>
    </row>
    <row r="2891" spans="1:11" x14ac:dyDescent="0.35">
      <c r="A2891" t="s">
        <v>6182</v>
      </c>
      <c r="B2891" t="s">
        <v>5199</v>
      </c>
      <c r="C2891" t="s">
        <v>4500</v>
      </c>
      <c r="D2891" t="s">
        <v>413</v>
      </c>
      <c r="E2891" t="s">
        <v>413</v>
      </c>
      <c r="F2891" t="s">
        <v>413</v>
      </c>
      <c r="G2891" t="s">
        <v>413</v>
      </c>
      <c r="I2891" t="s">
        <v>1636</v>
      </c>
      <c r="J2891" t="s">
        <v>1636</v>
      </c>
      <c r="K2891" t="s">
        <v>5900</v>
      </c>
    </row>
    <row r="2892" spans="1:11" x14ac:dyDescent="0.35">
      <c r="A2892" t="s">
        <v>6182</v>
      </c>
      <c r="B2892" t="s">
        <v>5199</v>
      </c>
      <c r="C2892" t="s">
        <v>4521</v>
      </c>
      <c r="D2892" t="s">
        <v>413</v>
      </c>
      <c r="E2892" t="s">
        <v>413</v>
      </c>
      <c r="F2892" t="s">
        <v>413</v>
      </c>
      <c r="G2892" t="s">
        <v>413</v>
      </c>
      <c r="I2892" t="s">
        <v>1636</v>
      </c>
      <c r="J2892" t="s">
        <v>1636</v>
      </c>
      <c r="K2892" t="s">
        <v>5901</v>
      </c>
    </row>
    <row r="2893" spans="1:11" x14ac:dyDescent="0.35">
      <c r="A2893" t="s">
        <v>6182</v>
      </c>
      <c r="B2893" t="s">
        <v>5199</v>
      </c>
      <c r="C2893" t="s">
        <v>4542</v>
      </c>
      <c r="D2893" t="s">
        <v>413</v>
      </c>
      <c r="E2893" t="s">
        <v>413</v>
      </c>
      <c r="F2893" t="s">
        <v>413</v>
      </c>
      <c r="G2893" t="s">
        <v>413</v>
      </c>
      <c r="I2893" t="s">
        <v>1636</v>
      </c>
      <c r="J2893" t="s">
        <v>1636</v>
      </c>
      <c r="K2893" t="s">
        <v>5902</v>
      </c>
    </row>
    <row r="2894" spans="1:11" x14ac:dyDescent="0.35">
      <c r="A2894" t="s">
        <v>6182</v>
      </c>
      <c r="B2894" t="s">
        <v>5200</v>
      </c>
      <c r="C2894" t="s">
        <v>4492</v>
      </c>
      <c r="D2894" t="s">
        <v>413</v>
      </c>
      <c r="E2894" t="s">
        <v>413</v>
      </c>
      <c r="F2894" t="s">
        <v>413</v>
      </c>
      <c r="G2894" t="s">
        <v>413</v>
      </c>
      <c r="I2894" t="s">
        <v>1636</v>
      </c>
      <c r="J2894">
        <v>0</v>
      </c>
      <c r="K2894" t="s">
        <v>5903</v>
      </c>
    </row>
    <row r="2895" spans="1:11" x14ac:dyDescent="0.35">
      <c r="A2895" t="s">
        <v>6182</v>
      </c>
      <c r="B2895" t="s">
        <v>5200</v>
      </c>
      <c r="C2895" t="s">
        <v>4513</v>
      </c>
      <c r="D2895" t="s">
        <v>413</v>
      </c>
      <c r="E2895" t="s">
        <v>413</v>
      </c>
      <c r="F2895" t="s">
        <v>413</v>
      </c>
      <c r="G2895" t="s">
        <v>413</v>
      </c>
      <c r="I2895" t="s">
        <v>1636</v>
      </c>
      <c r="J2895" t="s">
        <v>1636</v>
      </c>
      <c r="K2895" t="s">
        <v>5904</v>
      </c>
    </row>
    <row r="2896" spans="1:11" x14ac:dyDescent="0.35">
      <c r="A2896" t="s">
        <v>6182</v>
      </c>
      <c r="B2896" t="s">
        <v>5200</v>
      </c>
      <c r="C2896" t="s">
        <v>4534</v>
      </c>
      <c r="D2896" t="s">
        <v>413</v>
      </c>
      <c r="E2896" t="s">
        <v>413</v>
      </c>
      <c r="F2896" t="s">
        <v>413</v>
      </c>
      <c r="G2896" t="s">
        <v>413</v>
      </c>
      <c r="I2896" t="s">
        <v>1636</v>
      </c>
      <c r="J2896" t="s">
        <v>1636</v>
      </c>
      <c r="K2896" t="s">
        <v>5905</v>
      </c>
    </row>
    <row r="2897" spans="1:11" x14ac:dyDescent="0.35">
      <c r="A2897" t="s">
        <v>6182</v>
      </c>
      <c r="B2897" t="s">
        <v>5200</v>
      </c>
      <c r="C2897" t="s">
        <v>4555</v>
      </c>
      <c r="D2897" t="s">
        <v>413</v>
      </c>
      <c r="E2897" t="s">
        <v>413</v>
      </c>
      <c r="F2897" t="s">
        <v>413</v>
      </c>
      <c r="G2897" t="s">
        <v>413</v>
      </c>
      <c r="I2897" t="s">
        <v>1636</v>
      </c>
      <c r="J2897" t="s">
        <v>1636</v>
      </c>
      <c r="K2897" t="s">
        <v>5906</v>
      </c>
    </row>
    <row r="2898" spans="1:11" x14ac:dyDescent="0.35">
      <c r="A2898" t="s">
        <v>6182</v>
      </c>
      <c r="B2898" t="s">
        <v>5201</v>
      </c>
      <c r="C2898" t="s">
        <v>4491</v>
      </c>
      <c r="D2898" t="s">
        <v>413</v>
      </c>
      <c r="E2898" t="s">
        <v>413</v>
      </c>
      <c r="F2898" t="s">
        <v>413</v>
      </c>
      <c r="G2898" t="s">
        <v>413</v>
      </c>
      <c r="I2898" t="s">
        <v>1636</v>
      </c>
      <c r="J2898">
        <v>0</v>
      </c>
      <c r="K2898" t="s">
        <v>5907</v>
      </c>
    </row>
    <row r="2899" spans="1:11" x14ac:dyDescent="0.35">
      <c r="A2899" t="s">
        <v>6182</v>
      </c>
      <c r="B2899" t="s">
        <v>5201</v>
      </c>
      <c r="C2899" t="s">
        <v>4512</v>
      </c>
      <c r="D2899" t="s">
        <v>413</v>
      </c>
      <c r="E2899" t="s">
        <v>413</v>
      </c>
      <c r="F2899" t="s">
        <v>413</v>
      </c>
      <c r="G2899" t="s">
        <v>413</v>
      </c>
      <c r="I2899" t="s">
        <v>1636</v>
      </c>
      <c r="J2899" t="s">
        <v>1636</v>
      </c>
      <c r="K2899" t="s">
        <v>5908</v>
      </c>
    </row>
    <row r="2900" spans="1:11" x14ac:dyDescent="0.35">
      <c r="A2900" t="s">
        <v>6182</v>
      </c>
      <c r="B2900" t="s">
        <v>5201</v>
      </c>
      <c r="C2900" t="s">
        <v>4533</v>
      </c>
      <c r="D2900" t="s">
        <v>413</v>
      </c>
      <c r="E2900" t="s">
        <v>413</v>
      </c>
      <c r="F2900" t="s">
        <v>413</v>
      </c>
      <c r="G2900" t="s">
        <v>413</v>
      </c>
      <c r="I2900" t="s">
        <v>1636</v>
      </c>
      <c r="J2900" t="s">
        <v>1636</v>
      </c>
      <c r="K2900" t="s">
        <v>5909</v>
      </c>
    </row>
    <row r="2901" spans="1:11" x14ac:dyDescent="0.35">
      <c r="A2901" t="s">
        <v>6182</v>
      </c>
      <c r="B2901" t="s">
        <v>5201</v>
      </c>
      <c r="C2901" t="s">
        <v>4554</v>
      </c>
      <c r="D2901" t="s">
        <v>413</v>
      </c>
      <c r="E2901" t="s">
        <v>413</v>
      </c>
      <c r="F2901" t="s">
        <v>413</v>
      </c>
      <c r="G2901" t="s">
        <v>413</v>
      </c>
      <c r="I2901" t="s">
        <v>1636</v>
      </c>
      <c r="J2901" t="s">
        <v>1636</v>
      </c>
      <c r="K2901" t="s">
        <v>5910</v>
      </c>
    </row>
    <row r="2902" spans="1:11" x14ac:dyDescent="0.35">
      <c r="A2902" t="s">
        <v>6182</v>
      </c>
      <c r="B2902" t="s">
        <v>5202</v>
      </c>
      <c r="C2902" t="s">
        <v>4490</v>
      </c>
      <c r="D2902" t="s">
        <v>413</v>
      </c>
      <c r="E2902" t="s">
        <v>413</v>
      </c>
      <c r="F2902" t="s">
        <v>413</v>
      </c>
      <c r="G2902" t="s">
        <v>413</v>
      </c>
      <c r="I2902" t="s">
        <v>1636</v>
      </c>
      <c r="J2902">
        <v>0</v>
      </c>
      <c r="K2902" t="s">
        <v>5911</v>
      </c>
    </row>
    <row r="2903" spans="1:11" x14ac:dyDescent="0.35">
      <c r="A2903" t="s">
        <v>6182</v>
      </c>
      <c r="B2903" t="s">
        <v>5202</v>
      </c>
      <c r="C2903" t="s">
        <v>4511</v>
      </c>
      <c r="D2903" t="s">
        <v>413</v>
      </c>
      <c r="E2903" t="s">
        <v>413</v>
      </c>
      <c r="F2903" t="s">
        <v>413</v>
      </c>
      <c r="G2903" t="s">
        <v>413</v>
      </c>
      <c r="I2903" t="s">
        <v>1636</v>
      </c>
      <c r="J2903" t="s">
        <v>1636</v>
      </c>
      <c r="K2903" t="s">
        <v>5912</v>
      </c>
    </row>
    <row r="2904" spans="1:11" x14ac:dyDescent="0.35">
      <c r="A2904" t="s">
        <v>6182</v>
      </c>
      <c r="B2904" t="s">
        <v>5202</v>
      </c>
      <c r="C2904" t="s">
        <v>4532</v>
      </c>
      <c r="D2904" t="s">
        <v>413</v>
      </c>
      <c r="E2904" t="s">
        <v>413</v>
      </c>
      <c r="F2904" t="s">
        <v>413</v>
      </c>
      <c r="G2904" t="s">
        <v>413</v>
      </c>
      <c r="I2904" t="s">
        <v>1636</v>
      </c>
      <c r="J2904" t="s">
        <v>1636</v>
      </c>
      <c r="K2904" t="s">
        <v>5913</v>
      </c>
    </row>
    <row r="2905" spans="1:11" x14ac:dyDescent="0.35">
      <c r="A2905" t="s">
        <v>6182</v>
      </c>
      <c r="B2905" t="s">
        <v>5202</v>
      </c>
      <c r="C2905" t="s">
        <v>4553</v>
      </c>
      <c r="D2905" t="s">
        <v>413</v>
      </c>
      <c r="E2905" t="s">
        <v>413</v>
      </c>
      <c r="F2905" t="s">
        <v>413</v>
      </c>
      <c r="G2905" t="s">
        <v>413</v>
      </c>
      <c r="I2905" t="s">
        <v>1636</v>
      </c>
      <c r="J2905" t="s">
        <v>1636</v>
      </c>
      <c r="K2905" t="s">
        <v>5914</v>
      </c>
    </row>
    <row r="2906" spans="1:11" x14ac:dyDescent="0.35">
      <c r="A2906" t="s">
        <v>6182</v>
      </c>
      <c r="B2906" t="s">
        <v>5203</v>
      </c>
      <c r="C2906" t="s">
        <v>4489</v>
      </c>
      <c r="D2906" t="s">
        <v>413</v>
      </c>
      <c r="E2906" t="s">
        <v>413</v>
      </c>
      <c r="F2906" t="s">
        <v>413</v>
      </c>
      <c r="G2906" t="s">
        <v>413</v>
      </c>
      <c r="I2906" t="s">
        <v>1636</v>
      </c>
      <c r="J2906">
        <v>0</v>
      </c>
      <c r="K2906" t="s">
        <v>5915</v>
      </c>
    </row>
    <row r="2907" spans="1:11" x14ac:dyDescent="0.35">
      <c r="A2907" t="s">
        <v>6182</v>
      </c>
      <c r="B2907" t="s">
        <v>5203</v>
      </c>
      <c r="C2907" t="s">
        <v>4510</v>
      </c>
      <c r="D2907" t="s">
        <v>413</v>
      </c>
      <c r="E2907" t="s">
        <v>413</v>
      </c>
      <c r="F2907" t="s">
        <v>413</v>
      </c>
      <c r="G2907" t="s">
        <v>413</v>
      </c>
      <c r="I2907" t="s">
        <v>1636</v>
      </c>
      <c r="J2907" t="s">
        <v>1636</v>
      </c>
      <c r="K2907" t="s">
        <v>5916</v>
      </c>
    </row>
    <row r="2908" spans="1:11" x14ac:dyDescent="0.35">
      <c r="A2908" t="s">
        <v>6182</v>
      </c>
      <c r="B2908" t="s">
        <v>5203</v>
      </c>
      <c r="C2908" t="s">
        <v>4531</v>
      </c>
      <c r="D2908" t="s">
        <v>413</v>
      </c>
      <c r="E2908" t="s">
        <v>413</v>
      </c>
      <c r="F2908" t="s">
        <v>413</v>
      </c>
      <c r="G2908" t="s">
        <v>413</v>
      </c>
      <c r="I2908" t="s">
        <v>1636</v>
      </c>
      <c r="J2908" t="s">
        <v>1636</v>
      </c>
      <c r="K2908" t="s">
        <v>5917</v>
      </c>
    </row>
    <row r="2909" spans="1:11" x14ac:dyDescent="0.35">
      <c r="A2909" t="s">
        <v>6182</v>
      </c>
      <c r="B2909" t="s">
        <v>5203</v>
      </c>
      <c r="C2909" t="s">
        <v>4552</v>
      </c>
      <c r="D2909" t="s">
        <v>413</v>
      </c>
      <c r="E2909" t="s">
        <v>413</v>
      </c>
      <c r="F2909" t="s">
        <v>413</v>
      </c>
      <c r="G2909" t="s">
        <v>413</v>
      </c>
      <c r="I2909" t="s">
        <v>1636</v>
      </c>
      <c r="J2909" t="s">
        <v>1636</v>
      </c>
      <c r="K2909" t="s">
        <v>5918</v>
      </c>
    </row>
    <row r="2910" spans="1:11" x14ac:dyDescent="0.35">
      <c r="A2910" t="s">
        <v>6182</v>
      </c>
      <c r="B2910" t="s">
        <v>5204</v>
      </c>
      <c r="C2910" t="s">
        <v>4488</v>
      </c>
      <c r="D2910" t="s">
        <v>413</v>
      </c>
      <c r="E2910" t="s">
        <v>413</v>
      </c>
      <c r="F2910" t="s">
        <v>413</v>
      </c>
      <c r="G2910" t="s">
        <v>413</v>
      </c>
      <c r="I2910" t="s">
        <v>1636</v>
      </c>
      <c r="J2910">
        <v>0</v>
      </c>
      <c r="K2910" t="s">
        <v>5919</v>
      </c>
    </row>
    <row r="2911" spans="1:11" x14ac:dyDescent="0.35">
      <c r="A2911" t="s">
        <v>6182</v>
      </c>
      <c r="B2911" t="s">
        <v>5204</v>
      </c>
      <c r="C2911" t="s">
        <v>4509</v>
      </c>
      <c r="D2911" t="s">
        <v>413</v>
      </c>
      <c r="E2911" t="s">
        <v>413</v>
      </c>
      <c r="F2911" t="s">
        <v>413</v>
      </c>
      <c r="G2911" t="s">
        <v>413</v>
      </c>
      <c r="I2911" t="s">
        <v>1636</v>
      </c>
      <c r="J2911" t="s">
        <v>1636</v>
      </c>
      <c r="K2911" t="s">
        <v>5920</v>
      </c>
    </row>
    <row r="2912" spans="1:11" x14ac:dyDescent="0.35">
      <c r="A2912" t="s">
        <v>6182</v>
      </c>
      <c r="B2912" t="s">
        <v>5204</v>
      </c>
      <c r="C2912" t="s">
        <v>4530</v>
      </c>
      <c r="D2912" t="s">
        <v>413</v>
      </c>
      <c r="E2912" t="s">
        <v>413</v>
      </c>
      <c r="F2912" t="s">
        <v>413</v>
      </c>
      <c r="G2912" t="s">
        <v>413</v>
      </c>
      <c r="I2912" t="s">
        <v>1636</v>
      </c>
      <c r="J2912" t="s">
        <v>1636</v>
      </c>
      <c r="K2912" t="s">
        <v>5921</v>
      </c>
    </row>
    <row r="2913" spans="1:11" x14ac:dyDescent="0.35">
      <c r="A2913" t="s">
        <v>6182</v>
      </c>
      <c r="B2913" t="s">
        <v>5204</v>
      </c>
      <c r="C2913" t="s">
        <v>4551</v>
      </c>
      <c r="D2913" t="s">
        <v>413</v>
      </c>
      <c r="E2913" t="s">
        <v>413</v>
      </c>
      <c r="F2913" t="s">
        <v>413</v>
      </c>
      <c r="G2913" t="s">
        <v>413</v>
      </c>
      <c r="I2913" t="s">
        <v>1636</v>
      </c>
      <c r="J2913" t="s">
        <v>1636</v>
      </c>
      <c r="K2913" t="s">
        <v>5922</v>
      </c>
    </row>
    <row r="2914" spans="1:11" x14ac:dyDescent="0.35">
      <c r="A2914" t="s">
        <v>6182</v>
      </c>
      <c r="B2914" t="s">
        <v>5205</v>
      </c>
      <c r="C2914" t="s">
        <v>4487</v>
      </c>
      <c r="D2914" t="s">
        <v>413</v>
      </c>
      <c r="E2914" t="s">
        <v>413</v>
      </c>
      <c r="F2914" t="s">
        <v>413</v>
      </c>
      <c r="G2914" t="s">
        <v>413</v>
      </c>
      <c r="I2914" t="s">
        <v>1636</v>
      </c>
      <c r="J2914">
        <v>0</v>
      </c>
      <c r="K2914" t="s">
        <v>5923</v>
      </c>
    </row>
    <row r="2915" spans="1:11" x14ac:dyDescent="0.35">
      <c r="A2915" t="s">
        <v>6182</v>
      </c>
      <c r="B2915" t="s">
        <v>5205</v>
      </c>
      <c r="C2915" t="s">
        <v>4508</v>
      </c>
      <c r="D2915" t="s">
        <v>413</v>
      </c>
      <c r="E2915" t="s">
        <v>413</v>
      </c>
      <c r="F2915" t="s">
        <v>413</v>
      </c>
      <c r="G2915" t="s">
        <v>413</v>
      </c>
      <c r="I2915" t="s">
        <v>1636</v>
      </c>
      <c r="J2915" t="s">
        <v>1636</v>
      </c>
      <c r="K2915" t="s">
        <v>5924</v>
      </c>
    </row>
    <row r="2916" spans="1:11" x14ac:dyDescent="0.35">
      <c r="A2916" t="s">
        <v>6182</v>
      </c>
      <c r="B2916" t="s">
        <v>5205</v>
      </c>
      <c r="C2916" t="s">
        <v>4529</v>
      </c>
      <c r="D2916" t="s">
        <v>413</v>
      </c>
      <c r="E2916" t="s">
        <v>413</v>
      </c>
      <c r="F2916" t="s">
        <v>413</v>
      </c>
      <c r="G2916" t="s">
        <v>413</v>
      </c>
      <c r="I2916" t="s">
        <v>1636</v>
      </c>
      <c r="J2916" t="s">
        <v>1636</v>
      </c>
      <c r="K2916" t="s">
        <v>5925</v>
      </c>
    </row>
    <row r="2917" spans="1:11" x14ac:dyDescent="0.35">
      <c r="A2917" t="s">
        <v>6182</v>
      </c>
      <c r="B2917" t="s">
        <v>5205</v>
      </c>
      <c r="C2917" t="s">
        <v>4550</v>
      </c>
      <c r="D2917" t="s">
        <v>413</v>
      </c>
      <c r="E2917" t="s">
        <v>413</v>
      </c>
      <c r="F2917" t="s">
        <v>413</v>
      </c>
      <c r="G2917" t="s">
        <v>413</v>
      </c>
      <c r="I2917" t="s">
        <v>1636</v>
      </c>
      <c r="J2917" t="s">
        <v>1636</v>
      </c>
      <c r="K2917" t="s">
        <v>5926</v>
      </c>
    </row>
    <row r="2918" spans="1:11" x14ac:dyDescent="0.35">
      <c r="A2918" t="s">
        <v>6182</v>
      </c>
      <c r="B2918" t="s">
        <v>5206</v>
      </c>
      <c r="C2918" t="s">
        <v>4486</v>
      </c>
      <c r="D2918" t="s">
        <v>413</v>
      </c>
      <c r="E2918" t="s">
        <v>413</v>
      </c>
      <c r="F2918" t="s">
        <v>413</v>
      </c>
      <c r="G2918" t="s">
        <v>413</v>
      </c>
      <c r="I2918" t="s">
        <v>1636</v>
      </c>
      <c r="J2918">
        <v>0</v>
      </c>
      <c r="K2918" t="s">
        <v>5927</v>
      </c>
    </row>
    <row r="2919" spans="1:11" x14ac:dyDescent="0.35">
      <c r="A2919" t="s">
        <v>6182</v>
      </c>
      <c r="B2919" t="s">
        <v>5206</v>
      </c>
      <c r="C2919" t="s">
        <v>4507</v>
      </c>
      <c r="D2919" t="s">
        <v>413</v>
      </c>
      <c r="E2919" t="s">
        <v>413</v>
      </c>
      <c r="F2919" t="s">
        <v>413</v>
      </c>
      <c r="G2919" t="s">
        <v>413</v>
      </c>
      <c r="I2919" t="s">
        <v>1636</v>
      </c>
      <c r="J2919" t="s">
        <v>1636</v>
      </c>
      <c r="K2919" t="s">
        <v>5928</v>
      </c>
    </row>
    <row r="2920" spans="1:11" x14ac:dyDescent="0.35">
      <c r="A2920" t="s">
        <v>6182</v>
      </c>
      <c r="B2920" t="s">
        <v>5206</v>
      </c>
      <c r="C2920" t="s">
        <v>4528</v>
      </c>
      <c r="D2920" t="s">
        <v>413</v>
      </c>
      <c r="E2920" t="s">
        <v>413</v>
      </c>
      <c r="F2920" t="s">
        <v>413</v>
      </c>
      <c r="G2920" t="s">
        <v>413</v>
      </c>
      <c r="I2920" t="s">
        <v>1636</v>
      </c>
      <c r="J2920" t="s">
        <v>1636</v>
      </c>
      <c r="K2920" t="s">
        <v>5929</v>
      </c>
    </row>
    <row r="2921" spans="1:11" x14ac:dyDescent="0.35">
      <c r="A2921" t="s">
        <v>6182</v>
      </c>
      <c r="B2921" t="s">
        <v>5206</v>
      </c>
      <c r="C2921" t="s">
        <v>4549</v>
      </c>
      <c r="D2921" t="s">
        <v>413</v>
      </c>
      <c r="E2921" t="s">
        <v>413</v>
      </c>
      <c r="F2921" t="s">
        <v>413</v>
      </c>
      <c r="G2921" t="s">
        <v>413</v>
      </c>
      <c r="I2921" t="s">
        <v>1636</v>
      </c>
      <c r="J2921" t="s">
        <v>1636</v>
      </c>
      <c r="K2921" t="s">
        <v>5930</v>
      </c>
    </row>
    <row r="2922" spans="1:11" x14ac:dyDescent="0.35">
      <c r="A2922" t="s">
        <v>6182</v>
      </c>
      <c r="B2922" t="s">
        <v>5207</v>
      </c>
      <c r="C2922" t="s">
        <v>4499</v>
      </c>
      <c r="D2922" t="s">
        <v>3794</v>
      </c>
      <c r="E2922" t="s">
        <v>3795</v>
      </c>
      <c r="F2922" t="s">
        <v>3795</v>
      </c>
      <c r="G2922" t="s">
        <v>5364</v>
      </c>
      <c r="H2922">
        <v>49</v>
      </c>
      <c r="I2922" t="s">
        <v>2353</v>
      </c>
      <c r="J2922">
        <v>49</v>
      </c>
      <c r="K2922" t="s">
        <v>5931</v>
      </c>
    </row>
    <row r="2923" spans="1:11" x14ac:dyDescent="0.35">
      <c r="A2923" t="s">
        <v>6182</v>
      </c>
      <c r="B2923" t="s">
        <v>5207</v>
      </c>
      <c r="C2923" t="s">
        <v>4520</v>
      </c>
      <c r="D2923" t="s">
        <v>413</v>
      </c>
      <c r="E2923" t="s">
        <v>413</v>
      </c>
      <c r="F2923" t="s">
        <v>413</v>
      </c>
      <c r="G2923" t="s">
        <v>413</v>
      </c>
      <c r="I2923" t="s">
        <v>1636</v>
      </c>
      <c r="J2923" t="s">
        <v>1636</v>
      </c>
      <c r="K2923" t="s">
        <v>5932</v>
      </c>
    </row>
    <row r="2924" spans="1:11" x14ac:dyDescent="0.35">
      <c r="A2924" t="s">
        <v>6182</v>
      </c>
      <c r="B2924" t="s">
        <v>5207</v>
      </c>
      <c r="C2924" t="s">
        <v>4541</v>
      </c>
      <c r="D2924" t="s">
        <v>413</v>
      </c>
      <c r="E2924" t="s">
        <v>413</v>
      </c>
      <c r="F2924" t="s">
        <v>413</v>
      </c>
      <c r="G2924" t="s">
        <v>413</v>
      </c>
      <c r="I2924" t="s">
        <v>1636</v>
      </c>
      <c r="J2924" t="s">
        <v>1636</v>
      </c>
      <c r="K2924" t="s">
        <v>5933</v>
      </c>
    </row>
    <row r="2925" spans="1:11" x14ac:dyDescent="0.35">
      <c r="A2925" t="s">
        <v>6182</v>
      </c>
      <c r="B2925" t="s">
        <v>5207</v>
      </c>
      <c r="C2925" t="s">
        <v>4562</v>
      </c>
      <c r="D2925" t="s">
        <v>413</v>
      </c>
      <c r="E2925" t="s">
        <v>413</v>
      </c>
      <c r="F2925" t="s">
        <v>413</v>
      </c>
      <c r="G2925" t="s">
        <v>413</v>
      </c>
      <c r="I2925" t="s">
        <v>1636</v>
      </c>
      <c r="J2925" t="s">
        <v>1636</v>
      </c>
      <c r="K2925" t="s">
        <v>5934</v>
      </c>
    </row>
    <row r="2926" spans="1:11" x14ac:dyDescent="0.35">
      <c r="A2926" t="s">
        <v>6182</v>
      </c>
      <c r="B2926" t="s">
        <v>5208</v>
      </c>
      <c r="C2926" t="s">
        <v>4498</v>
      </c>
      <c r="D2926" t="s">
        <v>4142</v>
      </c>
      <c r="E2926" t="s">
        <v>4153</v>
      </c>
      <c r="F2926" t="s">
        <v>4153</v>
      </c>
      <c r="G2926" t="s">
        <v>6213</v>
      </c>
      <c r="H2926">
        <v>25</v>
      </c>
      <c r="I2926" t="s">
        <v>2353</v>
      </c>
      <c r="J2926">
        <v>49</v>
      </c>
      <c r="K2926" t="s">
        <v>5935</v>
      </c>
    </row>
    <row r="2927" spans="1:11" x14ac:dyDescent="0.35">
      <c r="A2927" t="s">
        <v>6182</v>
      </c>
      <c r="B2927" t="s">
        <v>5208</v>
      </c>
      <c r="C2927" t="s">
        <v>4519</v>
      </c>
      <c r="D2927" t="s">
        <v>837</v>
      </c>
      <c r="E2927" t="s">
        <v>1117</v>
      </c>
      <c r="F2927" t="s">
        <v>1117</v>
      </c>
      <c r="G2927" t="s">
        <v>6035</v>
      </c>
      <c r="H2927">
        <v>15</v>
      </c>
      <c r="I2927" t="s">
        <v>2353</v>
      </c>
      <c r="J2927" t="s">
        <v>1636</v>
      </c>
      <c r="K2927" t="s">
        <v>5936</v>
      </c>
    </row>
    <row r="2928" spans="1:11" x14ac:dyDescent="0.35">
      <c r="A2928" t="s">
        <v>6182</v>
      </c>
      <c r="B2928" t="s">
        <v>5208</v>
      </c>
      <c r="C2928" t="s">
        <v>4540</v>
      </c>
      <c r="D2928" t="s">
        <v>837</v>
      </c>
      <c r="E2928" t="s">
        <v>1117</v>
      </c>
      <c r="F2928" t="s">
        <v>1117</v>
      </c>
      <c r="G2928" t="s">
        <v>5389</v>
      </c>
      <c r="H2928">
        <v>9</v>
      </c>
      <c r="I2928" t="s">
        <v>2353</v>
      </c>
      <c r="J2928" t="s">
        <v>1636</v>
      </c>
      <c r="K2928" t="s">
        <v>5937</v>
      </c>
    </row>
    <row r="2929" spans="1:11" x14ac:dyDescent="0.35">
      <c r="A2929" t="s">
        <v>6182</v>
      </c>
      <c r="B2929" t="s">
        <v>5208</v>
      </c>
      <c r="C2929" t="s">
        <v>4561</v>
      </c>
      <c r="D2929" t="s">
        <v>413</v>
      </c>
      <c r="E2929" t="s">
        <v>413</v>
      </c>
      <c r="F2929" t="s">
        <v>413</v>
      </c>
      <c r="G2929" t="s">
        <v>413</v>
      </c>
      <c r="I2929" t="s">
        <v>1636</v>
      </c>
      <c r="J2929" t="s">
        <v>1636</v>
      </c>
      <c r="K2929" t="s">
        <v>5938</v>
      </c>
    </row>
    <row r="2930" spans="1:11" x14ac:dyDescent="0.35">
      <c r="A2930" t="s">
        <v>6182</v>
      </c>
      <c r="B2930" t="s">
        <v>5209</v>
      </c>
      <c r="C2930" t="s">
        <v>4497</v>
      </c>
      <c r="D2930" t="s">
        <v>837</v>
      </c>
      <c r="E2930" t="s">
        <v>1117</v>
      </c>
      <c r="F2930" t="s">
        <v>1117</v>
      </c>
      <c r="G2930" t="s">
        <v>4444</v>
      </c>
      <c r="H2930">
        <v>49</v>
      </c>
      <c r="I2930" t="s">
        <v>2353</v>
      </c>
      <c r="J2930">
        <v>49</v>
      </c>
      <c r="K2930" t="s">
        <v>5939</v>
      </c>
    </row>
    <row r="2931" spans="1:11" x14ac:dyDescent="0.35">
      <c r="A2931" t="s">
        <v>6182</v>
      </c>
      <c r="B2931" t="s">
        <v>5209</v>
      </c>
      <c r="C2931" t="s">
        <v>4518</v>
      </c>
      <c r="D2931" t="s">
        <v>413</v>
      </c>
      <c r="E2931" t="s">
        <v>413</v>
      </c>
      <c r="F2931" t="s">
        <v>413</v>
      </c>
      <c r="G2931" t="s">
        <v>413</v>
      </c>
      <c r="I2931" t="s">
        <v>1636</v>
      </c>
      <c r="J2931" t="s">
        <v>1636</v>
      </c>
      <c r="K2931" t="s">
        <v>5940</v>
      </c>
    </row>
    <row r="2932" spans="1:11" x14ac:dyDescent="0.35">
      <c r="A2932" t="s">
        <v>6182</v>
      </c>
      <c r="B2932" t="s">
        <v>5209</v>
      </c>
      <c r="C2932" t="s">
        <v>4539</v>
      </c>
      <c r="D2932" t="s">
        <v>413</v>
      </c>
      <c r="E2932" t="s">
        <v>413</v>
      </c>
      <c r="F2932" t="s">
        <v>413</v>
      </c>
      <c r="G2932" t="s">
        <v>413</v>
      </c>
      <c r="I2932" t="s">
        <v>1636</v>
      </c>
      <c r="J2932" t="s">
        <v>1636</v>
      </c>
      <c r="K2932" t="s">
        <v>5941</v>
      </c>
    </row>
    <row r="2933" spans="1:11" x14ac:dyDescent="0.35">
      <c r="A2933" t="s">
        <v>6182</v>
      </c>
      <c r="B2933" t="s">
        <v>5209</v>
      </c>
      <c r="C2933" t="s">
        <v>4560</v>
      </c>
      <c r="D2933" t="s">
        <v>413</v>
      </c>
      <c r="E2933" t="s">
        <v>413</v>
      </c>
      <c r="F2933" t="s">
        <v>413</v>
      </c>
      <c r="G2933" t="s">
        <v>413</v>
      </c>
      <c r="I2933" t="s">
        <v>1636</v>
      </c>
      <c r="J2933" t="s">
        <v>1636</v>
      </c>
      <c r="K2933" t="s">
        <v>5942</v>
      </c>
    </row>
    <row r="2934" spans="1:11" x14ac:dyDescent="0.35">
      <c r="A2934" t="s">
        <v>6182</v>
      </c>
      <c r="B2934" t="s">
        <v>5210</v>
      </c>
      <c r="C2934" t="s">
        <v>4496</v>
      </c>
      <c r="D2934" t="s">
        <v>4142</v>
      </c>
      <c r="E2934" t="s">
        <v>4153</v>
      </c>
      <c r="F2934" t="s">
        <v>4153</v>
      </c>
      <c r="G2934" t="s">
        <v>6214</v>
      </c>
      <c r="H2934">
        <v>6</v>
      </c>
      <c r="I2934" t="s">
        <v>2353</v>
      </c>
      <c r="J2934">
        <v>49</v>
      </c>
      <c r="K2934" t="s">
        <v>5943</v>
      </c>
    </row>
    <row r="2935" spans="1:11" x14ac:dyDescent="0.35">
      <c r="A2935" t="s">
        <v>6182</v>
      </c>
      <c r="B2935" t="s">
        <v>5210</v>
      </c>
      <c r="C2935" t="s">
        <v>4517</v>
      </c>
      <c r="D2935" t="s">
        <v>837</v>
      </c>
      <c r="E2935" t="s">
        <v>1117</v>
      </c>
      <c r="F2935" t="s">
        <v>1117</v>
      </c>
      <c r="G2935" t="s">
        <v>5389</v>
      </c>
      <c r="H2935">
        <v>43</v>
      </c>
      <c r="I2935" t="s">
        <v>2353</v>
      </c>
      <c r="J2935" t="s">
        <v>1636</v>
      </c>
      <c r="K2935" t="s">
        <v>5944</v>
      </c>
    </row>
    <row r="2936" spans="1:11" x14ac:dyDescent="0.35">
      <c r="A2936" t="s">
        <v>6182</v>
      </c>
      <c r="B2936" t="s">
        <v>5210</v>
      </c>
      <c r="C2936" t="s">
        <v>4538</v>
      </c>
      <c r="D2936" t="s">
        <v>413</v>
      </c>
      <c r="E2936" t="s">
        <v>413</v>
      </c>
      <c r="F2936" t="s">
        <v>413</v>
      </c>
      <c r="G2936" t="s">
        <v>413</v>
      </c>
      <c r="I2936" t="s">
        <v>1636</v>
      </c>
      <c r="J2936" t="s">
        <v>1636</v>
      </c>
      <c r="K2936" t="s">
        <v>5945</v>
      </c>
    </row>
    <row r="2937" spans="1:11" x14ac:dyDescent="0.35">
      <c r="A2937" t="s">
        <v>6182</v>
      </c>
      <c r="B2937" t="s">
        <v>5210</v>
      </c>
      <c r="C2937" t="s">
        <v>4559</v>
      </c>
      <c r="D2937" t="s">
        <v>413</v>
      </c>
      <c r="E2937" t="s">
        <v>413</v>
      </c>
      <c r="F2937" t="s">
        <v>413</v>
      </c>
      <c r="G2937" t="s">
        <v>413</v>
      </c>
      <c r="I2937" t="s">
        <v>1636</v>
      </c>
      <c r="J2937" t="s">
        <v>1636</v>
      </c>
      <c r="K2937" t="s">
        <v>5946</v>
      </c>
    </row>
    <row r="2938" spans="1:11" x14ac:dyDescent="0.35">
      <c r="A2938" t="s">
        <v>6182</v>
      </c>
      <c r="B2938" t="s">
        <v>5211</v>
      </c>
      <c r="C2938" t="s">
        <v>4495</v>
      </c>
      <c r="D2938" t="s">
        <v>834</v>
      </c>
      <c r="E2938" t="s">
        <v>1150</v>
      </c>
      <c r="F2938" t="s">
        <v>1150</v>
      </c>
      <c r="G2938" t="s">
        <v>4925</v>
      </c>
      <c r="H2938">
        <v>36</v>
      </c>
      <c r="I2938" t="s">
        <v>2353</v>
      </c>
      <c r="J2938">
        <v>36</v>
      </c>
      <c r="K2938" t="s">
        <v>5947</v>
      </c>
    </row>
    <row r="2939" spans="1:11" x14ac:dyDescent="0.35">
      <c r="A2939" t="s">
        <v>6182</v>
      </c>
      <c r="B2939" t="s">
        <v>5211</v>
      </c>
      <c r="C2939" t="s">
        <v>4516</v>
      </c>
      <c r="D2939" t="s">
        <v>413</v>
      </c>
      <c r="E2939" t="s">
        <v>413</v>
      </c>
      <c r="F2939" t="s">
        <v>413</v>
      </c>
      <c r="G2939" t="s">
        <v>413</v>
      </c>
      <c r="I2939" t="s">
        <v>1636</v>
      </c>
      <c r="J2939" t="s">
        <v>1636</v>
      </c>
      <c r="K2939" t="s">
        <v>5948</v>
      </c>
    </row>
    <row r="2940" spans="1:11" x14ac:dyDescent="0.35">
      <c r="A2940" t="s">
        <v>6182</v>
      </c>
      <c r="B2940" t="s">
        <v>5211</v>
      </c>
      <c r="C2940" t="s">
        <v>4537</v>
      </c>
      <c r="D2940" t="s">
        <v>413</v>
      </c>
      <c r="E2940" t="s">
        <v>413</v>
      </c>
      <c r="F2940" t="s">
        <v>413</v>
      </c>
      <c r="G2940" t="s">
        <v>413</v>
      </c>
      <c r="I2940" t="s">
        <v>1636</v>
      </c>
      <c r="J2940" t="s">
        <v>1636</v>
      </c>
      <c r="K2940" t="s">
        <v>5949</v>
      </c>
    </row>
    <row r="2941" spans="1:11" x14ac:dyDescent="0.35">
      <c r="A2941" t="s">
        <v>6182</v>
      </c>
      <c r="B2941" t="s">
        <v>5211</v>
      </c>
      <c r="C2941" t="s">
        <v>4558</v>
      </c>
      <c r="D2941" t="s">
        <v>413</v>
      </c>
      <c r="E2941" t="s">
        <v>413</v>
      </c>
      <c r="F2941" t="s">
        <v>413</v>
      </c>
      <c r="G2941" t="s">
        <v>413</v>
      </c>
      <c r="I2941" t="s">
        <v>1636</v>
      </c>
      <c r="J2941" t="s">
        <v>1636</v>
      </c>
      <c r="K2941" t="s">
        <v>5950</v>
      </c>
    </row>
    <row r="2942" spans="1:11" x14ac:dyDescent="0.35">
      <c r="A2942" t="s">
        <v>6182</v>
      </c>
      <c r="B2942" t="s">
        <v>5212</v>
      </c>
      <c r="C2942" t="s">
        <v>4494</v>
      </c>
      <c r="D2942" t="s">
        <v>834</v>
      </c>
      <c r="E2942" t="s">
        <v>1150</v>
      </c>
      <c r="F2942" t="s">
        <v>1150</v>
      </c>
      <c r="G2942" t="s">
        <v>4924</v>
      </c>
      <c r="H2942">
        <v>7</v>
      </c>
      <c r="I2942" t="s">
        <v>2353</v>
      </c>
      <c r="J2942">
        <v>49</v>
      </c>
      <c r="K2942" t="s">
        <v>5951</v>
      </c>
    </row>
    <row r="2943" spans="1:11" x14ac:dyDescent="0.35">
      <c r="A2943" t="s">
        <v>6182</v>
      </c>
      <c r="B2943" t="s">
        <v>5212</v>
      </c>
      <c r="C2943" t="s">
        <v>4515</v>
      </c>
      <c r="D2943" t="s">
        <v>837</v>
      </c>
      <c r="E2943" t="s">
        <v>1117</v>
      </c>
      <c r="F2943" t="s">
        <v>1117</v>
      </c>
      <c r="G2943" t="s">
        <v>5387</v>
      </c>
      <c r="H2943">
        <v>30</v>
      </c>
      <c r="I2943" t="s">
        <v>2353</v>
      </c>
      <c r="J2943" t="s">
        <v>1636</v>
      </c>
      <c r="K2943" t="s">
        <v>5952</v>
      </c>
    </row>
    <row r="2944" spans="1:11" x14ac:dyDescent="0.35">
      <c r="A2944" t="s">
        <v>6182</v>
      </c>
      <c r="B2944" t="s">
        <v>5212</v>
      </c>
      <c r="C2944" t="s">
        <v>4536</v>
      </c>
      <c r="D2944" t="s">
        <v>4142</v>
      </c>
      <c r="E2944" t="s">
        <v>4153</v>
      </c>
      <c r="F2944" t="s">
        <v>4153</v>
      </c>
      <c r="G2944" t="s">
        <v>6214</v>
      </c>
      <c r="H2944">
        <v>12</v>
      </c>
      <c r="I2944" t="s">
        <v>2353</v>
      </c>
      <c r="J2944" t="s">
        <v>1636</v>
      </c>
      <c r="K2944" t="s">
        <v>5953</v>
      </c>
    </row>
    <row r="2945" spans="1:11" x14ac:dyDescent="0.35">
      <c r="A2945" t="s">
        <v>6182</v>
      </c>
      <c r="B2945" t="s">
        <v>5212</v>
      </c>
      <c r="C2945" t="s">
        <v>4557</v>
      </c>
      <c r="D2945" t="s">
        <v>413</v>
      </c>
      <c r="E2945" t="s">
        <v>413</v>
      </c>
      <c r="F2945" t="s">
        <v>413</v>
      </c>
      <c r="G2945" t="s">
        <v>413</v>
      </c>
      <c r="I2945" t="s">
        <v>1636</v>
      </c>
      <c r="J2945" t="s">
        <v>1636</v>
      </c>
      <c r="K2945" t="s">
        <v>5954</v>
      </c>
    </row>
    <row r="2946" spans="1:11" x14ac:dyDescent="0.35">
      <c r="A2946" t="s">
        <v>6182</v>
      </c>
      <c r="B2946" t="s">
        <v>5213</v>
      </c>
      <c r="C2946" t="s">
        <v>4493</v>
      </c>
      <c r="D2946" t="s">
        <v>834</v>
      </c>
      <c r="E2946" t="s">
        <v>1150</v>
      </c>
      <c r="F2946" t="s">
        <v>1150</v>
      </c>
      <c r="G2946" t="s">
        <v>4925</v>
      </c>
      <c r="H2946">
        <v>49</v>
      </c>
      <c r="I2946" t="s">
        <v>2353</v>
      </c>
      <c r="J2946">
        <v>49</v>
      </c>
      <c r="K2946" t="s">
        <v>5955</v>
      </c>
    </row>
    <row r="2947" spans="1:11" x14ac:dyDescent="0.35">
      <c r="A2947" t="s">
        <v>6182</v>
      </c>
      <c r="B2947" t="s">
        <v>5213</v>
      </c>
      <c r="C2947" t="s">
        <v>4514</v>
      </c>
      <c r="D2947" t="s">
        <v>413</v>
      </c>
      <c r="E2947" t="s">
        <v>413</v>
      </c>
      <c r="F2947" t="s">
        <v>413</v>
      </c>
      <c r="G2947" t="s">
        <v>413</v>
      </c>
      <c r="I2947" t="s">
        <v>1636</v>
      </c>
      <c r="J2947" t="s">
        <v>1636</v>
      </c>
      <c r="K2947" t="s">
        <v>5956</v>
      </c>
    </row>
    <row r="2948" spans="1:11" x14ac:dyDescent="0.35">
      <c r="A2948" t="s">
        <v>6182</v>
      </c>
      <c r="B2948" t="s">
        <v>5213</v>
      </c>
      <c r="C2948" t="s">
        <v>4535</v>
      </c>
      <c r="D2948" t="s">
        <v>413</v>
      </c>
      <c r="E2948" t="s">
        <v>413</v>
      </c>
      <c r="F2948" t="s">
        <v>413</v>
      </c>
      <c r="G2948" t="s">
        <v>413</v>
      </c>
      <c r="I2948" t="s">
        <v>1636</v>
      </c>
      <c r="J2948" t="s">
        <v>1636</v>
      </c>
      <c r="K2948" t="s">
        <v>5957</v>
      </c>
    </row>
    <row r="2949" spans="1:11" x14ac:dyDescent="0.35">
      <c r="A2949" t="s">
        <v>6182</v>
      </c>
      <c r="B2949" t="s">
        <v>5213</v>
      </c>
      <c r="C2949" t="s">
        <v>4556</v>
      </c>
      <c r="D2949" t="s">
        <v>413</v>
      </c>
      <c r="E2949" t="s">
        <v>413</v>
      </c>
      <c r="F2949" t="s">
        <v>413</v>
      </c>
      <c r="G2949" t="s">
        <v>413</v>
      </c>
      <c r="I2949" t="s">
        <v>1636</v>
      </c>
      <c r="J2949" t="s">
        <v>1636</v>
      </c>
      <c r="K2949" t="s">
        <v>5958</v>
      </c>
    </row>
    <row r="2950" spans="1:11" x14ac:dyDescent="0.35">
      <c r="A2950" t="s">
        <v>6343</v>
      </c>
      <c r="B2950" t="s">
        <v>5092</v>
      </c>
      <c r="C2950" t="s">
        <v>4821</v>
      </c>
      <c r="D2950" t="s">
        <v>413</v>
      </c>
      <c r="E2950" t="s">
        <v>413</v>
      </c>
      <c r="F2950" t="s">
        <v>413</v>
      </c>
      <c r="G2950" t="s">
        <v>413</v>
      </c>
      <c r="I2950" t="s">
        <v>1636</v>
      </c>
      <c r="J2950">
        <v>0</v>
      </c>
      <c r="K2950" t="s">
        <v>5539</v>
      </c>
    </row>
    <row r="2951" spans="1:11" x14ac:dyDescent="0.35">
      <c r="A2951" t="s">
        <v>6343</v>
      </c>
      <c r="B2951" t="s">
        <v>5092</v>
      </c>
      <c r="C2951" t="s">
        <v>4842</v>
      </c>
      <c r="D2951" t="s">
        <v>413</v>
      </c>
      <c r="E2951" t="s">
        <v>413</v>
      </c>
      <c r="F2951" t="s">
        <v>413</v>
      </c>
      <c r="G2951" t="s">
        <v>413</v>
      </c>
      <c r="I2951" t="s">
        <v>1636</v>
      </c>
      <c r="J2951" t="s">
        <v>1636</v>
      </c>
      <c r="K2951" t="s">
        <v>5540</v>
      </c>
    </row>
    <row r="2952" spans="1:11" x14ac:dyDescent="0.35">
      <c r="A2952" t="s">
        <v>6343</v>
      </c>
      <c r="B2952" t="s">
        <v>5092</v>
      </c>
      <c r="C2952" t="s">
        <v>4863</v>
      </c>
      <c r="D2952" t="s">
        <v>413</v>
      </c>
      <c r="E2952" t="s">
        <v>413</v>
      </c>
      <c r="F2952" t="s">
        <v>413</v>
      </c>
      <c r="G2952" t="s">
        <v>413</v>
      </c>
      <c r="I2952" t="s">
        <v>1636</v>
      </c>
      <c r="J2952" t="s">
        <v>1636</v>
      </c>
      <c r="K2952" t="s">
        <v>5541</v>
      </c>
    </row>
    <row r="2953" spans="1:11" x14ac:dyDescent="0.35">
      <c r="A2953" t="s">
        <v>6343</v>
      </c>
      <c r="B2953" t="s">
        <v>5092</v>
      </c>
      <c r="C2953" t="s">
        <v>4884</v>
      </c>
      <c r="D2953" t="s">
        <v>413</v>
      </c>
      <c r="E2953" t="s">
        <v>413</v>
      </c>
      <c r="F2953" t="s">
        <v>413</v>
      </c>
      <c r="G2953" t="s">
        <v>413</v>
      </c>
      <c r="I2953" t="s">
        <v>1636</v>
      </c>
      <c r="J2953" t="s">
        <v>1636</v>
      </c>
      <c r="K2953" t="s">
        <v>5542</v>
      </c>
    </row>
    <row r="2954" spans="1:11" x14ac:dyDescent="0.35">
      <c r="A2954" t="s">
        <v>6343</v>
      </c>
      <c r="B2954" t="s">
        <v>5093</v>
      </c>
      <c r="C2954" t="s">
        <v>4820</v>
      </c>
      <c r="D2954" t="s">
        <v>413</v>
      </c>
      <c r="E2954" t="s">
        <v>413</v>
      </c>
      <c r="F2954" t="s">
        <v>413</v>
      </c>
      <c r="G2954" t="s">
        <v>413</v>
      </c>
      <c r="I2954" t="s">
        <v>1636</v>
      </c>
      <c r="J2954">
        <v>0</v>
      </c>
      <c r="K2954" t="s">
        <v>5543</v>
      </c>
    </row>
    <row r="2955" spans="1:11" x14ac:dyDescent="0.35">
      <c r="A2955" t="s">
        <v>6343</v>
      </c>
      <c r="B2955" t="s">
        <v>5093</v>
      </c>
      <c r="C2955" t="s">
        <v>4841</v>
      </c>
      <c r="D2955" t="s">
        <v>413</v>
      </c>
      <c r="E2955" t="s">
        <v>413</v>
      </c>
      <c r="F2955" t="s">
        <v>413</v>
      </c>
      <c r="G2955" t="s">
        <v>413</v>
      </c>
      <c r="I2955" t="s">
        <v>1636</v>
      </c>
      <c r="J2955" t="s">
        <v>1636</v>
      </c>
      <c r="K2955" t="s">
        <v>5544</v>
      </c>
    </row>
    <row r="2956" spans="1:11" x14ac:dyDescent="0.35">
      <c r="A2956" t="s">
        <v>6343</v>
      </c>
      <c r="B2956" t="s">
        <v>5093</v>
      </c>
      <c r="C2956" t="s">
        <v>4862</v>
      </c>
      <c r="D2956" t="s">
        <v>413</v>
      </c>
      <c r="E2956" t="s">
        <v>413</v>
      </c>
      <c r="F2956" t="s">
        <v>413</v>
      </c>
      <c r="G2956" t="s">
        <v>413</v>
      </c>
      <c r="I2956" t="s">
        <v>1636</v>
      </c>
      <c r="J2956" t="s">
        <v>1636</v>
      </c>
      <c r="K2956" t="s">
        <v>5545</v>
      </c>
    </row>
    <row r="2957" spans="1:11" x14ac:dyDescent="0.35">
      <c r="A2957" t="s">
        <v>6343</v>
      </c>
      <c r="B2957" t="s">
        <v>5093</v>
      </c>
      <c r="C2957" t="s">
        <v>4883</v>
      </c>
      <c r="D2957" t="s">
        <v>413</v>
      </c>
      <c r="E2957" t="s">
        <v>413</v>
      </c>
      <c r="F2957" t="s">
        <v>413</v>
      </c>
      <c r="G2957" t="s">
        <v>413</v>
      </c>
      <c r="I2957" t="s">
        <v>1636</v>
      </c>
      <c r="J2957" t="s">
        <v>1636</v>
      </c>
      <c r="K2957" t="s">
        <v>5546</v>
      </c>
    </row>
    <row r="2958" spans="1:11" x14ac:dyDescent="0.35">
      <c r="A2958" t="s">
        <v>6343</v>
      </c>
      <c r="B2958" t="s">
        <v>5094</v>
      </c>
      <c r="C2958" t="s">
        <v>4819</v>
      </c>
      <c r="D2958" t="s">
        <v>413</v>
      </c>
      <c r="E2958" t="s">
        <v>413</v>
      </c>
      <c r="F2958" t="s">
        <v>413</v>
      </c>
      <c r="G2958" t="s">
        <v>413</v>
      </c>
      <c r="I2958" t="s">
        <v>1636</v>
      </c>
      <c r="J2958">
        <v>0</v>
      </c>
      <c r="K2958" t="s">
        <v>5547</v>
      </c>
    </row>
    <row r="2959" spans="1:11" x14ac:dyDescent="0.35">
      <c r="A2959" t="s">
        <v>6343</v>
      </c>
      <c r="B2959" t="s">
        <v>5094</v>
      </c>
      <c r="C2959" t="s">
        <v>4840</v>
      </c>
      <c r="D2959" t="s">
        <v>413</v>
      </c>
      <c r="E2959" t="s">
        <v>413</v>
      </c>
      <c r="F2959" t="s">
        <v>413</v>
      </c>
      <c r="G2959" t="s">
        <v>413</v>
      </c>
      <c r="I2959" t="s">
        <v>1636</v>
      </c>
      <c r="J2959" t="s">
        <v>1636</v>
      </c>
      <c r="K2959" t="s">
        <v>5548</v>
      </c>
    </row>
    <row r="2960" spans="1:11" x14ac:dyDescent="0.35">
      <c r="A2960" t="s">
        <v>6343</v>
      </c>
      <c r="B2960" t="s">
        <v>5094</v>
      </c>
      <c r="C2960" t="s">
        <v>4861</v>
      </c>
      <c r="D2960" t="s">
        <v>413</v>
      </c>
      <c r="E2960" t="s">
        <v>413</v>
      </c>
      <c r="F2960" t="s">
        <v>413</v>
      </c>
      <c r="G2960" t="s">
        <v>413</v>
      </c>
      <c r="I2960" t="s">
        <v>1636</v>
      </c>
      <c r="J2960" t="s">
        <v>1636</v>
      </c>
      <c r="K2960" t="s">
        <v>5549</v>
      </c>
    </row>
    <row r="2961" spans="1:11" x14ac:dyDescent="0.35">
      <c r="A2961" t="s">
        <v>6343</v>
      </c>
      <c r="B2961" t="s">
        <v>5094</v>
      </c>
      <c r="C2961" t="s">
        <v>4882</v>
      </c>
      <c r="D2961" t="s">
        <v>413</v>
      </c>
      <c r="E2961" t="s">
        <v>413</v>
      </c>
      <c r="F2961" t="s">
        <v>413</v>
      </c>
      <c r="G2961" t="s">
        <v>413</v>
      </c>
      <c r="I2961" t="s">
        <v>1636</v>
      </c>
      <c r="J2961" t="s">
        <v>1636</v>
      </c>
      <c r="K2961" t="s">
        <v>5550</v>
      </c>
    </row>
    <row r="2962" spans="1:11" x14ac:dyDescent="0.35">
      <c r="A2962" t="s">
        <v>6343</v>
      </c>
      <c r="B2962" t="s">
        <v>5095</v>
      </c>
      <c r="C2962" t="s">
        <v>4818</v>
      </c>
      <c r="D2962" t="s">
        <v>413</v>
      </c>
      <c r="E2962" t="s">
        <v>413</v>
      </c>
      <c r="F2962" t="s">
        <v>413</v>
      </c>
      <c r="G2962" t="s">
        <v>413</v>
      </c>
      <c r="I2962" t="s">
        <v>1636</v>
      </c>
      <c r="J2962">
        <v>0</v>
      </c>
      <c r="K2962" t="s">
        <v>5551</v>
      </c>
    </row>
    <row r="2963" spans="1:11" x14ac:dyDescent="0.35">
      <c r="A2963" t="s">
        <v>6343</v>
      </c>
      <c r="B2963" t="s">
        <v>5095</v>
      </c>
      <c r="C2963" t="s">
        <v>4839</v>
      </c>
      <c r="D2963" t="s">
        <v>413</v>
      </c>
      <c r="E2963" t="s">
        <v>413</v>
      </c>
      <c r="F2963" t="s">
        <v>413</v>
      </c>
      <c r="G2963" t="s">
        <v>413</v>
      </c>
      <c r="I2963" t="s">
        <v>1636</v>
      </c>
      <c r="J2963" t="s">
        <v>1636</v>
      </c>
      <c r="K2963" t="s">
        <v>5552</v>
      </c>
    </row>
    <row r="2964" spans="1:11" x14ac:dyDescent="0.35">
      <c r="A2964" t="s">
        <v>6343</v>
      </c>
      <c r="B2964" t="s">
        <v>5095</v>
      </c>
      <c r="C2964" t="s">
        <v>4860</v>
      </c>
      <c r="D2964" t="s">
        <v>413</v>
      </c>
      <c r="E2964" t="s">
        <v>413</v>
      </c>
      <c r="F2964" t="s">
        <v>413</v>
      </c>
      <c r="G2964" t="s">
        <v>413</v>
      </c>
      <c r="I2964" t="s">
        <v>1636</v>
      </c>
      <c r="J2964" t="s">
        <v>1636</v>
      </c>
      <c r="K2964" t="s">
        <v>5553</v>
      </c>
    </row>
    <row r="2965" spans="1:11" x14ac:dyDescent="0.35">
      <c r="A2965" t="s">
        <v>6343</v>
      </c>
      <c r="B2965" t="s">
        <v>5095</v>
      </c>
      <c r="C2965" t="s">
        <v>4881</v>
      </c>
      <c r="D2965" t="s">
        <v>413</v>
      </c>
      <c r="E2965" t="s">
        <v>413</v>
      </c>
      <c r="F2965" t="s">
        <v>413</v>
      </c>
      <c r="G2965" t="s">
        <v>413</v>
      </c>
      <c r="I2965" t="s">
        <v>1636</v>
      </c>
      <c r="J2965" t="s">
        <v>1636</v>
      </c>
      <c r="K2965" t="s">
        <v>5554</v>
      </c>
    </row>
    <row r="2966" spans="1:11" x14ac:dyDescent="0.35">
      <c r="A2966" t="s">
        <v>6343</v>
      </c>
      <c r="B2966" t="s">
        <v>5096</v>
      </c>
      <c r="C2966" t="s">
        <v>4817</v>
      </c>
      <c r="D2966" t="s">
        <v>413</v>
      </c>
      <c r="E2966" t="s">
        <v>413</v>
      </c>
      <c r="F2966" t="s">
        <v>413</v>
      </c>
      <c r="G2966" t="s">
        <v>413</v>
      </c>
      <c r="I2966" t="s">
        <v>1636</v>
      </c>
      <c r="J2966">
        <v>0</v>
      </c>
      <c r="K2966" t="s">
        <v>5555</v>
      </c>
    </row>
    <row r="2967" spans="1:11" x14ac:dyDescent="0.35">
      <c r="A2967" t="s">
        <v>6343</v>
      </c>
      <c r="B2967" t="s">
        <v>5096</v>
      </c>
      <c r="C2967" t="s">
        <v>4838</v>
      </c>
      <c r="D2967" t="s">
        <v>413</v>
      </c>
      <c r="E2967" t="s">
        <v>413</v>
      </c>
      <c r="F2967" t="s">
        <v>413</v>
      </c>
      <c r="G2967" t="s">
        <v>413</v>
      </c>
      <c r="I2967" t="s">
        <v>1636</v>
      </c>
      <c r="J2967" t="s">
        <v>1636</v>
      </c>
      <c r="K2967" t="s">
        <v>5556</v>
      </c>
    </row>
    <row r="2968" spans="1:11" x14ac:dyDescent="0.35">
      <c r="A2968" t="s">
        <v>6343</v>
      </c>
      <c r="B2968" t="s">
        <v>5096</v>
      </c>
      <c r="C2968" t="s">
        <v>4859</v>
      </c>
      <c r="D2968" t="s">
        <v>413</v>
      </c>
      <c r="E2968" t="s">
        <v>413</v>
      </c>
      <c r="F2968" t="s">
        <v>413</v>
      </c>
      <c r="G2968" t="s">
        <v>413</v>
      </c>
      <c r="I2968" t="s">
        <v>1636</v>
      </c>
      <c r="J2968" t="s">
        <v>1636</v>
      </c>
      <c r="K2968" t="s">
        <v>5557</v>
      </c>
    </row>
    <row r="2969" spans="1:11" x14ac:dyDescent="0.35">
      <c r="A2969" t="s">
        <v>6343</v>
      </c>
      <c r="B2969" t="s">
        <v>5096</v>
      </c>
      <c r="C2969" t="s">
        <v>4880</v>
      </c>
      <c r="D2969" t="s">
        <v>413</v>
      </c>
      <c r="E2969" t="s">
        <v>413</v>
      </c>
      <c r="F2969" t="s">
        <v>413</v>
      </c>
      <c r="G2969" t="s">
        <v>413</v>
      </c>
      <c r="I2969" t="s">
        <v>1636</v>
      </c>
      <c r="J2969" t="s">
        <v>1636</v>
      </c>
      <c r="K2969" t="s">
        <v>5558</v>
      </c>
    </row>
    <row r="2970" spans="1:11" x14ac:dyDescent="0.35">
      <c r="A2970" t="s">
        <v>6343</v>
      </c>
      <c r="B2970" t="s">
        <v>5097</v>
      </c>
      <c r="C2970" t="s">
        <v>4816</v>
      </c>
      <c r="D2970" t="s">
        <v>413</v>
      </c>
      <c r="E2970" t="s">
        <v>413</v>
      </c>
      <c r="F2970" t="s">
        <v>413</v>
      </c>
      <c r="G2970" t="s">
        <v>413</v>
      </c>
      <c r="I2970" t="s">
        <v>1636</v>
      </c>
      <c r="J2970">
        <v>0</v>
      </c>
      <c r="K2970" t="s">
        <v>5559</v>
      </c>
    </row>
    <row r="2971" spans="1:11" x14ac:dyDescent="0.35">
      <c r="A2971" t="s">
        <v>6343</v>
      </c>
      <c r="B2971" t="s">
        <v>5097</v>
      </c>
      <c r="C2971" t="s">
        <v>4837</v>
      </c>
      <c r="D2971" t="s">
        <v>413</v>
      </c>
      <c r="E2971" t="s">
        <v>413</v>
      </c>
      <c r="F2971" t="s">
        <v>413</v>
      </c>
      <c r="G2971" t="s">
        <v>413</v>
      </c>
      <c r="I2971" t="s">
        <v>1636</v>
      </c>
      <c r="J2971" t="s">
        <v>1636</v>
      </c>
      <c r="K2971" t="s">
        <v>5560</v>
      </c>
    </row>
    <row r="2972" spans="1:11" x14ac:dyDescent="0.35">
      <c r="A2972" t="s">
        <v>6343</v>
      </c>
      <c r="B2972" t="s">
        <v>5097</v>
      </c>
      <c r="C2972" t="s">
        <v>4858</v>
      </c>
      <c r="D2972" t="s">
        <v>413</v>
      </c>
      <c r="E2972" t="s">
        <v>413</v>
      </c>
      <c r="F2972" t="s">
        <v>413</v>
      </c>
      <c r="G2972" t="s">
        <v>413</v>
      </c>
      <c r="I2972" t="s">
        <v>1636</v>
      </c>
      <c r="J2972" t="s">
        <v>1636</v>
      </c>
      <c r="K2972" t="s">
        <v>5561</v>
      </c>
    </row>
    <row r="2973" spans="1:11" x14ac:dyDescent="0.35">
      <c r="A2973" t="s">
        <v>6343</v>
      </c>
      <c r="B2973" t="s">
        <v>5097</v>
      </c>
      <c r="C2973" t="s">
        <v>4879</v>
      </c>
      <c r="D2973" t="s">
        <v>413</v>
      </c>
      <c r="E2973" t="s">
        <v>413</v>
      </c>
      <c r="F2973" t="s">
        <v>413</v>
      </c>
      <c r="G2973" t="s">
        <v>413</v>
      </c>
      <c r="I2973" t="s">
        <v>1636</v>
      </c>
      <c r="J2973" t="s">
        <v>1636</v>
      </c>
      <c r="K2973" t="s">
        <v>5562</v>
      </c>
    </row>
    <row r="2974" spans="1:11" x14ac:dyDescent="0.35">
      <c r="A2974" t="s">
        <v>6343</v>
      </c>
      <c r="B2974" t="s">
        <v>5098</v>
      </c>
      <c r="C2974" t="s">
        <v>4815</v>
      </c>
      <c r="D2974" t="s">
        <v>413</v>
      </c>
      <c r="E2974" t="s">
        <v>413</v>
      </c>
      <c r="F2974" t="s">
        <v>413</v>
      </c>
      <c r="G2974" t="s">
        <v>413</v>
      </c>
      <c r="I2974" t="s">
        <v>1636</v>
      </c>
      <c r="J2974">
        <v>0</v>
      </c>
      <c r="K2974" t="s">
        <v>5563</v>
      </c>
    </row>
    <row r="2975" spans="1:11" x14ac:dyDescent="0.35">
      <c r="A2975" t="s">
        <v>6343</v>
      </c>
      <c r="B2975" t="s">
        <v>5098</v>
      </c>
      <c r="C2975" t="s">
        <v>4836</v>
      </c>
      <c r="D2975" t="s">
        <v>413</v>
      </c>
      <c r="E2975" t="s">
        <v>413</v>
      </c>
      <c r="F2975" t="s">
        <v>413</v>
      </c>
      <c r="G2975" t="s">
        <v>413</v>
      </c>
      <c r="I2975" t="s">
        <v>1636</v>
      </c>
      <c r="J2975" t="s">
        <v>1636</v>
      </c>
      <c r="K2975" t="s">
        <v>5564</v>
      </c>
    </row>
    <row r="2976" spans="1:11" x14ac:dyDescent="0.35">
      <c r="A2976" t="s">
        <v>6343</v>
      </c>
      <c r="B2976" t="s">
        <v>5098</v>
      </c>
      <c r="C2976" t="s">
        <v>4857</v>
      </c>
      <c r="D2976" t="s">
        <v>413</v>
      </c>
      <c r="E2976" t="s">
        <v>413</v>
      </c>
      <c r="F2976" t="s">
        <v>413</v>
      </c>
      <c r="G2976" t="s">
        <v>413</v>
      </c>
      <c r="I2976" t="s">
        <v>1636</v>
      </c>
      <c r="J2976" t="s">
        <v>1636</v>
      </c>
      <c r="K2976" t="s">
        <v>5565</v>
      </c>
    </row>
    <row r="2977" spans="1:11" x14ac:dyDescent="0.35">
      <c r="A2977" t="s">
        <v>6343</v>
      </c>
      <c r="B2977" t="s">
        <v>5098</v>
      </c>
      <c r="C2977" t="s">
        <v>4878</v>
      </c>
      <c r="D2977" t="s">
        <v>413</v>
      </c>
      <c r="E2977" t="s">
        <v>413</v>
      </c>
      <c r="F2977" t="s">
        <v>413</v>
      </c>
      <c r="G2977" t="s">
        <v>413</v>
      </c>
      <c r="I2977" t="s">
        <v>1636</v>
      </c>
      <c r="J2977" t="s">
        <v>1636</v>
      </c>
      <c r="K2977" t="s">
        <v>5566</v>
      </c>
    </row>
    <row r="2978" spans="1:11" x14ac:dyDescent="0.35">
      <c r="A2978" t="s">
        <v>6343</v>
      </c>
      <c r="B2978" t="s">
        <v>5099</v>
      </c>
      <c r="C2978" t="s">
        <v>4828</v>
      </c>
      <c r="D2978" t="s">
        <v>413</v>
      </c>
      <c r="E2978" t="s">
        <v>413</v>
      </c>
      <c r="F2978" t="s">
        <v>413</v>
      </c>
      <c r="G2978" t="s">
        <v>413</v>
      </c>
      <c r="I2978" t="s">
        <v>1636</v>
      </c>
      <c r="J2978">
        <v>0</v>
      </c>
      <c r="K2978" t="s">
        <v>5567</v>
      </c>
    </row>
    <row r="2979" spans="1:11" x14ac:dyDescent="0.35">
      <c r="A2979" t="s">
        <v>6343</v>
      </c>
      <c r="B2979" t="s">
        <v>5099</v>
      </c>
      <c r="C2979" t="s">
        <v>4849</v>
      </c>
      <c r="D2979" t="s">
        <v>413</v>
      </c>
      <c r="E2979" t="s">
        <v>413</v>
      </c>
      <c r="F2979" t="s">
        <v>413</v>
      </c>
      <c r="G2979" t="s">
        <v>413</v>
      </c>
      <c r="I2979" t="s">
        <v>1636</v>
      </c>
      <c r="J2979" t="s">
        <v>1636</v>
      </c>
      <c r="K2979" t="s">
        <v>5568</v>
      </c>
    </row>
    <row r="2980" spans="1:11" x14ac:dyDescent="0.35">
      <c r="A2980" t="s">
        <v>6343</v>
      </c>
      <c r="B2980" t="s">
        <v>5099</v>
      </c>
      <c r="C2980" t="s">
        <v>4870</v>
      </c>
      <c r="D2980" t="s">
        <v>413</v>
      </c>
      <c r="E2980" t="s">
        <v>413</v>
      </c>
      <c r="F2980" t="s">
        <v>413</v>
      </c>
      <c r="G2980" t="s">
        <v>413</v>
      </c>
      <c r="I2980" t="s">
        <v>1636</v>
      </c>
      <c r="J2980" t="s">
        <v>1636</v>
      </c>
      <c r="K2980" t="s">
        <v>5569</v>
      </c>
    </row>
    <row r="2981" spans="1:11" x14ac:dyDescent="0.35">
      <c r="A2981" t="s">
        <v>6343</v>
      </c>
      <c r="B2981" t="s">
        <v>5099</v>
      </c>
      <c r="C2981" t="s">
        <v>4891</v>
      </c>
      <c r="D2981" t="s">
        <v>413</v>
      </c>
      <c r="E2981" t="s">
        <v>413</v>
      </c>
      <c r="F2981" t="s">
        <v>413</v>
      </c>
      <c r="G2981" t="s">
        <v>413</v>
      </c>
      <c r="I2981" t="s">
        <v>1636</v>
      </c>
      <c r="J2981" t="s">
        <v>1636</v>
      </c>
      <c r="K2981" t="s">
        <v>5570</v>
      </c>
    </row>
    <row r="2982" spans="1:11" x14ac:dyDescent="0.35">
      <c r="A2982" t="s">
        <v>6343</v>
      </c>
      <c r="B2982" t="s">
        <v>5100</v>
      </c>
      <c r="C2982" t="s">
        <v>4827</v>
      </c>
      <c r="D2982" t="s">
        <v>413</v>
      </c>
      <c r="E2982" t="s">
        <v>413</v>
      </c>
      <c r="F2982" t="s">
        <v>413</v>
      </c>
      <c r="G2982" t="s">
        <v>413</v>
      </c>
      <c r="I2982" t="s">
        <v>1636</v>
      </c>
      <c r="J2982">
        <v>0</v>
      </c>
      <c r="K2982" t="s">
        <v>5571</v>
      </c>
    </row>
    <row r="2983" spans="1:11" x14ac:dyDescent="0.35">
      <c r="A2983" t="s">
        <v>6343</v>
      </c>
      <c r="B2983" t="s">
        <v>5100</v>
      </c>
      <c r="C2983" t="s">
        <v>4848</v>
      </c>
      <c r="D2983" t="s">
        <v>413</v>
      </c>
      <c r="E2983" t="s">
        <v>413</v>
      </c>
      <c r="F2983" t="s">
        <v>413</v>
      </c>
      <c r="G2983" t="s">
        <v>413</v>
      </c>
      <c r="I2983" t="s">
        <v>1636</v>
      </c>
      <c r="J2983" t="s">
        <v>1636</v>
      </c>
      <c r="K2983" t="s">
        <v>5572</v>
      </c>
    </row>
    <row r="2984" spans="1:11" x14ac:dyDescent="0.35">
      <c r="A2984" t="s">
        <v>6343</v>
      </c>
      <c r="B2984" t="s">
        <v>5100</v>
      </c>
      <c r="C2984" t="s">
        <v>4869</v>
      </c>
      <c r="D2984" t="s">
        <v>413</v>
      </c>
      <c r="E2984" t="s">
        <v>413</v>
      </c>
      <c r="F2984" t="s">
        <v>413</v>
      </c>
      <c r="G2984" t="s">
        <v>413</v>
      </c>
      <c r="I2984" t="s">
        <v>1636</v>
      </c>
      <c r="J2984" t="s">
        <v>1636</v>
      </c>
      <c r="K2984" t="s">
        <v>5573</v>
      </c>
    </row>
    <row r="2985" spans="1:11" x14ac:dyDescent="0.35">
      <c r="A2985" t="s">
        <v>6343</v>
      </c>
      <c r="B2985" t="s">
        <v>5100</v>
      </c>
      <c r="C2985" t="s">
        <v>4890</v>
      </c>
      <c r="D2985" t="s">
        <v>413</v>
      </c>
      <c r="E2985" t="s">
        <v>413</v>
      </c>
      <c r="F2985" t="s">
        <v>413</v>
      </c>
      <c r="G2985" t="s">
        <v>413</v>
      </c>
      <c r="I2985" t="s">
        <v>1636</v>
      </c>
      <c r="J2985" t="s">
        <v>1636</v>
      </c>
      <c r="K2985" t="s">
        <v>5574</v>
      </c>
    </row>
    <row r="2986" spans="1:11" x14ac:dyDescent="0.35">
      <c r="A2986" t="s">
        <v>6343</v>
      </c>
      <c r="B2986" t="s">
        <v>5101</v>
      </c>
      <c r="C2986" t="s">
        <v>4826</v>
      </c>
      <c r="D2986" t="s">
        <v>413</v>
      </c>
      <c r="E2986" t="s">
        <v>413</v>
      </c>
      <c r="F2986" t="s">
        <v>413</v>
      </c>
      <c r="G2986" t="s">
        <v>413</v>
      </c>
      <c r="I2986" t="s">
        <v>1636</v>
      </c>
      <c r="J2986">
        <v>0</v>
      </c>
      <c r="K2986" t="s">
        <v>5575</v>
      </c>
    </row>
    <row r="2987" spans="1:11" x14ac:dyDescent="0.35">
      <c r="A2987" t="s">
        <v>6343</v>
      </c>
      <c r="B2987" t="s">
        <v>5101</v>
      </c>
      <c r="C2987" t="s">
        <v>4847</v>
      </c>
      <c r="D2987" t="s">
        <v>413</v>
      </c>
      <c r="E2987" t="s">
        <v>413</v>
      </c>
      <c r="F2987" t="s">
        <v>413</v>
      </c>
      <c r="G2987" t="s">
        <v>413</v>
      </c>
      <c r="I2987" t="s">
        <v>1636</v>
      </c>
      <c r="J2987" t="s">
        <v>1636</v>
      </c>
      <c r="K2987" t="s">
        <v>5576</v>
      </c>
    </row>
    <row r="2988" spans="1:11" x14ac:dyDescent="0.35">
      <c r="A2988" t="s">
        <v>6343</v>
      </c>
      <c r="B2988" t="s">
        <v>5101</v>
      </c>
      <c r="C2988" t="s">
        <v>4868</v>
      </c>
      <c r="D2988" t="s">
        <v>413</v>
      </c>
      <c r="E2988" t="s">
        <v>413</v>
      </c>
      <c r="F2988" t="s">
        <v>413</v>
      </c>
      <c r="G2988" t="s">
        <v>413</v>
      </c>
      <c r="I2988" t="s">
        <v>1636</v>
      </c>
      <c r="J2988" t="s">
        <v>1636</v>
      </c>
      <c r="K2988" t="s">
        <v>5577</v>
      </c>
    </row>
    <row r="2989" spans="1:11" x14ac:dyDescent="0.35">
      <c r="A2989" t="s">
        <v>6343</v>
      </c>
      <c r="B2989" t="s">
        <v>5101</v>
      </c>
      <c r="C2989" t="s">
        <v>4889</v>
      </c>
      <c r="D2989" t="s">
        <v>413</v>
      </c>
      <c r="E2989" t="s">
        <v>413</v>
      </c>
      <c r="F2989" t="s">
        <v>413</v>
      </c>
      <c r="G2989" t="s">
        <v>413</v>
      </c>
      <c r="I2989" t="s">
        <v>1636</v>
      </c>
      <c r="J2989" t="s">
        <v>1636</v>
      </c>
      <c r="K2989" t="s">
        <v>5578</v>
      </c>
    </row>
    <row r="2990" spans="1:11" x14ac:dyDescent="0.35">
      <c r="A2990" t="s">
        <v>6343</v>
      </c>
      <c r="B2990" t="s">
        <v>5102</v>
      </c>
      <c r="C2990" t="s">
        <v>4825</v>
      </c>
      <c r="D2990" t="s">
        <v>413</v>
      </c>
      <c r="E2990" t="s">
        <v>413</v>
      </c>
      <c r="F2990" t="s">
        <v>413</v>
      </c>
      <c r="G2990" t="s">
        <v>413</v>
      </c>
      <c r="I2990" t="s">
        <v>1636</v>
      </c>
      <c r="J2990">
        <v>0</v>
      </c>
      <c r="K2990" t="s">
        <v>5579</v>
      </c>
    </row>
    <row r="2991" spans="1:11" x14ac:dyDescent="0.35">
      <c r="A2991" t="s">
        <v>6343</v>
      </c>
      <c r="B2991" t="s">
        <v>5102</v>
      </c>
      <c r="C2991" t="s">
        <v>4846</v>
      </c>
      <c r="D2991" t="s">
        <v>413</v>
      </c>
      <c r="E2991" t="s">
        <v>413</v>
      </c>
      <c r="F2991" t="s">
        <v>413</v>
      </c>
      <c r="G2991" t="s">
        <v>413</v>
      </c>
      <c r="I2991" t="s">
        <v>1636</v>
      </c>
      <c r="J2991" t="s">
        <v>1636</v>
      </c>
      <c r="K2991" t="s">
        <v>5580</v>
      </c>
    </row>
    <row r="2992" spans="1:11" x14ac:dyDescent="0.35">
      <c r="A2992" t="s">
        <v>6343</v>
      </c>
      <c r="B2992" t="s">
        <v>5102</v>
      </c>
      <c r="C2992" t="s">
        <v>4867</v>
      </c>
      <c r="D2992" t="s">
        <v>413</v>
      </c>
      <c r="E2992" t="s">
        <v>413</v>
      </c>
      <c r="F2992" t="s">
        <v>413</v>
      </c>
      <c r="G2992" t="s">
        <v>413</v>
      </c>
      <c r="I2992" t="s">
        <v>1636</v>
      </c>
      <c r="J2992" t="s">
        <v>1636</v>
      </c>
      <c r="K2992" t="s">
        <v>5581</v>
      </c>
    </row>
    <row r="2993" spans="1:11" x14ac:dyDescent="0.35">
      <c r="A2993" t="s">
        <v>6343</v>
      </c>
      <c r="B2993" t="s">
        <v>5102</v>
      </c>
      <c r="C2993" t="s">
        <v>4888</v>
      </c>
      <c r="D2993" t="s">
        <v>413</v>
      </c>
      <c r="E2993" t="s">
        <v>413</v>
      </c>
      <c r="F2993" t="s">
        <v>413</v>
      </c>
      <c r="G2993" t="s">
        <v>413</v>
      </c>
      <c r="I2993" t="s">
        <v>1636</v>
      </c>
      <c r="J2993" t="s">
        <v>1636</v>
      </c>
      <c r="K2993" t="s">
        <v>5582</v>
      </c>
    </row>
    <row r="2994" spans="1:11" x14ac:dyDescent="0.35">
      <c r="A2994" t="s">
        <v>6343</v>
      </c>
      <c r="B2994" t="s">
        <v>5103</v>
      </c>
      <c r="C2994" t="s">
        <v>4824</v>
      </c>
      <c r="D2994" t="s">
        <v>413</v>
      </c>
      <c r="E2994" t="s">
        <v>413</v>
      </c>
      <c r="F2994" t="s">
        <v>413</v>
      </c>
      <c r="G2994" t="s">
        <v>413</v>
      </c>
      <c r="I2994" t="s">
        <v>1636</v>
      </c>
      <c r="J2994">
        <v>0</v>
      </c>
      <c r="K2994" t="s">
        <v>5583</v>
      </c>
    </row>
    <row r="2995" spans="1:11" x14ac:dyDescent="0.35">
      <c r="A2995" t="s">
        <v>6343</v>
      </c>
      <c r="B2995" t="s">
        <v>5103</v>
      </c>
      <c r="C2995" t="s">
        <v>4845</v>
      </c>
      <c r="D2995" t="s">
        <v>413</v>
      </c>
      <c r="E2995" t="s">
        <v>413</v>
      </c>
      <c r="F2995" t="s">
        <v>413</v>
      </c>
      <c r="G2995" t="s">
        <v>413</v>
      </c>
      <c r="I2995" t="s">
        <v>1636</v>
      </c>
      <c r="J2995" t="s">
        <v>1636</v>
      </c>
      <c r="K2995" t="s">
        <v>5584</v>
      </c>
    </row>
    <row r="2996" spans="1:11" x14ac:dyDescent="0.35">
      <c r="A2996" t="s">
        <v>6343</v>
      </c>
      <c r="B2996" t="s">
        <v>5103</v>
      </c>
      <c r="C2996" t="s">
        <v>4866</v>
      </c>
      <c r="D2996" t="s">
        <v>413</v>
      </c>
      <c r="E2996" t="s">
        <v>413</v>
      </c>
      <c r="F2996" t="s">
        <v>413</v>
      </c>
      <c r="G2996" t="s">
        <v>413</v>
      </c>
      <c r="I2996" t="s">
        <v>1636</v>
      </c>
      <c r="J2996" t="s">
        <v>1636</v>
      </c>
      <c r="K2996" t="s">
        <v>5585</v>
      </c>
    </row>
    <row r="2997" spans="1:11" x14ac:dyDescent="0.35">
      <c r="A2997" t="s">
        <v>6343</v>
      </c>
      <c r="B2997" t="s">
        <v>5103</v>
      </c>
      <c r="C2997" t="s">
        <v>4887</v>
      </c>
      <c r="D2997" t="s">
        <v>413</v>
      </c>
      <c r="E2997" t="s">
        <v>413</v>
      </c>
      <c r="F2997" t="s">
        <v>413</v>
      </c>
      <c r="G2997" t="s">
        <v>413</v>
      </c>
      <c r="I2997" t="s">
        <v>1636</v>
      </c>
      <c r="J2997" t="s">
        <v>1636</v>
      </c>
      <c r="K2997" t="s">
        <v>5586</v>
      </c>
    </row>
    <row r="2998" spans="1:11" x14ac:dyDescent="0.35">
      <c r="A2998" t="s">
        <v>6343</v>
      </c>
      <c r="B2998" t="s">
        <v>5104</v>
      </c>
      <c r="C2998" t="s">
        <v>4823</v>
      </c>
      <c r="D2998" t="s">
        <v>413</v>
      </c>
      <c r="E2998" t="s">
        <v>413</v>
      </c>
      <c r="F2998" t="s">
        <v>413</v>
      </c>
      <c r="G2998" t="s">
        <v>413</v>
      </c>
      <c r="I2998" t="s">
        <v>1636</v>
      </c>
      <c r="J2998">
        <v>0</v>
      </c>
      <c r="K2998" t="s">
        <v>5587</v>
      </c>
    </row>
    <row r="2999" spans="1:11" x14ac:dyDescent="0.35">
      <c r="A2999" t="s">
        <v>6343</v>
      </c>
      <c r="B2999" t="s">
        <v>5104</v>
      </c>
      <c r="C2999" t="s">
        <v>4844</v>
      </c>
      <c r="D2999" t="s">
        <v>413</v>
      </c>
      <c r="E2999" t="s">
        <v>413</v>
      </c>
      <c r="F2999" t="s">
        <v>413</v>
      </c>
      <c r="G2999" t="s">
        <v>413</v>
      </c>
      <c r="I2999" t="s">
        <v>1636</v>
      </c>
      <c r="J2999" t="s">
        <v>1636</v>
      </c>
      <c r="K2999" t="s">
        <v>5588</v>
      </c>
    </row>
    <row r="3000" spans="1:11" x14ac:dyDescent="0.35">
      <c r="A3000" t="s">
        <v>6343</v>
      </c>
      <c r="B3000" t="s">
        <v>5104</v>
      </c>
      <c r="C3000" t="s">
        <v>4865</v>
      </c>
      <c r="D3000" t="s">
        <v>413</v>
      </c>
      <c r="E3000" t="s">
        <v>413</v>
      </c>
      <c r="F3000" t="s">
        <v>413</v>
      </c>
      <c r="G3000" t="s">
        <v>413</v>
      </c>
      <c r="I3000" t="s">
        <v>1636</v>
      </c>
      <c r="J3000" t="s">
        <v>1636</v>
      </c>
      <c r="K3000" t="s">
        <v>5589</v>
      </c>
    </row>
    <row r="3001" spans="1:11" x14ac:dyDescent="0.35">
      <c r="A3001" t="s">
        <v>6343</v>
      </c>
      <c r="B3001" t="s">
        <v>5104</v>
      </c>
      <c r="C3001" t="s">
        <v>4886</v>
      </c>
      <c r="D3001" t="s">
        <v>413</v>
      </c>
      <c r="E3001" t="s">
        <v>413</v>
      </c>
      <c r="F3001" t="s">
        <v>413</v>
      </c>
      <c r="G3001" t="s">
        <v>413</v>
      </c>
      <c r="I3001" t="s">
        <v>1636</v>
      </c>
      <c r="J3001" t="s">
        <v>1636</v>
      </c>
      <c r="K3001" t="s">
        <v>5590</v>
      </c>
    </row>
    <row r="3002" spans="1:11" x14ac:dyDescent="0.35">
      <c r="A3002" t="s">
        <v>6343</v>
      </c>
      <c r="B3002" t="s">
        <v>5105</v>
      </c>
      <c r="C3002" t="s">
        <v>4822</v>
      </c>
      <c r="D3002" t="s">
        <v>413</v>
      </c>
      <c r="E3002" t="s">
        <v>413</v>
      </c>
      <c r="F3002" t="s">
        <v>413</v>
      </c>
      <c r="G3002" t="s">
        <v>413</v>
      </c>
      <c r="I3002" t="s">
        <v>1636</v>
      </c>
      <c r="J3002">
        <v>0</v>
      </c>
      <c r="K3002" t="s">
        <v>5591</v>
      </c>
    </row>
    <row r="3003" spans="1:11" x14ac:dyDescent="0.35">
      <c r="A3003" t="s">
        <v>6343</v>
      </c>
      <c r="B3003" t="s">
        <v>5105</v>
      </c>
      <c r="C3003" t="s">
        <v>4843</v>
      </c>
      <c r="D3003" t="s">
        <v>413</v>
      </c>
      <c r="E3003" t="s">
        <v>413</v>
      </c>
      <c r="F3003" t="s">
        <v>413</v>
      </c>
      <c r="G3003" t="s">
        <v>413</v>
      </c>
      <c r="I3003" t="s">
        <v>1636</v>
      </c>
      <c r="J3003" t="s">
        <v>1636</v>
      </c>
      <c r="K3003" t="s">
        <v>5592</v>
      </c>
    </row>
    <row r="3004" spans="1:11" x14ac:dyDescent="0.35">
      <c r="A3004" t="s">
        <v>6343</v>
      </c>
      <c r="B3004" t="s">
        <v>5105</v>
      </c>
      <c r="C3004" t="s">
        <v>4864</v>
      </c>
      <c r="D3004" t="s">
        <v>413</v>
      </c>
      <c r="E3004" t="s">
        <v>413</v>
      </c>
      <c r="F3004" t="s">
        <v>413</v>
      </c>
      <c r="G3004" t="s">
        <v>413</v>
      </c>
      <c r="I3004" t="s">
        <v>1636</v>
      </c>
      <c r="J3004" t="s">
        <v>1636</v>
      </c>
      <c r="K3004" t="s">
        <v>5593</v>
      </c>
    </row>
    <row r="3005" spans="1:11" x14ac:dyDescent="0.35">
      <c r="A3005" t="s">
        <v>6343</v>
      </c>
      <c r="B3005" t="s">
        <v>5105</v>
      </c>
      <c r="C3005" t="s">
        <v>4885</v>
      </c>
      <c r="D3005" t="s">
        <v>413</v>
      </c>
      <c r="E3005" t="s">
        <v>413</v>
      </c>
      <c r="F3005" t="s">
        <v>413</v>
      </c>
      <c r="G3005" t="s">
        <v>413</v>
      </c>
      <c r="I3005" t="s">
        <v>1636</v>
      </c>
      <c r="J3005" t="s">
        <v>1636</v>
      </c>
      <c r="K3005" t="s">
        <v>5594</v>
      </c>
    </row>
    <row r="3006" spans="1:11" x14ac:dyDescent="0.35">
      <c r="A3006" t="s">
        <v>6343</v>
      </c>
      <c r="B3006" t="s">
        <v>5106</v>
      </c>
      <c r="C3006" t="s">
        <v>4835</v>
      </c>
      <c r="D3006" t="s">
        <v>413</v>
      </c>
      <c r="E3006" t="s">
        <v>413</v>
      </c>
      <c r="F3006" t="s">
        <v>413</v>
      </c>
      <c r="G3006" t="s">
        <v>413</v>
      </c>
      <c r="I3006" t="s">
        <v>1636</v>
      </c>
      <c r="J3006">
        <v>0</v>
      </c>
      <c r="K3006" t="s">
        <v>5595</v>
      </c>
    </row>
    <row r="3007" spans="1:11" x14ac:dyDescent="0.35">
      <c r="A3007" t="s">
        <v>6343</v>
      </c>
      <c r="B3007" t="s">
        <v>5106</v>
      </c>
      <c r="C3007" t="s">
        <v>4856</v>
      </c>
      <c r="D3007" t="s">
        <v>413</v>
      </c>
      <c r="E3007" t="s">
        <v>413</v>
      </c>
      <c r="F3007" t="s">
        <v>413</v>
      </c>
      <c r="G3007" t="s">
        <v>413</v>
      </c>
      <c r="I3007" t="s">
        <v>1636</v>
      </c>
      <c r="J3007" t="s">
        <v>1636</v>
      </c>
      <c r="K3007" t="s">
        <v>5596</v>
      </c>
    </row>
    <row r="3008" spans="1:11" x14ac:dyDescent="0.35">
      <c r="A3008" t="s">
        <v>6343</v>
      </c>
      <c r="B3008" t="s">
        <v>5106</v>
      </c>
      <c r="C3008" t="s">
        <v>4877</v>
      </c>
      <c r="D3008" t="s">
        <v>413</v>
      </c>
      <c r="E3008" t="s">
        <v>413</v>
      </c>
      <c r="F3008" t="s">
        <v>413</v>
      </c>
      <c r="G3008" t="s">
        <v>413</v>
      </c>
      <c r="I3008" t="s">
        <v>1636</v>
      </c>
      <c r="J3008" t="s">
        <v>1636</v>
      </c>
      <c r="K3008" t="s">
        <v>5597</v>
      </c>
    </row>
    <row r="3009" spans="1:11" x14ac:dyDescent="0.35">
      <c r="A3009" t="s">
        <v>6343</v>
      </c>
      <c r="B3009" t="s">
        <v>5106</v>
      </c>
      <c r="C3009" t="s">
        <v>4898</v>
      </c>
      <c r="D3009" t="s">
        <v>413</v>
      </c>
      <c r="E3009" t="s">
        <v>413</v>
      </c>
      <c r="F3009" t="s">
        <v>413</v>
      </c>
      <c r="G3009" t="s">
        <v>413</v>
      </c>
      <c r="I3009" t="s">
        <v>1636</v>
      </c>
      <c r="J3009" t="s">
        <v>1636</v>
      </c>
      <c r="K3009" t="s">
        <v>5598</v>
      </c>
    </row>
    <row r="3010" spans="1:11" x14ac:dyDescent="0.35">
      <c r="A3010" t="s">
        <v>6343</v>
      </c>
      <c r="B3010" t="s">
        <v>5107</v>
      </c>
      <c r="C3010" t="s">
        <v>4834</v>
      </c>
      <c r="D3010" t="s">
        <v>413</v>
      </c>
      <c r="E3010" t="s">
        <v>413</v>
      </c>
      <c r="F3010" t="s">
        <v>413</v>
      </c>
      <c r="G3010" t="s">
        <v>413</v>
      </c>
      <c r="I3010" t="s">
        <v>1636</v>
      </c>
      <c r="J3010">
        <v>0</v>
      </c>
      <c r="K3010" t="s">
        <v>5599</v>
      </c>
    </row>
    <row r="3011" spans="1:11" x14ac:dyDescent="0.35">
      <c r="A3011" t="s">
        <v>6343</v>
      </c>
      <c r="B3011" t="s">
        <v>5107</v>
      </c>
      <c r="C3011" t="s">
        <v>4855</v>
      </c>
      <c r="D3011" t="s">
        <v>413</v>
      </c>
      <c r="E3011" t="s">
        <v>413</v>
      </c>
      <c r="F3011" t="s">
        <v>413</v>
      </c>
      <c r="G3011" t="s">
        <v>413</v>
      </c>
      <c r="I3011" t="s">
        <v>1636</v>
      </c>
      <c r="J3011" t="s">
        <v>1636</v>
      </c>
      <c r="K3011" t="s">
        <v>5600</v>
      </c>
    </row>
    <row r="3012" spans="1:11" x14ac:dyDescent="0.35">
      <c r="A3012" t="s">
        <v>6343</v>
      </c>
      <c r="B3012" t="s">
        <v>5107</v>
      </c>
      <c r="C3012" t="s">
        <v>4876</v>
      </c>
      <c r="D3012" t="s">
        <v>413</v>
      </c>
      <c r="E3012" t="s">
        <v>413</v>
      </c>
      <c r="F3012" t="s">
        <v>413</v>
      </c>
      <c r="G3012" t="s">
        <v>413</v>
      </c>
      <c r="I3012" t="s">
        <v>1636</v>
      </c>
      <c r="J3012" t="s">
        <v>1636</v>
      </c>
      <c r="K3012" t="s">
        <v>5601</v>
      </c>
    </row>
    <row r="3013" spans="1:11" x14ac:dyDescent="0.35">
      <c r="A3013" t="s">
        <v>6343</v>
      </c>
      <c r="B3013" t="s">
        <v>5107</v>
      </c>
      <c r="C3013" t="s">
        <v>4897</v>
      </c>
      <c r="D3013" t="s">
        <v>413</v>
      </c>
      <c r="E3013" t="s">
        <v>413</v>
      </c>
      <c r="F3013" t="s">
        <v>413</v>
      </c>
      <c r="G3013" t="s">
        <v>413</v>
      </c>
      <c r="I3013" t="s">
        <v>1636</v>
      </c>
      <c r="J3013" t="s">
        <v>1636</v>
      </c>
      <c r="K3013" t="s">
        <v>5602</v>
      </c>
    </row>
    <row r="3014" spans="1:11" x14ac:dyDescent="0.35">
      <c r="A3014" t="s">
        <v>6343</v>
      </c>
      <c r="B3014" t="s">
        <v>5108</v>
      </c>
      <c r="C3014" t="s">
        <v>4833</v>
      </c>
      <c r="D3014" t="s">
        <v>413</v>
      </c>
      <c r="E3014" t="s">
        <v>413</v>
      </c>
      <c r="F3014" t="s">
        <v>413</v>
      </c>
      <c r="G3014" t="s">
        <v>413</v>
      </c>
      <c r="I3014" t="s">
        <v>1636</v>
      </c>
      <c r="J3014">
        <v>0</v>
      </c>
      <c r="K3014" t="s">
        <v>5603</v>
      </c>
    </row>
    <row r="3015" spans="1:11" x14ac:dyDescent="0.35">
      <c r="A3015" t="s">
        <v>6343</v>
      </c>
      <c r="B3015" t="s">
        <v>5108</v>
      </c>
      <c r="C3015" t="s">
        <v>4854</v>
      </c>
      <c r="D3015" t="s">
        <v>413</v>
      </c>
      <c r="E3015" t="s">
        <v>413</v>
      </c>
      <c r="F3015" t="s">
        <v>413</v>
      </c>
      <c r="G3015" t="s">
        <v>413</v>
      </c>
      <c r="I3015" t="s">
        <v>1636</v>
      </c>
      <c r="J3015" t="s">
        <v>1636</v>
      </c>
      <c r="K3015" t="s">
        <v>5604</v>
      </c>
    </row>
    <row r="3016" spans="1:11" x14ac:dyDescent="0.35">
      <c r="A3016" t="s">
        <v>6343</v>
      </c>
      <c r="B3016" t="s">
        <v>5108</v>
      </c>
      <c r="C3016" t="s">
        <v>4875</v>
      </c>
      <c r="D3016" t="s">
        <v>413</v>
      </c>
      <c r="E3016" t="s">
        <v>413</v>
      </c>
      <c r="F3016" t="s">
        <v>413</v>
      </c>
      <c r="G3016" t="s">
        <v>413</v>
      </c>
      <c r="I3016" t="s">
        <v>1636</v>
      </c>
      <c r="J3016" t="s">
        <v>1636</v>
      </c>
      <c r="K3016" t="s">
        <v>5605</v>
      </c>
    </row>
    <row r="3017" spans="1:11" x14ac:dyDescent="0.35">
      <c r="A3017" t="s">
        <v>6343</v>
      </c>
      <c r="B3017" t="s">
        <v>5108</v>
      </c>
      <c r="C3017" t="s">
        <v>4896</v>
      </c>
      <c r="D3017" t="s">
        <v>413</v>
      </c>
      <c r="E3017" t="s">
        <v>413</v>
      </c>
      <c r="F3017" t="s">
        <v>413</v>
      </c>
      <c r="G3017" t="s">
        <v>413</v>
      </c>
      <c r="I3017" t="s">
        <v>1636</v>
      </c>
      <c r="J3017" t="s">
        <v>1636</v>
      </c>
      <c r="K3017" t="s">
        <v>5606</v>
      </c>
    </row>
    <row r="3018" spans="1:11" x14ac:dyDescent="0.35">
      <c r="A3018" t="s">
        <v>6343</v>
      </c>
      <c r="B3018" t="s">
        <v>5109</v>
      </c>
      <c r="C3018" t="s">
        <v>4832</v>
      </c>
      <c r="D3018" t="s">
        <v>413</v>
      </c>
      <c r="E3018" t="s">
        <v>413</v>
      </c>
      <c r="F3018" t="s">
        <v>413</v>
      </c>
      <c r="G3018" t="s">
        <v>413</v>
      </c>
      <c r="I3018" t="s">
        <v>1636</v>
      </c>
      <c r="J3018">
        <v>0</v>
      </c>
      <c r="K3018" t="s">
        <v>5607</v>
      </c>
    </row>
    <row r="3019" spans="1:11" x14ac:dyDescent="0.35">
      <c r="A3019" t="s">
        <v>6343</v>
      </c>
      <c r="B3019" t="s">
        <v>5109</v>
      </c>
      <c r="C3019" t="s">
        <v>4853</v>
      </c>
      <c r="D3019" t="s">
        <v>413</v>
      </c>
      <c r="E3019" t="s">
        <v>413</v>
      </c>
      <c r="F3019" t="s">
        <v>413</v>
      </c>
      <c r="G3019" t="s">
        <v>413</v>
      </c>
      <c r="I3019" t="s">
        <v>1636</v>
      </c>
      <c r="J3019" t="s">
        <v>1636</v>
      </c>
      <c r="K3019" t="s">
        <v>5608</v>
      </c>
    </row>
    <row r="3020" spans="1:11" x14ac:dyDescent="0.35">
      <c r="A3020" t="s">
        <v>6343</v>
      </c>
      <c r="B3020" t="s">
        <v>5109</v>
      </c>
      <c r="C3020" t="s">
        <v>4874</v>
      </c>
      <c r="D3020" t="s">
        <v>413</v>
      </c>
      <c r="E3020" t="s">
        <v>413</v>
      </c>
      <c r="F3020" t="s">
        <v>413</v>
      </c>
      <c r="G3020" t="s">
        <v>413</v>
      </c>
      <c r="I3020" t="s">
        <v>1636</v>
      </c>
      <c r="J3020" t="s">
        <v>1636</v>
      </c>
      <c r="K3020" t="s">
        <v>5609</v>
      </c>
    </row>
    <row r="3021" spans="1:11" x14ac:dyDescent="0.35">
      <c r="A3021" t="s">
        <v>6343</v>
      </c>
      <c r="B3021" t="s">
        <v>5109</v>
      </c>
      <c r="C3021" t="s">
        <v>4895</v>
      </c>
      <c r="D3021" t="s">
        <v>413</v>
      </c>
      <c r="E3021" t="s">
        <v>413</v>
      </c>
      <c r="F3021" t="s">
        <v>413</v>
      </c>
      <c r="G3021" t="s">
        <v>413</v>
      </c>
      <c r="I3021" t="s">
        <v>1636</v>
      </c>
      <c r="J3021" t="s">
        <v>1636</v>
      </c>
      <c r="K3021" t="s">
        <v>5610</v>
      </c>
    </row>
    <row r="3022" spans="1:11" x14ac:dyDescent="0.35">
      <c r="A3022" t="s">
        <v>6343</v>
      </c>
      <c r="B3022" t="s">
        <v>5110</v>
      </c>
      <c r="C3022" t="s">
        <v>4831</v>
      </c>
      <c r="D3022" t="s">
        <v>413</v>
      </c>
      <c r="E3022" t="s">
        <v>413</v>
      </c>
      <c r="F3022" t="s">
        <v>413</v>
      </c>
      <c r="G3022" t="s">
        <v>413</v>
      </c>
      <c r="I3022" t="s">
        <v>1636</v>
      </c>
      <c r="J3022">
        <v>0</v>
      </c>
      <c r="K3022" t="s">
        <v>5611</v>
      </c>
    </row>
    <row r="3023" spans="1:11" x14ac:dyDescent="0.35">
      <c r="A3023" t="s">
        <v>6343</v>
      </c>
      <c r="B3023" t="s">
        <v>5110</v>
      </c>
      <c r="C3023" t="s">
        <v>4852</v>
      </c>
      <c r="D3023" t="s">
        <v>413</v>
      </c>
      <c r="E3023" t="s">
        <v>413</v>
      </c>
      <c r="F3023" t="s">
        <v>413</v>
      </c>
      <c r="G3023" t="s">
        <v>413</v>
      </c>
      <c r="I3023" t="s">
        <v>1636</v>
      </c>
      <c r="J3023" t="s">
        <v>1636</v>
      </c>
      <c r="K3023" t="s">
        <v>5612</v>
      </c>
    </row>
    <row r="3024" spans="1:11" x14ac:dyDescent="0.35">
      <c r="A3024" t="s">
        <v>6343</v>
      </c>
      <c r="B3024" t="s">
        <v>5110</v>
      </c>
      <c r="C3024" t="s">
        <v>4873</v>
      </c>
      <c r="D3024" t="s">
        <v>413</v>
      </c>
      <c r="E3024" t="s">
        <v>413</v>
      </c>
      <c r="F3024" t="s">
        <v>413</v>
      </c>
      <c r="G3024" t="s">
        <v>413</v>
      </c>
      <c r="I3024" t="s">
        <v>1636</v>
      </c>
      <c r="J3024" t="s">
        <v>1636</v>
      </c>
      <c r="K3024" t="s">
        <v>5613</v>
      </c>
    </row>
    <row r="3025" spans="1:11" x14ac:dyDescent="0.35">
      <c r="A3025" t="s">
        <v>6343</v>
      </c>
      <c r="B3025" t="s">
        <v>5110</v>
      </c>
      <c r="C3025" t="s">
        <v>4894</v>
      </c>
      <c r="D3025" t="s">
        <v>413</v>
      </c>
      <c r="E3025" t="s">
        <v>413</v>
      </c>
      <c r="F3025" t="s">
        <v>413</v>
      </c>
      <c r="G3025" t="s">
        <v>413</v>
      </c>
      <c r="I3025" t="s">
        <v>1636</v>
      </c>
      <c r="J3025" t="s">
        <v>1636</v>
      </c>
      <c r="K3025" t="s">
        <v>5614</v>
      </c>
    </row>
    <row r="3026" spans="1:11" x14ac:dyDescent="0.35">
      <c r="A3026" t="s">
        <v>6343</v>
      </c>
      <c r="B3026" t="s">
        <v>5111</v>
      </c>
      <c r="C3026" t="s">
        <v>4830</v>
      </c>
      <c r="D3026" t="s">
        <v>413</v>
      </c>
      <c r="E3026" t="s">
        <v>413</v>
      </c>
      <c r="F3026" t="s">
        <v>413</v>
      </c>
      <c r="G3026" t="s">
        <v>413</v>
      </c>
      <c r="I3026" t="s">
        <v>1636</v>
      </c>
      <c r="J3026">
        <v>0</v>
      </c>
      <c r="K3026" t="s">
        <v>5615</v>
      </c>
    </row>
    <row r="3027" spans="1:11" x14ac:dyDescent="0.35">
      <c r="A3027" t="s">
        <v>6343</v>
      </c>
      <c r="B3027" t="s">
        <v>5111</v>
      </c>
      <c r="C3027" t="s">
        <v>4851</v>
      </c>
      <c r="D3027" t="s">
        <v>413</v>
      </c>
      <c r="E3027" t="s">
        <v>413</v>
      </c>
      <c r="F3027" t="s">
        <v>413</v>
      </c>
      <c r="G3027" t="s">
        <v>413</v>
      </c>
      <c r="I3027" t="s">
        <v>1636</v>
      </c>
      <c r="J3027" t="s">
        <v>1636</v>
      </c>
      <c r="K3027" t="s">
        <v>5616</v>
      </c>
    </row>
    <row r="3028" spans="1:11" x14ac:dyDescent="0.35">
      <c r="A3028" t="s">
        <v>6343</v>
      </c>
      <c r="B3028" t="s">
        <v>5111</v>
      </c>
      <c r="C3028" t="s">
        <v>4872</v>
      </c>
      <c r="D3028" t="s">
        <v>413</v>
      </c>
      <c r="E3028" t="s">
        <v>413</v>
      </c>
      <c r="F3028" t="s">
        <v>413</v>
      </c>
      <c r="G3028" t="s">
        <v>413</v>
      </c>
      <c r="I3028" t="s">
        <v>1636</v>
      </c>
      <c r="J3028" t="s">
        <v>1636</v>
      </c>
      <c r="K3028" t="s">
        <v>5617</v>
      </c>
    </row>
    <row r="3029" spans="1:11" x14ac:dyDescent="0.35">
      <c r="A3029" t="s">
        <v>6343</v>
      </c>
      <c r="B3029" t="s">
        <v>5111</v>
      </c>
      <c r="C3029" t="s">
        <v>4893</v>
      </c>
      <c r="D3029" t="s">
        <v>413</v>
      </c>
      <c r="E3029" t="s">
        <v>413</v>
      </c>
      <c r="F3029" t="s">
        <v>413</v>
      </c>
      <c r="G3029" t="s">
        <v>413</v>
      </c>
      <c r="I3029" t="s">
        <v>1636</v>
      </c>
      <c r="J3029" t="s">
        <v>1636</v>
      </c>
      <c r="K3029" t="s">
        <v>5618</v>
      </c>
    </row>
    <row r="3030" spans="1:11" x14ac:dyDescent="0.35">
      <c r="A3030" t="s">
        <v>6343</v>
      </c>
      <c r="B3030" t="s">
        <v>5112</v>
      </c>
      <c r="C3030" t="s">
        <v>4829</v>
      </c>
      <c r="D3030" t="s">
        <v>413</v>
      </c>
      <c r="E3030" t="s">
        <v>413</v>
      </c>
      <c r="F3030" t="s">
        <v>413</v>
      </c>
      <c r="G3030" t="s">
        <v>413</v>
      </c>
      <c r="I3030" t="s">
        <v>1636</v>
      </c>
      <c r="J3030">
        <v>0</v>
      </c>
      <c r="K3030" t="s">
        <v>5619</v>
      </c>
    </row>
    <row r="3031" spans="1:11" x14ac:dyDescent="0.35">
      <c r="A3031" t="s">
        <v>6343</v>
      </c>
      <c r="B3031" t="s">
        <v>5112</v>
      </c>
      <c r="C3031" t="s">
        <v>4850</v>
      </c>
      <c r="D3031" t="s">
        <v>413</v>
      </c>
      <c r="E3031" t="s">
        <v>413</v>
      </c>
      <c r="F3031" t="s">
        <v>413</v>
      </c>
      <c r="G3031" t="s">
        <v>413</v>
      </c>
      <c r="I3031" t="s">
        <v>1636</v>
      </c>
      <c r="J3031" t="s">
        <v>1636</v>
      </c>
      <c r="K3031" t="s">
        <v>5620</v>
      </c>
    </row>
    <row r="3032" spans="1:11" x14ac:dyDescent="0.35">
      <c r="A3032" t="s">
        <v>6343</v>
      </c>
      <c r="B3032" t="s">
        <v>5112</v>
      </c>
      <c r="C3032" t="s">
        <v>4871</v>
      </c>
      <c r="D3032" t="s">
        <v>413</v>
      </c>
      <c r="E3032" t="s">
        <v>413</v>
      </c>
      <c r="F3032" t="s">
        <v>413</v>
      </c>
      <c r="G3032" t="s">
        <v>413</v>
      </c>
      <c r="I3032" t="s">
        <v>1636</v>
      </c>
      <c r="J3032" t="s">
        <v>1636</v>
      </c>
      <c r="K3032" t="s">
        <v>5621</v>
      </c>
    </row>
    <row r="3033" spans="1:11" x14ac:dyDescent="0.35">
      <c r="A3033" t="s">
        <v>6343</v>
      </c>
      <c r="B3033" t="s">
        <v>5112</v>
      </c>
      <c r="C3033" t="s">
        <v>4892</v>
      </c>
      <c r="D3033" t="s">
        <v>413</v>
      </c>
      <c r="E3033" t="s">
        <v>413</v>
      </c>
      <c r="F3033" t="s">
        <v>413</v>
      </c>
      <c r="G3033" t="s">
        <v>413</v>
      </c>
      <c r="I3033" t="s">
        <v>1636</v>
      </c>
      <c r="J3033" t="s">
        <v>1636</v>
      </c>
      <c r="K3033" t="s">
        <v>5622</v>
      </c>
    </row>
    <row r="3034" spans="1:11" x14ac:dyDescent="0.35">
      <c r="A3034" t="s">
        <v>6343</v>
      </c>
      <c r="B3034" t="s">
        <v>5113</v>
      </c>
      <c r="C3034" t="s">
        <v>4737</v>
      </c>
      <c r="E3034" t="s">
        <v>6037</v>
      </c>
      <c r="F3034" t="s">
        <v>6037</v>
      </c>
      <c r="G3034" t="s">
        <v>6018</v>
      </c>
      <c r="H3034">
        <v>41</v>
      </c>
      <c r="I3034" t="s">
        <v>2353</v>
      </c>
      <c r="J3034">
        <v>41</v>
      </c>
      <c r="K3034" t="s">
        <v>5623</v>
      </c>
    </row>
    <row r="3035" spans="1:11" x14ac:dyDescent="0.35">
      <c r="A3035" t="s">
        <v>6343</v>
      </c>
      <c r="B3035" t="s">
        <v>5113</v>
      </c>
      <c r="C3035" t="s">
        <v>4758</v>
      </c>
      <c r="E3035" t="s">
        <v>413</v>
      </c>
      <c r="F3035" t="s">
        <v>413</v>
      </c>
      <c r="G3035" t="s">
        <v>413</v>
      </c>
      <c r="I3035" t="s">
        <v>1636</v>
      </c>
      <c r="J3035" t="s">
        <v>1636</v>
      </c>
      <c r="K3035" t="s">
        <v>5624</v>
      </c>
    </row>
    <row r="3036" spans="1:11" x14ac:dyDescent="0.35">
      <c r="A3036" t="s">
        <v>6343</v>
      </c>
      <c r="B3036" t="s">
        <v>5113</v>
      </c>
      <c r="C3036" t="s">
        <v>4779</v>
      </c>
      <c r="E3036" t="s">
        <v>413</v>
      </c>
      <c r="F3036" t="s">
        <v>413</v>
      </c>
      <c r="G3036" t="s">
        <v>413</v>
      </c>
      <c r="I3036" t="s">
        <v>1636</v>
      </c>
      <c r="J3036" t="s">
        <v>1636</v>
      </c>
      <c r="K3036" t="s">
        <v>5625</v>
      </c>
    </row>
    <row r="3037" spans="1:11" x14ac:dyDescent="0.35">
      <c r="A3037" t="s">
        <v>6343</v>
      </c>
      <c r="B3037" t="s">
        <v>5113</v>
      </c>
      <c r="C3037" t="s">
        <v>4800</v>
      </c>
      <c r="E3037" t="s">
        <v>413</v>
      </c>
      <c r="F3037" t="s">
        <v>413</v>
      </c>
      <c r="G3037" t="s">
        <v>413</v>
      </c>
      <c r="I3037" t="s">
        <v>1636</v>
      </c>
      <c r="J3037" t="s">
        <v>1636</v>
      </c>
      <c r="K3037" t="s">
        <v>5626</v>
      </c>
    </row>
    <row r="3038" spans="1:11" x14ac:dyDescent="0.35">
      <c r="A3038" t="s">
        <v>6343</v>
      </c>
      <c r="B3038" t="s">
        <v>5118</v>
      </c>
      <c r="C3038" t="s">
        <v>4736</v>
      </c>
      <c r="D3038" t="s">
        <v>6036</v>
      </c>
      <c r="E3038" t="s">
        <v>6037</v>
      </c>
      <c r="F3038" t="s">
        <v>6037</v>
      </c>
      <c r="G3038" t="s">
        <v>6193</v>
      </c>
      <c r="H3038">
        <v>36</v>
      </c>
      <c r="I3038" t="s">
        <v>2353</v>
      </c>
      <c r="J3038">
        <v>42</v>
      </c>
      <c r="K3038" t="s">
        <v>5628</v>
      </c>
    </row>
    <row r="3039" spans="1:11" x14ac:dyDescent="0.35">
      <c r="A3039" t="s">
        <v>6343</v>
      </c>
      <c r="B3039" t="s">
        <v>5118</v>
      </c>
      <c r="C3039" t="s">
        <v>4757</v>
      </c>
      <c r="D3039" t="s">
        <v>4138</v>
      </c>
      <c r="E3039" t="s">
        <v>4139</v>
      </c>
      <c r="F3039" t="s">
        <v>4139</v>
      </c>
      <c r="G3039" t="s">
        <v>6344</v>
      </c>
      <c r="H3039">
        <v>6</v>
      </c>
      <c r="I3039" t="s">
        <v>2353</v>
      </c>
      <c r="J3039" t="s">
        <v>1636</v>
      </c>
      <c r="K3039" t="s">
        <v>5629</v>
      </c>
    </row>
    <row r="3040" spans="1:11" x14ac:dyDescent="0.35">
      <c r="A3040" t="s">
        <v>6343</v>
      </c>
      <c r="B3040" t="s">
        <v>5118</v>
      </c>
      <c r="C3040" t="s">
        <v>4778</v>
      </c>
      <c r="D3040" t="s">
        <v>413</v>
      </c>
      <c r="E3040" t="s">
        <v>413</v>
      </c>
      <c r="F3040" t="s">
        <v>413</v>
      </c>
      <c r="G3040" t="s">
        <v>413</v>
      </c>
      <c r="I3040" t="s">
        <v>1636</v>
      </c>
      <c r="J3040" t="s">
        <v>1636</v>
      </c>
      <c r="K3040" t="s">
        <v>5630</v>
      </c>
    </row>
    <row r="3041" spans="1:11" x14ac:dyDescent="0.35">
      <c r="A3041" t="s">
        <v>6343</v>
      </c>
      <c r="B3041" t="s">
        <v>5118</v>
      </c>
      <c r="C3041" t="s">
        <v>4799</v>
      </c>
      <c r="D3041" t="s">
        <v>413</v>
      </c>
      <c r="E3041" t="s">
        <v>413</v>
      </c>
      <c r="F3041" t="s">
        <v>413</v>
      </c>
      <c r="G3041" t="s">
        <v>413</v>
      </c>
      <c r="I3041" t="s">
        <v>1636</v>
      </c>
      <c r="J3041" t="s">
        <v>1636</v>
      </c>
      <c r="K3041" t="s">
        <v>5960</v>
      </c>
    </row>
    <row r="3042" spans="1:11" x14ac:dyDescent="0.35">
      <c r="A3042" t="s">
        <v>6343</v>
      </c>
      <c r="B3042" t="s">
        <v>5120</v>
      </c>
      <c r="C3042" t="s">
        <v>4735</v>
      </c>
      <c r="D3042" t="s">
        <v>4138</v>
      </c>
      <c r="E3042" t="s">
        <v>4139</v>
      </c>
      <c r="F3042" t="s">
        <v>4139</v>
      </c>
      <c r="G3042" t="s">
        <v>6344</v>
      </c>
      <c r="H3042">
        <v>29</v>
      </c>
      <c r="I3042" t="s">
        <v>2353</v>
      </c>
      <c r="J3042">
        <v>49</v>
      </c>
      <c r="K3042" t="s">
        <v>5631</v>
      </c>
    </row>
    <row r="3043" spans="1:11" x14ac:dyDescent="0.35">
      <c r="A3043" t="s">
        <v>6343</v>
      </c>
      <c r="B3043" t="s">
        <v>5120</v>
      </c>
      <c r="C3043" t="s">
        <v>4756</v>
      </c>
      <c r="D3043" t="s">
        <v>4138</v>
      </c>
      <c r="E3043" t="s">
        <v>4139</v>
      </c>
      <c r="F3043" t="s">
        <v>4139</v>
      </c>
      <c r="G3043" t="s">
        <v>6345</v>
      </c>
      <c r="H3043">
        <v>20</v>
      </c>
      <c r="I3043" t="s">
        <v>2353</v>
      </c>
      <c r="J3043" t="s">
        <v>1636</v>
      </c>
      <c r="K3043" t="s">
        <v>5632</v>
      </c>
    </row>
    <row r="3044" spans="1:11" x14ac:dyDescent="0.35">
      <c r="A3044" t="s">
        <v>6343</v>
      </c>
      <c r="B3044" t="s">
        <v>5120</v>
      </c>
      <c r="C3044" t="s">
        <v>4777</v>
      </c>
      <c r="D3044" t="s">
        <v>413</v>
      </c>
      <c r="E3044" t="s">
        <v>413</v>
      </c>
      <c r="F3044" t="s">
        <v>413</v>
      </c>
      <c r="G3044" t="s">
        <v>413</v>
      </c>
      <c r="I3044" t="s">
        <v>1636</v>
      </c>
      <c r="J3044" t="s">
        <v>1636</v>
      </c>
      <c r="K3044" t="s">
        <v>5633</v>
      </c>
    </row>
    <row r="3045" spans="1:11" x14ac:dyDescent="0.35">
      <c r="A3045" t="s">
        <v>6343</v>
      </c>
      <c r="B3045" t="s">
        <v>5120</v>
      </c>
      <c r="C3045" t="s">
        <v>4798</v>
      </c>
      <c r="D3045" t="s">
        <v>413</v>
      </c>
      <c r="E3045" t="s">
        <v>413</v>
      </c>
      <c r="F3045" t="s">
        <v>413</v>
      </c>
      <c r="G3045" t="s">
        <v>413</v>
      </c>
      <c r="I3045" t="s">
        <v>1636</v>
      </c>
      <c r="J3045" t="s">
        <v>1636</v>
      </c>
      <c r="K3045" t="s">
        <v>5634</v>
      </c>
    </row>
    <row r="3046" spans="1:11" x14ac:dyDescent="0.35">
      <c r="A3046" t="s">
        <v>6343</v>
      </c>
      <c r="B3046" t="s">
        <v>5121</v>
      </c>
      <c r="C3046" t="s">
        <v>4734</v>
      </c>
      <c r="D3046" t="s">
        <v>6036</v>
      </c>
      <c r="E3046" t="s">
        <v>6037</v>
      </c>
      <c r="F3046" t="s">
        <v>6037</v>
      </c>
      <c r="G3046" t="s">
        <v>6018</v>
      </c>
      <c r="H3046">
        <v>5</v>
      </c>
      <c r="I3046" t="s">
        <v>2353</v>
      </c>
      <c r="J3046">
        <v>49</v>
      </c>
      <c r="K3046" t="s">
        <v>5635</v>
      </c>
    </row>
    <row r="3047" spans="1:11" x14ac:dyDescent="0.35">
      <c r="A3047" t="s">
        <v>6343</v>
      </c>
      <c r="B3047" t="s">
        <v>5121</v>
      </c>
      <c r="C3047" t="s">
        <v>4755</v>
      </c>
      <c r="D3047" t="s">
        <v>5393</v>
      </c>
      <c r="E3047" t="s">
        <v>5394</v>
      </c>
      <c r="F3047" t="s">
        <v>5394</v>
      </c>
      <c r="G3047" t="s">
        <v>6186</v>
      </c>
      <c r="H3047">
        <v>37</v>
      </c>
      <c r="I3047" t="s">
        <v>2353</v>
      </c>
      <c r="J3047" t="s">
        <v>1636</v>
      </c>
      <c r="K3047" t="s">
        <v>5636</v>
      </c>
    </row>
    <row r="3048" spans="1:11" x14ac:dyDescent="0.35">
      <c r="A3048" t="s">
        <v>6343</v>
      </c>
      <c r="B3048" t="s">
        <v>5121</v>
      </c>
      <c r="C3048" t="s">
        <v>4776</v>
      </c>
      <c r="D3048" t="s">
        <v>5393</v>
      </c>
      <c r="E3048" t="s">
        <v>5394</v>
      </c>
      <c r="F3048" t="s">
        <v>5394</v>
      </c>
      <c r="G3048" t="s">
        <v>6185</v>
      </c>
      <c r="H3048">
        <v>7</v>
      </c>
      <c r="I3048" t="s">
        <v>2353</v>
      </c>
      <c r="J3048" t="s">
        <v>1636</v>
      </c>
      <c r="K3048" t="s">
        <v>5637</v>
      </c>
    </row>
    <row r="3049" spans="1:11" x14ac:dyDescent="0.35">
      <c r="A3049" t="s">
        <v>6343</v>
      </c>
      <c r="B3049" t="s">
        <v>5121</v>
      </c>
      <c r="C3049" t="s">
        <v>4797</v>
      </c>
      <c r="D3049" t="s">
        <v>413</v>
      </c>
      <c r="E3049" t="s">
        <v>413</v>
      </c>
      <c r="F3049" t="s">
        <v>413</v>
      </c>
      <c r="G3049" t="s">
        <v>413</v>
      </c>
      <c r="I3049" t="s">
        <v>1636</v>
      </c>
      <c r="J3049" t="s">
        <v>1636</v>
      </c>
      <c r="K3049" t="s">
        <v>5638</v>
      </c>
    </row>
    <row r="3050" spans="1:11" x14ac:dyDescent="0.35">
      <c r="A3050" t="s">
        <v>6343</v>
      </c>
      <c r="B3050" t="s">
        <v>5123</v>
      </c>
      <c r="C3050" t="s">
        <v>4733</v>
      </c>
      <c r="D3050" t="s">
        <v>1721</v>
      </c>
      <c r="E3050" t="s">
        <v>2109</v>
      </c>
      <c r="F3050" t="s">
        <v>2109</v>
      </c>
      <c r="G3050" t="s">
        <v>6346</v>
      </c>
      <c r="H3050">
        <v>11</v>
      </c>
      <c r="I3050" t="s">
        <v>2353</v>
      </c>
      <c r="J3050">
        <v>44</v>
      </c>
      <c r="K3050" t="s">
        <v>5639</v>
      </c>
    </row>
    <row r="3051" spans="1:11" x14ac:dyDescent="0.35">
      <c r="A3051" t="s">
        <v>6343</v>
      </c>
      <c r="B3051" t="s">
        <v>5123</v>
      </c>
      <c r="C3051" t="s">
        <v>4754</v>
      </c>
      <c r="D3051" t="s">
        <v>1721</v>
      </c>
      <c r="E3051" t="s">
        <v>2109</v>
      </c>
      <c r="F3051" t="s">
        <v>2109</v>
      </c>
      <c r="G3051" t="s">
        <v>6347</v>
      </c>
      <c r="H3051">
        <v>33</v>
      </c>
      <c r="I3051" t="s">
        <v>2353</v>
      </c>
      <c r="J3051" t="s">
        <v>1636</v>
      </c>
      <c r="K3051" t="s">
        <v>5640</v>
      </c>
    </row>
    <row r="3052" spans="1:11" x14ac:dyDescent="0.35">
      <c r="A3052" t="s">
        <v>6343</v>
      </c>
      <c r="B3052" t="s">
        <v>5123</v>
      </c>
      <c r="C3052" t="s">
        <v>4775</v>
      </c>
      <c r="D3052" t="s">
        <v>413</v>
      </c>
      <c r="E3052" t="s">
        <v>413</v>
      </c>
      <c r="F3052" t="s">
        <v>413</v>
      </c>
      <c r="G3052" t="s">
        <v>413</v>
      </c>
      <c r="I3052" t="s">
        <v>1636</v>
      </c>
      <c r="J3052" t="s">
        <v>1636</v>
      </c>
      <c r="K3052" t="s">
        <v>5641</v>
      </c>
    </row>
    <row r="3053" spans="1:11" x14ac:dyDescent="0.35">
      <c r="A3053" t="s">
        <v>6343</v>
      </c>
      <c r="B3053" t="s">
        <v>5123</v>
      </c>
      <c r="C3053" t="s">
        <v>4796</v>
      </c>
      <c r="D3053" t="s">
        <v>413</v>
      </c>
      <c r="E3053" t="s">
        <v>413</v>
      </c>
      <c r="F3053" t="s">
        <v>413</v>
      </c>
      <c r="G3053" t="s">
        <v>413</v>
      </c>
      <c r="I3053" t="s">
        <v>1636</v>
      </c>
      <c r="J3053" t="s">
        <v>1636</v>
      </c>
      <c r="K3053" t="s">
        <v>5642</v>
      </c>
    </row>
    <row r="3054" spans="1:11" x14ac:dyDescent="0.35">
      <c r="A3054" t="s">
        <v>6343</v>
      </c>
      <c r="B3054" t="s">
        <v>5124</v>
      </c>
      <c r="C3054" t="s">
        <v>4732</v>
      </c>
      <c r="D3054" t="s">
        <v>4138</v>
      </c>
      <c r="E3054" t="s">
        <v>4139</v>
      </c>
      <c r="F3054" t="s">
        <v>4139</v>
      </c>
      <c r="G3054" t="s">
        <v>6345</v>
      </c>
      <c r="H3054">
        <v>10</v>
      </c>
      <c r="I3054" t="s">
        <v>2353</v>
      </c>
      <c r="J3054">
        <v>49</v>
      </c>
      <c r="K3054" t="s">
        <v>5643</v>
      </c>
    </row>
    <row r="3055" spans="1:11" x14ac:dyDescent="0.35">
      <c r="A3055" t="s">
        <v>6343</v>
      </c>
      <c r="B3055" t="s">
        <v>5124</v>
      </c>
      <c r="C3055" t="s">
        <v>4753</v>
      </c>
      <c r="D3055" t="s">
        <v>5393</v>
      </c>
      <c r="E3055" t="s">
        <v>5394</v>
      </c>
      <c r="F3055" t="s">
        <v>5394</v>
      </c>
      <c r="G3055" t="s">
        <v>6205</v>
      </c>
      <c r="H3055">
        <v>35</v>
      </c>
      <c r="I3055" t="s">
        <v>2353</v>
      </c>
      <c r="J3055" t="s">
        <v>1636</v>
      </c>
      <c r="K3055" t="s">
        <v>5644</v>
      </c>
    </row>
    <row r="3056" spans="1:11" x14ac:dyDescent="0.35">
      <c r="A3056" t="s">
        <v>6343</v>
      </c>
      <c r="B3056" t="s">
        <v>5124</v>
      </c>
      <c r="C3056" t="s">
        <v>4774</v>
      </c>
      <c r="D3056" t="s">
        <v>1721</v>
      </c>
      <c r="E3056" t="s">
        <v>2109</v>
      </c>
      <c r="F3056" t="s">
        <v>2109</v>
      </c>
      <c r="G3056" t="s">
        <v>6348</v>
      </c>
      <c r="H3056">
        <v>4</v>
      </c>
      <c r="I3056" t="s">
        <v>2353</v>
      </c>
      <c r="J3056" t="s">
        <v>1636</v>
      </c>
      <c r="K3056" t="s">
        <v>5645</v>
      </c>
    </row>
    <row r="3057" spans="1:11" x14ac:dyDescent="0.35">
      <c r="A3057" t="s">
        <v>6343</v>
      </c>
      <c r="B3057" t="s">
        <v>5124</v>
      </c>
      <c r="C3057" t="s">
        <v>4795</v>
      </c>
      <c r="D3057" t="s">
        <v>413</v>
      </c>
      <c r="E3057" t="s">
        <v>413</v>
      </c>
      <c r="F3057" t="s">
        <v>413</v>
      </c>
      <c r="G3057" t="s">
        <v>413</v>
      </c>
      <c r="I3057" t="s">
        <v>1636</v>
      </c>
      <c r="J3057" t="s">
        <v>1636</v>
      </c>
      <c r="K3057" t="s">
        <v>5646</v>
      </c>
    </row>
    <row r="3058" spans="1:11" x14ac:dyDescent="0.35">
      <c r="A3058" t="s">
        <v>6343</v>
      </c>
      <c r="B3058" t="s">
        <v>5125</v>
      </c>
      <c r="C3058" t="s">
        <v>4731</v>
      </c>
      <c r="D3058" t="s">
        <v>1721</v>
      </c>
      <c r="E3058" t="s">
        <v>2109</v>
      </c>
      <c r="F3058" t="s">
        <v>2109</v>
      </c>
      <c r="G3058" t="s">
        <v>6348</v>
      </c>
      <c r="H3058">
        <v>30</v>
      </c>
      <c r="I3058" t="s">
        <v>2353</v>
      </c>
      <c r="J3058">
        <v>49</v>
      </c>
      <c r="K3058" t="s">
        <v>5647</v>
      </c>
    </row>
    <row r="3059" spans="1:11" x14ac:dyDescent="0.35">
      <c r="A3059" t="s">
        <v>6343</v>
      </c>
      <c r="B3059" t="s">
        <v>5125</v>
      </c>
      <c r="C3059" t="s">
        <v>4752</v>
      </c>
      <c r="D3059" t="s">
        <v>1477</v>
      </c>
      <c r="E3059" t="s">
        <v>3144</v>
      </c>
      <c r="F3059" t="s">
        <v>3144</v>
      </c>
      <c r="G3059" t="s">
        <v>5987</v>
      </c>
      <c r="H3059">
        <v>19</v>
      </c>
      <c r="I3059" t="s">
        <v>2353</v>
      </c>
      <c r="J3059" t="s">
        <v>1636</v>
      </c>
      <c r="K3059" t="s">
        <v>5648</v>
      </c>
    </row>
    <row r="3060" spans="1:11" x14ac:dyDescent="0.35">
      <c r="A3060" t="s">
        <v>6343</v>
      </c>
      <c r="B3060" t="s">
        <v>5125</v>
      </c>
      <c r="C3060" t="s">
        <v>4773</v>
      </c>
      <c r="D3060" t="s">
        <v>413</v>
      </c>
      <c r="E3060" t="s">
        <v>413</v>
      </c>
      <c r="F3060" t="s">
        <v>413</v>
      </c>
      <c r="G3060" t="s">
        <v>413</v>
      </c>
      <c r="I3060" t="s">
        <v>1636</v>
      </c>
      <c r="J3060" t="s">
        <v>1636</v>
      </c>
      <c r="K3060" t="s">
        <v>5649</v>
      </c>
    </row>
    <row r="3061" spans="1:11" x14ac:dyDescent="0.35">
      <c r="A3061" t="s">
        <v>6343</v>
      </c>
      <c r="B3061" t="s">
        <v>5125</v>
      </c>
      <c r="C3061" t="s">
        <v>4794</v>
      </c>
      <c r="D3061" t="s">
        <v>413</v>
      </c>
      <c r="E3061" t="s">
        <v>413</v>
      </c>
      <c r="F3061" t="s">
        <v>413</v>
      </c>
      <c r="G3061" t="s">
        <v>413</v>
      </c>
      <c r="I3061" t="s">
        <v>1636</v>
      </c>
      <c r="J3061" t="s">
        <v>1636</v>
      </c>
      <c r="K3061" t="s">
        <v>5650</v>
      </c>
    </row>
    <row r="3062" spans="1:11" x14ac:dyDescent="0.35">
      <c r="A3062" t="s">
        <v>6343</v>
      </c>
      <c r="B3062" t="s">
        <v>5126</v>
      </c>
      <c r="C3062" t="s">
        <v>4744</v>
      </c>
      <c r="D3062" t="s">
        <v>6036</v>
      </c>
      <c r="E3062" t="s">
        <v>6037</v>
      </c>
      <c r="F3062" t="s">
        <v>6037</v>
      </c>
      <c r="G3062" t="s">
        <v>6016</v>
      </c>
      <c r="H3062">
        <v>24</v>
      </c>
      <c r="I3062" t="s">
        <v>2353</v>
      </c>
      <c r="J3062">
        <v>24</v>
      </c>
      <c r="K3062" t="s">
        <v>5651</v>
      </c>
    </row>
    <row r="3063" spans="1:11" x14ac:dyDescent="0.35">
      <c r="A3063" t="s">
        <v>6343</v>
      </c>
      <c r="B3063" t="s">
        <v>5126</v>
      </c>
      <c r="C3063" t="s">
        <v>4765</v>
      </c>
      <c r="D3063" t="s">
        <v>413</v>
      </c>
      <c r="E3063" t="s">
        <v>413</v>
      </c>
      <c r="F3063" t="s">
        <v>413</v>
      </c>
      <c r="G3063" t="s">
        <v>413</v>
      </c>
      <c r="I3063" t="s">
        <v>1636</v>
      </c>
      <c r="J3063" t="s">
        <v>1636</v>
      </c>
      <c r="K3063" t="s">
        <v>5652</v>
      </c>
    </row>
    <row r="3064" spans="1:11" x14ac:dyDescent="0.35">
      <c r="A3064" t="s">
        <v>6343</v>
      </c>
      <c r="B3064" t="s">
        <v>5126</v>
      </c>
      <c r="C3064" t="s">
        <v>4786</v>
      </c>
      <c r="D3064" t="s">
        <v>413</v>
      </c>
      <c r="E3064" t="s">
        <v>413</v>
      </c>
      <c r="F3064" t="s">
        <v>413</v>
      </c>
      <c r="G3064" t="s">
        <v>413</v>
      </c>
      <c r="I3064" t="s">
        <v>1636</v>
      </c>
      <c r="J3064" t="s">
        <v>1636</v>
      </c>
      <c r="K3064" t="s">
        <v>5653</v>
      </c>
    </row>
    <row r="3065" spans="1:11" x14ac:dyDescent="0.35">
      <c r="A3065" t="s">
        <v>6343</v>
      </c>
      <c r="B3065" t="s">
        <v>5126</v>
      </c>
      <c r="C3065" t="s">
        <v>4807</v>
      </c>
      <c r="D3065" t="s">
        <v>413</v>
      </c>
      <c r="E3065" t="s">
        <v>413</v>
      </c>
      <c r="F3065" t="s">
        <v>413</v>
      </c>
      <c r="G3065" t="s">
        <v>413</v>
      </c>
      <c r="I3065" t="s">
        <v>1636</v>
      </c>
      <c r="J3065" t="s">
        <v>1636</v>
      </c>
      <c r="K3065" t="s">
        <v>5654</v>
      </c>
    </row>
    <row r="3066" spans="1:11" x14ac:dyDescent="0.35">
      <c r="A3066" t="s">
        <v>6343</v>
      </c>
      <c r="B3066" t="s">
        <v>5127</v>
      </c>
      <c r="C3066" t="s">
        <v>4743</v>
      </c>
      <c r="D3066" t="s">
        <v>1477</v>
      </c>
      <c r="E3066" t="s">
        <v>3144</v>
      </c>
      <c r="F3066" t="s">
        <v>3144</v>
      </c>
      <c r="G3066" t="s">
        <v>6349</v>
      </c>
      <c r="H3066">
        <v>48</v>
      </c>
      <c r="I3066" t="s">
        <v>2353</v>
      </c>
      <c r="J3066">
        <v>48</v>
      </c>
      <c r="K3066" t="s">
        <v>5655</v>
      </c>
    </row>
    <row r="3067" spans="1:11" x14ac:dyDescent="0.35">
      <c r="A3067" t="s">
        <v>6343</v>
      </c>
      <c r="B3067" t="s">
        <v>5127</v>
      </c>
      <c r="C3067" t="s">
        <v>4764</v>
      </c>
      <c r="D3067" t="s">
        <v>1477</v>
      </c>
      <c r="E3067" t="s">
        <v>3144</v>
      </c>
      <c r="F3067" t="s">
        <v>3144</v>
      </c>
      <c r="G3067" t="s">
        <v>6350</v>
      </c>
      <c r="I3067" t="s">
        <v>1636</v>
      </c>
      <c r="J3067" t="s">
        <v>1636</v>
      </c>
      <c r="K3067" t="s">
        <v>5656</v>
      </c>
    </row>
    <row r="3068" spans="1:11" x14ac:dyDescent="0.35">
      <c r="A3068" t="s">
        <v>6343</v>
      </c>
      <c r="B3068" t="s">
        <v>5127</v>
      </c>
      <c r="C3068" t="s">
        <v>4785</v>
      </c>
      <c r="D3068" t="s">
        <v>413</v>
      </c>
      <c r="E3068" t="s">
        <v>413</v>
      </c>
      <c r="F3068" t="s">
        <v>413</v>
      </c>
      <c r="G3068" t="s">
        <v>413</v>
      </c>
      <c r="I3068" t="s">
        <v>1636</v>
      </c>
      <c r="J3068" t="s">
        <v>1636</v>
      </c>
      <c r="K3068" t="s">
        <v>5657</v>
      </c>
    </row>
    <row r="3069" spans="1:11" x14ac:dyDescent="0.35">
      <c r="A3069" t="s">
        <v>6343</v>
      </c>
      <c r="B3069" t="s">
        <v>5127</v>
      </c>
      <c r="C3069" t="s">
        <v>4806</v>
      </c>
      <c r="D3069" t="s">
        <v>413</v>
      </c>
      <c r="E3069" t="s">
        <v>413</v>
      </c>
      <c r="F3069" t="s">
        <v>413</v>
      </c>
      <c r="G3069" t="s">
        <v>413</v>
      </c>
      <c r="I3069" t="s">
        <v>1636</v>
      </c>
      <c r="J3069" t="s">
        <v>1636</v>
      </c>
      <c r="K3069" t="s">
        <v>5658</v>
      </c>
    </row>
    <row r="3070" spans="1:11" x14ac:dyDescent="0.35">
      <c r="A3070" t="s">
        <v>6343</v>
      </c>
      <c r="B3070" t="s">
        <v>5128</v>
      </c>
      <c r="C3070" t="s">
        <v>4742</v>
      </c>
      <c r="D3070" t="s">
        <v>915</v>
      </c>
      <c r="E3070" t="s">
        <v>1100</v>
      </c>
      <c r="F3070" t="s">
        <v>1100</v>
      </c>
      <c r="G3070" t="s">
        <v>4448</v>
      </c>
      <c r="H3070">
        <v>25</v>
      </c>
      <c r="I3070" t="s">
        <v>2353</v>
      </c>
      <c r="J3070">
        <v>49</v>
      </c>
      <c r="K3070" t="s">
        <v>5659</v>
      </c>
    </row>
    <row r="3071" spans="1:11" x14ac:dyDescent="0.35">
      <c r="A3071" t="s">
        <v>6343</v>
      </c>
      <c r="B3071" t="s">
        <v>5128</v>
      </c>
      <c r="C3071" t="s">
        <v>4763</v>
      </c>
      <c r="D3071" t="s">
        <v>915</v>
      </c>
      <c r="E3071" t="s">
        <v>1100</v>
      </c>
      <c r="F3071" t="s">
        <v>1100</v>
      </c>
      <c r="G3071" t="s">
        <v>4949</v>
      </c>
      <c r="H3071">
        <v>15</v>
      </c>
      <c r="I3071" t="s">
        <v>2353</v>
      </c>
      <c r="J3071" t="s">
        <v>1636</v>
      </c>
      <c r="K3071" t="s">
        <v>5660</v>
      </c>
    </row>
    <row r="3072" spans="1:11" x14ac:dyDescent="0.35">
      <c r="A3072" t="s">
        <v>6343</v>
      </c>
      <c r="B3072" t="s">
        <v>5128</v>
      </c>
      <c r="C3072" t="s">
        <v>4784</v>
      </c>
      <c r="D3072" t="s">
        <v>915</v>
      </c>
      <c r="E3072" t="s">
        <v>1100</v>
      </c>
      <c r="F3072" t="s">
        <v>1100</v>
      </c>
      <c r="G3072" t="s">
        <v>6011</v>
      </c>
      <c r="H3072">
        <v>9</v>
      </c>
      <c r="I3072" t="s">
        <v>2353</v>
      </c>
      <c r="J3072" t="s">
        <v>1636</v>
      </c>
      <c r="K3072" t="s">
        <v>5661</v>
      </c>
    </row>
    <row r="3073" spans="1:11" x14ac:dyDescent="0.35">
      <c r="A3073" t="s">
        <v>6343</v>
      </c>
      <c r="B3073" t="s">
        <v>5128</v>
      </c>
      <c r="C3073" t="s">
        <v>4805</v>
      </c>
      <c r="D3073" t="s">
        <v>413</v>
      </c>
      <c r="E3073" t="s">
        <v>413</v>
      </c>
      <c r="F3073" t="s">
        <v>413</v>
      </c>
      <c r="G3073" t="s">
        <v>413</v>
      </c>
      <c r="I3073" t="s">
        <v>1636</v>
      </c>
      <c r="J3073" t="s">
        <v>1636</v>
      </c>
      <c r="K3073" t="s">
        <v>5662</v>
      </c>
    </row>
    <row r="3074" spans="1:11" x14ac:dyDescent="0.35">
      <c r="A3074" t="s">
        <v>6343</v>
      </c>
      <c r="B3074" t="s">
        <v>5129</v>
      </c>
      <c r="C3074" t="s">
        <v>4741</v>
      </c>
      <c r="D3074" t="s">
        <v>832</v>
      </c>
      <c r="E3074" t="s">
        <v>1111</v>
      </c>
      <c r="F3074" t="s">
        <v>1111</v>
      </c>
      <c r="G3074" t="s">
        <v>6023</v>
      </c>
      <c r="H3074">
        <v>26</v>
      </c>
      <c r="I3074" t="s">
        <v>2353</v>
      </c>
      <c r="J3074">
        <v>49</v>
      </c>
      <c r="K3074" t="s">
        <v>5663</v>
      </c>
    </row>
    <row r="3075" spans="1:11" x14ac:dyDescent="0.35">
      <c r="A3075" t="s">
        <v>6343</v>
      </c>
      <c r="B3075" t="s">
        <v>5129</v>
      </c>
      <c r="C3075" t="s">
        <v>4762</v>
      </c>
      <c r="D3075" t="s">
        <v>1477</v>
      </c>
      <c r="E3075" t="s">
        <v>3144</v>
      </c>
      <c r="F3075" t="s">
        <v>3144</v>
      </c>
      <c r="G3075" t="s">
        <v>5372</v>
      </c>
      <c r="H3075">
        <v>23</v>
      </c>
      <c r="I3075" t="s">
        <v>2353</v>
      </c>
      <c r="J3075" t="s">
        <v>1636</v>
      </c>
      <c r="K3075" t="s">
        <v>5664</v>
      </c>
    </row>
    <row r="3076" spans="1:11" x14ac:dyDescent="0.35">
      <c r="A3076" t="s">
        <v>6343</v>
      </c>
      <c r="B3076" t="s">
        <v>5129</v>
      </c>
      <c r="C3076" t="s">
        <v>4783</v>
      </c>
      <c r="D3076" t="s">
        <v>413</v>
      </c>
      <c r="E3076" t="s">
        <v>413</v>
      </c>
      <c r="F3076" t="s">
        <v>413</v>
      </c>
      <c r="G3076" t="s">
        <v>413</v>
      </c>
      <c r="I3076" t="s">
        <v>1636</v>
      </c>
      <c r="J3076" t="s">
        <v>1636</v>
      </c>
      <c r="K3076" t="s">
        <v>5665</v>
      </c>
    </row>
    <row r="3077" spans="1:11" x14ac:dyDescent="0.35">
      <c r="A3077" t="s">
        <v>6343</v>
      </c>
      <c r="B3077" t="s">
        <v>5129</v>
      </c>
      <c r="C3077" t="s">
        <v>4804</v>
      </c>
      <c r="D3077" t="s">
        <v>413</v>
      </c>
      <c r="E3077" t="s">
        <v>413</v>
      </c>
      <c r="F3077" t="s">
        <v>413</v>
      </c>
      <c r="G3077" t="s">
        <v>413</v>
      </c>
      <c r="I3077" t="s">
        <v>1636</v>
      </c>
      <c r="J3077" t="s">
        <v>1636</v>
      </c>
      <c r="K3077" t="s">
        <v>5666</v>
      </c>
    </row>
    <row r="3078" spans="1:11" x14ac:dyDescent="0.35">
      <c r="A3078" t="s">
        <v>6343</v>
      </c>
      <c r="B3078" t="s">
        <v>5130</v>
      </c>
      <c r="C3078" t="s">
        <v>4740</v>
      </c>
      <c r="D3078" t="s">
        <v>1477</v>
      </c>
      <c r="E3078" t="s">
        <v>3144</v>
      </c>
      <c r="F3078" t="s">
        <v>3144</v>
      </c>
      <c r="G3078" t="s">
        <v>6022</v>
      </c>
      <c r="H3078">
        <v>49</v>
      </c>
      <c r="I3078" t="s">
        <v>2353</v>
      </c>
      <c r="J3078">
        <v>49</v>
      </c>
      <c r="K3078" t="s">
        <v>5667</v>
      </c>
    </row>
    <row r="3079" spans="1:11" x14ac:dyDescent="0.35">
      <c r="A3079" t="s">
        <v>6343</v>
      </c>
      <c r="B3079" t="s">
        <v>5130</v>
      </c>
      <c r="C3079" t="s">
        <v>4761</v>
      </c>
      <c r="D3079" t="s">
        <v>413</v>
      </c>
      <c r="E3079" t="s">
        <v>413</v>
      </c>
      <c r="F3079" t="s">
        <v>413</v>
      </c>
      <c r="G3079" t="s">
        <v>413</v>
      </c>
      <c r="I3079" t="s">
        <v>1636</v>
      </c>
      <c r="J3079" t="s">
        <v>1636</v>
      </c>
      <c r="K3079" t="s">
        <v>5668</v>
      </c>
    </row>
    <row r="3080" spans="1:11" x14ac:dyDescent="0.35">
      <c r="A3080" t="s">
        <v>6343</v>
      </c>
      <c r="B3080" t="s">
        <v>5130</v>
      </c>
      <c r="C3080" t="s">
        <v>4782</v>
      </c>
      <c r="D3080" t="s">
        <v>413</v>
      </c>
      <c r="E3080" t="s">
        <v>413</v>
      </c>
      <c r="F3080" t="s">
        <v>413</v>
      </c>
      <c r="G3080" t="s">
        <v>413</v>
      </c>
      <c r="I3080" t="s">
        <v>1636</v>
      </c>
      <c r="J3080" t="s">
        <v>1636</v>
      </c>
      <c r="K3080" t="s">
        <v>5669</v>
      </c>
    </row>
    <row r="3081" spans="1:11" x14ac:dyDescent="0.35">
      <c r="A3081" t="s">
        <v>6343</v>
      </c>
      <c r="B3081" t="s">
        <v>5130</v>
      </c>
      <c r="C3081" t="s">
        <v>4803</v>
      </c>
      <c r="D3081" t="s">
        <v>413</v>
      </c>
      <c r="E3081" t="s">
        <v>413</v>
      </c>
      <c r="F3081" t="s">
        <v>413</v>
      </c>
      <c r="G3081" t="s">
        <v>413</v>
      </c>
      <c r="I3081" t="s">
        <v>1636</v>
      </c>
      <c r="J3081" t="s">
        <v>1636</v>
      </c>
      <c r="K3081" t="s">
        <v>5670</v>
      </c>
    </row>
    <row r="3082" spans="1:11" x14ac:dyDescent="0.35">
      <c r="A3082" t="s">
        <v>6343</v>
      </c>
      <c r="B3082" t="s">
        <v>5131</v>
      </c>
      <c r="C3082" t="s">
        <v>4739</v>
      </c>
      <c r="D3082" t="s">
        <v>832</v>
      </c>
      <c r="E3082" t="s">
        <v>1111</v>
      </c>
      <c r="F3082" t="s">
        <v>1111</v>
      </c>
      <c r="G3082" t="s">
        <v>5221</v>
      </c>
      <c r="H3082">
        <v>4</v>
      </c>
      <c r="I3082" t="s">
        <v>2353</v>
      </c>
      <c r="J3082">
        <v>49</v>
      </c>
      <c r="K3082" t="s">
        <v>5671</v>
      </c>
    </row>
    <row r="3083" spans="1:11" x14ac:dyDescent="0.35">
      <c r="A3083" t="s">
        <v>6343</v>
      </c>
      <c r="B3083" t="s">
        <v>5131</v>
      </c>
      <c r="C3083" t="s">
        <v>4760</v>
      </c>
      <c r="D3083" t="s">
        <v>1477</v>
      </c>
      <c r="E3083" t="s">
        <v>3144</v>
      </c>
      <c r="F3083" t="s">
        <v>3144</v>
      </c>
      <c r="G3083" t="s">
        <v>6024</v>
      </c>
      <c r="H3083">
        <v>45</v>
      </c>
      <c r="I3083" t="s">
        <v>2353</v>
      </c>
      <c r="J3083" t="s">
        <v>1636</v>
      </c>
      <c r="K3083" t="s">
        <v>5672</v>
      </c>
    </row>
    <row r="3084" spans="1:11" x14ac:dyDescent="0.35">
      <c r="A3084" t="s">
        <v>6343</v>
      </c>
      <c r="B3084" t="s">
        <v>5131</v>
      </c>
      <c r="C3084" t="s">
        <v>4781</v>
      </c>
      <c r="D3084" t="s">
        <v>413</v>
      </c>
      <c r="E3084" t="s">
        <v>413</v>
      </c>
      <c r="F3084" t="s">
        <v>413</v>
      </c>
      <c r="G3084" t="s">
        <v>413</v>
      </c>
      <c r="I3084" t="s">
        <v>1636</v>
      </c>
      <c r="J3084" t="s">
        <v>1636</v>
      </c>
      <c r="K3084" t="s">
        <v>5673</v>
      </c>
    </row>
    <row r="3085" spans="1:11" x14ac:dyDescent="0.35">
      <c r="A3085" t="s">
        <v>6343</v>
      </c>
      <c r="B3085" t="s">
        <v>5131</v>
      </c>
      <c r="C3085" t="s">
        <v>4802</v>
      </c>
      <c r="D3085" t="s">
        <v>413</v>
      </c>
      <c r="E3085" t="s">
        <v>413</v>
      </c>
      <c r="F3085" t="s">
        <v>413</v>
      </c>
      <c r="G3085" t="s">
        <v>413</v>
      </c>
      <c r="I3085" t="s">
        <v>1636</v>
      </c>
      <c r="J3085" t="s">
        <v>1636</v>
      </c>
      <c r="K3085" t="s">
        <v>5674</v>
      </c>
    </row>
    <row r="3086" spans="1:11" x14ac:dyDescent="0.35">
      <c r="A3086" t="s">
        <v>6343</v>
      </c>
      <c r="B3086" t="s">
        <v>5132</v>
      </c>
      <c r="C3086" t="s">
        <v>4738</v>
      </c>
      <c r="D3086" t="s">
        <v>832</v>
      </c>
      <c r="E3086" t="s">
        <v>1111</v>
      </c>
      <c r="F3086" t="s">
        <v>1111</v>
      </c>
      <c r="G3086" t="s">
        <v>5221</v>
      </c>
      <c r="H3086">
        <v>37</v>
      </c>
      <c r="I3086" t="s">
        <v>2353</v>
      </c>
      <c r="J3086">
        <v>49</v>
      </c>
      <c r="K3086" t="s">
        <v>5675</v>
      </c>
    </row>
    <row r="3087" spans="1:11" x14ac:dyDescent="0.35">
      <c r="A3087" t="s">
        <v>6343</v>
      </c>
      <c r="B3087" t="s">
        <v>5132</v>
      </c>
      <c r="C3087" t="s">
        <v>4759</v>
      </c>
      <c r="D3087" t="s">
        <v>1477</v>
      </c>
      <c r="E3087" t="s">
        <v>3144</v>
      </c>
      <c r="F3087" t="s">
        <v>3144</v>
      </c>
      <c r="G3087" t="s">
        <v>5372</v>
      </c>
      <c r="H3087">
        <v>12</v>
      </c>
      <c r="I3087" t="s">
        <v>2353</v>
      </c>
      <c r="J3087" t="s">
        <v>1636</v>
      </c>
      <c r="K3087" t="s">
        <v>5676</v>
      </c>
    </row>
    <row r="3088" spans="1:11" x14ac:dyDescent="0.35">
      <c r="A3088" t="s">
        <v>6343</v>
      </c>
      <c r="B3088" t="s">
        <v>5132</v>
      </c>
      <c r="C3088" t="s">
        <v>4780</v>
      </c>
      <c r="D3088" t="s">
        <v>413</v>
      </c>
      <c r="E3088" t="s">
        <v>413</v>
      </c>
      <c r="F3088" t="s">
        <v>413</v>
      </c>
      <c r="G3088" t="s">
        <v>413</v>
      </c>
      <c r="I3088" t="s">
        <v>1636</v>
      </c>
      <c r="J3088" t="s">
        <v>1636</v>
      </c>
      <c r="K3088" t="s">
        <v>5677</v>
      </c>
    </row>
    <row r="3089" spans="1:11" x14ac:dyDescent="0.35">
      <c r="A3089" t="s">
        <v>6343</v>
      </c>
      <c r="B3089" t="s">
        <v>5132</v>
      </c>
      <c r="C3089" t="s">
        <v>4801</v>
      </c>
      <c r="D3089" t="s">
        <v>413</v>
      </c>
      <c r="E3089" t="s">
        <v>413</v>
      </c>
      <c r="F3089" t="s">
        <v>413</v>
      </c>
      <c r="G3089" t="s">
        <v>413</v>
      </c>
      <c r="I3089" t="s">
        <v>1636</v>
      </c>
      <c r="J3089" t="s">
        <v>1636</v>
      </c>
      <c r="K3089" t="s">
        <v>5678</v>
      </c>
    </row>
    <row r="3090" spans="1:11" x14ac:dyDescent="0.35">
      <c r="A3090" t="s">
        <v>6343</v>
      </c>
      <c r="B3090" t="s">
        <v>5133</v>
      </c>
      <c r="C3090" t="s">
        <v>4751</v>
      </c>
      <c r="D3090" t="s">
        <v>824</v>
      </c>
      <c r="E3090" t="s">
        <v>2107</v>
      </c>
      <c r="F3090" t="s">
        <v>2107</v>
      </c>
      <c r="G3090" t="s">
        <v>5996</v>
      </c>
      <c r="H3090">
        <v>15</v>
      </c>
      <c r="I3090" t="s">
        <v>2353</v>
      </c>
      <c r="J3090">
        <v>46</v>
      </c>
      <c r="K3090" t="s">
        <v>5679</v>
      </c>
    </row>
    <row r="3091" spans="1:11" x14ac:dyDescent="0.35">
      <c r="A3091" t="s">
        <v>6343</v>
      </c>
      <c r="B3091" t="s">
        <v>5133</v>
      </c>
      <c r="C3091" t="s">
        <v>4772</v>
      </c>
      <c r="D3091" t="s">
        <v>819</v>
      </c>
      <c r="E3091" t="s">
        <v>2979</v>
      </c>
      <c r="F3091" t="s">
        <v>2979</v>
      </c>
      <c r="G3091" t="s">
        <v>6209</v>
      </c>
      <c r="H3091">
        <v>31</v>
      </c>
      <c r="I3091" t="s">
        <v>2353</v>
      </c>
      <c r="J3091" t="s">
        <v>1636</v>
      </c>
      <c r="K3091" t="s">
        <v>5680</v>
      </c>
    </row>
    <row r="3092" spans="1:11" x14ac:dyDescent="0.35">
      <c r="A3092" t="s">
        <v>6343</v>
      </c>
      <c r="B3092" t="s">
        <v>5133</v>
      </c>
      <c r="C3092" t="s">
        <v>4793</v>
      </c>
      <c r="D3092" t="s">
        <v>413</v>
      </c>
      <c r="E3092" t="s">
        <v>413</v>
      </c>
      <c r="F3092" t="s">
        <v>413</v>
      </c>
      <c r="G3092" t="s">
        <v>413</v>
      </c>
      <c r="I3092" t="s">
        <v>1636</v>
      </c>
      <c r="J3092" t="s">
        <v>1636</v>
      </c>
      <c r="K3092" t="s">
        <v>5681</v>
      </c>
    </row>
    <row r="3093" spans="1:11" x14ac:dyDescent="0.35">
      <c r="A3093" t="s">
        <v>6343</v>
      </c>
      <c r="B3093" t="s">
        <v>5133</v>
      </c>
      <c r="C3093" t="s">
        <v>4814</v>
      </c>
      <c r="D3093" t="s">
        <v>413</v>
      </c>
      <c r="E3093" t="s">
        <v>413</v>
      </c>
      <c r="F3093" t="s">
        <v>413</v>
      </c>
      <c r="G3093" t="s">
        <v>413</v>
      </c>
      <c r="I3093" t="s">
        <v>1636</v>
      </c>
      <c r="J3093" t="s">
        <v>1636</v>
      </c>
      <c r="K3093" t="s">
        <v>5682</v>
      </c>
    </row>
    <row r="3094" spans="1:11" x14ac:dyDescent="0.35">
      <c r="A3094" t="s">
        <v>6343</v>
      </c>
      <c r="B3094" t="s">
        <v>5134</v>
      </c>
      <c r="C3094" t="s">
        <v>4750</v>
      </c>
      <c r="D3094" t="s">
        <v>6015</v>
      </c>
      <c r="E3094" t="s">
        <v>6382</v>
      </c>
      <c r="F3094" t="s">
        <v>6382</v>
      </c>
      <c r="G3094" t="s">
        <v>6351</v>
      </c>
      <c r="H3094">
        <v>9</v>
      </c>
      <c r="I3094" t="s">
        <v>2353</v>
      </c>
      <c r="J3094">
        <v>42</v>
      </c>
      <c r="K3094" t="s">
        <v>5683</v>
      </c>
    </row>
    <row r="3095" spans="1:11" x14ac:dyDescent="0.35">
      <c r="A3095" t="s">
        <v>6343</v>
      </c>
      <c r="B3095" t="s">
        <v>5134</v>
      </c>
      <c r="C3095" t="s">
        <v>4771</v>
      </c>
      <c r="D3095" t="s">
        <v>829</v>
      </c>
      <c r="E3095" t="s">
        <v>1083</v>
      </c>
      <c r="F3095" t="s">
        <v>1083</v>
      </c>
      <c r="G3095" t="s">
        <v>6352</v>
      </c>
      <c r="H3095">
        <v>33</v>
      </c>
      <c r="I3095" t="s">
        <v>2353</v>
      </c>
      <c r="J3095" t="s">
        <v>1636</v>
      </c>
      <c r="K3095" t="s">
        <v>5684</v>
      </c>
    </row>
    <row r="3096" spans="1:11" x14ac:dyDescent="0.35">
      <c r="A3096" t="s">
        <v>6343</v>
      </c>
      <c r="B3096" t="s">
        <v>5134</v>
      </c>
      <c r="C3096" t="s">
        <v>4792</v>
      </c>
      <c r="D3096" t="s">
        <v>413</v>
      </c>
      <c r="E3096" t="s">
        <v>413</v>
      </c>
      <c r="F3096" t="s">
        <v>413</v>
      </c>
      <c r="G3096" t="s">
        <v>413</v>
      </c>
      <c r="I3096" t="s">
        <v>1636</v>
      </c>
      <c r="J3096" t="s">
        <v>1636</v>
      </c>
      <c r="K3096" t="s">
        <v>5685</v>
      </c>
    </row>
    <row r="3097" spans="1:11" x14ac:dyDescent="0.35">
      <c r="A3097" t="s">
        <v>6343</v>
      </c>
      <c r="B3097" t="s">
        <v>5134</v>
      </c>
      <c r="C3097" t="s">
        <v>4813</v>
      </c>
      <c r="D3097" t="s">
        <v>413</v>
      </c>
      <c r="E3097" t="s">
        <v>413</v>
      </c>
      <c r="F3097" t="s">
        <v>413</v>
      </c>
      <c r="G3097" t="s">
        <v>413</v>
      </c>
      <c r="I3097" t="s">
        <v>1636</v>
      </c>
      <c r="J3097" t="s">
        <v>1636</v>
      </c>
      <c r="K3097" t="s">
        <v>5686</v>
      </c>
    </row>
    <row r="3098" spans="1:11" x14ac:dyDescent="0.35">
      <c r="A3098" t="s">
        <v>6343</v>
      </c>
      <c r="B3098" t="s">
        <v>5138</v>
      </c>
      <c r="C3098" t="s">
        <v>4749</v>
      </c>
      <c r="D3098" t="s">
        <v>6036</v>
      </c>
      <c r="E3098" t="s">
        <v>6037</v>
      </c>
      <c r="F3098" t="s">
        <v>6037</v>
      </c>
      <c r="G3098" t="s">
        <v>5988</v>
      </c>
      <c r="H3098">
        <v>20</v>
      </c>
      <c r="I3098" t="s">
        <v>2353</v>
      </c>
      <c r="J3098">
        <v>36</v>
      </c>
      <c r="K3098" t="s">
        <v>5687</v>
      </c>
    </row>
    <row r="3099" spans="1:11" x14ac:dyDescent="0.35">
      <c r="A3099" t="s">
        <v>6343</v>
      </c>
      <c r="B3099" t="s">
        <v>5138</v>
      </c>
      <c r="C3099" t="s">
        <v>4770</v>
      </c>
      <c r="D3099" t="s">
        <v>6036</v>
      </c>
      <c r="E3099" t="s">
        <v>6037</v>
      </c>
      <c r="F3099" t="s">
        <v>6037</v>
      </c>
      <c r="G3099" t="s">
        <v>6192</v>
      </c>
      <c r="H3099">
        <v>16</v>
      </c>
      <c r="I3099" t="s">
        <v>2353</v>
      </c>
      <c r="J3099" t="s">
        <v>1636</v>
      </c>
      <c r="K3099" t="s">
        <v>5688</v>
      </c>
    </row>
    <row r="3100" spans="1:11" x14ac:dyDescent="0.35">
      <c r="A3100" t="s">
        <v>6343</v>
      </c>
      <c r="B3100" t="s">
        <v>5138</v>
      </c>
      <c r="C3100" t="s">
        <v>4791</v>
      </c>
      <c r="D3100" t="s">
        <v>413</v>
      </c>
      <c r="E3100" t="s">
        <v>413</v>
      </c>
      <c r="F3100" t="s">
        <v>413</v>
      </c>
      <c r="G3100" t="s">
        <v>413</v>
      </c>
      <c r="I3100" t="s">
        <v>1636</v>
      </c>
      <c r="J3100" t="s">
        <v>1636</v>
      </c>
      <c r="K3100" t="s">
        <v>5689</v>
      </c>
    </row>
    <row r="3101" spans="1:11" x14ac:dyDescent="0.35">
      <c r="A3101" t="s">
        <v>6343</v>
      </c>
      <c r="B3101" t="s">
        <v>5138</v>
      </c>
      <c r="C3101" t="s">
        <v>4812</v>
      </c>
      <c r="D3101" t="s">
        <v>413</v>
      </c>
      <c r="E3101" t="s">
        <v>413</v>
      </c>
      <c r="F3101" t="s">
        <v>413</v>
      </c>
      <c r="G3101" t="s">
        <v>413</v>
      </c>
      <c r="I3101" t="s">
        <v>1636</v>
      </c>
      <c r="J3101" t="s">
        <v>1636</v>
      </c>
      <c r="K3101" t="s">
        <v>5690</v>
      </c>
    </row>
    <row r="3102" spans="1:11" x14ac:dyDescent="0.35">
      <c r="A3102" t="s">
        <v>6343</v>
      </c>
      <c r="B3102" t="s">
        <v>5139</v>
      </c>
      <c r="C3102" t="s">
        <v>4748</v>
      </c>
      <c r="D3102" t="s">
        <v>915</v>
      </c>
      <c r="E3102" t="s">
        <v>1100</v>
      </c>
      <c r="F3102" t="s">
        <v>1100</v>
      </c>
      <c r="G3102" t="s">
        <v>4454</v>
      </c>
      <c r="H3102">
        <v>18</v>
      </c>
      <c r="I3102" t="s">
        <v>2353</v>
      </c>
      <c r="J3102">
        <v>47</v>
      </c>
      <c r="K3102" t="s">
        <v>5691</v>
      </c>
    </row>
    <row r="3103" spans="1:11" x14ac:dyDescent="0.35">
      <c r="A3103" t="s">
        <v>6343</v>
      </c>
      <c r="B3103" t="s">
        <v>5139</v>
      </c>
      <c r="C3103" t="s">
        <v>4769</v>
      </c>
      <c r="D3103" t="s">
        <v>5392</v>
      </c>
      <c r="E3103" t="s">
        <v>5403</v>
      </c>
      <c r="F3103" t="s">
        <v>5403</v>
      </c>
      <c r="G3103" t="s">
        <v>5402</v>
      </c>
      <c r="H3103">
        <v>29</v>
      </c>
      <c r="I3103" t="s">
        <v>2353</v>
      </c>
      <c r="J3103" t="s">
        <v>1636</v>
      </c>
      <c r="K3103" t="s">
        <v>5692</v>
      </c>
    </row>
    <row r="3104" spans="1:11" x14ac:dyDescent="0.35">
      <c r="A3104" t="s">
        <v>6343</v>
      </c>
      <c r="B3104" t="s">
        <v>5139</v>
      </c>
      <c r="C3104" t="s">
        <v>4790</v>
      </c>
      <c r="D3104" t="s">
        <v>413</v>
      </c>
      <c r="E3104" t="s">
        <v>413</v>
      </c>
      <c r="F3104" t="s">
        <v>413</v>
      </c>
      <c r="G3104" t="s">
        <v>413</v>
      </c>
      <c r="I3104" t="s">
        <v>1636</v>
      </c>
      <c r="J3104" t="s">
        <v>1636</v>
      </c>
      <c r="K3104" t="s">
        <v>5693</v>
      </c>
    </row>
    <row r="3105" spans="1:11" x14ac:dyDescent="0.35">
      <c r="A3105" t="s">
        <v>6343</v>
      </c>
      <c r="B3105" t="s">
        <v>5139</v>
      </c>
      <c r="C3105" t="s">
        <v>4811</v>
      </c>
      <c r="D3105" t="s">
        <v>413</v>
      </c>
      <c r="E3105" t="s">
        <v>413</v>
      </c>
      <c r="F3105" t="s">
        <v>413</v>
      </c>
      <c r="G3105" t="s">
        <v>413</v>
      </c>
      <c r="I3105" t="s">
        <v>1636</v>
      </c>
      <c r="J3105" t="s">
        <v>1636</v>
      </c>
      <c r="K3105" t="s">
        <v>5694</v>
      </c>
    </row>
    <row r="3106" spans="1:11" x14ac:dyDescent="0.35">
      <c r="A3106" t="s">
        <v>6343</v>
      </c>
      <c r="B3106" t="s">
        <v>5140</v>
      </c>
      <c r="C3106" t="s">
        <v>4747</v>
      </c>
      <c r="D3106" t="s">
        <v>915</v>
      </c>
      <c r="E3106" t="s">
        <v>1100</v>
      </c>
      <c r="F3106" t="s">
        <v>1100</v>
      </c>
      <c r="G3106" t="s">
        <v>6012</v>
      </c>
      <c r="H3106">
        <v>21</v>
      </c>
      <c r="I3106" t="s">
        <v>2353</v>
      </c>
      <c r="J3106">
        <v>43</v>
      </c>
      <c r="K3106" t="s">
        <v>5695</v>
      </c>
    </row>
    <row r="3107" spans="1:11" x14ac:dyDescent="0.35">
      <c r="A3107" t="s">
        <v>6343</v>
      </c>
      <c r="B3107" t="s">
        <v>5140</v>
      </c>
      <c r="C3107" t="s">
        <v>4768</v>
      </c>
      <c r="D3107" t="s">
        <v>5390</v>
      </c>
      <c r="E3107" t="s">
        <v>5391</v>
      </c>
      <c r="F3107" t="s">
        <v>5391</v>
      </c>
      <c r="G3107" t="s">
        <v>6013</v>
      </c>
      <c r="H3107">
        <v>22</v>
      </c>
      <c r="I3107" t="s">
        <v>2353</v>
      </c>
      <c r="J3107" t="s">
        <v>1636</v>
      </c>
      <c r="K3107" t="s">
        <v>5696</v>
      </c>
    </row>
    <row r="3108" spans="1:11" x14ac:dyDescent="0.35">
      <c r="A3108" t="s">
        <v>6343</v>
      </c>
      <c r="B3108" t="s">
        <v>5140</v>
      </c>
      <c r="C3108" t="s">
        <v>4789</v>
      </c>
      <c r="D3108" t="s">
        <v>413</v>
      </c>
      <c r="E3108" t="s">
        <v>413</v>
      </c>
      <c r="F3108" t="s">
        <v>413</v>
      </c>
      <c r="G3108" t="s">
        <v>413</v>
      </c>
      <c r="I3108" t="s">
        <v>1636</v>
      </c>
      <c r="J3108" t="s">
        <v>1636</v>
      </c>
      <c r="K3108" t="s">
        <v>5697</v>
      </c>
    </row>
    <row r="3109" spans="1:11" x14ac:dyDescent="0.35">
      <c r="A3109" t="s">
        <v>6343</v>
      </c>
      <c r="B3109" t="s">
        <v>5140</v>
      </c>
      <c r="C3109" t="s">
        <v>4810</v>
      </c>
      <c r="D3109" t="s">
        <v>413</v>
      </c>
      <c r="E3109" t="s">
        <v>413</v>
      </c>
      <c r="F3109" t="s">
        <v>413</v>
      </c>
      <c r="G3109" t="s">
        <v>413</v>
      </c>
      <c r="I3109" t="s">
        <v>1636</v>
      </c>
      <c r="J3109" t="s">
        <v>1636</v>
      </c>
      <c r="K3109" t="s">
        <v>5698</v>
      </c>
    </row>
    <row r="3110" spans="1:11" x14ac:dyDescent="0.35">
      <c r="A3110" t="s">
        <v>6343</v>
      </c>
      <c r="B3110" t="s">
        <v>5142</v>
      </c>
      <c r="C3110" t="s">
        <v>4746</v>
      </c>
      <c r="D3110" t="s">
        <v>915</v>
      </c>
      <c r="E3110" t="s">
        <v>1100</v>
      </c>
      <c r="F3110" t="s">
        <v>1100</v>
      </c>
      <c r="G3110" t="s">
        <v>6011</v>
      </c>
      <c r="H3110">
        <v>29</v>
      </c>
      <c r="I3110" t="s">
        <v>2353</v>
      </c>
      <c r="J3110">
        <v>49</v>
      </c>
      <c r="K3110" t="s">
        <v>5699</v>
      </c>
    </row>
    <row r="3111" spans="1:11" x14ac:dyDescent="0.35">
      <c r="A3111" t="s">
        <v>6343</v>
      </c>
      <c r="B3111" t="s">
        <v>5142</v>
      </c>
      <c r="C3111" t="s">
        <v>4767</v>
      </c>
      <c r="D3111" t="s">
        <v>6015</v>
      </c>
      <c r="E3111" t="s">
        <v>6383</v>
      </c>
      <c r="F3111" t="s">
        <v>6383</v>
      </c>
      <c r="G3111" t="s">
        <v>6353</v>
      </c>
      <c r="H3111">
        <v>10</v>
      </c>
      <c r="I3111" t="s">
        <v>2353</v>
      </c>
      <c r="J3111" t="s">
        <v>1636</v>
      </c>
      <c r="K3111" t="s">
        <v>5700</v>
      </c>
    </row>
    <row r="3112" spans="1:11" x14ac:dyDescent="0.35">
      <c r="A3112" t="s">
        <v>6343</v>
      </c>
      <c r="B3112" t="s">
        <v>5142</v>
      </c>
      <c r="C3112" t="s">
        <v>4788</v>
      </c>
      <c r="D3112" t="s">
        <v>6038</v>
      </c>
      <c r="E3112" t="s">
        <v>6039</v>
      </c>
      <c r="F3112" t="s">
        <v>6039</v>
      </c>
      <c r="G3112" t="s">
        <v>5993</v>
      </c>
      <c r="H3112">
        <v>10</v>
      </c>
      <c r="I3112" t="s">
        <v>2353</v>
      </c>
      <c r="J3112" t="s">
        <v>1636</v>
      </c>
      <c r="K3112" t="s">
        <v>5701</v>
      </c>
    </row>
    <row r="3113" spans="1:11" x14ac:dyDescent="0.35">
      <c r="A3113" t="s">
        <v>6343</v>
      </c>
      <c r="B3113" t="s">
        <v>5142</v>
      </c>
      <c r="C3113" t="s">
        <v>4809</v>
      </c>
      <c r="D3113" t="s">
        <v>413</v>
      </c>
      <c r="E3113" t="s">
        <v>413</v>
      </c>
      <c r="F3113" t="s">
        <v>413</v>
      </c>
      <c r="G3113" t="s">
        <v>413</v>
      </c>
      <c r="I3113" t="s">
        <v>1636</v>
      </c>
      <c r="J3113" t="s">
        <v>1636</v>
      </c>
      <c r="K3113" t="s">
        <v>5702</v>
      </c>
    </row>
    <row r="3114" spans="1:11" x14ac:dyDescent="0.35">
      <c r="A3114" t="s">
        <v>6343</v>
      </c>
      <c r="B3114" t="s">
        <v>5143</v>
      </c>
      <c r="C3114" t="s">
        <v>4745</v>
      </c>
      <c r="D3114" t="s">
        <v>832</v>
      </c>
      <c r="E3114" t="s">
        <v>1111</v>
      </c>
      <c r="F3114" t="s">
        <v>1111</v>
      </c>
      <c r="G3114" t="s">
        <v>5219</v>
      </c>
      <c r="H3114">
        <v>38</v>
      </c>
      <c r="I3114" t="s">
        <v>2353</v>
      </c>
      <c r="J3114">
        <v>49</v>
      </c>
      <c r="K3114" t="s">
        <v>5703</v>
      </c>
    </row>
    <row r="3115" spans="1:11" x14ac:dyDescent="0.35">
      <c r="A3115" t="s">
        <v>6343</v>
      </c>
      <c r="B3115" t="s">
        <v>5143</v>
      </c>
      <c r="C3115" t="s">
        <v>4766</v>
      </c>
      <c r="D3115" t="s">
        <v>824</v>
      </c>
      <c r="E3115" t="s">
        <v>2107</v>
      </c>
      <c r="F3115" t="s">
        <v>2107</v>
      </c>
      <c r="G3115" t="s">
        <v>4923</v>
      </c>
      <c r="H3115">
        <v>11</v>
      </c>
      <c r="I3115" t="s">
        <v>2353</v>
      </c>
      <c r="J3115" t="s">
        <v>1636</v>
      </c>
      <c r="K3115" t="s">
        <v>5704</v>
      </c>
    </row>
    <row r="3116" spans="1:11" x14ac:dyDescent="0.35">
      <c r="A3116" t="s">
        <v>6343</v>
      </c>
      <c r="B3116" t="s">
        <v>5143</v>
      </c>
      <c r="C3116" t="s">
        <v>4787</v>
      </c>
      <c r="D3116" t="s">
        <v>413</v>
      </c>
      <c r="E3116" t="s">
        <v>413</v>
      </c>
      <c r="F3116" t="s">
        <v>413</v>
      </c>
      <c r="G3116" t="s">
        <v>413</v>
      </c>
      <c r="I3116" t="s">
        <v>1636</v>
      </c>
      <c r="J3116" t="s">
        <v>1636</v>
      </c>
      <c r="K3116" t="s">
        <v>5705</v>
      </c>
    </row>
    <row r="3117" spans="1:11" x14ac:dyDescent="0.35">
      <c r="A3117" t="s">
        <v>6343</v>
      </c>
      <c r="B3117" t="s">
        <v>5143</v>
      </c>
      <c r="C3117" t="s">
        <v>4808</v>
      </c>
      <c r="D3117" t="s">
        <v>413</v>
      </c>
      <c r="E3117" t="s">
        <v>413</v>
      </c>
      <c r="F3117" t="s">
        <v>413</v>
      </c>
      <c r="G3117" t="s">
        <v>413</v>
      </c>
      <c r="I3117" t="s">
        <v>1636</v>
      </c>
      <c r="J3117" t="s">
        <v>1636</v>
      </c>
      <c r="K3117" t="s">
        <v>5706</v>
      </c>
    </row>
    <row r="3118" spans="1:11" x14ac:dyDescent="0.35">
      <c r="A3118" t="s">
        <v>6343</v>
      </c>
      <c r="B3118" t="s">
        <v>5144</v>
      </c>
      <c r="C3118" t="s">
        <v>4653</v>
      </c>
      <c r="D3118" t="s">
        <v>6015</v>
      </c>
      <c r="E3118" t="s">
        <v>6384</v>
      </c>
      <c r="F3118" t="s">
        <v>6384</v>
      </c>
      <c r="G3118" t="s">
        <v>6354</v>
      </c>
      <c r="H3118">
        <v>10</v>
      </c>
      <c r="I3118" t="s">
        <v>2353</v>
      </c>
      <c r="J3118">
        <v>40</v>
      </c>
      <c r="K3118" t="s">
        <v>5707</v>
      </c>
    </row>
    <row r="3119" spans="1:11" x14ac:dyDescent="0.35">
      <c r="A3119" t="s">
        <v>6343</v>
      </c>
      <c r="B3119" t="s">
        <v>5144</v>
      </c>
      <c r="C3119" t="s">
        <v>4674</v>
      </c>
      <c r="D3119" t="s">
        <v>6038</v>
      </c>
      <c r="E3119" t="s">
        <v>6040</v>
      </c>
      <c r="F3119" t="s">
        <v>6040</v>
      </c>
      <c r="G3119" t="s">
        <v>5994</v>
      </c>
      <c r="H3119">
        <v>10</v>
      </c>
      <c r="I3119" t="s">
        <v>2353</v>
      </c>
      <c r="J3119" t="s">
        <v>1636</v>
      </c>
      <c r="K3119" t="s">
        <v>5708</v>
      </c>
    </row>
    <row r="3120" spans="1:11" x14ac:dyDescent="0.35">
      <c r="A3120" t="s">
        <v>6343</v>
      </c>
      <c r="B3120" t="s">
        <v>5144</v>
      </c>
      <c r="C3120" t="s">
        <v>4695</v>
      </c>
      <c r="D3120" t="s">
        <v>6014</v>
      </c>
      <c r="E3120" t="s">
        <v>6043</v>
      </c>
      <c r="F3120" t="s">
        <v>6043</v>
      </c>
      <c r="G3120" t="s">
        <v>6017</v>
      </c>
      <c r="H3120">
        <v>10</v>
      </c>
      <c r="I3120" t="s">
        <v>2353</v>
      </c>
      <c r="J3120" t="s">
        <v>1636</v>
      </c>
      <c r="K3120" t="s">
        <v>5709</v>
      </c>
    </row>
    <row r="3121" spans="1:11" x14ac:dyDescent="0.35">
      <c r="A3121" t="s">
        <v>6343</v>
      </c>
      <c r="B3121" t="s">
        <v>5144</v>
      </c>
      <c r="C3121" t="s">
        <v>4716</v>
      </c>
      <c r="D3121" t="s">
        <v>6015</v>
      </c>
      <c r="E3121" t="s">
        <v>6385</v>
      </c>
      <c r="F3121" t="s">
        <v>6385</v>
      </c>
      <c r="G3121" t="s">
        <v>6355</v>
      </c>
      <c r="H3121">
        <v>10</v>
      </c>
      <c r="I3121" t="s">
        <v>2353</v>
      </c>
      <c r="J3121" t="s">
        <v>1636</v>
      </c>
      <c r="K3121" t="s">
        <v>5710</v>
      </c>
    </row>
    <row r="3122" spans="1:11" x14ac:dyDescent="0.35">
      <c r="A3122" t="s">
        <v>6343</v>
      </c>
      <c r="B3122" t="s">
        <v>5145</v>
      </c>
      <c r="C3122" t="s">
        <v>4652</v>
      </c>
      <c r="D3122" t="s">
        <v>6014</v>
      </c>
      <c r="E3122" t="s">
        <v>6390</v>
      </c>
      <c r="F3122" t="s">
        <v>6390</v>
      </c>
      <c r="G3122" t="s">
        <v>6356</v>
      </c>
      <c r="H3122">
        <v>10</v>
      </c>
      <c r="I3122" t="s">
        <v>2353</v>
      </c>
      <c r="J3122">
        <v>40</v>
      </c>
      <c r="K3122" t="s">
        <v>5711</v>
      </c>
    </row>
    <row r="3123" spans="1:11" x14ac:dyDescent="0.35">
      <c r="A3123" t="s">
        <v>6343</v>
      </c>
      <c r="B3123" t="s">
        <v>5145</v>
      </c>
      <c r="C3123" t="s">
        <v>4673</v>
      </c>
      <c r="D3123" t="s">
        <v>6015</v>
      </c>
      <c r="E3123" t="s">
        <v>6386</v>
      </c>
      <c r="F3123" t="s">
        <v>6386</v>
      </c>
      <c r="G3123" t="s">
        <v>6357</v>
      </c>
      <c r="H3123">
        <v>10</v>
      </c>
      <c r="I3123" t="s">
        <v>2353</v>
      </c>
      <c r="J3123" t="s">
        <v>1636</v>
      </c>
      <c r="K3123" t="s">
        <v>5712</v>
      </c>
    </row>
    <row r="3124" spans="1:11" x14ac:dyDescent="0.35">
      <c r="A3124" t="s">
        <v>6343</v>
      </c>
      <c r="B3124" t="s">
        <v>5145</v>
      </c>
      <c r="C3124" t="s">
        <v>4694</v>
      </c>
      <c r="D3124" t="s">
        <v>6014</v>
      </c>
      <c r="E3124" t="s">
        <v>6391</v>
      </c>
      <c r="F3124" t="s">
        <v>6391</v>
      </c>
      <c r="G3124" t="s">
        <v>6358</v>
      </c>
      <c r="H3124">
        <v>10</v>
      </c>
      <c r="I3124" t="s">
        <v>2353</v>
      </c>
      <c r="J3124" t="s">
        <v>1636</v>
      </c>
      <c r="K3124" t="s">
        <v>5713</v>
      </c>
    </row>
    <row r="3125" spans="1:11" x14ac:dyDescent="0.35">
      <c r="A3125" t="s">
        <v>6343</v>
      </c>
      <c r="B3125" t="s">
        <v>5145</v>
      </c>
      <c r="C3125" t="s">
        <v>4715</v>
      </c>
      <c r="D3125" t="s">
        <v>6015</v>
      </c>
      <c r="E3125" t="s">
        <v>6387</v>
      </c>
      <c r="F3125" t="s">
        <v>6387</v>
      </c>
      <c r="G3125" t="s">
        <v>6359</v>
      </c>
      <c r="H3125">
        <v>10</v>
      </c>
      <c r="I3125" t="s">
        <v>2353</v>
      </c>
      <c r="J3125" t="s">
        <v>1636</v>
      </c>
      <c r="K3125" t="s">
        <v>5714</v>
      </c>
    </row>
    <row r="3126" spans="1:11" x14ac:dyDescent="0.35">
      <c r="A3126" t="s">
        <v>6343</v>
      </c>
      <c r="B3126" t="s">
        <v>5146</v>
      </c>
      <c r="C3126" t="s">
        <v>4651</v>
      </c>
      <c r="D3126" t="s">
        <v>6014</v>
      </c>
      <c r="E3126" t="s">
        <v>6392</v>
      </c>
      <c r="F3126" t="s">
        <v>6392</v>
      </c>
      <c r="G3126" t="s">
        <v>6360</v>
      </c>
      <c r="H3126">
        <v>11</v>
      </c>
      <c r="I3126" t="s">
        <v>2353</v>
      </c>
      <c r="J3126">
        <v>31</v>
      </c>
      <c r="K3126" t="s">
        <v>5715</v>
      </c>
    </row>
    <row r="3127" spans="1:11" x14ac:dyDescent="0.35">
      <c r="A3127" t="s">
        <v>6343</v>
      </c>
      <c r="B3127" t="s">
        <v>5146</v>
      </c>
      <c r="C3127" t="s">
        <v>4672</v>
      </c>
      <c r="D3127" t="s">
        <v>6041</v>
      </c>
      <c r="E3127" t="s">
        <v>6042</v>
      </c>
      <c r="F3127" t="s">
        <v>6042</v>
      </c>
      <c r="G3127" t="s">
        <v>5995</v>
      </c>
      <c r="H3127">
        <v>10</v>
      </c>
      <c r="I3127" t="s">
        <v>2353</v>
      </c>
      <c r="J3127" t="s">
        <v>1636</v>
      </c>
      <c r="K3127" t="s">
        <v>5716</v>
      </c>
    </row>
    <row r="3128" spans="1:11" x14ac:dyDescent="0.35">
      <c r="A3128" t="s">
        <v>6343</v>
      </c>
      <c r="B3128" t="s">
        <v>5146</v>
      </c>
      <c r="C3128" t="s">
        <v>4693</v>
      </c>
      <c r="D3128" t="s">
        <v>6015</v>
      </c>
      <c r="E3128" t="s">
        <v>6388</v>
      </c>
      <c r="F3128" t="s">
        <v>6388</v>
      </c>
      <c r="G3128" t="s">
        <v>6361</v>
      </c>
      <c r="H3128">
        <v>10</v>
      </c>
      <c r="I3128" t="s">
        <v>2353</v>
      </c>
      <c r="J3128" t="s">
        <v>1636</v>
      </c>
      <c r="K3128" t="s">
        <v>5717</v>
      </c>
    </row>
    <row r="3129" spans="1:11" x14ac:dyDescent="0.35">
      <c r="A3129" t="s">
        <v>6343</v>
      </c>
      <c r="B3129" t="s">
        <v>5146</v>
      </c>
      <c r="C3129" t="s">
        <v>4714</v>
      </c>
      <c r="D3129" t="s">
        <v>413</v>
      </c>
      <c r="E3129" t="s">
        <v>413</v>
      </c>
      <c r="F3129" t="s">
        <v>413</v>
      </c>
      <c r="G3129" t="s">
        <v>413</v>
      </c>
      <c r="I3129" t="s">
        <v>1636</v>
      </c>
      <c r="J3129" t="s">
        <v>1636</v>
      </c>
      <c r="K3129" t="s">
        <v>5718</v>
      </c>
    </row>
    <row r="3130" spans="1:11" x14ac:dyDescent="0.35">
      <c r="A3130" t="s">
        <v>6343</v>
      </c>
      <c r="B3130" t="s">
        <v>5147</v>
      </c>
      <c r="C3130" t="s">
        <v>4650</v>
      </c>
      <c r="D3130" t="s">
        <v>824</v>
      </c>
      <c r="E3130" t="s">
        <v>2107</v>
      </c>
      <c r="F3130" t="s">
        <v>2107</v>
      </c>
      <c r="G3130" t="s">
        <v>4914</v>
      </c>
      <c r="H3130">
        <v>25</v>
      </c>
      <c r="I3130" t="s">
        <v>2353</v>
      </c>
      <c r="J3130">
        <v>49</v>
      </c>
      <c r="K3130" t="s">
        <v>5719</v>
      </c>
    </row>
    <row r="3131" spans="1:11" x14ac:dyDescent="0.35">
      <c r="A3131" t="s">
        <v>6343</v>
      </c>
      <c r="B3131" t="s">
        <v>5147</v>
      </c>
      <c r="C3131" t="s">
        <v>4671</v>
      </c>
      <c r="D3131" t="s">
        <v>832</v>
      </c>
      <c r="E3131" t="s">
        <v>1111</v>
      </c>
      <c r="F3131" t="s">
        <v>1111</v>
      </c>
      <c r="G3131" t="s">
        <v>6023</v>
      </c>
      <c r="H3131">
        <v>24</v>
      </c>
      <c r="I3131" t="s">
        <v>2353</v>
      </c>
      <c r="J3131" t="s">
        <v>1636</v>
      </c>
      <c r="K3131" t="s">
        <v>5720</v>
      </c>
    </row>
    <row r="3132" spans="1:11" x14ac:dyDescent="0.35">
      <c r="A3132" t="s">
        <v>6343</v>
      </c>
      <c r="B3132" t="s">
        <v>5147</v>
      </c>
      <c r="C3132" t="s">
        <v>4692</v>
      </c>
      <c r="D3132" t="s">
        <v>413</v>
      </c>
      <c r="E3132" t="s">
        <v>413</v>
      </c>
      <c r="F3132" t="s">
        <v>413</v>
      </c>
      <c r="G3132" t="s">
        <v>413</v>
      </c>
      <c r="I3132" t="s">
        <v>1636</v>
      </c>
      <c r="J3132" t="s">
        <v>1636</v>
      </c>
      <c r="K3132" t="s">
        <v>5721</v>
      </c>
    </row>
    <row r="3133" spans="1:11" x14ac:dyDescent="0.35">
      <c r="A3133" t="s">
        <v>6343</v>
      </c>
      <c r="B3133" t="s">
        <v>5147</v>
      </c>
      <c r="C3133" t="s">
        <v>4713</v>
      </c>
      <c r="D3133" t="s">
        <v>413</v>
      </c>
      <c r="E3133" t="s">
        <v>413</v>
      </c>
      <c r="F3133" t="s">
        <v>413</v>
      </c>
      <c r="G3133" t="s">
        <v>413</v>
      </c>
      <c r="I3133" t="s">
        <v>1636</v>
      </c>
      <c r="J3133" t="s">
        <v>1636</v>
      </c>
      <c r="K3133" t="s">
        <v>5722</v>
      </c>
    </row>
    <row r="3134" spans="1:11" x14ac:dyDescent="0.35">
      <c r="A3134" t="s">
        <v>6343</v>
      </c>
      <c r="B3134" t="s">
        <v>5148</v>
      </c>
      <c r="C3134" t="s">
        <v>4649</v>
      </c>
      <c r="D3134" t="s">
        <v>824</v>
      </c>
      <c r="E3134" t="s">
        <v>2107</v>
      </c>
      <c r="F3134" t="s">
        <v>2107</v>
      </c>
      <c r="G3134" t="s">
        <v>4918</v>
      </c>
      <c r="H3134">
        <v>18</v>
      </c>
      <c r="I3134" t="s">
        <v>2353</v>
      </c>
      <c r="J3134">
        <v>48</v>
      </c>
      <c r="K3134" t="s">
        <v>5723</v>
      </c>
    </row>
    <row r="3135" spans="1:11" x14ac:dyDescent="0.35">
      <c r="A3135" t="s">
        <v>6343</v>
      </c>
      <c r="B3135" t="s">
        <v>5148</v>
      </c>
      <c r="C3135" t="s">
        <v>4670</v>
      </c>
      <c r="D3135" t="s">
        <v>824</v>
      </c>
      <c r="E3135" t="s">
        <v>2107</v>
      </c>
      <c r="F3135" t="s">
        <v>2107</v>
      </c>
      <c r="G3135" t="s">
        <v>6362</v>
      </c>
      <c r="H3135">
        <v>20</v>
      </c>
      <c r="I3135" t="s">
        <v>2353</v>
      </c>
      <c r="J3135" t="s">
        <v>1636</v>
      </c>
      <c r="K3135" t="s">
        <v>5724</v>
      </c>
    </row>
    <row r="3136" spans="1:11" x14ac:dyDescent="0.35">
      <c r="A3136" t="s">
        <v>6343</v>
      </c>
      <c r="B3136" t="s">
        <v>5148</v>
      </c>
      <c r="C3136" t="s">
        <v>4691</v>
      </c>
      <c r="D3136" t="s">
        <v>5393</v>
      </c>
      <c r="E3136" t="s">
        <v>5394</v>
      </c>
      <c r="F3136" t="s">
        <v>5394</v>
      </c>
      <c r="G3136" t="s">
        <v>6363</v>
      </c>
      <c r="H3136">
        <v>10</v>
      </c>
      <c r="I3136" t="s">
        <v>2353</v>
      </c>
      <c r="J3136" t="s">
        <v>1636</v>
      </c>
      <c r="K3136" t="s">
        <v>5725</v>
      </c>
    </row>
    <row r="3137" spans="1:11" x14ac:dyDescent="0.35">
      <c r="A3137" t="s">
        <v>6343</v>
      </c>
      <c r="B3137" t="s">
        <v>5148</v>
      </c>
      <c r="C3137" t="s">
        <v>4712</v>
      </c>
      <c r="D3137" t="s">
        <v>413</v>
      </c>
      <c r="E3137" t="s">
        <v>413</v>
      </c>
      <c r="F3137" t="s">
        <v>413</v>
      </c>
      <c r="G3137" t="s">
        <v>413</v>
      </c>
      <c r="I3137" t="s">
        <v>1636</v>
      </c>
      <c r="J3137" t="s">
        <v>1636</v>
      </c>
      <c r="K3137" t="s">
        <v>5726</v>
      </c>
    </row>
    <row r="3138" spans="1:11" x14ac:dyDescent="0.35">
      <c r="A3138" t="s">
        <v>6343</v>
      </c>
      <c r="B3138" t="s">
        <v>5149</v>
      </c>
      <c r="C3138" t="s">
        <v>4648</v>
      </c>
      <c r="D3138" t="s">
        <v>824</v>
      </c>
      <c r="E3138" t="s">
        <v>2107</v>
      </c>
      <c r="F3138" t="s">
        <v>2107</v>
      </c>
      <c r="G3138" t="s">
        <v>5997</v>
      </c>
      <c r="H3138">
        <v>28</v>
      </c>
      <c r="I3138" t="s">
        <v>2353</v>
      </c>
      <c r="J3138">
        <v>45</v>
      </c>
      <c r="K3138" t="s">
        <v>5727</v>
      </c>
    </row>
    <row r="3139" spans="1:11" x14ac:dyDescent="0.35">
      <c r="A3139" t="s">
        <v>6343</v>
      </c>
      <c r="B3139" t="s">
        <v>5149</v>
      </c>
      <c r="C3139" t="s">
        <v>4669</v>
      </c>
      <c r="D3139" t="s">
        <v>832</v>
      </c>
      <c r="E3139" t="s">
        <v>1111</v>
      </c>
      <c r="F3139" t="s">
        <v>1111</v>
      </c>
      <c r="G3139" t="s">
        <v>6364</v>
      </c>
      <c r="H3139">
        <v>17</v>
      </c>
      <c r="I3139" t="s">
        <v>2353</v>
      </c>
      <c r="J3139" t="s">
        <v>1636</v>
      </c>
      <c r="K3139" t="s">
        <v>5728</v>
      </c>
    </row>
    <row r="3140" spans="1:11" x14ac:dyDescent="0.35">
      <c r="A3140" t="s">
        <v>6343</v>
      </c>
      <c r="B3140" t="s">
        <v>5149</v>
      </c>
      <c r="C3140" t="s">
        <v>4690</v>
      </c>
      <c r="D3140" t="s">
        <v>413</v>
      </c>
      <c r="E3140" t="s">
        <v>413</v>
      </c>
      <c r="F3140" t="s">
        <v>413</v>
      </c>
      <c r="G3140" t="s">
        <v>413</v>
      </c>
      <c r="I3140" t="s">
        <v>1636</v>
      </c>
      <c r="J3140" t="s">
        <v>1636</v>
      </c>
      <c r="K3140" t="s">
        <v>5729</v>
      </c>
    </row>
    <row r="3141" spans="1:11" x14ac:dyDescent="0.35">
      <c r="A3141" t="s">
        <v>6343</v>
      </c>
      <c r="B3141" t="s">
        <v>5149</v>
      </c>
      <c r="C3141" t="s">
        <v>4711</v>
      </c>
      <c r="D3141" t="s">
        <v>413</v>
      </c>
      <c r="E3141" t="s">
        <v>413</v>
      </c>
      <c r="F3141" t="s">
        <v>413</v>
      </c>
      <c r="G3141" t="s">
        <v>413</v>
      </c>
      <c r="I3141" t="s">
        <v>1636</v>
      </c>
      <c r="J3141" t="s">
        <v>1636</v>
      </c>
      <c r="K3141" t="s">
        <v>5730</v>
      </c>
    </row>
    <row r="3142" spans="1:11" x14ac:dyDescent="0.35">
      <c r="A3142" t="s">
        <v>6343</v>
      </c>
      <c r="B3142" t="s">
        <v>5150</v>
      </c>
      <c r="C3142" t="s">
        <v>4647</v>
      </c>
      <c r="D3142" t="s">
        <v>2092</v>
      </c>
      <c r="E3142" t="s">
        <v>2110</v>
      </c>
      <c r="F3142" t="s">
        <v>2110</v>
      </c>
      <c r="G3142" t="s">
        <v>6194</v>
      </c>
      <c r="H3142">
        <v>35</v>
      </c>
      <c r="I3142" t="s">
        <v>2353</v>
      </c>
      <c r="J3142">
        <v>49</v>
      </c>
      <c r="K3142" t="s">
        <v>5731</v>
      </c>
    </row>
    <row r="3143" spans="1:11" x14ac:dyDescent="0.35">
      <c r="A3143" t="s">
        <v>6343</v>
      </c>
      <c r="B3143" t="s">
        <v>5150</v>
      </c>
      <c r="C3143" t="s">
        <v>4668</v>
      </c>
      <c r="D3143" t="s">
        <v>824</v>
      </c>
      <c r="E3143" t="s">
        <v>2107</v>
      </c>
      <c r="F3143" t="s">
        <v>2107</v>
      </c>
      <c r="G3143" t="s">
        <v>4923</v>
      </c>
      <c r="H3143">
        <v>14</v>
      </c>
      <c r="I3143" t="s">
        <v>2353</v>
      </c>
      <c r="J3143" t="s">
        <v>1636</v>
      </c>
      <c r="K3143" t="s">
        <v>5732</v>
      </c>
    </row>
    <row r="3144" spans="1:11" x14ac:dyDescent="0.35">
      <c r="A3144" t="s">
        <v>6343</v>
      </c>
      <c r="B3144" t="s">
        <v>5150</v>
      </c>
      <c r="C3144" t="s">
        <v>4689</v>
      </c>
      <c r="D3144" t="s">
        <v>413</v>
      </c>
      <c r="E3144" t="s">
        <v>413</v>
      </c>
      <c r="F3144" t="s">
        <v>413</v>
      </c>
      <c r="G3144" t="s">
        <v>413</v>
      </c>
      <c r="I3144" t="s">
        <v>1636</v>
      </c>
      <c r="J3144" t="s">
        <v>1636</v>
      </c>
      <c r="K3144" t="s">
        <v>5733</v>
      </c>
    </row>
    <row r="3145" spans="1:11" x14ac:dyDescent="0.35">
      <c r="A3145" t="s">
        <v>6343</v>
      </c>
      <c r="B3145" t="s">
        <v>5150</v>
      </c>
      <c r="C3145" t="s">
        <v>4710</v>
      </c>
      <c r="D3145" t="s">
        <v>413</v>
      </c>
      <c r="E3145" t="s">
        <v>413</v>
      </c>
      <c r="F3145" t="s">
        <v>413</v>
      </c>
      <c r="G3145" t="s">
        <v>413</v>
      </c>
      <c r="I3145" t="s">
        <v>1636</v>
      </c>
      <c r="J3145" t="s">
        <v>1636</v>
      </c>
      <c r="K3145" t="s">
        <v>5734</v>
      </c>
    </row>
    <row r="3146" spans="1:11" x14ac:dyDescent="0.35">
      <c r="A3146" t="s">
        <v>6343</v>
      </c>
      <c r="B3146" t="s">
        <v>5151</v>
      </c>
      <c r="C3146" t="s">
        <v>4660</v>
      </c>
      <c r="D3146" t="s">
        <v>413</v>
      </c>
      <c r="E3146" t="s">
        <v>413</v>
      </c>
      <c r="F3146" t="s">
        <v>413</v>
      </c>
      <c r="G3146" t="s">
        <v>413</v>
      </c>
      <c r="I3146" t="s">
        <v>1636</v>
      </c>
      <c r="J3146">
        <v>0</v>
      </c>
      <c r="K3146" t="s">
        <v>5735</v>
      </c>
    </row>
    <row r="3147" spans="1:11" x14ac:dyDescent="0.35">
      <c r="A3147" t="s">
        <v>6343</v>
      </c>
      <c r="B3147" t="s">
        <v>5151</v>
      </c>
      <c r="C3147" t="s">
        <v>4681</v>
      </c>
      <c r="D3147" t="s">
        <v>413</v>
      </c>
      <c r="E3147" t="s">
        <v>413</v>
      </c>
      <c r="F3147" t="s">
        <v>413</v>
      </c>
      <c r="G3147" t="s">
        <v>413</v>
      </c>
      <c r="I3147" t="s">
        <v>1636</v>
      </c>
      <c r="J3147" t="s">
        <v>1636</v>
      </c>
      <c r="K3147" t="s">
        <v>5736</v>
      </c>
    </row>
    <row r="3148" spans="1:11" x14ac:dyDescent="0.35">
      <c r="A3148" t="s">
        <v>6343</v>
      </c>
      <c r="B3148" t="s">
        <v>5151</v>
      </c>
      <c r="C3148" t="s">
        <v>4702</v>
      </c>
      <c r="D3148" t="s">
        <v>413</v>
      </c>
      <c r="E3148" t="s">
        <v>413</v>
      </c>
      <c r="F3148" t="s">
        <v>413</v>
      </c>
      <c r="G3148" t="s">
        <v>413</v>
      </c>
      <c r="I3148" t="s">
        <v>1636</v>
      </c>
      <c r="J3148" t="s">
        <v>1636</v>
      </c>
      <c r="K3148" t="s">
        <v>5737</v>
      </c>
    </row>
    <row r="3149" spans="1:11" x14ac:dyDescent="0.35">
      <c r="A3149" t="s">
        <v>6343</v>
      </c>
      <c r="B3149" t="s">
        <v>5151</v>
      </c>
      <c r="C3149" t="s">
        <v>4723</v>
      </c>
      <c r="D3149" t="s">
        <v>413</v>
      </c>
      <c r="E3149" t="s">
        <v>413</v>
      </c>
      <c r="F3149" t="s">
        <v>413</v>
      </c>
      <c r="G3149" t="s">
        <v>413</v>
      </c>
      <c r="I3149" t="s">
        <v>1636</v>
      </c>
      <c r="J3149" t="s">
        <v>1636</v>
      </c>
      <c r="K3149" t="s">
        <v>5962</v>
      </c>
    </row>
    <row r="3150" spans="1:11" x14ac:dyDescent="0.35">
      <c r="A3150" t="s">
        <v>6343</v>
      </c>
      <c r="B3150" t="s">
        <v>5152</v>
      </c>
      <c r="C3150" t="s">
        <v>4659</v>
      </c>
      <c r="D3150" t="s">
        <v>413</v>
      </c>
      <c r="E3150" t="s">
        <v>413</v>
      </c>
      <c r="F3150" t="s">
        <v>413</v>
      </c>
      <c r="G3150" t="s">
        <v>413</v>
      </c>
      <c r="I3150" t="s">
        <v>1636</v>
      </c>
      <c r="J3150">
        <v>0</v>
      </c>
      <c r="K3150" t="s">
        <v>5738</v>
      </c>
    </row>
    <row r="3151" spans="1:11" x14ac:dyDescent="0.35">
      <c r="A3151" t="s">
        <v>6343</v>
      </c>
      <c r="B3151" t="s">
        <v>5152</v>
      </c>
      <c r="C3151" t="s">
        <v>4680</v>
      </c>
      <c r="D3151" t="s">
        <v>413</v>
      </c>
      <c r="E3151" t="s">
        <v>413</v>
      </c>
      <c r="F3151" t="s">
        <v>413</v>
      </c>
      <c r="G3151" t="s">
        <v>413</v>
      </c>
      <c r="I3151" t="s">
        <v>1636</v>
      </c>
      <c r="J3151" t="s">
        <v>1636</v>
      </c>
      <c r="K3151" t="s">
        <v>5739</v>
      </c>
    </row>
    <row r="3152" spans="1:11" x14ac:dyDescent="0.35">
      <c r="A3152" t="s">
        <v>6343</v>
      </c>
      <c r="B3152" t="s">
        <v>5152</v>
      </c>
      <c r="C3152" t="s">
        <v>4701</v>
      </c>
      <c r="D3152" t="s">
        <v>413</v>
      </c>
      <c r="E3152" t="s">
        <v>413</v>
      </c>
      <c r="F3152" t="s">
        <v>413</v>
      </c>
      <c r="G3152" t="s">
        <v>413</v>
      </c>
      <c r="I3152" t="s">
        <v>1636</v>
      </c>
      <c r="J3152" t="s">
        <v>1636</v>
      </c>
      <c r="K3152" t="s">
        <v>5740</v>
      </c>
    </row>
    <row r="3153" spans="1:11" x14ac:dyDescent="0.35">
      <c r="A3153" t="s">
        <v>6343</v>
      </c>
      <c r="B3153" t="s">
        <v>5152</v>
      </c>
      <c r="C3153" t="s">
        <v>4722</v>
      </c>
      <c r="D3153" t="s">
        <v>413</v>
      </c>
      <c r="E3153" t="s">
        <v>413</v>
      </c>
      <c r="F3153" t="s">
        <v>413</v>
      </c>
      <c r="G3153" t="s">
        <v>413</v>
      </c>
      <c r="I3153" t="s">
        <v>1636</v>
      </c>
      <c r="J3153" t="s">
        <v>1636</v>
      </c>
      <c r="K3153" t="s">
        <v>5741</v>
      </c>
    </row>
    <row r="3154" spans="1:11" x14ac:dyDescent="0.35">
      <c r="A3154" t="s">
        <v>6343</v>
      </c>
      <c r="B3154" t="s">
        <v>5153</v>
      </c>
      <c r="C3154" t="s">
        <v>4658</v>
      </c>
      <c r="D3154" t="s">
        <v>413</v>
      </c>
      <c r="E3154" t="s">
        <v>413</v>
      </c>
      <c r="F3154" t="s">
        <v>413</v>
      </c>
      <c r="G3154" t="s">
        <v>413</v>
      </c>
      <c r="I3154" t="s">
        <v>1636</v>
      </c>
      <c r="J3154">
        <v>0</v>
      </c>
      <c r="K3154" t="s">
        <v>5743</v>
      </c>
    </row>
    <row r="3155" spans="1:11" x14ac:dyDescent="0.35">
      <c r="A3155" t="s">
        <v>6343</v>
      </c>
      <c r="B3155" t="s">
        <v>5153</v>
      </c>
      <c r="C3155" t="s">
        <v>4679</v>
      </c>
      <c r="D3155" t="s">
        <v>413</v>
      </c>
      <c r="E3155" t="s">
        <v>413</v>
      </c>
      <c r="F3155" t="s">
        <v>413</v>
      </c>
      <c r="G3155" t="s">
        <v>413</v>
      </c>
      <c r="I3155" t="s">
        <v>1636</v>
      </c>
      <c r="J3155" t="s">
        <v>1636</v>
      </c>
      <c r="K3155" t="s">
        <v>5744</v>
      </c>
    </row>
    <row r="3156" spans="1:11" x14ac:dyDescent="0.35">
      <c r="A3156" t="s">
        <v>6343</v>
      </c>
      <c r="B3156" t="s">
        <v>5153</v>
      </c>
      <c r="C3156" t="s">
        <v>4700</v>
      </c>
      <c r="D3156" t="s">
        <v>413</v>
      </c>
      <c r="E3156" t="s">
        <v>413</v>
      </c>
      <c r="F3156" t="s">
        <v>413</v>
      </c>
      <c r="G3156" t="s">
        <v>413</v>
      </c>
      <c r="I3156" t="s">
        <v>1636</v>
      </c>
      <c r="J3156" t="s">
        <v>1636</v>
      </c>
      <c r="K3156" t="s">
        <v>5745</v>
      </c>
    </row>
    <row r="3157" spans="1:11" x14ac:dyDescent="0.35">
      <c r="A3157" t="s">
        <v>6343</v>
      </c>
      <c r="B3157" t="s">
        <v>5153</v>
      </c>
      <c r="C3157" t="s">
        <v>4721</v>
      </c>
      <c r="D3157" t="s">
        <v>413</v>
      </c>
      <c r="E3157" t="s">
        <v>413</v>
      </c>
      <c r="F3157" t="s">
        <v>413</v>
      </c>
      <c r="G3157" t="s">
        <v>413</v>
      </c>
      <c r="I3157" t="s">
        <v>1636</v>
      </c>
      <c r="J3157" t="s">
        <v>1636</v>
      </c>
      <c r="K3157" t="s">
        <v>5746</v>
      </c>
    </row>
    <row r="3158" spans="1:11" x14ac:dyDescent="0.35">
      <c r="A3158" t="s">
        <v>6343</v>
      </c>
      <c r="B3158" t="s">
        <v>5154</v>
      </c>
      <c r="C3158" t="s">
        <v>4657</v>
      </c>
      <c r="D3158" t="s">
        <v>413</v>
      </c>
      <c r="E3158" t="s">
        <v>413</v>
      </c>
      <c r="F3158" t="s">
        <v>413</v>
      </c>
      <c r="G3158" t="s">
        <v>413</v>
      </c>
      <c r="I3158" t="s">
        <v>1636</v>
      </c>
      <c r="J3158">
        <v>0</v>
      </c>
      <c r="K3158" t="s">
        <v>5747</v>
      </c>
    </row>
    <row r="3159" spans="1:11" x14ac:dyDescent="0.35">
      <c r="A3159" t="s">
        <v>6343</v>
      </c>
      <c r="B3159" t="s">
        <v>5154</v>
      </c>
      <c r="C3159" t="s">
        <v>4678</v>
      </c>
      <c r="D3159" t="s">
        <v>413</v>
      </c>
      <c r="E3159" t="s">
        <v>413</v>
      </c>
      <c r="F3159" t="s">
        <v>413</v>
      </c>
      <c r="G3159" t="s">
        <v>413</v>
      </c>
      <c r="I3159" t="s">
        <v>1636</v>
      </c>
      <c r="J3159" t="s">
        <v>1636</v>
      </c>
      <c r="K3159" t="s">
        <v>5748</v>
      </c>
    </row>
    <row r="3160" spans="1:11" x14ac:dyDescent="0.35">
      <c r="A3160" t="s">
        <v>6343</v>
      </c>
      <c r="B3160" t="s">
        <v>5154</v>
      </c>
      <c r="C3160" t="s">
        <v>4699</v>
      </c>
      <c r="D3160" t="s">
        <v>413</v>
      </c>
      <c r="E3160" t="s">
        <v>413</v>
      </c>
      <c r="F3160" t="s">
        <v>413</v>
      </c>
      <c r="G3160" t="s">
        <v>413</v>
      </c>
      <c r="I3160" t="s">
        <v>1636</v>
      </c>
      <c r="J3160" t="s">
        <v>1636</v>
      </c>
      <c r="K3160" t="s">
        <v>5749</v>
      </c>
    </row>
    <row r="3161" spans="1:11" x14ac:dyDescent="0.35">
      <c r="A3161" t="s">
        <v>6343</v>
      </c>
      <c r="B3161" t="s">
        <v>5154</v>
      </c>
      <c r="C3161" t="s">
        <v>4720</v>
      </c>
      <c r="D3161" t="s">
        <v>413</v>
      </c>
      <c r="E3161" t="s">
        <v>413</v>
      </c>
      <c r="F3161" t="s">
        <v>413</v>
      </c>
      <c r="G3161" t="s">
        <v>413</v>
      </c>
      <c r="I3161" t="s">
        <v>1636</v>
      </c>
      <c r="J3161" t="s">
        <v>1636</v>
      </c>
      <c r="K3161" t="s">
        <v>5750</v>
      </c>
    </row>
    <row r="3162" spans="1:11" x14ac:dyDescent="0.35">
      <c r="A3162" t="s">
        <v>6343</v>
      </c>
      <c r="B3162" t="s">
        <v>5155</v>
      </c>
      <c r="C3162" t="s">
        <v>4656</v>
      </c>
      <c r="D3162" t="s">
        <v>413</v>
      </c>
      <c r="E3162" t="s">
        <v>413</v>
      </c>
      <c r="F3162" t="s">
        <v>413</v>
      </c>
      <c r="G3162" t="s">
        <v>413</v>
      </c>
      <c r="I3162" t="s">
        <v>1636</v>
      </c>
      <c r="J3162">
        <v>0</v>
      </c>
      <c r="K3162" t="s">
        <v>5751</v>
      </c>
    </row>
    <row r="3163" spans="1:11" x14ac:dyDescent="0.35">
      <c r="A3163" t="s">
        <v>6343</v>
      </c>
      <c r="B3163" t="s">
        <v>5155</v>
      </c>
      <c r="C3163" t="s">
        <v>4677</v>
      </c>
      <c r="D3163" t="s">
        <v>413</v>
      </c>
      <c r="E3163" t="s">
        <v>413</v>
      </c>
      <c r="F3163" t="s">
        <v>413</v>
      </c>
      <c r="G3163" t="s">
        <v>413</v>
      </c>
      <c r="I3163" t="s">
        <v>1636</v>
      </c>
      <c r="J3163" t="s">
        <v>1636</v>
      </c>
      <c r="K3163" t="s">
        <v>5752</v>
      </c>
    </row>
    <row r="3164" spans="1:11" x14ac:dyDescent="0.35">
      <c r="A3164" t="s">
        <v>6343</v>
      </c>
      <c r="B3164" t="s">
        <v>5155</v>
      </c>
      <c r="C3164" t="s">
        <v>4698</v>
      </c>
      <c r="D3164" t="s">
        <v>413</v>
      </c>
      <c r="E3164" t="s">
        <v>413</v>
      </c>
      <c r="F3164" t="s">
        <v>413</v>
      </c>
      <c r="G3164" t="s">
        <v>413</v>
      </c>
      <c r="I3164" t="s">
        <v>1636</v>
      </c>
      <c r="J3164" t="s">
        <v>1636</v>
      </c>
      <c r="K3164" t="s">
        <v>5753</v>
      </c>
    </row>
    <row r="3165" spans="1:11" x14ac:dyDescent="0.35">
      <c r="A3165" t="s">
        <v>6343</v>
      </c>
      <c r="B3165" t="s">
        <v>5155</v>
      </c>
      <c r="C3165" t="s">
        <v>4719</v>
      </c>
      <c r="D3165" t="s">
        <v>413</v>
      </c>
      <c r="E3165" t="s">
        <v>413</v>
      </c>
      <c r="F3165" t="s">
        <v>413</v>
      </c>
      <c r="G3165" t="s">
        <v>413</v>
      </c>
      <c r="I3165" t="s">
        <v>1636</v>
      </c>
      <c r="J3165" t="s">
        <v>1636</v>
      </c>
      <c r="K3165" t="s">
        <v>5754</v>
      </c>
    </row>
    <row r="3166" spans="1:11" x14ac:dyDescent="0.35">
      <c r="A3166" t="s">
        <v>6343</v>
      </c>
      <c r="B3166" t="s">
        <v>5156</v>
      </c>
      <c r="C3166" t="s">
        <v>4655</v>
      </c>
      <c r="D3166" t="s">
        <v>413</v>
      </c>
      <c r="E3166" t="s">
        <v>413</v>
      </c>
      <c r="F3166" t="s">
        <v>413</v>
      </c>
      <c r="G3166" t="s">
        <v>413</v>
      </c>
      <c r="I3166" t="s">
        <v>1636</v>
      </c>
      <c r="J3166">
        <v>0</v>
      </c>
      <c r="K3166" t="s">
        <v>5755</v>
      </c>
    </row>
    <row r="3167" spans="1:11" x14ac:dyDescent="0.35">
      <c r="A3167" t="s">
        <v>6343</v>
      </c>
      <c r="B3167" t="s">
        <v>5156</v>
      </c>
      <c r="C3167" t="s">
        <v>4676</v>
      </c>
      <c r="D3167" t="s">
        <v>413</v>
      </c>
      <c r="E3167" t="s">
        <v>413</v>
      </c>
      <c r="F3167" t="s">
        <v>413</v>
      </c>
      <c r="G3167" t="s">
        <v>413</v>
      </c>
      <c r="I3167" t="s">
        <v>1636</v>
      </c>
      <c r="J3167" t="s">
        <v>1636</v>
      </c>
      <c r="K3167" t="s">
        <v>5756</v>
      </c>
    </row>
    <row r="3168" spans="1:11" x14ac:dyDescent="0.35">
      <c r="A3168" t="s">
        <v>6343</v>
      </c>
      <c r="B3168" t="s">
        <v>5156</v>
      </c>
      <c r="C3168" t="s">
        <v>4697</v>
      </c>
      <c r="D3168" t="s">
        <v>413</v>
      </c>
      <c r="E3168" t="s">
        <v>413</v>
      </c>
      <c r="F3168" t="s">
        <v>413</v>
      </c>
      <c r="G3168" t="s">
        <v>413</v>
      </c>
      <c r="I3168" t="s">
        <v>1636</v>
      </c>
      <c r="J3168" t="s">
        <v>1636</v>
      </c>
      <c r="K3168" t="s">
        <v>5757</v>
      </c>
    </row>
    <row r="3169" spans="1:11" x14ac:dyDescent="0.35">
      <c r="A3169" t="s">
        <v>6343</v>
      </c>
      <c r="B3169" t="s">
        <v>5156</v>
      </c>
      <c r="C3169" t="s">
        <v>4718</v>
      </c>
      <c r="D3169" t="s">
        <v>413</v>
      </c>
      <c r="E3169" t="s">
        <v>413</v>
      </c>
      <c r="F3169" t="s">
        <v>413</v>
      </c>
      <c r="G3169" t="s">
        <v>413</v>
      </c>
      <c r="I3169" t="s">
        <v>1636</v>
      </c>
      <c r="J3169" t="s">
        <v>1636</v>
      </c>
      <c r="K3169" t="s">
        <v>5758</v>
      </c>
    </row>
    <row r="3170" spans="1:11" x14ac:dyDescent="0.35">
      <c r="A3170" t="s">
        <v>6343</v>
      </c>
      <c r="B3170" t="s">
        <v>5157</v>
      </c>
      <c r="C3170" t="s">
        <v>4654</v>
      </c>
      <c r="D3170" t="s">
        <v>413</v>
      </c>
      <c r="E3170" t="s">
        <v>413</v>
      </c>
      <c r="F3170" t="s">
        <v>413</v>
      </c>
      <c r="G3170" t="s">
        <v>413</v>
      </c>
      <c r="I3170" t="s">
        <v>1636</v>
      </c>
      <c r="J3170">
        <v>0</v>
      </c>
      <c r="K3170" t="s">
        <v>5759</v>
      </c>
    </row>
    <row r="3171" spans="1:11" x14ac:dyDescent="0.35">
      <c r="A3171" t="s">
        <v>6343</v>
      </c>
      <c r="B3171" t="s">
        <v>5157</v>
      </c>
      <c r="C3171" t="s">
        <v>4675</v>
      </c>
      <c r="D3171" t="s">
        <v>413</v>
      </c>
      <c r="E3171" t="s">
        <v>413</v>
      </c>
      <c r="F3171" t="s">
        <v>413</v>
      </c>
      <c r="G3171" t="s">
        <v>413</v>
      </c>
      <c r="I3171" t="s">
        <v>1636</v>
      </c>
      <c r="J3171" t="s">
        <v>1636</v>
      </c>
      <c r="K3171" t="s">
        <v>5760</v>
      </c>
    </row>
    <row r="3172" spans="1:11" x14ac:dyDescent="0.35">
      <c r="A3172" t="s">
        <v>6343</v>
      </c>
      <c r="B3172" t="s">
        <v>5157</v>
      </c>
      <c r="C3172" t="s">
        <v>4696</v>
      </c>
      <c r="D3172" t="s">
        <v>413</v>
      </c>
      <c r="E3172" t="s">
        <v>413</v>
      </c>
      <c r="F3172" t="s">
        <v>413</v>
      </c>
      <c r="G3172" t="s">
        <v>413</v>
      </c>
      <c r="I3172" t="s">
        <v>1636</v>
      </c>
      <c r="J3172" t="s">
        <v>1636</v>
      </c>
      <c r="K3172" t="s">
        <v>5761</v>
      </c>
    </row>
    <row r="3173" spans="1:11" x14ac:dyDescent="0.35">
      <c r="A3173" t="s">
        <v>6343</v>
      </c>
      <c r="B3173" t="s">
        <v>5157</v>
      </c>
      <c r="C3173" t="s">
        <v>4717</v>
      </c>
      <c r="D3173" t="s">
        <v>413</v>
      </c>
      <c r="E3173" t="s">
        <v>413</v>
      </c>
      <c r="F3173" t="s">
        <v>413</v>
      </c>
      <c r="G3173" t="s">
        <v>413</v>
      </c>
      <c r="I3173" t="s">
        <v>1636</v>
      </c>
      <c r="J3173" t="s">
        <v>1636</v>
      </c>
      <c r="K3173" t="s">
        <v>5762</v>
      </c>
    </row>
    <row r="3174" spans="1:11" x14ac:dyDescent="0.35">
      <c r="A3174" t="s">
        <v>6343</v>
      </c>
      <c r="B3174" t="s">
        <v>5158</v>
      </c>
      <c r="C3174" t="s">
        <v>4667</v>
      </c>
      <c r="D3174" t="s">
        <v>4138</v>
      </c>
      <c r="E3174" t="s">
        <v>4139</v>
      </c>
      <c r="F3174" t="s">
        <v>4139</v>
      </c>
      <c r="G3174" t="s">
        <v>6365</v>
      </c>
      <c r="H3174">
        <v>19</v>
      </c>
      <c r="I3174" t="s">
        <v>2353</v>
      </c>
      <c r="J3174">
        <v>49</v>
      </c>
      <c r="K3174" t="s">
        <v>5763</v>
      </c>
    </row>
    <row r="3175" spans="1:11" x14ac:dyDescent="0.35">
      <c r="A3175" t="s">
        <v>6343</v>
      </c>
      <c r="B3175" t="s">
        <v>5158</v>
      </c>
      <c r="C3175" t="s">
        <v>4688</v>
      </c>
      <c r="D3175" t="s">
        <v>1721</v>
      </c>
      <c r="E3175" t="s">
        <v>2109</v>
      </c>
      <c r="F3175" t="s">
        <v>2109</v>
      </c>
      <c r="G3175" t="s">
        <v>6189</v>
      </c>
      <c r="H3175">
        <v>30</v>
      </c>
      <c r="I3175" t="s">
        <v>2353</v>
      </c>
      <c r="J3175" t="s">
        <v>1636</v>
      </c>
      <c r="K3175" t="s">
        <v>5764</v>
      </c>
    </row>
    <row r="3176" spans="1:11" x14ac:dyDescent="0.35">
      <c r="A3176" t="s">
        <v>6343</v>
      </c>
      <c r="B3176" t="s">
        <v>5158</v>
      </c>
      <c r="C3176" t="s">
        <v>4709</v>
      </c>
      <c r="D3176" t="s">
        <v>413</v>
      </c>
      <c r="E3176" t="s">
        <v>413</v>
      </c>
      <c r="F3176" t="s">
        <v>413</v>
      </c>
      <c r="G3176" t="s">
        <v>413</v>
      </c>
      <c r="I3176" t="s">
        <v>1636</v>
      </c>
      <c r="J3176" t="s">
        <v>1636</v>
      </c>
      <c r="K3176" t="s">
        <v>5765</v>
      </c>
    </row>
    <row r="3177" spans="1:11" x14ac:dyDescent="0.35">
      <c r="A3177" t="s">
        <v>6343</v>
      </c>
      <c r="B3177" t="s">
        <v>5158</v>
      </c>
      <c r="C3177" t="s">
        <v>4730</v>
      </c>
      <c r="D3177" t="s">
        <v>413</v>
      </c>
      <c r="E3177" t="s">
        <v>413</v>
      </c>
      <c r="F3177" t="s">
        <v>413</v>
      </c>
      <c r="G3177" t="s">
        <v>413</v>
      </c>
      <c r="I3177" t="s">
        <v>1636</v>
      </c>
      <c r="J3177" t="s">
        <v>1636</v>
      </c>
      <c r="K3177" t="s">
        <v>5766</v>
      </c>
    </row>
    <row r="3178" spans="1:11" x14ac:dyDescent="0.35">
      <c r="A3178" t="s">
        <v>6343</v>
      </c>
      <c r="B3178" t="s">
        <v>5160</v>
      </c>
      <c r="C3178" t="s">
        <v>4666</v>
      </c>
      <c r="D3178" t="s">
        <v>5393</v>
      </c>
      <c r="E3178" t="s">
        <v>5394</v>
      </c>
      <c r="F3178" t="s">
        <v>5394</v>
      </c>
      <c r="G3178" t="s">
        <v>5377</v>
      </c>
      <c r="H3178">
        <v>28</v>
      </c>
      <c r="I3178" t="s">
        <v>2353</v>
      </c>
      <c r="J3178">
        <v>49</v>
      </c>
      <c r="K3178" t="s">
        <v>5767</v>
      </c>
    </row>
    <row r="3179" spans="1:11" x14ac:dyDescent="0.35">
      <c r="A3179" t="s">
        <v>6343</v>
      </c>
      <c r="B3179" t="s">
        <v>5160</v>
      </c>
      <c r="C3179" t="s">
        <v>4687</v>
      </c>
      <c r="D3179" t="s">
        <v>5393</v>
      </c>
      <c r="E3179" t="s">
        <v>5394</v>
      </c>
      <c r="F3179" t="s">
        <v>5394</v>
      </c>
      <c r="G3179" t="s">
        <v>6185</v>
      </c>
      <c r="H3179">
        <v>21</v>
      </c>
      <c r="I3179" t="s">
        <v>2353</v>
      </c>
      <c r="J3179" t="s">
        <v>1636</v>
      </c>
      <c r="K3179" t="s">
        <v>5768</v>
      </c>
    </row>
    <row r="3180" spans="1:11" x14ac:dyDescent="0.35">
      <c r="A3180" t="s">
        <v>6343</v>
      </c>
      <c r="B3180" t="s">
        <v>5160</v>
      </c>
      <c r="C3180" t="s">
        <v>4708</v>
      </c>
      <c r="D3180" t="s">
        <v>413</v>
      </c>
      <c r="E3180" t="s">
        <v>413</v>
      </c>
      <c r="F3180" t="s">
        <v>413</v>
      </c>
      <c r="G3180" t="s">
        <v>413</v>
      </c>
      <c r="I3180" t="s">
        <v>1636</v>
      </c>
      <c r="J3180" t="s">
        <v>1636</v>
      </c>
      <c r="K3180" t="s">
        <v>5769</v>
      </c>
    </row>
    <row r="3181" spans="1:11" x14ac:dyDescent="0.35">
      <c r="A3181" t="s">
        <v>6343</v>
      </c>
      <c r="B3181" t="s">
        <v>5160</v>
      </c>
      <c r="C3181" t="s">
        <v>4729</v>
      </c>
      <c r="D3181" t="s">
        <v>413</v>
      </c>
      <c r="E3181" t="s">
        <v>413</v>
      </c>
      <c r="F3181" t="s">
        <v>413</v>
      </c>
      <c r="G3181" t="s">
        <v>413</v>
      </c>
      <c r="I3181" t="s">
        <v>1636</v>
      </c>
      <c r="J3181" t="s">
        <v>1636</v>
      </c>
      <c r="K3181" t="s">
        <v>5770</v>
      </c>
    </row>
    <row r="3182" spans="1:11" x14ac:dyDescent="0.35">
      <c r="A3182" t="s">
        <v>6343</v>
      </c>
      <c r="B3182" t="s">
        <v>5161</v>
      </c>
      <c r="C3182" t="s">
        <v>4665</v>
      </c>
      <c r="D3182" t="s">
        <v>5393</v>
      </c>
      <c r="E3182" t="s">
        <v>5394</v>
      </c>
      <c r="F3182" t="s">
        <v>5394</v>
      </c>
      <c r="G3182" t="s">
        <v>6366</v>
      </c>
      <c r="H3182">
        <v>12</v>
      </c>
      <c r="I3182" t="s">
        <v>2353</v>
      </c>
      <c r="J3182">
        <v>37</v>
      </c>
      <c r="K3182" t="s">
        <v>5771</v>
      </c>
    </row>
    <row r="3183" spans="1:11" x14ac:dyDescent="0.35">
      <c r="A3183" t="s">
        <v>6343</v>
      </c>
      <c r="B3183" t="s">
        <v>5161</v>
      </c>
      <c r="C3183" t="s">
        <v>4686</v>
      </c>
      <c r="D3183" t="s">
        <v>5393</v>
      </c>
      <c r="E3183" t="s">
        <v>5394</v>
      </c>
      <c r="F3183" t="s">
        <v>5394</v>
      </c>
      <c r="G3183" t="s">
        <v>6367</v>
      </c>
      <c r="H3183">
        <v>11</v>
      </c>
      <c r="I3183" t="s">
        <v>2353</v>
      </c>
      <c r="J3183" t="s">
        <v>1636</v>
      </c>
      <c r="K3183" t="s">
        <v>5772</v>
      </c>
    </row>
    <row r="3184" spans="1:11" x14ac:dyDescent="0.35">
      <c r="A3184" t="s">
        <v>6343</v>
      </c>
      <c r="B3184" t="s">
        <v>5161</v>
      </c>
      <c r="C3184" t="s">
        <v>4707</v>
      </c>
      <c r="D3184" t="s">
        <v>5393</v>
      </c>
      <c r="E3184" t="s">
        <v>5394</v>
      </c>
      <c r="F3184" t="s">
        <v>5394</v>
      </c>
      <c r="G3184" t="s">
        <v>6368</v>
      </c>
      <c r="H3184">
        <v>14</v>
      </c>
      <c r="I3184" t="s">
        <v>2353</v>
      </c>
      <c r="J3184" t="s">
        <v>1636</v>
      </c>
      <c r="K3184" t="s">
        <v>5773</v>
      </c>
    </row>
    <row r="3185" spans="1:11" x14ac:dyDescent="0.35">
      <c r="A3185" t="s">
        <v>6343</v>
      </c>
      <c r="B3185" t="s">
        <v>5161</v>
      </c>
      <c r="C3185" t="s">
        <v>4728</v>
      </c>
      <c r="D3185" t="s">
        <v>413</v>
      </c>
      <c r="E3185" t="s">
        <v>413</v>
      </c>
      <c r="F3185" t="s">
        <v>413</v>
      </c>
      <c r="G3185" t="s">
        <v>413</v>
      </c>
      <c r="I3185" t="s">
        <v>1636</v>
      </c>
      <c r="J3185" t="s">
        <v>1636</v>
      </c>
      <c r="K3185" t="s">
        <v>5774</v>
      </c>
    </row>
    <row r="3186" spans="1:11" x14ac:dyDescent="0.35">
      <c r="A3186" t="s">
        <v>6343</v>
      </c>
      <c r="B3186" t="s">
        <v>5162</v>
      </c>
      <c r="C3186" t="s">
        <v>4664</v>
      </c>
      <c r="D3186" t="s">
        <v>832</v>
      </c>
      <c r="E3186" t="s">
        <v>1111</v>
      </c>
      <c r="F3186" t="s">
        <v>1111</v>
      </c>
      <c r="G3186" t="s">
        <v>5991</v>
      </c>
      <c r="H3186">
        <v>9</v>
      </c>
      <c r="I3186" t="s">
        <v>2353</v>
      </c>
      <c r="J3186">
        <v>49</v>
      </c>
      <c r="K3186" t="s">
        <v>5775</v>
      </c>
    </row>
    <row r="3187" spans="1:11" x14ac:dyDescent="0.35">
      <c r="A3187" t="s">
        <v>6343</v>
      </c>
      <c r="B3187" t="s">
        <v>5162</v>
      </c>
      <c r="C3187" t="s">
        <v>4685</v>
      </c>
      <c r="D3187" t="s">
        <v>1477</v>
      </c>
      <c r="E3187" t="s">
        <v>3144</v>
      </c>
      <c r="F3187" t="s">
        <v>3144</v>
      </c>
      <c r="G3187" t="s">
        <v>5987</v>
      </c>
      <c r="H3187">
        <v>40</v>
      </c>
      <c r="I3187" t="s">
        <v>2353</v>
      </c>
      <c r="J3187" t="s">
        <v>1636</v>
      </c>
      <c r="K3187" t="s">
        <v>5776</v>
      </c>
    </row>
    <row r="3188" spans="1:11" x14ac:dyDescent="0.35">
      <c r="A3188" t="s">
        <v>6343</v>
      </c>
      <c r="B3188" t="s">
        <v>5162</v>
      </c>
      <c r="C3188" t="s">
        <v>4706</v>
      </c>
      <c r="D3188" t="s">
        <v>413</v>
      </c>
      <c r="E3188" t="s">
        <v>413</v>
      </c>
      <c r="F3188" t="s">
        <v>413</v>
      </c>
      <c r="G3188" t="s">
        <v>413</v>
      </c>
      <c r="I3188" t="s">
        <v>1636</v>
      </c>
      <c r="J3188" t="s">
        <v>1636</v>
      </c>
      <c r="K3188" t="s">
        <v>5777</v>
      </c>
    </row>
    <row r="3189" spans="1:11" x14ac:dyDescent="0.35">
      <c r="A3189" t="s">
        <v>6343</v>
      </c>
      <c r="B3189" t="s">
        <v>5162</v>
      </c>
      <c r="C3189" t="s">
        <v>4727</v>
      </c>
      <c r="D3189" t="s">
        <v>413</v>
      </c>
      <c r="E3189" t="s">
        <v>413</v>
      </c>
      <c r="F3189" t="s">
        <v>413</v>
      </c>
      <c r="G3189" t="s">
        <v>413</v>
      </c>
      <c r="I3189" t="s">
        <v>1636</v>
      </c>
      <c r="J3189" t="s">
        <v>1636</v>
      </c>
      <c r="K3189" t="s">
        <v>5778</v>
      </c>
    </row>
    <row r="3190" spans="1:11" x14ac:dyDescent="0.35">
      <c r="A3190" t="s">
        <v>6343</v>
      </c>
      <c r="B3190" t="s">
        <v>5163</v>
      </c>
      <c r="C3190" t="s">
        <v>4663</v>
      </c>
      <c r="D3190" t="s">
        <v>5393</v>
      </c>
      <c r="E3190" t="s">
        <v>5394</v>
      </c>
      <c r="F3190" t="s">
        <v>5394</v>
      </c>
      <c r="G3190" t="s">
        <v>5375</v>
      </c>
      <c r="H3190">
        <v>30</v>
      </c>
      <c r="I3190" t="s">
        <v>2353</v>
      </c>
      <c r="J3190">
        <v>49</v>
      </c>
      <c r="K3190" t="s">
        <v>5779</v>
      </c>
    </row>
    <row r="3191" spans="1:11" x14ac:dyDescent="0.35">
      <c r="A3191" t="s">
        <v>6343</v>
      </c>
      <c r="B3191" t="s">
        <v>5163</v>
      </c>
      <c r="C3191" t="s">
        <v>4684</v>
      </c>
      <c r="D3191" t="s">
        <v>5393</v>
      </c>
      <c r="E3191" t="s">
        <v>5394</v>
      </c>
      <c r="F3191" t="s">
        <v>5394</v>
      </c>
      <c r="G3191" t="s">
        <v>6187</v>
      </c>
      <c r="H3191">
        <v>19</v>
      </c>
      <c r="I3191" t="s">
        <v>2353</v>
      </c>
      <c r="J3191" t="s">
        <v>1636</v>
      </c>
      <c r="K3191" t="s">
        <v>5780</v>
      </c>
    </row>
    <row r="3192" spans="1:11" x14ac:dyDescent="0.35">
      <c r="A3192" t="s">
        <v>6343</v>
      </c>
      <c r="B3192" t="s">
        <v>5163</v>
      </c>
      <c r="C3192" t="s">
        <v>4705</v>
      </c>
      <c r="D3192" t="s">
        <v>413</v>
      </c>
      <c r="E3192" t="s">
        <v>413</v>
      </c>
      <c r="F3192" t="s">
        <v>413</v>
      </c>
      <c r="G3192" t="s">
        <v>413</v>
      </c>
      <c r="I3192" t="s">
        <v>1636</v>
      </c>
      <c r="J3192" t="s">
        <v>1636</v>
      </c>
      <c r="K3192" t="s">
        <v>5781</v>
      </c>
    </row>
    <row r="3193" spans="1:11" x14ac:dyDescent="0.35">
      <c r="A3193" t="s">
        <v>6343</v>
      </c>
      <c r="B3193" t="s">
        <v>5163</v>
      </c>
      <c r="C3193" t="s">
        <v>4726</v>
      </c>
      <c r="D3193" t="s">
        <v>413</v>
      </c>
      <c r="E3193" t="s">
        <v>413</v>
      </c>
      <c r="F3193" t="s">
        <v>413</v>
      </c>
      <c r="G3193" t="s">
        <v>413</v>
      </c>
      <c r="I3193" t="s">
        <v>1636</v>
      </c>
      <c r="J3193" t="s">
        <v>1636</v>
      </c>
      <c r="K3193" t="s">
        <v>5782</v>
      </c>
    </row>
    <row r="3194" spans="1:11" x14ac:dyDescent="0.35">
      <c r="A3194" t="s">
        <v>6343</v>
      </c>
      <c r="B3194" t="s">
        <v>5164</v>
      </c>
      <c r="C3194" t="s">
        <v>4662</v>
      </c>
      <c r="D3194" t="s">
        <v>1477</v>
      </c>
      <c r="E3194" t="s">
        <v>3144</v>
      </c>
      <c r="F3194" t="s">
        <v>3144</v>
      </c>
      <c r="G3194" t="s">
        <v>5983</v>
      </c>
      <c r="H3194">
        <v>29</v>
      </c>
      <c r="I3194" t="s">
        <v>2353</v>
      </c>
      <c r="J3194">
        <v>49</v>
      </c>
      <c r="K3194" t="s">
        <v>5783</v>
      </c>
    </row>
    <row r="3195" spans="1:11" x14ac:dyDescent="0.35">
      <c r="A3195" t="s">
        <v>6343</v>
      </c>
      <c r="B3195" t="s">
        <v>5164</v>
      </c>
      <c r="C3195" t="s">
        <v>4683</v>
      </c>
      <c r="D3195" t="s">
        <v>832</v>
      </c>
      <c r="E3195" t="s">
        <v>1111</v>
      </c>
      <c r="F3195" t="s">
        <v>1111</v>
      </c>
      <c r="G3195" t="s">
        <v>5991</v>
      </c>
      <c r="H3195">
        <v>20</v>
      </c>
      <c r="I3195" t="s">
        <v>2353</v>
      </c>
      <c r="J3195" t="s">
        <v>1636</v>
      </c>
      <c r="K3195" t="s">
        <v>5784</v>
      </c>
    </row>
    <row r="3196" spans="1:11" x14ac:dyDescent="0.35">
      <c r="A3196" t="s">
        <v>6343</v>
      </c>
      <c r="B3196" t="s">
        <v>5164</v>
      </c>
      <c r="C3196" t="s">
        <v>4704</v>
      </c>
      <c r="D3196" t="s">
        <v>413</v>
      </c>
      <c r="E3196" t="s">
        <v>413</v>
      </c>
      <c r="F3196" t="s">
        <v>413</v>
      </c>
      <c r="G3196" t="s">
        <v>413</v>
      </c>
      <c r="I3196" t="s">
        <v>1636</v>
      </c>
      <c r="J3196" t="s">
        <v>1636</v>
      </c>
      <c r="K3196" t="s">
        <v>5785</v>
      </c>
    </row>
    <row r="3197" spans="1:11" x14ac:dyDescent="0.35">
      <c r="A3197" t="s">
        <v>6343</v>
      </c>
      <c r="B3197" t="s">
        <v>5164</v>
      </c>
      <c r="C3197" t="s">
        <v>4725</v>
      </c>
      <c r="D3197" t="s">
        <v>413</v>
      </c>
      <c r="E3197" t="s">
        <v>413</v>
      </c>
      <c r="F3197" t="s">
        <v>413</v>
      </c>
      <c r="G3197" t="s">
        <v>413</v>
      </c>
      <c r="I3197" t="s">
        <v>1636</v>
      </c>
      <c r="J3197" t="s">
        <v>1636</v>
      </c>
      <c r="K3197" t="s">
        <v>5786</v>
      </c>
    </row>
    <row r="3198" spans="1:11" x14ac:dyDescent="0.35">
      <c r="A3198" t="s">
        <v>6343</v>
      </c>
      <c r="B3198" t="s">
        <v>5165</v>
      </c>
      <c r="C3198" t="s">
        <v>4661</v>
      </c>
      <c r="D3198" t="s">
        <v>832</v>
      </c>
      <c r="E3198" t="s">
        <v>1111</v>
      </c>
      <c r="F3198" t="s">
        <v>1111</v>
      </c>
      <c r="G3198" t="s">
        <v>5369</v>
      </c>
      <c r="H3198">
        <v>45</v>
      </c>
      <c r="I3198" t="s">
        <v>2353</v>
      </c>
      <c r="J3198">
        <v>49</v>
      </c>
      <c r="K3198" t="s">
        <v>5787</v>
      </c>
    </row>
    <row r="3199" spans="1:11" x14ac:dyDescent="0.35">
      <c r="A3199" t="s">
        <v>6343</v>
      </c>
      <c r="B3199" t="s">
        <v>5165</v>
      </c>
      <c r="C3199" t="s">
        <v>4682</v>
      </c>
      <c r="D3199" t="s">
        <v>5393</v>
      </c>
      <c r="E3199" t="s">
        <v>5394</v>
      </c>
      <c r="F3199" t="s">
        <v>5394</v>
      </c>
      <c r="G3199" t="s">
        <v>5377</v>
      </c>
      <c r="H3199">
        <v>4</v>
      </c>
      <c r="I3199" t="s">
        <v>2353</v>
      </c>
      <c r="J3199" t="s">
        <v>1636</v>
      </c>
      <c r="K3199" t="s">
        <v>5788</v>
      </c>
    </row>
    <row r="3200" spans="1:11" x14ac:dyDescent="0.35">
      <c r="A3200" t="s">
        <v>6343</v>
      </c>
      <c r="B3200" t="s">
        <v>5165</v>
      </c>
      <c r="C3200" t="s">
        <v>4703</v>
      </c>
      <c r="D3200" t="s">
        <v>413</v>
      </c>
      <c r="E3200" t="s">
        <v>413</v>
      </c>
      <c r="F3200" t="s">
        <v>413</v>
      </c>
      <c r="G3200" t="s">
        <v>413</v>
      </c>
      <c r="I3200" t="s">
        <v>1636</v>
      </c>
      <c r="J3200" t="s">
        <v>1636</v>
      </c>
      <c r="K3200" t="s">
        <v>5789</v>
      </c>
    </row>
    <row r="3201" spans="1:11" x14ac:dyDescent="0.35">
      <c r="A3201" t="s">
        <v>6343</v>
      </c>
      <c r="B3201" t="s">
        <v>5165</v>
      </c>
      <c r="C3201" t="s">
        <v>4724</v>
      </c>
      <c r="D3201" t="s">
        <v>413</v>
      </c>
      <c r="E3201" t="s">
        <v>413</v>
      </c>
      <c r="F3201" t="s">
        <v>413</v>
      </c>
      <c r="G3201" t="s">
        <v>413</v>
      </c>
      <c r="I3201" t="s">
        <v>1636</v>
      </c>
      <c r="J3201" t="s">
        <v>1636</v>
      </c>
      <c r="K3201" t="s">
        <v>5790</v>
      </c>
    </row>
    <row r="3202" spans="1:11" x14ac:dyDescent="0.35">
      <c r="A3202" t="s">
        <v>6343</v>
      </c>
      <c r="B3202" t="s">
        <v>5166</v>
      </c>
      <c r="C3202" t="s">
        <v>4569</v>
      </c>
      <c r="D3202" t="s">
        <v>2092</v>
      </c>
      <c r="E3202" t="s">
        <v>2100</v>
      </c>
      <c r="F3202" t="s">
        <v>2100</v>
      </c>
      <c r="G3202" t="s">
        <v>6184</v>
      </c>
      <c r="H3202">
        <v>22</v>
      </c>
      <c r="I3202" t="s">
        <v>2353</v>
      </c>
      <c r="J3202">
        <v>49</v>
      </c>
      <c r="K3202" t="s">
        <v>5791</v>
      </c>
    </row>
    <row r="3203" spans="1:11" x14ac:dyDescent="0.35">
      <c r="A3203" t="s">
        <v>6343</v>
      </c>
      <c r="B3203" t="s">
        <v>5166</v>
      </c>
      <c r="C3203" t="s">
        <v>4590</v>
      </c>
      <c r="D3203" t="s">
        <v>2092</v>
      </c>
      <c r="E3203" t="s">
        <v>2100</v>
      </c>
      <c r="F3203" t="s">
        <v>2100</v>
      </c>
      <c r="G3203" t="s">
        <v>6369</v>
      </c>
      <c r="H3203">
        <v>27</v>
      </c>
      <c r="I3203" t="s">
        <v>2353</v>
      </c>
      <c r="J3203" t="s">
        <v>1636</v>
      </c>
      <c r="K3203" t="s">
        <v>5792</v>
      </c>
    </row>
    <row r="3204" spans="1:11" x14ac:dyDescent="0.35">
      <c r="A3204" t="s">
        <v>6343</v>
      </c>
      <c r="B3204" t="s">
        <v>5166</v>
      </c>
      <c r="C3204" t="s">
        <v>4611</v>
      </c>
      <c r="D3204" t="s">
        <v>413</v>
      </c>
      <c r="E3204" t="s">
        <v>413</v>
      </c>
      <c r="F3204" t="s">
        <v>413</v>
      </c>
      <c r="G3204" t="s">
        <v>413</v>
      </c>
      <c r="I3204" t="s">
        <v>1636</v>
      </c>
      <c r="J3204" t="s">
        <v>1636</v>
      </c>
      <c r="K3204" t="s">
        <v>5793</v>
      </c>
    </row>
    <row r="3205" spans="1:11" x14ac:dyDescent="0.35">
      <c r="A3205" t="s">
        <v>6343</v>
      </c>
      <c r="B3205" t="s">
        <v>5166</v>
      </c>
      <c r="C3205" t="s">
        <v>4632</v>
      </c>
      <c r="D3205" t="s">
        <v>413</v>
      </c>
      <c r="E3205" t="s">
        <v>413</v>
      </c>
      <c r="F3205" t="s">
        <v>413</v>
      </c>
      <c r="G3205" t="s">
        <v>413</v>
      </c>
      <c r="I3205" t="s">
        <v>1636</v>
      </c>
      <c r="J3205" t="s">
        <v>1636</v>
      </c>
      <c r="K3205" t="s">
        <v>5794</v>
      </c>
    </row>
    <row r="3206" spans="1:11" x14ac:dyDescent="0.35">
      <c r="A3206" t="s">
        <v>6343</v>
      </c>
      <c r="B3206" t="s">
        <v>5167</v>
      </c>
      <c r="C3206" t="s">
        <v>4568</v>
      </c>
      <c r="D3206" t="s">
        <v>2092</v>
      </c>
      <c r="E3206" t="s">
        <v>2100</v>
      </c>
      <c r="F3206" t="s">
        <v>2100</v>
      </c>
      <c r="G3206" t="s">
        <v>5226</v>
      </c>
      <c r="H3206">
        <v>21</v>
      </c>
      <c r="I3206" t="s">
        <v>2353</v>
      </c>
      <c r="J3206">
        <v>49</v>
      </c>
      <c r="K3206" t="s">
        <v>5795</v>
      </c>
    </row>
    <row r="3207" spans="1:11" x14ac:dyDescent="0.35">
      <c r="A3207" t="s">
        <v>6343</v>
      </c>
      <c r="B3207" t="s">
        <v>5167</v>
      </c>
      <c r="C3207" t="s">
        <v>4589</v>
      </c>
      <c r="D3207" t="s">
        <v>915</v>
      </c>
      <c r="E3207" t="s">
        <v>1100</v>
      </c>
      <c r="F3207" t="s">
        <v>1100</v>
      </c>
      <c r="G3207" t="s">
        <v>4448</v>
      </c>
      <c r="H3207">
        <v>28</v>
      </c>
      <c r="I3207" t="s">
        <v>2353</v>
      </c>
      <c r="J3207" t="s">
        <v>1636</v>
      </c>
      <c r="K3207" t="s">
        <v>5796</v>
      </c>
    </row>
    <row r="3208" spans="1:11" x14ac:dyDescent="0.35">
      <c r="A3208" t="s">
        <v>6343</v>
      </c>
      <c r="B3208" t="s">
        <v>5167</v>
      </c>
      <c r="C3208" t="s">
        <v>4610</v>
      </c>
      <c r="D3208" t="s">
        <v>413</v>
      </c>
      <c r="E3208" t="s">
        <v>413</v>
      </c>
      <c r="F3208" t="s">
        <v>413</v>
      </c>
      <c r="G3208" t="s">
        <v>413</v>
      </c>
      <c r="I3208" t="s">
        <v>1636</v>
      </c>
      <c r="J3208" t="s">
        <v>1636</v>
      </c>
      <c r="K3208" t="s">
        <v>5797</v>
      </c>
    </row>
    <row r="3209" spans="1:11" x14ac:dyDescent="0.35">
      <c r="A3209" t="s">
        <v>6343</v>
      </c>
      <c r="B3209" t="s">
        <v>5167</v>
      </c>
      <c r="C3209" t="s">
        <v>4631</v>
      </c>
      <c r="D3209" t="s">
        <v>413</v>
      </c>
      <c r="E3209" t="s">
        <v>413</v>
      </c>
      <c r="F3209" t="s">
        <v>413</v>
      </c>
      <c r="G3209" t="s">
        <v>413</v>
      </c>
      <c r="I3209" t="s">
        <v>1636</v>
      </c>
      <c r="J3209" t="s">
        <v>1636</v>
      </c>
      <c r="K3209" t="s">
        <v>5798</v>
      </c>
    </row>
    <row r="3210" spans="1:11" x14ac:dyDescent="0.35">
      <c r="A3210" t="s">
        <v>6343</v>
      </c>
      <c r="B3210" t="s">
        <v>5168</v>
      </c>
      <c r="C3210" t="s">
        <v>4567</v>
      </c>
      <c r="D3210" t="s">
        <v>5390</v>
      </c>
      <c r="E3210" t="s">
        <v>5391</v>
      </c>
      <c r="F3210" t="s">
        <v>5391</v>
      </c>
      <c r="G3210" t="s">
        <v>5373</v>
      </c>
      <c r="H3210">
        <v>23</v>
      </c>
      <c r="I3210" t="s">
        <v>2353</v>
      </c>
      <c r="J3210">
        <v>48</v>
      </c>
      <c r="K3210" t="s">
        <v>5799</v>
      </c>
    </row>
    <row r="3211" spans="1:11" x14ac:dyDescent="0.35">
      <c r="A3211" t="s">
        <v>6343</v>
      </c>
      <c r="B3211" t="s">
        <v>5168</v>
      </c>
      <c r="C3211" t="s">
        <v>4588</v>
      </c>
      <c r="D3211" t="s">
        <v>915</v>
      </c>
      <c r="E3211" t="s">
        <v>1100</v>
      </c>
      <c r="F3211" t="s">
        <v>1100</v>
      </c>
      <c r="G3211" t="s">
        <v>5999</v>
      </c>
      <c r="H3211">
        <v>25</v>
      </c>
      <c r="I3211" t="s">
        <v>2353</v>
      </c>
      <c r="J3211" t="s">
        <v>1636</v>
      </c>
      <c r="K3211" t="s">
        <v>5800</v>
      </c>
    </row>
    <row r="3212" spans="1:11" x14ac:dyDescent="0.35">
      <c r="A3212" t="s">
        <v>6343</v>
      </c>
      <c r="B3212" t="s">
        <v>5168</v>
      </c>
      <c r="C3212" t="s">
        <v>4609</v>
      </c>
      <c r="D3212" t="s">
        <v>413</v>
      </c>
      <c r="E3212" t="s">
        <v>413</v>
      </c>
      <c r="F3212" t="s">
        <v>413</v>
      </c>
      <c r="G3212" t="s">
        <v>413</v>
      </c>
      <c r="I3212" t="s">
        <v>1636</v>
      </c>
      <c r="J3212" t="s">
        <v>1636</v>
      </c>
      <c r="K3212" t="s">
        <v>5801</v>
      </c>
    </row>
    <row r="3213" spans="1:11" x14ac:dyDescent="0.35">
      <c r="A3213" t="s">
        <v>6343</v>
      </c>
      <c r="B3213" t="s">
        <v>5168</v>
      </c>
      <c r="C3213" t="s">
        <v>4630</v>
      </c>
      <c r="D3213" t="s">
        <v>413</v>
      </c>
      <c r="E3213" t="s">
        <v>413</v>
      </c>
      <c r="F3213" t="s">
        <v>413</v>
      </c>
      <c r="G3213" t="s">
        <v>413</v>
      </c>
      <c r="I3213" t="s">
        <v>1636</v>
      </c>
      <c r="J3213" t="s">
        <v>1636</v>
      </c>
      <c r="K3213" t="s">
        <v>5802</v>
      </c>
    </row>
    <row r="3214" spans="1:11" x14ac:dyDescent="0.35">
      <c r="A3214" t="s">
        <v>6343</v>
      </c>
      <c r="B3214" t="s">
        <v>5169</v>
      </c>
      <c r="C3214" t="s">
        <v>4566</v>
      </c>
      <c r="D3214" t="s">
        <v>819</v>
      </c>
      <c r="E3214" t="s">
        <v>2979</v>
      </c>
      <c r="F3214" t="s">
        <v>2979</v>
      </c>
      <c r="G3214" t="s">
        <v>6207</v>
      </c>
      <c r="H3214">
        <v>38</v>
      </c>
      <c r="I3214" t="s">
        <v>2353</v>
      </c>
      <c r="J3214">
        <v>38</v>
      </c>
      <c r="K3214" t="s">
        <v>5803</v>
      </c>
    </row>
    <row r="3215" spans="1:11" x14ac:dyDescent="0.35">
      <c r="A3215" t="s">
        <v>6343</v>
      </c>
      <c r="B3215" t="s">
        <v>5169</v>
      </c>
      <c r="C3215" t="s">
        <v>4587</v>
      </c>
      <c r="D3215" t="s">
        <v>413</v>
      </c>
      <c r="E3215" t="s">
        <v>413</v>
      </c>
      <c r="F3215" t="s">
        <v>413</v>
      </c>
      <c r="G3215" t="s">
        <v>413</v>
      </c>
      <c r="I3215" t="s">
        <v>1636</v>
      </c>
      <c r="J3215" t="s">
        <v>1636</v>
      </c>
      <c r="K3215" t="s">
        <v>5804</v>
      </c>
    </row>
    <row r="3216" spans="1:11" x14ac:dyDescent="0.35">
      <c r="A3216" t="s">
        <v>6343</v>
      </c>
      <c r="B3216" t="s">
        <v>5169</v>
      </c>
      <c r="C3216" t="s">
        <v>4608</v>
      </c>
      <c r="D3216" t="s">
        <v>413</v>
      </c>
      <c r="E3216" t="s">
        <v>413</v>
      </c>
      <c r="F3216" t="s">
        <v>413</v>
      </c>
      <c r="G3216" t="s">
        <v>413</v>
      </c>
      <c r="I3216" t="s">
        <v>1636</v>
      </c>
      <c r="J3216" t="s">
        <v>1636</v>
      </c>
      <c r="K3216" t="s">
        <v>5805</v>
      </c>
    </row>
    <row r="3217" spans="1:11" x14ac:dyDescent="0.35">
      <c r="A3217" t="s">
        <v>6343</v>
      </c>
      <c r="B3217" t="s">
        <v>5169</v>
      </c>
      <c r="C3217" t="s">
        <v>4629</v>
      </c>
      <c r="D3217" t="s">
        <v>413</v>
      </c>
      <c r="E3217" t="s">
        <v>413</v>
      </c>
      <c r="F3217" t="s">
        <v>413</v>
      </c>
      <c r="G3217" t="s">
        <v>413</v>
      </c>
      <c r="I3217" t="s">
        <v>1636</v>
      </c>
      <c r="J3217" t="s">
        <v>1636</v>
      </c>
      <c r="K3217" t="s">
        <v>5806</v>
      </c>
    </row>
    <row r="3218" spans="1:11" x14ac:dyDescent="0.35">
      <c r="A3218" t="s">
        <v>6343</v>
      </c>
      <c r="B3218" t="s">
        <v>5170</v>
      </c>
      <c r="C3218" t="s">
        <v>4565</v>
      </c>
      <c r="D3218" t="s">
        <v>2092</v>
      </c>
      <c r="E3218" t="s">
        <v>2100</v>
      </c>
      <c r="F3218" t="s">
        <v>2100</v>
      </c>
      <c r="G3218" t="s">
        <v>4945</v>
      </c>
      <c r="H3218">
        <v>15</v>
      </c>
      <c r="I3218" t="s">
        <v>2353</v>
      </c>
      <c r="J3218">
        <v>46</v>
      </c>
      <c r="K3218" t="s">
        <v>5807</v>
      </c>
    </row>
    <row r="3219" spans="1:11" x14ac:dyDescent="0.35">
      <c r="A3219" t="s">
        <v>6343</v>
      </c>
      <c r="B3219" t="s">
        <v>5170</v>
      </c>
      <c r="C3219" t="s">
        <v>4586</v>
      </c>
      <c r="D3219" t="s">
        <v>5392</v>
      </c>
      <c r="E3219" t="s">
        <v>5403</v>
      </c>
      <c r="F3219" t="s">
        <v>5403</v>
      </c>
      <c r="G3219" t="s">
        <v>6026</v>
      </c>
      <c r="H3219">
        <v>31</v>
      </c>
      <c r="I3219" t="s">
        <v>2353</v>
      </c>
      <c r="J3219" t="s">
        <v>1636</v>
      </c>
      <c r="K3219" t="s">
        <v>5808</v>
      </c>
    </row>
    <row r="3220" spans="1:11" x14ac:dyDescent="0.35">
      <c r="A3220" t="s">
        <v>6343</v>
      </c>
      <c r="B3220" t="s">
        <v>5170</v>
      </c>
      <c r="C3220" t="s">
        <v>4607</v>
      </c>
      <c r="D3220" t="s">
        <v>413</v>
      </c>
      <c r="E3220" t="s">
        <v>413</v>
      </c>
      <c r="F3220" t="s">
        <v>413</v>
      </c>
      <c r="G3220" t="s">
        <v>413</v>
      </c>
      <c r="I3220" t="s">
        <v>1636</v>
      </c>
      <c r="J3220" t="s">
        <v>1636</v>
      </c>
      <c r="K3220" t="s">
        <v>5809</v>
      </c>
    </row>
    <row r="3221" spans="1:11" x14ac:dyDescent="0.35">
      <c r="A3221" t="s">
        <v>6343</v>
      </c>
      <c r="B3221" t="s">
        <v>5170</v>
      </c>
      <c r="C3221" t="s">
        <v>4628</v>
      </c>
      <c r="D3221" t="s">
        <v>413</v>
      </c>
      <c r="E3221" t="s">
        <v>413</v>
      </c>
      <c r="F3221" t="s">
        <v>413</v>
      </c>
      <c r="G3221" t="s">
        <v>413</v>
      </c>
      <c r="I3221" t="s">
        <v>1636</v>
      </c>
      <c r="J3221" t="s">
        <v>1636</v>
      </c>
      <c r="K3221" t="s">
        <v>5810</v>
      </c>
    </row>
    <row r="3222" spans="1:11" x14ac:dyDescent="0.35">
      <c r="A3222" t="s">
        <v>6343</v>
      </c>
      <c r="B3222" t="s">
        <v>5171</v>
      </c>
      <c r="C3222" t="s">
        <v>4564</v>
      </c>
      <c r="D3222" t="s">
        <v>5390</v>
      </c>
      <c r="E3222" t="s">
        <v>5391</v>
      </c>
      <c r="F3222" t="s">
        <v>5391</v>
      </c>
      <c r="G3222" t="s">
        <v>5373</v>
      </c>
      <c r="H3222">
        <v>43</v>
      </c>
      <c r="I3222" t="s">
        <v>2353</v>
      </c>
      <c r="J3222">
        <v>49</v>
      </c>
      <c r="K3222" t="s">
        <v>5811</v>
      </c>
    </row>
    <row r="3223" spans="1:11" x14ac:dyDescent="0.35">
      <c r="A3223" t="s">
        <v>6343</v>
      </c>
      <c r="B3223" t="s">
        <v>5171</v>
      </c>
      <c r="C3223" t="s">
        <v>4585</v>
      </c>
      <c r="D3223" t="s">
        <v>915</v>
      </c>
      <c r="E3223" t="s">
        <v>1100</v>
      </c>
      <c r="F3223" t="s">
        <v>1100</v>
      </c>
      <c r="G3223" t="s">
        <v>6370</v>
      </c>
      <c r="H3223">
        <v>6</v>
      </c>
      <c r="I3223" t="s">
        <v>2353</v>
      </c>
      <c r="J3223" t="s">
        <v>1636</v>
      </c>
      <c r="K3223" t="s">
        <v>5812</v>
      </c>
    </row>
    <row r="3224" spans="1:11" x14ac:dyDescent="0.35">
      <c r="A3224" t="s">
        <v>6343</v>
      </c>
      <c r="B3224" t="s">
        <v>5171</v>
      </c>
      <c r="C3224" t="s">
        <v>4606</v>
      </c>
      <c r="D3224" t="s">
        <v>413</v>
      </c>
      <c r="E3224" t="s">
        <v>413</v>
      </c>
      <c r="F3224" t="s">
        <v>413</v>
      </c>
      <c r="G3224" t="s">
        <v>413</v>
      </c>
      <c r="I3224" t="s">
        <v>1636</v>
      </c>
      <c r="J3224" t="s">
        <v>1636</v>
      </c>
      <c r="K3224" t="s">
        <v>5813</v>
      </c>
    </row>
    <row r="3225" spans="1:11" x14ac:dyDescent="0.35">
      <c r="A3225" t="s">
        <v>6343</v>
      </c>
      <c r="B3225" t="s">
        <v>5171</v>
      </c>
      <c r="C3225" t="s">
        <v>4627</v>
      </c>
      <c r="D3225" t="s">
        <v>413</v>
      </c>
      <c r="E3225" t="s">
        <v>413</v>
      </c>
      <c r="F3225" t="s">
        <v>413</v>
      </c>
      <c r="G3225" t="s">
        <v>413</v>
      </c>
      <c r="I3225" t="s">
        <v>1636</v>
      </c>
      <c r="J3225" t="s">
        <v>1636</v>
      </c>
      <c r="K3225" t="s">
        <v>5814</v>
      </c>
    </row>
    <row r="3226" spans="1:11" x14ac:dyDescent="0.35">
      <c r="A3226" t="s">
        <v>6343</v>
      </c>
      <c r="B3226" t="s">
        <v>5172</v>
      </c>
      <c r="C3226" t="s">
        <v>4563</v>
      </c>
      <c r="D3226" t="s">
        <v>2092</v>
      </c>
      <c r="E3226" t="s">
        <v>2100</v>
      </c>
      <c r="F3226" t="s">
        <v>2100</v>
      </c>
      <c r="G3226" t="s">
        <v>5226</v>
      </c>
      <c r="H3226">
        <v>9</v>
      </c>
      <c r="I3226" t="s">
        <v>2353</v>
      </c>
      <c r="J3226">
        <v>49</v>
      </c>
      <c r="K3226" t="s">
        <v>5815</v>
      </c>
    </row>
    <row r="3227" spans="1:11" x14ac:dyDescent="0.35">
      <c r="A3227" t="s">
        <v>6343</v>
      </c>
      <c r="B3227" t="s">
        <v>5172</v>
      </c>
      <c r="C3227" t="s">
        <v>4584</v>
      </c>
      <c r="D3227" t="s">
        <v>819</v>
      </c>
      <c r="E3227" t="s">
        <v>2979</v>
      </c>
      <c r="F3227" t="s">
        <v>2979</v>
      </c>
      <c r="G3227" t="s">
        <v>4915</v>
      </c>
      <c r="H3227">
        <v>40</v>
      </c>
      <c r="I3227" t="s">
        <v>2353</v>
      </c>
      <c r="J3227" t="s">
        <v>1636</v>
      </c>
      <c r="K3227" t="s">
        <v>5816</v>
      </c>
    </row>
    <row r="3228" spans="1:11" x14ac:dyDescent="0.35">
      <c r="A3228" t="s">
        <v>6343</v>
      </c>
      <c r="B3228" t="s">
        <v>5172</v>
      </c>
      <c r="C3228" t="s">
        <v>4605</v>
      </c>
      <c r="D3228" t="s">
        <v>413</v>
      </c>
      <c r="E3228" t="s">
        <v>413</v>
      </c>
      <c r="F3228" t="s">
        <v>413</v>
      </c>
      <c r="G3228" t="s">
        <v>413</v>
      </c>
      <c r="I3228" t="s">
        <v>1636</v>
      </c>
      <c r="J3228" t="s">
        <v>1636</v>
      </c>
      <c r="K3228" t="s">
        <v>5817</v>
      </c>
    </row>
    <row r="3229" spans="1:11" x14ac:dyDescent="0.35">
      <c r="A3229" t="s">
        <v>6343</v>
      </c>
      <c r="B3229" t="s">
        <v>5172</v>
      </c>
      <c r="C3229" t="s">
        <v>4626</v>
      </c>
      <c r="D3229" t="s">
        <v>413</v>
      </c>
      <c r="E3229" t="s">
        <v>413</v>
      </c>
      <c r="F3229" t="s">
        <v>413</v>
      </c>
      <c r="G3229" t="s">
        <v>413</v>
      </c>
      <c r="I3229" t="s">
        <v>1636</v>
      </c>
      <c r="J3229" t="s">
        <v>1636</v>
      </c>
      <c r="K3229" t="s">
        <v>5818</v>
      </c>
    </row>
    <row r="3230" spans="1:11" x14ac:dyDescent="0.35">
      <c r="A3230" t="s">
        <v>6343</v>
      </c>
      <c r="B3230" t="s">
        <v>5173</v>
      </c>
      <c r="C3230" t="s">
        <v>4576</v>
      </c>
      <c r="D3230" t="s">
        <v>2092</v>
      </c>
      <c r="E3230" t="s">
        <v>2110</v>
      </c>
      <c r="F3230" t="s">
        <v>2110</v>
      </c>
      <c r="G3230" t="s">
        <v>6001</v>
      </c>
      <c r="H3230">
        <v>7</v>
      </c>
      <c r="I3230" t="s">
        <v>2353</v>
      </c>
      <c r="J3230">
        <v>49</v>
      </c>
      <c r="K3230" t="s">
        <v>5819</v>
      </c>
    </row>
    <row r="3231" spans="1:11" x14ac:dyDescent="0.35">
      <c r="A3231" t="s">
        <v>6343</v>
      </c>
      <c r="B3231" t="s">
        <v>5173</v>
      </c>
      <c r="C3231" t="s">
        <v>4597</v>
      </c>
      <c r="D3231" t="s">
        <v>1475</v>
      </c>
      <c r="E3231" t="s">
        <v>1634</v>
      </c>
      <c r="F3231" t="s">
        <v>1634</v>
      </c>
      <c r="G3231" t="s">
        <v>6371</v>
      </c>
      <c r="H3231">
        <v>42</v>
      </c>
      <c r="I3231" t="s">
        <v>2353</v>
      </c>
      <c r="J3231" t="s">
        <v>1636</v>
      </c>
      <c r="K3231" t="s">
        <v>5820</v>
      </c>
    </row>
    <row r="3232" spans="1:11" x14ac:dyDescent="0.35">
      <c r="A3232" t="s">
        <v>6343</v>
      </c>
      <c r="B3232" t="s">
        <v>5173</v>
      </c>
      <c r="C3232" t="s">
        <v>4618</v>
      </c>
      <c r="D3232" t="s">
        <v>413</v>
      </c>
      <c r="E3232" t="s">
        <v>413</v>
      </c>
      <c r="F3232" t="s">
        <v>413</v>
      </c>
      <c r="G3232" t="s">
        <v>413</v>
      </c>
      <c r="I3232" t="s">
        <v>1636</v>
      </c>
      <c r="J3232" t="s">
        <v>1636</v>
      </c>
      <c r="K3232" t="s">
        <v>5821</v>
      </c>
    </row>
    <row r="3233" spans="1:11" x14ac:dyDescent="0.35">
      <c r="A3233" t="s">
        <v>6343</v>
      </c>
      <c r="B3233" t="s">
        <v>5173</v>
      </c>
      <c r="C3233" t="s">
        <v>4639</v>
      </c>
      <c r="D3233" t="s">
        <v>413</v>
      </c>
      <c r="E3233" t="s">
        <v>413</v>
      </c>
      <c r="F3233" t="s">
        <v>413</v>
      </c>
      <c r="G3233" t="s">
        <v>413</v>
      </c>
      <c r="I3233" t="s">
        <v>1636</v>
      </c>
      <c r="J3233" t="s">
        <v>1636</v>
      </c>
      <c r="K3233" t="s">
        <v>5822</v>
      </c>
    </row>
    <row r="3234" spans="1:11" x14ac:dyDescent="0.35">
      <c r="A3234" t="s">
        <v>6343</v>
      </c>
      <c r="B3234" t="s">
        <v>5174</v>
      </c>
      <c r="C3234" t="s">
        <v>4575</v>
      </c>
      <c r="D3234" t="s">
        <v>1475</v>
      </c>
      <c r="E3234" t="s">
        <v>1634</v>
      </c>
      <c r="F3234" t="s">
        <v>1634</v>
      </c>
      <c r="G3234" t="s">
        <v>6033</v>
      </c>
      <c r="H3234">
        <v>48</v>
      </c>
      <c r="I3234" t="s">
        <v>2353</v>
      </c>
      <c r="J3234">
        <v>48</v>
      </c>
      <c r="K3234" t="s">
        <v>5823</v>
      </c>
    </row>
    <row r="3235" spans="1:11" x14ac:dyDescent="0.35">
      <c r="A3235" t="s">
        <v>6343</v>
      </c>
      <c r="B3235" t="s">
        <v>5174</v>
      </c>
      <c r="C3235" t="s">
        <v>4596</v>
      </c>
      <c r="D3235" t="s">
        <v>413</v>
      </c>
      <c r="E3235" t="s">
        <v>413</v>
      </c>
      <c r="F3235" t="s">
        <v>413</v>
      </c>
      <c r="G3235" t="s">
        <v>413</v>
      </c>
      <c r="I3235" t="s">
        <v>1636</v>
      </c>
      <c r="J3235" t="s">
        <v>1636</v>
      </c>
      <c r="K3235" t="s">
        <v>5824</v>
      </c>
    </row>
    <row r="3236" spans="1:11" x14ac:dyDescent="0.35">
      <c r="A3236" t="s">
        <v>6343</v>
      </c>
      <c r="B3236" t="s">
        <v>5174</v>
      </c>
      <c r="C3236" t="s">
        <v>4617</v>
      </c>
      <c r="D3236" t="s">
        <v>413</v>
      </c>
      <c r="E3236" t="s">
        <v>413</v>
      </c>
      <c r="F3236" t="s">
        <v>413</v>
      </c>
      <c r="G3236" t="s">
        <v>413</v>
      </c>
      <c r="I3236" t="s">
        <v>1636</v>
      </c>
      <c r="J3236" t="s">
        <v>1636</v>
      </c>
      <c r="K3236" t="s">
        <v>5825</v>
      </c>
    </row>
    <row r="3237" spans="1:11" x14ac:dyDescent="0.35">
      <c r="A3237" t="s">
        <v>6343</v>
      </c>
      <c r="B3237" t="s">
        <v>5174</v>
      </c>
      <c r="C3237" t="s">
        <v>4638</v>
      </c>
      <c r="D3237" t="s">
        <v>413</v>
      </c>
      <c r="E3237" t="s">
        <v>413</v>
      </c>
      <c r="F3237" t="s">
        <v>413</v>
      </c>
      <c r="G3237" t="s">
        <v>413</v>
      </c>
      <c r="I3237" t="s">
        <v>1636</v>
      </c>
      <c r="J3237" t="s">
        <v>1636</v>
      </c>
      <c r="K3237" t="s">
        <v>5826</v>
      </c>
    </row>
    <row r="3238" spans="1:11" x14ac:dyDescent="0.35">
      <c r="A3238" t="s">
        <v>6343</v>
      </c>
      <c r="B3238" t="s">
        <v>5175</v>
      </c>
      <c r="C3238" t="s">
        <v>4574</v>
      </c>
      <c r="D3238" t="s">
        <v>1475</v>
      </c>
      <c r="E3238" t="s">
        <v>1634</v>
      </c>
      <c r="F3238" t="s">
        <v>1634</v>
      </c>
      <c r="G3238" t="s">
        <v>6025</v>
      </c>
      <c r="H3238">
        <v>49</v>
      </c>
      <c r="I3238" t="s">
        <v>2353</v>
      </c>
      <c r="J3238">
        <v>49</v>
      </c>
      <c r="K3238" t="s">
        <v>5827</v>
      </c>
    </row>
    <row r="3239" spans="1:11" x14ac:dyDescent="0.35">
      <c r="A3239" t="s">
        <v>6343</v>
      </c>
      <c r="B3239" t="s">
        <v>5175</v>
      </c>
      <c r="C3239" t="s">
        <v>4595</v>
      </c>
      <c r="D3239" t="s">
        <v>413</v>
      </c>
      <c r="E3239" t="s">
        <v>413</v>
      </c>
      <c r="F3239" t="s">
        <v>413</v>
      </c>
      <c r="G3239" t="s">
        <v>413</v>
      </c>
      <c r="I3239" t="s">
        <v>1636</v>
      </c>
      <c r="J3239" t="s">
        <v>1636</v>
      </c>
      <c r="K3239" t="s">
        <v>5828</v>
      </c>
    </row>
    <row r="3240" spans="1:11" x14ac:dyDescent="0.35">
      <c r="A3240" t="s">
        <v>6343</v>
      </c>
      <c r="B3240" t="s">
        <v>5175</v>
      </c>
      <c r="C3240" t="s">
        <v>4616</v>
      </c>
      <c r="D3240" t="s">
        <v>413</v>
      </c>
      <c r="E3240" t="s">
        <v>413</v>
      </c>
      <c r="F3240" t="s">
        <v>413</v>
      </c>
      <c r="G3240" t="s">
        <v>413</v>
      </c>
      <c r="I3240" t="s">
        <v>1636</v>
      </c>
      <c r="J3240" t="s">
        <v>1636</v>
      </c>
      <c r="K3240" t="s">
        <v>5829</v>
      </c>
    </row>
    <row r="3241" spans="1:11" x14ac:dyDescent="0.35">
      <c r="A3241" t="s">
        <v>6343</v>
      </c>
      <c r="B3241" t="s">
        <v>5175</v>
      </c>
      <c r="C3241" t="s">
        <v>4637</v>
      </c>
      <c r="D3241" t="s">
        <v>413</v>
      </c>
      <c r="E3241" t="s">
        <v>413</v>
      </c>
      <c r="F3241" t="s">
        <v>413</v>
      </c>
      <c r="G3241" t="s">
        <v>413</v>
      </c>
      <c r="I3241" t="s">
        <v>1636</v>
      </c>
      <c r="J3241" t="s">
        <v>1636</v>
      </c>
      <c r="K3241" t="s">
        <v>5830</v>
      </c>
    </row>
    <row r="3242" spans="1:11" x14ac:dyDescent="0.35">
      <c r="A3242" t="s">
        <v>6343</v>
      </c>
      <c r="B3242" t="s">
        <v>5176</v>
      </c>
      <c r="C3242" t="s">
        <v>4573</v>
      </c>
      <c r="D3242" t="s">
        <v>2092</v>
      </c>
      <c r="E3242" t="s">
        <v>2100</v>
      </c>
      <c r="F3242" t="s">
        <v>2100</v>
      </c>
      <c r="G3242" t="s">
        <v>5379</v>
      </c>
      <c r="H3242">
        <v>49</v>
      </c>
      <c r="I3242" t="s">
        <v>2353</v>
      </c>
      <c r="J3242">
        <v>49</v>
      </c>
      <c r="K3242" t="s">
        <v>5831</v>
      </c>
    </row>
    <row r="3243" spans="1:11" x14ac:dyDescent="0.35">
      <c r="A3243" t="s">
        <v>6343</v>
      </c>
      <c r="B3243" t="s">
        <v>5176</v>
      </c>
      <c r="C3243" t="s">
        <v>4594</v>
      </c>
      <c r="D3243" t="s">
        <v>413</v>
      </c>
      <c r="E3243" t="s">
        <v>413</v>
      </c>
      <c r="F3243" t="s">
        <v>413</v>
      </c>
      <c r="G3243" t="s">
        <v>413</v>
      </c>
      <c r="I3243" t="s">
        <v>1636</v>
      </c>
      <c r="J3243" t="s">
        <v>1636</v>
      </c>
      <c r="K3243" t="s">
        <v>5832</v>
      </c>
    </row>
    <row r="3244" spans="1:11" x14ac:dyDescent="0.35">
      <c r="A3244" t="s">
        <v>6343</v>
      </c>
      <c r="B3244" t="s">
        <v>5176</v>
      </c>
      <c r="C3244" t="s">
        <v>4615</v>
      </c>
      <c r="D3244" t="s">
        <v>413</v>
      </c>
      <c r="E3244" t="s">
        <v>413</v>
      </c>
      <c r="F3244" t="s">
        <v>413</v>
      </c>
      <c r="G3244" t="s">
        <v>413</v>
      </c>
      <c r="I3244" t="s">
        <v>1636</v>
      </c>
      <c r="J3244" t="s">
        <v>1636</v>
      </c>
      <c r="K3244" t="s">
        <v>5833</v>
      </c>
    </row>
    <row r="3245" spans="1:11" x14ac:dyDescent="0.35">
      <c r="A3245" t="s">
        <v>6343</v>
      </c>
      <c r="B3245" t="s">
        <v>5176</v>
      </c>
      <c r="C3245" t="s">
        <v>4636</v>
      </c>
      <c r="D3245" t="s">
        <v>413</v>
      </c>
      <c r="E3245" t="s">
        <v>413</v>
      </c>
      <c r="F3245" t="s">
        <v>413</v>
      </c>
      <c r="G3245" t="s">
        <v>413</v>
      </c>
      <c r="I3245" t="s">
        <v>1636</v>
      </c>
      <c r="J3245" t="s">
        <v>1636</v>
      </c>
      <c r="K3245" t="s">
        <v>5834</v>
      </c>
    </row>
    <row r="3246" spans="1:11" x14ac:dyDescent="0.35">
      <c r="A3246" t="s">
        <v>6343</v>
      </c>
      <c r="B3246" t="s">
        <v>5180</v>
      </c>
      <c r="C3246" t="s">
        <v>4572</v>
      </c>
      <c r="D3246" t="s">
        <v>1475</v>
      </c>
      <c r="E3246" t="s">
        <v>1634</v>
      </c>
      <c r="F3246" t="s">
        <v>1634</v>
      </c>
      <c r="G3246" t="s">
        <v>6372</v>
      </c>
      <c r="H3246">
        <v>17</v>
      </c>
      <c r="I3246" t="s">
        <v>2353</v>
      </c>
      <c r="J3246">
        <v>43</v>
      </c>
      <c r="K3246" t="s">
        <v>5835</v>
      </c>
    </row>
    <row r="3247" spans="1:11" x14ac:dyDescent="0.35">
      <c r="A3247" t="s">
        <v>6343</v>
      </c>
      <c r="B3247" t="s">
        <v>5180</v>
      </c>
      <c r="C3247" t="s">
        <v>4593</v>
      </c>
      <c r="D3247" t="s">
        <v>2092</v>
      </c>
      <c r="E3247" t="s">
        <v>2100</v>
      </c>
      <c r="F3247" t="s">
        <v>2100</v>
      </c>
      <c r="G3247" t="s">
        <v>6373</v>
      </c>
      <c r="H3247">
        <v>26</v>
      </c>
      <c r="I3247" t="s">
        <v>2353</v>
      </c>
      <c r="J3247" t="s">
        <v>1636</v>
      </c>
      <c r="K3247" t="s">
        <v>5836</v>
      </c>
    </row>
    <row r="3248" spans="1:11" x14ac:dyDescent="0.35">
      <c r="A3248" t="s">
        <v>6343</v>
      </c>
      <c r="B3248" t="s">
        <v>5180</v>
      </c>
      <c r="C3248" t="s">
        <v>4614</v>
      </c>
      <c r="D3248" t="s">
        <v>413</v>
      </c>
      <c r="E3248" t="s">
        <v>413</v>
      </c>
      <c r="F3248" t="s">
        <v>413</v>
      </c>
      <c r="G3248" t="s">
        <v>413</v>
      </c>
      <c r="I3248" t="s">
        <v>1636</v>
      </c>
      <c r="J3248" t="s">
        <v>1636</v>
      </c>
      <c r="K3248" t="s">
        <v>5837</v>
      </c>
    </row>
    <row r="3249" spans="1:11" x14ac:dyDescent="0.35">
      <c r="A3249" t="s">
        <v>6343</v>
      </c>
      <c r="B3249" t="s">
        <v>5180</v>
      </c>
      <c r="C3249" t="s">
        <v>4635</v>
      </c>
      <c r="D3249" t="s">
        <v>413</v>
      </c>
      <c r="E3249" t="s">
        <v>413</v>
      </c>
      <c r="F3249" t="s">
        <v>413</v>
      </c>
      <c r="G3249" t="s">
        <v>413</v>
      </c>
      <c r="I3249" t="s">
        <v>1636</v>
      </c>
      <c r="J3249" t="s">
        <v>1636</v>
      </c>
      <c r="K3249" t="s">
        <v>5838</v>
      </c>
    </row>
    <row r="3250" spans="1:11" x14ac:dyDescent="0.35">
      <c r="A3250" t="s">
        <v>6343</v>
      </c>
      <c r="B3250" t="s">
        <v>5181</v>
      </c>
      <c r="C3250" t="s">
        <v>4571</v>
      </c>
      <c r="D3250" t="s">
        <v>2092</v>
      </c>
      <c r="E3250" t="s">
        <v>2100</v>
      </c>
      <c r="F3250" t="s">
        <v>2100</v>
      </c>
      <c r="G3250" t="s">
        <v>6184</v>
      </c>
      <c r="H3250">
        <v>26</v>
      </c>
      <c r="I3250" t="s">
        <v>2353</v>
      </c>
      <c r="J3250">
        <v>49</v>
      </c>
      <c r="K3250" t="s">
        <v>5839</v>
      </c>
    </row>
    <row r="3251" spans="1:11" x14ac:dyDescent="0.35">
      <c r="A3251" t="s">
        <v>6343</v>
      </c>
      <c r="B3251" t="s">
        <v>5181</v>
      </c>
      <c r="C3251" t="s">
        <v>4592</v>
      </c>
      <c r="D3251" t="s">
        <v>2092</v>
      </c>
      <c r="E3251" t="s">
        <v>2100</v>
      </c>
      <c r="F3251" t="s">
        <v>2100</v>
      </c>
      <c r="G3251" t="s">
        <v>4947</v>
      </c>
      <c r="H3251">
        <v>23</v>
      </c>
      <c r="I3251" t="s">
        <v>2353</v>
      </c>
      <c r="J3251" t="s">
        <v>1636</v>
      </c>
      <c r="K3251" t="s">
        <v>5840</v>
      </c>
    </row>
    <row r="3252" spans="1:11" x14ac:dyDescent="0.35">
      <c r="A3252" t="s">
        <v>6343</v>
      </c>
      <c r="B3252" t="s">
        <v>5181</v>
      </c>
      <c r="C3252" t="s">
        <v>4613</v>
      </c>
      <c r="D3252" t="s">
        <v>413</v>
      </c>
      <c r="E3252" t="s">
        <v>413</v>
      </c>
      <c r="F3252" t="s">
        <v>413</v>
      </c>
      <c r="G3252" t="s">
        <v>413</v>
      </c>
      <c r="I3252" t="s">
        <v>1636</v>
      </c>
      <c r="J3252" t="s">
        <v>1636</v>
      </c>
      <c r="K3252" t="s">
        <v>5841</v>
      </c>
    </row>
    <row r="3253" spans="1:11" x14ac:dyDescent="0.35">
      <c r="A3253" t="s">
        <v>6343</v>
      </c>
      <c r="B3253" t="s">
        <v>5181</v>
      </c>
      <c r="C3253" t="s">
        <v>4634</v>
      </c>
      <c r="D3253" t="s">
        <v>413</v>
      </c>
      <c r="E3253" t="s">
        <v>413</v>
      </c>
      <c r="F3253" t="s">
        <v>413</v>
      </c>
      <c r="G3253" t="s">
        <v>413</v>
      </c>
      <c r="I3253" t="s">
        <v>1636</v>
      </c>
      <c r="J3253" t="s">
        <v>1636</v>
      </c>
      <c r="K3253" t="s">
        <v>5842</v>
      </c>
    </row>
    <row r="3254" spans="1:11" x14ac:dyDescent="0.35">
      <c r="A3254" t="s">
        <v>6343</v>
      </c>
      <c r="B3254" t="s">
        <v>5182</v>
      </c>
      <c r="C3254" t="s">
        <v>4570</v>
      </c>
      <c r="D3254" t="s">
        <v>2092</v>
      </c>
      <c r="E3254" t="s">
        <v>2100</v>
      </c>
      <c r="F3254" t="s">
        <v>2100</v>
      </c>
      <c r="G3254" t="s">
        <v>6373</v>
      </c>
      <c r="H3254">
        <v>49</v>
      </c>
      <c r="I3254" t="s">
        <v>2353</v>
      </c>
      <c r="J3254">
        <v>49</v>
      </c>
      <c r="K3254" t="s">
        <v>5843</v>
      </c>
    </row>
    <row r="3255" spans="1:11" x14ac:dyDescent="0.35">
      <c r="A3255" t="s">
        <v>6343</v>
      </c>
      <c r="B3255" t="s">
        <v>5182</v>
      </c>
      <c r="C3255" t="s">
        <v>4591</v>
      </c>
      <c r="D3255" t="s">
        <v>413</v>
      </c>
      <c r="E3255" t="s">
        <v>413</v>
      </c>
      <c r="F3255" t="s">
        <v>413</v>
      </c>
      <c r="G3255" t="s">
        <v>413</v>
      </c>
      <c r="I3255" t="s">
        <v>1636</v>
      </c>
      <c r="J3255" t="s">
        <v>1636</v>
      </c>
      <c r="K3255" t="s">
        <v>5844</v>
      </c>
    </row>
    <row r="3256" spans="1:11" x14ac:dyDescent="0.35">
      <c r="A3256" t="s">
        <v>6343</v>
      </c>
      <c r="B3256" t="s">
        <v>5182</v>
      </c>
      <c r="C3256" t="s">
        <v>4612</v>
      </c>
      <c r="D3256" t="s">
        <v>413</v>
      </c>
      <c r="E3256" t="s">
        <v>413</v>
      </c>
      <c r="F3256" t="s">
        <v>413</v>
      </c>
      <c r="G3256" t="s">
        <v>413</v>
      </c>
      <c r="I3256" t="s">
        <v>1636</v>
      </c>
      <c r="J3256" t="s">
        <v>1636</v>
      </c>
      <c r="K3256" t="s">
        <v>5845</v>
      </c>
    </row>
    <row r="3257" spans="1:11" x14ac:dyDescent="0.35">
      <c r="A3257" t="s">
        <v>6343</v>
      </c>
      <c r="B3257" t="s">
        <v>5182</v>
      </c>
      <c r="C3257" t="s">
        <v>4633</v>
      </c>
      <c r="D3257" t="s">
        <v>413</v>
      </c>
      <c r="E3257" t="s">
        <v>413</v>
      </c>
      <c r="F3257" t="s">
        <v>413</v>
      </c>
      <c r="G3257" t="s">
        <v>413</v>
      </c>
      <c r="I3257" t="s">
        <v>1636</v>
      </c>
      <c r="J3257" t="s">
        <v>1636</v>
      </c>
      <c r="K3257" t="s">
        <v>5846</v>
      </c>
    </row>
    <row r="3258" spans="1:11" x14ac:dyDescent="0.35">
      <c r="A3258" t="s">
        <v>6343</v>
      </c>
      <c r="B3258" t="s">
        <v>5183</v>
      </c>
      <c r="C3258" t="s">
        <v>4583</v>
      </c>
      <c r="D3258" t="s">
        <v>824</v>
      </c>
      <c r="E3258" t="s">
        <v>2107</v>
      </c>
      <c r="F3258" t="s">
        <v>2107</v>
      </c>
      <c r="G3258" t="s">
        <v>5231</v>
      </c>
      <c r="H3258">
        <v>18</v>
      </c>
      <c r="I3258" t="s">
        <v>2353</v>
      </c>
      <c r="J3258">
        <v>42</v>
      </c>
      <c r="K3258" t="s">
        <v>5847</v>
      </c>
    </row>
    <row r="3259" spans="1:11" x14ac:dyDescent="0.35">
      <c r="A3259" t="s">
        <v>6343</v>
      </c>
      <c r="B3259" t="s">
        <v>5183</v>
      </c>
      <c r="C3259" t="s">
        <v>4604</v>
      </c>
      <c r="D3259" t="s">
        <v>5392</v>
      </c>
      <c r="E3259" t="s">
        <v>5403</v>
      </c>
      <c r="F3259" t="s">
        <v>5403</v>
      </c>
      <c r="G3259" t="s">
        <v>6029</v>
      </c>
      <c r="H3259">
        <v>24</v>
      </c>
      <c r="I3259" t="s">
        <v>2353</v>
      </c>
      <c r="J3259" t="s">
        <v>1636</v>
      </c>
      <c r="K3259" t="s">
        <v>5848</v>
      </c>
    </row>
    <row r="3260" spans="1:11" x14ac:dyDescent="0.35">
      <c r="A3260" t="s">
        <v>6343</v>
      </c>
      <c r="B3260" t="s">
        <v>5183</v>
      </c>
      <c r="C3260" t="s">
        <v>4625</v>
      </c>
      <c r="D3260" t="s">
        <v>413</v>
      </c>
      <c r="E3260" t="s">
        <v>413</v>
      </c>
      <c r="F3260" t="s">
        <v>413</v>
      </c>
      <c r="G3260" t="s">
        <v>413</v>
      </c>
      <c r="I3260" t="s">
        <v>1636</v>
      </c>
      <c r="J3260" t="s">
        <v>1636</v>
      </c>
      <c r="K3260" t="s">
        <v>5849</v>
      </c>
    </row>
    <row r="3261" spans="1:11" x14ac:dyDescent="0.35">
      <c r="A3261" t="s">
        <v>6343</v>
      </c>
      <c r="B3261" t="s">
        <v>5183</v>
      </c>
      <c r="C3261" t="s">
        <v>4646</v>
      </c>
      <c r="D3261" t="s">
        <v>413</v>
      </c>
      <c r="E3261" t="s">
        <v>413</v>
      </c>
      <c r="F3261" t="s">
        <v>413</v>
      </c>
      <c r="G3261" t="s">
        <v>413</v>
      </c>
      <c r="I3261" t="s">
        <v>1636</v>
      </c>
      <c r="J3261" t="s">
        <v>1636</v>
      </c>
      <c r="K3261" t="s">
        <v>5850</v>
      </c>
    </row>
    <row r="3262" spans="1:11" x14ac:dyDescent="0.35">
      <c r="A3262" t="s">
        <v>6343</v>
      </c>
      <c r="B3262" t="s">
        <v>5184</v>
      </c>
      <c r="C3262" t="s">
        <v>4582</v>
      </c>
      <c r="D3262" t="s">
        <v>832</v>
      </c>
      <c r="E3262" t="s">
        <v>1111</v>
      </c>
      <c r="F3262" t="s">
        <v>1111</v>
      </c>
      <c r="G3262" t="s">
        <v>6364</v>
      </c>
      <c r="H3262">
        <v>26</v>
      </c>
      <c r="I3262" t="s">
        <v>2353</v>
      </c>
      <c r="J3262">
        <v>49</v>
      </c>
      <c r="K3262" t="s">
        <v>5851</v>
      </c>
    </row>
    <row r="3263" spans="1:11" x14ac:dyDescent="0.35">
      <c r="A3263" t="s">
        <v>6343</v>
      </c>
      <c r="B3263" t="s">
        <v>5184</v>
      </c>
      <c r="C3263" t="s">
        <v>4603</v>
      </c>
      <c r="D3263" t="s">
        <v>824</v>
      </c>
      <c r="E3263" t="s">
        <v>2107</v>
      </c>
      <c r="F3263" t="s">
        <v>2107</v>
      </c>
      <c r="G3263" t="s">
        <v>5232</v>
      </c>
      <c r="H3263">
        <v>23</v>
      </c>
      <c r="I3263" t="s">
        <v>2353</v>
      </c>
      <c r="J3263" t="s">
        <v>1636</v>
      </c>
      <c r="K3263" t="s">
        <v>5852</v>
      </c>
    </row>
    <row r="3264" spans="1:11" x14ac:dyDescent="0.35">
      <c r="A3264" t="s">
        <v>6343</v>
      </c>
      <c r="B3264" t="s">
        <v>5184</v>
      </c>
      <c r="C3264" t="s">
        <v>4624</v>
      </c>
      <c r="D3264" t="s">
        <v>413</v>
      </c>
      <c r="E3264" t="s">
        <v>413</v>
      </c>
      <c r="F3264" t="s">
        <v>413</v>
      </c>
      <c r="G3264" t="s">
        <v>413</v>
      </c>
      <c r="I3264" t="s">
        <v>1636</v>
      </c>
      <c r="J3264" t="s">
        <v>1636</v>
      </c>
      <c r="K3264" t="s">
        <v>5853</v>
      </c>
    </row>
    <row r="3265" spans="1:11" x14ac:dyDescent="0.35">
      <c r="A3265" t="s">
        <v>6343</v>
      </c>
      <c r="B3265" t="s">
        <v>5184</v>
      </c>
      <c r="C3265" t="s">
        <v>4645</v>
      </c>
      <c r="D3265" t="s">
        <v>413</v>
      </c>
      <c r="E3265" t="s">
        <v>413</v>
      </c>
      <c r="F3265" t="s">
        <v>413</v>
      </c>
      <c r="G3265" t="s">
        <v>413</v>
      </c>
      <c r="I3265" t="s">
        <v>1636</v>
      </c>
      <c r="J3265" t="s">
        <v>1636</v>
      </c>
      <c r="K3265" t="s">
        <v>5854</v>
      </c>
    </row>
    <row r="3266" spans="1:11" x14ac:dyDescent="0.35">
      <c r="A3266" t="s">
        <v>6343</v>
      </c>
      <c r="B3266" t="s">
        <v>5185</v>
      </c>
      <c r="C3266" t="s">
        <v>4581</v>
      </c>
      <c r="D3266" t="s">
        <v>1477</v>
      </c>
      <c r="E3266" t="s">
        <v>3144</v>
      </c>
      <c r="F3266" t="s">
        <v>3144</v>
      </c>
      <c r="G3266" t="s">
        <v>6022</v>
      </c>
      <c r="H3266">
        <v>11</v>
      </c>
      <c r="I3266" t="s">
        <v>2353</v>
      </c>
      <c r="J3266">
        <v>41</v>
      </c>
      <c r="K3266" t="s">
        <v>5855</v>
      </c>
    </row>
    <row r="3267" spans="1:11" x14ac:dyDescent="0.35">
      <c r="A3267" t="s">
        <v>6343</v>
      </c>
      <c r="B3267" t="s">
        <v>5185</v>
      </c>
      <c r="C3267" t="s">
        <v>4602</v>
      </c>
      <c r="D3267" t="s">
        <v>824</v>
      </c>
      <c r="E3267" t="s">
        <v>2107</v>
      </c>
      <c r="F3267" t="s">
        <v>2107</v>
      </c>
      <c r="G3267" t="s">
        <v>4912</v>
      </c>
      <c r="H3267">
        <v>30</v>
      </c>
      <c r="I3267" t="s">
        <v>2353</v>
      </c>
      <c r="J3267" t="s">
        <v>1636</v>
      </c>
      <c r="K3267" t="s">
        <v>5856</v>
      </c>
    </row>
    <row r="3268" spans="1:11" x14ac:dyDescent="0.35">
      <c r="A3268" t="s">
        <v>6343</v>
      </c>
      <c r="B3268" t="s">
        <v>5185</v>
      </c>
      <c r="C3268" t="s">
        <v>4623</v>
      </c>
      <c r="D3268" t="s">
        <v>413</v>
      </c>
      <c r="E3268" t="s">
        <v>413</v>
      </c>
      <c r="F3268" t="s">
        <v>413</v>
      </c>
      <c r="G3268" t="s">
        <v>413</v>
      </c>
      <c r="I3268" t="s">
        <v>1636</v>
      </c>
      <c r="J3268" t="s">
        <v>1636</v>
      </c>
      <c r="K3268" t="s">
        <v>5857</v>
      </c>
    </row>
    <row r="3269" spans="1:11" x14ac:dyDescent="0.35">
      <c r="A3269" t="s">
        <v>6343</v>
      </c>
      <c r="B3269" t="s">
        <v>5185</v>
      </c>
      <c r="C3269" t="s">
        <v>4644</v>
      </c>
      <c r="D3269" t="s">
        <v>413</v>
      </c>
      <c r="E3269" t="s">
        <v>413</v>
      </c>
      <c r="F3269" t="s">
        <v>413</v>
      </c>
      <c r="G3269" t="s">
        <v>413</v>
      </c>
      <c r="I3269" t="s">
        <v>1636</v>
      </c>
      <c r="J3269" t="s">
        <v>1636</v>
      </c>
      <c r="K3269" t="s">
        <v>5858</v>
      </c>
    </row>
    <row r="3270" spans="1:11" x14ac:dyDescent="0.35">
      <c r="A3270" t="s">
        <v>6343</v>
      </c>
      <c r="B3270" t="s">
        <v>5186</v>
      </c>
      <c r="C3270" t="s">
        <v>4580</v>
      </c>
      <c r="D3270" t="s">
        <v>2092</v>
      </c>
      <c r="E3270" t="s">
        <v>2110</v>
      </c>
      <c r="F3270" t="s">
        <v>2110</v>
      </c>
      <c r="G3270" t="s">
        <v>6194</v>
      </c>
      <c r="H3270">
        <v>33</v>
      </c>
      <c r="I3270" t="s">
        <v>2353</v>
      </c>
      <c r="J3270">
        <v>49</v>
      </c>
      <c r="K3270" t="s">
        <v>5859</v>
      </c>
    </row>
    <row r="3271" spans="1:11" x14ac:dyDescent="0.35">
      <c r="A3271" t="s">
        <v>6343</v>
      </c>
      <c r="B3271" t="s">
        <v>5186</v>
      </c>
      <c r="C3271" t="s">
        <v>4601</v>
      </c>
      <c r="D3271" t="s">
        <v>2092</v>
      </c>
      <c r="E3271" t="s">
        <v>2110</v>
      </c>
      <c r="F3271" t="s">
        <v>2110</v>
      </c>
      <c r="G3271" t="s">
        <v>6001</v>
      </c>
      <c r="H3271">
        <v>16</v>
      </c>
      <c r="I3271" t="s">
        <v>2353</v>
      </c>
      <c r="J3271" t="s">
        <v>1636</v>
      </c>
      <c r="K3271" t="s">
        <v>5860</v>
      </c>
    </row>
    <row r="3272" spans="1:11" x14ac:dyDescent="0.35">
      <c r="A3272" t="s">
        <v>6343</v>
      </c>
      <c r="B3272" t="s">
        <v>5186</v>
      </c>
      <c r="C3272" t="s">
        <v>4622</v>
      </c>
      <c r="D3272" t="s">
        <v>413</v>
      </c>
      <c r="E3272" t="s">
        <v>413</v>
      </c>
      <c r="F3272" t="s">
        <v>413</v>
      </c>
      <c r="G3272" t="s">
        <v>413</v>
      </c>
      <c r="I3272" t="s">
        <v>1636</v>
      </c>
      <c r="J3272" t="s">
        <v>1636</v>
      </c>
      <c r="K3272" t="s">
        <v>5861</v>
      </c>
    </row>
    <row r="3273" spans="1:11" x14ac:dyDescent="0.35">
      <c r="A3273" t="s">
        <v>6343</v>
      </c>
      <c r="B3273" t="s">
        <v>5186</v>
      </c>
      <c r="C3273" t="s">
        <v>4643</v>
      </c>
      <c r="D3273" t="s">
        <v>413</v>
      </c>
      <c r="E3273" t="s">
        <v>413</v>
      </c>
      <c r="F3273" t="s">
        <v>413</v>
      </c>
      <c r="G3273" t="s">
        <v>413</v>
      </c>
      <c r="I3273" t="s">
        <v>1636</v>
      </c>
      <c r="J3273" t="s">
        <v>1636</v>
      </c>
      <c r="K3273" t="s">
        <v>5862</v>
      </c>
    </row>
    <row r="3274" spans="1:11" x14ac:dyDescent="0.35">
      <c r="A3274" t="s">
        <v>6343</v>
      </c>
      <c r="B3274" t="s">
        <v>5187</v>
      </c>
      <c r="C3274" t="s">
        <v>4579</v>
      </c>
      <c r="D3274" t="s">
        <v>832</v>
      </c>
      <c r="E3274" t="s">
        <v>1111</v>
      </c>
      <c r="F3274" t="s">
        <v>1111</v>
      </c>
      <c r="G3274" t="s">
        <v>6374</v>
      </c>
      <c r="H3274">
        <v>37</v>
      </c>
      <c r="I3274" t="s">
        <v>2353</v>
      </c>
      <c r="J3274">
        <v>37</v>
      </c>
      <c r="K3274" t="s">
        <v>5863</v>
      </c>
    </row>
    <row r="3275" spans="1:11" x14ac:dyDescent="0.35">
      <c r="A3275" t="s">
        <v>6343</v>
      </c>
      <c r="B3275" t="s">
        <v>5187</v>
      </c>
      <c r="C3275" t="s">
        <v>4600</v>
      </c>
      <c r="D3275" t="s">
        <v>413</v>
      </c>
      <c r="E3275" t="s">
        <v>413</v>
      </c>
      <c r="F3275" t="s">
        <v>413</v>
      </c>
      <c r="G3275" t="s">
        <v>413</v>
      </c>
      <c r="I3275" t="s">
        <v>1636</v>
      </c>
      <c r="J3275" t="s">
        <v>1636</v>
      </c>
      <c r="K3275" t="s">
        <v>5864</v>
      </c>
    </row>
    <row r="3276" spans="1:11" x14ac:dyDescent="0.35">
      <c r="A3276" t="s">
        <v>6343</v>
      </c>
      <c r="B3276" t="s">
        <v>5187</v>
      </c>
      <c r="C3276" t="s">
        <v>4621</v>
      </c>
      <c r="D3276" t="s">
        <v>413</v>
      </c>
      <c r="E3276" t="s">
        <v>413</v>
      </c>
      <c r="F3276" t="s">
        <v>413</v>
      </c>
      <c r="G3276" t="s">
        <v>413</v>
      </c>
      <c r="I3276" t="s">
        <v>1636</v>
      </c>
      <c r="J3276" t="s">
        <v>1636</v>
      </c>
      <c r="K3276" t="s">
        <v>5865</v>
      </c>
    </row>
    <row r="3277" spans="1:11" x14ac:dyDescent="0.35">
      <c r="A3277" t="s">
        <v>6343</v>
      </c>
      <c r="B3277" t="s">
        <v>5187</v>
      </c>
      <c r="C3277" t="s">
        <v>4642</v>
      </c>
      <c r="D3277" t="s">
        <v>413</v>
      </c>
      <c r="E3277" t="s">
        <v>413</v>
      </c>
      <c r="F3277" t="s">
        <v>413</v>
      </c>
      <c r="G3277" t="s">
        <v>413</v>
      </c>
      <c r="I3277" t="s">
        <v>1636</v>
      </c>
      <c r="J3277" t="s">
        <v>1636</v>
      </c>
      <c r="K3277" t="s">
        <v>5866</v>
      </c>
    </row>
    <row r="3278" spans="1:11" x14ac:dyDescent="0.35">
      <c r="A3278" t="s">
        <v>6343</v>
      </c>
      <c r="B3278" t="s">
        <v>5188</v>
      </c>
      <c r="C3278" t="s">
        <v>4578</v>
      </c>
      <c r="D3278" t="s">
        <v>824</v>
      </c>
      <c r="E3278" t="s">
        <v>2107</v>
      </c>
      <c r="F3278" t="s">
        <v>2107</v>
      </c>
      <c r="G3278" t="s">
        <v>6006</v>
      </c>
      <c r="H3278">
        <v>34</v>
      </c>
      <c r="I3278" t="s">
        <v>2353</v>
      </c>
      <c r="J3278">
        <v>47</v>
      </c>
      <c r="K3278" t="s">
        <v>5867</v>
      </c>
    </row>
    <row r="3279" spans="1:11" x14ac:dyDescent="0.35">
      <c r="A3279" t="s">
        <v>6343</v>
      </c>
      <c r="B3279" t="s">
        <v>5188</v>
      </c>
      <c r="C3279" t="s">
        <v>4599</v>
      </c>
      <c r="D3279" t="s">
        <v>824</v>
      </c>
      <c r="E3279" t="s">
        <v>2107</v>
      </c>
      <c r="F3279" t="s">
        <v>2107</v>
      </c>
      <c r="G3279" t="s">
        <v>6002</v>
      </c>
      <c r="H3279">
        <v>13</v>
      </c>
      <c r="I3279" t="s">
        <v>2353</v>
      </c>
      <c r="J3279" t="s">
        <v>1636</v>
      </c>
      <c r="K3279" t="s">
        <v>5868</v>
      </c>
    </row>
    <row r="3280" spans="1:11" x14ac:dyDescent="0.35">
      <c r="A3280" t="s">
        <v>6343</v>
      </c>
      <c r="B3280" t="s">
        <v>5188</v>
      </c>
      <c r="C3280" t="s">
        <v>4620</v>
      </c>
      <c r="D3280" t="s">
        <v>413</v>
      </c>
      <c r="E3280" t="s">
        <v>413</v>
      </c>
      <c r="F3280" t="s">
        <v>413</v>
      </c>
      <c r="G3280" t="s">
        <v>413</v>
      </c>
      <c r="I3280" t="s">
        <v>1636</v>
      </c>
      <c r="J3280" t="s">
        <v>1636</v>
      </c>
      <c r="K3280" t="s">
        <v>5869</v>
      </c>
    </row>
    <row r="3281" spans="1:11" x14ac:dyDescent="0.35">
      <c r="A3281" t="s">
        <v>6343</v>
      </c>
      <c r="B3281" t="s">
        <v>5188</v>
      </c>
      <c r="C3281" t="s">
        <v>4641</v>
      </c>
      <c r="D3281" t="s">
        <v>413</v>
      </c>
      <c r="E3281" t="s">
        <v>413</v>
      </c>
      <c r="F3281" t="s">
        <v>413</v>
      </c>
      <c r="G3281" t="s">
        <v>413</v>
      </c>
      <c r="I3281" t="s">
        <v>1636</v>
      </c>
      <c r="J3281" t="s">
        <v>1636</v>
      </c>
      <c r="K3281" t="s">
        <v>5870</v>
      </c>
    </row>
    <row r="3282" spans="1:11" x14ac:dyDescent="0.35">
      <c r="A3282" t="s">
        <v>6343</v>
      </c>
      <c r="B3282" t="s">
        <v>5192</v>
      </c>
      <c r="C3282" t="s">
        <v>4577</v>
      </c>
      <c r="D3282" t="s">
        <v>824</v>
      </c>
      <c r="E3282" t="s">
        <v>2107</v>
      </c>
      <c r="F3282" t="s">
        <v>2107</v>
      </c>
      <c r="G3282" t="s">
        <v>6002</v>
      </c>
      <c r="H3282">
        <v>9</v>
      </c>
      <c r="I3282" t="s">
        <v>2353</v>
      </c>
      <c r="J3282">
        <v>49</v>
      </c>
      <c r="K3282" t="s">
        <v>5871</v>
      </c>
    </row>
    <row r="3283" spans="1:11" x14ac:dyDescent="0.35">
      <c r="A3283" t="s">
        <v>6343</v>
      </c>
      <c r="B3283" t="s">
        <v>5192</v>
      </c>
      <c r="C3283" t="s">
        <v>4598</v>
      </c>
      <c r="D3283" t="s">
        <v>2092</v>
      </c>
      <c r="E3283" t="s">
        <v>2110</v>
      </c>
      <c r="F3283" t="s">
        <v>2110</v>
      </c>
      <c r="G3283" t="s">
        <v>4465</v>
      </c>
      <c r="H3283">
        <v>22</v>
      </c>
      <c r="I3283" t="s">
        <v>2353</v>
      </c>
      <c r="J3283" t="s">
        <v>1636</v>
      </c>
      <c r="K3283" t="s">
        <v>5872</v>
      </c>
    </row>
    <row r="3284" spans="1:11" x14ac:dyDescent="0.35">
      <c r="A3284" t="s">
        <v>6343</v>
      </c>
      <c r="B3284" t="s">
        <v>5192</v>
      </c>
      <c r="C3284" t="s">
        <v>4619</v>
      </c>
      <c r="D3284" t="s">
        <v>1475</v>
      </c>
      <c r="E3284" t="s">
        <v>1634</v>
      </c>
      <c r="F3284" t="s">
        <v>1634</v>
      </c>
      <c r="G3284" t="s">
        <v>6025</v>
      </c>
      <c r="H3284">
        <v>18</v>
      </c>
      <c r="I3284" t="s">
        <v>2353</v>
      </c>
      <c r="J3284" t="s">
        <v>1636</v>
      </c>
      <c r="K3284" t="s">
        <v>5873</v>
      </c>
    </row>
    <row r="3285" spans="1:11" x14ac:dyDescent="0.35">
      <c r="A3285" t="s">
        <v>6343</v>
      </c>
      <c r="B3285" t="s">
        <v>5192</v>
      </c>
      <c r="C3285" t="s">
        <v>4640</v>
      </c>
      <c r="D3285" t="s">
        <v>413</v>
      </c>
      <c r="E3285" t="s">
        <v>413</v>
      </c>
      <c r="F3285" t="s">
        <v>413</v>
      </c>
      <c r="G3285" t="s">
        <v>413</v>
      </c>
      <c r="I3285" t="s">
        <v>1636</v>
      </c>
      <c r="J3285" t="s">
        <v>1636</v>
      </c>
      <c r="K3285" t="s">
        <v>5874</v>
      </c>
    </row>
    <row r="3286" spans="1:11" x14ac:dyDescent="0.35">
      <c r="A3286" t="s">
        <v>6343</v>
      </c>
      <c r="B3286" t="s">
        <v>5193</v>
      </c>
      <c r="C3286" t="s">
        <v>4485</v>
      </c>
      <c r="D3286" t="s">
        <v>5392</v>
      </c>
      <c r="E3286" t="s">
        <v>5403</v>
      </c>
      <c r="F3286" t="s">
        <v>5403</v>
      </c>
      <c r="G3286" t="s">
        <v>6375</v>
      </c>
      <c r="H3286">
        <v>14</v>
      </c>
      <c r="I3286" t="s">
        <v>2353</v>
      </c>
      <c r="J3286">
        <v>44</v>
      </c>
      <c r="K3286" t="s">
        <v>5875</v>
      </c>
    </row>
    <row r="3287" spans="1:11" x14ac:dyDescent="0.35">
      <c r="A3287" t="s">
        <v>6343</v>
      </c>
      <c r="B3287" t="s">
        <v>5193</v>
      </c>
      <c r="C3287" t="s">
        <v>4506</v>
      </c>
      <c r="D3287" t="s">
        <v>5392</v>
      </c>
      <c r="E3287" t="s">
        <v>5403</v>
      </c>
      <c r="F3287" t="s">
        <v>5403</v>
      </c>
      <c r="G3287" t="s">
        <v>5401</v>
      </c>
      <c r="H3287">
        <v>30</v>
      </c>
      <c r="I3287" t="s">
        <v>2353</v>
      </c>
      <c r="J3287" t="s">
        <v>1636</v>
      </c>
      <c r="K3287" t="s">
        <v>5876</v>
      </c>
    </row>
    <row r="3288" spans="1:11" x14ac:dyDescent="0.35">
      <c r="A3288" t="s">
        <v>6343</v>
      </c>
      <c r="B3288" t="s">
        <v>5193</v>
      </c>
      <c r="C3288" t="s">
        <v>4527</v>
      </c>
      <c r="D3288" t="s">
        <v>413</v>
      </c>
      <c r="E3288" t="s">
        <v>413</v>
      </c>
      <c r="F3288" t="s">
        <v>413</v>
      </c>
      <c r="G3288" t="s">
        <v>413</v>
      </c>
      <c r="I3288" t="s">
        <v>1636</v>
      </c>
      <c r="J3288" t="s">
        <v>1636</v>
      </c>
      <c r="K3288" t="s">
        <v>5877</v>
      </c>
    </row>
    <row r="3289" spans="1:11" x14ac:dyDescent="0.35">
      <c r="A3289" t="s">
        <v>6343</v>
      </c>
      <c r="B3289" t="s">
        <v>5193</v>
      </c>
      <c r="C3289" t="s">
        <v>4548</v>
      </c>
      <c r="D3289" t="s">
        <v>413</v>
      </c>
      <c r="E3289" t="s">
        <v>413</v>
      </c>
      <c r="F3289" t="s">
        <v>413</v>
      </c>
      <c r="G3289" t="s">
        <v>413</v>
      </c>
      <c r="I3289" t="s">
        <v>1636</v>
      </c>
      <c r="J3289" t="s">
        <v>1636</v>
      </c>
      <c r="K3289" t="s">
        <v>5878</v>
      </c>
    </row>
    <row r="3290" spans="1:11" x14ac:dyDescent="0.35">
      <c r="A3290" t="s">
        <v>6343</v>
      </c>
      <c r="B3290" t="s">
        <v>5194</v>
      </c>
      <c r="C3290" t="s">
        <v>4484</v>
      </c>
      <c r="D3290" t="s">
        <v>829</v>
      </c>
      <c r="E3290" t="s">
        <v>1083</v>
      </c>
      <c r="F3290" t="s">
        <v>1083</v>
      </c>
      <c r="G3290" t="s">
        <v>6376</v>
      </c>
      <c r="H3290">
        <v>38</v>
      </c>
      <c r="I3290" t="s">
        <v>2353</v>
      </c>
      <c r="J3290">
        <v>50</v>
      </c>
      <c r="K3290" t="s">
        <v>5879</v>
      </c>
    </row>
    <row r="3291" spans="1:11" x14ac:dyDescent="0.35">
      <c r="A3291" t="s">
        <v>6343</v>
      </c>
      <c r="B3291" t="s">
        <v>5194</v>
      </c>
      <c r="C3291" t="s">
        <v>4505</v>
      </c>
      <c r="D3291" t="s">
        <v>5392</v>
      </c>
      <c r="E3291" t="s">
        <v>5403</v>
      </c>
      <c r="F3291" t="s">
        <v>5403</v>
      </c>
      <c r="G3291" t="s">
        <v>5400</v>
      </c>
      <c r="H3291">
        <v>12</v>
      </c>
      <c r="I3291" t="s">
        <v>2353</v>
      </c>
      <c r="J3291" t="s">
        <v>1636</v>
      </c>
      <c r="K3291" t="s">
        <v>5880</v>
      </c>
    </row>
    <row r="3292" spans="1:11" x14ac:dyDescent="0.35">
      <c r="A3292" t="s">
        <v>6343</v>
      </c>
      <c r="B3292" t="s">
        <v>5194</v>
      </c>
      <c r="C3292" t="s">
        <v>4526</v>
      </c>
      <c r="D3292" t="s">
        <v>413</v>
      </c>
      <c r="E3292" t="s">
        <v>413</v>
      </c>
      <c r="F3292" t="s">
        <v>413</v>
      </c>
      <c r="G3292" t="s">
        <v>413</v>
      </c>
      <c r="I3292" t="s">
        <v>1636</v>
      </c>
      <c r="J3292" t="s">
        <v>1636</v>
      </c>
      <c r="K3292" t="s">
        <v>5881</v>
      </c>
    </row>
    <row r="3293" spans="1:11" x14ac:dyDescent="0.35">
      <c r="A3293" t="s">
        <v>6343</v>
      </c>
      <c r="B3293" t="s">
        <v>5194</v>
      </c>
      <c r="C3293" t="s">
        <v>4547</v>
      </c>
      <c r="D3293" t="s">
        <v>413</v>
      </c>
      <c r="E3293" t="s">
        <v>413</v>
      </c>
      <c r="F3293" t="s">
        <v>413</v>
      </c>
      <c r="G3293" t="s">
        <v>413</v>
      </c>
      <c r="I3293" t="s">
        <v>1636</v>
      </c>
      <c r="J3293" t="s">
        <v>1636</v>
      </c>
      <c r="K3293" t="s">
        <v>5882</v>
      </c>
    </row>
    <row r="3294" spans="1:11" x14ac:dyDescent="0.35">
      <c r="A3294" t="s">
        <v>6343</v>
      </c>
      <c r="B3294" t="s">
        <v>5195</v>
      </c>
      <c r="C3294" t="s">
        <v>4483</v>
      </c>
      <c r="D3294" t="s">
        <v>829</v>
      </c>
      <c r="E3294" t="s">
        <v>1083</v>
      </c>
      <c r="F3294" t="s">
        <v>1083</v>
      </c>
      <c r="G3294" t="s">
        <v>6377</v>
      </c>
      <c r="H3294">
        <v>14</v>
      </c>
      <c r="I3294" t="s">
        <v>2353</v>
      </c>
      <c r="J3294">
        <v>49</v>
      </c>
      <c r="K3294" t="s">
        <v>5883</v>
      </c>
    </row>
    <row r="3295" spans="1:11" x14ac:dyDescent="0.35">
      <c r="A3295" t="s">
        <v>6343</v>
      </c>
      <c r="B3295" t="s">
        <v>5195</v>
      </c>
      <c r="C3295" t="s">
        <v>4504</v>
      </c>
      <c r="D3295" t="s">
        <v>829</v>
      </c>
      <c r="E3295" t="s">
        <v>1083</v>
      </c>
      <c r="F3295" t="s">
        <v>1083</v>
      </c>
      <c r="G3295" t="s">
        <v>6003</v>
      </c>
      <c r="H3295">
        <v>30</v>
      </c>
      <c r="I3295" t="s">
        <v>2353</v>
      </c>
      <c r="J3295" t="s">
        <v>1636</v>
      </c>
      <c r="K3295" t="s">
        <v>5884</v>
      </c>
    </row>
    <row r="3296" spans="1:11" x14ac:dyDescent="0.35">
      <c r="A3296" t="s">
        <v>6343</v>
      </c>
      <c r="B3296" t="s">
        <v>5195</v>
      </c>
      <c r="C3296" t="s">
        <v>4525</v>
      </c>
      <c r="D3296" t="s">
        <v>5392</v>
      </c>
      <c r="E3296" t="s">
        <v>5403</v>
      </c>
      <c r="F3296" t="s">
        <v>5403</v>
      </c>
      <c r="G3296" t="s">
        <v>5395</v>
      </c>
      <c r="H3296">
        <v>5</v>
      </c>
      <c r="I3296" t="s">
        <v>2353</v>
      </c>
      <c r="J3296" t="s">
        <v>1636</v>
      </c>
      <c r="K3296" t="s">
        <v>5885</v>
      </c>
    </row>
    <row r="3297" spans="1:11" x14ac:dyDescent="0.35">
      <c r="A3297" t="s">
        <v>6343</v>
      </c>
      <c r="B3297" t="s">
        <v>5195</v>
      </c>
      <c r="C3297" t="s">
        <v>4546</v>
      </c>
      <c r="D3297" t="s">
        <v>413</v>
      </c>
      <c r="E3297" t="s">
        <v>413</v>
      </c>
      <c r="F3297" t="s">
        <v>413</v>
      </c>
      <c r="G3297" t="s">
        <v>413</v>
      </c>
      <c r="I3297" t="s">
        <v>1636</v>
      </c>
      <c r="J3297" t="s">
        <v>1636</v>
      </c>
      <c r="K3297" t="s">
        <v>5886</v>
      </c>
    </row>
    <row r="3298" spans="1:11" x14ac:dyDescent="0.35">
      <c r="A3298" t="s">
        <v>6343</v>
      </c>
      <c r="B3298" t="s">
        <v>5196</v>
      </c>
      <c r="C3298" t="s">
        <v>4482</v>
      </c>
      <c r="D3298" t="s">
        <v>829</v>
      </c>
      <c r="E3298" t="s">
        <v>1083</v>
      </c>
      <c r="F3298" t="s">
        <v>1083</v>
      </c>
      <c r="G3298" t="s">
        <v>5230</v>
      </c>
      <c r="H3298">
        <v>13</v>
      </c>
      <c r="I3298" t="s">
        <v>2353</v>
      </c>
      <c r="J3298">
        <v>51</v>
      </c>
      <c r="K3298" t="s">
        <v>5887</v>
      </c>
    </row>
    <row r="3299" spans="1:11" x14ac:dyDescent="0.35">
      <c r="A3299" t="s">
        <v>6343</v>
      </c>
      <c r="B3299" t="s">
        <v>5196</v>
      </c>
      <c r="C3299" t="s">
        <v>4503</v>
      </c>
      <c r="D3299" t="s">
        <v>829</v>
      </c>
      <c r="E3299" t="s">
        <v>1083</v>
      </c>
      <c r="F3299" t="s">
        <v>1083</v>
      </c>
      <c r="G3299" t="s">
        <v>5227</v>
      </c>
      <c r="H3299">
        <v>28</v>
      </c>
      <c r="I3299" t="s">
        <v>2353</v>
      </c>
      <c r="J3299" t="s">
        <v>1636</v>
      </c>
      <c r="K3299" t="s">
        <v>5888</v>
      </c>
    </row>
    <row r="3300" spans="1:11" x14ac:dyDescent="0.35">
      <c r="A3300" t="s">
        <v>6343</v>
      </c>
      <c r="B3300" t="s">
        <v>5196</v>
      </c>
      <c r="C3300" t="s">
        <v>4524</v>
      </c>
      <c r="D3300" t="s">
        <v>5392</v>
      </c>
      <c r="E3300" t="s">
        <v>5403</v>
      </c>
      <c r="F3300" t="s">
        <v>5403</v>
      </c>
      <c r="G3300" t="s">
        <v>6378</v>
      </c>
      <c r="H3300">
        <v>10</v>
      </c>
      <c r="I3300" t="s">
        <v>2353</v>
      </c>
      <c r="J3300" t="s">
        <v>1636</v>
      </c>
      <c r="K3300" t="s">
        <v>5889</v>
      </c>
    </row>
    <row r="3301" spans="1:11" x14ac:dyDescent="0.35">
      <c r="A3301" t="s">
        <v>6343</v>
      </c>
      <c r="B3301" t="s">
        <v>5196</v>
      </c>
      <c r="C3301" t="s">
        <v>4545</v>
      </c>
      <c r="D3301" t="s">
        <v>413</v>
      </c>
      <c r="E3301" t="s">
        <v>413</v>
      </c>
      <c r="F3301" t="s">
        <v>413</v>
      </c>
      <c r="G3301" t="s">
        <v>413</v>
      </c>
      <c r="I3301" t="s">
        <v>1636</v>
      </c>
      <c r="J3301" t="s">
        <v>1636</v>
      </c>
      <c r="K3301" t="s">
        <v>5890</v>
      </c>
    </row>
    <row r="3302" spans="1:11" x14ac:dyDescent="0.35">
      <c r="A3302" t="s">
        <v>6343</v>
      </c>
      <c r="B3302" t="s">
        <v>5197</v>
      </c>
      <c r="C3302" t="s">
        <v>4481</v>
      </c>
      <c r="D3302" t="s">
        <v>829</v>
      </c>
      <c r="E3302" t="s">
        <v>1083</v>
      </c>
      <c r="F3302" t="s">
        <v>1083</v>
      </c>
      <c r="G3302" t="s">
        <v>6004</v>
      </c>
      <c r="H3302">
        <v>32</v>
      </c>
      <c r="I3302" t="s">
        <v>2353</v>
      </c>
      <c r="J3302">
        <v>49</v>
      </c>
      <c r="K3302" t="s">
        <v>5891</v>
      </c>
    </row>
    <row r="3303" spans="1:11" x14ac:dyDescent="0.35">
      <c r="A3303" t="s">
        <v>6343</v>
      </c>
      <c r="B3303" t="s">
        <v>5197</v>
      </c>
      <c r="C3303" t="s">
        <v>4502</v>
      </c>
      <c r="D3303" t="s">
        <v>829</v>
      </c>
      <c r="E3303" t="s">
        <v>1083</v>
      </c>
      <c r="F3303" t="s">
        <v>1083</v>
      </c>
      <c r="G3303" t="s">
        <v>5230</v>
      </c>
      <c r="H3303">
        <v>17</v>
      </c>
      <c r="I3303" t="s">
        <v>2353</v>
      </c>
      <c r="J3303" t="s">
        <v>1636</v>
      </c>
      <c r="K3303" t="s">
        <v>5892</v>
      </c>
    </row>
    <row r="3304" spans="1:11" x14ac:dyDescent="0.35">
      <c r="A3304" t="s">
        <v>6343</v>
      </c>
      <c r="B3304" t="s">
        <v>5197</v>
      </c>
      <c r="C3304" t="s">
        <v>4523</v>
      </c>
      <c r="D3304" t="s">
        <v>413</v>
      </c>
      <c r="E3304" t="s">
        <v>413</v>
      </c>
      <c r="F3304" t="s">
        <v>413</v>
      </c>
      <c r="G3304" t="s">
        <v>413</v>
      </c>
      <c r="I3304" t="s">
        <v>1636</v>
      </c>
      <c r="J3304" t="s">
        <v>1636</v>
      </c>
      <c r="K3304" t="s">
        <v>5893</v>
      </c>
    </row>
    <row r="3305" spans="1:11" x14ac:dyDescent="0.35">
      <c r="A3305" t="s">
        <v>6343</v>
      </c>
      <c r="B3305" t="s">
        <v>5197</v>
      </c>
      <c r="C3305" t="s">
        <v>4544</v>
      </c>
      <c r="D3305" t="s">
        <v>413</v>
      </c>
      <c r="E3305" t="s">
        <v>413</v>
      </c>
      <c r="F3305" t="s">
        <v>413</v>
      </c>
      <c r="G3305" t="s">
        <v>413</v>
      </c>
      <c r="I3305" t="s">
        <v>1636</v>
      </c>
      <c r="J3305" t="s">
        <v>1636</v>
      </c>
      <c r="K3305" t="s">
        <v>5894</v>
      </c>
    </row>
    <row r="3306" spans="1:11" x14ac:dyDescent="0.35">
      <c r="A3306" t="s">
        <v>6343</v>
      </c>
      <c r="B3306" t="s">
        <v>5198</v>
      </c>
      <c r="C3306" t="s">
        <v>4480</v>
      </c>
      <c r="D3306" t="s">
        <v>819</v>
      </c>
      <c r="E3306" t="s">
        <v>2979</v>
      </c>
      <c r="F3306" t="s">
        <v>2979</v>
      </c>
      <c r="G3306" t="s">
        <v>6212</v>
      </c>
      <c r="H3306">
        <v>14</v>
      </c>
      <c r="I3306" t="s">
        <v>2353</v>
      </c>
      <c r="J3306">
        <v>49</v>
      </c>
      <c r="K3306" t="s">
        <v>5895</v>
      </c>
    </row>
    <row r="3307" spans="1:11" x14ac:dyDescent="0.35">
      <c r="A3307" t="s">
        <v>6343</v>
      </c>
      <c r="B3307" t="s">
        <v>5198</v>
      </c>
      <c r="C3307" t="s">
        <v>4501</v>
      </c>
      <c r="D3307" t="s">
        <v>819</v>
      </c>
      <c r="E3307" t="s">
        <v>2979</v>
      </c>
      <c r="F3307" t="s">
        <v>2979</v>
      </c>
      <c r="G3307" t="s">
        <v>6211</v>
      </c>
      <c r="H3307">
        <v>35</v>
      </c>
      <c r="I3307" t="s">
        <v>2353</v>
      </c>
      <c r="J3307" t="s">
        <v>1636</v>
      </c>
      <c r="K3307" t="s">
        <v>5896</v>
      </c>
    </row>
    <row r="3308" spans="1:11" x14ac:dyDescent="0.35">
      <c r="A3308" t="s">
        <v>6343</v>
      </c>
      <c r="B3308" t="s">
        <v>5198</v>
      </c>
      <c r="C3308" t="s">
        <v>4522</v>
      </c>
      <c r="D3308" t="s">
        <v>413</v>
      </c>
      <c r="E3308" t="s">
        <v>413</v>
      </c>
      <c r="F3308" t="s">
        <v>413</v>
      </c>
      <c r="G3308" t="s">
        <v>413</v>
      </c>
      <c r="I3308" t="s">
        <v>1636</v>
      </c>
      <c r="J3308" t="s">
        <v>1636</v>
      </c>
      <c r="K3308" t="s">
        <v>5897</v>
      </c>
    </row>
    <row r="3309" spans="1:11" x14ac:dyDescent="0.35">
      <c r="A3309" t="s">
        <v>6343</v>
      </c>
      <c r="B3309" t="s">
        <v>5198</v>
      </c>
      <c r="C3309" t="s">
        <v>4543</v>
      </c>
      <c r="D3309" t="s">
        <v>413</v>
      </c>
      <c r="E3309" t="s">
        <v>413</v>
      </c>
      <c r="F3309" t="s">
        <v>413</v>
      </c>
      <c r="G3309" t="s">
        <v>413</v>
      </c>
      <c r="I3309" t="s">
        <v>1636</v>
      </c>
      <c r="J3309" t="s">
        <v>1636</v>
      </c>
      <c r="K3309" t="s">
        <v>5898</v>
      </c>
    </row>
    <row r="3310" spans="1:11" x14ac:dyDescent="0.35">
      <c r="A3310" t="s">
        <v>6343</v>
      </c>
      <c r="B3310" t="s">
        <v>5199</v>
      </c>
      <c r="C3310" t="s">
        <v>4479</v>
      </c>
      <c r="D3310" t="s">
        <v>819</v>
      </c>
      <c r="E3310" t="s">
        <v>2979</v>
      </c>
      <c r="F3310" t="s">
        <v>2979</v>
      </c>
      <c r="G3310" t="s">
        <v>4916</v>
      </c>
      <c r="H3310">
        <v>49</v>
      </c>
      <c r="I3310" t="s">
        <v>2353</v>
      </c>
      <c r="J3310">
        <v>49</v>
      </c>
      <c r="K3310" t="s">
        <v>5899</v>
      </c>
    </row>
    <row r="3311" spans="1:11" x14ac:dyDescent="0.35">
      <c r="A3311" t="s">
        <v>6343</v>
      </c>
      <c r="B3311" t="s">
        <v>5199</v>
      </c>
      <c r="C3311" t="s">
        <v>4500</v>
      </c>
      <c r="D3311" t="s">
        <v>413</v>
      </c>
      <c r="E3311" t="s">
        <v>413</v>
      </c>
      <c r="F3311" t="s">
        <v>413</v>
      </c>
      <c r="G3311" t="s">
        <v>413</v>
      </c>
      <c r="I3311" t="s">
        <v>1636</v>
      </c>
      <c r="J3311" t="s">
        <v>1636</v>
      </c>
      <c r="K3311" t="s">
        <v>5900</v>
      </c>
    </row>
    <row r="3312" spans="1:11" x14ac:dyDescent="0.35">
      <c r="A3312" t="s">
        <v>6343</v>
      </c>
      <c r="B3312" t="s">
        <v>5199</v>
      </c>
      <c r="C3312" t="s">
        <v>4521</v>
      </c>
      <c r="D3312" t="s">
        <v>413</v>
      </c>
      <c r="E3312" t="s">
        <v>413</v>
      </c>
      <c r="F3312" t="s">
        <v>413</v>
      </c>
      <c r="G3312" t="s">
        <v>413</v>
      </c>
      <c r="I3312" t="s">
        <v>1636</v>
      </c>
      <c r="J3312" t="s">
        <v>1636</v>
      </c>
      <c r="K3312" t="s">
        <v>5901</v>
      </c>
    </row>
    <row r="3313" spans="1:11" x14ac:dyDescent="0.35">
      <c r="A3313" t="s">
        <v>6343</v>
      </c>
      <c r="B3313" t="s">
        <v>5199</v>
      </c>
      <c r="C3313" t="s">
        <v>4542</v>
      </c>
      <c r="D3313" t="s">
        <v>413</v>
      </c>
      <c r="E3313" t="s">
        <v>413</v>
      </c>
      <c r="F3313" t="s">
        <v>413</v>
      </c>
      <c r="G3313" t="s">
        <v>413</v>
      </c>
      <c r="I3313" t="s">
        <v>1636</v>
      </c>
      <c r="J3313" t="s">
        <v>1636</v>
      </c>
      <c r="K3313" t="s">
        <v>5902</v>
      </c>
    </row>
    <row r="3314" spans="1:11" x14ac:dyDescent="0.35">
      <c r="A3314" t="s">
        <v>6343</v>
      </c>
      <c r="B3314" t="s">
        <v>5200</v>
      </c>
      <c r="C3314" t="s">
        <v>4492</v>
      </c>
      <c r="D3314" t="s">
        <v>413</v>
      </c>
      <c r="E3314" t="s">
        <v>413</v>
      </c>
      <c r="F3314" t="s">
        <v>413</v>
      </c>
      <c r="G3314" t="s">
        <v>413</v>
      </c>
      <c r="I3314" t="s">
        <v>1636</v>
      </c>
      <c r="J3314">
        <v>0</v>
      </c>
      <c r="K3314" t="s">
        <v>5903</v>
      </c>
    </row>
    <row r="3315" spans="1:11" x14ac:dyDescent="0.35">
      <c r="A3315" t="s">
        <v>6343</v>
      </c>
      <c r="B3315" t="s">
        <v>5200</v>
      </c>
      <c r="C3315" t="s">
        <v>4513</v>
      </c>
      <c r="D3315" t="s">
        <v>413</v>
      </c>
      <c r="E3315" t="s">
        <v>413</v>
      </c>
      <c r="F3315" t="s">
        <v>413</v>
      </c>
      <c r="G3315" t="s">
        <v>413</v>
      </c>
      <c r="I3315" t="s">
        <v>1636</v>
      </c>
      <c r="J3315" t="s">
        <v>1636</v>
      </c>
      <c r="K3315" t="s">
        <v>5904</v>
      </c>
    </row>
    <row r="3316" spans="1:11" x14ac:dyDescent="0.35">
      <c r="A3316" t="s">
        <v>6343</v>
      </c>
      <c r="B3316" t="s">
        <v>5200</v>
      </c>
      <c r="C3316" t="s">
        <v>4534</v>
      </c>
      <c r="D3316" t="s">
        <v>413</v>
      </c>
      <c r="E3316" t="s">
        <v>413</v>
      </c>
      <c r="F3316" t="s">
        <v>413</v>
      </c>
      <c r="G3316" t="s">
        <v>413</v>
      </c>
      <c r="I3316" t="s">
        <v>1636</v>
      </c>
      <c r="J3316" t="s">
        <v>1636</v>
      </c>
      <c r="K3316" t="s">
        <v>5905</v>
      </c>
    </row>
    <row r="3317" spans="1:11" x14ac:dyDescent="0.35">
      <c r="A3317" t="s">
        <v>6343</v>
      </c>
      <c r="B3317" t="s">
        <v>5200</v>
      </c>
      <c r="C3317" t="s">
        <v>4555</v>
      </c>
      <c r="D3317" t="s">
        <v>413</v>
      </c>
      <c r="E3317" t="s">
        <v>413</v>
      </c>
      <c r="F3317" t="s">
        <v>413</v>
      </c>
      <c r="G3317" t="s">
        <v>413</v>
      </c>
      <c r="I3317" t="s">
        <v>1636</v>
      </c>
      <c r="J3317" t="s">
        <v>1636</v>
      </c>
      <c r="K3317" t="s">
        <v>5906</v>
      </c>
    </row>
    <row r="3318" spans="1:11" x14ac:dyDescent="0.35">
      <c r="A3318" t="s">
        <v>6343</v>
      </c>
      <c r="B3318" t="s">
        <v>5201</v>
      </c>
      <c r="C3318" t="s">
        <v>4491</v>
      </c>
      <c r="D3318" t="s">
        <v>413</v>
      </c>
      <c r="E3318" t="s">
        <v>413</v>
      </c>
      <c r="F3318" t="s">
        <v>413</v>
      </c>
      <c r="G3318" t="s">
        <v>413</v>
      </c>
      <c r="I3318" t="s">
        <v>1636</v>
      </c>
      <c r="J3318">
        <v>0</v>
      </c>
      <c r="K3318" t="s">
        <v>5907</v>
      </c>
    </row>
    <row r="3319" spans="1:11" x14ac:dyDescent="0.35">
      <c r="A3319" t="s">
        <v>6343</v>
      </c>
      <c r="B3319" t="s">
        <v>5201</v>
      </c>
      <c r="C3319" t="s">
        <v>4512</v>
      </c>
      <c r="D3319" t="s">
        <v>413</v>
      </c>
      <c r="E3319" t="s">
        <v>413</v>
      </c>
      <c r="F3319" t="s">
        <v>413</v>
      </c>
      <c r="G3319" t="s">
        <v>413</v>
      </c>
      <c r="I3319" t="s">
        <v>1636</v>
      </c>
      <c r="J3319" t="s">
        <v>1636</v>
      </c>
      <c r="K3319" t="s">
        <v>5908</v>
      </c>
    </row>
    <row r="3320" spans="1:11" x14ac:dyDescent="0.35">
      <c r="A3320" t="s">
        <v>6343</v>
      </c>
      <c r="B3320" t="s">
        <v>5201</v>
      </c>
      <c r="C3320" t="s">
        <v>4533</v>
      </c>
      <c r="D3320" t="s">
        <v>413</v>
      </c>
      <c r="E3320" t="s">
        <v>413</v>
      </c>
      <c r="F3320" t="s">
        <v>413</v>
      </c>
      <c r="G3320" t="s">
        <v>413</v>
      </c>
      <c r="I3320" t="s">
        <v>1636</v>
      </c>
      <c r="J3320" t="s">
        <v>1636</v>
      </c>
      <c r="K3320" t="s">
        <v>5909</v>
      </c>
    </row>
    <row r="3321" spans="1:11" x14ac:dyDescent="0.35">
      <c r="A3321" t="s">
        <v>6343</v>
      </c>
      <c r="B3321" t="s">
        <v>5201</v>
      </c>
      <c r="C3321" t="s">
        <v>4554</v>
      </c>
      <c r="D3321" t="s">
        <v>413</v>
      </c>
      <c r="E3321" t="s">
        <v>413</v>
      </c>
      <c r="F3321" t="s">
        <v>413</v>
      </c>
      <c r="G3321" t="s">
        <v>413</v>
      </c>
      <c r="I3321" t="s">
        <v>1636</v>
      </c>
      <c r="J3321" t="s">
        <v>1636</v>
      </c>
      <c r="K3321" t="s">
        <v>5910</v>
      </c>
    </row>
    <row r="3322" spans="1:11" x14ac:dyDescent="0.35">
      <c r="A3322" t="s">
        <v>6343</v>
      </c>
      <c r="B3322" t="s">
        <v>5202</v>
      </c>
      <c r="C3322" t="s">
        <v>4490</v>
      </c>
      <c r="D3322" t="s">
        <v>413</v>
      </c>
      <c r="E3322" t="s">
        <v>413</v>
      </c>
      <c r="F3322" t="s">
        <v>413</v>
      </c>
      <c r="G3322" t="s">
        <v>413</v>
      </c>
      <c r="I3322" t="s">
        <v>1636</v>
      </c>
      <c r="J3322">
        <v>0</v>
      </c>
      <c r="K3322" t="s">
        <v>5911</v>
      </c>
    </row>
    <row r="3323" spans="1:11" x14ac:dyDescent="0.35">
      <c r="A3323" t="s">
        <v>6343</v>
      </c>
      <c r="B3323" t="s">
        <v>5202</v>
      </c>
      <c r="C3323" t="s">
        <v>4511</v>
      </c>
      <c r="D3323" t="s">
        <v>413</v>
      </c>
      <c r="E3323" t="s">
        <v>413</v>
      </c>
      <c r="F3323" t="s">
        <v>413</v>
      </c>
      <c r="G3323" t="s">
        <v>413</v>
      </c>
      <c r="I3323" t="s">
        <v>1636</v>
      </c>
      <c r="J3323" t="s">
        <v>1636</v>
      </c>
      <c r="K3323" t="s">
        <v>5912</v>
      </c>
    </row>
    <row r="3324" spans="1:11" x14ac:dyDescent="0.35">
      <c r="A3324" t="s">
        <v>6343</v>
      </c>
      <c r="B3324" t="s">
        <v>5202</v>
      </c>
      <c r="C3324" t="s">
        <v>4532</v>
      </c>
      <c r="D3324" t="s">
        <v>413</v>
      </c>
      <c r="E3324" t="s">
        <v>413</v>
      </c>
      <c r="F3324" t="s">
        <v>413</v>
      </c>
      <c r="G3324" t="s">
        <v>413</v>
      </c>
      <c r="I3324" t="s">
        <v>1636</v>
      </c>
      <c r="J3324" t="s">
        <v>1636</v>
      </c>
      <c r="K3324" t="s">
        <v>5913</v>
      </c>
    </row>
    <row r="3325" spans="1:11" x14ac:dyDescent="0.35">
      <c r="A3325" t="s">
        <v>6343</v>
      </c>
      <c r="B3325" t="s">
        <v>5202</v>
      </c>
      <c r="C3325" t="s">
        <v>4553</v>
      </c>
      <c r="D3325" t="s">
        <v>413</v>
      </c>
      <c r="E3325" t="s">
        <v>413</v>
      </c>
      <c r="F3325" t="s">
        <v>413</v>
      </c>
      <c r="G3325" t="s">
        <v>413</v>
      </c>
      <c r="I3325" t="s">
        <v>1636</v>
      </c>
      <c r="J3325" t="s">
        <v>1636</v>
      </c>
      <c r="K3325" t="s">
        <v>5914</v>
      </c>
    </row>
    <row r="3326" spans="1:11" x14ac:dyDescent="0.35">
      <c r="A3326" t="s">
        <v>6343</v>
      </c>
      <c r="B3326" t="s">
        <v>5203</v>
      </c>
      <c r="C3326" t="s">
        <v>4489</v>
      </c>
      <c r="D3326" t="s">
        <v>413</v>
      </c>
      <c r="E3326" t="s">
        <v>413</v>
      </c>
      <c r="F3326" t="s">
        <v>413</v>
      </c>
      <c r="G3326" t="s">
        <v>413</v>
      </c>
      <c r="I3326" t="s">
        <v>1636</v>
      </c>
      <c r="J3326">
        <v>0</v>
      </c>
      <c r="K3326" t="s">
        <v>5915</v>
      </c>
    </row>
    <row r="3327" spans="1:11" x14ac:dyDescent="0.35">
      <c r="A3327" t="s">
        <v>6343</v>
      </c>
      <c r="B3327" t="s">
        <v>5203</v>
      </c>
      <c r="C3327" t="s">
        <v>4510</v>
      </c>
      <c r="D3327" t="s">
        <v>413</v>
      </c>
      <c r="E3327" t="s">
        <v>413</v>
      </c>
      <c r="F3327" t="s">
        <v>413</v>
      </c>
      <c r="G3327" t="s">
        <v>413</v>
      </c>
      <c r="I3327" t="s">
        <v>1636</v>
      </c>
      <c r="J3327" t="s">
        <v>1636</v>
      </c>
      <c r="K3327" t="s">
        <v>5916</v>
      </c>
    </row>
    <row r="3328" spans="1:11" x14ac:dyDescent="0.35">
      <c r="A3328" t="s">
        <v>6343</v>
      </c>
      <c r="B3328" t="s">
        <v>5203</v>
      </c>
      <c r="C3328" t="s">
        <v>4531</v>
      </c>
      <c r="D3328" t="s">
        <v>413</v>
      </c>
      <c r="E3328" t="s">
        <v>413</v>
      </c>
      <c r="F3328" t="s">
        <v>413</v>
      </c>
      <c r="G3328" t="s">
        <v>413</v>
      </c>
      <c r="I3328" t="s">
        <v>1636</v>
      </c>
      <c r="J3328" t="s">
        <v>1636</v>
      </c>
      <c r="K3328" t="s">
        <v>5917</v>
      </c>
    </row>
    <row r="3329" spans="1:11" x14ac:dyDescent="0.35">
      <c r="A3329" t="s">
        <v>6343</v>
      </c>
      <c r="B3329" t="s">
        <v>5203</v>
      </c>
      <c r="C3329" t="s">
        <v>4552</v>
      </c>
      <c r="D3329" t="s">
        <v>413</v>
      </c>
      <c r="E3329" t="s">
        <v>413</v>
      </c>
      <c r="F3329" t="s">
        <v>413</v>
      </c>
      <c r="G3329" t="s">
        <v>413</v>
      </c>
      <c r="I3329" t="s">
        <v>1636</v>
      </c>
      <c r="J3329" t="s">
        <v>1636</v>
      </c>
      <c r="K3329" t="s">
        <v>5918</v>
      </c>
    </row>
    <row r="3330" spans="1:11" x14ac:dyDescent="0.35">
      <c r="A3330" t="s">
        <v>6343</v>
      </c>
      <c r="B3330" t="s">
        <v>5204</v>
      </c>
      <c r="C3330" t="s">
        <v>4488</v>
      </c>
      <c r="D3330" t="s">
        <v>413</v>
      </c>
      <c r="E3330" t="s">
        <v>413</v>
      </c>
      <c r="F3330" t="s">
        <v>413</v>
      </c>
      <c r="G3330" t="s">
        <v>413</v>
      </c>
      <c r="I3330" t="s">
        <v>1636</v>
      </c>
      <c r="J3330">
        <v>0</v>
      </c>
      <c r="K3330" t="s">
        <v>5919</v>
      </c>
    </row>
    <row r="3331" spans="1:11" x14ac:dyDescent="0.35">
      <c r="A3331" t="s">
        <v>6343</v>
      </c>
      <c r="B3331" t="s">
        <v>5204</v>
      </c>
      <c r="C3331" t="s">
        <v>4509</v>
      </c>
      <c r="D3331" t="s">
        <v>413</v>
      </c>
      <c r="E3331" t="s">
        <v>413</v>
      </c>
      <c r="F3331" t="s">
        <v>413</v>
      </c>
      <c r="G3331" t="s">
        <v>413</v>
      </c>
      <c r="I3331" t="s">
        <v>1636</v>
      </c>
      <c r="J3331" t="s">
        <v>1636</v>
      </c>
      <c r="K3331" t="s">
        <v>5920</v>
      </c>
    </row>
    <row r="3332" spans="1:11" x14ac:dyDescent="0.35">
      <c r="A3332" t="s">
        <v>6343</v>
      </c>
      <c r="B3332" t="s">
        <v>5204</v>
      </c>
      <c r="C3332" t="s">
        <v>4530</v>
      </c>
      <c r="D3332" t="s">
        <v>413</v>
      </c>
      <c r="E3332" t="s">
        <v>413</v>
      </c>
      <c r="F3332" t="s">
        <v>413</v>
      </c>
      <c r="G3332" t="s">
        <v>413</v>
      </c>
      <c r="I3332" t="s">
        <v>1636</v>
      </c>
      <c r="J3332" t="s">
        <v>1636</v>
      </c>
      <c r="K3332" t="s">
        <v>5921</v>
      </c>
    </row>
    <row r="3333" spans="1:11" x14ac:dyDescent="0.35">
      <c r="A3333" t="s">
        <v>6343</v>
      </c>
      <c r="B3333" t="s">
        <v>5204</v>
      </c>
      <c r="C3333" t="s">
        <v>4551</v>
      </c>
      <c r="D3333" t="s">
        <v>413</v>
      </c>
      <c r="E3333" t="s">
        <v>413</v>
      </c>
      <c r="F3333" t="s">
        <v>413</v>
      </c>
      <c r="G3333" t="s">
        <v>413</v>
      </c>
      <c r="I3333" t="s">
        <v>1636</v>
      </c>
      <c r="J3333" t="s">
        <v>1636</v>
      </c>
      <c r="K3333" t="s">
        <v>5922</v>
      </c>
    </row>
    <row r="3334" spans="1:11" x14ac:dyDescent="0.35">
      <c r="A3334" t="s">
        <v>6343</v>
      </c>
      <c r="B3334" t="s">
        <v>5205</v>
      </c>
      <c r="C3334" t="s">
        <v>4487</v>
      </c>
      <c r="D3334" t="s">
        <v>413</v>
      </c>
      <c r="E3334" t="s">
        <v>413</v>
      </c>
      <c r="F3334" t="s">
        <v>413</v>
      </c>
      <c r="G3334" t="s">
        <v>413</v>
      </c>
      <c r="I3334" t="s">
        <v>1636</v>
      </c>
      <c r="J3334">
        <v>0</v>
      </c>
      <c r="K3334" t="s">
        <v>5923</v>
      </c>
    </row>
    <row r="3335" spans="1:11" x14ac:dyDescent="0.35">
      <c r="A3335" t="s">
        <v>6343</v>
      </c>
      <c r="B3335" t="s">
        <v>5205</v>
      </c>
      <c r="C3335" t="s">
        <v>4508</v>
      </c>
      <c r="D3335" t="s">
        <v>413</v>
      </c>
      <c r="E3335" t="s">
        <v>413</v>
      </c>
      <c r="F3335" t="s">
        <v>413</v>
      </c>
      <c r="G3335" t="s">
        <v>413</v>
      </c>
      <c r="I3335" t="s">
        <v>1636</v>
      </c>
      <c r="J3335" t="s">
        <v>1636</v>
      </c>
      <c r="K3335" t="s">
        <v>5924</v>
      </c>
    </row>
    <row r="3336" spans="1:11" x14ac:dyDescent="0.35">
      <c r="A3336" t="s">
        <v>6343</v>
      </c>
      <c r="B3336" t="s">
        <v>5205</v>
      </c>
      <c r="C3336" t="s">
        <v>4529</v>
      </c>
      <c r="D3336" t="s">
        <v>413</v>
      </c>
      <c r="E3336" t="s">
        <v>413</v>
      </c>
      <c r="F3336" t="s">
        <v>413</v>
      </c>
      <c r="G3336" t="s">
        <v>413</v>
      </c>
      <c r="I3336" t="s">
        <v>1636</v>
      </c>
      <c r="J3336" t="s">
        <v>1636</v>
      </c>
      <c r="K3336" t="s">
        <v>5925</v>
      </c>
    </row>
    <row r="3337" spans="1:11" x14ac:dyDescent="0.35">
      <c r="A3337" t="s">
        <v>6343</v>
      </c>
      <c r="B3337" t="s">
        <v>5205</v>
      </c>
      <c r="C3337" t="s">
        <v>4550</v>
      </c>
      <c r="D3337" t="s">
        <v>413</v>
      </c>
      <c r="E3337" t="s">
        <v>413</v>
      </c>
      <c r="F3337" t="s">
        <v>413</v>
      </c>
      <c r="G3337" t="s">
        <v>413</v>
      </c>
      <c r="I3337" t="s">
        <v>1636</v>
      </c>
      <c r="J3337" t="s">
        <v>1636</v>
      </c>
      <c r="K3337" t="s">
        <v>5926</v>
      </c>
    </row>
    <row r="3338" spans="1:11" x14ac:dyDescent="0.35">
      <c r="A3338" t="s">
        <v>6343</v>
      </c>
      <c r="B3338" t="s">
        <v>5206</v>
      </c>
      <c r="C3338" t="s">
        <v>4486</v>
      </c>
      <c r="D3338" t="s">
        <v>413</v>
      </c>
      <c r="E3338" t="s">
        <v>413</v>
      </c>
      <c r="F3338" t="s">
        <v>413</v>
      </c>
      <c r="G3338" t="s">
        <v>413</v>
      </c>
      <c r="I3338" t="s">
        <v>1636</v>
      </c>
      <c r="J3338">
        <v>0</v>
      </c>
      <c r="K3338" t="s">
        <v>5927</v>
      </c>
    </row>
    <row r="3339" spans="1:11" x14ac:dyDescent="0.35">
      <c r="A3339" t="s">
        <v>6343</v>
      </c>
      <c r="B3339" t="s">
        <v>5206</v>
      </c>
      <c r="C3339" t="s">
        <v>4507</v>
      </c>
      <c r="D3339" t="s">
        <v>413</v>
      </c>
      <c r="E3339" t="s">
        <v>413</v>
      </c>
      <c r="F3339" t="s">
        <v>413</v>
      </c>
      <c r="G3339" t="s">
        <v>413</v>
      </c>
      <c r="I3339" t="s">
        <v>1636</v>
      </c>
      <c r="J3339" t="s">
        <v>1636</v>
      </c>
      <c r="K3339" t="s">
        <v>5928</v>
      </c>
    </row>
    <row r="3340" spans="1:11" x14ac:dyDescent="0.35">
      <c r="A3340" t="s">
        <v>6343</v>
      </c>
      <c r="B3340" t="s">
        <v>5206</v>
      </c>
      <c r="C3340" t="s">
        <v>4528</v>
      </c>
      <c r="D3340" t="s">
        <v>413</v>
      </c>
      <c r="E3340" t="s">
        <v>413</v>
      </c>
      <c r="F3340" t="s">
        <v>413</v>
      </c>
      <c r="G3340" t="s">
        <v>413</v>
      </c>
      <c r="I3340" t="s">
        <v>1636</v>
      </c>
      <c r="J3340" t="s">
        <v>1636</v>
      </c>
      <c r="K3340" t="s">
        <v>5929</v>
      </c>
    </row>
    <row r="3341" spans="1:11" x14ac:dyDescent="0.35">
      <c r="A3341" t="s">
        <v>6343</v>
      </c>
      <c r="B3341" t="s">
        <v>5206</v>
      </c>
      <c r="C3341" t="s">
        <v>4549</v>
      </c>
      <c r="D3341" t="s">
        <v>413</v>
      </c>
      <c r="E3341" t="s">
        <v>413</v>
      </c>
      <c r="F3341" t="s">
        <v>413</v>
      </c>
      <c r="G3341" t="s">
        <v>413</v>
      </c>
      <c r="I3341" t="s">
        <v>1636</v>
      </c>
      <c r="J3341" t="s">
        <v>1636</v>
      </c>
      <c r="K3341" t="s">
        <v>5930</v>
      </c>
    </row>
    <row r="3342" spans="1:11" x14ac:dyDescent="0.35">
      <c r="A3342" t="s">
        <v>6343</v>
      </c>
      <c r="B3342" t="s">
        <v>5207</v>
      </c>
      <c r="C3342" t="s">
        <v>4499</v>
      </c>
      <c r="D3342" t="s">
        <v>915</v>
      </c>
      <c r="E3342" t="s">
        <v>1100</v>
      </c>
      <c r="F3342" t="s">
        <v>1100</v>
      </c>
      <c r="G3342" t="s">
        <v>5998</v>
      </c>
      <c r="H3342">
        <v>38</v>
      </c>
      <c r="I3342" t="s">
        <v>2353</v>
      </c>
      <c r="J3342">
        <v>48</v>
      </c>
      <c r="K3342" t="s">
        <v>5931</v>
      </c>
    </row>
    <row r="3343" spans="1:11" x14ac:dyDescent="0.35">
      <c r="A3343" t="s">
        <v>6343</v>
      </c>
      <c r="B3343" t="s">
        <v>5207</v>
      </c>
      <c r="C3343" t="s">
        <v>4520</v>
      </c>
      <c r="D3343" t="s">
        <v>915</v>
      </c>
      <c r="E3343" t="s">
        <v>1100</v>
      </c>
      <c r="F3343" t="s">
        <v>1100</v>
      </c>
      <c r="G3343" t="s">
        <v>6370</v>
      </c>
      <c r="H3343">
        <v>10</v>
      </c>
      <c r="I3343" t="s">
        <v>2353</v>
      </c>
      <c r="J3343" t="s">
        <v>1636</v>
      </c>
      <c r="K3343" t="s">
        <v>5932</v>
      </c>
    </row>
    <row r="3344" spans="1:11" x14ac:dyDescent="0.35">
      <c r="A3344" t="s">
        <v>6343</v>
      </c>
      <c r="B3344" t="s">
        <v>5207</v>
      </c>
      <c r="C3344" t="s">
        <v>4541</v>
      </c>
      <c r="D3344" t="s">
        <v>413</v>
      </c>
      <c r="E3344" t="s">
        <v>413</v>
      </c>
      <c r="F3344" t="s">
        <v>413</v>
      </c>
      <c r="G3344" t="s">
        <v>413</v>
      </c>
      <c r="I3344" t="s">
        <v>1636</v>
      </c>
      <c r="J3344" t="s">
        <v>1636</v>
      </c>
      <c r="K3344" t="s">
        <v>5933</v>
      </c>
    </row>
    <row r="3345" spans="1:11" x14ac:dyDescent="0.35">
      <c r="A3345" t="s">
        <v>6343</v>
      </c>
      <c r="B3345" t="s">
        <v>5207</v>
      </c>
      <c r="C3345" t="s">
        <v>4562</v>
      </c>
      <c r="D3345" t="s">
        <v>413</v>
      </c>
      <c r="E3345" t="s">
        <v>413</v>
      </c>
      <c r="F3345" t="s">
        <v>413</v>
      </c>
      <c r="G3345" t="s">
        <v>413</v>
      </c>
      <c r="I3345" t="s">
        <v>1636</v>
      </c>
      <c r="J3345" t="s">
        <v>1636</v>
      </c>
      <c r="K3345" t="s">
        <v>5934</v>
      </c>
    </row>
    <row r="3346" spans="1:11" x14ac:dyDescent="0.35">
      <c r="A3346" t="s">
        <v>6343</v>
      </c>
      <c r="B3346" t="s">
        <v>5208</v>
      </c>
      <c r="C3346" t="s">
        <v>4498</v>
      </c>
      <c r="D3346" t="s">
        <v>5390</v>
      </c>
      <c r="E3346" t="s">
        <v>5391</v>
      </c>
      <c r="F3346" t="s">
        <v>5391</v>
      </c>
      <c r="G3346" t="s">
        <v>6008</v>
      </c>
      <c r="H3346">
        <v>22</v>
      </c>
      <c r="I3346" t="s">
        <v>2353</v>
      </c>
      <c r="J3346">
        <v>48</v>
      </c>
      <c r="K3346" t="s">
        <v>5935</v>
      </c>
    </row>
    <row r="3347" spans="1:11" x14ac:dyDescent="0.35">
      <c r="A3347" t="s">
        <v>6343</v>
      </c>
      <c r="B3347" t="s">
        <v>5208</v>
      </c>
      <c r="C3347" t="s">
        <v>4519</v>
      </c>
      <c r="D3347" t="s">
        <v>1475</v>
      </c>
      <c r="E3347" t="s">
        <v>1634</v>
      </c>
      <c r="F3347" t="s">
        <v>1634</v>
      </c>
      <c r="G3347" t="s">
        <v>6198</v>
      </c>
      <c r="H3347">
        <v>26</v>
      </c>
      <c r="I3347" t="s">
        <v>2353</v>
      </c>
      <c r="J3347" t="s">
        <v>1636</v>
      </c>
      <c r="K3347" t="s">
        <v>5936</v>
      </c>
    </row>
    <row r="3348" spans="1:11" x14ac:dyDescent="0.35">
      <c r="A3348" t="s">
        <v>6343</v>
      </c>
      <c r="B3348" t="s">
        <v>5208</v>
      </c>
      <c r="C3348" t="s">
        <v>4540</v>
      </c>
      <c r="D3348" t="s">
        <v>413</v>
      </c>
      <c r="E3348" t="s">
        <v>413</v>
      </c>
      <c r="F3348" t="s">
        <v>413</v>
      </c>
      <c r="G3348" t="s">
        <v>413</v>
      </c>
      <c r="I3348" t="s">
        <v>1636</v>
      </c>
      <c r="J3348" t="s">
        <v>1636</v>
      </c>
      <c r="K3348" t="s">
        <v>5937</v>
      </c>
    </row>
    <row r="3349" spans="1:11" x14ac:dyDescent="0.35">
      <c r="A3349" t="s">
        <v>6343</v>
      </c>
      <c r="B3349" t="s">
        <v>5208</v>
      </c>
      <c r="C3349" t="s">
        <v>4561</v>
      </c>
      <c r="D3349" t="s">
        <v>413</v>
      </c>
      <c r="E3349" t="s">
        <v>413</v>
      </c>
      <c r="F3349" t="s">
        <v>413</v>
      </c>
      <c r="G3349" t="s">
        <v>413</v>
      </c>
      <c r="I3349" t="s">
        <v>1636</v>
      </c>
      <c r="J3349" t="s">
        <v>1636</v>
      </c>
      <c r="K3349" t="s">
        <v>5938</v>
      </c>
    </row>
    <row r="3350" spans="1:11" x14ac:dyDescent="0.35">
      <c r="A3350" t="s">
        <v>6343</v>
      </c>
      <c r="B3350" t="s">
        <v>5209</v>
      </c>
      <c r="C3350" t="s">
        <v>4497</v>
      </c>
      <c r="D3350" t="s">
        <v>5390</v>
      </c>
      <c r="E3350" t="s">
        <v>5391</v>
      </c>
      <c r="F3350" t="s">
        <v>5391</v>
      </c>
      <c r="G3350" t="s">
        <v>6008</v>
      </c>
      <c r="H3350">
        <v>49</v>
      </c>
      <c r="I3350" t="s">
        <v>2353</v>
      </c>
      <c r="J3350">
        <v>49</v>
      </c>
      <c r="K3350" t="s">
        <v>5939</v>
      </c>
    </row>
    <row r="3351" spans="1:11" x14ac:dyDescent="0.35">
      <c r="A3351" t="s">
        <v>6343</v>
      </c>
      <c r="B3351" t="s">
        <v>5209</v>
      </c>
      <c r="C3351" t="s">
        <v>4518</v>
      </c>
      <c r="D3351" t="s">
        <v>413</v>
      </c>
      <c r="E3351" t="s">
        <v>413</v>
      </c>
      <c r="F3351" t="s">
        <v>413</v>
      </c>
      <c r="G3351" t="s">
        <v>413</v>
      </c>
      <c r="I3351" t="s">
        <v>1636</v>
      </c>
      <c r="J3351" t="s">
        <v>1636</v>
      </c>
      <c r="K3351" t="s">
        <v>5940</v>
      </c>
    </row>
    <row r="3352" spans="1:11" x14ac:dyDescent="0.35">
      <c r="A3352" t="s">
        <v>6343</v>
      </c>
      <c r="B3352" t="s">
        <v>5209</v>
      </c>
      <c r="C3352" t="s">
        <v>4539</v>
      </c>
      <c r="D3352" t="s">
        <v>413</v>
      </c>
      <c r="E3352" t="s">
        <v>413</v>
      </c>
      <c r="F3352" t="s">
        <v>413</v>
      </c>
      <c r="G3352" t="s">
        <v>413</v>
      </c>
      <c r="I3352" t="s">
        <v>1636</v>
      </c>
      <c r="J3352" t="s">
        <v>1636</v>
      </c>
      <c r="K3352" t="s">
        <v>5941</v>
      </c>
    </row>
    <row r="3353" spans="1:11" x14ac:dyDescent="0.35">
      <c r="A3353" t="s">
        <v>6343</v>
      </c>
      <c r="B3353" t="s">
        <v>5209</v>
      </c>
      <c r="C3353" t="s">
        <v>4560</v>
      </c>
      <c r="D3353" t="s">
        <v>413</v>
      </c>
      <c r="E3353" t="s">
        <v>413</v>
      </c>
      <c r="F3353" t="s">
        <v>413</v>
      </c>
      <c r="G3353" t="s">
        <v>413</v>
      </c>
      <c r="I3353" t="s">
        <v>1636</v>
      </c>
      <c r="J3353" t="s">
        <v>1636</v>
      </c>
      <c r="K3353" t="s">
        <v>5942</v>
      </c>
    </row>
    <row r="3354" spans="1:11" x14ac:dyDescent="0.35">
      <c r="A3354" t="s">
        <v>6343</v>
      </c>
      <c r="B3354" t="s">
        <v>5210</v>
      </c>
      <c r="C3354" t="s">
        <v>4496</v>
      </c>
      <c r="D3354" t="s">
        <v>5390</v>
      </c>
      <c r="E3354" t="s">
        <v>5391</v>
      </c>
      <c r="F3354" t="s">
        <v>5391</v>
      </c>
      <c r="G3354" t="s">
        <v>5374</v>
      </c>
      <c r="H3354">
        <v>21</v>
      </c>
      <c r="I3354" t="s">
        <v>2353</v>
      </c>
      <c r="J3354">
        <v>44</v>
      </c>
      <c r="K3354" t="s">
        <v>5943</v>
      </c>
    </row>
    <row r="3355" spans="1:11" x14ac:dyDescent="0.35">
      <c r="A3355" t="s">
        <v>6343</v>
      </c>
      <c r="B3355" t="s">
        <v>5210</v>
      </c>
      <c r="C3355" t="s">
        <v>4517</v>
      </c>
      <c r="D3355" t="s">
        <v>915</v>
      </c>
      <c r="E3355" t="s">
        <v>1100</v>
      </c>
      <c r="F3355" t="s">
        <v>1100</v>
      </c>
      <c r="G3355" t="s">
        <v>6379</v>
      </c>
      <c r="H3355">
        <v>23</v>
      </c>
      <c r="I3355" t="s">
        <v>2353</v>
      </c>
      <c r="J3355" t="s">
        <v>1636</v>
      </c>
      <c r="K3355" t="s">
        <v>5944</v>
      </c>
    </row>
    <row r="3356" spans="1:11" x14ac:dyDescent="0.35">
      <c r="A3356" t="s">
        <v>6343</v>
      </c>
      <c r="B3356" t="s">
        <v>5210</v>
      </c>
      <c r="C3356" t="s">
        <v>4538</v>
      </c>
      <c r="D3356" t="s">
        <v>413</v>
      </c>
      <c r="E3356" t="s">
        <v>413</v>
      </c>
      <c r="F3356" t="s">
        <v>413</v>
      </c>
      <c r="G3356" t="s">
        <v>413</v>
      </c>
      <c r="I3356" t="s">
        <v>1636</v>
      </c>
      <c r="J3356" t="s">
        <v>1636</v>
      </c>
      <c r="K3356" t="s">
        <v>5945</v>
      </c>
    </row>
    <row r="3357" spans="1:11" x14ac:dyDescent="0.35">
      <c r="A3357" t="s">
        <v>6343</v>
      </c>
      <c r="B3357" t="s">
        <v>5210</v>
      </c>
      <c r="C3357" t="s">
        <v>4559</v>
      </c>
      <c r="D3357" t="s">
        <v>413</v>
      </c>
      <c r="E3357" t="s">
        <v>413</v>
      </c>
      <c r="F3357" t="s">
        <v>413</v>
      </c>
      <c r="G3357" t="s">
        <v>413</v>
      </c>
      <c r="I3357" t="s">
        <v>1636</v>
      </c>
      <c r="J3357" t="s">
        <v>1636</v>
      </c>
      <c r="K3357" t="s">
        <v>5946</v>
      </c>
    </row>
    <row r="3358" spans="1:11" x14ac:dyDescent="0.35">
      <c r="A3358" t="s">
        <v>6343</v>
      </c>
      <c r="B3358" t="s">
        <v>5211</v>
      </c>
      <c r="C3358" t="s">
        <v>4495</v>
      </c>
      <c r="D3358" t="s">
        <v>5390</v>
      </c>
      <c r="E3358" t="s">
        <v>5391</v>
      </c>
      <c r="F3358" t="s">
        <v>5391</v>
      </c>
      <c r="G3358" t="s">
        <v>5374</v>
      </c>
      <c r="H3358">
        <v>10</v>
      </c>
      <c r="I3358" t="s">
        <v>2353</v>
      </c>
      <c r="J3358">
        <v>49</v>
      </c>
      <c r="K3358" t="s">
        <v>5947</v>
      </c>
    </row>
    <row r="3359" spans="1:11" x14ac:dyDescent="0.35">
      <c r="A3359" t="s">
        <v>6343</v>
      </c>
      <c r="B3359" t="s">
        <v>5211</v>
      </c>
      <c r="C3359" t="s">
        <v>4516</v>
      </c>
      <c r="D3359" t="s">
        <v>5390</v>
      </c>
      <c r="E3359" t="s">
        <v>5391</v>
      </c>
      <c r="F3359" t="s">
        <v>5391</v>
      </c>
      <c r="G3359" t="s">
        <v>5985</v>
      </c>
      <c r="H3359">
        <v>39</v>
      </c>
      <c r="I3359" t="s">
        <v>2353</v>
      </c>
      <c r="J3359" t="s">
        <v>1636</v>
      </c>
      <c r="K3359" t="s">
        <v>5948</v>
      </c>
    </row>
    <row r="3360" spans="1:11" x14ac:dyDescent="0.35">
      <c r="A3360" t="s">
        <v>6343</v>
      </c>
      <c r="B3360" t="s">
        <v>5211</v>
      </c>
      <c r="C3360" t="s">
        <v>4537</v>
      </c>
      <c r="D3360" t="s">
        <v>413</v>
      </c>
      <c r="E3360" t="s">
        <v>413</v>
      </c>
      <c r="F3360" t="s">
        <v>413</v>
      </c>
      <c r="G3360" t="s">
        <v>413</v>
      </c>
      <c r="I3360" t="s">
        <v>1636</v>
      </c>
      <c r="J3360" t="s">
        <v>1636</v>
      </c>
      <c r="K3360" t="s">
        <v>5949</v>
      </c>
    </row>
    <row r="3361" spans="1:11" x14ac:dyDescent="0.35">
      <c r="A3361" t="s">
        <v>6343</v>
      </c>
      <c r="B3361" t="s">
        <v>5211</v>
      </c>
      <c r="C3361" t="s">
        <v>4558</v>
      </c>
      <c r="D3361" t="s">
        <v>413</v>
      </c>
      <c r="E3361" t="s">
        <v>413</v>
      </c>
      <c r="F3361" t="s">
        <v>413</v>
      </c>
      <c r="G3361" t="s">
        <v>413</v>
      </c>
      <c r="I3361" t="s">
        <v>1636</v>
      </c>
      <c r="J3361" t="s">
        <v>1636</v>
      </c>
      <c r="K3361" t="s">
        <v>5950</v>
      </c>
    </row>
    <row r="3362" spans="1:11" x14ac:dyDescent="0.35">
      <c r="A3362" t="s">
        <v>6343</v>
      </c>
      <c r="B3362" t="s">
        <v>5212</v>
      </c>
      <c r="C3362" t="s">
        <v>4494</v>
      </c>
      <c r="D3362" t="s">
        <v>5392</v>
      </c>
      <c r="E3362" t="s">
        <v>5403</v>
      </c>
      <c r="F3362" t="s">
        <v>5403</v>
      </c>
      <c r="G3362" t="s">
        <v>6380</v>
      </c>
      <c r="H3362">
        <v>31</v>
      </c>
      <c r="I3362" t="s">
        <v>2353</v>
      </c>
      <c r="J3362">
        <v>46</v>
      </c>
      <c r="K3362" t="s">
        <v>5951</v>
      </c>
    </row>
    <row r="3363" spans="1:11" x14ac:dyDescent="0.35">
      <c r="A3363" t="s">
        <v>6343</v>
      </c>
      <c r="B3363" t="s">
        <v>5212</v>
      </c>
      <c r="C3363" t="s">
        <v>4515</v>
      </c>
      <c r="D3363" t="s">
        <v>2092</v>
      </c>
      <c r="E3363" t="s">
        <v>2110</v>
      </c>
      <c r="F3363" t="s">
        <v>2110</v>
      </c>
      <c r="G3363" t="s">
        <v>4451</v>
      </c>
      <c r="H3363">
        <v>15</v>
      </c>
      <c r="I3363" t="s">
        <v>2353</v>
      </c>
      <c r="J3363" t="s">
        <v>1636</v>
      </c>
      <c r="K3363" t="s">
        <v>5952</v>
      </c>
    </row>
    <row r="3364" spans="1:11" x14ac:dyDescent="0.35">
      <c r="A3364" t="s">
        <v>6343</v>
      </c>
      <c r="B3364" t="s">
        <v>5212</v>
      </c>
      <c r="C3364" t="s">
        <v>4536</v>
      </c>
      <c r="D3364" t="s">
        <v>413</v>
      </c>
      <c r="E3364" t="s">
        <v>413</v>
      </c>
      <c r="F3364" t="s">
        <v>413</v>
      </c>
      <c r="G3364" t="s">
        <v>413</v>
      </c>
      <c r="I3364" t="s">
        <v>1636</v>
      </c>
      <c r="J3364" t="s">
        <v>1636</v>
      </c>
      <c r="K3364" t="s">
        <v>5953</v>
      </c>
    </row>
    <row r="3365" spans="1:11" x14ac:dyDescent="0.35">
      <c r="A3365" t="s">
        <v>6343</v>
      </c>
      <c r="B3365" t="s">
        <v>5212</v>
      </c>
      <c r="C3365" t="s">
        <v>4557</v>
      </c>
      <c r="D3365" t="s">
        <v>413</v>
      </c>
      <c r="E3365" t="s">
        <v>413</v>
      </c>
      <c r="F3365" t="s">
        <v>413</v>
      </c>
      <c r="G3365" t="s">
        <v>413</v>
      </c>
      <c r="I3365" t="s">
        <v>1636</v>
      </c>
      <c r="J3365" t="s">
        <v>1636</v>
      </c>
      <c r="K3365" t="s">
        <v>5954</v>
      </c>
    </row>
    <row r="3366" spans="1:11" x14ac:dyDescent="0.35">
      <c r="A3366" t="s">
        <v>6343</v>
      </c>
      <c r="B3366" t="s">
        <v>5213</v>
      </c>
      <c r="C3366" t="s">
        <v>4493</v>
      </c>
      <c r="D3366" t="s">
        <v>5392</v>
      </c>
      <c r="E3366" t="s">
        <v>5403</v>
      </c>
      <c r="F3366" t="s">
        <v>5403</v>
      </c>
      <c r="G3366" t="s">
        <v>5395</v>
      </c>
      <c r="H3366">
        <v>22</v>
      </c>
      <c r="I3366" t="s">
        <v>2353</v>
      </c>
      <c r="J3366">
        <v>49</v>
      </c>
      <c r="K3366" t="s">
        <v>5955</v>
      </c>
    </row>
    <row r="3367" spans="1:11" x14ac:dyDescent="0.35">
      <c r="A3367" t="s">
        <v>6343</v>
      </c>
      <c r="B3367" t="s">
        <v>5213</v>
      </c>
      <c r="C3367" t="s">
        <v>4514</v>
      </c>
      <c r="D3367" t="s">
        <v>5392</v>
      </c>
      <c r="E3367" t="s">
        <v>5403</v>
      </c>
      <c r="F3367" t="s">
        <v>5403</v>
      </c>
      <c r="G3367" t="s">
        <v>6381</v>
      </c>
      <c r="H3367">
        <v>27</v>
      </c>
      <c r="I3367" t="s">
        <v>2353</v>
      </c>
      <c r="J3367" t="s">
        <v>1636</v>
      </c>
      <c r="K3367" t="s">
        <v>5956</v>
      </c>
    </row>
    <row r="3368" spans="1:11" x14ac:dyDescent="0.35">
      <c r="A3368" t="s">
        <v>6343</v>
      </c>
      <c r="B3368" t="s">
        <v>5213</v>
      </c>
      <c r="C3368" t="s">
        <v>4535</v>
      </c>
      <c r="D3368" t="s">
        <v>413</v>
      </c>
      <c r="E3368" t="s">
        <v>413</v>
      </c>
      <c r="F3368" t="s">
        <v>413</v>
      </c>
      <c r="G3368" t="s">
        <v>413</v>
      </c>
      <c r="I3368" t="s">
        <v>1636</v>
      </c>
      <c r="J3368" t="s">
        <v>1636</v>
      </c>
      <c r="K3368" t="s">
        <v>5957</v>
      </c>
    </row>
    <row r="3369" spans="1:11" x14ac:dyDescent="0.35">
      <c r="A3369" t="s">
        <v>6343</v>
      </c>
      <c r="B3369" t="s">
        <v>5213</v>
      </c>
      <c r="C3369" t="s">
        <v>4556</v>
      </c>
      <c r="D3369" t="s">
        <v>413</v>
      </c>
      <c r="E3369" t="s">
        <v>413</v>
      </c>
      <c r="F3369" t="s">
        <v>413</v>
      </c>
      <c r="G3369" t="s">
        <v>413</v>
      </c>
      <c r="I3369" t="s">
        <v>1636</v>
      </c>
      <c r="J3369" t="s">
        <v>1636</v>
      </c>
      <c r="K3369" t="s">
        <v>5958</v>
      </c>
    </row>
    <row r="3370" spans="1:11" x14ac:dyDescent="0.35">
      <c r="A3370" t="s">
        <v>6524</v>
      </c>
      <c r="B3370" t="s">
        <v>5092</v>
      </c>
      <c r="C3370" t="s">
        <v>4821</v>
      </c>
      <c r="D3370" t="s">
        <v>413</v>
      </c>
      <c r="E3370" t="s">
        <v>413</v>
      </c>
      <c r="F3370" t="s">
        <v>413</v>
      </c>
      <c r="G3370" t="s">
        <v>413</v>
      </c>
      <c r="I3370" t="s">
        <v>1636</v>
      </c>
      <c r="J3370">
        <v>0</v>
      </c>
      <c r="K3370" t="s">
        <v>5539</v>
      </c>
    </row>
    <row r="3371" spans="1:11" x14ac:dyDescent="0.35">
      <c r="A3371" t="s">
        <v>6524</v>
      </c>
      <c r="B3371" t="s">
        <v>5092</v>
      </c>
      <c r="C3371" t="s">
        <v>4842</v>
      </c>
      <c r="D3371" t="s">
        <v>413</v>
      </c>
      <c r="E3371" t="s">
        <v>413</v>
      </c>
      <c r="F3371" t="s">
        <v>413</v>
      </c>
      <c r="G3371" t="s">
        <v>413</v>
      </c>
      <c r="I3371" t="s">
        <v>1636</v>
      </c>
      <c r="J3371" t="s">
        <v>1636</v>
      </c>
      <c r="K3371" t="s">
        <v>5540</v>
      </c>
    </row>
    <row r="3372" spans="1:11" x14ac:dyDescent="0.35">
      <c r="A3372" t="s">
        <v>6524</v>
      </c>
      <c r="B3372" t="s">
        <v>5092</v>
      </c>
      <c r="C3372" t="s">
        <v>4863</v>
      </c>
      <c r="D3372" t="s">
        <v>413</v>
      </c>
      <c r="E3372" t="s">
        <v>413</v>
      </c>
      <c r="F3372" t="s">
        <v>413</v>
      </c>
      <c r="G3372" t="s">
        <v>413</v>
      </c>
      <c r="I3372" t="s">
        <v>1636</v>
      </c>
      <c r="J3372" t="s">
        <v>1636</v>
      </c>
      <c r="K3372" t="s">
        <v>5541</v>
      </c>
    </row>
    <row r="3373" spans="1:11" x14ac:dyDescent="0.35">
      <c r="A3373" t="s">
        <v>6524</v>
      </c>
      <c r="B3373" t="s">
        <v>5092</v>
      </c>
      <c r="C3373" t="s">
        <v>4884</v>
      </c>
      <c r="D3373" t="s">
        <v>413</v>
      </c>
      <c r="E3373" t="s">
        <v>413</v>
      </c>
      <c r="F3373" t="s">
        <v>413</v>
      </c>
      <c r="G3373" t="s">
        <v>413</v>
      </c>
      <c r="I3373" t="s">
        <v>1636</v>
      </c>
      <c r="J3373" t="s">
        <v>1636</v>
      </c>
      <c r="K3373" t="s">
        <v>5542</v>
      </c>
    </row>
    <row r="3374" spans="1:11" x14ac:dyDescent="0.35">
      <c r="A3374" t="s">
        <v>6524</v>
      </c>
      <c r="B3374" t="s">
        <v>5093</v>
      </c>
      <c r="C3374" t="s">
        <v>4820</v>
      </c>
      <c r="D3374" t="s">
        <v>413</v>
      </c>
      <c r="E3374" t="s">
        <v>413</v>
      </c>
      <c r="F3374" t="s">
        <v>413</v>
      </c>
      <c r="G3374" t="s">
        <v>413</v>
      </c>
      <c r="I3374" t="s">
        <v>1636</v>
      </c>
      <c r="J3374">
        <v>0</v>
      </c>
      <c r="K3374" t="s">
        <v>5543</v>
      </c>
    </row>
    <row r="3375" spans="1:11" x14ac:dyDescent="0.35">
      <c r="A3375" t="s">
        <v>6524</v>
      </c>
      <c r="B3375" t="s">
        <v>5093</v>
      </c>
      <c r="C3375" t="s">
        <v>4841</v>
      </c>
      <c r="D3375" t="s">
        <v>413</v>
      </c>
      <c r="E3375" t="s">
        <v>413</v>
      </c>
      <c r="F3375" t="s">
        <v>413</v>
      </c>
      <c r="G3375" t="s">
        <v>413</v>
      </c>
      <c r="I3375" t="s">
        <v>1636</v>
      </c>
      <c r="J3375" t="s">
        <v>1636</v>
      </c>
      <c r="K3375" t="s">
        <v>5544</v>
      </c>
    </row>
    <row r="3376" spans="1:11" x14ac:dyDescent="0.35">
      <c r="A3376" t="s">
        <v>6524</v>
      </c>
      <c r="B3376" t="s">
        <v>5093</v>
      </c>
      <c r="C3376" t="s">
        <v>4862</v>
      </c>
      <c r="D3376" t="s">
        <v>413</v>
      </c>
      <c r="E3376" t="s">
        <v>413</v>
      </c>
      <c r="F3376" t="s">
        <v>413</v>
      </c>
      <c r="G3376" t="s">
        <v>413</v>
      </c>
      <c r="I3376" t="s">
        <v>1636</v>
      </c>
      <c r="J3376" t="s">
        <v>1636</v>
      </c>
      <c r="K3376" t="s">
        <v>5545</v>
      </c>
    </row>
    <row r="3377" spans="1:11" x14ac:dyDescent="0.35">
      <c r="A3377" t="s">
        <v>6524</v>
      </c>
      <c r="B3377" t="s">
        <v>5093</v>
      </c>
      <c r="C3377" t="s">
        <v>4883</v>
      </c>
      <c r="D3377" t="s">
        <v>413</v>
      </c>
      <c r="E3377" t="s">
        <v>413</v>
      </c>
      <c r="F3377" t="s">
        <v>413</v>
      </c>
      <c r="G3377" t="s">
        <v>413</v>
      </c>
      <c r="I3377" t="s">
        <v>1636</v>
      </c>
      <c r="J3377" t="s">
        <v>1636</v>
      </c>
      <c r="K3377" t="s">
        <v>5546</v>
      </c>
    </row>
    <row r="3378" spans="1:11" x14ac:dyDescent="0.35">
      <c r="A3378" t="s">
        <v>6524</v>
      </c>
      <c r="B3378" t="s">
        <v>5094</v>
      </c>
      <c r="C3378" t="s">
        <v>4819</v>
      </c>
      <c r="D3378" t="s">
        <v>413</v>
      </c>
      <c r="E3378" t="s">
        <v>413</v>
      </c>
      <c r="F3378" t="s">
        <v>413</v>
      </c>
      <c r="G3378" t="s">
        <v>413</v>
      </c>
      <c r="I3378" t="s">
        <v>1636</v>
      </c>
      <c r="J3378">
        <v>0</v>
      </c>
      <c r="K3378" t="s">
        <v>5547</v>
      </c>
    </row>
    <row r="3379" spans="1:11" x14ac:dyDescent="0.35">
      <c r="A3379" t="s">
        <v>6524</v>
      </c>
      <c r="B3379" t="s">
        <v>5094</v>
      </c>
      <c r="C3379" t="s">
        <v>4840</v>
      </c>
      <c r="D3379" t="s">
        <v>413</v>
      </c>
      <c r="E3379" t="s">
        <v>413</v>
      </c>
      <c r="F3379" t="s">
        <v>413</v>
      </c>
      <c r="G3379" t="s">
        <v>413</v>
      </c>
      <c r="I3379" t="s">
        <v>1636</v>
      </c>
      <c r="J3379" t="s">
        <v>1636</v>
      </c>
      <c r="K3379" t="s">
        <v>5548</v>
      </c>
    </row>
    <row r="3380" spans="1:11" x14ac:dyDescent="0.35">
      <c r="A3380" t="s">
        <v>6524</v>
      </c>
      <c r="B3380" t="s">
        <v>5094</v>
      </c>
      <c r="C3380" t="s">
        <v>4861</v>
      </c>
      <c r="D3380" t="s">
        <v>413</v>
      </c>
      <c r="E3380" t="s">
        <v>413</v>
      </c>
      <c r="F3380" t="s">
        <v>413</v>
      </c>
      <c r="G3380" t="s">
        <v>413</v>
      </c>
      <c r="I3380" t="s">
        <v>1636</v>
      </c>
      <c r="J3380" t="s">
        <v>1636</v>
      </c>
      <c r="K3380" t="s">
        <v>5549</v>
      </c>
    </row>
    <row r="3381" spans="1:11" x14ac:dyDescent="0.35">
      <c r="A3381" t="s">
        <v>6524</v>
      </c>
      <c r="B3381" t="s">
        <v>5094</v>
      </c>
      <c r="C3381" t="s">
        <v>4882</v>
      </c>
      <c r="D3381" t="s">
        <v>413</v>
      </c>
      <c r="E3381" t="s">
        <v>413</v>
      </c>
      <c r="F3381" t="s">
        <v>413</v>
      </c>
      <c r="G3381" t="s">
        <v>413</v>
      </c>
      <c r="I3381" t="s">
        <v>1636</v>
      </c>
      <c r="J3381" t="s">
        <v>1636</v>
      </c>
      <c r="K3381" t="s">
        <v>5550</v>
      </c>
    </row>
    <row r="3382" spans="1:11" x14ac:dyDescent="0.35">
      <c r="A3382" t="s">
        <v>6524</v>
      </c>
      <c r="B3382" t="s">
        <v>5095</v>
      </c>
      <c r="C3382" t="s">
        <v>4818</v>
      </c>
      <c r="D3382" t="s">
        <v>413</v>
      </c>
      <c r="E3382" t="s">
        <v>413</v>
      </c>
      <c r="F3382" t="s">
        <v>413</v>
      </c>
      <c r="G3382" t="s">
        <v>413</v>
      </c>
      <c r="I3382" t="s">
        <v>1636</v>
      </c>
      <c r="J3382">
        <v>0</v>
      </c>
      <c r="K3382" t="s">
        <v>5551</v>
      </c>
    </row>
    <row r="3383" spans="1:11" x14ac:dyDescent="0.35">
      <c r="A3383" t="s">
        <v>6524</v>
      </c>
      <c r="B3383" t="s">
        <v>5095</v>
      </c>
      <c r="C3383" t="s">
        <v>4839</v>
      </c>
      <c r="D3383" t="s">
        <v>413</v>
      </c>
      <c r="E3383" t="s">
        <v>413</v>
      </c>
      <c r="F3383" t="s">
        <v>413</v>
      </c>
      <c r="G3383" t="s">
        <v>413</v>
      </c>
      <c r="I3383" t="s">
        <v>1636</v>
      </c>
      <c r="J3383" t="s">
        <v>1636</v>
      </c>
      <c r="K3383" t="s">
        <v>5552</v>
      </c>
    </row>
    <row r="3384" spans="1:11" x14ac:dyDescent="0.35">
      <c r="A3384" t="s">
        <v>6524</v>
      </c>
      <c r="B3384" t="s">
        <v>5095</v>
      </c>
      <c r="C3384" t="s">
        <v>4860</v>
      </c>
      <c r="D3384" t="s">
        <v>413</v>
      </c>
      <c r="E3384" t="s">
        <v>413</v>
      </c>
      <c r="F3384" t="s">
        <v>413</v>
      </c>
      <c r="G3384" t="s">
        <v>413</v>
      </c>
      <c r="I3384" t="s">
        <v>1636</v>
      </c>
      <c r="J3384" t="s">
        <v>1636</v>
      </c>
      <c r="K3384" t="s">
        <v>5553</v>
      </c>
    </row>
    <row r="3385" spans="1:11" x14ac:dyDescent="0.35">
      <c r="A3385" t="s">
        <v>6524</v>
      </c>
      <c r="B3385" t="s">
        <v>5095</v>
      </c>
      <c r="C3385" t="s">
        <v>4881</v>
      </c>
      <c r="D3385" t="s">
        <v>413</v>
      </c>
      <c r="E3385" t="s">
        <v>413</v>
      </c>
      <c r="F3385" t="s">
        <v>413</v>
      </c>
      <c r="G3385" t="s">
        <v>413</v>
      </c>
      <c r="I3385" t="s">
        <v>1636</v>
      </c>
      <c r="J3385" t="s">
        <v>1636</v>
      </c>
      <c r="K3385" t="s">
        <v>5554</v>
      </c>
    </row>
    <row r="3386" spans="1:11" x14ac:dyDescent="0.35">
      <c r="A3386" t="s">
        <v>6524</v>
      </c>
      <c r="B3386" t="s">
        <v>5096</v>
      </c>
      <c r="C3386" t="s">
        <v>4817</v>
      </c>
      <c r="D3386" t="s">
        <v>413</v>
      </c>
      <c r="E3386" t="s">
        <v>413</v>
      </c>
      <c r="F3386" t="s">
        <v>413</v>
      </c>
      <c r="G3386" t="s">
        <v>413</v>
      </c>
      <c r="I3386" t="s">
        <v>1636</v>
      </c>
      <c r="J3386">
        <v>0</v>
      </c>
      <c r="K3386" t="s">
        <v>5555</v>
      </c>
    </row>
    <row r="3387" spans="1:11" x14ac:dyDescent="0.35">
      <c r="A3387" t="s">
        <v>6524</v>
      </c>
      <c r="B3387" t="s">
        <v>5096</v>
      </c>
      <c r="C3387" t="s">
        <v>4838</v>
      </c>
      <c r="D3387" t="s">
        <v>413</v>
      </c>
      <c r="E3387" t="s">
        <v>413</v>
      </c>
      <c r="F3387" t="s">
        <v>413</v>
      </c>
      <c r="G3387" t="s">
        <v>413</v>
      </c>
      <c r="I3387" t="s">
        <v>1636</v>
      </c>
      <c r="J3387" t="s">
        <v>1636</v>
      </c>
      <c r="K3387" t="s">
        <v>5556</v>
      </c>
    </row>
    <row r="3388" spans="1:11" x14ac:dyDescent="0.35">
      <c r="A3388" t="s">
        <v>6524</v>
      </c>
      <c r="B3388" t="s">
        <v>5096</v>
      </c>
      <c r="C3388" t="s">
        <v>4859</v>
      </c>
      <c r="D3388" t="s">
        <v>413</v>
      </c>
      <c r="E3388" t="s">
        <v>413</v>
      </c>
      <c r="F3388" t="s">
        <v>413</v>
      </c>
      <c r="G3388" t="s">
        <v>413</v>
      </c>
      <c r="I3388" t="s">
        <v>1636</v>
      </c>
      <c r="J3388" t="s">
        <v>1636</v>
      </c>
      <c r="K3388" t="s">
        <v>5557</v>
      </c>
    </row>
    <row r="3389" spans="1:11" x14ac:dyDescent="0.35">
      <c r="A3389" t="s">
        <v>6524</v>
      </c>
      <c r="B3389" t="s">
        <v>5096</v>
      </c>
      <c r="C3389" t="s">
        <v>4880</v>
      </c>
      <c r="D3389" t="s">
        <v>413</v>
      </c>
      <c r="E3389" t="s">
        <v>413</v>
      </c>
      <c r="F3389" t="s">
        <v>413</v>
      </c>
      <c r="G3389" t="s">
        <v>413</v>
      </c>
      <c r="I3389" t="s">
        <v>1636</v>
      </c>
      <c r="J3389" t="s">
        <v>1636</v>
      </c>
      <c r="K3389" t="s">
        <v>5558</v>
      </c>
    </row>
    <row r="3390" spans="1:11" x14ac:dyDescent="0.35">
      <c r="A3390" t="s">
        <v>6524</v>
      </c>
      <c r="B3390" t="s">
        <v>5097</v>
      </c>
      <c r="C3390" t="s">
        <v>4816</v>
      </c>
      <c r="D3390" t="s">
        <v>413</v>
      </c>
      <c r="E3390" t="s">
        <v>413</v>
      </c>
      <c r="F3390" t="s">
        <v>413</v>
      </c>
      <c r="G3390" t="s">
        <v>413</v>
      </c>
      <c r="I3390" t="s">
        <v>1636</v>
      </c>
      <c r="J3390">
        <v>0</v>
      </c>
      <c r="K3390" t="s">
        <v>5559</v>
      </c>
    </row>
    <row r="3391" spans="1:11" x14ac:dyDescent="0.35">
      <c r="A3391" t="s">
        <v>6524</v>
      </c>
      <c r="B3391" t="s">
        <v>5097</v>
      </c>
      <c r="C3391" t="s">
        <v>4837</v>
      </c>
      <c r="D3391" t="s">
        <v>413</v>
      </c>
      <c r="E3391" t="s">
        <v>413</v>
      </c>
      <c r="F3391" t="s">
        <v>413</v>
      </c>
      <c r="G3391" t="s">
        <v>413</v>
      </c>
      <c r="I3391" t="s">
        <v>1636</v>
      </c>
      <c r="J3391" t="s">
        <v>1636</v>
      </c>
      <c r="K3391" t="s">
        <v>5560</v>
      </c>
    </row>
    <row r="3392" spans="1:11" x14ac:dyDescent="0.35">
      <c r="A3392" t="s">
        <v>6524</v>
      </c>
      <c r="B3392" t="s">
        <v>5097</v>
      </c>
      <c r="C3392" t="s">
        <v>4858</v>
      </c>
      <c r="D3392" t="s">
        <v>413</v>
      </c>
      <c r="E3392" t="s">
        <v>413</v>
      </c>
      <c r="F3392" t="s">
        <v>413</v>
      </c>
      <c r="G3392" t="s">
        <v>413</v>
      </c>
      <c r="I3392" t="s">
        <v>1636</v>
      </c>
      <c r="J3392" t="s">
        <v>1636</v>
      </c>
      <c r="K3392" t="s">
        <v>5561</v>
      </c>
    </row>
    <row r="3393" spans="1:11" x14ac:dyDescent="0.35">
      <c r="A3393" t="s">
        <v>6524</v>
      </c>
      <c r="B3393" t="s">
        <v>5097</v>
      </c>
      <c r="C3393" t="s">
        <v>4879</v>
      </c>
      <c r="D3393" t="s">
        <v>413</v>
      </c>
      <c r="E3393" t="s">
        <v>413</v>
      </c>
      <c r="F3393" t="s">
        <v>413</v>
      </c>
      <c r="G3393" t="s">
        <v>413</v>
      </c>
      <c r="I3393" t="s">
        <v>1636</v>
      </c>
      <c r="J3393" t="s">
        <v>1636</v>
      </c>
      <c r="K3393" t="s">
        <v>5562</v>
      </c>
    </row>
    <row r="3394" spans="1:11" x14ac:dyDescent="0.35">
      <c r="A3394" t="s">
        <v>6524</v>
      </c>
      <c r="B3394" t="s">
        <v>5098</v>
      </c>
      <c r="C3394" t="s">
        <v>4815</v>
      </c>
      <c r="D3394" t="s">
        <v>413</v>
      </c>
      <c r="E3394" t="s">
        <v>413</v>
      </c>
      <c r="F3394" t="s">
        <v>413</v>
      </c>
      <c r="G3394" t="s">
        <v>413</v>
      </c>
      <c r="I3394" t="s">
        <v>1636</v>
      </c>
      <c r="J3394">
        <v>0</v>
      </c>
      <c r="K3394" t="s">
        <v>5563</v>
      </c>
    </row>
    <row r="3395" spans="1:11" x14ac:dyDescent="0.35">
      <c r="A3395" t="s">
        <v>6524</v>
      </c>
      <c r="B3395" t="s">
        <v>5098</v>
      </c>
      <c r="C3395" t="s">
        <v>4836</v>
      </c>
      <c r="D3395" t="s">
        <v>413</v>
      </c>
      <c r="E3395" t="s">
        <v>413</v>
      </c>
      <c r="F3395" t="s">
        <v>413</v>
      </c>
      <c r="G3395" t="s">
        <v>413</v>
      </c>
      <c r="I3395" t="s">
        <v>1636</v>
      </c>
      <c r="J3395" t="s">
        <v>1636</v>
      </c>
      <c r="K3395" t="s">
        <v>5564</v>
      </c>
    </row>
    <row r="3396" spans="1:11" x14ac:dyDescent="0.35">
      <c r="A3396" t="s">
        <v>6524</v>
      </c>
      <c r="B3396" t="s">
        <v>5098</v>
      </c>
      <c r="C3396" t="s">
        <v>4857</v>
      </c>
      <c r="D3396" t="s">
        <v>413</v>
      </c>
      <c r="E3396" t="s">
        <v>413</v>
      </c>
      <c r="F3396" t="s">
        <v>413</v>
      </c>
      <c r="G3396" t="s">
        <v>413</v>
      </c>
      <c r="I3396" t="s">
        <v>1636</v>
      </c>
      <c r="J3396" t="s">
        <v>1636</v>
      </c>
      <c r="K3396" t="s">
        <v>5565</v>
      </c>
    </row>
    <row r="3397" spans="1:11" x14ac:dyDescent="0.35">
      <c r="A3397" t="s">
        <v>6524</v>
      </c>
      <c r="B3397" t="s">
        <v>5098</v>
      </c>
      <c r="C3397" t="s">
        <v>4878</v>
      </c>
      <c r="D3397" t="s">
        <v>413</v>
      </c>
      <c r="E3397" t="s">
        <v>413</v>
      </c>
      <c r="F3397" t="s">
        <v>413</v>
      </c>
      <c r="G3397" t="s">
        <v>413</v>
      </c>
      <c r="I3397" t="s">
        <v>1636</v>
      </c>
      <c r="J3397" t="s">
        <v>1636</v>
      </c>
      <c r="K3397" t="s">
        <v>5566</v>
      </c>
    </row>
    <row r="3398" spans="1:11" x14ac:dyDescent="0.35">
      <c r="A3398" t="s">
        <v>6524</v>
      </c>
      <c r="B3398" t="s">
        <v>5099</v>
      </c>
      <c r="C3398" t="s">
        <v>4828</v>
      </c>
      <c r="D3398" t="s">
        <v>413</v>
      </c>
      <c r="E3398" t="s">
        <v>413</v>
      </c>
      <c r="F3398" t="s">
        <v>413</v>
      </c>
      <c r="G3398" t="s">
        <v>413</v>
      </c>
      <c r="I3398" t="s">
        <v>1636</v>
      </c>
      <c r="J3398">
        <v>0</v>
      </c>
      <c r="K3398" t="s">
        <v>5567</v>
      </c>
    </row>
    <row r="3399" spans="1:11" x14ac:dyDescent="0.35">
      <c r="A3399" t="s">
        <v>6524</v>
      </c>
      <c r="B3399" t="s">
        <v>5099</v>
      </c>
      <c r="C3399" t="s">
        <v>4849</v>
      </c>
      <c r="D3399" t="s">
        <v>413</v>
      </c>
      <c r="E3399" t="s">
        <v>413</v>
      </c>
      <c r="F3399" t="s">
        <v>413</v>
      </c>
      <c r="G3399" t="s">
        <v>413</v>
      </c>
      <c r="I3399" t="s">
        <v>1636</v>
      </c>
      <c r="J3399" t="s">
        <v>1636</v>
      </c>
      <c r="K3399" t="s">
        <v>5568</v>
      </c>
    </row>
    <row r="3400" spans="1:11" x14ac:dyDescent="0.35">
      <c r="A3400" t="s">
        <v>6524</v>
      </c>
      <c r="B3400" t="s">
        <v>5099</v>
      </c>
      <c r="C3400" t="s">
        <v>4870</v>
      </c>
      <c r="D3400" t="s">
        <v>413</v>
      </c>
      <c r="E3400" t="s">
        <v>413</v>
      </c>
      <c r="F3400" t="s">
        <v>413</v>
      </c>
      <c r="G3400" t="s">
        <v>413</v>
      </c>
      <c r="I3400" t="s">
        <v>1636</v>
      </c>
      <c r="J3400" t="s">
        <v>1636</v>
      </c>
      <c r="K3400" t="s">
        <v>5569</v>
      </c>
    </row>
    <row r="3401" spans="1:11" x14ac:dyDescent="0.35">
      <c r="A3401" t="s">
        <v>6524</v>
      </c>
      <c r="B3401" t="s">
        <v>5099</v>
      </c>
      <c r="C3401" t="s">
        <v>4891</v>
      </c>
      <c r="D3401" t="s">
        <v>413</v>
      </c>
      <c r="E3401" t="s">
        <v>413</v>
      </c>
      <c r="F3401" t="s">
        <v>413</v>
      </c>
      <c r="G3401" t="s">
        <v>413</v>
      </c>
      <c r="I3401" t="s">
        <v>1636</v>
      </c>
      <c r="J3401" t="s">
        <v>1636</v>
      </c>
      <c r="K3401" t="s">
        <v>5570</v>
      </c>
    </row>
    <row r="3402" spans="1:11" x14ac:dyDescent="0.35">
      <c r="A3402" t="s">
        <v>6524</v>
      </c>
      <c r="B3402" t="s">
        <v>5100</v>
      </c>
      <c r="C3402" t="s">
        <v>4827</v>
      </c>
      <c r="D3402" t="s">
        <v>413</v>
      </c>
      <c r="E3402" t="s">
        <v>413</v>
      </c>
      <c r="F3402" t="s">
        <v>413</v>
      </c>
      <c r="G3402" t="s">
        <v>413</v>
      </c>
      <c r="I3402" t="s">
        <v>1636</v>
      </c>
      <c r="J3402">
        <v>0</v>
      </c>
      <c r="K3402" t="s">
        <v>5571</v>
      </c>
    </row>
    <row r="3403" spans="1:11" x14ac:dyDescent="0.35">
      <c r="A3403" t="s">
        <v>6524</v>
      </c>
      <c r="B3403" t="s">
        <v>5100</v>
      </c>
      <c r="C3403" t="s">
        <v>4848</v>
      </c>
      <c r="D3403" t="s">
        <v>413</v>
      </c>
      <c r="E3403" t="s">
        <v>413</v>
      </c>
      <c r="F3403" t="s">
        <v>413</v>
      </c>
      <c r="G3403" t="s">
        <v>413</v>
      </c>
      <c r="I3403" t="s">
        <v>1636</v>
      </c>
      <c r="J3403" t="s">
        <v>1636</v>
      </c>
      <c r="K3403" t="s">
        <v>5572</v>
      </c>
    </row>
    <row r="3404" spans="1:11" x14ac:dyDescent="0.35">
      <c r="A3404" t="s">
        <v>6524</v>
      </c>
      <c r="B3404" t="s">
        <v>5100</v>
      </c>
      <c r="C3404" t="s">
        <v>4869</v>
      </c>
      <c r="D3404" t="s">
        <v>413</v>
      </c>
      <c r="E3404" t="s">
        <v>413</v>
      </c>
      <c r="F3404" t="s">
        <v>413</v>
      </c>
      <c r="G3404" t="s">
        <v>413</v>
      </c>
      <c r="I3404" t="s">
        <v>1636</v>
      </c>
      <c r="J3404" t="s">
        <v>1636</v>
      </c>
      <c r="K3404" t="s">
        <v>5573</v>
      </c>
    </row>
    <row r="3405" spans="1:11" x14ac:dyDescent="0.35">
      <c r="A3405" t="s">
        <v>6524</v>
      </c>
      <c r="B3405" t="s">
        <v>5100</v>
      </c>
      <c r="C3405" t="s">
        <v>4890</v>
      </c>
      <c r="D3405" t="s">
        <v>413</v>
      </c>
      <c r="E3405" t="s">
        <v>413</v>
      </c>
      <c r="F3405" t="s">
        <v>413</v>
      </c>
      <c r="G3405" t="s">
        <v>413</v>
      </c>
      <c r="I3405" t="s">
        <v>1636</v>
      </c>
      <c r="J3405" t="s">
        <v>1636</v>
      </c>
      <c r="K3405" t="s">
        <v>5574</v>
      </c>
    </row>
    <row r="3406" spans="1:11" x14ac:dyDescent="0.35">
      <c r="A3406" t="s">
        <v>6524</v>
      </c>
      <c r="B3406" t="s">
        <v>5101</v>
      </c>
      <c r="C3406" t="s">
        <v>4826</v>
      </c>
      <c r="D3406" t="s">
        <v>413</v>
      </c>
      <c r="E3406" t="s">
        <v>413</v>
      </c>
      <c r="F3406" t="s">
        <v>413</v>
      </c>
      <c r="G3406" t="s">
        <v>413</v>
      </c>
      <c r="I3406" t="s">
        <v>1636</v>
      </c>
      <c r="J3406">
        <v>0</v>
      </c>
      <c r="K3406" t="s">
        <v>5575</v>
      </c>
    </row>
    <row r="3407" spans="1:11" x14ac:dyDescent="0.35">
      <c r="A3407" t="s">
        <v>6524</v>
      </c>
      <c r="B3407" t="s">
        <v>5101</v>
      </c>
      <c r="C3407" t="s">
        <v>4847</v>
      </c>
      <c r="D3407" t="s">
        <v>413</v>
      </c>
      <c r="E3407" t="s">
        <v>413</v>
      </c>
      <c r="F3407" t="s">
        <v>413</v>
      </c>
      <c r="G3407" t="s">
        <v>413</v>
      </c>
      <c r="I3407" t="s">
        <v>1636</v>
      </c>
      <c r="J3407" t="s">
        <v>1636</v>
      </c>
      <c r="K3407" t="s">
        <v>5576</v>
      </c>
    </row>
    <row r="3408" spans="1:11" x14ac:dyDescent="0.35">
      <c r="A3408" t="s">
        <v>6524</v>
      </c>
      <c r="B3408" t="s">
        <v>5101</v>
      </c>
      <c r="C3408" t="s">
        <v>4868</v>
      </c>
      <c r="D3408" t="s">
        <v>413</v>
      </c>
      <c r="E3408" t="s">
        <v>413</v>
      </c>
      <c r="F3408" t="s">
        <v>413</v>
      </c>
      <c r="G3408" t="s">
        <v>413</v>
      </c>
      <c r="I3408" t="s">
        <v>1636</v>
      </c>
      <c r="J3408" t="s">
        <v>1636</v>
      </c>
      <c r="K3408" t="s">
        <v>5577</v>
      </c>
    </row>
    <row r="3409" spans="1:11" x14ac:dyDescent="0.35">
      <c r="A3409" t="s">
        <v>6524</v>
      </c>
      <c r="B3409" t="s">
        <v>5101</v>
      </c>
      <c r="C3409" t="s">
        <v>4889</v>
      </c>
      <c r="D3409" t="s">
        <v>413</v>
      </c>
      <c r="E3409" t="s">
        <v>413</v>
      </c>
      <c r="F3409" t="s">
        <v>413</v>
      </c>
      <c r="G3409" t="s">
        <v>413</v>
      </c>
      <c r="I3409" t="s">
        <v>1636</v>
      </c>
      <c r="J3409" t="s">
        <v>1636</v>
      </c>
      <c r="K3409" t="s">
        <v>5578</v>
      </c>
    </row>
    <row r="3410" spans="1:11" x14ac:dyDescent="0.35">
      <c r="A3410" t="s">
        <v>6524</v>
      </c>
      <c r="B3410" t="s">
        <v>5102</v>
      </c>
      <c r="C3410" t="s">
        <v>4825</v>
      </c>
      <c r="D3410" t="s">
        <v>413</v>
      </c>
      <c r="E3410" t="s">
        <v>413</v>
      </c>
      <c r="F3410" t="s">
        <v>413</v>
      </c>
      <c r="G3410" t="s">
        <v>413</v>
      </c>
      <c r="I3410" t="s">
        <v>1636</v>
      </c>
      <c r="J3410">
        <v>0</v>
      </c>
      <c r="K3410" t="s">
        <v>5579</v>
      </c>
    </row>
    <row r="3411" spans="1:11" x14ac:dyDescent="0.35">
      <c r="A3411" t="s">
        <v>6524</v>
      </c>
      <c r="B3411" t="s">
        <v>5102</v>
      </c>
      <c r="C3411" t="s">
        <v>4846</v>
      </c>
      <c r="D3411" t="s">
        <v>413</v>
      </c>
      <c r="E3411" t="s">
        <v>413</v>
      </c>
      <c r="F3411" t="s">
        <v>413</v>
      </c>
      <c r="G3411" t="s">
        <v>413</v>
      </c>
      <c r="I3411" t="s">
        <v>1636</v>
      </c>
      <c r="J3411" t="s">
        <v>1636</v>
      </c>
      <c r="K3411" t="s">
        <v>5580</v>
      </c>
    </row>
    <row r="3412" spans="1:11" x14ac:dyDescent="0.35">
      <c r="A3412" t="s">
        <v>6524</v>
      </c>
      <c r="B3412" t="s">
        <v>5102</v>
      </c>
      <c r="C3412" t="s">
        <v>4867</v>
      </c>
      <c r="D3412" t="s">
        <v>413</v>
      </c>
      <c r="E3412" t="s">
        <v>413</v>
      </c>
      <c r="F3412" t="s">
        <v>413</v>
      </c>
      <c r="G3412" t="s">
        <v>413</v>
      </c>
      <c r="I3412" t="s">
        <v>1636</v>
      </c>
      <c r="J3412" t="s">
        <v>1636</v>
      </c>
      <c r="K3412" t="s">
        <v>5581</v>
      </c>
    </row>
    <row r="3413" spans="1:11" x14ac:dyDescent="0.35">
      <c r="A3413" t="s">
        <v>6524</v>
      </c>
      <c r="B3413" t="s">
        <v>5102</v>
      </c>
      <c r="C3413" t="s">
        <v>4888</v>
      </c>
      <c r="D3413" t="s">
        <v>413</v>
      </c>
      <c r="E3413" t="s">
        <v>413</v>
      </c>
      <c r="F3413" t="s">
        <v>413</v>
      </c>
      <c r="G3413" t="s">
        <v>413</v>
      </c>
      <c r="I3413" t="s">
        <v>1636</v>
      </c>
      <c r="J3413" t="s">
        <v>1636</v>
      </c>
      <c r="K3413" t="s">
        <v>5582</v>
      </c>
    </row>
    <row r="3414" spans="1:11" x14ac:dyDescent="0.35">
      <c r="A3414" t="s">
        <v>6524</v>
      </c>
      <c r="B3414" t="s">
        <v>5103</v>
      </c>
      <c r="C3414" t="s">
        <v>4824</v>
      </c>
      <c r="D3414" t="s">
        <v>413</v>
      </c>
      <c r="E3414" t="s">
        <v>413</v>
      </c>
      <c r="F3414" t="s">
        <v>413</v>
      </c>
      <c r="G3414" t="s">
        <v>413</v>
      </c>
      <c r="I3414" t="s">
        <v>1636</v>
      </c>
      <c r="J3414">
        <v>0</v>
      </c>
      <c r="K3414" t="s">
        <v>5583</v>
      </c>
    </row>
    <row r="3415" spans="1:11" x14ac:dyDescent="0.35">
      <c r="A3415" t="s">
        <v>6524</v>
      </c>
      <c r="B3415" t="s">
        <v>5103</v>
      </c>
      <c r="C3415" t="s">
        <v>4845</v>
      </c>
      <c r="D3415" t="s">
        <v>413</v>
      </c>
      <c r="E3415" t="s">
        <v>413</v>
      </c>
      <c r="F3415" t="s">
        <v>413</v>
      </c>
      <c r="G3415" t="s">
        <v>413</v>
      </c>
      <c r="I3415" t="s">
        <v>1636</v>
      </c>
      <c r="J3415" t="s">
        <v>1636</v>
      </c>
      <c r="K3415" t="s">
        <v>5584</v>
      </c>
    </row>
    <row r="3416" spans="1:11" x14ac:dyDescent="0.35">
      <c r="A3416" t="s">
        <v>6524</v>
      </c>
      <c r="B3416" t="s">
        <v>5103</v>
      </c>
      <c r="C3416" t="s">
        <v>4866</v>
      </c>
      <c r="D3416" t="s">
        <v>413</v>
      </c>
      <c r="E3416" t="s">
        <v>413</v>
      </c>
      <c r="F3416" t="s">
        <v>413</v>
      </c>
      <c r="G3416" t="s">
        <v>413</v>
      </c>
      <c r="I3416" t="s">
        <v>1636</v>
      </c>
      <c r="J3416" t="s">
        <v>1636</v>
      </c>
      <c r="K3416" t="s">
        <v>5585</v>
      </c>
    </row>
    <row r="3417" spans="1:11" x14ac:dyDescent="0.35">
      <c r="A3417" t="s">
        <v>6524</v>
      </c>
      <c r="B3417" t="s">
        <v>5103</v>
      </c>
      <c r="C3417" t="s">
        <v>4887</v>
      </c>
      <c r="D3417" t="s">
        <v>413</v>
      </c>
      <c r="E3417" t="s">
        <v>413</v>
      </c>
      <c r="F3417" t="s">
        <v>413</v>
      </c>
      <c r="G3417" t="s">
        <v>413</v>
      </c>
      <c r="I3417" t="s">
        <v>1636</v>
      </c>
      <c r="J3417" t="s">
        <v>1636</v>
      </c>
      <c r="K3417" t="s">
        <v>5586</v>
      </c>
    </row>
    <row r="3418" spans="1:11" x14ac:dyDescent="0.35">
      <c r="A3418" t="s">
        <v>6524</v>
      </c>
      <c r="B3418" t="s">
        <v>5104</v>
      </c>
      <c r="C3418" t="s">
        <v>4823</v>
      </c>
      <c r="D3418" t="s">
        <v>413</v>
      </c>
      <c r="E3418" t="s">
        <v>413</v>
      </c>
      <c r="F3418" t="s">
        <v>413</v>
      </c>
      <c r="G3418" t="s">
        <v>413</v>
      </c>
      <c r="I3418" t="s">
        <v>1636</v>
      </c>
      <c r="J3418">
        <v>0</v>
      </c>
      <c r="K3418" t="s">
        <v>5587</v>
      </c>
    </row>
    <row r="3419" spans="1:11" x14ac:dyDescent="0.35">
      <c r="A3419" t="s">
        <v>6524</v>
      </c>
      <c r="B3419" t="s">
        <v>5104</v>
      </c>
      <c r="C3419" t="s">
        <v>4844</v>
      </c>
      <c r="D3419" t="s">
        <v>413</v>
      </c>
      <c r="E3419" t="s">
        <v>413</v>
      </c>
      <c r="F3419" t="s">
        <v>413</v>
      </c>
      <c r="G3419" t="s">
        <v>413</v>
      </c>
      <c r="I3419" t="s">
        <v>1636</v>
      </c>
      <c r="J3419" t="s">
        <v>1636</v>
      </c>
      <c r="K3419" t="s">
        <v>5588</v>
      </c>
    </row>
    <row r="3420" spans="1:11" x14ac:dyDescent="0.35">
      <c r="A3420" t="s">
        <v>6524</v>
      </c>
      <c r="B3420" t="s">
        <v>5104</v>
      </c>
      <c r="C3420" t="s">
        <v>4865</v>
      </c>
      <c r="D3420" t="s">
        <v>413</v>
      </c>
      <c r="E3420" t="s">
        <v>413</v>
      </c>
      <c r="F3420" t="s">
        <v>413</v>
      </c>
      <c r="G3420" t="s">
        <v>413</v>
      </c>
      <c r="I3420" t="s">
        <v>1636</v>
      </c>
      <c r="J3420" t="s">
        <v>1636</v>
      </c>
      <c r="K3420" t="s">
        <v>5589</v>
      </c>
    </row>
    <row r="3421" spans="1:11" x14ac:dyDescent="0.35">
      <c r="A3421" t="s">
        <v>6524</v>
      </c>
      <c r="B3421" t="s">
        <v>5104</v>
      </c>
      <c r="C3421" t="s">
        <v>4886</v>
      </c>
      <c r="D3421" t="s">
        <v>413</v>
      </c>
      <c r="E3421" t="s">
        <v>413</v>
      </c>
      <c r="F3421" t="s">
        <v>413</v>
      </c>
      <c r="G3421" t="s">
        <v>413</v>
      </c>
      <c r="I3421" t="s">
        <v>1636</v>
      </c>
      <c r="J3421" t="s">
        <v>1636</v>
      </c>
      <c r="K3421" t="s">
        <v>5590</v>
      </c>
    </row>
    <row r="3422" spans="1:11" x14ac:dyDescent="0.35">
      <c r="A3422" t="s">
        <v>6524</v>
      </c>
      <c r="B3422" t="s">
        <v>5105</v>
      </c>
      <c r="C3422" t="s">
        <v>4822</v>
      </c>
      <c r="D3422" t="s">
        <v>413</v>
      </c>
      <c r="E3422" t="s">
        <v>413</v>
      </c>
      <c r="F3422" t="s">
        <v>413</v>
      </c>
      <c r="G3422" t="s">
        <v>413</v>
      </c>
      <c r="I3422" t="s">
        <v>1636</v>
      </c>
      <c r="J3422">
        <v>0</v>
      </c>
      <c r="K3422" t="s">
        <v>5591</v>
      </c>
    </row>
    <row r="3423" spans="1:11" x14ac:dyDescent="0.35">
      <c r="A3423" t="s">
        <v>6524</v>
      </c>
      <c r="B3423" t="s">
        <v>5105</v>
      </c>
      <c r="C3423" t="s">
        <v>4843</v>
      </c>
      <c r="D3423" t="s">
        <v>413</v>
      </c>
      <c r="E3423" t="s">
        <v>413</v>
      </c>
      <c r="F3423" t="s">
        <v>413</v>
      </c>
      <c r="G3423" t="s">
        <v>413</v>
      </c>
      <c r="I3423" t="s">
        <v>1636</v>
      </c>
      <c r="J3423" t="s">
        <v>1636</v>
      </c>
      <c r="K3423" t="s">
        <v>5592</v>
      </c>
    </row>
    <row r="3424" spans="1:11" x14ac:dyDescent="0.35">
      <c r="A3424" t="s">
        <v>6524</v>
      </c>
      <c r="B3424" t="s">
        <v>5105</v>
      </c>
      <c r="C3424" t="s">
        <v>4864</v>
      </c>
      <c r="D3424" t="s">
        <v>413</v>
      </c>
      <c r="E3424" t="s">
        <v>413</v>
      </c>
      <c r="F3424" t="s">
        <v>413</v>
      </c>
      <c r="G3424" t="s">
        <v>413</v>
      </c>
      <c r="I3424" t="s">
        <v>1636</v>
      </c>
      <c r="J3424" t="s">
        <v>1636</v>
      </c>
      <c r="K3424" t="s">
        <v>5593</v>
      </c>
    </row>
    <row r="3425" spans="1:11" x14ac:dyDescent="0.35">
      <c r="A3425" t="s">
        <v>6524</v>
      </c>
      <c r="B3425" t="s">
        <v>5105</v>
      </c>
      <c r="C3425" t="s">
        <v>4885</v>
      </c>
      <c r="D3425" t="s">
        <v>413</v>
      </c>
      <c r="E3425" t="s">
        <v>413</v>
      </c>
      <c r="F3425" t="s">
        <v>413</v>
      </c>
      <c r="G3425" t="s">
        <v>413</v>
      </c>
      <c r="I3425" t="s">
        <v>1636</v>
      </c>
      <c r="J3425" t="s">
        <v>1636</v>
      </c>
      <c r="K3425" t="s">
        <v>5594</v>
      </c>
    </row>
    <row r="3426" spans="1:11" x14ac:dyDescent="0.35">
      <c r="A3426" t="s">
        <v>6524</v>
      </c>
      <c r="B3426" t="s">
        <v>5106</v>
      </c>
      <c r="C3426" t="s">
        <v>4835</v>
      </c>
      <c r="D3426" t="s">
        <v>413</v>
      </c>
      <c r="E3426" t="s">
        <v>413</v>
      </c>
      <c r="F3426" t="s">
        <v>413</v>
      </c>
      <c r="G3426" t="s">
        <v>413</v>
      </c>
      <c r="I3426" t="s">
        <v>1636</v>
      </c>
      <c r="J3426">
        <v>0</v>
      </c>
      <c r="K3426" t="s">
        <v>5595</v>
      </c>
    </row>
    <row r="3427" spans="1:11" x14ac:dyDescent="0.35">
      <c r="A3427" t="s">
        <v>6524</v>
      </c>
      <c r="B3427" t="s">
        <v>5106</v>
      </c>
      <c r="C3427" t="s">
        <v>4856</v>
      </c>
      <c r="D3427" t="s">
        <v>413</v>
      </c>
      <c r="E3427" t="s">
        <v>413</v>
      </c>
      <c r="F3427" t="s">
        <v>413</v>
      </c>
      <c r="G3427" t="s">
        <v>413</v>
      </c>
      <c r="I3427" t="s">
        <v>1636</v>
      </c>
      <c r="J3427" t="s">
        <v>1636</v>
      </c>
      <c r="K3427" t="s">
        <v>5596</v>
      </c>
    </row>
    <row r="3428" spans="1:11" x14ac:dyDescent="0.35">
      <c r="A3428" t="s">
        <v>6524</v>
      </c>
      <c r="B3428" t="s">
        <v>5106</v>
      </c>
      <c r="C3428" t="s">
        <v>4877</v>
      </c>
      <c r="D3428" t="s">
        <v>413</v>
      </c>
      <c r="E3428" t="s">
        <v>413</v>
      </c>
      <c r="F3428" t="s">
        <v>413</v>
      </c>
      <c r="G3428" t="s">
        <v>413</v>
      </c>
      <c r="I3428" t="s">
        <v>1636</v>
      </c>
      <c r="J3428" t="s">
        <v>1636</v>
      </c>
      <c r="K3428" t="s">
        <v>5597</v>
      </c>
    </row>
    <row r="3429" spans="1:11" x14ac:dyDescent="0.35">
      <c r="A3429" t="s">
        <v>6524</v>
      </c>
      <c r="B3429" t="s">
        <v>5106</v>
      </c>
      <c r="C3429" t="s">
        <v>4898</v>
      </c>
      <c r="D3429" t="s">
        <v>413</v>
      </c>
      <c r="E3429" t="s">
        <v>413</v>
      </c>
      <c r="F3429" t="s">
        <v>413</v>
      </c>
      <c r="G3429" t="s">
        <v>413</v>
      </c>
      <c r="I3429" t="s">
        <v>1636</v>
      </c>
      <c r="J3429" t="s">
        <v>1636</v>
      </c>
      <c r="K3429" t="s">
        <v>5598</v>
      </c>
    </row>
    <row r="3430" spans="1:11" x14ac:dyDescent="0.35">
      <c r="A3430" t="s">
        <v>6524</v>
      </c>
      <c r="B3430" t="s">
        <v>5107</v>
      </c>
      <c r="C3430" t="s">
        <v>4834</v>
      </c>
      <c r="D3430" t="s">
        <v>413</v>
      </c>
      <c r="E3430" t="s">
        <v>413</v>
      </c>
      <c r="F3430" t="s">
        <v>413</v>
      </c>
      <c r="G3430" t="s">
        <v>413</v>
      </c>
      <c r="I3430" t="s">
        <v>1636</v>
      </c>
      <c r="J3430">
        <v>0</v>
      </c>
      <c r="K3430" t="s">
        <v>5599</v>
      </c>
    </row>
    <row r="3431" spans="1:11" x14ac:dyDescent="0.35">
      <c r="A3431" t="s">
        <v>6524</v>
      </c>
      <c r="B3431" t="s">
        <v>5107</v>
      </c>
      <c r="C3431" t="s">
        <v>4855</v>
      </c>
      <c r="D3431" t="s">
        <v>413</v>
      </c>
      <c r="E3431" t="s">
        <v>413</v>
      </c>
      <c r="F3431" t="s">
        <v>413</v>
      </c>
      <c r="G3431" t="s">
        <v>413</v>
      </c>
      <c r="I3431" t="s">
        <v>1636</v>
      </c>
      <c r="J3431" t="s">
        <v>1636</v>
      </c>
      <c r="K3431" t="s">
        <v>5600</v>
      </c>
    </row>
    <row r="3432" spans="1:11" x14ac:dyDescent="0.35">
      <c r="A3432" t="s">
        <v>6524</v>
      </c>
      <c r="B3432" t="s">
        <v>5107</v>
      </c>
      <c r="C3432" t="s">
        <v>4876</v>
      </c>
      <c r="D3432" t="s">
        <v>413</v>
      </c>
      <c r="E3432" t="s">
        <v>413</v>
      </c>
      <c r="F3432" t="s">
        <v>413</v>
      </c>
      <c r="G3432" t="s">
        <v>413</v>
      </c>
      <c r="I3432" t="s">
        <v>1636</v>
      </c>
      <c r="J3432" t="s">
        <v>1636</v>
      </c>
      <c r="K3432" t="s">
        <v>5601</v>
      </c>
    </row>
    <row r="3433" spans="1:11" x14ac:dyDescent="0.35">
      <c r="A3433" t="s">
        <v>6524</v>
      </c>
      <c r="B3433" t="s">
        <v>5107</v>
      </c>
      <c r="C3433" t="s">
        <v>4897</v>
      </c>
      <c r="D3433" t="s">
        <v>413</v>
      </c>
      <c r="E3433" t="s">
        <v>413</v>
      </c>
      <c r="F3433" t="s">
        <v>413</v>
      </c>
      <c r="G3433" t="s">
        <v>413</v>
      </c>
      <c r="I3433" t="s">
        <v>1636</v>
      </c>
      <c r="J3433" t="s">
        <v>1636</v>
      </c>
      <c r="K3433" t="s">
        <v>5602</v>
      </c>
    </row>
    <row r="3434" spans="1:11" x14ac:dyDescent="0.35">
      <c r="A3434" t="s">
        <v>6524</v>
      </c>
      <c r="B3434" t="s">
        <v>5108</v>
      </c>
      <c r="C3434" t="s">
        <v>4833</v>
      </c>
      <c r="D3434" t="s">
        <v>413</v>
      </c>
      <c r="E3434" t="s">
        <v>413</v>
      </c>
      <c r="F3434" t="s">
        <v>413</v>
      </c>
      <c r="G3434" t="s">
        <v>413</v>
      </c>
      <c r="I3434" t="s">
        <v>1636</v>
      </c>
      <c r="J3434">
        <v>0</v>
      </c>
      <c r="K3434" t="s">
        <v>5603</v>
      </c>
    </row>
    <row r="3435" spans="1:11" x14ac:dyDescent="0.35">
      <c r="A3435" t="s">
        <v>6524</v>
      </c>
      <c r="B3435" t="s">
        <v>5108</v>
      </c>
      <c r="C3435" t="s">
        <v>4854</v>
      </c>
      <c r="D3435" t="s">
        <v>413</v>
      </c>
      <c r="E3435" t="s">
        <v>413</v>
      </c>
      <c r="F3435" t="s">
        <v>413</v>
      </c>
      <c r="G3435" t="s">
        <v>413</v>
      </c>
      <c r="I3435" t="s">
        <v>1636</v>
      </c>
      <c r="J3435" t="s">
        <v>1636</v>
      </c>
      <c r="K3435" t="s">
        <v>5604</v>
      </c>
    </row>
    <row r="3436" spans="1:11" x14ac:dyDescent="0.35">
      <c r="A3436" t="s">
        <v>6524</v>
      </c>
      <c r="B3436" t="s">
        <v>5108</v>
      </c>
      <c r="C3436" t="s">
        <v>4875</v>
      </c>
      <c r="D3436" t="s">
        <v>413</v>
      </c>
      <c r="E3436" t="s">
        <v>413</v>
      </c>
      <c r="F3436" t="s">
        <v>413</v>
      </c>
      <c r="G3436" t="s">
        <v>413</v>
      </c>
      <c r="I3436" t="s">
        <v>1636</v>
      </c>
      <c r="J3436" t="s">
        <v>1636</v>
      </c>
      <c r="K3436" t="s">
        <v>5605</v>
      </c>
    </row>
    <row r="3437" spans="1:11" x14ac:dyDescent="0.35">
      <c r="A3437" t="s">
        <v>6524</v>
      </c>
      <c r="B3437" t="s">
        <v>5108</v>
      </c>
      <c r="C3437" t="s">
        <v>4896</v>
      </c>
      <c r="D3437" t="s">
        <v>413</v>
      </c>
      <c r="E3437" t="s">
        <v>413</v>
      </c>
      <c r="F3437" t="s">
        <v>413</v>
      </c>
      <c r="G3437" t="s">
        <v>413</v>
      </c>
      <c r="I3437" t="s">
        <v>1636</v>
      </c>
      <c r="J3437" t="s">
        <v>1636</v>
      </c>
      <c r="K3437" t="s">
        <v>5606</v>
      </c>
    </row>
    <row r="3438" spans="1:11" x14ac:dyDescent="0.35">
      <c r="A3438" t="s">
        <v>6524</v>
      </c>
      <c r="B3438" t="s">
        <v>5109</v>
      </c>
      <c r="C3438" t="s">
        <v>4832</v>
      </c>
      <c r="D3438" t="s">
        <v>413</v>
      </c>
      <c r="E3438" t="s">
        <v>413</v>
      </c>
      <c r="F3438" t="s">
        <v>413</v>
      </c>
      <c r="G3438" t="s">
        <v>413</v>
      </c>
      <c r="I3438" t="s">
        <v>1636</v>
      </c>
      <c r="J3438">
        <v>0</v>
      </c>
      <c r="K3438" t="s">
        <v>5607</v>
      </c>
    </row>
    <row r="3439" spans="1:11" x14ac:dyDescent="0.35">
      <c r="A3439" t="s">
        <v>6524</v>
      </c>
      <c r="B3439" t="s">
        <v>5109</v>
      </c>
      <c r="C3439" t="s">
        <v>4853</v>
      </c>
      <c r="D3439" t="s">
        <v>413</v>
      </c>
      <c r="E3439" t="s">
        <v>413</v>
      </c>
      <c r="F3439" t="s">
        <v>413</v>
      </c>
      <c r="G3439" t="s">
        <v>413</v>
      </c>
      <c r="I3439" t="s">
        <v>1636</v>
      </c>
      <c r="J3439" t="s">
        <v>1636</v>
      </c>
      <c r="K3439" t="s">
        <v>5608</v>
      </c>
    </row>
    <row r="3440" spans="1:11" x14ac:dyDescent="0.35">
      <c r="A3440" t="s">
        <v>6524</v>
      </c>
      <c r="B3440" t="s">
        <v>5109</v>
      </c>
      <c r="C3440" t="s">
        <v>4874</v>
      </c>
      <c r="D3440" t="s">
        <v>413</v>
      </c>
      <c r="E3440" t="s">
        <v>413</v>
      </c>
      <c r="F3440" t="s">
        <v>413</v>
      </c>
      <c r="G3440" t="s">
        <v>413</v>
      </c>
      <c r="I3440" t="s">
        <v>1636</v>
      </c>
      <c r="J3440" t="s">
        <v>1636</v>
      </c>
      <c r="K3440" t="s">
        <v>5609</v>
      </c>
    </row>
    <row r="3441" spans="1:11" x14ac:dyDescent="0.35">
      <c r="A3441" t="s">
        <v>6524</v>
      </c>
      <c r="B3441" t="s">
        <v>5109</v>
      </c>
      <c r="C3441" t="s">
        <v>4895</v>
      </c>
      <c r="D3441" t="s">
        <v>413</v>
      </c>
      <c r="E3441" t="s">
        <v>413</v>
      </c>
      <c r="F3441" t="s">
        <v>413</v>
      </c>
      <c r="G3441" t="s">
        <v>413</v>
      </c>
      <c r="I3441" t="s">
        <v>1636</v>
      </c>
      <c r="J3441" t="s">
        <v>1636</v>
      </c>
      <c r="K3441" t="s">
        <v>5610</v>
      </c>
    </row>
    <row r="3442" spans="1:11" x14ac:dyDescent="0.35">
      <c r="A3442" t="s">
        <v>6524</v>
      </c>
      <c r="B3442" t="s">
        <v>5110</v>
      </c>
      <c r="C3442" t="s">
        <v>4831</v>
      </c>
      <c r="D3442" t="s">
        <v>413</v>
      </c>
      <c r="E3442" t="s">
        <v>413</v>
      </c>
      <c r="F3442" t="s">
        <v>413</v>
      </c>
      <c r="G3442" t="s">
        <v>413</v>
      </c>
      <c r="I3442" t="s">
        <v>1636</v>
      </c>
      <c r="J3442">
        <v>0</v>
      </c>
      <c r="K3442" t="s">
        <v>5611</v>
      </c>
    </row>
    <row r="3443" spans="1:11" x14ac:dyDescent="0.35">
      <c r="A3443" t="s">
        <v>6524</v>
      </c>
      <c r="B3443" t="s">
        <v>5110</v>
      </c>
      <c r="C3443" t="s">
        <v>4852</v>
      </c>
      <c r="D3443" t="s">
        <v>413</v>
      </c>
      <c r="E3443" t="s">
        <v>413</v>
      </c>
      <c r="F3443" t="s">
        <v>413</v>
      </c>
      <c r="G3443" t="s">
        <v>413</v>
      </c>
      <c r="I3443" t="s">
        <v>1636</v>
      </c>
      <c r="J3443" t="s">
        <v>1636</v>
      </c>
      <c r="K3443" t="s">
        <v>5612</v>
      </c>
    </row>
    <row r="3444" spans="1:11" x14ac:dyDescent="0.35">
      <c r="A3444" t="s">
        <v>6524</v>
      </c>
      <c r="B3444" t="s">
        <v>5110</v>
      </c>
      <c r="C3444" t="s">
        <v>4873</v>
      </c>
      <c r="D3444" t="s">
        <v>413</v>
      </c>
      <c r="E3444" t="s">
        <v>413</v>
      </c>
      <c r="F3444" t="s">
        <v>413</v>
      </c>
      <c r="G3444" t="s">
        <v>413</v>
      </c>
      <c r="I3444" t="s">
        <v>1636</v>
      </c>
      <c r="J3444" t="s">
        <v>1636</v>
      </c>
      <c r="K3444" t="s">
        <v>5613</v>
      </c>
    </row>
    <row r="3445" spans="1:11" x14ac:dyDescent="0.35">
      <c r="A3445" t="s">
        <v>6524</v>
      </c>
      <c r="B3445" t="s">
        <v>5110</v>
      </c>
      <c r="C3445" t="s">
        <v>4894</v>
      </c>
      <c r="D3445" t="s">
        <v>413</v>
      </c>
      <c r="E3445" t="s">
        <v>413</v>
      </c>
      <c r="F3445" t="s">
        <v>413</v>
      </c>
      <c r="G3445" t="s">
        <v>413</v>
      </c>
      <c r="I3445" t="s">
        <v>1636</v>
      </c>
      <c r="J3445" t="s">
        <v>1636</v>
      </c>
      <c r="K3445" t="s">
        <v>5614</v>
      </c>
    </row>
    <row r="3446" spans="1:11" x14ac:dyDescent="0.35">
      <c r="A3446" t="s">
        <v>6524</v>
      </c>
      <c r="B3446" t="s">
        <v>5111</v>
      </c>
      <c r="C3446" t="s">
        <v>4830</v>
      </c>
      <c r="D3446" t="s">
        <v>413</v>
      </c>
      <c r="E3446" t="s">
        <v>413</v>
      </c>
      <c r="F3446" t="s">
        <v>413</v>
      </c>
      <c r="G3446" t="s">
        <v>413</v>
      </c>
      <c r="I3446" t="s">
        <v>1636</v>
      </c>
      <c r="J3446">
        <v>0</v>
      </c>
      <c r="K3446" t="s">
        <v>5615</v>
      </c>
    </row>
    <row r="3447" spans="1:11" x14ac:dyDescent="0.35">
      <c r="A3447" t="s">
        <v>6524</v>
      </c>
      <c r="B3447" t="s">
        <v>5111</v>
      </c>
      <c r="C3447" t="s">
        <v>4851</v>
      </c>
      <c r="D3447" t="s">
        <v>413</v>
      </c>
      <c r="E3447" t="s">
        <v>413</v>
      </c>
      <c r="F3447" t="s">
        <v>413</v>
      </c>
      <c r="G3447" t="s">
        <v>413</v>
      </c>
      <c r="I3447" t="s">
        <v>1636</v>
      </c>
      <c r="J3447" t="s">
        <v>1636</v>
      </c>
      <c r="K3447" t="s">
        <v>5616</v>
      </c>
    </row>
    <row r="3448" spans="1:11" x14ac:dyDescent="0.35">
      <c r="A3448" t="s">
        <v>6524</v>
      </c>
      <c r="B3448" t="s">
        <v>5111</v>
      </c>
      <c r="C3448" t="s">
        <v>4872</v>
      </c>
      <c r="D3448" t="s">
        <v>413</v>
      </c>
      <c r="E3448" t="s">
        <v>413</v>
      </c>
      <c r="F3448" t="s">
        <v>413</v>
      </c>
      <c r="G3448" t="s">
        <v>413</v>
      </c>
      <c r="I3448" t="s">
        <v>1636</v>
      </c>
      <c r="J3448" t="s">
        <v>1636</v>
      </c>
      <c r="K3448" t="s">
        <v>5617</v>
      </c>
    </row>
    <row r="3449" spans="1:11" x14ac:dyDescent="0.35">
      <c r="A3449" t="s">
        <v>6524</v>
      </c>
      <c r="B3449" t="s">
        <v>5111</v>
      </c>
      <c r="C3449" t="s">
        <v>4893</v>
      </c>
      <c r="D3449" t="s">
        <v>413</v>
      </c>
      <c r="E3449" t="s">
        <v>413</v>
      </c>
      <c r="F3449" t="s">
        <v>413</v>
      </c>
      <c r="G3449" t="s">
        <v>413</v>
      </c>
      <c r="I3449" t="s">
        <v>1636</v>
      </c>
      <c r="J3449" t="s">
        <v>1636</v>
      </c>
      <c r="K3449" t="s">
        <v>5618</v>
      </c>
    </row>
    <row r="3450" spans="1:11" x14ac:dyDescent="0.35">
      <c r="A3450" t="s">
        <v>6524</v>
      </c>
      <c r="B3450" t="s">
        <v>5112</v>
      </c>
      <c r="C3450" t="s">
        <v>4829</v>
      </c>
      <c r="D3450" t="s">
        <v>413</v>
      </c>
      <c r="E3450" t="s">
        <v>413</v>
      </c>
      <c r="F3450" t="s">
        <v>413</v>
      </c>
      <c r="G3450" t="s">
        <v>413</v>
      </c>
      <c r="I3450" t="s">
        <v>1636</v>
      </c>
      <c r="J3450">
        <v>0</v>
      </c>
      <c r="K3450" t="s">
        <v>5619</v>
      </c>
    </row>
    <row r="3451" spans="1:11" x14ac:dyDescent="0.35">
      <c r="A3451" t="s">
        <v>6524</v>
      </c>
      <c r="B3451" t="s">
        <v>5112</v>
      </c>
      <c r="C3451" t="s">
        <v>4850</v>
      </c>
      <c r="D3451" t="s">
        <v>413</v>
      </c>
      <c r="E3451" t="s">
        <v>413</v>
      </c>
      <c r="F3451" t="s">
        <v>413</v>
      </c>
      <c r="G3451" t="s">
        <v>413</v>
      </c>
      <c r="I3451" t="s">
        <v>1636</v>
      </c>
      <c r="J3451" t="s">
        <v>1636</v>
      </c>
      <c r="K3451" t="s">
        <v>5620</v>
      </c>
    </row>
    <row r="3452" spans="1:11" x14ac:dyDescent="0.35">
      <c r="A3452" t="s">
        <v>6524</v>
      </c>
      <c r="B3452" t="s">
        <v>5112</v>
      </c>
      <c r="C3452" t="s">
        <v>4871</v>
      </c>
      <c r="D3452" t="s">
        <v>413</v>
      </c>
      <c r="E3452" t="s">
        <v>413</v>
      </c>
      <c r="F3452" t="s">
        <v>413</v>
      </c>
      <c r="G3452" t="s">
        <v>413</v>
      </c>
      <c r="I3452" t="s">
        <v>1636</v>
      </c>
      <c r="J3452" t="s">
        <v>1636</v>
      </c>
      <c r="K3452" t="s">
        <v>5621</v>
      </c>
    </row>
    <row r="3453" spans="1:11" x14ac:dyDescent="0.35">
      <c r="A3453" t="s">
        <v>6524</v>
      </c>
      <c r="B3453" t="s">
        <v>5112</v>
      </c>
      <c r="C3453" t="s">
        <v>4892</v>
      </c>
      <c r="D3453" t="s">
        <v>413</v>
      </c>
      <c r="E3453" t="s">
        <v>413</v>
      </c>
      <c r="F3453" t="s">
        <v>413</v>
      </c>
      <c r="G3453" t="s">
        <v>413</v>
      </c>
      <c r="I3453" t="s">
        <v>1636</v>
      </c>
      <c r="J3453" t="s">
        <v>1636</v>
      </c>
      <c r="K3453" t="s">
        <v>5622</v>
      </c>
    </row>
    <row r="3454" spans="1:11" x14ac:dyDescent="0.35">
      <c r="A3454" t="s">
        <v>6524</v>
      </c>
      <c r="B3454" t="s">
        <v>5113</v>
      </c>
      <c r="C3454" t="s">
        <v>4737</v>
      </c>
      <c r="E3454" t="s">
        <v>6037</v>
      </c>
      <c r="F3454" t="s">
        <v>6037</v>
      </c>
      <c r="G3454" t="s">
        <v>6193</v>
      </c>
      <c r="H3454">
        <v>49</v>
      </c>
      <c r="I3454" t="s">
        <v>2353</v>
      </c>
      <c r="J3454">
        <v>49</v>
      </c>
      <c r="K3454" t="s">
        <v>5623</v>
      </c>
    </row>
    <row r="3455" spans="1:11" x14ac:dyDescent="0.35">
      <c r="A3455" t="s">
        <v>6524</v>
      </c>
      <c r="B3455" t="s">
        <v>5113</v>
      </c>
      <c r="C3455" t="s">
        <v>4758</v>
      </c>
      <c r="E3455" t="s">
        <v>413</v>
      </c>
      <c r="F3455" t="s">
        <v>413</v>
      </c>
      <c r="G3455" t="s">
        <v>413</v>
      </c>
      <c r="I3455" t="s">
        <v>1636</v>
      </c>
      <c r="J3455" t="s">
        <v>1636</v>
      </c>
      <c r="K3455" t="s">
        <v>5624</v>
      </c>
    </row>
    <row r="3456" spans="1:11" x14ac:dyDescent="0.35">
      <c r="A3456" t="s">
        <v>6524</v>
      </c>
      <c r="B3456" t="s">
        <v>5113</v>
      </c>
      <c r="C3456" t="s">
        <v>4779</v>
      </c>
      <c r="E3456" t="s">
        <v>413</v>
      </c>
      <c r="F3456" t="s">
        <v>413</v>
      </c>
      <c r="G3456" t="s">
        <v>413</v>
      </c>
      <c r="I3456" t="s">
        <v>1636</v>
      </c>
      <c r="J3456" t="s">
        <v>1636</v>
      </c>
      <c r="K3456" t="s">
        <v>5625</v>
      </c>
    </row>
    <row r="3457" spans="1:11" x14ac:dyDescent="0.35">
      <c r="A3457" t="s">
        <v>6524</v>
      </c>
      <c r="B3457" t="s">
        <v>5113</v>
      </c>
      <c r="C3457" t="s">
        <v>4800</v>
      </c>
      <c r="E3457" t="s">
        <v>413</v>
      </c>
      <c r="F3457" t="s">
        <v>413</v>
      </c>
      <c r="G3457" t="s">
        <v>413</v>
      </c>
      <c r="I3457" t="s">
        <v>1636</v>
      </c>
      <c r="J3457" t="s">
        <v>1636</v>
      </c>
      <c r="K3457" t="s">
        <v>5626</v>
      </c>
    </row>
    <row r="3458" spans="1:11" x14ac:dyDescent="0.35">
      <c r="A3458" t="s">
        <v>6524</v>
      </c>
      <c r="B3458" t="s">
        <v>5118</v>
      </c>
      <c r="C3458" t="s">
        <v>4736</v>
      </c>
      <c r="D3458" t="s">
        <v>5116</v>
      </c>
      <c r="E3458" t="s">
        <v>5136</v>
      </c>
      <c r="F3458" t="s">
        <v>5136</v>
      </c>
      <c r="G3458" t="s">
        <v>6525</v>
      </c>
      <c r="H3458">
        <v>14</v>
      </c>
      <c r="I3458" t="s">
        <v>2353</v>
      </c>
      <c r="J3458">
        <v>49</v>
      </c>
      <c r="K3458" t="s">
        <v>5628</v>
      </c>
    </row>
    <row r="3459" spans="1:11" x14ac:dyDescent="0.35">
      <c r="A3459" t="s">
        <v>6524</v>
      </c>
      <c r="B3459" t="s">
        <v>5118</v>
      </c>
      <c r="C3459" t="s">
        <v>4757</v>
      </c>
      <c r="D3459" t="s">
        <v>3794</v>
      </c>
      <c r="E3459" t="s">
        <v>3795</v>
      </c>
      <c r="F3459" t="s">
        <v>3795</v>
      </c>
      <c r="G3459" t="s">
        <v>6546</v>
      </c>
      <c r="H3459">
        <v>35</v>
      </c>
      <c r="I3459" t="s">
        <v>2353</v>
      </c>
      <c r="J3459" t="s">
        <v>1636</v>
      </c>
      <c r="K3459" t="s">
        <v>5629</v>
      </c>
    </row>
    <row r="3460" spans="1:11" x14ac:dyDescent="0.35">
      <c r="A3460" t="s">
        <v>6524</v>
      </c>
      <c r="B3460" t="s">
        <v>5118</v>
      </c>
      <c r="C3460" t="s">
        <v>4778</v>
      </c>
      <c r="D3460" t="s">
        <v>413</v>
      </c>
      <c r="E3460" t="s">
        <v>413</v>
      </c>
      <c r="F3460" t="s">
        <v>413</v>
      </c>
      <c r="G3460" t="s">
        <v>413</v>
      </c>
      <c r="I3460" t="s">
        <v>1636</v>
      </c>
      <c r="J3460" t="s">
        <v>1636</v>
      </c>
      <c r="K3460" t="s">
        <v>5630</v>
      </c>
    </row>
    <row r="3461" spans="1:11" x14ac:dyDescent="0.35">
      <c r="A3461" t="s">
        <v>6524</v>
      </c>
      <c r="B3461" t="s">
        <v>5118</v>
      </c>
      <c r="C3461" t="s">
        <v>4799</v>
      </c>
      <c r="D3461" t="s">
        <v>413</v>
      </c>
      <c r="E3461" t="s">
        <v>413</v>
      </c>
      <c r="F3461" t="s">
        <v>413</v>
      </c>
      <c r="G3461" t="s">
        <v>413</v>
      </c>
      <c r="I3461" t="s">
        <v>1636</v>
      </c>
      <c r="J3461" t="s">
        <v>1636</v>
      </c>
      <c r="K3461" t="s">
        <v>5960</v>
      </c>
    </row>
    <row r="3462" spans="1:11" x14ac:dyDescent="0.35">
      <c r="A3462" t="s">
        <v>6524</v>
      </c>
      <c r="B3462" t="s">
        <v>5120</v>
      </c>
      <c r="C3462" t="s">
        <v>4735</v>
      </c>
      <c r="D3462" t="s">
        <v>5116</v>
      </c>
      <c r="E3462" t="s">
        <v>5136</v>
      </c>
      <c r="F3462" t="s">
        <v>5136</v>
      </c>
      <c r="G3462" t="s">
        <v>6525</v>
      </c>
      <c r="H3462">
        <v>21</v>
      </c>
      <c r="I3462" t="s">
        <v>2353</v>
      </c>
      <c r="J3462">
        <v>49</v>
      </c>
      <c r="K3462" t="s">
        <v>5631</v>
      </c>
    </row>
    <row r="3463" spans="1:11" x14ac:dyDescent="0.35">
      <c r="A3463" t="s">
        <v>6524</v>
      </c>
      <c r="B3463" t="s">
        <v>5120</v>
      </c>
      <c r="C3463" t="s">
        <v>4756</v>
      </c>
      <c r="D3463" t="s">
        <v>6036</v>
      </c>
      <c r="E3463" t="s">
        <v>6037</v>
      </c>
      <c r="F3463" t="s">
        <v>6037</v>
      </c>
      <c r="G3463" t="s">
        <v>6016</v>
      </c>
      <c r="H3463">
        <v>28</v>
      </c>
      <c r="I3463" t="s">
        <v>2353</v>
      </c>
      <c r="J3463" t="s">
        <v>1636</v>
      </c>
      <c r="K3463" t="s">
        <v>5632</v>
      </c>
    </row>
    <row r="3464" spans="1:11" x14ac:dyDescent="0.35">
      <c r="A3464" t="s">
        <v>6524</v>
      </c>
      <c r="B3464" t="s">
        <v>5120</v>
      </c>
      <c r="C3464" t="s">
        <v>4777</v>
      </c>
      <c r="D3464" t="s">
        <v>413</v>
      </c>
      <c r="E3464" t="s">
        <v>413</v>
      </c>
      <c r="F3464" t="s">
        <v>413</v>
      </c>
      <c r="G3464" t="s">
        <v>413</v>
      </c>
      <c r="I3464" t="s">
        <v>1636</v>
      </c>
      <c r="J3464" t="s">
        <v>1636</v>
      </c>
      <c r="K3464" t="s">
        <v>5633</v>
      </c>
    </row>
    <row r="3465" spans="1:11" x14ac:dyDescent="0.35">
      <c r="A3465" t="s">
        <v>6524</v>
      </c>
      <c r="B3465" t="s">
        <v>5120</v>
      </c>
      <c r="C3465" t="s">
        <v>4798</v>
      </c>
      <c r="D3465" t="s">
        <v>413</v>
      </c>
      <c r="E3465" t="s">
        <v>413</v>
      </c>
      <c r="F3465" t="s">
        <v>413</v>
      </c>
      <c r="G3465" t="s">
        <v>413</v>
      </c>
      <c r="I3465" t="s">
        <v>1636</v>
      </c>
      <c r="J3465" t="s">
        <v>1636</v>
      </c>
      <c r="K3465" t="s">
        <v>5634</v>
      </c>
    </row>
    <row r="3466" spans="1:11" x14ac:dyDescent="0.35">
      <c r="A3466" t="s">
        <v>6524</v>
      </c>
      <c r="B3466" t="s">
        <v>5121</v>
      </c>
      <c r="C3466" t="s">
        <v>4734</v>
      </c>
      <c r="D3466" t="s">
        <v>6036</v>
      </c>
      <c r="E3466" t="s">
        <v>6037</v>
      </c>
      <c r="F3466" t="s">
        <v>6037</v>
      </c>
      <c r="G3466" t="s">
        <v>6018</v>
      </c>
      <c r="H3466">
        <v>25</v>
      </c>
      <c r="I3466" t="s">
        <v>2353</v>
      </c>
      <c r="J3466">
        <v>49</v>
      </c>
      <c r="K3466" t="s">
        <v>5635</v>
      </c>
    </row>
    <row r="3467" spans="1:11" x14ac:dyDescent="0.35">
      <c r="A3467" t="s">
        <v>6524</v>
      </c>
      <c r="B3467" t="s">
        <v>5121</v>
      </c>
      <c r="C3467" t="s">
        <v>4755</v>
      </c>
      <c r="D3467" t="s">
        <v>5116</v>
      </c>
      <c r="E3467" t="s">
        <v>5191</v>
      </c>
      <c r="F3467" t="s">
        <v>5191</v>
      </c>
      <c r="G3467" t="s">
        <v>6191</v>
      </c>
      <c r="H3467">
        <v>24</v>
      </c>
      <c r="I3467" t="s">
        <v>2353</v>
      </c>
      <c r="J3467" t="s">
        <v>1636</v>
      </c>
      <c r="K3467" t="s">
        <v>5636</v>
      </c>
    </row>
    <row r="3468" spans="1:11" x14ac:dyDescent="0.35">
      <c r="A3468" t="s">
        <v>6524</v>
      </c>
      <c r="B3468" t="s">
        <v>5121</v>
      </c>
      <c r="C3468" t="s">
        <v>4776</v>
      </c>
      <c r="D3468" t="s">
        <v>413</v>
      </c>
      <c r="E3468" t="s">
        <v>413</v>
      </c>
      <c r="F3468" t="s">
        <v>413</v>
      </c>
      <c r="G3468" t="s">
        <v>413</v>
      </c>
      <c r="I3468" t="s">
        <v>1636</v>
      </c>
      <c r="J3468" t="s">
        <v>1636</v>
      </c>
      <c r="K3468" t="s">
        <v>5637</v>
      </c>
    </row>
    <row r="3469" spans="1:11" x14ac:dyDescent="0.35">
      <c r="A3469" t="s">
        <v>6524</v>
      </c>
      <c r="B3469" t="s">
        <v>5121</v>
      </c>
      <c r="C3469" t="s">
        <v>4797</v>
      </c>
      <c r="D3469" t="s">
        <v>413</v>
      </c>
      <c r="E3469" t="s">
        <v>413</v>
      </c>
      <c r="F3469" t="s">
        <v>413</v>
      </c>
      <c r="G3469" t="s">
        <v>413</v>
      </c>
      <c r="I3469" t="s">
        <v>1636</v>
      </c>
      <c r="J3469" t="s">
        <v>1636</v>
      </c>
      <c r="K3469" t="s">
        <v>5638</v>
      </c>
    </row>
    <row r="3470" spans="1:11" x14ac:dyDescent="0.35">
      <c r="A3470" t="s">
        <v>6524</v>
      </c>
      <c r="B3470" t="s">
        <v>5123</v>
      </c>
      <c r="C3470" t="s">
        <v>4733</v>
      </c>
      <c r="D3470" t="s">
        <v>6036</v>
      </c>
      <c r="E3470" t="s">
        <v>6037</v>
      </c>
      <c r="F3470" t="s">
        <v>6037</v>
      </c>
      <c r="G3470" t="s">
        <v>6526</v>
      </c>
      <c r="H3470">
        <v>17</v>
      </c>
      <c r="I3470" t="s">
        <v>2353</v>
      </c>
      <c r="J3470">
        <v>49</v>
      </c>
      <c r="K3470" t="s">
        <v>5639</v>
      </c>
    </row>
    <row r="3471" spans="1:11" x14ac:dyDescent="0.35">
      <c r="A3471" t="s">
        <v>6524</v>
      </c>
      <c r="B3471" t="s">
        <v>5123</v>
      </c>
      <c r="C3471" t="s">
        <v>4754</v>
      </c>
      <c r="D3471" t="s">
        <v>3801</v>
      </c>
      <c r="E3471" t="s">
        <v>3806</v>
      </c>
      <c r="F3471" t="s">
        <v>3806</v>
      </c>
      <c r="G3471" t="s">
        <v>6204</v>
      </c>
      <c r="H3471">
        <v>32</v>
      </c>
      <c r="I3471" t="s">
        <v>2353</v>
      </c>
      <c r="J3471" t="s">
        <v>1636</v>
      </c>
      <c r="K3471" t="s">
        <v>5640</v>
      </c>
    </row>
    <row r="3472" spans="1:11" x14ac:dyDescent="0.35">
      <c r="A3472" t="s">
        <v>6524</v>
      </c>
      <c r="B3472" t="s">
        <v>5123</v>
      </c>
      <c r="C3472" t="s">
        <v>4775</v>
      </c>
      <c r="D3472" t="s">
        <v>413</v>
      </c>
      <c r="E3472" t="s">
        <v>413</v>
      </c>
      <c r="F3472" t="s">
        <v>413</v>
      </c>
      <c r="G3472" t="s">
        <v>413</v>
      </c>
      <c r="I3472" t="s">
        <v>1636</v>
      </c>
      <c r="J3472" t="s">
        <v>1636</v>
      </c>
      <c r="K3472" t="s">
        <v>5641</v>
      </c>
    </row>
    <row r="3473" spans="1:11" x14ac:dyDescent="0.35">
      <c r="A3473" t="s">
        <v>6524</v>
      </c>
      <c r="B3473" t="s">
        <v>5123</v>
      </c>
      <c r="C3473" t="s">
        <v>4796</v>
      </c>
      <c r="D3473" t="s">
        <v>413</v>
      </c>
      <c r="E3473" t="s">
        <v>413</v>
      </c>
      <c r="F3473" t="s">
        <v>413</v>
      </c>
      <c r="G3473" t="s">
        <v>413</v>
      </c>
      <c r="I3473" t="s">
        <v>1636</v>
      </c>
      <c r="J3473" t="s">
        <v>1636</v>
      </c>
      <c r="K3473" t="s">
        <v>5642</v>
      </c>
    </row>
    <row r="3474" spans="1:11" x14ac:dyDescent="0.35">
      <c r="A3474" t="s">
        <v>6524</v>
      </c>
      <c r="B3474" t="s">
        <v>5124</v>
      </c>
      <c r="C3474" t="s">
        <v>4732</v>
      </c>
      <c r="D3474" t="s">
        <v>3801</v>
      </c>
      <c r="E3474" t="s">
        <v>3806</v>
      </c>
      <c r="F3474" t="s">
        <v>3806</v>
      </c>
      <c r="G3474" t="s">
        <v>6203</v>
      </c>
      <c r="H3474">
        <v>25</v>
      </c>
      <c r="I3474" t="s">
        <v>2353</v>
      </c>
      <c r="J3474">
        <v>49</v>
      </c>
      <c r="K3474" t="s">
        <v>5643</v>
      </c>
    </row>
    <row r="3475" spans="1:11" x14ac:dyDescent="0.35">
      <c r="A3475" t="s">
        <v>6524</v>
      </c>
      <c r="B3475" t="s">
        <v>5124</v>
      </c>
      <c r="C3475" t="s">
        <v>4753</v>
      </c>
      <c r="D3475" t="s">
        <v>3801</v>
      </c>
      <c r="E3475" t="s">
        <v>3806</v>
      </c>
      <c r="F3475" t="s">
        <v>3806</v>
      </c>
      <c r="G3475" t="s">
        <v>5224</v>
      </c>
      <c r="H3475">
        <v>24</v>
      </c>
      <c r="I3475" t="s">
        <v>2353</v>
      </c>
      <c r="J3475" t="s">
        <v>1636</v>
      </c>
      <c r="K3475" t="s">
        <v>5644</v>
      </c>
    </row>
    <row r="3476" spans="1:11" x14ac:dyDescent="0.35">
      <c r="A3476" t="s">
        <v>6524</v>
      </c>
      <c r="B3476" t="s">
        <v>5124</v>
      </c>
      <c r="C3476" t="s">
        <v>4774</v>
      </c>
      <c r="D3476" t="s">
        <v>413</v>
      </c>
      <c r="E3476" t="s">
        <v>413</v>
      </c>
      <c r="F3476" t="s">
        <v>413</v>
      </c>
      <c r="G3476" t="s">
        <v>413</v>
      </c>
      <c r="I3476" t="s">
        <v>1636</v>
      </c>
      <c r="J3476" t="s">
        <v>1636</v>
      </c>
      <c r="K3476" t="s">
        <v>5645</v>
      </c>
    </row>
    <row r="3477" spans="1:11" x14ac:dyDescent="0.35">
      <c r="A3477" t="s">
        <v>6524</v>
      </c>
      <c r="B3477" t="s">
        <v>5124</v>
      </c>
      <c r="C3477" t="s">
        <v>4795</v>
      </c>
      <c r="D3477" t="s">
        <v>413</v>
      </c>
      <c r="E3477" t="s">
        <v>413</v>
      </c>
      <c r="F3477" t="s">
        <v>413</v>
      </c>
      <c r="G3477" t="s">
        <v>413</v>
      </c>
      <c r="I3477" t="s">
        <v>1636</v>
      </c>
      <c r="J3477" t="s">
        <v>1636</v>
      </c>
      <c r="K3477" t="s">
        <v>5646</v>
      </c>
    </row>
    <row r="3478" spans="1:11" x14ac:dyDescent="0.35">
      <c r="A3478" t="s">
        <v>6524</v>
      </c>
      <c r="B3478" t="s">
        <v>5125</v>
      </c>
      <c r="C3478" t="s">
        <v>4731</v>
      </c>
      <c r="D3478" t="s">
        <v>6036</v>
      </c>
      <c r="E3478" t="s">
        <v>6037</v>
      </c>
      <c r="F3478" t="s">
        <v>6037</v>
      </c>
      <c r="G3478" t="s">
        <v>6527</v>
      </c>
      <c r="H3478">
        <v>10</v>
      </c>
      <c r="I3478" t="s">
        <v>2353</v>
      </c>
      <c r="J3478">
        <v>50</v>
      </c>
      <c r="K3478" t="s">
        <v>5647</v>
      </c>
    </row>
    <row r="3479" spans="1:11" x14ac:dyDescent="0.35">
      <c r="A3479" t="s">
        <v>6524</v>
      </c>
      <c r="B3479" t="s">
        <v>5125</v>
      </c>
      <c r="C3479" t="s">
        <v>4752</v>
      </c>
      <c r="D3479" t="s">
        <v>3801</v>
      </c>
      <c r="E3479" t="s">
        <v>3806</v>
      </c>
      <c r="F3479" t="s">
        <v>3806</v>
      </c>
      <c r="G3479" t="s">
        <v>6528</v>
      </c>
      <c r="H3479">
        <v>40</v>
      </c>
      <c r="I3479" t="s">
        <v>2353</v>
      </c>
      <c r="J3479" t="s">
        <v>1636</v>
      </c>
      <c r="K3479" t="s">
        <v>5648</v>
      </c>
    </row>
    <row r="3480" spans="1:11" x14ac:dyDescent="0.35">
      <c r="A3480" t="s">
        <v>6524</v>
      </c>
      <c r="B3480" t="s">
        <v>5125</v>
      </c>
      <c r="C3480" t="s">
        <v>4773</v>
      </c>
      <c r="D3480" t="s">
        <v>413</v>
      </c>
      <c r="E3480" t="s">
        <v>413</v>
      </c>
      <c r="F3480" t="s">
        <v>413</v>
      </c>
      <c r="G3480" t="s">
        <v>413</v>
      </c>
      <c r="I3480" t="s">
        <v>1636</v>
      </c>
      <c r="J3480" t="s">
        <v>1636</v>
      </c>
      <c r="K3480" t="s">
        <v>5649</v>
      </c>
    </row>
    <row r="3481" spans="1:11" x14ac:dyDescent="0.35">
      <c r="A3481" t="s">
        <v>6524</v>
      </c>
      <c r="B3481" t="s">
        <v>5125</v>
      </c>
      <c r="C3481" t="s">
        <v>4794</v>
      </c>
      <c r="D3481" t="s">
        <v>413</v>
      </c>
      <c r="E3481" t="s">
        <v>413</v>
      </c>
      <c r="F3481" t="s">
        <v>413</v>
      </c>
      <c r="G3481" t="s">
        <v>413</v>
      </c>
      <c r="I3481" t="s">
        <v>1636</v>
      </c>
      <c r="J3481" t="s">
        <v>1636</v>
      </c>
      <c r="K3481" t="s">
        <v>5650</v>
      </c>
    </row>
    <row r="3482" spans="1:11" x14ac:dyDescent="0.35">
      <c r="A3482" t="s">
        <v>6524</v>
      </c>
      <c r="B3482" t="s">
        <v>5126</v>
      </c>
      <c r="C3482" t="s">
        <v>4744</v>
      </c>
      <c r="D3482" t="s">
        <v>5390</v>
      </c>
      <c r="E3482" t="s">
        <v>5391</v>
      </c>
      <c r="F3482" t="s">
        <v>5391</v>
      </c>
      <c r="G3482" t="s">
        <v>6197</v>
      </c>
      <c r="H3482">
        <v>3</v>
      </c>
      <c r="I3482" t="s">
        <v>2353</v>
      </c>
      <c r="J3482">
        <v>42</v>
      </c>
      <c r="K3482" t="s">
        <v>5651</v>
      </c>
    </row>
    <row r="3483" spans="1:11" x14ac:dyDescent="0.35">
      <c r="A3483" t="s">
        <v>6524</v>
      </c>
      <c r="B3483" t="s">
        <v>5126</v>
      </c>
      <c r="C3483" t="s">
        <v>4765</v>
      </c>
      <c r="D3483" t="s">
        <v>6036</v>
      </c>
      <c r="E3483" t="s">
        <v>6037</v>
      </c>
      <c r="F3483" t="s">
        <v>6037</v>
      </c>
      <c r="G3483" t="s">
        <v>6526</v>
      </c>
      <c r="H3483">
        <v>39</v>
      </c>
      <c r="I3483" t="s">
        <v>2353</v>
      </c>
      <c r="J3483" t="s">
        <v>1636</v>
      </c>
      <c r="K3483" t="s">
        <v>5652</v>
      </c>
    </row>
    <row r="3484" spans="1:11" x14ac:dyDescent="0.35">
      <c r="A3484" t="s">
        <v>6524</v>
      </c>
      <c r="B3484" t="s">
        <v>5126</v>
      </c>
      <c r="C3484" t="s">
        <v>4786</v>
      </c>
      <c r="D3484" t="s">
        <v>413</v>
      </c>
      <c r="E3484" t="s">
        <v>413</v>
      </c>
      <c r="F3484" t="s">
        <v>413</v>
      </c>
      <c r="G3484" t="s">
        <v>413</v>
      </c>
      <c r="I3484" t="s">
        <v>1636</v>
      </c>
      <c r="J3484" t="s">
        <v>1636</v>
      </c>
      <c r="K3484" t="s">
        <v>5653</v>
      </c>
    </row>
    <row r="3485" spans="1:11" x14ac:dyDescent="0.35">
      <c r="A3485" t="s">
        <v>6524</v>
      </c>
      <c r="B3485" t="s">
        <v>5126</v>
      </c>
      <c r="C3485" t="s">
        <v>4807</v>
      </c>
      <c r="D3485" t="s">
        <v>413</v>
      </c>
      <c r="E3485" t="s">
        <v>413</v>
      </c>
      <c r="F3485" t="s">
        <v>413</v>
      </c>
      <c r="G3485" t="s">
        <v>413</v>
      </c>
      <c r="I3485" t="s">
        <v>1636</v>
      </c>
      <c r="J3485" t="s">
        <v>1636</v>
      </c>
      <c r="K3485" t="s">
        <v>5654</v>
      </c>
    </row>
    <row r="3486" spans="1:11" x14ac:dyDescent="0.35">
      <c r="A3486" t="s">
        <v>6524</v>
      </c>
      <c r="B3486" t="s">
        <v>5127</v>
      </c>
      <c r="C3486" t="s">
        <v>4743</v>
      </c>
      <c r="D3486" t="s">
        <v>3801</v>
      </c>
      <c r="E3486" t="s">
        <v>3806</v>
      </c>
      <c r="F3486" t="s">
        <v>3806</v>
      </c>
      <c r="G3486" t="s">
        <v>5224</v>
      </c>
      <c r="H3486">
        <v>23</v>
      </c>
      <c r="I3486" t="s">
        <v>2353</v>
      </c>
      <c r="J3486">
        <v>51</v>
      </c>
      <c r="K3486" t="s">
        <v>5655</v>
      </c>
    </row>
    <row r="3487" spans="1:11" x14ac:dyDescent="0.35">
      <c r="A3487" t="s">
        <v>6524</v>
      </c>
      <c r="B3487" t="s">
        <v>5127</v>
      </c>
      <c r="C3487" t="s">
        <v>4764</v>
      </c>
      <c r="D3487" t="s">
        <v>824</v>
      </c>
      <c r="E3487" t="s">
        <v>2107</v>
      </c>
      <c r="F3487" t="s">
        <v>2107</v>
      </c>
      <c r="G3487" t="s">
        <v>4912</v>
      </c>
      <c r="H3487">
        <v>28</v>
      </c>
      <c r="I3487" t="s">
        <v>2353</v>
      </c>
      <c r="J3487" t="s">
        <v>1636</v>
      </c>
      <c r="K3487" t="s">
        <v>5656</v>
      </c>
    </row>
    <row r="3488" spans="1:11" x14ac:dyDescent="0.35">
      <c r="A3488" t="s">
        <v>6524</v>
      </c>
      <c r="B3488" t="s">
        <v>5127</v>
      </c>
      <c r="C3488" t="s">
        <v>4785</v>
      </c>
      <c r="D3488" t="s">
        <v>413</v>
      </c>
      <c r="E3488" t="s">
        <v>413</v>
      </c>
      <c r="F3488" t="s">
        <v>413</v>
      </c>
      <c r="G3488" t="s">
        <v>413</v>
      </c>
      <c r="I3488" t="s">
        <v>1636</v>
      </c>
      <c r="J3488" t="s">
        <v>1636</v>
      </c>
      <c r="K3488" t="s">
        <v>5657</v>
      </c>
    </row>
    <row r="3489" spans="1:11" x14ac:dyDescent="0.35">
      <c r="A3489" t="s">
        <v>6524</v>
      </c>
      <c r="B3489" t="s">
        <v>5127</v>
      </c>
      <c r="C3489" t="s">
        <v>4806</v>
      </c>
      <c r="D3489" t="s">
        <v>413</v>
      </c>
      <c r="E3489" t="s">
        <v>413</v>
      </c>
      <c r="F3489" t="s">
        <v>413</v>
      </c>
      <c r="G3489" t="s">
        <v>413</v>
      </c>
      <c r="I3489" t="s">
        <v>1636</v>
      </c>
      <c r="J3489" t="s">
        <v>1636</v>
      </c>
      <c r="K3489" t="s">
        <v>5658</v>
      </c>
    </row>
    <row r="3490" spans="1:11" x14ac:dyDescent="0.35">
      <c r="A3490" t="s">
        <v>6524</v>
      </c>
      <c r="B3490" t="s">
        <v>5128</v>
      </c>
      <c r="C3490" t="s">
        <v>4742</v>
      </c>
      <c r="D3490" t="s">
        <v>6036</v>
      </c>
      <c r="E3490" t="s">
        <v>6037</v>
      </c>
      <c r="F3490" t="s">
        <v>6037</v>
      </c>
      <c r="G3490" t="s">
        <v>6529</v>
      </c>
      <c r="H3490">
        <v>13</v>
      </c>
      <c r="I3490" t="s">
        <v>2353</v>
      </c>
      <c r="J3490">
        <v>49</v>
      </c>
      <c r="K3490" t="s">
        <v>5659</v>
      </c>
    </row>
    <row r="3491" spans="1:11" x14ac:dyDescent="0.35">
      <c r="A3491" t="s">
        <v>6524</v>
      </c>
      <c r="B3491" t="s">
        <v>5128</v>
      </c>
      <c r="C3491" t="s">
        <v>4763</v>
      </c>
      <c r="D3491" t="s">
        <v>824</v>
      </c>
      <c r="E3491" t="s">
        <v>2107</v>
      </c>
      <c r="F3491" t="s">
        <v>2107</v>
      </c>
      <c r="G3491" t="s">
        <v>5997</v>
      </c>
      <c r="H3491">
        <v>9</v>
      </c>
      <c r="I3491" t="s">
        <v>2353</v>
      </c>
      <c r="J3491" t="s">
        <v>1636</v>
      </c>
      <c r="K3491" t="s">
        <v>5660</v>
      </c>
    </row>
    <row r="3492" spans="1:11" x14ac:dyDescent="0.35">
      <c r="A3492" t="s">
        <v>6524</v>
      </c>
      <c r="B3492" t="s">
        <v>5128</v>
      </c>
      <c r="C3492" t="s">
        <v>4784</v>
      </c>
      <c r="D3492" t="s">
        <v>824</v>
      </c>
      <c r="E3492" t="s">
        <v>2107</v>
      </c>
      <c r="F3492" t="s">
        <v>2107</v>
      </c>
      <c r="G3492" t="s">
        <v>4923</v>
      </c>
      <c r="H3492">
        <v>27</v>
      </c>
      <c r="I3492" t="s">
        <v>2353</v>
      </c>
      <c r="J3492" t="s">
        <v>1636</v>
      </c>
      <c r="K3492" t="s">
        <v>5661</v>
      </c>
    </row>
    <row r="3493" spans="1:11" x14ac:dyDescent="0.35">
      <c r="A3493" t="s">
        <v>6524</v>
      </c>
      <c r="B3493" t="s">
        <v>5128</v>
      </c>
      <c r="C3493" t="s">
        <v>4805</v>
      </c>
      <c r="D3493" t="s">
        <v>413</v>
      </c>
      <c r="E3493" t="s">
        <v>413</v>
      </c>
      <c r="F3493" t="s">
        <v>413</v>
      </c>
      <c r="G3493" t="s">
        <v>413</v>
      </c>
      <c r="I3493" t="s">
        <v>1636</v>
      </c>
      <c r="J3493" t="s">
        <v>1636</v>
      </c>
      <c r="K3493" t="s">
        <v>5662</v>
      </c>
    </row>
    <row r="3494" spans="1:11" x14ac:dyDescent="0.35">
      <c r="A3494" t="s">
        <v>6524</v>
      </c>
      <c r="B3494" t="s">
        <v>5129</v>
      </c>
      <c r="C3494" t="s">
        <v>4741</v>
      </c>
      <c r="D3494" t="s">
        <v>6036</v>
      </c>
      <c r="E3494" t="s">
        <v>6037</v>
      </c>
      <c r="F3494" t="s">
        <v>6037</v>
      </c>
      <c r="G3494" t="s">
        <v>6530</v>
      </c>
      <c r="H3494">
        <v>17</v>
      </c>
      <c r="I3494" t="s">
        <v>2353</v>
      </c>
      <c r="J3494">
        <v>43</v>
      </c>
      <c r="K3494" t="s">
        <v>5663</v>
      </c>
    </row>
    <row r="3495" spans="1:11" x14ac:dyDescent="0.35">
      <c r="A3495" t="s">
        <v>6524</v>
      </c>
      <c r="B3495" t="s">
        <v>5129</v>
      </c>
      <c r="C3495" t="s">
        <v>4762</v>
      </c>
      <c r="D3495" t="s">
        <v>824</v>
      </c>
      <c r="E3495" t="s">
        <v>2107</v>
      </c>
      <c r="F3495" t="s">
        <v>2107</v>
      </c>
      <c r="G3495" t="s">
        <v>6006</v>
      </c>
      <c r="H3495">
        <v>26</v>
      </c>
      <c r="I3495" t="s">
        <v>2353</v>
      </c>
      <c r="J3495" t="s">
        <v>1636</v>
      </c>
      <c r="K3495" t="s">
        <v>5664</v>
      </c>
    </row>
    <row r="3496" spans="1:11" x14ac:dyDescent="0.35">
      <c r="A3496" t="s">
        <v>6524</v>
      </c>
      <c r="B3496" t="s">
        <v>5129</v>
      </c>
      <c r="C3496" t="s">
        <v>4783</v>
      </c>
      <c r="D3496" t="s">
        <v>413</v>
      </c>
      <c r="E3496" t="s">
        <v>413</v>
      </c>
      <c r="F3496" t="s">
        <v>413</v>
      </c>
      <c r="G3496" t="s">
        <v>413</v>
      </c>
      <c r="I3496" t="s">
        <v>1636</v>
      </c>
      <c r="J3496" t="s">
        <v>1636</v>
      </c>
      <c r="K3496" t="s">
        <v>5665</v>
      </c>
    </row>
    <row r="3497" spans="1:11" x14ac:dyDescent="0.35">
      <c r="A3497" t="s">
        <v>6524</v>
      </c>
      <c r="B3497" t="s">
        <v>5129</v>
      </c>
      <c r="C3497" t="s">
        <v>4804</v>
      </c>
      <c r="D3497" t="s">
        <v>413</v>
      </c>
      <c r="E3497" t="s">
        <v>413</v>
      </c>
      <c r="F3497" t="s">
        <v>413</v>
      </c>
      <c r="G3497" t="s">
        <v>413</v>
      </c>
      <c r="I3497" t="s">
        <v>1636</v>
      </c>
      <c r="J3497" t="s">
        <v>1636</v>
      </c>
      <c r="K3497" t="s">
        <v>5666</v>
      </c>
    </row>
    <row r="3498" spans="1:11" x14ac:dyDescent="0.35">
      <c r="A3498" t="s">
        <v>6524</v>
      </c>
      <c r="B3498" t="s">
        <v>5130</v>
      </c>
      <c r="C3498" t="s">
        <v>4740</v>
      </c>
      <c r="D3498" t="s">
        <v>824</v>
      </c>
      <c r="E3498" t="s">
        <v>2107</v>
      </c>
      <c r="F3498" t="s">
        <v>2107</v>
      </c>
      <c r="G3498" t="s">
        <v>6531</v>
      </c>
      <c r="H3498">
        <v>13</v>
      </c>
      <c r="I3498" t="s">
        <v>2353</v>
      </c>
      <c r="J3498">
        <v>49</v>
      </c>
      <c r="K3498" t="s">
        <v>5667</v>
      </c>
    </row>
    <row r="3499" spans="1:11" x14ac:dyDescent="0.35">
      <c r="A3499" t="s">
        <v>6524</v>
      </c>
      <c r="B3499" t="s">
        <v>5130</v>
      </c>
      <c r="C3499" t="s">
        <v>4761</v>
      </c>
      <c r="D3499" t="s">
        <v>837</v>
      </c>
      <c r="E3499" t="s">
        <v>1117</v>
      </c>
      <c r="F3499" t="s">
        <v>1117</v>
      </c>
      <c r="G3499" t="s">
        <v>6532</v>
      </c>
      <c r="H3499">
        <v>36</v>
      </c>
      <c r="I3499" t="s">
        <v>2353</v>
      </c>
      <c r="J3499" t="s">
        <v>1636</v>
      </c>
      <c r="K3499" t="s">
        <v>5668</v>
      </c>
    </row>
    <row r="3500" spans="1:11" x14ac:dyDescent="0.35">
      <c r="A3500" t="s">
        <v>6524</v>
      </c>
      <c r="B3500" t="s">
        <v>5130</v>
      </c>
      <c r="C3500" t="s">
        <v>4782</v>
      </c>
      <c r="D3500" t="s">
        <v>413</v>
      </c>
      <c r="E3500" t="s">
        <v>413</v>
      </c>
      <c r="F3500" t="s">
        <v>413</v>
      </c>
      <c r="G3500" t="s">
        <v>413</v>
      </c>
      <c r="I3500" t="s">
        <v>1636</v>
      </c>
      <c r="J3500" t="s">
        <v>1636</v>
      </c>
      <c r="K3500" t="s">
        <v>5669</v>
      </c>
    </row>
    <row r="3501" spans="1:11" x14ac:dyDescent="0.35">
      <c r="A3501" t="s">
        <v>6524</v>
      </c>
      <c r="B3501" t="s">
        <v>5130</v>
      </c>
      <c r="C3501" t="s">
        <v>4803</v>
      </c>
      <c r="D3501" t="s">
        <v>413</v>
      </c>
      <c r="E3501" t="s">
        <v>413</v>
      </c>
      <c r="F3501" t="s">
        <v>413</v>
      </c>
      <c r="G3501" t="s">
        <v>413</v>
      </c>
      <c r="I3501" t="s">
        <v>1636</v>
      </c>
      <c r="J3501" t="s">
        <v>1636</v>
      </c>
      <c r="K3501" t="s">
        <v>5670</v>
      </c>
    </row>
    <row r="3502" spans="1:11" x14ac:dyDescent="0.35">
      <c r="A3502" t="s">
        <v>6524</v>
      </c>
      <c r="B3502" t="s">
        <v>5131</v>
      </c>
      <c r="C3502" t="s">
        <v>4739</v>
      </c>
      <c r="D3502" t="s">
        <v>832</v>
      </c>
      <c r="E3502" t="s">
        <v>1111</v>
      </c>
      <c r="F3502" t="s">
        <v>1111</v>
      </c>
      <c r="G3502" t="s">
        <v>6533</v>
      </c>
      <c r="H3502">
        <v>42</v>
      </c>
      <c r="I3502" t="s">
        <v>2353</v>
      </c>
      <c r="J3502">
        <v>42</v>
      </c>
      <c r="K3502" t="s">
        <v>5671</v>
      </c>
    </row>
    <row r="3503" spans="1:11" x14ac:dyDescent="0.35">
      <c r="A3503" t="s">
        <v>6524</v>
      </c>
      <c r="B3503" t="s">
        <v>5131</v>
      </c>
      <c r="C3503" t="s">
        <v>4760</v>
      </c>
      <c r="D3503" t="s">
        <v>413</v>
      </c>
      <c r="E3503" t="s">
        <v>413</v>
      </c>
      <c r="F3503" t="s">
        <v>413</v>
      </c>
      <c r="G3503" t="s">
        <v>413</v>
      </c>
      <c r="I3503" t="s">
        <v>1636</v>
      </c>
      <c r="J3503" t="s">
        <v>1636</v>
      </c>
      <c r="K3503" t="s">
        <v>5672</v>
      </c>
    </row>
    <row r="3504" spans="1:11" x14ac:dyDescent="0.35">
      <c r="A3504" t="s">
        <v>6524</v>
      </c>
      <c r="B3504" t="s">
        <v>5131</v>
      </c>
      <c r="C3504" t="s">
        <v>4781</v>
      </c>
      <c r="D3504" t="s">
        <v>413</v>
      </c>
      <c r="E3504" t="s">
        <v>413</v>
      </c>
      <c r="F3504" t="s">
        <v>413</v>
      </c>
      <c r="G3504" t="s">
        <v>413</v>
      </c>
      <c r="I3504" t="s">
        <v>1636</v>
      </c>
      <c r="J3504" t="s">
        <v>1636</v>
      </c>
      <c r="K3504" t="s">
        <v>5673</v>
      </c>
    </row>
    <row r="3505" spans="1:11" x14ac:dyDescent="0.35">
      <c r="A3505" t="s">
        <v>6524</v>
      </c>
      <c r="B3505" t="s">
        <v>5131</v>
      </c>
      <c r="C3505" t="s">
        <v>4802</v>
      </c>
      <c r="D3505" t="s">
        <v>413</v>
      </c>
      <c r="E3505" t="s">
        <v>413</v>
      </c>
      <c r="F3505" t="s">
        <v>413</v>
      </c>
      <c r="G3505" t="s">
        <v>413</v>
      </c>
      <c r="I3505" t="s">
        <v>1636</v>
      </c>
      <c r="J3505" t="s">
        <v>1636</v>
      </c>
      <c r="K3505" t="s">
        <v>5674</v>
      </c>
    </row>
    <row r="3506" spans="1:11" x14ac:dyDescent="0.35">
      <c r="A3506" t="s">
        <v>6524</v>
      </c>
      <c r="B3506" t="s">
        <v>5132</v>
      </c>
      <c r="C3506" t="s">
        <v>4738</v>
      </c>
      <c r="D3506" t="s">
        <v>832</v>
      </c>
      <c r="E3506" t="s">
        <v>1111</v>
      </c>
      <c r="F3506" t="s">
        <v>1111</v>
      </c>
      <c r="G3506" t="s">
        <v>6374</v>
      </c>
      <c r="H3506">
        <v>44</v>
      </c>
      <c r="I3506" t="s">
        <v>2353</v>
      </c>
      <c r="J3506">
        <v>44</v>
      </c>
      <c r="K3506" t="s">
        <v>5675</v>
      </c>
    </row>
    <row r="3507" spans="1:11" x14ac:dyDescent="0.35">
      <c r="A3507" t="s">
        <v>6524</v>
      </c>
      <c r="B3507" t="s">
        <v>5132</v>
      </c>
      <c r="C3507" t="s">
        <v>4759</v>
      </c>
      <c r="D3507" t="s">
        <v>413</v>
      </c>
      <c r="E3507" t="s">
        <v>413</v>
      </c>
      <c r="F3507" t="s">
        <v>413</v>
      </c>
      <c r="G3507" t="s">
        <v>413</v>
      </c>
      <c r="I3507" t="s">
        <v>1636</v>
      </c>
      <c r="J3507" t="s">
        <v>1636</v>
      </c>
      <c r="K3507" t="s">
        <v>5676</v>
      </c>
    </row>
    <row r="3508" spans="1:11" x14ac:dyDescent="0.35">
      <c r="A3508" t="s">
        <v>6524</v>
      </c>
      <c r="B3508" t="s">
        <v>5132</v>
      </c>
      <c r="C3508" t="s">
        <v>4780</v>
      </c>
      <c r="D3508" t="s">
        <v>413</v>
      </c>
      <c r="E3508" t="s">
        <v>413</v>
      </c>
      <c r="F3508" t="s">
        <v>413</v>
      </c>
      <c r="G3508" t="s">
        <v>413</v>
      </c>
      <c r="I3508" t="s">
        <v>1636</v>
      </c>
      <c r="J3508" t="s">
        <v>1636</v>
      </c>
      <c r="K3508" t="s">
        <v>5677</v>
      </c>
    </row>
    <row r="3509" spans="1:11" x14ac:dyDescent="0.35">
      <c r="A3509" t="s">
        <v>6524</v>
      </c>
      <c r="B3509" t="s">
        <v>5132</v>
      </c>
      <c r="C3509" t="s">
        <v>4801</v>
      </c>
      <c r="D3509" t="s">
        <v>413</v>
      </c>
      <c r="E3509" t="s">
        <v>413</v>
      </c>
      <c r="F3509" t="s">
        <v>413</v>
      </c>
      <c r="G3509" t="s">
        <v>413</v>
      </c>
      <c r="I3509" t="s">
        <v>1636</v>
      </c>
      <c r="J3509" t="s">
        <v>1636</v>
      </c>
      <c r="K3509" t="s">
        <v>5678</v>
      </c>
    </row>
    <row r="3510" spans="1:11" x14ac:dyDescent="0.35">
      <c r="A3510" t="s">
        <v>6524</v>
      </c>
      <c r="B3510" t="s">
        <v>5133</v>
      </c>
      <c r="C3510" t="s">
        <v>4751</v>
      </c>
      <c r="D3510" t="s">
        <v>6036</v>
      </c>
      <c r="E3510" t="s">
        <v>6037</v>
      </c>
      <c r="F3510" t="s">
        <v>6037</v>
      </c>
      <c r="G3510" t="s">
        <v>5988</v>
      </c>
      <c r="H3510">
        <v>2</v>
      </c>
      <c r="I3510" t="s">
        <v>2353</v>
      </c>
      <c r="J3510">
        <v>48</v>
      </c>
      <c r="K3510" t="s">
        <v>5679</v>
      </c>
    </row>
    <row r="3511" spans="1:11" x14ac:dyDescent="0.35">
      <c r="A3511" t="s">
        <v>6524</v>
      </c>
      <c r="B3511" t="s">
        <v>5133</v>
      </c>
      <c r="C3511" t="s">
        <v>4772</v>
      </c>
      <c r="D3511" t="s">
        <v>824</v>
      </c>
      <c r="E3511" t="s">
        <v>2107</v>
      </c>
      <c r="F3511" t="s">
        <v>2107</v>
      </c>
      <c r="G3511" t="s">
        <v>5232</v>
      </c>
      <c r="H3511">
        <v>46</v>
      </c>
      <c r="I3511" t="s">
        <v>2353</v>
      </c>
      <c r="J3511" t="s">
        <v>1636</v>
      </c>
      <c r="K3511" t="s">
        <v>5680</v>
      </c>
    </row>
    <row r="3512" spans="1:11" x14ac:dyDescent="0.35">
      <c r="A3512" t="s">
        <v>6524</v>
      </c>
      <c r="B3512" t="s">
        <v>5133</v>
      </c>
      <c r="C3512" t="s">
        <v>4793</v>
      </c>
      <c r="D3512" t="s">
        <v>413</v>
      </c>
      <c r="E3512" t="s">
        <v>413</v>
      </c>
      <c r="F3512" t="s">
        <v>413</v>
      </c>
      <c r="G3512" t="s">
        <v>413</v>
      </c>
      <c r="I3512" t="s">
        <v>1636</v>
      </c>
      <c r="J3512" t="s">
        <v>1636</v>
      </c>
      <c r="K3512" t="s">
        <v>5681</v>
      </c>
    </row>
    <row r="3513" spans="1:11" x14ac:dyDescent="0.35">
      <c r="A3513" t="s">
        <v>6524</v>
      </c>
      <c r="B3513" t="s">
        <v>5133</v>
      </c>
      <c r="C3513" t="s">
        <v>4814</v>
      </c>
      <c r="D3513" t="s">
        <v>413</v>
      </c>
      <c r="E3513" t="s">
        <v>413</v>
      </c>
      <c r="F3513" t="s">
        <v>413</v>
      </c>
      <c r="G3513" t="s">
        <v>413</v>
      </c>
      <c r="I3513" t="s">
        <v>1636</v>
      </c>
      <c r="J3513" t="s">
        <v>1636</v>
      </c>
      <c r="K3513" t="s">
        <v>5682</v>
      </c>
    </row>
    <row r="3514" spans="1:11" x14ac:dyDescent="0.35">
      <c r="A3514" t="s">
        <v>6524</v>
      </c>
      <c r="B3514" t="s">
        <v>5134</v>
      </c>
      <c r="C3514" t="s">
        <v>4750</v>
      </c>
      <c r="D3514" t="s">
        <v>6577</v>
      </c>
      <c r="E3514" t="s">
        <v>6578</v>
      </c>
      <c r="F3514" t="s">
        <v>6578</v>
      </c>
      <c r="G3514" t="s">
        <v>6534</v>
      </c>
      <c r="H3514">
        <v>49</v>
      </c>
      <c r="I3514" t="s">
        <v>2353</v>
      </c>
      <c r="J3514">
        <v>49</v>
      </c>
      <c r="K3514" t="s">
        <v>5683</v>
      </c>
    </row>
    <row r="3515" spans="1:11" x14ac:dyDescent="0.35">
      <c r="A3515" t="s">
        <v>6524</v>
      </c>
      <c r="B3515" t="s">
        <v>5134</v>
      </c>
      <c r="C3515" t="s">
        <v>4771</v>
      </c>
      <c r="D3515" t="s">
        <v>413</v>
      </c>
      <c r="E3515" t="s">
        <v>413</v>
      </c>
      <c r="F3515" t="s">
        <v>413</v>
      </c>
      <c r="G3515" t="s">
        <v>413</v>
      </c>
      <c r="I3515" t="s">
        <v>1636</v>
      </c>
      <c r="J3515" t="s">
        <v>1636</v>
      </c>
      <c r="K3515" t="s">
        <v>5684</v>
      </c>
    </row>
    <row r="3516" spans="1:11" x14ac:dyDescent="0.35">
      <c r="A3516" t="s">
        <v>6524</v>
      </c>
      <c r="B3516" t="s">
        <v>5134</v>
      </c>
      <c r="C3516" t="s">
        <v>4792</v>
      </c>
      <c r="D3516" t="s">
        <v>413</v>
      </c>
      <c r="E3516" t="s">
        <v>413</v>
      </c>
      <c r="F3516" t="s">
        <v>413</v>
      </c>
      <c r="G3516" t="s">
        <v>413</v>
      </c>
      <c r="I3516" t="s">
        <v>1636</v>
      </c>
      <c r="J3516" t="s">
        <v>1636</v>
      </c>
      <c r="K3516" t="s">
        <v>5685</v>
      </c>
    </row>
    <row r="3517" spans="1:11" x14ac:dyDescent="0.35">
      <c r="A3517" t="s">
        <v>6524</v>
      </c>
      <c r="B3517" t="s">
        <v>5134</v>
      </c>
      <c r="C3517" t="s">
        <v>4813</v>
      </c>
      <c r="D3517" t="s">
        <v>413</v>
      </c>
      <c r="E3517" t="s">
        <v>413</v>
      </c>
      <c r="F3517" t="s">
        <v>413</v>
      </c>
      <c r="G3517" t="s">
        <v>413</v>
      </c>
      <c r="I3517" t="s">
        <v>1636</v>
      </c>
      <c r="J3517" t="s">
        <v>1636</v>
      </c>
      <c r="K3517" t="s">
        <v>5686</v>
      </c>
    </row>
    <row r="3518" spans="1:11" x14ac:dyDescent="0.35">
      <c r="A3518" t="s">
        <v>6524</v>
      </c>
      <c r="B3518" t="s">
        <v>5138</v>
      </c>
      <c r="C3518" t="s">
        <v>4749</v>
      </c>
      <c r="D3518" t="s">
        <v>915</v>
      </c>
      <c r="E3518" t="s">
        <v>1100</v>
      </c>
      <c r="F3518" t="s">
        <v>1100</v>
      </c>
      <c r="G3518" t="s">
        <v>5999</v>
      </c>
      <c r="H3518">
        <v>10</v>
      </c>
      <c r="I3518" t="s">
        <v>2353</v>
      </c>
      <c r="J3518">
        <v>47</v>
      </c>
      <c r="K3518" t="s">
        <v>5687</v>
      </c>
    </row>
    <row r="3519" spans="1:11" x14ac:dyDescent="0.35">
      <c r="A3519" t="s">
        <v>6524</v>
      </c>
      <c r="B3519" t="s">
        <v>5138</v>
      </c>
      <c r="C3519" t="s">
        <v>4770</v>
      </c>
      <c r="D3519" t="s">
        <v>915</v>
      </c>
      <c r="E3519" t="s">
        <v>1100</v>
      </c>
      <c r="F3519" t="s">
        <v>1100</v>
      </c>
      <c r="G3519" t="s">
        <v>5998</v>
      </c>
      <c r="H3519">
        <v>22</v>
      </c>
      <c r="I3519" t="s">
        <v>2353</v>
      </c>
      <c r="J3519" t="s">
        <v>1636</v>
      </c>
      <c r="K3519" t="s">
        <v>5688</v>
      </c>
    </row>
    <row r="3520" spans="1:11" x14ac:dyDescent="0.35">
      <c r="A3520" t="s">
        <v>6524</v>
      </c>
      <c r="B3520" t="s">
        <v>5138</v>
      </c>
      <c r="C3520" t="s">
        <v>4791</v>
      </c>
      <c r="D3520" t="s">
        <v>915</v>
      </c>
      <c r="E3520" t="s">
        <v>1100</v>
      </c>
      <c r="F3520" t="s">
        <v>1100</v>
      </c>
      <c r="G3520" t="s">
        <v>6535</v>
      </c>
      <c r="H3520">
        <v>15</v>
      </c>
      <c r="I3520" t="s">
        <v>2353</v>
      </c>
      <c r="J3520" t="s">
        <v>1636</v>
      </c>
      <c r="K3520" t="s">
        <v>5689</v>
      </c>
    </row>
    <row r="3521" spans="1:11" x14ac:dyDescent="0.35">
      <c r="A3521" t="s">
        <v>6524</v>
      </c>
      <c r="B3521" t="s">
        <v>5138</v>
      </c>
      <c r="C3521" t="s">
        <v>4812</v>
      </c>
      <c r="D3521" t="s">
        <v>413</v>
      </c>
      <c r="E3521" t="s">
        <v>413</v>
      </c>
      <c r="F3521" t="s">
        <v>413</v>
      </c>
      <c r="G3521" t="s">
        <v>413</v>
      </c>
      <c r="I3521" t="s">
        <v>1636</v>
      </c>
      <c r="J3521" t="s">
        <v>1636</v>
      </c>
      <c r="K3521" t="s">
        <v>5690</v>
      </c>
    </row>
    <row r="3522" spans="1:11" x14ac:dyDescent="0.35">
      <c r="A3522" t="s">
        <v>6524</v>
      </c>
      <c r="B3522" t="s">
        <v>5139</v>
      </c>
      <c r="C3522" t="s">
        <v>4748</v>
      </c>
      <c r="D3522" t="s">
        <v>3801</v>
      </c>
      <c r="E3522" t="s">
        <v>3806</v>
      </c>
      <c r="F3522" t="s">
        <v>3806</v>
      </c>
      <c r="G3522" t="s">
        <v>6536</v>
      </c>
      <c r="H3522">
        <v>17</v>
      </c>
      <c r="I3522" t="s">
        <v>2353</v>
      </c>
      <c r="J3522">
        <v>49</v>
      </c>
      <c r="K3522" t="s">
        <v>5691</v>
      </c>
    </row>
    <row r="3523" spans="1:11" x14ac:dyDescent="0.35">
      <c r="A3523" t="s">
        <v>6524</v>
      </c>
      <c r="B3523" t="s">
        <v>5139</v>
      </c>
      <c r="C3523" t="s">
        <v>4769</v>
      </c>
      <c r="D3523" t="s">
        <v>1477</v>
      </c>
      <c r="E3523" t="s">
        <v>3144</v>
      </c>
      <c r="F3523" t="s">
        <v>3144</v>
      </c>
      <c r="G3523" t="s">
        <v>6022</v>
      </c>
      <c r="H3523">
        <v>20</v>
      </c>
      <c r="I3523" t="s">
        <v>2353</v>
      </c>
      <c r="J3523" t="s">
        <v>1636</v>
      </c>
      <c r="K3523" t="s">
        <v>5692</v>
      </c>
    </row>
    <row r="3524" spans="1:11" x14ac:dyDescent="0.35">
      <c r="A3524" t="s">
        <v>6524</v>
      </c>
      <c r="B3524" t="s">
        <v>5139</v>
      </c>
      <c r="C3524" t="s">
        <v>4790</v>
      </c>
      <c r="D3524" t="s">
        <v>1477</v>
      </c>
      <c r="E3524" t="s">
        <v>3144</v>
      </c>
      <c r="F3524" t="s">
        <v>3144</v>
      </c>
      <c r="G3524" t="s">
        <v>5983</v>
      </c>
      <c r="H3524">
        <v>12</v>
      </c>
      <c r="I3524" t="s">
        <v>2353</v>
      </c>
      <c r="J3524" t="s">
        <v>1636</v>
      </c>
      <c r="K3524" t="s">
        <v>5693</v>
      </c>
    </row>
    <row r="3525" spans="1:11" x14ac:dyDescent="0.35">
      <c r="A3525" t="s">
        <v>6524</v>
      </c>
      <c r="B3525" t="s">
        <v>5139</v>
      </c>
      <c r="C3525" t="s">
        <v>4811</v>
      </c>
      <c r="D3525" t="s">
        <v>413</v>
      </c>
      <c r="E3525" t="s">
        <v>413</v>
      </c>
      <c r="F3525" t="s">
        <v>413</v>
      </c>
      <c r="G3525" t="s">
        <v>413</v>
      </c>
      <c r="I3525" t="s">
        <v>1636</v>
      </c>
      <c r="J3525" t="s">
        <v>1636</v>
      </c>
      <c r="K3525" t="s">
        <v>5694</v>
      </c>
    </row>
    <row r="3526" spans="1:11" x14ac:dyDescent="0.35">
      <c r="A3526" t="s">
        <v>6524</v>
      </c>
      <c r="B3526" t="s">
        <v>5140</v>
      </c>
      <c r="C3526" t="s">
        <v>4747</v>
      </c>
      <c r="D3526" t="s">
        <v>5390</v>
      </c>
      <c r="E3526" t="s">
        <v>5391</v>
      </c>
      <c r="F3526" t="s">
        <v>5391</v>
      </c>
      <c r="G3526" t="s">
        <v>6537</v>
      </c>
      <c r="H3526">
        <v>14</v>
      </c>
      <c r="I3526" t="s">
        <v>2353</v>
      </c>
      <c r="J3526">
        <v>49</v>
      </c>
      <c r="K3526" t="s">
        <v>5695</v>
      </c>
    </row>
    <row r="3527" spans="1:11" x14ac:dyDescent="0.35">
      <c r="A3527" t="s">
        <v>6524</v>
      </c>
      <c r="B3527" t="s">
        <v>5140</v>
      </c>
      <c r="C3527" t="s">
        <v>4768</v>
      </c>
      <c r="D3527" t="s">
        <v>915</v>
      </c>
      <c r="E3527" t="s">
        <v>1100</v>
      </c>
      <c r="F3527" t="s">
        <v>1100</v>
      </c>
      <c r="G3527" t="s">
        <v>6370</v>
      </c>
      <c r="H3527">
        <v>35</v>
      </c>
      <c r="I3527" t="s">
        <v>2353</v>
      </c>
      <c r="J3527" t="s">
        <v>1636</v>
      </c>
      <c r="K3527" t="s">
        <v>5696</v>
      </c>
    </row>
    <row r="3528" spans="1:11" x14ac:dyDescent="0.35">
      <c r="A3528" t="s">
        <v>6524</v>
      </c>
      <c r="B3528" t="s">
        <v>5140</v>
      </c>
      <c r="C3528" t="s">
        <v>4789</v>
      </c>
      <c r="D3528" t="s">
        <v>413</v>
      </c>
      <c r="E3528" t="s">
        <v>413</v>
      </c>
      <c r="F3528" t="s">
        <v>413</v>
      </c>
      <c r="G3528" t="s">
        <v>413</v>
      </c>
      <c r="I3528" t="s">
        <v>1636</v>
      </c>
      <c r="J3528" t="s">
        <v>1636</v>
      </c>
      <c r="K3528" t="s">
        <v>5697</v>
      </c>
    </row>
    <row r="3529" spans="1:11" x14ac:dyDescent="0.35">
      <c r="A3529" t="s">
        <v>6524</v>
      </c>
      <c r="B3529" t="s">
        <v>5140</v>
      </c>
      <c r="C3529" t="s">
        <v>4810</v>
      </c>
      <c r="D3529" t="s">
        <v>413</v>
      </c>
      <c r="E3529" t="s">
        <v>413</v>
      </c>
      <c r="F3529" t="s">
        <v>413</v>
      </c>
      <c r="G3529" t="s">
        <v>413</v>
      </c>
      <c r="I3529" t="s">
        <v>1636</v>
      </c>
      <c r="J3529" t="s">
        <v>1636</v>
      </c>
      <c r="K3529" t="s">
        <v>5698</v>
      </c>
    </row>
    <row r="3530" spans="1:11" x14ac:dyDescent="0.35">
      <c r="A3530" t="s">
        <v>6524</v>
      </c>
      <c r="B3530" t="s">
        <v>5142</v>
      </c>
      <c r="C3530" t="s">
        <v>4746</v>
      </c>
      <c r="D3530" t="s">
        <v>5390</v>
      </c>
      <c r="E3530" t="s">
        <v>5391</v>
      </c>
      <c r="F3530" t="s">
        <v>5391</v>
      </c>
      <c r="G3530" t="s">
        <v>6013</v>
      </c>
      <c r="H3530">
        <v>7</v>
      </c>
      <c r="I3530" t="s">
        <v>2353</v>
      </c>
      <c r="J3530">
        <v>49</v>
      </c>
      <c r="K3530" t="s">
        <v>5699</v>
      </c>
    </row>
    <row r="3531" spans="1:11" x14ac:dyDescent="0.35">
      <c r="A3531" t="s">
        <v>6524</v>
      </c>
      <c r="B3531" t="s">
        <v>5142</v>
      </c>
      <c r="C3531" t="s">
        <v>4767</v>
      </c>
      <c r="D3531" t="s">
        <v>5390</v>
      </c>
      <c r="E3531" t="s">
        <v>5391</v>
      </c>
      <c r="F3531" t="s">
        <v>5391</v>
      </c>
      <c r="G3531" t="s">
        <v>6538</v>
      </c>
      <c r="H3531">
        <v>42</v>
      </c>
      <c r="I3531" t="s">
        <v>2353</v>
      </c>
      <c r="J3531" t="s">
        <v>1636</v>
      </c>
      <c r="K3531" t="s">
        <v>5700</v>
      </c>
    </row>
    <row r="3532" spans="1:11" x14ac:dyDescent="0.35">
      <c r="A3532" t="s">
        <v>6524</v>
      </c>
      <c r="B3532" t="s">
        <v>5142</v>
      </c>
      <c r="C3532" t="s">
        <v>4788</v>
      </c>
      <c r="D3532" t="s">
        <v>413</v>
      </c>
      <c r="E3532" t="s">
        <v>413</v>
      </c>
      <c r="F3532" t="s">
        <v>413</v>
      </c>
      <c r="G3532" t="s">
        <v>413</v>
      </c>
      <c r="I3532" t="s">
        <v>1636</v>
      </c>
      <c r="J3532" t="s">
        <v>1636</v>
      </c>
      <c r="K3532" t="s">
        <v>5701</v>
      </c>
    </row>
    <row r="3533" spans="1:11" x14ac:dyDescent="0.35">
      <c r="A3533" t="s">
        <v>6524</v>
      </c>
      <c r="B3533" t="s">
        <v>5142</v>
      </c>
      <c r="C3533" t="s">
        <v>4809</v>
      </c>
      <c r="D3533" t="s">
        <v>413</v>
      </c>
      <c r="E3533" t="s">
        <v>413</v>
      </c>
      <c r="F3533" t="s">
        <v>413</v>
      </c>
      <c r="G3533" t="s">
        <v>413</v>
      </c>
      <c r="I3533" t="s">
        <v>1636</v>
      </c>
      <c r="J3533" t="s">
        <v>1636</v>
      </c>
      <c r="K3533" t="s">
        <v>5702</v>
      </c>
    </row>
    <row r="3534" spans="1:11" x14ac:dyDescent="0.35">
      <c r="A3534" t="s">
        <v>6524</v>
      </c>
      <c r="B3534" t="s">
        <v>5143</v>
      </c>
      <c r="C3534" t="s">
        <v>4745</v>
      </c>
      <c r="D3534" t="s">
        <v>832</v>
      </c>
      <c r="E3534" t="s">
        <v>1111</v>
      </c>
      <c r="F3534" t="s">
        <v>1111</v>
      </c>
      <c r="G3534" t="s">
        <v>6539</v>
      </c>
      <c r="H3534">
        <v>47</v>
      </c>
      <c r="I3534" t="s">
        <v>2353</v>
      </c>
      <c r="J3534">
        <v>47</v>
      </c>
      <c r="K3534" t="s">
        <v>5703</v>
      </c>
    </row>
    <row r="3535" spans="1:11" x14ac:dyDescent="0.35">
      <c r="A3535" t="s">
        <v>6524</v>
      </c>
      <c r="B3535" t="s">
        <v>5143</v>
      </c>
      <c r="C3535" t="s">
        <v>4766</v>
      </c>
      <c r="D3535" t="s">
        <v>413</v>
      </c>
      <c r="E3535" t="s">
        <v>413</v>
      </c>
      <c r="F3535" t="s">
        <v>413</v>
      </c>
      <c r="G3535" t="s">
        <v>413</v>
      </c>
      <c r="I3535" t="s">
        <v>1636</v>
      </c>
      <c r="J3535" t="s">
        <v>1636</v>
      </c>
      <c r="K3535" t="s">
        <v>5704</v>
      </c>
    </row>
    <row r="3536" spans="1:11" x14ac:dyDescent="0.35">
      <c r="A3536" t="s">
        <v>6524</v>
      </c>
      <c r="B3536" t="s">
        <v>5143</v>
      </c>
      <c r="C3536" t="s">
        <v>4787</v>
      </c>
      <c r="D3536" t="s">
        <v>413</v>
      </c>
      <c r="E3536" t="s">
        <v>413</v>
      </c>
      <c r="F3536" t="s">
        <v>413</v>
      </c>
      <c r="G3536" t="s">
        <v>413</v>
      </c>
      <c r="I3536" t="s">
        <v>1636</v>
      </c>
      <c r="J3536" t="s">
        <v>1636</v>
      </c>
      <c r="K3536" t="s">
        <v>5705</v>
      </c>
    </row>
    <row r="3537" spans="1:11" x14ac:dyDescent="0.35">
      <c r="A3537" t="s">
        <v>6524</v>
      </c>
      <c r="B3537" t="s">
        <v>5143</v>
      </c>
      <c r="C3537" t="s">
        <v>4808</v>
      </c>
      <c r="D3537" t="s">
        <v>413</v>
      </c>
      <c r="E3537" t="s">
        <v>413</v>
      </c>
      <c r="F3537" t="s">
        <v>413</v>
      </c>
      <c r="G3537" t="s">
        <v>413</v>
      </c>
      <c r="I3537" t="s">
        <v>1636</v>
      </c>
      <c r="J3537" t="s">
        <v>1636</v>
      </c>
      <c r="K3537" t="s">
        <v>5706</v>
      </c>
    </row>
    <row r="3538" spans="1:11" x14ac:dyDescent="0.35">
      <c r="A3538" t="s">
        <v>6524</v>
      </c>
      <c r="B3538" t="s">
        <v>5144</v>
      </c>
      <c r="C3538" t="s">
        <v>4653</v>
      </c>
      <c r="D3538" t="s">
        <v>837</v>
      </c>
      <c r="E3538" t="s">
        <v>1117</v>
      </c>
      <c r="F3538" t="s">
        <v>1117</v>
      </c>
      <c r="G3538" t="s">
        <v>5387</v>
      </c>
      <c r="H3538">
        <v>36</v>
      </c>
      <c r="I3538" t="s">
        <v>2353</v>
      </c>
      <c r="J3538">
        <v>49</v>
      </c>
      <c r="K3538" t="s">
        <v>5707</v>
      </c>
    </row>
    <row r="3539" spans="1:11" x14ac:dyDescent="0.35">
      <c r="A3539" t="s">
        <v>6524</v>
      </c>
      <c r="B3539" t="s">
        <v>5144</v>
      </c>
      <c r="C3539" t="s">
        <v>4674</v>
      </c>
      <c r="D3539" t="s">
        <v>824</v>
      </c>
      <c r="E3539" t="s">
        <v>2107</v>
      </c>
      <c r="F3539" t="s">
        <v>2107</v>
      </c>
      <c r="G3539" t="s">
        <v>6531</v>
      </c>
      <c r="H3539">
        <v>13</v>
      </c>
      <c r="I3539" t="s">
        <v>2353</v>
      </c>
      <c r="J3539" t="s">
        <v>1636</v>
      </c>
      <c r="K3539" t="s">
        <v>5708</v>
      </c>
    </row>
    <row r="3540" spans="1:11" x14ac:dyDescent="0.35">
      <c r="A3540" t="s">
        <v>6524</v>
      </c>
      <c r="B3540" t="s">
        <v>5144</v>
      </c>
      <c r="C3540" t="s">
        <v>4695</v>
      </c>
      <c r="D3540" t="s">
        <v>413</v>
      </c>
      <c r="E3540" t="s">
        <v>413</v>
      </c>
      <c r="F3540" t="s">
        <v>413</v>
      </c>
      <c r="G3540" t="s">
        <v>413</v>
      </c>
      <c r="I3540" t="s">
        <v>1636</v>
      </c>
      <c r="J3540" t="s">
        <v>1636</v>
      </c>
      <c r="K3540" t="s">
        <v>5709</v>
      </c>
    </row>
    <row r="3541" spans="1:11" x14ac:dyDescent="0.35">
      <c r="A3541" t="s">
        <v>6524</v>
      </c>
      <c r="B3541" t="s">
        <v>5144</v>
      </c>
      <c r="C3541" t="s">
        <v>4716</v>
      </c>
      <c r="D3541" t="s">
        <v>413</v>
      </c>
      <c r="E3541" t="s">
        <v>413</v>
      </c>
      <c r="F3541" t="s">
        <v>413</v>
      </c>
      <c r="G3541" t="s">
        <v>413</v>
      </c>
      <c r="I3541" t="s">
        <v>1636</v>
      </c>
      <c r="J3541" t="s">
        <v>1636</v>
      </c>
      <c r="K3541" t="s">
        <v>5710</v>
      </c>
    </row>
    <row r="3542" spans="1:11" x14ac:dyDescent="0.35">
      <c r="A3542" t="s">
        <v>6524</v>
      </c>
      <c r="B3542" t="s">
        <v>5145</v>
      </c>
      <c r="C3542" t="s">
        <v>4652</v>
      </c>
      <c r="D3542" t="s">
        <v>832</v>
      </c>
      <c r="E3542" t="s">
        <v>1111</v>
      </c>
      <c r="F3542" t="s">
        <v>1111</v>
      </c>
      <c r="G3542" t="s">
        <v>5221</v>
      </c>
      <c r="H3542">
        <v>39</v>
      </c>
      <c r="I3542" t="s">
        <v>2353</v>
      </c>
      <c r="J3542">
        <v>39</v>
      </c>
      <c r="K3542" t="s">
        <v>5711</v>
      </c>
    </row>
    <row r="3543" spans="1:11" x14ac:dyDescent="0.35">
      <c r="A3543" t="s">
        <v>6524</v>
      </c>
      <c r="B3543" t="s">
        <v>5145</v>
      </c>
      <c r="C3543" t="s">
        <v>4673</v>
      </c>
      <c r="D3543" t="s">
        <v>413</v>
      </c>
      <c r="E3543" t="s">
        <v>413</v>
      </c>
      <c r="F3543" t="s">
        <v>413</v>
      </c>
      <c r="G3543" t="s">
        <v>413</v>
      </c>
      <c r="I3543" t="s">
        <v>1636</v>
      </c>
      <c r="J3543" t="s">
        <v>1636</v>
      </c>
      <c r="K3543" t="s">
        <v>5712</v>
      </c>
    </row>
    <row r="3544" spans="1:11" x14ac:dyDescent="0.35">
      <c r="A3544" t="s">
        <v>6524</v>
      </c>
      <c r="B3544" t="s">
        <v>5145</v>
      </c>
      <c r="C3544" t="s">
        <v>4694</v>
      </c>
      <c r="D3544" t="s">
        <v>413</v>
      </c>
      <c r="E3544" t="s">
        <v>413</v>
      </c>
      <c r="F3544" t="s">
        <v>413</v>
      </c>
      <c r="G3544" t="s">
        <v>413</v>
      </c>
      <c r="I3544" t="s">
        <v>1636</v>
      </c>
      <c r="J3544" t="s">
        <v>1636</v>
      </c>
      <c r="K3544" t="s">
        <v>5713</v>
      </c>
    </row>
    <row r="3545" spans="1:11" x14ac:dyDescent="0.35">
      <c r="A3545" t="s">
        <v>6524</v>
      </c>
      <c r="B3545" t="s">
        <v>5145</v>
      </c>
      <c r="C3545" t="s">
        <v>4715</v>
      </c>
      <c r="D3545" t="s">
        <v>413</v>
      </c>
      <c r="E3545" t="s">
        <v>413</v>
      </c>
      <c r="F3545" t="s">
        <v>413</v>
      </c>
      <c r="G3545" t="s">
        <v>413</v>
      </c>
      <c r="I3545" t="s">
        <v>1636</v>
      </c>
      <c r="J3545" t="s">
        <v>1636</v>
      </c>
      <c r="K3545" t="s">
        <v>5714</v>
      </c>
    </row>
    <row r="3546" spans="1:11" x14ac:dyDescent="0.35">
      <c r="A3546" t="s">
        <v>6524</v>
      </c>
      <c r="B3546" t="s">
        <v>5146</v>
      </c>
      <c r="C3546" t="s">
        <v>4651</v>
      </c>
      <c r="D3546" t="s">
        <v>832</v>
      </c>
      <c r="E3546" t="s">
        <v>1111</v>
      </c>
      <c r="F3546" t="s">
        <v>1111</v>
      </c>
      <c r="G3546" t="s">
        <v>5991</v>
      </c>
      <c r="H3546">
        <v>27</v>
      </c>
      <c r="I3546" t="s">
        <v>2353</v>
      </c>
      <c r="J3546">
        <v>49</v>
      </c>
      <c r="K3546" t="s">
        <v>5715</v>
      </c>
    </row>
    <row r="3547" spans="1:11" x14ac:dyDescent="0.35">
      <c r="A3547" t="s">
        <v>6524</v>
      </c>
      <c r="B3547" t="s">
        <v>5146</v>
      </c>
      <c r="C3547" t="s">
        <v>4672</v>
      </c>
      <c r="D3547" t="s">
        <v>6036</v>
      </c>
      <c r="E3547" t="s">
        <v>6037</v>
      </c>
      <c r="F3547" t="s">
        <v>6037</v>
      </c>
      <c r="G3547" t="s">
        <v>5988</v>
      </c>
      <c r="H3547">
        <v>22</v>
      </c>
      <c r="I3547" t="s">
        <v>2353</v>
      </c>
      <c r="J3547" t="s">
        <v>1636</v>
      </c>
      <c r="K3547" t="s">
        <v>5716</v>
      </c>
    </row>
    <row r="3548" spans="1:11" x14ac:dyDescent="0.35">
      <c r="A3548" t="s">
        <v>6524</v>
      </c>
      <c r="B3548" t="s">
        <v>5146</v>
      </c>
      <c r="C3548" t="s">
        <v>4693</v>
      </c>
      <c r="D3548" t="s">
        <v>413</v>
      </c>
      <c r="E3548" t="s">
        <v>413</v>
      </c>
      <c r="F3548" t="s">
        <v>413</v>
      </c>
      <c r="G3548" t="s">
        <v>413</v>
      </c>
      <c r="I3548" t="s">
        <v>1636</v>
      </c>
      <c r="J3548" t="s">
        <v>1636</v>
      </c>
      <c r="K3548" t="s">
        <v>5717</v>
      </c>
    </row>
    <row r="3549" spans="1:11" x14ac:dyDescent="0.35">
      <c r="A3549" t="s">
        <v>6524</v>
      </c>
      <c r="B3549" t="s">
        <v>5146</v>
      </c>
      <c r="C3549" t="s">
        <v>4714</v>
      </c>
      <c r="D3549" t="s">
        <v>413</v>
      </c>
      <c r="E3549" t="s">
        <v>413</v>
      </c>
      <c r="F3549" t="s">
        <v>413</v>
      </c>
      <c r="G3549" t="s">
        <v>413</v>
      </c>
      <c r="I3549" t="s">
        <v>1636</v>
      </c>
      <c r="J3549" t="s">
        <v>1636</v>
      </c>
      <c r="K3549" t="s">
        <v>5718</v>
      </c>
    </row>
    <row r="3550" spans="1:11" x14ac:dyDescent="0.35">
      <c r="A3550" t="s">
        <v>6524</v>
      </c>
      <c r="B3550" t="s">
        <v>5147</v>
      </c>
      <c r="C3550" t="s">
        <v>4650</v>
      </c>
      <c r="D3550" t="s">
        <v>837</v>
      </c>
      <c r="E3550" t="s">
        <v>1117</v>
      </c>
      <c r="F3550" t="s">
        <v>1117</v>
      </c>
      <c r="G3550" t="s">
        <v>6540</v>
      </c>
      <c r="H3550">
        <v>21</v>
      </c>
      <c r="I3550" t="s">
        <v>2353</v>
      </c>
      <c r="J3550">
        <v>49</v>
      </c>
      <c r="K3550" t="s">
        <v>5719</v>
      </c>
    </row>
    <row r="3551" spans="1:11" x14ac:dyDescent="0.35">
      <c r="A3551" t="s">
        <v>6524</v>
      </c>
      <c r="B3551" t="s">
        <v>5147</v>
      </c>
      <c r="C3551" t="s">
        <v>4671</v>
      </c>
      <c r="D3551" t="s">
        <v>837</v>
      </c>
      <c r="E3551" t="s">
        <v>1117</v>
      </c>
      <c r="F3551" t="s">
        <v>1117</v>
      </c>
      <c r="G3551" t="s">
        <v>6541</v>
      </c>
      <c r="H3551">
        <v>17</v>
      </c>
      <c r="I3551" t="s">
        <v>2353</v>
      </c>
      <c r="J3551" t="s">
        <v>1636</v>
      </c>
      <c r="K3551" t="s">
        <v>5720</v>
      </c>
    </row>
    <row r="3552" spans="1:11" x14ac:dyDescent="0.35">
      <c r="A3552" t="s">
        <v>6524</v>
      </c>
      <c r="B3552" t="s">
        <v>5147</v>
      </c>
      <c r="C3552" t="s">
        <v>4692</v>
      </c>
      <c r="D3552" t="s">
        <v>837</v>
      </c>
      <c r="E3552" t="s">
        <v>1117</v>
      </c>
      <c r="F3552" t="s">
        <v>1117</v>
      </c>
      <c r="G3552" t="s">
        <v>5384</v>
      </c>
      <c r="H3552">
        <v>11</v>
      </c>
      <c r="I3552" t="s">
        <v>2353</v>
      </c>
      <c r="J3552" t="s">
        <v>1636</v>
      </c>
      <c r="K3552" t="s">
        <v>5721</v>
      </c>
    </row>
    <row r="3553" spans="1:11" x14ac:dyDescent="0.35">
      <c r="A3553" t="s">
        <v>6524</v>
      </c>
      <c r="B3553" t="s">
        <v>5147</v>
      </c>
      <c r="C3553" t="s">
        <v>4713</v>
      </c>
      <c r="D3553" t="s">
        <v>413</v>
      </c>
      <c r="E3553" t="s">
        <v>413</v>
      </c>
      <c r="F3553" t="s">
        <v>413</v>
      </c>
      <c r="G3553" t="s">
        <v>413</v>
      </c>
      <c r="I3553" t="s">
        <v>1636</v>
      </c>
      <c r="J3553" t="s">
        <v>1636</v>
      </c>
      <c r="K3553" t="s">
        <v>5722</v>
      </c>
    </row>
    <row r="3554" spans="1:11" x14ac:dyDescent="0.35">
      <c r="A3554" t="s">
        <v>6524</v>
      </c>
      <c r="B3554" t="s">
        <v>5148</v>
      </c>
      <c r="C3554" t="s">
        <v>4649</v>
      </c>
      <c r="D3554" t="s">
        <v>834</v>
      </c>
      <c r="E3554" t="s">
        <v>1150</v>
      </c>
      <c r="F3554" t="s">
        <v>1150</v>
      </c>
      <c r="G3554" t="s">
        <v>5366</v>
      </c>
      <c r="H3554">
        <v>46</v>
      </c>
      <c r="I3554" t="s">
        <v>2353</v>
      </c>
      <c r="J3554">
        <v>46</v>
      </c>
      <c r="K3554" t="s">
        <v>5723</v>
      </c>
    </row>
    <row r="3555" spans="1:11" x14ac:dyDescent="0.35">
      <c r="A3555" t="s">
        <v>6524</v>
      </c>
      <c r="B3555" t="s">
        <v>5148</v>
      </c>
      <c r="C3555" t="s">
        <v>4670</v>
      </c>
      <c r="D3555" t="s">
        <v>413</v>
      </c>
      <c r="E3555" t="s">
        <v>413</v>
      </c>
      <c r="F3555" t="s">
        <v>413</v>
      </c>
      <c r="G3555" t="s">
        <v>413</v>
      </c>
      <c r="I3555" t="s">
        <v>1636</v>
      </c>
      <c r="J3555" t="s">
        <v>1636</v>
      </c>
      <c r="K3555" t="s">
        <v>5724</v>
      </c>
    </row>
    <row r="3556" spans="1:11" x14ac:dyDescent="0.35">
      <c r="A3556" t="s">
        <v>6524</v>
      </c>
      <c r="B3556" t="s">
        <v>5148</v>
      </c>
      <c r="C3556" t="s">
        <v>4691</v>
      </c>
      <c r="D3556" t="s">
        <v>413</v>
      </c>
      <c r="E3556" t="s">
        <v>413</v>
      </c>
      <c r="F3556" t="s">
        <v>413</v>
      </c>
      <c r="G3556" t="s">
        <v>413</v>
      </c>
      <c r="I3556" t="s">
        <v>1636</v>
      </c>
      <c r="J3556" t="s">
        <v>1636</v>
      </c>
      <c r="K3556" t="s">
        <v>5725</v>
      </c>
    </row>
    <row r="3557" spans="1:11" x14ac:dyDescent="0.35">
      <c r="A3557" t="s">
        <v>6524</v>
      </c>
      <c r="B3557" t="s">
        <v>5148</v>
      </c>
      <c r="C3557" t="s">
        <v>4712</v>
      </c>
      <c r="D3557" t="s">
        <v>413</v>
      </c>
      <c r="E3557" t="s">
        <v>413</v>
      </c>
      <c r="F3557" t="s">
        <v>413</v>
      </c>
      <c r="G3557" t="s">
        <v>413</v>
      </c>
      <c r="I3557" t="s">
        <v>1636</v>
      </c>
      <c r="J3557" t="s">
        <v>1636</v>
      </c>
      <c r="K3557" t="s">
        <v>5726</v>
      </c>
    </row>
    <row r="3558" spans="1:11" x14ac:dyDescent="0.35">
      <c r="A3558" t="s">
        <v>6524</v>
      </c>
      <c r="B3558" t="s">
        <v>5149</v>
      </c>
      <c r="C3558" t="s">
        <v>4648</v>
      </c>
      <c r="D3558" t="s">
        <v>413</v>
      </c>
      <c r="E3558" t="s">
        <v>413</v>
      </c>
      <c r="F3558" t="s">
        <v>413</v>
      </c>
      <c r="G3558" t="s">
        <v>413</v>
      </c>
      <c r="I3558" t="s">
        <v>1636</v>
      </c>
      <c r="J3558">
        <v>0</v>
      </c>
      <c r="K3558" t="s">
        <v>5727</v>
      </c>
    </row>
    <row r="3559" spans="1:11" x14ac:dyDescent="0.35">
      <c r="A3559" t="s">
        <v>6524</v>
      </c>
      <c r="B3559" t="s">
        <v>5149</v>
      </c>
      <c r="C3559" t="s">
        <v>4669</v>
      </c>
      <c r="D3559" t="s">
        <v>413</v>
      </c>
      <c r="E3559" t="s">
        <v>413</v>
      </c>
      <c r="F3559" t="s">
        <v>413</v>
      </c>
      <c r="G3559" t="s">
        <v>413</v>
      </c>
      <c r="I3559" t="s">
        <v>1636</v>
      </c>
      <c r="J3559" t="s">
        <v>1636</v>
      </c>
      <c r="K3559" t="s">
        <v>5728</v>
      </c>
    </row>
    <row r="3560" spans="1:11" x14ac:dyDescent="0.35">
      <c r="A3560" t="s">
        <v>6524</v>
      </c>
      <c r="B3560" t="s">
        <v>5149</v>
      </c>
      <c r="C3560" t="s">
        <v>4690</v>
      </c>
      <c r="D3560" t="s">
        <v>413</v>
      </c>
      <c r="E3560" t="s">
        <v>413</v>
      </c>
      <c r="F3560" t="s">
        <v>413</v>
      </c>
      <c r="G3560" t="s">
        <v>413</v>
      </c>
      <c r="I3560" t="s">
        <v>1636</v>
      </c>
      <c r="J3560" t="s">
        <v>1636</v>
      </c>
      <c r="K3560" t="s">
        <v>5729</v>
      </c>
    </row>
    <row r="3561" spans="1:11" x14ac:dyDescent="0.35">
      <c r="A3561" t="s">
        <v>6524</v>
      </c>
      <c r="B3561" t="s">
        <v>5149</v>
      </c>
      <c r="C3561" t="s">
        <v>4711</v>
      </c>
      <c r="D3561" t="s">
        <v>413</v>
      </c>
      <c r="E3561" t="s">
        <v>413</v>
      </c>
      <c r="F3561" t="s">
        <v>413</v>
      </c>
      <c r="G3561" t="s">
        <v>413</v>
      </c>
      <c r="I3561" t="s">
        <v>1636</v>
      </c>
      <c r="J3561" t="s">
        <v>1636</v>
      </c>
      <c r="K3561" t="s">
        <v>5730</v>
      </c>
    </row>
    <row r="3562" spans="1:11" x14ac:dyDescent="0.35">
      <c r="A3562" t="s">
        <v>6524</v>
      </c>
      <c r="B3562" t="s">
        <v>5150</v>
      </c>
      <c r="C3562" t="s">
        <v>4647</v>
      </c>
      <c r="D3562" t="s">
        <v>413</v>
      </c>
      <c r="E3562" t="s">
        <v>413</v>
      </c>
      <c r="F3562" t="s">
        <v>413</v>
      </c>
      <c r="G3562" t="s">
        <v>413</v>
      </c>
      <c r="I3562" t="s">
        <v>1636</v>
      </c>
      <c r="J3562">
        <v>0</v>
      </c>
      <c r="K3562" t="s">
        <v>5731</v>
      </c>
    </row>
    <row r="3563" spans="1:11" x14ac:dyDescent="0.35">
      <c r="A3563" t="s">
        <v>6524</v>
      </c>
      <c r="B3563" t="s">
        <v>5150</v>
      </c>
      <c r="C3563" t="s">
        <v>4668</v>
      </c>
      <c r="D3563" t="s">
        <v>413</v>
      </c>
      <c r="E3563" t="s">
        <v>413</v>
      </c>
      <c r="F3563" t="s">
        <v>413</v>
      </c>
      <c r="G3563" t="s">
        <v>413</v>
      </c>
      <c r="I3563" t="s">
        <v>1636</v>
      </c>
      <c r="J3563" t="s">
        <v>1636</v>
      </c>
      <c r="K3563" t="s">
        <v>5732</v>
      </c>
    </row>
    <row r="3564" spans="1:11" x14ac:dyDescent="0.35">
      <c r="A3564" t="s">
        <v>6524</v>
      </c>
      <c r="B3564" t="s">
        <v>5150</v>
      </c>
      <c r="C3564" t="s">
        <v>4689</v>
      </c>
      <c r="D3564" t="s">
        <v>413</v>
      </c>
      <c r="E3564" t="s">
        <v>413</v>
      </c>
      <c r="F3564" t="s">
        <v>413</v>
      </c>
      <c r="G3564" t="s">
        <v>413</v>
      </c>
      <c r="I3564" t="s">
        <v>1636</v>
      </c>
      <c r="J3564" t="s">
        <v>1636</v>
      </c>
      <c r="K3564" t="s">
        <v>5733</v>
      </c>
    </row>
    <row r="3565" spans="1:11" x14ac:dyDescent="0.35">
      <c r="A3565" t="s">
        <v>6524</v>
      </c>
      <c r="B3565" t="s">
        <v>5150</v>
      </c>
      <c r="C3565" t="s">
        <v>4710</v>
      </c>
      <c r="D3565" t="s">
        <v>413</v>
      </c>
      <c r="E3565" t="s">
        <v>413</v>
      </c>
      <c r="F3565" t="s">
        <v>413</v>
      </c>
      <c r="G3565" t="s">
        <v>413</v>
      </c>
      <c r="I3565" t="s">
        <v>1636</v>
      </c>
      <c r="J3565" t="s">
        <v>1636</v>
      </c>
      <c r="K3565" t="s">
        <v>5734</v>
      </c>
    </row>
    <row r="3566" spans="1:11" x14ac:dyDescent="0.35">
      <c r="A3566" t="s">
        <v>6524</v>
      </c>
      <c r="B3566" t="s">
        <v>5151</v>
      </c>
      <c r="C3566" t="s">
        <v>4660</v>
      </c>
      <c r="D3566" t="s">
        <v>413</v>
      </c>
      <c r="E3566" t="s">
        <v>413</v>
      </c>
      <c r="F3566" t="s">
        <v>413</v>
      </c>
      <c r="G3566" t="s">
        <v>413</v>
      </c>
      <c r="I3566" t="s">
        <v>1636</v>
      </c>
      <c r="J3566">
        <v>0</v>
      </c>
      <c r="K3566" t="s">
        <v>5735</v>
      </c>
    </row>
    <row r="3567" spans="1:11" x14ac:dyDescent="0.35">
      <c r="A3567" t="s">
        <v>6524</v>
      </c>
      <c r="B3567" t="s">
        <v>5151</v>
      </c>
      <c r="C3567" t="s">
        <v>4681</v>
      </c>
      <c r="D3567" t="s">
        <v>413</v>
      </c>
      <c r="E3567" t="s">
        <v>413</v>
      </c>
      <c r="F3567" t="s">
        <v>413</v>
      </c>
      <c r="G3567" t="s">
        <v>413</v>
      </c>
      <c r="I3567" t="s">
        <v>1636</v>
      </c>
      <c r="J3567" t="s">
        <v>1636</v>
      </c>
      <c r="K3567" t="s">
        <v>5736</v>
      </c>
    </row>
    <row r="3568" spans="1:11" x14ac:dyDescent="0.35">
      <c r="A3568" t="s">
        <v>6524</v>
      </c>
      <c r="B3568" t="s">
        <v>5151</v>
      </c>
      <c r="C3568" t="s">
        <v>4702</v>
      </c>
      <c r="D3568" t="s">
        <v>413</v>
      </c>
      <c r="E3568" t="s">
        <v>413</v>
      </c>
      <c r="F3568" t="s">
        <v>413</v>
      </c>
      <c r="G3568" t="s">
        <v>413</v>
      </c>
      <c r="I3568" t="s">
        <v>1636</v>
      </c>
      <c r="J3568" t="s">
        <v>1636</v>
      </c>
      <c r="K3568" t="s">
        <v>5737</v>
      </c>
    </row>
    <row r="3569" spans="1:11" x14ac:dyDescent="0.35">
      <c r="A3569" t="s">
        <v>6524</v>
      </c>
      <c r="B3569" t="s">
        <v>5151</v>
      </c>
      <c r="C3569" t="s">
        <v>4723</v>
      </c>
      <c r="D3569" t="s">
        <v>413</v>
      </c>
      <c r="E3569" t="s">
        <v>413</v>
      </c>
      <c r="F3569" t="s">
        <v>413</v>
      </c>
      <c r="G3569" t="s">
        <v>413</v>
      </c>
      <c r="I3569" t="s">
        <v>1636</v>
      </c>
      <c r="J3569" t="s">
        <v>1636</v>
      </c>
      <c r="K3569" t="s">
        <v>5962</v>
      </c>
    </row>
    <row r="3570" spans="1:11" x14ac:dyDescent="0.35">
      <c r="A3570" t="s">
        <v>6524</v>
      </c>
      <c r="B3570" t="s">
        <v>5152</v>
      </c>
      <c r="C3570" t="s">
        <v>4659</v>
      </c>
      <c r="D3570" t="s">
        <v>413</v>
      </c>
      <c r="E3570" t="s">
        <v>413</v>
      </c>
      <c r="F3570" t="s">
        <v>413</v>
      </c>
      <c r="G3570" t="s">
        <v>413</v>
      </c>
      <c r="I3570" t="s">
        <v>1636</v>
      </c>
      <c r="J3570">
        <v>0</v>
      </c>
      <c r="K3570" t="s">
        <v>5738</v>
      </c>
    </row>
    <row r="3571" spans="1:11" x14ac:dyDescent="0.35">
      <c r="A3571" t="s">
        <v>6524</v>
      </c>
      <c r="B3571" t="s">
        <v>5152</v>
      </c>
      <c r="C3571" t="s">
        <v>4680</v>
      </c>
      <c r="D3571" t="s">
        <v>413</v>
      </c>
      <c r="E3571" t="s">
        <v>413</v>
      </c>
      <c r="F3571" t="s">
        <v>413</v>
      </c>
      <c r="G3571" t="s">
        <v>413</v>
      </c>
      <c r="I3571" t="s">
        <v>1636</v>
      </c>
      <c r="J3571" t="s">
        <v>1636</v>
      </c>
      <c r="K3571" t="s">
        <v>5739</v>
      </c>
    </row>
    <row r="3572" spans="1:11" x14ac:dyDescent="0.35">
      <c r="A3572" t="s">
        <v>6524</v>
      </c>
      <c r="B3572" t="s">
        <v>5152</v>
      </c>
      <c r="C3572" t="s">
        <v>4701</v>
      </c>
      <c r="D3572" t="s">
        <v>413</v>
      </c>
      <c r="E3572" t="s">
        <v>413</v>
      </c>
      <c r="F3572" t="s">
        <v>413</v>
      </c>
      <c r="G3572" t="s">
        <v>413</v>
      </c>
      <c r="I3572" t="s">
        <v>1636</v>
      </c>
      <c r="J3572" t="s">
        <v>1636</v>
      </c>
      <c r="K3572" t="s">
        <v>5740</v>
      </c>
    </row>
    <row r="3573" spans="1:11" x14ac:dyDescent="0.35">
      <c r="A3573" t="s">
        <v>6524</v>
      </c>
      <c r="B3573" t="s">
        <v>5152</v>
      </c>
      <c r="C3573" t="s">
        <v>4722</v>
      </c>
      <c r="D3573" t="s">
        <v>413</v>
      </c>
      <c r="E3573" t="s">
        <v>413</v>
      </c>
      <c r="F3573" t="s">
        <v>413</v>
      </c>
      <c r="G3573" t="s">
        <v>413</v>
      </c>
      <c r="I3573" t="s">
        <v>1636</v>
      </c>
      <c r="J3573" t="s">
        <v>1636</v>
      </c>
      <c r="K3573" t="s">
        <v>5741</v>
      </c>
    </row>
    <row r="3574" spans="1:11" x14ac:dyDescent="0.35">
      <c r="A3574" t="s">
        <v>6524</v>
      </c>
      <c r="B3574" t="s">
        <v>5153</v>
      </c>
      <c r="C3574" t="s">
        <v>4658</v>
      </c>
      <c r="D3574" t="s">
        <v>413</v>
      </c>
      <c r="E3574" t="s">
        <v>413</v>
      </c>
      <c r="F3574" t="s">
        <v>413</v>
      </c>
      <c r="G3574" t="s">
        <v>413</v>
      </c>
      <c r="I3574" t="s">
        <v>1636</v>
      </c>
      <c r="J3574">
        <v>0</v>
      </c>
      <c r="K3574" t="s">
        <v>5743</v>
      </c>
    </row>
    <row r="3575" spans="1:11" x14ac:dyDescent="0.35">
      <c r="A3575" t="s">
        <v>6524</v>
      </c>
      <c r="B3575" t="s">
        <v>5153</v>
      </c>
      <c r="C3575" t="s">
        <v>4679</v>
      </c>
      <c r="D3575" t="s">
        <v>413</v>
      </c>
      <c r="E3575" t="s">
        <v>413</v>
      </c>
      <c r="F3575" t="s">
        <v>413</v>
      </c>
      <c r="G3575" t="s">
        <v>413</v>
      </c>
      <c r="I3575" t="s">
        <v>1636</v>
      </c>
      <c r="J3575" t="s">
        <v>1636</v>
      </c>
      <c r="K3575" t="s">
        <v>5744</v>
      </c>
    </row>
    <row r="3576" spans="1:11" x14ac:dyDescent="0.35">
      <c r="A3576" t="s">
        <v>6524</v>
      </c>
      <c r="B3576" t="s">
        <v>5153</v>
      </c>
      <c r="C3576" t="s">
        <v>4700</v>
      </c>
      <c r="D3576" t="s">
        <v>413</v>
      </c>
      <c r="E3576" t="s">
        <v>413</v>
      </c>
      <c r="F3576" t="s">
        <v>413</v>
      </c>
      <c r="G3576" t="s">
        <v>413</v>
      </c>
      <c r="I3576" t="s">
        <v>1636</v>
      </c>
      <c r="J3576" t="s">
        <v>1636</v>
      </c>
      <c r="K3576" t="s">
        <v>5745</v>
      </c>
    </row>
    <row r="3577" spans="1:11" x14ac:dyDescent="0.35">
      <c r="A3577" t="s">
        <v>6524</v>
      </c>
      <c r="B3577" t="s">
        <v>5153</v>
      </c>
      <c r="C3577" t="s">
        <v>4721</v>
      </c>
      <c r="D3577" t="s">
        <v>413</v>
      </c>
      <c r="E3577" t="s">
        <v>413</v>
      </c>
      <c r="F3577" t="s">
        <v>413</v>
      </c>
      <c r="G3577" t="s">
        <v>413</v>
      </c>
      <c r="I3577" t="s">
        <v>1636</v>
      </c>
      <c r="J3577" t="s">
        <v>1636</v>
      </c>
      <c r="K3577" t="s">
        <v>5746</v>
      </c>
    </row>
    <row r="3578" spans="1:11" x14ac:dyDescent="0.35">
      <c r="A3578" t="s">
        <v>6524</v>
      </c>
      <c r="B3578" t="s">
        <v>5154</v>
      </c>
      <c r="C3578" t="s">
        <v>4657</v>
      </c>
      <c r="D3578" t="s">
        <v>413</v>
      </c>
      <c r="E3578" t="s">
        <v>413</v>
      </c>
      <c r="F3578" t="s">
        <v>413</v>
      </c>
      <c r="G3578" t="s">
        <v>413</v>
      </c>
      <c r="I3578" t="s">
        <v>1636</v>
      </c>
      <c r="J3578">
        <v>0</v>
      </c>
      <c r="K3578" t="s">
        <v>5747</v>
      </c>
    </row>
    <row r="3579" spans="1:11" x14ac:dyDescent="0.35">
      <c r="A3579" t="s">
        <v>6524</v>
      </c>
      <c r="B3579" t="s">
        <v>5154</v>
      </c>
      <c r="C3579" t="s">
        <v>4678</v>
      </c>
      <c r="D3579" t="s">
        <v>413</v>
      </c>
      <c r="E3579" t="s">
        <v>413</v>
      </c>
      <c r="F3579" t="s">
        <v>413</v>
      </c>
      <c r="G3579" t="s">
        <v>413</v>
      </c>
      <c r="I3579" t="s">
        <v>1636</v>
      </c>
      <c r="J3579" t="s">
        <v>1636</v>
      </c>
      <c r="K3579" t="s">
        <v>5748</v>
      </c>
    </row>
    <row r="3580" spans="1:11" x14ac:dyDescent="0.35">
      <c r="A3580" t="s">
        <v>6524</v>
      </c>
      <c r="B3580" t="s">
        <v>5154</v>
      </c>
      <c r="C3580" t="s">
        <v>4699</v>
      </c>
      <c r="D3580" t="s">
        <v>413</v>
      </c>
      <c r="E3580" t="s">
        <v>413</v>
      </c>
      <c r="F3580" t="s">
        <v>413</v>
      </c>
      <c r="G3580" t="s">
        <v>413</v>
      </c>
      <c r="I3580" t="s">
        <v>1636</v>
      </c>
      <c r="J3580" t="s">
        <v>1636</v>
      </c>
      <c r="K3580" t="s">
        <v>5749</v>
      </c>
    </row>
    <row r="3581" spans="1:11" x14ac:dyDescent="0.35">
      <c r="A3581" t="s">
        <v>6524</v>
      </c>
      <c r="B3581" t="s">
        <v>5154</v>
      </c>
      <c r="C3581" t="s">
        <v>4720</v>
      </c>
      <c r="D3581" t="s">
        <v>413</v>
      </c>
      <c r="E3581" t="s">
        <v>413</v>
      </c>
      <c r="F3581" t="s">
        <v>413</v>
      </c>
      <c r="G3581" t="s">
        <v>413</v>
      </c>
      <c r="I3581" t="s">
        <v>1636</v>
      </c>
      <c r="J3581" t="s">
        <v>1636</v>
      </c>
      <c r="K3581" t="s">
        <v>5750</v>
      </c>
    </row>
    <row r="3582" spans="1:11" x14ac:dyDescent="0.35">
      <c r="A3582" t="s">
        <v>6524</v>
      </c>
      <c r="B3582" t="s">
        <v>5155</v>
      </c>
      <c r="C3582" t="s">
        <v>4656</v>
      </c>
      <c r="D3582" t="s">
        <v>413</v>
      </c>
      <c r="E3582" t="s">
        <v>413</v>
      </c>
      <c r="F3582" t="s">
        <v>413</v>
      </c>
      <c r="G3582" t="s">
        <v>413</v>
      </c>
      <c r="I3582" t="s">
        <v>1636</v>
      </c>
      <c r="J3582">
        <v>0</v>
      </c>
      <c r="K3582" t="s">
        <v>5751</v>
      </c>
    </row>
    <row r="3583" spans="1:11" x14ac:dyDescent="0.35">
      <c r="A3583" t="s">
        <v>6524</v>
      </c>
      <c r="B3583" t="s">
        <v>5155</v>
      </c>
      <c r="C3583" t="s">
        <v>4677</v>
      </c>
      <c r="D3583" t="s">
        <v>413</v>
      </c>
      <c r="E3583" t="s">
        <v>413</v>
      </c>
      <c r="F3583" t="s">
        <v>413</v>
      </c>
      <c r="G3583" t="s">
        <v>413</v>
      </c>
      <c r="I3583" t="s">
        <v>1636</v>
      </c>
      <c r="J3583" t="s">
        <v>1636</v>
      </c>
      <c r="K3583" t="s">
        <v>5752</v>
      </c>
    </row>
    <row r="3584" spans="1:11" x14ac:dyDescent="0.35">
      <c r="A3584" t="s">
        <v>6524</v>
      </c>
      <c r="B3584" t="s">
        <v>5155</v>
      </c>
      <c r="C3584" t="s">
        <v>4698</v>
      </c>
      <c r="D3584" t="s">
        <v>413</v>
      </c>
      <c r="E3584" t="s">
        <v>413</v>
      </c>
      <c r="F3584" t="s">
        <v>413</v>
      </c>
      <c r="G3584" t="s">
        <v>413</v>
      </c>
      <c r="I3584" t="s">
        <v>1636</v>
      </c>
      <c r="J3584" t="s">
        <v>1636</v>
      </c>
      <c r="K3584" t="s">
        <v>5753</v>
      </c>
    </row>
    <row r="3585" spans="1:11" x14ac:dyDescent="0.35">
      <c r="A3585" t="s">
        <v>6524</v>
      </c>
      <c r="B3585" t="s">
        <v>5155</v>
      </c>
      <c r="C3585" t="s">
        <v>4719</v>
      </c>
      <c r="D3585" t="s">
        <v>413</v>
      </c>
      <c r="E3585" t="s">
        <v>413</v>
      </c>
      <c r="F3585" t="s">
        <v>413</v>
      </c>
      <c r="G3585" t="s">
        <v>413</v>
      </c>
      <c r="I3585" t="s">
        <v>1636</v>
      </c>
      <c r="J3585" t="s">
        <v>1636</v>
      </c>
      <c r="K3585" t="s">
        <v>5754</v>
      </c>
    </row>
    <row r="3586" spans="1:11" x14ac:dyDescent="0.35">
      <c r="A3586" t="s">
        <v>6524</v>
      </c>
      <c r="B3586" t="s">
        <v>5156</v>
      </c>
      <c r="C3586" t="s">
        <v>4655</v>
      </c>
      <c r="D3586" t="s">
        <v>413</v>
      </c>
      <c r="E3586" t="s">
        <v>413</v>
      </c>
      <c r="F3586" t="s">
        <v>413</v>
      </c>
      <c r="G3586" t="s">
        <v>413</v>
      </c>
      <c r="I3586" t="s">
        <v>1636</v>
      </c>
      <c r="J3586">
        <v>0</v>
      </c>
      <c r="K3586" t="s">
        <v>5755</v>
      </c>
    </row>
    <row r="3587" spans="1:11" x14ac:dyDescent="0.35">
      <c r="A3587" t="s">
        <v>6524</v>
      </c>
      <c r="B3587" t="s">
        <v>5156</v>
      </c>
      <c r="C3587" t="s">
        <v>4676</v>
      </c>
      <c r="D3587" t="s">
        <v>413</v>
      </c>
      <c r="E3587" t="s">
        <v>413</v>
      </c>
      <c r="F3587" t="s">
        <v>413</v>
      </c>
      <c r="G3587" t="s">
        <v>413</v>
      </c>
      <c r="I3587" t="s">
        <v>1636</v>
      </c>
      <c r="J3587" t="s">
        <v>1636</v>
      </c>
      <c r="K3587" t="s">
        <v>5756</v>
      </c>
    </row>
    <row r="3588" spans="1:11" x14ac:dyDescent="0.35">
      <c r="A3588" t="s">
        <v>6524</v>
      </c>
      <c r="B3588" t="s">
        <v>5156</v>
      </c>
      <c r="C3588" t="s">
        <v>4697</v>
      </c>
      <c r="D3588" t="s">
        <v>413</v>
      </c>
      <c r="E3588" t="s">
        <v>413</v>
      </c>
      <c r="F3588" t="s">
        <v>413</v>
      </c>
      <c r="G3588" t="s">
        <v>413</v>
      </c>
      <c r="I3588" t="s">
        <v>1636</v>
      </c>
      <c r="J3588" t="s">
        <v>1636</v>
      </c>
      <c r="K3588" t="s">
        <v>5757</v>
      </c>
    </row>
    <row r="3589" spans="1:11" x14ac:dyDescent="0.35">
      <c r="A3589" t="s">
        <v>6524</v>
      </c>
      <c r="B3589" t="s">
        <v>5156</v>
      </c>
      <c r="C3589" t="s">
        <v>4718</v>
      </c>
      <c r="D3589" t="s">
        <v>413</v>
      </c>
      <c r="E3589" t="s">
        <v>413</v>
      </c>
      <c r="F3589" t="s">
        <v>413</v>
      </c>
      <c r="G3589" t="s">
        <v>413</v>
      </c>
      <c r="I3589" t="s">
        <v>1636</v>
      </c>
      <c r="J3589" t="s">
        <v>1636</v>
      </c>
      <c r="K3589" t="s">
        <v>5758</v>
      </c>
    </row>
    <row r="3590" spans="1:11" x14ac:dyDescent="0.35">
      <c r="A3590" t="s">
        <v>6524</v>
      </c>
      <c r="B3590" t="s">
        <v>5157</v>
      </c>
      <c r="C3590" t="s">
        <v>4654</v>
      </c>
      <c r="D3590" t="s">
        <v>413</v>
      </c>
      <c r="E3590" t="s">
        <v>413</v>
      </c>
      <c r="F3590" t="s">
        <v>413</v>
      </c>
      <c r="G3590" t="s">
        <v>413</v>
      </c>
      <c r="I3590" t="s">
        <v>1636</v>
      </c>
      <c r="J3590">
        <v>0</v>
      </c>
      <c r="K3590" t="s">
        <v>5759</v>
      </c>
    </row>
    <row r="3591" spans="1:11" x14ac:dyDescent="0.35">
      <c r="A3591" t="s">
        <v>6524</v>
      </c>
      <c r="B3591" t="s">
        <v>5157</v>
      </c>
      <c r="C3591" t="s">
        <v>4675</v>
      </c>
      <c r="D3591" t="s">
        <v>413</v>
      </c>
      <c r="E3591" t="s">
        <v>413</v>
      </c>
      <c r="F3591" t="s">
        <v>413</v>
      </c>
      <c r="G3591" t="s">
        <v>413</v>
      </c>
      <c r="I3591" t="s">
        <v>1636</v>
      </c>
      <c r="J3591" t="s">
        <v>1636</v>
      </c>
      <c r="K3591" t="s">
        <v>5760</v>
      </c>
    </row>
    <row r="3592" spans="1:11" x14ac:dyDescent="0.35">
      <c r="A3592" t="s">
        <v>6524</v>
      </c>
      <c r="B3592" t="s">
        <v>5157</v>
      </c>
      <c r="C3592" t="s">
        <v>4696</v>
      </c>
      <c r="D3592" t="s">
        <v>413</v>
      </c>
      <c r="E3592" t="s">
        <v>413</v>
      </c>
      <c r="F3592" t="s">
        <v>413</v>
      </c>
      <c r="G3592" t="s">
        <v>413</v>
      </c>
      <c r="I3592" t="s">
        <v>1636</v>
      </c>
      <c r="J3592" t="s">
        <v>1636</v>
      </c>
      <c r="K3592" t="s">
        <v>5761</v>
      </c>
    </row>
    <row r="3593" spans="1:11" x14ac:dyDescent="0.35">
      <c r="A3593" t="s">
        <v>6524</v>
      </c>
      <c r="B3593" t="s">
        <v>5157</v>
      </c>
      <c r="C3593" t="s">
        <v>4717</v>
      </c>
      <c r="D3593" t="s">
        <v>413</v>
      </c>
      <c r="E3593" t="s">
        <v>413</v>
      </c>
      <c r="F3593" t="s">
        <v>413</v>
      </c>
      <c r="G3593" t="s">
        <v>413</v>
      </c>
      <c r="I3593" t="s">
        <v>1636</v>
      </c>
      <c r="J3593" t="s">
        <v>1636</v>
      </c>
      <c r="K3593" t="s">
        <v>5762</v>
      </c>
    </row>
    <row r="3594" spans="1:11" x14ac:dyDescent="0.35">
      <c r="A3594" t="s">
        <v>6524</v>
      </c>
      <c r="B3594" t="s">
        <v>5158</v>
      </c>
      <c r="C3594" t="s">
        <v>4667</v>
      </c>
      <c r="D3594" t="s">
        <v>5390</v>
      </c>
      <c r="E3594" t="s">
        <v>5391</v>
      </c>
      <c r="F3594" t="s">
        <v>5391</v>
      </c>
      <c r="G3594" t="s">
        <v>6537</v>
      </c>
      <c r="H3594">
        <v>11</v>
      </c>
      <c r="I3594" t="s">
        <v>2353</v>
      </c>
      <c r="J3594">
        <v>49</v>
      </c>
      <c r="K3594" t="s">
        <v>5763</v>
      </c>
    </row>
    <row r="3595" spans="1:11" x14ac:dyDescent="0.35">
      <c r="A3595" t="s">
        <v>6524</v>
      </c>
      <c r="B3595" t="s">
        <v>5158</v>
      </c>
      <c r="C3595" t="s">
        <v>4688</v>
      </c>
      <c r="D3595" t="s">
        <v>6577</v>
      </c>
      <c r="E3595" t="s">
        <v>6578</v>
      </c>
      <c r="F3595" t="s">
        <v>6578</v>
      </c>
      <c r="G3595" t="s">
        <v>6542</v>
      </c>
      <c r="H3595">
        <v>27</v>
      </c>
      <c r="I3595" t="s">
        <v>2353</v>
      </c>
      <c r="J3595" t="s">
        <v>1636</v>
      </c>
      <c r="K3595" t="s">
        <v>5764</v>
      </c>
    </row>
    <row r="3596" spans="1:11" x14ac:dyDescent="0.35">
      <c r="A3596" t="s">
        <v>6524</v>
      </c>
      <c r="B3596" t="s">
        <v>5158</v>
      </c>
      <c r="C3596" t="s">
        <v>4709</v>
      </c>
      <c r="D3596" t="s">
        <v>3801</v>
      </c>
      <c r="E3596" t="s">
        <v>3806</v>
      </c>
      <c r="F3596" t="s">
        <v>3806</v>
      </c>
      <c r="G3596" t="s">
        <v>6536</v>
      </c>
      <c r="H3596">
        <v>11</v>
      </c>
      <c r="I3596" t="s">
        <v>2353</v>
      </c>
      <c r="J3596" t="s">
        <v>1636</v>
      </c>
      <c r="K3596" t="s">
        <v>5765</v>
      </c>
    </row>
    <row r="3597" spans="1:11" x14ac:dyDescent="0.35">
      <c r="A3597" t="s">
        <v>6524</v>
      </c>
      <c r="B3597" t="s">
        <v>5158</v>
      </c>
      <c r="C3597" t="s">
        <v>4730</v>
      </c>
      <c r="D3597" t="s">
        <v>413</v>
      </c>
      <c r="E3597" t="s">
        <v>413</v>
      </c>
      <c r="F3597" t="s">
        <v>413</v>
      </c>
      <c r="G3597" t="s">
        <v>413</v>
      </c>
      <c r="I3597" t="s">
        <v>1636</v>
      </c>
      <c r="J3597" t="s">
        <v>1636</v>
      </c>
      <c r="K3597" t="s">
        <v>5766</v>
      </c>
    </row>
    <row r="3598" spans="1:11" x14ac:dyDescent="0.35">
      <c r="A3598" t="s">
        <v>6524</v>
      </c>
      <c r="B3598" t="s">
        <v>5160</v>
      </c>
      <c r="C3598" t="s">
        <v>4666</v>
      </c>
      <c r="D3598" t="s">
        <v>3801</v>
      </c>
      <c r="E3598" t="s">
        <v>3806</v>
      </c>
      <c r="F3598" t="s">
        <v>3806</v>
      </c>
      <c r="G3598" t="s">
        <v>5225</v>
      </c>
      <c r="H3598">
        <v>45</v>
      </c>
      <c r="I3598" t="s">
        <v>2353</v>
      </c>
      <c r="J3598">
        <v>45</v>
      </c>
      <c r="K3598" t="s">
        <v>5767</v>
      </c>
    </row>
    <row r="3599" spans="1:11" x14ac:dyDescent="0.35">
      <c r="A3599" t="s">
        <v>6524</v>
      </c>
      <c r="B3599" t="s">
        <v>5160</v>
      </c>
      <c r="C3599" t="s">
        <v>4687</v>
      </c>
      <c r="D3599" t="s">
        <v>413</v>
      </c>
      <c r="E3599" t="s">
        <v>413</v>
      </c>
      <c r="F3599" t="s">
        <v>413</v>
      </c>
      <c r="G3599" t="s">
        <v>413</v>
      </c>
      <c r="I3599" t="s">
        <v>1636</v>
      </c>
      <c r="J3599" t="s">
        <v>1636</v>
      </c>
      <c r="K3599" t="s">
        <v>5768</v>
      </c>
    </row>
    <row r="3600" spans="1:11" x14ac:dyDescent="0.35">
      <c r="A3600" t="s">
        <v>6524</v>
      </c>
      <c r="B3600" t="s">
        <v>5160</v>
      </c>
      <c r="C3600" t="s">
        <v>4708</v>
      </c>
      <c r="D3600" t="s">
        <v>413</v>
      </c>
      <c r="E3600" t="s">
        <v>413</v>
      </c>
      <c r="F3600" t="s">
        <v>413</v>
      </c>
      <c r="G3600" t="s">
        <v>413</v>
      </c>
      <c r="I3600" t="s">
        <v>1636</v>
      </c>
      <c r="J3600" t="s">
        <v>1636</v>
      </c>
      <c r="K3600" t="s">
        <v>5769</v>
      </c>
    </row>
    <row r="3601" spans="1:11" x14ac:dyDescent="0.35">
      <c r="A3601" t="s">
        <v>6524</v>
      </c>
      <c r="B3601" t="s">
        <v>5160</v>
      </c>
      <c r="C3601" t="s">
        <v>4729</v>
      </c>
      <c r="D3601" t="s">
        <v>413</v>
      </c>
      <c r="E3601" t="s">
        <v>413</v>
      </c>
      <c r="F3601" t="s">
        <v>413</v>
      </c>
      <c r="G3601" t="s">
        <v>413</v>
      </c>
      <c r="I3601" t="s">
        <v>1636</v>
      </c>
      <c r="J3601" t="s">
        <v>1636</v>
      </c>
      <c r="K3601" t="s">
        <v>5770</v>
      </c>
    </row>
    <row r="3602" spans="1:11" x14ac:dyDescent="0.35">
      <c r="A3602" t="s">
        <v>6524</v>
      </c>
      <c r="B3602" t="s">
        <v>5161</v>
      </c>
      <c r="C3602" t="s">
        <v>4665</v>
      </c>
      <c r="D3602" t="s">
        <v>3801</v>
      </c>
      <c r="E3602" t="s">
        <v>3806</v>
      </c>
      <c r="F3602" t="s">
        <v>3806</v>
      </c>
      <c r="G3602" t="s">
        <v>6543</v>
      </c>
      <c r="H3602">
        <v>26</v>
      </c>
      <c r="I3602" t="s">
        <v>2353</v>
      </c>
      <c r="J3602">
        <v>46</v>
      </c>
      <c r="K3602" t="s">
        <v>5771</v>
      </c>
    </row>
    <row r="3603" spans="1:11" x14ac:dyDescent="0.35">
      <c r="A3603" t="s">
        <v>6524</v>
      </c>
      <c r="B3603" t="s">
        <v>5161</v>
      </c>
      <c r="C3603" t="s">
        <v>4686</v>
      </c>
      <c r="D3603" t="s">
        <v>6036</v>
      </c>
      <c r="E3603" t="s">
        <v>6037</v>
      </c>
      <c r="F3603" t="s">
        <v>6037</v>
      </c>
      <c r="G3603" t="s">
        <v>6544</v>
      </c>
      <c r="H3603">
        <v>14</v>
      </c>
      <c r="I3603" t="s">
        <v>2353</v>
      </c>
      <c r="J3603" t="s">
        <v>1636</v>
      </c>
      <c r="K3603" t="s">
        <v>5772</v>
      </c>
    </row>
    <row r="3604" spans="1:11" x14ac:dyDescent="0.35">
      <c r="A3604" t="s">
        <v>6524</v>
      </c>
      <c r="B3604" t="s">
        <v>5161</v>
      </c>
      <c r="C3604" t="s">
        <v>4707</v>
      </c>
      <c r="D3604" t="s">
        <v>5116</v>
      </c>
      <c r="E3604" t="s">
        <v>5191</v>
      </c>
      <c r="F3604" t="s">
        <v>5191</v>
      </c>
      <c r="G3604" t="s">
        <v>6191</v>
      </c>
      <c r="H3604">
        <v>6</v>
      </c>
      <c r="I3604" t="s">
        <v>2353</v>
      </c>
      <c r="J3604" t="s">
        <v>1636</v>
      </c>
      <c r="K3604" t="s">
        <v>5773</v>
      </c>
    </row>
    <row r="3605" spans="1:11" x14ac:dyDescent="0.35">
      <c r="A3605" t="s">
        <v>6524</v>
      </c>
      <c r="B3605" t="s">
        <v>5161</v>
      </c>
      <c r="C3605" t="s">
        <v>4728</v>
      </c>
      <c r="D3605" t="s">
        <v>1636</v>
      </c>
      <c r="E3605" t="s">
        <v>1636</v>
      </c>
      <c r="F3605" t="s">
        <v>1636</v>
      </c>
      <c r="I3605" t="s">
        <v>1636</v>
      </c>
      <c r="J3605" t="s">
        <v>1636</v>
      </c>
      <c r="K3605" t="s">
        <v>5774</v>
      </c>
    </row>
    <row r="3606" spans="1:11" x14ac:dyDescent="0.35">
      <c r="A3606" t="s">
        <v>6524</v>
      </c>
      <c r="B3606" t="s">
        <v>5162</v>
      </c>
      <c r="C3606" t="s">
        <v>4664</v>
      </c>
      <c r="D3606" t="s">
        <v>824</v>
      </c>
      <c r="E3606" t="s">
        <v>2107</v>
      </c>
      <c r="F3606" t="s">
        <v>2107</v>
      </c>
      <c r="G3606" t="s">
        <v>5231</v>
      </c>
      <c r="H3606">
        <v>30</v>
      </c>
      <c r="I3606" t="s">
        <v>2353</v>
      </c>
      <c r="J3606">
        <v>46</v>
      </c>
      <c r="K3606" t="s">
        <v>5775</v>
      </c>
    </row>
    <row r="3607" spans="1:11" x14ac:dyDescent="0.35">
      <c r="A3607" t="s">
        <v>6524</v>
      </c>
      <c r="B3607" t="s">
        <v>5162</v>
      </c>
      <c r="C3607" t="s">
        <v>4685</v>
      </c>
      <c r="D3607" t="s">
        <v>1721</v>
      </c>
      <c r="E3607" t="s">
        <v>2109</v>
      </c>
      <c r="F3607" t="s">
        <v>2109</v>
      </c>
      <c r="G3607" t="s">
        <v>5990</v>
      </c>
      <c r="H3607">
        <v>12</v>
      </c>
      <c r="I3607" t="s">
        <v>2353</v>
      </c>
      <c r="J3607" t="s">
        <v>1636</v>
      </c>
      <c r="K3607" t="s">
        <v>5776</v>
      </c>
    </row>
    <row r="3608" spans="1:11" x14ac:dyDescent="0.35">
      <c r="A3608" t="s">
        <v>6524</v>
      </c>
      <c r="B3608" t="s">
        <v>5162</v>
      </c>
      <c r="C3608" t="s">
        <v>4706</v>
      </c>
      <c r="D3608" t="s">
        <v>1721</v>
      </c>
      <c r="E3608" t="s">
        <v>2109</v>
      </c>
      <c r="F3608" t="s">
        <v>2109</v>
      </c>
      <c r="G3608" t="s">
        <v>6200</v>
      </c>
      <c r="H3608">
        <v>4</v>
      </c>
      <c r="I3608" t="s">
        <v>2353</v>
      </c>
      <c r="J3608" t="s">
        <v>1636</v>
      </c>
      <c r="K3608" t="s">
        <v>5777</v>
      </c>
    </row>
    <row r="3609" spans="1:11" x14ac:dyDescent="0.35">
      <c r="A3609" t="s">
        <v>6524</v>
      </c>
      <c r="B3609" t="s">
        <v>5162</v>
      </c>
      <c r="C3609" t="s">
        <v>4727</v>
      </c>
      <c r="D3609" t="s">
        <v>413</v>
      </c>
      <c r="E3609" t="s">
        <v>413</v>
      </c>
      <c r="F3609" t="s">
        <v>413</v>
      </c>
      <c r="G3609" t="s">
        <v>413</v>
      </c>
      <c r="I3609" t="s">
        <v>1636</v>
      </c>
      <c r="J3609" t="s">
        <v>1636</v>
      </c>
      <c r="K3609" t="s">
        <v>5778</v>
      </c>
    </row>
    <row r="3610" spans="1:11" x14ac:dyDescent="0.35">
      <c r="A3610" t="s">
        <v>6524</v>
      </c>
      <c r="B3610" t="s">
        <v>5163</v>
      </c>
      <c r="C3610" t="s">
        <v>4663</v>
      </c>
      <c r="D3610" t="s">
        <v>1721</v>
      </c>
      <c r="E3610" t="s">
        <v>2109</v>
      </c>
      <c r="F3610" t="s">
        <v>2109</v>
      </c>
      <c r="G3610" t="s">
        <v>6196</v>
      </c>
      <c r="H3610">
        <v>37</v>
      </c>
      <c r="I3610" t="s">
        <v>2353</v>
      </c>
      <c r="J3610">
        <v>37</v>
      </c>
      <c r="K3610" t="s">
        <v>5779</v>
      </c>
    </row>
    <row r="3611" spans="1:11" x14ac:dyDescent="0.35">
      <c r="A3611" t="s">
        <v>6524</v>
      </c>
      <c r="B3611" t="s">
        <v>5163</v>
      </c>
      <c r="C3611" t="s">
        <v>4684</v>
      </c>
      <c r="D3611" t="s">
        <v>413</v>
      </c>
      <c r="E3611" t="s">
        <v>413</v>
      </c>
      <c r="F3611" t="s">
        <v>413</v>
      </c>
      <c r="G3611" t="s">
        <v>413</v>
      </c>
      <c r="I3611" t="s">
        <v>1636</v>
      </c>
      <c r="J3611" t="s">
        <v>1636</v>
      </c>
      <c r="K3611" t="s">
        <v>5780</v>
      </c>
    </row>
    <row r="3612" spans="1:11" x14ac:dyDescent="0.35">
      <c r="A3612" t="s">
        <v>6524</v>
      </c>
      <c r="B3612" t="s">
        <v>5163</v>
      </c>
      <c r="C3612" t="s">
        <v>4705</v>
      </c>
      <c r="D3612" t="s">
        <v>413</v>
      </c>
      <c r="E3612" t="s">
        <v>413</v>
      </c>
      <c r="F3612" t="s">
        <v>413</v>
      </c>
      <c r="G3612" t="s">
        <v>413</v>
      </c>
      <c r="I3612" t="s">
        <v>1636</v>
      </c>
      <c r="J3612" t="s">
        <v>1636</v>
      </c>
      <c r="K3612" t="s">
        <v>5781</v>
      </c>
    </row>
    <row r="3613" spans="1:11" x14ac:dyDescent="0.35">
      <c r="A3613" t="s">
        <v>6524</v>
      </c>
      <c r="B3613" t="s">
        <v>5163</v>
      </c>
      <c r="C3613" t="s">
        <v>4726</v>
      </c>
      <c r="D3613" t="s">
        <v>413</v>
      </c>
      <c r="E3613" t="s">
        <v>413</v>
      </c>
      <c r="F3613" t="s">
        <v>413</v>
      </c>
      <c r="G3613" t="s">
        <v>413</v>
      </c>
      <c r="I3613" t="s">
        <v>1636</v>
      </c>
      <c r="J3613" t="s">
        <v>1636</v>
      </c>
      <c r="K3613" t="s">
        <v>5782</v>
      </c>
    </row>
    <row r="3614" spans="1:11" x14ac:dyDescent="0.35">
      <c r="A3614" t="s">
        <v>6524</v>
      </c>
      <c r="B3614" t="s">
        <v>5164</v>
      </c>
      <c r="C3614" t="s">
        <v>4662</v>
      </c>
      <c r="D3614" t="s">
        <v>832</v>
      </c>
      <c r="E3614" t="s">
        <v>1111</v>
      </c>
      <c r="F3614" t="s">
        <v>1111</v>
      </c>
      <c r="G3614" t="s">
        <v>6364</v>
      </c>
      <c r="H3614">
        <v>29</v>
      </c>
      <c r="I3614" t="s">
        <v>2353</v>
      </c>
      <c r="J3614">
        <v>49</v>
      </c>
      <c r="K3614" t="s">
        <v>5783</v>
      </c>
    </row>
    <row r="3615" spans="1:11" x14ac:dyDescent="0.35">
      <c r="A3615" t="s">
        <v>6524</v>
      </c>
      <c r="B3615" t="s">
        <v>5164</v>
      </c>
      <c r="C3615" t="s">
        <v>4683</v>
      </c>
      <c r="D3615" t="s">
        <v>1721</v>
      </c>
      <c r="E3615" t="s">
        <v>2109</v>
      </c>
      <c r="F3615" t="s">
        <v>2109</v>
      </c>
      <c r="G3615" t="s">
        <v>6200</v>
      </c>
      <c r="H3615">
        <v>20</v>
      </c>
      <c r="I3615" t="s">
        <v>2353</v>
      </c>
      <c r="J3615" t="s">
        <v>1636</v>
      </c>
      <c r="K3615" t="s">
        <v>5784</v>
      </c>
    </row>
    <row r="3616" spans="1:11" x14ac:dyDescent="0.35">
      <c r="A3616" t="s">
        <v>6524</v>
      </c>
      <c r="B3616" t="s">
        <v>5164</v>
      </c>
      <c r="C3616" t="s">
        <v>4704</v>
      </c>
      <c r="D3616" t="s">
        <v>413</v>
      </c>
      <c r="E3616" t="s">
        <v>413</v>
      </c>
      <c r="F3616" t="s">
        <v>413</v>
      </c>
      <c r="G3616" t="s">
        <v>413</v>
      </c>
      <c r="I3616" t="s">
        <v>1636</v>
      </c>
      <c r="J3616" t="s">
        <v>1636</v>
      </c>
      <c r="K3616" t="s">
        <v>5785</v>
      </c>
    </row>
    <row r="3617" spans="1:11" x14ac:dyDescent="0.35">
      <c r="A3617" t="s">
        <v>6524</v>
      </c>
      <c r="B3617" t="s">
        <v>5164</v>
      </c>
      <c r="C3617" t="s">
        <v>4725</v>
      </c>
      <c r="D3617" t="s">
        <v>413</v>
      </c>
      <c r="E3617" t="s">
        <v>413</v>
      </c>
      <c r="F3617" t="s">
        <v>413</v>
      </c>
      <c r="G3617" t="s">
        <v>413</v>
      </c>
      <c r="I3617" t="s">
        <v>1636</v>
      </c>
      <c r="J3617" t="s">
        <v>1636</v>
      </c>
      <c r="K3617" t="s">
        <v>5786</v>
      </c>
    </row>
    <row r="3618" spans="1:11" x14ac:dyDescent="0.35">
      <c r="A3618" t="s">
        <v>6524</v>
      </c>
      <c r="B3618" t="s">
        <v>5165</v>
      </c>
      <c r="C3618" t="s">
        <v>4661</v>
      </c>
      <c r="D3618" t="s">
        <v>824</v>
      </c>
      <c r="E3618" t="s">
        <v>2107</v>
      </c>
      <c r="F3618" t="s">
        <v>2107</v>
      </c>
      <c r="G3618" t="s">
        <v>6362</v>
      </c>
      <c r="H3618">
        <v>22</v>
      </c>
      <c r="I3618" t="s">
        <v>2353</v>
      </c>
      <c r="J3618">
        <v>49</v>
      </c>
      <c r="K3618" t="s">
        <v>5787</v>
      </c>
    </row>
    <row r="3619" spans="1:11" x14ac:dyDescent="0.35">
      <c r="A3619" t="s">
        <v>6524</v>
      </c>
      <c r="B3619" t="s">
        <v>5165</v>
      </c>
      <c r="C3619" t="s">
        <v>4682</v>
      </c>
      <c r="D3619" t="s">
        <v>1721</v>
      </c>
      <c r="E3619" t="s">
        <v>2109</v>
      </c>
      <c r="F3619" t="s">
        <v>2109</v>
      </c>
      <c r="G3619" t="s">
        <v>6200</v>
      </c>
      <c r="H3619">
        <v>27</v>
      </c>
      <c r="I3619" t="s">
        <v>2353</v>
      </c>
      <c r="J3619" t="s">
        <v>1636</v>
      </c>
      <c r="K3619" t="s">
        <v>5788</v>
      </c>
    </row>
    <row r="3620" spans="1:11" x14ac:dyDescent="0.35">
      <c r="A3620" t="s">
        <v>6524</v>
      </c>
      <c r="B3620" t="s">
        <v>5165</v>
      </c>
      <c r="C3620" t="s">
        <v>4703</v>
      </c>
      <c r="D3620" t="s">
        <v>413</v>
      </c>
      <c r="E3620" t="s">
        <v>413</v>
      </c>
      <c r="F3620" t="s">
        <v>413</v>
      </c>
      <c r="G3620" t="s">
        <v>413</v>
      </c>
      <c r="I3620" t="s">
        <v>1636</v>
      </c>
      <c r="J3620" t="s">
        <v>1636</v>
      </c>
      <c r="K3620" t="s">
        <v>5789</v>
      </c>
    </row>
    <row r="3621" spans="1:11" x14ac:dyDescent="0.35">
      <c r="A3621" t="s">
        <v>6524</v>
      </c>
      <c r="B3621" t="s">
        <v>5165</v>
      </c>
      <c r="C3621" t="s">
        <v>4724</v>
      </c>
      <c r="D3621" t="s">
        <v>413</v>
      </c>
      <c r="E3621" t="s">
        <v>413</v>
      </c>
      <c r="F3621" t="s">
        <v>413</v>
      </c>
      <c r="G3621" t="s">
        <v>413</v>
      </c>
      <c r="I3621" t="s">
        <v>1636</v>
      </c>
      <c r="J3621" t="s">
        <v>1636</v>
      </c>
      <c r="K3621" t="s">
        <v>5790</v>
      </c>
    </row>
    <row r="3622" spans="1:11" x14ac:dyDescent="0.35">
      <c r="A3622" t="s">
        <v>6524</v>
      </c>
      <c r="B3622" t="s">
        <v>5166</v>
      </c>
      <c r="C3622" t="s">
        <v>4569</v>
      </c>
      <c r="D3622" t="s">
        <v>1475</v>
      </c>
      <c r="E3622" t="s">
        <v>1634</v>
      </c>
      <c r="F3622" t="s">
        <v>1634</v>
      </c>
      <c r="G3622" t="s">
        <v>6371</v>
      </c>
      <c r="H3622">
        <v>44</v>
      </c>
      <c r="I3622" t="s">
        <v>2353</v>
      </c>
      <c r="J3622">
        <v>44</v>
      </c>
      <c r="K3622" t="s">
        <v>5791</v>
      </c>
    </row>
    <row r="3623" spans="1:11" x14ac:dyDescent="0.35">
      <c r="A3623" t="s">
        <v>6524</v>
      </c>
      <c r="B3623" t="s">
        <v>5166</v>
      </c>
      <c r="C3623" t="s">
        <v>4590</v>
      </c>
      <c r="D3623" t="s">
        <v>413</v>
      </c>
      <c r="E3623" t="s">
        <v>413</v>
      </c>
      <c r="F3623" t="s">
        <v>413</v>
      </c>
      <c r="G3623" t="s">
        <v>413</v>
      </c>
      <c r="I3623" t="s">
        <v>1636</v>
      </c>
      <c r="J3623" t="s">
        <v>1636</v>
      </c>
      <c r="K3623" t="s">
        <v>5792</v>
      </c>
    </row>
    <row r="3624" spans="1:11" x14ac:dyDescent="0.35">
      <c r="A3624" t="s">
        <v>6524</v>
      </c>
      <c r="B3624" t="s">
        <v>5166</v>
      </c>
      <c r="C3624" t="s">
        <v>4611</v>
      </c>
      <c r="D3624" t="s">
        <v>413</v>
      </c>
      <c r="E3624" t="s">
        <v>413</v>
      </c>
      <c r="F3624" t="s">
        <v>413</v>
      </c>
      <c r="G3624" t="s">
        <v>413</v>
      </c>
      <c r="I3624" t="s">
        <v>1636</v>
      </c>
      <c r="J3624" t="s">
        <v>1636</v>
      </c>
      <c r="K3624" t="s">
        <v>5793</v>
      </c>
    </row>
    <row r="3625" spans="1:11" x14ac:dyDescent="0.35">
      <c r="A3625" t="s">
        <v>6524</v>
      </c>
      <c r="B3625" t="s">
        <v>5166</v>
      </c>
      <c r="C3625" t="s">
        <v>4632</v>
      </c>
      <c r="D3625" t="s">
        <v>413</v>
      </c>
      <c r="E3625" t="s">
        <v>413</v>
      </c>
      <c r="F3625" t="s">
        <v>413</v>
      </c>
      <c r="G3625" t="s">
        <v>413</v>
      </c>
      <c r="I3625" t="s">
        <v>1636</v>
      </c>
      <c r="J3625" t="s">
        <v>1636</v>
      </c>
      <c r="K3625" t="s">
        <v>5794</v>
      </c>
    </row>
    <row r="3626" spans="1:11" x14ac:dyDescent="0.35">
      <c r="A3626" t="s">
        <v>6524</v>
      </c>
      <c r="B3626" t="s">
        <v>5167</v>
      </c>
      <c r="C3626" t="s">
        <v>4568</v>
      </c>
      <c r="D3626" t="s">
        <v>3794</v>
      </c>
      <c r="E3626" t="s">
        <v>3795</v>
      </c>
      <c r="F3626" t="s">
        <v>3795</v>
      </c>
      <c r="G3626" t="s">
        <v>5364</v>
      </c>
      <c r="H3626">
        <v>10</v>
      </c>
      <c r="I3626" t="s">
        <v>2353</v>
      </c>
      <c r="J3626">
        <v>49</v>
      </c>
      <c r="K3626" t="s">
        <v>5795</v>
      </c>
    </row>
    <row r="3627" spans="1:11" x14ac:dyDescent="0.35">
      <c r="A3627" t="s">
        <v>6524</v>
      </c>
      <c r="B3627" t="s">
        <v>5167</v>
      </c>
      <c r="C3627" t="s">
        <v>4589</v>
      </c>
      <c r="D3627" t="s">
        <v>3794</v>
      </c>
      <c r="E3627" t="s">
        <v>3795</v>
      </c>
      <c r="F3627" t="s">
        <v>3795</v>
      </c>
      <c r="G3627" t="s">
        <v>6019</v>
      </c>
      <c r="H3627">
        <v>39</v>
      </c>
      <c r="I3627" t="s">
        <v>2353</v>
      </c>
      <c r="J3627" t="s">
        <v>1636</v>
      </c>
      <c r="K3627" t="s">
        <v>5796</v>
      </c>
    </row>
    <row r="3628" spans="1:11" x14ac:dyDescent="0.35">
      <c r="A3628" t="s">
        <v>6524</v>
      </c>
      <c r="B3628" t="s">
        <v>5167</v>
      </c>
      <c r="C3628" t="s">
        <v>4610</v>
      </c>
      <c r="D3628" t="s">
        <v>413</v>
      </c>
      <c r="E3628" t="s">
        <v>413</v>
      </c>
      <c r="F3628" t="s">
        <v>413</v>
      </c>
      <c r="G3628" t="s">
        <v>413</v>
      </c>
      <c r="I3628" t="s">
        <v>1636</v>
      </c>
      <c r="J3628" t="s">
        <v>1636</v>
      </c>
      <c r="K3628" t="s">
        <v>5797</v>
      </c>
    </row>
    <row r="3629" spans="1:11" x14ac:dyDescent="0.35">
      <c r="A3629" t="s">
        <v>6524</v>
      </c>
      <c r="B3629" t="s">
        <v>5167</v>
      </c>
      <c r="C3629" t="s">
        <v>4631</v>
      </c>
      <c r="D3629" t="s">
        <v>413</v>
      </c>
      <c r="E3629" t="s">
        <v>413</v>
      </c>
      <c r="F3629" t="s">
        <v>413</v>
      </c>
      <c r="G3629" t="s">
        <v>413</v>
      </c>
      <c r="I3629" t="s">
        <v>1636</v>
      </c>
      <c r="J3629" t="s">
        <v>1636</v>
      </c>
      <c r="K3629" t="s">
        <v>5798</v>
      </c>
    </row>
    <row r="3630" spans="1:11" x14ac:dyDescent="0.35">
      <c r="A3630" t="s">
        <v>6524</v>
      </c>
      <c r="B3630" t="s">
        <v>5168</v>
      </c>
      <c r="C3630" t="s">
        <v>4567</v>
      </c>
      <c r="D3630" t="s">
        <v>6036</v>
      </c>
      <c r="E3630" t="s">
        <v>6037</v>
      </c>
      <c r="F3630" t="s">
        <v>6037</v>
      </c>
      <c r="G3630" t="s">
        <v>6020</v>
      </c>
      <c r="H3630">
        <v>16</v>
      </c>
      <c r="I3630" t="s">
        <v>2353</v>
      </c>
      <c r="J3630">
        <v>49</v>
      </c>
      <c r="K3630" t="s">
        <v>5799</v>
      </c>
    </row>
    <row r="3631" spans="1:11" x14ac:dyDescent="0.35">
      <c r="A3631" t="s">
        <v>6524</v>
      </c>
      <c r="B3631" t="s">
        <v>5168</v>
      </c>
      <c r="C3631" t="s">
        <v>4588</v>
      </c>
      <c r="D3631" t="s">
        <v>3794</v>
      </c>
      <c r="E3631" t="s">
        <v>3795</v>
      </c>
      <c r="F3631" t="s">
        <v>3795</v>
      </c>
      <c r="G3631" t="s">
        <v>6545</v>
      </c>
      <c r="H3631">
        <v>21</v>
      </c>
      <c r="I3631" t="s">
        <v>2353</v>
      </c>
      <c r="J3631" t="s">
        <v>1636</v>
      </c>
      <c r="K3631" t="s">
        <v>5800</v>
      </c>
    </row>
    <row r="3632" spans="1:11" x14ac:dyDescent="0.35">
      <c r="A3632" t="s">
        <v>6524</v>
      </c>
      <c r="B3632" t="s">
        <v>5168</v>
      </c>
      <c r="C3632" t="s">
        <v>4609</v>
      </c>
      <c r="D3632" t="s">
        <v>2092</v>
      </c>
      <c r="E3632" t="s">
        <v>2110</v>
      </c>
      <c r="F3632" t="s">
        <v>2110</v>
      </c>
      <c r="G3632" t="s">
        <v>6194</v>
      </c>
      <c r="H3632">
        <v>12</v>
      </c>
      <c r="I3632" t="s">
        <v>2353</v>
      </c>
      <c r="J3632" t="s">
        <v>1636</v>
      </c>
      <c r="K3632" t="s">
        <v>5801</v>
      </c>
    </row>
    <row r="3633" spans="1:11" x14ac:dyDescent="0.35">
      <c r="A3633" t="s">
        <v>6524</v>
      </c>
      <c r="B3633" t="s">
        <v>5168</v>
      </c>
      <c r="C3633" t="s">
        <v>4630</v>
      </c>
      <c r="D3633" t="s">
        <v>413</v>
      </c>
      <c r="E3633" t="s">
        <v>413</v>
      </c>
      <c r="F3633" t="s">
        <v>413</v>
      </c>
      <c r="G3633" t="s">
        <v>413</v>
      </c>
      <c r="I3633" t="s">
        <v>1636</v>
      </c>
      <c r="J3633" t="s">
        <v>1636</v>
      </c>
      <c r="K3633" t="s">
        <v>5802</v>
      </c>
    </row>
    <row r="3634" spans="1:11" x14ac:dyDescent="0.35">
      <c r="A3634" t="s">
        <v>6524</v>
      </c>
      <c r="B3634" t="s">
        <v>5169</v>
      </c>
      <c r="C3634" t="s">
        <v>4566</v>
      </c>
      <c r="D3634" t="s">
        <v>837</v>
      </c>
      <c r="E3634" t="s">
        <v>1117</v>
      </c>
      <c r="F3634" t="s">
        <v>1117</v>
      </c>
      <c r="G3634" t="s">
        <v>6547</v>
      </c>
      <c r="H3634">
        <v>23</v>
      </c>
      <c r="I3634" t="s">
        <v>2353</v>
      </c>
      <c r="J3634">
        <v>43</v>
      </c>
      <c r="K3634" t="s">
        <v>5803</v>
      </c>
    </row>
    <row r="3635" spans="1:11" x14ac:dyDescent="0.35">
      <c r="A3635" t="s">
        <v>6524</v>
      </c>
      <c r="B3635" t="s">
        <v>5169</v>
      </c>
      <c r="C3635" t="s">
        <v>4587</v>
      </c>
      <c r="D3635" t="s">
        <v>837</v>
      </c>
      <c r="E3635" t="s">
        <v>1117</v>
      </c>
      <c r="F3635" t="s">
        <v>1117</v>
      </c>
      <c r="G3635" t="s">
        <v>6548</v>
      </c>
      <c r="H3635">
        <v>20</v>
      </c>
      <c r="I3635" t="s">
        <v>2353</v>
      </c>
      <c r="J3635" t="s">
        <v>1636</v>
      </c>
      <c r="K3635" t="s">
        <v>5804</v>
      </c>
    </row>
    <row r="3636" spans="1:11" x14ac:dyDescent="0.35">
      <c r="A3636" t="s">
        <v>6524</v>
      </c>
      <c r="B3636" t="s">
        <v>5169</v>
      </c>
      <c r="C3636" t="s">
        <v>4608</v>
      </c>
      <c r="D3636" t="s">
        <v>413</v>
      </c>
      <c r="E3636" t="s">
        <v>413</v>
      </c>
      <c r="F3636" t="s">
        <v>413</v>
      </c>
      <c r="G3636" t="s">
        <v>413</v>
      </c>
      <c r="I3636" t="s">
        <v>1636</v>
      </c>
      <c r="J3636" t="s">
        <v>1636</v>
      </c>
      <c r="K3636" t="s">
        <v>5805</v>
      </c>
    </row>
    <row r="3637" spans="1:11" x14ac:dyDescent="0.35">
      <c r="A3637" t="s">
        <v>6524</v>
      </c>
      <c r="B3637" t="s">
        <v>5169</v>
      </c>
      <c r="C3637" t="s">
        <v>4629</v>
      </c>
      <c r="D3637" t="s">
        <v>413</v>
      </c>
      <c r="E3637" t="s">
        <v>413</v>
      </c>
      <c r="F3637" t="s">
        <v>413</v>
      </c>
      <c r="G3637" t="s">
        <v>413</v>
      </c>
      <c r="I3637" t="s">
        <v>1636</v>
      </c>
      <c r="J3637" t="s">
        <v>1636</v>
      </c>
      <c r="K3637" t="s">
        <v>5806</v>
      </c>
    </row>
    <row r="3638" spans="1:11" x14ac:dyDescent="0.35">
      <c r="A3638" t="s">
        <v>6524</v>
      </c>
      <c r="B3638" t="s">
        <v>5170</v>
      </c>
      <c r="C3638" t="s">
        <v>4565</v>
      </c>
      <c r="D3638" t="s">
        <v>1475</v>
      </c>
      <c r="E3638" t="s">
        <v>1634</v>
      </c>
      <c r="F3638" t="s">
        <v>1634</v>
      </c>
      <c r="G3638" t="s">
        <v>5367</v>
      </c>
      <c r="H3638">
        <v>35</v>
      </c>
      <c r="I3638" t="s">
        <v>2353</v>
      </c>
      <c r="J3638">
        <v>49</v>
      </c>
      <c r="K3638" t="s">
        <v>5807</v>
      </c>
    </row>
    <row r="3639" spans="1:11" x14ac:dyDescent="0.35">
      <c r="A3639" t="s">
        <v>6524</v>
      </c>
      <c r="B3639" t="s">
        <v>5170</v>
      </c>
      <c r="C3639" t="s">
        <v>4586</v>
      </c>
      <c r="D3639" t="s">
        <v>915</v>
      </c>
      <c r="E3639" t="s">
        <v>1100</v>
      </c>
      <c r="F3639" t="s">
        <v>1100</v>
      </c>
      <c r="G3639" t="s">
        <v>5999</v>
      </c>
      <c r="H3639">
        <v>14</v>
      </c>
      <c r="I3639" t="s">
        <v>2353</v>
      </c>
      <c r="J3639" t="s">
        <v>1636</v>
      </c>
      <c r="K3639" t="s">
        <v>5808</v>
      </c>
    </row>
    <row r="3640" spans="1:11" x14ac:dyDescent="0.35">
      <c r="A3640" t="s">
        <v>6524</v>
      </c>
      <c r="B3640" t="s">
        <v>5170</v>
      </c>
      <c r="C3640" t="s">
        <v>4607</v>
      </c>
      <c r="D3640" t="s">
        <v>413</v>
      </c>
      <c r="E3640" t="s">
        <v>413</v>
      </c>
      <c r="F3640" t="s">
        <v>413</v>
      </c>
      <c r="G3640" t="s">
        <v>413</v>
      </c>
      <c r="I3640" t="s">
        <v>1636</v>
      </c>
      <c r="J3640" t="s">
        <v>1636</v>
      </c>
      <c r="K3640" t="s">
        <v>5809</v>
      </c>
    </row>
    <row r="3641" spans="1:11" x14ac:dyDescent="0.35">
      <c r="A3641" t="s">
        <v>6524</v>
      </c>
      <c r="B3641" t="s">
        <v>5170</v>
      </c>
      <c r="C3641" t="s">
        <v>4628</v>
      </c>
      <c r="D3641" t="s">
        <v>413</v>
      </c>
      <c r="E3641" t="s">
        <v>413</v>
      </c>
      <c r="F3641" t="s">
        <v>413</v>
      </c>
      <c r="G3641" t="s">
        <v>413</v>
      </c>
      <c r="I3641" t="s">
        <v>1636</v>
      </c>
      <c r="J3641" t="s">
        <v>1636</v>
      </c>
      <c r="K3641" t="s">
        <v>5810</v>
      </c>
    </row>
    <row r="3642" spans="1:11" x14ac:dyDescent="0.35">
      <c r="A3642" t="s">
        <v>6524</v>
      </c>
      <c r="B3642" t="s">
        <v>5171</v>
      </c>
      <c r="C3642" t="s">
        <v>4564</v>
      </c>
      <c r="D3642" t="s">
        <v>2092</v>
      </c>
      <c r="E3642" t="s">
        <v>2110</v>
      </c>
      <c r="F3642" t="s">
        <v>2110</v>
      </c>
      <c r="G3642" t="s">
        <v>6194</v>
      </c>
      <c r="H3642">
        <v>29</v>
      </c>
      <c r="I3642" t="s">
        <v>2353</v>
      </c>
      <c r="J3642">
        <v>49</v>
      </c>
      <c r="K3642" t="s">
        <v>5811</v>
      </c>
    </row>
    <row r="3643" spans="1:11" x14ac:dyDescent="0.35">
      <c r="A3643" t="s">
        <v>6524</v>
      </c>
      <c r="B3643" t="s">
        <v>5171</v>
      </c>
      <c r="C3643" t="s">
        <v>4585</v>
      </c>
      <c r="D3643" t="s">
        <v>2092</v>
      </c>
      <c r="E3643" t="s">
        <v>2110</v>
      </c>
      <c r="F3643" t="s">
        <v>2110</v>
      </c>
      <c r="G3643" t="s">
        <v>6555</v>
      </c>
      <c r="H3643">
        <v>20</v>
      </c>
      <c r="I3643" t="s">
        <v>2353</v>
      </c>
      <c r="J3643" t="s">
        <v>1636</v>
      </c>
      <c r="K3643" t="s">
        <v>5812</v>
      </c>
    </row>
    <row r="3644" spans="1:11" x14ac:dyDescent="0.35">
      <c r="A3644" t="s">
        <v>6524</v>
      </c>
      <c r="B3644" t="s">
        <v>5171</v>
      </c>
      <c r="C3644" t="s">
        <v>4606</v>
      </c>
      <c r="D3644" t="s">
        <v>413</v>
      </c>
      <c r="E3644" t="s">
        <v>413</v>
      </c>
      <c r="F3644" t="s">
        <v>413</v>
      </c>
      <c r="G3644" t="s">
        <v>413</v>
      </c>
      <c r="I3644" t="s">
        <v>1636</v>
      </c>
      <c r="J3644" t="s">
        <v>1636</v>
      </c>
      <c r="K3644" t="s">
        <v>5813</v>
      </c>
    </row>
    <row r="3645" spans="1:11" x14ac:dyDescent="0.35">
      <c r="A3645" t="s">
        <v>6524</v>
      </c>
      <c r="B3645" t="s">
        <v>5171</v>
      </c>
      <c r="C3645" t="s">
        <v>4627</v>
      </c>
      <c r="D3645" t="s">
        <v>413</v>
      </c>
      <c r="E3645" t="s">
        <v>413</v>
      </c>
      <c r="F3645" t="s">
        <v>413</v>
      </c>
      <c r="G3645" t="s">
        <v>413</v>
      </c>
      <c r="I3645" t="s">
        <v>1636</v>
      </c>
      <c r="J3645" t="s">
        <v>1636</v>
      </c>
      <c r="K3645" t="s">
        <v>5814</v>
      </c>
    </row>
    <row r="3646" spans="1:11" x14ac:dyDescent="0.35">
      <c r="A3646" t="s">
        <v>6524</v>
      </c>
      <c r="B3646" t="s">
        <v>5172</v>
      </c>
      <c r="C3646" t="s">
        <v>4563</v>
      </c>
      <c r="D3646" t="s">
        <v>2092</v>
      </c>
      <c r="E3646" t="s">
        <v>2110</v>
      </c>
      <c r="F3646" t="s">
        <v>2110</v>
      </c>
      <c r="G3646" t="s">
        <v>6549</v>
      </c>
      <c r="H3646">
        <v>18</v>
      </c>
      <c r="I3646" t="s">
        <v>2353</v>
      </c>
      <c r="J3646">
        <v>50</v>
      </c>
      <c r="K3646" t="s">
        <v>5815</v>
      </c>
    </row>
    <row r="3647" spans="1:11" x14ac:dyDescent="0.35">
      <c r="A3647" t="s">
        <v>6524</v>
      </c>
      <c r="B3647" t="s">
        <v>5172</v>
      </c>
      <c r="C3647" t="s">
        <v>4584</v>
      </c>
      <c r="D3647" t="s">
        <v>915</v>
      </c>
      <c r="E3647" t="s">
        <v>1100</v>
      </c>
      <c r="F3647" t="s">
        <v>1100</v>
      </c>
      <c r="G3647" t="s">
        <v>6012</v>
      </c>
      <c r="H3647">
        <v>15</v>
      </c>
      <c r="I3647" t="s">
        <v>2353</v>
      </c>
      <c r="J3647" t="s">
        <v>1636</v>
      </c>
      <c r="K3647" t="s">
        <v>5816</v>
      </c>
    </row>
    <row r="3648" spans="1:11" x14ac:dyDescent="0.35">
      <c r="A3648" t="s">
        <v>6524</v>
      </c>
      <c r="B3648" t="s">
        <v>5172</v>
      </c>
      <c r="C3648" t="s">
        <v>4605</v>
      </c>
      <c r="D3648" t="s">
        <v>915</v>
      </c>
      <c r="E3648" t="s">
        <v>1100</v>
      </c>
      <c r="F3648" t="s">
        <v>1100</v>
      </c>
      <c r="G3648" t="s">
        <v>6009</v>
      </c>
      <c r="H3648">
        <v>17</v>
      </c>
      <c r="I3648" t="s">
        <v>2353</v>
      </c>
      <c r="J3648" t="s">
        <v>1636</v>
      </c>
      <c r="K3648" t="s">
        <v>5817</v>
      </c>
    </row>
    <row r="3649" spans="1:11" x14ac:dyDescent="0.35">
      <c r="A3649" t="s">
        <v>6524</v>
      </c>
      <c r="B3649" t="s">
        <v>5172</v>
      </c>
      <c r="C3649" t="s">
        <v>4626</v>
      </c>
      <c r="D3649" t="s">
        <v>413</v>
      </c>
      <c r="E3649" t="s">
        <v>413</v>
      </c>
      <c r="F3649" t="s">
        <v>413</v>
      </c>
      <c r="G3649" t="s">
        <v>413</v>
      </c>
      <c r="I3649" t="s">
        <v>1636</v>
      </c>
      <c r="J3649" t="s">
        <v>1636</v>
      </c>
      <c r="K3649" t="s">
        <v>5818</v>
      </c>
    </row>
    <row r="3650" spans="1:11" x14ac:dyDescent="0.35">
      <c r="A3650" t="s">
        <v>6524</v>
      </c>
      <c r="B3650" t="s">
        <v>5173</v>
      </c>
      <c r="C3650" t="s">
        <v>4576</v>
      </c>
      <c r="D3650" t="s">
        <v>1475</v>
      </c>
      <c r="E3650" t="s">
        <v>1634</v>
      </c>
      <c r="F3650" t="s">
        <v>1634</v>
      </c>
      <c r="G3650" t="s">
        <v>6198</v>
      </c>
      <c r="H3650">
        <v>11</v>
      </c>
      <c r="I3650" t="s">
        <v>2353</v>
      </c>
      <c r="J3650">
        <v>49</v>
      </c>
      <c r="K3650" t="s">
        <v>5819</v>
      </c>
    </row>
    <row r="3651" spans="1:11" x14ac:dyDescent="0.35">
      <c r="A3651" t="s">
        <v>6524</v>
      </c>
      <c r="B3651" t="s">
        <v>5173</v>
      </c>
      <c r="C3651" t="s">
        <v>4597</v>
      </c>
      <c r="D3651" t="s">
        <v>3794</v>
      </c>
      <c r="E3651" t="s">
        <v>3795</v>
      </c>
      <c r="F3651" t="s">
        <v>3795</v>
      </c>
      <c r="G3651" t="s">
        <v>5989</v>
      </c>
      <c r="H3651">
        <v>13</v>
      </c>
      <c r="I3651" t="s">
        <v>2353</v>
      </c>
      <c r="J3651" t="s">
        <v>1636</v>
      </c>
      <c r="K3651" t="s">
        <v>5820</v>
      </c>
    </row>
    <row r="3652" spans="1:11" x14ac:dyDescent="0.35">
      <c r="A3652" t="s">
        <v>6524</v>
      </c>
      <c r="B3652" t="s">
        <v>5173</v>
      </c>
      <c r="C3652" t="s">
        <v>4618</v>
      </c>
      <c r="D3652" t="s">
        <v>834</v>
      </c>
      <c r="E3652" t="s">
        <v>1150</v>
      </c>
      <c r="F3652" t="s">
        <v>1150</v>
      </c>
      <c r="G3652" t="s">
        <v>6210</v>
      </c>
      <c r="H3652">
        <v>25</v>
      </c>
      <c r="I3652" t="s">
        <v>2353</v>
      </c>
      <c r="J3652" t="s">
        <v>1636</v>
      </c>
      <c r="K3652" t="s">
        <v>5821</v>
      </c>
    </row>
    <row r="3653" spans="1:11" x14ac:dyDescent="0.35">
      <c r="A3653" t="s">
        <v>6524</v>
      </c>
      <c r="B3653" t="s">
        <v>5173</v>
      </c>
      <c r="C3653" t="s">
        <v>4639</v>
      </c>
      <c r="D3653" t="s">
        <v>413</v>
      </c>
      <c r="E3653" t="s">
        <v>413</v>
      </c>
      <c r="F3653" t="s">
        <v>413</v>
      </c>
      <c r="G3653" t="s">
        <v>413</v>
      </c>
      <c r="I3653" t="s">
        <v>1636</v>
      </c>
      <c r="J3653" t="s">
        <v>1636</v>
      </c>
      <c r="K3653" t="s">
        <v>5822</v>
      </c>
    </row>
    <row r="3654" spans="1:11" x14ac:dyDescent="0.35">
      <c r="A3654" t="s">
        <v>6524</v>
      </c>
      <c r="B3654" t="s">
        <v>5174</v>
      </c>
      <c r="C3654" t="s">
        <v>4575</v>
      </c>
      <c r="D3654" t="s">
        <v>3794</v>
      </c>
      <c r="E3654" t="s">
        <v>3795</v>
      </c>
      <c r="F3654" t="s">
        <v>3795</v>
      </c>
      <c r="G3654" t="s">
        <v>5981</v>
      </c>
      <c r="H3654">
        <v>16</v>
      </c>
      <c r="I3654" t="s">
        <v>2353</v>
      </c>
      <c r="J3654">
        <v>49</v>
      </c>
      <c r="K3654" t="s">
        <v>5823</v>
      </c>
    </row>
    <row r="3655" spans="1:11" x14ac:dyDescent="0.35">
      <c r="A3655" t="s">
        <v>6524</v>
      </c>
      <c r="B3655" t="s">
        <v>5174</v>
      </c>
      <c r="C3655" t="s">
        <v>4596</v>
      </c>
      <c r="D3655" t="s">
        <v>1475</v>
      </c>
      <c r="E3655" t="s">
        <v>1634</v>
      </c>
      <c r="F3655" t="s">
        <v>1634</v>
      </c>
      <c r="G3655" t="s">
        <v>6372</v>
      </c>
      <c r="H3655">
        <v>33</v>
      </c>
      <c r="I3655" t="s">
        <v>2353</v>
      </c>
      <c r="J3655" t="s">
        <v>1636</v>
      </c>
      <c r="K3655" t="s">
        <v>5824</v>
      </c>
    </row>
    <row r="3656" spans="1:11" x14ac:dyDescent="0.35">
      <c r="A3656" t="s">
        <v>6524</v>
      </c>
      <c r="B3656" t="s">
        <v>5174</v>
      </c>
      <c r="C3656" t="s">
        <v>4617</v>
      </c>
      <c r="D3656" t="s">
        <v>413</v>
      </c>
      <c r="E3656" t="s">
        <v>413</v>
      </c>
      <c r="F3656" t="s">
        <v>413</v>
      </c>
      <c r="G3656" t="s">
        <v>413</v>
      </c>
      <c r="I3656" t="s">
        <v>1636</v>
      </c>
      <c r="J3656" t="s">
        <v>1636</v>
      </c>
      <c r="K3656" t="s">
        <v>5825</v>
      </c>
    </row>
    <row r="3657" spans="1:11" x14ac:dyDescent="0.35">
      <c r="A3657" t="s">
        <v>6524</v>
      </c>
      <c r="B3657" t="s">
        <v>5174</v>
      </c>
      <c r="C3657" t="s">
        <v>4638</v>
      </c>
      <c r="D3657" t="s">
        <v>413</v>
      </c>
      <c r="E3657" t="s">
        <v>413</v>
      </c>
      <c r="F3657" t="s">
        <v>413</v>
      </c>
      <c r="G3657" t="s">
        <v>413</v>
      </c>
      <c r="I3657" t="s">
        <v>1636</v>
      </c>
      <c r="J3657" t="s">
        <v>1636</v>
      </c>
      <c r="K3657" t="s">
        <v>5826</v>
      </c>
    </row>
    <row r="3658" spans="1:11" x14ac:dyDescent="0.35">
      <c r="A3658" t="s">
        <v>6524</v>
      </c>
      <c r="B3658" t="s">
        <v>5175</v>
      </c>
      <c r="C3658" t="s">
        <v>4574</v>
      </c>
      <c r="D3658" t="s">
        <v>834</v>
      </c>
      <c r="E3658" t="s">
        <v>1150</v>
      </c>
      <c r="F3658" t="s">
        <v>1150</v>
      </c>
      <c r="G3658" t="s">
        <v>6551</v>
      </c>
      <c r="H3658">
        <v>11</v>
      </c>
      <c r="I3658" t="s">
        <v>2353</v>
      </c>
      <c r="J3658">
        <v>42</v>
      </c>
      <c r="K3658" t="s">
        <v>5827</v>
      </c>
    </row>
    <row r="3659" spans="1:11" x14ac:dyDescent="0.35">
      <c r="A3659" t="s">
        <v>6524</v>
      </c>
      <c r="B3659" t="s">
        <v>5175</v>
      </c>
      <c r="C3659" t="s">
        <v>4595</v>
      </c>
      <c r="D3659" t="s">
        <v>837</v>
      </c>
      <c r="E3659" t="s">
        <v>1117</v>
      </c>
      <c r="F3659" t="s">
        <v>1117</v>
      </c>
      <c r="G3659" t="s">
        <v>6563</v>
      </c>
      <c r="H3659">
        <v>17</v>
      </c>
      <c r="I3659" t="s">
        <v>2353</v>
      </c>
      <c r="J3659" t="s">
        <v>1636</v>
      </c>
      <c r="K3659" t="s">
        <v>5828</v>
      </c>
    </row>
    <row r="3660" spans="1:11" x14ac:dyDescent="0.35">
      <c r="A3660" t="s">
        <v>6524</v>
      </c>
      <c r="B3660" t="s">
        <v>5175</v>
      </c>
      <c r="C3660" t="s">
        <v>4616</v>
      </c>
      <c r="D3660" t="s">
        <v>6579</v>
      </c>
      <c r="E3660" t="s">
        <v>6580</v>
      </c>
      <c r="F3660" t="s">
        <v>6580</v>
      </c>
      <c r="G3660" t="s">
        <v>6561</v>
      </c>
      <c r="H3660">
        <v>7</v>
      </c>
      <c r="I3660" t="s">
        <v>2353</v>
      </c>
      <c r="J3660" t="s">
        <v>1636</v>
      </c>
      <c r="K3660" t="s">
        <v>5829</v>
      </c>
    </row>
    <row r="3661" spans="1:11" x14ac:dyDescent="0.35">
      <c r="A3661" t="s">
        <v>6524</v>
      </c>
      <c r="B3661" t="s">
        <v>5175</v>
      </c>
      <c r="C3661" t="s">
        <v>4637</v>
      </c>
      <c r="D3661" t="s">
        <v>6581</v>
      </c>
      <c r="E3661" t="s">
        <v>6582</v>
      </c>
      <c r="F3661" t="s">
        <v>6582</v>
      </c>
      <c r="G3661" t="s">
        <v>6564</v>
      </c>
      <c r="H3661">
        <v>7</v>
      </c>
      <c r="I3661" t="s">
        <v>2353</v>
      </c>
      <c r="J3661" t="s">
        <v>1636</v>
      </c>
      <c r="K3661" t="s">
        <v>5830</v>
      </c>
    </row>
    <row r="3662" spans="1:11" x14ac:dyDescent="0.35">
      <c r="A3662" t="s">
        <v>6524</v>
      </c>
      <c r="B3662" t="s">
        <v>5175</v>
      </c>
      <c r="C3662" t="s">
        <v>6560</v>
      </c>
      <c r="D3662" t="s">
        <v>6581</v>
      </c>
      <c r="E3662" t="s">
        <v>6583</v>
      </c>
      <c r="F3662" t="s">
        <v>6583</v>
      </c>
      <c r="G3662" t="s">
        <v>6562</v>
      </c>
      <c r="H3662">
        <v>7</v>
      </c>
      <c r="I3662" t="s">
        <v>2353</v>
      </c>
      <c r="J3662" t="s">
        <v>1636</v>
      </c>
      <c r="K3662" t="s">
        <v>6584</v>
      </c>
    </row>
    <row r="3663" spans="1:11" x14ac:dyDescent="0.35">
      <c r="A3663" t="s">
        <v>6524</v>
      </c>
      <c r="B3663" t="s">
        <v>5176</v>
      </c>
      <c r="C3663" t="s">
        <v>4573</v>
      </c>
      <c r="D3663" t="s">
        <v>1475</v>
      </c>
      <c r="E3663" t="s">
        <v>1634</v>
      </c>
      <c r="F3663" t="s">
        <v>1634</v>
      </c>
      <c r="G3663" t="s">
        <v>6198</v>
      </c>
      <c r="H3663">
        <v>39</v>
      </c>
      <c r="I3663" t="s">
        <v>2353</v>
      </c>
      <c r="J3663">
        <v>98</v>
      </c>
      <c r="K3663" t="s">
        <v>5831</v>
      </c>
    </row>
    <row r="3664" spans="1:11" x14ac:dyDescent="0.35">
      <c r="A3664" t="s">
        <v>6524</v>
      </c>
      <c r="B3664" t="s">
        <v>5176</v>
      </c>
      <c r="C3664" t="s">
        <v>4594</v>
      </c>
      <c r="D3664" t="s">
        <v>2092</v>
      </c>
      <c r="E3664" t="s">
        <v>2110</v>
      </c>
      <c r="F3664" t="s">
        <v>2110</v>
      </c>
      <c r="G3664" t="s">
        <v>6001</v>
      </c>
      <c r="H3664">
        <v>10</v>
      </c>
      <c r="I3664" t="s">
        <v>2353</v>
      </c>
      <c r="J3664" t="s">
        <v>1636</v>
      </c>
      <c r="K3664" t="s">
        <v>5832</v>
      </c>
    </row>
    <row r="3665" spans="1:11" x14ac:dyDescent="0.35">
      <c r="A3665" t="s">
        <v>6524</v>
      </c>
      <c r="B3665" t="s">
        <v>5176</v>
      </c>
      <c r="C3665" t="s">
        <v>4615</v>
      </c>
      <c r="G3665" t="s">
        <v>413</v>
      </c>
      <c r="I3665" t="s">
        <v>1636</v>
      </c>
      <c r="J3665" t="s">
        <v>1636</v>
      </c>
      <c r="K3665" t="s">
        <v>5833</v>
      </c>
    </row>
    <row r="3666" spans="1:11" x14ac:dyDescent="0.35">
      <c r="A3666" t="s">
        <v>6524</v>
      </c>
      <c r="B3666" t="s">
        <v>5180</v>
      </c>
      <c r="C3666" t="s">
        <v>4572</v>
      </c>
      <c r="D3666" t="s">
        <v>3794</v>
      </c>
      <c r="E3666" t="s">
        <v>3795</v>
      </c>
      <c r="F3666" t="s">
        <v>3795</v>
      </c>
      <c r="G3666" t="s">
        <v>5989</v>
      </c>
      <c r="H3666">
        <v>35</v>
      </c>
      <c r="I3666" t="s">
        <v>2353</v>
      </c>
      <c r="J3666">
        <v>64</v>
      </c>
      <c r="K3666" t="s">
        <v>5835</v>
      </c>
    </row>
    <row r="3667" spans="1:11" x14ac:dyDescent="0.35">
      <c r="A3667" t="s">
        <v>6524</v>
      </c>
      <c r="B3667" t="s">
        <v>5180</v>
      </c>
      <c r="C3667" t="s">
        <v>4593</v>
      </c>
      <c r="D3667" t="s">
        <v>1475</v>
      </c>
      <c r="E3667" t="s">
        <v>1634</v>
      </c>
      <c r="F3667" t="s">
        <v>1634</v>
      </c>
      <c r="G3667" t="s">
        <v>5367</v>
      </c>
      <c r="H3667">
        <v>14</v>
      </c>
      <c r="I3667" t="s">
        <v>2353</v>
      </c>
      <c r="J3667" t="s">
        <v>1636</v>
      </c>
      <c r="K3667" t="s">
        <v>5836</v>
      </c>
    </row>
    <row r="3668" spans="1:11" x14ac:dyDescent="0.35">
      <c r="A3668" t="s">
        <v>6524</v>
      </c>
      <c r="B3668" t="s">
        <v>5180</v>
      </c>
      <c r="C3668" t="s">
        <v>4614</v>
      </c>
      <c r="D3668" t="s">
        <v>413</v>
      </c>
      <c r="E3668" t="s">
        <v>413</v>
      </c>
      <c r="F3668" t="s">
        <v>413</v>
      </c>
      <c r="G3668" t="s">
        <v>413</v>
      </c>
      <c r="I3668" t="s">
        <v>1636</v>
      </c>
      <c r="J3668" t="s">
        <v>1636</v>
      </c>
      <c r="K3668" t="s">
        <v>5837</v>
      </c>
    </row>
    <row r="3669" spans="1:11" x14ac:dyDescent="0.35">
      <c r="A3669" t="s">
        <v>6524</v>
      </c>
      <c r="B3669" t="s">
        <v>5180</v>
      </c>
      <c r="C3669" t="s">
        <v>4635</v>
      </c>
      <c r="D3669" t="s">
        <v>413</v>
      </c>
      <c r="E3669" t="s">
        <v>413</v>
      </c>
      <c r="F3669" t="s">
        <v>413</v>
      </c>
      <c r="G3669" t="s">
        <v>413</v>
      </c>
      <c r="I3669" t="s">
        <v>1636</v>
      </c>
      <c r="J3669" t="s">
        <v>1636</v>
      </c>
      <c r="K3669" t="s">
        <v>5838</v>
      </c>
    </row>
    <row r="3670" spans="1:11" x14ac:dyDescent="0.35">
      <c r="A3670" t="s">
        <v>6524</v>
      </c>
      <c r="B3670" t="s">
        <v>5181</v>
      </c>
      <c r="C3670" t="s">
        <v>4571</v>
      </c>
      <c r="D3670" t="s">
        <v>2092</v>
      </c>
      <c r="E3670" t="s">
        <v>2110</v>
      </c>
      <c r="F3670" t="s">
        <v>2110</v>
      </c>
      <c r="G3670" t="s">
        <v>4451</v>
      </c>
      <c r="H3670">
        <v>50</v>
      </c>
      <c r="I3670" t="s">
        <v>2353</v>
      </c>
      <c r="J3670">
        <v>10</v>
      </c>
      <c r="K3670" t="s">
        <v>5839</v>
      </c>
    </row>
    <row r="3671" spans="1:11" x14ac:dyDescent="0.35">
      <c r="A3671" t="s">
        <v>6524</v>
      </c>
      <c r="B3671" t="s">
        <v>5181</v>
      </c>
      <c r="C3671" t="s">
        <v>4592</v>
      </c>
      <c r="D3671" t="s">
        <v>413</v>
      </c>
      <c r="E3671" t="s">
        <v>413</v>
      </c>
      <c r="F3671" t="s">
        <v>413</v>
      </c>
      <c r="G3671" t="s">
        <v>413</v>
      </c>
      <c r="I3671" t="s">
        <v>1636</v>
      </c>
      <c r="J3671" t="s">
        <v>1636</v>
      </c>
      <c r="K3671" t="s">
        <v>5840</v>
      </c>
    </row>
    <row r="3672" spans="1:11" x14ac:dyDescent="0.35">
      <c r="A3672" t="s">
        <v>6524</v>
      </c>
      <c r="B3672" t="s">
        <v>5181</v>
      </c>
      <c r="C3672" t="s">
        <v>4613</v>
      </c>
      <c r="D3672" t="s">
        <v>413</v>
      </c>
      <c r="E3672" t="s">
        <v>413</v>
      </c>
      <c r="F3672" t="s">
        <v>413</v>
      </c>
      <c r="G3672" t="s">
        <v>413</v>
      </c>
      <c r="I3672" t="s">
        <v>1636</v>
      </c>
      <c r="J3672" t="s">
        <v>1636</v>
      </c>
      <c r="K3672" t="s">
        <v>5841</v>
      </c>
    </row>
    <row r="3673" spans="1:11" x14ac:dyDescent="0.35">
      <c r="A3673" t="s">
        <v>6524</v>
      </c>
      <c r="B3673" t="s">
        <v>5181</v>
      </c>
      <c r="C3673" t="s">
        <v>4634</v>
      </c>
      <c r="D3673" t="s">
        <v>413</v>
      </c>
      <c r="E3673" t="s">
        <v>413</v>
      </c>
      <c r="F3673" t="s">
        <v>413</v>
      </c>
      <c r="G3673" t="s">
        <v>413</v>
      </c>
      <c r="I3673" t="s">
        <v>1636</v>
      </c>
      <c r="J3673" t="s">
        <v>1636</v>
      </c>
      <c r="K3673" t="s">
        <v>5842</v>
      </c>
    </row>
    <row r="3674" spans="1:11" x14ac:dyDescent="0.35">
      <c r="A3674" t="s">
        <v>6524</v>
      </c>
      <c r="B3674" t="s">
        <v>5182</v>
      </c>
      <c r="C3674" t="s">
        <v>4570</v>
      </c>
      <c r="D3674" t="s">
        <v>3794</v>
      </c>
      <c r="E3674" t="s">
        <v>3795</v>
      </c>
      <c r="F3674" t="s">
        <v>3795</v>
      </c>
      <c r="G3674" t="s">
        <v>5981</v>
      </c>
      <c r="H3674">
        <v>10</v>
      </c>
      <c r="I3674" t="s">
        <v>2353</v>
      </c>
      <c r="J3674">
        <v>45</v>
      </c>
      <c r="K3674" t="s">
        <v>5843</v>
      </c>
    </row>
    <row r="3675" spans="1:11" x14ac:dyDescent="0.35">
      <c r="A3675" t="s">
        <v>6524</v>
      </c>
      <c r="B3675" t="s">
        <v>5182</v>
      </c>
      <c r="C3675" t="s">
        <v>4591</v>
      </c>
      <c r="D3675" t="s">
        <v>3794</v>
      </c>
      <c r="E3675" t="s">
        <v>3795</v>
      </c>
      <c r="F3675" t="s">
        <v>3795</v>
      </c>
      <c r="G3675" t="s">
        <v>5364</v>
      </c>
      <c r="H3675">
        <v>39</v>
      </c>
      <c r="I3675" t="s">
        <v>2353</v>
      </c>
      <c r="J3675" t="s">
        <v>1636</v>
      </c>
      <c r="K3675" t="s">
        <v>5844</v>
      </c>
    </row>
    <row r="3676" spans="1:11" x14ac:dyDescent="0.35">
      <c r="A3676" t="s">
        <v>6524</v>
      </c>
      <c r="B3676" t="s">
        <v>5182</v>
      </c>
      <c r="C3676" t="s">
        <v>4612</v>
      </c>
      <c r="D3676" t="s">
        <v>413</v>
      </c>
      <c r="E3676" t="s">
        <v>413</v>
      </c>
      <c r="F3676" t="s">
        <v>413</v>
      </c>
      <c r="G3676" t="s">
        <v>413</v>
      </c>
      <c r="I3676" t="s">
        <v>1636</v>
      </c>
      <c r="J3676" t="s">
        <v>1636</v>
      </c>
      <c r="K3676" t="s">
        <v>5845</v>
      </c>
    </row>
    <row r="3677" spans="1:11" x14ac:dyDescent="0.35">
      <c r="A3677" t="s">
        <v>6524</v>
      </c>
      <c r="B3677" t="s">
        <v>5182</v>
      </c>
      <c r="C3677" t="s">
        <v>4633</v>
      </c>
      <c r="D3677" t="s">
        <v>413</v>
      </c>
      <c r="E3677" t="s">
        <v>413</v>
      </c>
      <c r="F3677" t="s">
        <v>413</v>
      </c>
      <c r="G3677" t="s">
        <v>413</v>
      </c>
      <c r="I3677" t="s">
        <v>1636</v>
      </c>
      <c r="J3677" t="s">
        <v>1636</v>
      </c>
      <c r="K3677" t="s">
        <v>5846</v>
      </c>
    </row>
    <row r="3678" spans="1:11" x14ac:dyDescent="0.35">
      <c r="A3678" t="s">
        <v>6524</v>
      </c>
      <c r="B3678" t="s">
        <v>5183</v>
      </c>
      <c r="C3678" t="s">
        <v>4583</v>
      </c>
      <c r="D3678" t="s">
        <v>3794</v>
      </c>
      <c r="E3678" t="s">
        <v>3795</v>
      </c>
      <c r="F3678" t="s">
        <v>3795</v>
      </c>
      <c r="G3678" t="s">
        <v>6195</v>
      </c>
      <c r="H3678">
        <v>6</v>
      </c>
      <c r="I3678" t="s">
        <v>2353</v>
      </c>
      <c r="J3678">
        <v>62</v>
      </c>
      <c r="K3678" t="s">
        <v>5847</v>
      </c>
    </row>
    <row r="3679" spans="1:11" x14ac:dyDescent="0.35">
      <c r="A3679" t="s">
        <v>6524</v>
      </c>
      <c r="B3679" t="s">
        <v>5183</v>
      </c>
      <c r="C3679" t="s">
        <v>4604</v>
      </c>
      <c r="D3679" t="s">
        <v>834</v>
      </c>
      <c r="E3679" t="s">
        <v>1150</v>
      </c>
      <c r="F3679" t="s">
        <v>1150</v>
      </c>
      <c r="G3679" t="s">
        <v>5365</v>
      </c>
      <c r="H3679">
        <v>31</v>
      </c>
      <c r="I3679" t="s">
        <v>2353</v>
      </c>
      <c r="J3679" t="s">
        <v>1636</v>
      </c>
      <c r="K3679" t="s">
        <v>5848</v>
      </c>
    </row>
    <row r="3680" spans="1:11" x14ac:dyDescent="0.35">
      <c r="A3680" t="s">
        <v>6524</v>
      </c>
      <c r="B3680" t="s">
        <v>5183</v>
      </c>
      <c r="C3680" t="s">
        <v>4625</v>
      </c>
      <c r="D3680" t="s">
        <v>837</v>
      </c>
      <c r="E3680" t="s">
        <v>1117</v>
      </c>
      <c r="F3680" t="s">
        <v>1117</v>
      </c>
      <c r="G3680" t="s">
        <v>5388</v>
      </c>
      <c r="H3680">
        <v>12</v>
      </c>
      <c r="I3680" t="s">
        <v>2353</v>
      </c>
      <c r="J3680" t="s">
        <v>1636</v>
      </c>
      <c r="K3680" t="s">
        <v>5849</v>
      </c>
    </row>
    <row r="3681" spans="1:11" x14ac:dyDescent="0.35">
      <c r="A3681" t="s">
        <v>6524</v>
      </c>
      <c r="B3681" t="s">
        <v>5183</v>
      </c>
      <c r="C3681" t="s">
        <v>4646</v>
      </c>
      <c r="D3681" t="s">
        <v>413</v>
      </c>
      <c r="E3681" t="s">
        <v>413</v>
      </c>
      <c r="F3681" t="s">
        <v>413</v>
      </c>
      <c r="G3681" t="s">
        <v>413</v>
      </c>
      <c r="I3681" t="s">
        <v>1636</v>
      </c>
      <c r="J3681" t="s">
        <v>1636</v>
      </c>
      <c r="K3681" t="s">
        <v>5850</v>
      </c>
    </row>
    <row r="3682" spans="1:11" x14ac:dyDescent="0.35">
      <c r="A3682" t="s">
        <v>6524</v>
      </c>
      <c r="B3682" t="s">
        <v>5184</v>
      </c>
      <c r="C3682" t="s">
        <v>4582</v>
      </c>
      <c r="D3682" t="s">
        <v>3794</v>
      </c>
      <c r="E3682" t="s">
        <v>3795</v>
      </c>
      <c r="F3682" t="s">
        <v>3795</v>
      </c>
      <c r="G3682" t="s">
        <v>5370</v>
      </c>
      <c r="H3682">
        <v>19</v>
      </c>
      <c r="I3682" t="s">
        <v>2353</v>
      </c>
      <c r="J3682">
        <v>78</v>
      </c>
      <c r="K3682" t="s">
        <v>5851</v>
      </c>
    </row>
    <row r="3683" spans="1:11" x14ac:dyDescent="0.35">
      <c r="A3683" t="s">
        <v>6524</v>
      </c>
      <c r="B3683" t="s">
        <v>5184</v>
      </c>
      <c r="C3683" t="s">
        <v>4603</v>
      </c>
      <c r="D3683" t="s">
        <v>837</v>
      </c>
      <c r="E3683" t="s">
        <v>1117</v>
      </c>
      <c r="F3683" t="s">
        <v>1117</v>
      </c>
      <c r="G3683" t="s">
        <v>5384</v>
      </c>
      <c r="H3683">
        <v>18</v>
      </c>
      <c r="I3683" t="s">
        <v>2353</v>
      </c>
      <c r="J3683" t="s">
        <v>1636</v>
      </c>
      <c r="K3683" t="s">
        <v>5852</v>
      </c>
    </row>
    <row r="3684" spans="1:11" x14ac:dyDescent="0.35">
      <c r="A3684" t="s">
        <v>6524</v>
      </c>
      <c r="B3684" t="s">
        <v>5184</v>
      </c>
      <c r="C3684" t="s">
        <v>4624</v>
      </c>
      <c r="D3684" t="s">
        <v>837</v>
      </c>
      <c r="E3684" t="s">
        <v>1117</v>
      </c>
      <c r="F3684" t="s">
        <v>1117</v>
      </c>
      <c r="G3684" t="s">
        <v>6532</v>
      </c>
      <c r="H3684">
        <v>11</v>
      </c>
      <c r="I3684" t="s">
        <v>2353</v>
      </c>
      <c r="J3684" t="s">
        <v>1636</v>
      </c>
      <c r="K3684" t="s">
        <v>5853</v>
      </c>
    </row>
    <row r="3685" spans="1:11" x14ac:dyDescent="0.35">
      <c r="A3685" t="s">
        <v>6524</v>
      </c>
      <c r="B3685" t="s">
        <v>5184</v>
      </c>
      <c r="C3685" t="s">
        <v>4645</v>
      </c>
      <c r="D3685" t="s">
        <v>413</v>
      </c>
      <c r="E3685" t="s">
        <v>413</v>
      </c>
      <c r="F3685" t="s">
        <v>413</v>
      </c>
      <c r="G3685" t="s">
        <v>413</v>
      </c>
      <c r="I3685" t="s">
        <v>1636</v>
      </c>
      <c r="J3685" t="s">
        <v>1636</v>
      </c>
      <c r="K3685" t="s">
        <v>5854</v>
      </c>
    </row>
    <row r="3686" spans="1:11" x14ac:dyDescent="0.35">
      <c r="A3686" t="s">
        <v>6524</v>
      </c>
      <c r="B3686" t="s">
        <v>5185</v>
      </c>
      <c r="C3686" t="s">
        <v>4581</v>
      </c>
      <c r="D3686" t="s">
        <v>3794</v>
      </c>
      <c r="E3686" t="s">
        <v>3795</v>
      </c>
      <c r="F3686" t="s">
        <v>3795</v>
      </c>
      <c r="G3686" t="s">
        <v>5371</v>
      </c>
      <c r="H3686">
        <v>49</v>
      </c>
      <c r="I3686" t="s">
        <v>2353</v>
      </c>
      <c r="J3686">
        <v>9</v>
      </c>
      <c r="K3686" t="s">
        <v>5855</v>
      </c>
    </row>
    <row r="3687" spans="1:11" x14ac:dyDescent="0.35">
      <c r="A3687" t="s">
        <v>6524</v>
      </c>
      <c r="B3687" t="s">
        <v>5185</v>
      </c>
      <c r="C3687" t="s">
        <v>4602</v>
      </c>
      <c r="D3687" t="s">
        <v>413</v>
      </c>
      <c r="E3687" t="s">
        <v>413</v>
      </c>
      <c r="F3687" t="s">
        <v>413</v>
      </c>
      <c r="G3687" t="s">
        <v>413</v>
      </c>
      <c r="I3687" t="s">
        <v>1636</v>
      </c>
      <c r="J3687" t="s">
        <v>1636</v>
      </c>
      <c r="K3687" t="s">
        <v>5856</v>
      </c>
    </row>
    <row r="3688" spans="1:11" x14ac:dyDescent="0.35">
      <c r="A3688" t="s">
        <v>6524</v>
      </c>
      <c r="B3688" t="s">
        <v>5185</v>
      </c>
      <c r="C3688" t="s">
        <v>4623</v>
      </c>
      <c r="D3688" t="s">
        <v>413</v>
      </c>
      <c r="E3688" t="s">
        <v>413</v>
      </c>
      <c r="F3688" t="s">
        <v>413</v>
      </c>
      <c r="G3688" t="s">
        <v>413</v>
      </c>
      <c r="I3688" t="s">
        <v>1636</v>
      </c>
      <c r="J3688" t="s">
        <v>1636</v>
      </c>
      <c r="K3688" t="s">
        <v>5857</v>
      </c>
    </row>
    <row r="3689" spans="1:11" x14ac:dyDescent="0.35">
      <c r="A3689" t="s">
        <v>6524</v>
      </c>
      <c r="B3689" t="s">
        <v>5185</v>
      </c>
      <c r="C3689" t="s">
        <v>4644</v>
      </c>
      <c r="D3689" t="s">
        <v>413</v>
      </c>
      <c r="E3689" t="s">
        <v>413</v>
      </c>
      <c r="F3689" t="s">
        <v>413</v>
      </c>
      <c r="G3689" t="s">
        <v>413</v>
      </c>
      <c r="I3689" t="s">
        <v>1636</v>
      </c>
      <c r="J3689" t="s">
        <v>1636</v>
      </c>
      <c r="K3689" t="s">
        <v>5858</v>
      </c>
    </row>
    <row r="3690" spans="1:11" x14ac:dyDescent="0.35">
      <c r="A3690" t="s">
        <v>6524</v>
      </c>
      <c r="B3690" t="s">
        <v>5186</v>
      </c>
      <c r="C3690" t="s">
        <v>4580</v>
      </c>
      <c r="D3690" t="s">
        <v>1475</v>
      </c>
      <c r="E3690" t="s">
        <v>1634</v>
      </c>
      <c r="F3690" t="s">
        <v>1634</v>
      </c>
      <c r="G3690" t="s">
        <v>6372</v>
      </c>
      <c r="H3690">
        <v>9</v>
      </c>
      <c r="I3690" t="s">
        <v>2353</v>
      </c>
      <c r="J3690">
        <v>69</v>
      </c>
      <c r="K3690" t="s">
        <v>5859</v>
      </c>
    </row>
    <row r="3691" spans="1:11" x14ac:dyDescent="0.35">
      <c r="A3691" t="s">
        <v>6524</v>
      </c>
      <c r="B3691" t="s">
        <v>5186</v>
      </c>
      <c r="C3691" t="s">
        <v>4601</v>
      </c>
      <c r="D3691" t="s">
        <v>837</v>
      </c>
      <c r="E3691" t="s">
        <v>1117</v>
      </c>
      <c r="F3691" t="s">
        <v>1117</v>
      </c>
      <c r="G3691" t="s">
        <v>6550</v>
      </c>
      <c r="H3691">
        <v>17</v>
      </c>
      <c r="I3691" t="s">
        <v>2353</v>
      </c>
      <c r="J3691" t="s">
        <v>1636</v>
      </c>
      <c r="K3691" t="s">
        <v>5860</v>
      </c>
    </row>
    <row r="3692" spans="1:11" x14ac:dyDescent="0.35">
      <c r="A3692" t="s">
        <v>6524</v>
      </c>
      <c r="B3692" t="s">
        <v>5186</v>
      </c>
      <c r="C3692" t="s">
        <v>4622</v>
      </c>
      <c r="D3692" t="s">
        <v>3794</v>
      </c>
      <c r="E3692" t="s">
        <v>3795</v>
      </c>
      <c r="F3692" t="s">
        <v>3795</v>
      </c>
      <c r="G3692" t="s">
        <v>5370</v>
      </c>
      <c r="H3692">
        <v>22</v>
      </c>
      <c r="I3692" t="s">
        <v>2353</v>
      </c>
      <c r="J3692" t="s">
        <v>1636</v>
      </c>
      <c r="K3692" t="s">
        <v>5861</v>
      </c>
    </row>
    <row r="3693" spans="1:11" x14ac:dyDescent="0.35">
      <c r="A3693" t="s">
        <v>6524</v>
      </c>
      <c r="B3693" t="s">
        <v>5186</v>
      </c>
      <c r="C3693" t="s">
        <v>4643</v>
      </c>
      <c r="D3693" t="s">
        <v>413</v>
      </c>
      <c r="E3693" t="s">
        <v>413</v>
      </c>
      <c r="F3693" t="s">
        <v>413</v>
      </c>
      <c r="G3693" t="s">
        <v>413</v>
      </c>
      <c r="I3693" t="s">
        <v>1636</v>
      </c>
      <c r="J3693" t="s">
        <v>1636</v>
      </c>
      <c r="K3693" t="s">
        <v>5862</v>
      </c>
    </row>
    <row r="3694" spans="1:11" x14ac:dyDescent="0.35">
      <c r="A3694" t="s">
        <v>6524</v>
      </c>
      <c r="B3694" t="s">
        <v>5187</v>
      </c>
      <c r="C3694" t="s">
        <v>4579</v>
      </c>
      <c r="D3694" t="s">
        <v>2092</v>
      </c>
      <c r="E3694" t="s">
        <v>2110</v>
      </c>
      <c r="F3694" t="s">
        <v>2110</v>
      </c>
      <c r="G3694" t="s">
        <v>4465</v>
      </c>
      <c r="H3694">
        <v>30</v>
      </c>
      <c r="I3694" t="s">
        <v>2353</v>
      </c>
      <c r="J3694">
        <v>63</v>
      </c>
      <c r="K3694" t="s">
        <v>5863</v>
      </c>
    </row>
    <row r="3695" spans="1:11" x14ac:dyDescent="0.35">
      <c r="A3695" t="s">
        <v>6524</v>
      </c>
      <c r="B3695" t="s">
        <v>5187</v>
      </c>
      <c r="C3695" t="s">
        <v>4600</v>
      </c>
      <c r="D3695" t="s">
        <v>834</v>
      </c>
      <c r="E3695" t="s">
        <v>1150</v>
      </c>
      <c r="F3695" t="s">
        <v>1150</v>
      </c>
      <c r="G3695" t="s">
        <v>6210</v>
      </c>
      <c r="H3695">
        <v>19</v>
      </c>
      <c r="I3695" t="s">
        <v>2353</v>
      </c>
      <c r="J3695" t="s">
        <v>1636</v>
      </c>
      <c r="K3695" t="s">
        <v>5864</v>
      </c>
    </row>
    <row r="3696" spans="1:11" x14ac:dyDescent="0.35">
      <c r="A3696" t="s">
        <v>6524</v>
      </c>
      <c r="B3696" t="s">
        <v>5187</v>
      </c>
      <c r="C3696" t="s">
        <v>4621</v>
      </c>
      <c r="D3696" t="s">
        <v>413</v>
      </c>
      <c r="E3696" t="s">
        <v>413</v>
      </c>
      <c r="F3696" t="s">
        <v>413</v>
      </c>
      <c r="G3696" t="s">
        <v>413</v>
      </c>
      <c r="I3696" t="s">
        <v>1636</v>
      </c>
      <c r="J3696" t="s">
        <v>1636</v>
      </c>
      <c r="K3696" t="s">
        <v>5865</v>
      </c>
    </row>
    <row r="3697" spans="1:11" x14ac:dyDescent="0.35">
      <c r="A3697" t="s">
        <v>6524</v>
      </c>
      <c r="B3697" t="s">
        <v>5187</v>
      </c>
      <c r="C3697" t="s">
        <v>4642</v>
      </c>
      <c r="D3697" t="s">
        <v>413</v>
      </c>
      <c r="E3697" t="s">
        <v>413</v>
      </c>
      <c r="F3697" t="s">
        <v>413</v>
      </c>
      <c r="G3697" t="s">
        <v>413</v>
      </c>
      <c r="I3697" t="s">
        <v>1636</v>
      </c>
      <c r="J3697" t="s">
        <v>1636</v>
      </c>
      <c r="K3697" t="s">
        <v>5866</v>
      </c>
    </row>
    <row r="3698" spans="1:11" x14ac:dyDescent="0.35">
      <c r="A3698" t="s">
        <v>6524</v>
      </c>
      <c r="B3698" t="s">
        <v>5188</v>
      </c>
      <c r="C3698" t="s">
        <v>4578</v>
      </c>
      <c r="D3698" t="s">
        <v>834</v>
      </c>
      <c r="E3698" t="s">
        <v>1150</v>
      </c>
      <c r="F3698" t="s">
        <v>1150</v>
      </c>
      <c r="G3698" t="s">
        <v>6551</v>
      </c>
      <c r="H3698">
        <v>44</v>
      </c>
      <c r="I3698" t="s">
        <v>2353</v>
      </c>
      <c r="J3698">
        <v>40</v>
      </c>
      <c r="K3698" t="s">
        <v>5867</v>
      </c>
    </row>
    <row r="3699" spans="1:11" x14ac:dyDescent="0.35">
      <c r="A3699" t="s">
        <v>6524</v>
      </c>
      <c r="B3699" t="s">
        <v>5188</v>
      </c>
      <c r="C3699" t="s">
        <v>4599</v>
      </c>
      <c r="D3699" t="s">
        <v>413</v>
      </c>
      <c r="E3699" t="s">
        <v>413</v>
      </c>
      <c r="F3699" t="s">
        <v>413</v>
      </c>
      <c r="G3699" t="s">
        <v>413</v>
      </c>
      <c r="I3699" t="s">
        <v>1636</v>
      </c>
      <c r="J3699" t="s">
        <v>1636</v>
      </c>
      <c r="K3699" t="s">
        <v>5868</v>
      </c>
    </row>
    <row r="3700" spans="1:11" x14ac:dyDescent="0.35">
      <c r="A3700" t="s">
        <v>6524</v>
      </c>
      <c r="B3700" t="s">
        <v>5188</v>
      </c>
      <c r="C3700" t="s">
        <v>4620</v>
      </c>
      <c r="D3700" t="s">
        <v>413</v>
      </c>
      <c r="E3700" t="s">
        <v>413</v>
      </c>
      <c r="F3700" t="s">
        <v>413</v>
      </c>
      <c r="G3700" t="s">
        <v>413</v>
      </c>
      <c r="I3700" t="s">
        <v>1636</v>
      </c>
      <c r="J3700" t="s">
        <v>1636</v>
      </c>
      <c r="K3700" t="s">
        <v>5869</v>
      </c>
    </row>
    <row r="3701" spans="1:11" x14ac:dyDescent="0.35">
      <c r="A3701" t="s">
        <v>6524</v>
      </c>
      <c r="B3701" t="s">
        <v>5188</v>
      </c>
      <c r="C3701" t="s">
        <v>4641</v>
      </c>
      <c r="D3701" t="s">
        <v>413</v>
      </c>
      <c r="E3701" t="s">
        <v>413</v>
      </c>
      <c r="F3701" t="s">
        <v>413</v>
      </c>
      <c r="G3701" t="s">
        <v>413</v>
      </c>
      <c r="I3701" t="s">
        <v>1636</v>
      </c>
      <c r="J3701" t="s">
        <v>1636</v>
      </c>
      <c r="K3701" t="s">
        <v>5870</v>
      </c>
    </row>
    <row r="3702" spans="1:11" x14ac:dyDescent="0.35">
      <c r="A3702" t="s">
        <v>6524</v>
      </c>
      <c r="B3702" t="s">
        <v>5192</v>
      </c>
      <c r="C3702" t="s">
        <v>4577</v>
      </c>
      <c r="D3702" t="s">
        <v>832</v>
      </c>
      <c r="E3702" t="s">
        <v>1111</v>
      </c>
      <c r="F3702" t="s">
        <v>1111</v>
      </c>
      <c r="G3702" t="s">
        <v>6021</v>
      </c>
      <c r="H3702">
        <v>40</v>
      </c>
      <c r="I3702" t="s">
        <v>2353</v>
      </c>
      <c r="J3702">
        <v>58</v>
      </c>
      <c r="K3702" t="s">
        <v>5871</v>
      </c>
    </row>
    <row r="3703" spans="1:11" x14ac:dyDescent="0.35">
      <c r="A3703" t="s">
        <v>6524</v>
      </c>
      <c r="B3703" t="s">
        <v>5192</v>
      </c>
      <c r="C3703" t="s">
        <v>4598</v>
      </c>
      <c r="D3703" t="s">
        <v>824</v>
      </c>
      <c r="E3703" t="s">
        <v>2107</v>
      </c>
      <c r="F3703" t="s">
        <v>2107</v>
      </c>
      <c r="G3703" t="s">
        <v>6552</v>
      </c>
      <c r="H3703">
        <v>9</v>
      </c>
      <c r="I3703" t="s">
        <v>2353</v>
      </c>
      <c r="J3703" t="s">
        <v>1636</v>
      </c>
      <c r="K3703" t="s">
        <v>5872</v>
      </c>
    </row>
    <row r="3704" spans="1:11" x14ac:dyDescent="0.35">
      <c r="A3704" t="s">
        <v>6524</v>
      </c>
      <c r="B3704" t="s">
        <v>5192</v>
      </c>
      <c r="C3704" t="s">
        <v>4619</v>
      </c>
      <c r="D3704" t="s">
        <v>413</v>
      </c>
      <c r="E3704" t="s">
        <v>413</v>
      </c>
      <c r="F3704" t="s">
        <v>413</v>
      </c>
      <c r="G3704" t="s">
        <v>413</v>
      </c>
      <c r="I3704" t="s">
        <v>1636</v>
      </c>
      <c r="J3704" t="s">
        <v>1636</v>
      </c>
      <c r="K3704" t="s">
        <v>5873</v>
      </c>
    </row>
    <row r="3705" spans="1:11" x14ac:dyDescent="0.35">
      <c r="A3705" t="s">
        <v>6524</v>
      </c>
      <c r="B3705" t="s">
        <v>5192</v>
      </c>
      <c r="C3705" t="s">
        <v>4640</v>
      </c>
      <c r="D3705" t="s">
        <v>413</v>
      </c>
      <c r="E3705" t="s">
        <v>413</v>
      </c>
      <c r="F3705" t="s">
        <v>413</v>
      </c>
      <c r="G3705" t="s">
        <v>413</v>
      </c>
      <c r="I3705" t="s">
        <v>1636</v>
      </c>
      <c r="J3705" t="s">
        <v>1636</v>
      </c>
      <c r="K3705" t="s">
        <v>5874</v>
      </c>
    </row>
    <row r="3706" spans="1:11" x14ac:dyDescent="0.35">
      <c r="A3706" t="s">
        <v>6524</v>
      </c>
      <c r="B3706" t="s">
        <v>5193</v>
      </c>
      <c r="C3706" t="s">
        <v>4485</v>
      </c>
      <c r="D3706" t="s">
        <v>1477</v>
      </c>
      <c r="E3706" t="s">
        <v>3144</v>
      </c>
      <c r="F3706" t="s">
        <v>3144</v>
      </c>
      <c r="G3706" t="s">
        <v>5983</v>
      </c>
      <c r="H3706">
        <v>49</v>
      </c>
      <c r="I3706" t="s">
        <v>2353</v>
      </c>
      <c r="J3706">
        <v>37</v>
      </c>
      <c r="K3706" t="s">
        <v>5875</v>
      </c>
    </row>
    <row r="3707" spans="1:11" x14ac:dyDescent="0.35">
      <c r="A3707" t="s">
        <v>6524</v>
      </c>
      <c r="B3707" t="s">
        <v>5193</v>
      </c>
      <c r="C3707" t="s">
        <v>4506</v>
      </c>
      <c r="D3707" t="s">
        <v>413</v>
      </c>
      <c r="E3707" t="s">
        <v>413</v>
      </c>
      <c r="F3707" t="s">
        <v>413</v>
      </c>
      <c r="G3707" t="s">
        <v>413</v>
      </c>
      <c r="I3707" t="s">
        <v>1636</v>
      </c>
      <c r="J3707" t="s">
        <v>1636</v>
      </c>
      <c r="K3707" t="s">
        <v>5876</v>
      </c>
    </row>
    <row r="3708" spans="1:11" x14ac:dyDescent="0.35">
      <c r="A3708" t="s">
        <v>6524</v>
      </c>
      <c r="B3708" t="s">
        <v>5193</v>
      </c>
      <c r="C3708" t="s">
        <v>4527</v>
      </c>
      <c r="D3708" t="s">
        <v>413</v>
      </c>
      <c r="E3708" t="s">
        <v>413</v>
      </c>
      <c r="F3708" t="s">
        <v>413</v>
      </c>
      <c r="G3708" t="s">
        <v>413</v>
      </c>
      <c r="I3708" t="s">
        <v>1636</v>
      </c>
      <c r="J3708" t="s">
        <v>1636</v>
      </c>
      <c r="K3708" t="s">
        <v>5877</v>
      </c>
    </row>
    <row r="3709" spans="1:11" x14ac:dyDescent="0.35">
      <c r="A3709" t="s">
        <v>6524</v>
      </c>
      <c r="B3709" t="s">
        <v>5193</v>
      </c>
      <c r="C3709" t="s">
        <v>4548</v>
      </c>
      <c r="D3709" t="s">
        <v>413</v>
      </c>
      <c r="E3709" t="s">
        <v>413</v>
      </c>
      <c r="F3709" t="s">
        <v>413</v>
      </c>
      <c r="G3709" t="s">
        <v>413</v>
      </c>
      <c r="I3709" t="s">
        <v>1636</v>
      </c>
      <c r="J3709" t="s">
        <v>1636</v>
      </c>
      <c r="K3709" t="s">
        <v>5878</v>
      </c>
    </row>
    <row r="3710" spans="1:11" x14ac:dyDescent="0.35">
      <c r="A3710" t="s">
        <v>6524</v>
      </c>
      <c r="B3710" t="s">
        <v>5194</v>
      </c>
      <c r="C3710" t="s">
        <v>4484</v>
      </c>
      <c r="D3710" t="s">
        <v>1477</v>
      </c>
      <c r="E3710" t="s">
        <v>3144</v>
      </c>
      <c r="F3710" t="s">
        <v>3144</v>
      </c>
      <c r="G3710" t="s">
        <v>5372</v>
      </c>
      <c r="H3710">
        <v>37</v>
      </c>
      <c r="I3710" t="s">
        <v>2353</v>
      </c>
      <c r="J3710">
        <v>25</v>
      </c>
      <c r="K3710" t="s">
        <v>5879</v>
      </c>
    </row>
    <row r="3711" spans="1:11" x14ac:dyDescent="0.35">
      <c r="A3711" t="s">
        <v>6524</v>
      </c>
      <c r="B3711" t="s">
        <v>5194</v>
      </c>
      <c r="C3711" t="s">
        <v>4505</v>
      </c>
      <c r="D3711" t="s">
        <v>915</v>
      </c>
      <c r="E3711" t="s">
        <v>1100</v>
      </c>
      <c r="F3711" t="s">
        <v>1100</v>
      </c>
      <c r="G3711" t="s">
        <v>6553</v>
      </c>
      <c r="H3711">
        <v>12</v>
      </c>
      <c r="I3711" t="s">
        <v>2353</v>
      </c>
      <c r="J3711" t="s">
        <v>1636</v>
      </c>
      <c r="K3711" t="s">
        <v>5880</v>
      </c>
    </row>
    <row r="3712" spans="1:11" x14ac:dyDescent="0.35">
      <c r="A3712" t="s">
        <v>6524</v>
      </c>
      <c r="B3712" t="s">
        <v>5194</v>
      </c>
      <c r="C3712" t="s">
        <v>4526</v>
      </c>
      <c r="D3712" t="s">
        <v>413</v>
      </c>
      <c r="E3712" t="s">
        <v>413</v>
      </c>
      <c r="F3712" t="s">
        <v>413</v>
      </c>
      <c r="G3712" t="s">
        <v>413</v>
      </c>
      <c r="I3712" t="s">
        <v>1636</v>
      </c>
      <c r="J3712" t="s">
        <v>1636</v>
      </c>
      <c r="K3712" t="s">
        <v>5881</v>
      </c>
    </row>
    <row r="3713" spans="1:11" x14ac:dyDescent="0.35">
      <c r="A3713" t="s">
        <v>6524</v>
      </c>
      <c r="B3713" t="s">
        <v>5194</v>
      </c>
      <c r="C3713" t="s">
        <v>4547</v>
      </c>
      <c r="D3713" t="s">
        <v>413</v>
      </c>
      <c r="E3713" t="s">
        <v>413</v>
      </c>
      <c r="F3713" t="s">
        <v>413</v>
      </c>
      <c r="G3713" t="s">
        <v>413</v>
      </c>
      <c r="I3713" t="s">
        <v>1636</v>
      </c>
      <c r="J3713" t="s">
        <v>1636</v>
      </c>
      <c r="K3713" t="s">
        <v>5882</v>
      </c>
    </row>
    <row r="3714" spans="1:11" x14ac:dyDescent="0.35">
      <c r="A3714" t="s">
        <v>6524</v>
      </c>
      <c r="B3714" t="s">
        <v>5195</v>
      </c>
      <c r="C3714" t="s">
        <v>4483</v>
      </c>
      <c r="D3714" t="s">
        <v>1477</v>
      </c>
      <c r="E3714" t="s">
        <v>3144</v>
      </c>
      <c r="F3714" t="s">
        <v>3144</v>
      </c>
      <c r="G3714" t="s">
        <v>5987</v>
      </c>
      <c r="H3714">
        <v>13</v>
      </c>
      <c r="I3714" t="s">
        <v>2353</v>
      </c>
      <c r="J3714">
        <v>78</v>
      </c>
      <c r="K3714" t="s">
        <v>5883</v>
      </c>
    </row>
    <row r="3715" spans="1:11" x14ac:dyDescent="0.35">
      <c r="A3715" t="s">
        <v>6524</v>
      </c>
      <c r="B3715" t="s">
        <v>5195</v>
      </c>
      <c r="C3715" t="s">
        <v>4504</v>
      </c>
      <c r="D3715" t="s">
        <v>1477</v>
      </c>
      <c r="E3715" t="s">
        <v>3144</v>
      </c>
      <c r="F3715" t="s">
        <v>3144</v>
      </c>
      <c r="G3715" t="s">
        <v>6349</v>
      </c>
      <c r="H3715">
        <v>38</v>
      </c>
      <c r="I3715" t="s">
        <v>2353</v>
      </c>
      <c r="J3715" t="s">
        <v>1636</v>
      </c>
      <c r="K3715" t="s">
        <v>5884</v>
      </c>
    </row>
    <row r="3716" spans="1:11" x14ac:dyDescent="0.35">
      <c r="A3716" t="s">
        <v>6524</v>
      </c>
      <c r="B3716" t="s">
        <v>5195</v>
      </c>
      <c r="C3716" t="s">
        <v>4525</v>
      </c>
      <c r="D3716" t="s">
        <v>413</v>
      </c>
      <c r="E3716" t="s">
        <v>413</v>
      </c>
      <c r="F3716" t="s">
        <v>413</v>
      </c>
      <c r="G3716" t="s">
        <v>413</v>
      </c>
      <c r="I3716" t="s">
        <v>1636</v>
      </c>
      <c r="J3716" t="s">
        <v>1636</v>
      </c>
      <c r="K3716" t="s">
        <v>5885</v>
      </c>
    </row>
    <row r="3717" spans="1:11" x14ac:dyDescent="0.35">
      <c r="A3717" t="s">
        <v>6524</v>
      </c>
      <c r="B3717" t="s">
        <v>5195</v>
      </c>
      <c r="C3717" t="s">
        <v>4546</v>
      </c>
      <c r="D3717" t="s">
        <v>413</v>
      </c>
      <c r="E3717" t="s">
        <v>413</v>
      </c>
      <c r="F3717" t="s">
        <v>413</v>
      </c>
      <c r="G3717" t="s">
        <v>413</v>
      </c>
      <c r="I3717" t="s">
        <v>1636</v>
      </c>
      <c r="J3717" t="s">
        <v>1636</v>
      </c>
      <c r="K3717" t="s">
        <v>5886</v>
      </c>
    </row>
    <row r="3718" spans="1:11" x14ac:dyDescent="0.35">
      <c r="A3718" t="s">
        <v>6524</v>
      </c>
      <c r="B3718" t="s">
        <v>5196</v>
      </c>
      <c r="C3718" t="s">
        <v>4482</v>
      </c>
      <c r="D3718" t="s">
        <v>1477</v>
      </c>
      <c r="E3718" t="s">
        <v>3144</v>
      </c>
      <c r="F3718" t="s">
        <v>3144</v>
      </c>
      <c r="G3718" t="s">
        <v>6024</v>
      </c>
      <c r="H3718">
        <v>40</v>
      </c>
      <c r="I3718" t="s">
        <v>2353</v>
      </c>
      <c r="J3718">
        <v>49</v>
      </c>
      <c r="K3718" t="s">
        <v>5887</v>
      </c>
    </row>
    <row r="3719" spans="1:11" x14ac:dyDescent="0.35">
      <c r="A3719" t="s">
        <v>6524</v>
      </c>
      <c r="B3719" t="s">
        <v>5196</v>
      </c>
      <c r="C3719" t="s">
        <v>4503</v>
      </c>
      <c r="D3719" t="s">
        <v>413</v>
      </c>
      <c r="E3719" t="s">
        <v>413</v>
      </c>
      <c r="F3719" t="s">
        <v>413</v>
      </c>
      <c r="G3719" t="s">
        <v>413</v>
      </c>
      <c r="I3719" t="s">
        <v>1636</v>
      </c>
      <c r="J3719" t="s">
        <v>1636</v>
      </c>
      <c r="K3719" t="s">
        <v>5888</v>
      </c>
    </row>
    <row r="3720" spans="1:11" x14ac:dyDescent="0.35">
      <c r="A3720" t="s">
        <v>6524</v>
      </c>
      <c r="B3720" t="s">
        <v>5196</v>
      </c>
      <c r="C3720" t="s">
        <v>4524</v>
      </c>
      <c r="D3720" t="s">
        <v>413</v>
      </c>
      <c r="E3720" t="s">
        <v>413</v>
      </c>
      <c r="F3720" t="s">
        <v>413</v>
      </c>
      <c r="G3720" t="s">
        <v>413</v>
      </c>
      <c r="I3720" t="s">
        <v>1636</v>
      </c>
      <c r="J3720" t="s">
        <v>1636</v>
      </c>
      <c r="K3720" t="s">
        <v>5889</v>
      </c>
    </row>
    <row r="3721" spans="1:11" x14ac:dyDescent="0.35">
      <c r="A3721" t="s">
        <v>6524</v>
      </c>
      <c r="B3721" t="s">
        <v>5196</v>
      </c>
      <c r="C3721" t="s">
        <v>4545</v>
      </c>
      <c r="D3721" t="s">
        <v>413</v>
      </c>
      <c r="E3721" t="s">
        <v>413</v>
      </c>
      <c r="F3721" t="s">
        <v>413</v>
      </c>
      <c r="G3721" t="s">
        <v>413</v>
      </c>
      <c r="I3721" t="s">
        <v>1636</v>
      </c>
      <c r="J3721" t="s">
        <v>1636</v>
      </c>
      <c r="K3721" t="s">
        <v>5890</v>
      </c>
    </row>
    <row r="3722" spans="1:11" x14ac:dyDescent="0.35">
      <c r="A3722" t="s">
        <v>6524</v>
      </c>
      <c r="B3722" t="s">
        <v>5197</v>
      </c>
      <c r="C3722" t="s">
        <v>4481</v>
      </c>
      <c r="D3722" t="s">
        <v>1477</v>
      </c>
      <c r="E3722" t="s">
        <v>3144</v>
      </c>
      <c r="F3722" t="s">
        <v>3144</v>
      </c>
      <c r="G3722" t="s">
        <v>5987</v>
      </c>
      <c r="H3722">
        <v>49</v>
      </c>
      <c r="I3722" t="s">
        <v>2353</v>
      </c>
      <c r="J3722">
        <v>7</v>
      </c>
      <c r="K3722" t="s">
        <v>5891</v>
      </c>
    </row>
    <row r="3723" spans="1:11" x14ac:dyDescent="0.35">
      <c r="A3723" t="s">
        <v>6524</v>
      </c>
      <c r="B3723" t="s">
        <v>5197</v>
      </c>
      <c r="C3723" t="s">
        <v>4502</v>
      </c>
      <c r="D3723" t="s">
        <v>413</v>
      </c>
      <c r="E3723" t="s">
        <v>413</v>
      </c>
      <c r="F3723" t="s">
        <v>413</v>
      </c>
      <c r="G3723" t="s">
        <v>413</v>
      </c>
      <c r="I3723" t="s">
        <v>1636</v>
      </c>
      <c r="J3723" t="s">
        <v>1636</v>
      </c>
      <c r="K3723" t="s">
        <v>5892</v>
      </c>
    </row>
    <row r="3724" spans="1:11" x14ac:dyDescent="0.35">
      <c r="A3724" t="s">
        <v>6524</v>
      </c>
      <c r="B3724" t="s">
        <v>5197</v>
      </c>
      <c r="C3724" t="s">
        <v>4523</v>
      </c>
      <c r="D3724" t="s">
        <v>413</v>
      </c>
      <c r="E3724" t="s">
        <v>413</v>
      </c>
      <c r="F3724" t="s">
        <v>413</v>
      </c>
      <c r="G3724" t="s">
        <v>413</v>
      </c>
      <c r="I3724" t="s">
        <v>1636</v>
      </c>
      <c r="J3724" t="s">
        <v>1636</v>
      </c>
      <c r="K3724" t="s">
        <v>5893</v>
      </c>
    </row>
    <row r="3725" spans="1:11" x14ac:dyDescent="0.35">
      <c r="A3725" t="s">
        <v>6524</v>
      </c>
      <c r="B3725" t="s">
        <v>5197</v>
      </c>
      <c r="C3725" t="s">
        <v>4544</v>
      </c>
      <c r="D3725" t="s">
        <v>413</v>
      </c>
      <c r="E3725" t="s">
        <v>413</v>
      </c>
      <c r="F3725" t="s">
        <v>413</v>
      </c>
      <c r="G3725" t="s">
        <v>413</v>
      </c>
      <c r="I3725" t="s">
        <v>1636</v>
      </c>
      <c r="J3725" t="s">
        <v>1636</v>
      </c>
      <c r="K3725" t="s">
        <v>5894</v>
      </c>
    </row>
    <row r="3726" spans="1:11" x14ac:dyDescent="0.35">
      <c r="A3726" t="s">
        <v>6524</v>
      </c>
      <c r="B3726" t="s">
        <v>5198</v>
      </c>
      <c r="C3726" t="s">
        <v>4480</v>
      </c>
      <c r="D3726" t="s">
        <v>6581</v>
      </c>
      <c r="E3726" t="s">
        <v>6585</v>
      </c>
      <c r="F3726" t="s">
        <v>6585</v>
      </c>
      <c r="G3726" t="s">
        <v>6565</v>
      </c>
      <c r="H3726">
        <v>7</v>
      </c>
      <c r="I3726" t="s">
        <v>2353</v>
      </c>
      <c r="J3726">
        <v>28</v>
      </c>
      <c r="K3726" t="s">
        <v>5895</v>
      </c>
    </row>
    <row r="3727" spans="1:11" x14ac:dyDescent="0.35">
      <c r="A3727" t="s">
        <v>6524</v>
      </c>
      <c r="B3727" t="s">
        <v>5198</v>
      </c>
      <c r="C3727" t="s">
        <v>4501</v>
      </c>
      <c r="D3727" t="s">
        <v>6581</v>
      </c>
      <c r="E3727" t="s">
        <v>6586</v>
      </c>
      <c r="F3727" t="s">
        <v>6586</v>
      </c>
      <c r="G3727" t="s">
        <v>6566</v>
      </c>
      <c r="H3727">
        <v>7</v>
      </c>
      <c r="I3727" t="s">
        <v>2353</v>
      </c>
      <c r="J3727" t="s">
        <v>1636</v>
      </c>
      <c r="K3727" t="s">
        <v>5896</v>
      </c>
    </row>
    <row r="3728" spans="1:11" x14ac:dyDescent="0.35">
      <c r="A3728" t="s">
        <v>6524</v>
      </c>
      <c r="B3728" t="s">
        <v>5198</v>
      </c>
      <c r="C3728" t="s">
        <v>4522</v>
      </c>
      <c r="D3728" t="s">
        <v>6581</v>
      </c>
      <c r="E3728" t="s">
        <v>6587</v>
      </c>
      <c r="F3728" t="s">
        <v>6587</v>
      </c>
      <c r="G3728" t="s">
        <v>6567</v>
      </c>
      <c r="H3728">
        <v>7</v>
      </c>
      <c r="I3728" t="s">
        <v>2353</v>
      </c>
      <c r="J3728" t="s">
        <v>1636</v>
      </c>
      <c r="K3728" t="s">
        <v>5897</v>
      </c>
    </row>
    <row r="3729" spans="1:11" x14ac:dyDescent="0.35">
      <c r="A3729" t="s">
        <v>6524</v>
      </c>
      <c r="B3729" t="s">
        <v>5198</v>
      </c>
      <c r="C3729" t="s">
        <v>4543</v>
      </c>
      <c r="D3729" t="s">
        <v>6579</v>
      </c>
      <c r="E3729" t="s">
        <v>6588</v>
      </c>
      <c r="F3729" t="s">
        <v>6588</v>
      </c>
      <c r="G3729" t="s">
        <v>6568</v>
      </c>
      <c r="H3729">
        <v>7</v>
      </c>
      <c r="I3729" t="s">
        <v>2353</v>
      </c>
      <c r="J3729" t="s">
        <v>1636</v>
      </c>
      <c r="K3729" t="s">
        <v>5898</v>
      </c>
    </row>
    <row r="3730" spans="1:11" x14ac:dyDescent="0.35">
      <c r="A3730" t="s">
        <v>6524</v>
      </c>
      <c r="B3730" t="s">
        <v>5198</v>
      </c>
      <c r="C3730" t="s">
        <v>6556</v>
      </c>
      <c r="D3730" t="s">
        <v>6581</v>
      </c>
      <c r="E3730" t="s">
        <v>6589</v>
      </c>
      <c r="F3730" t="s">
        <v>6589</v>
      </c>
      <c r="G3730" t="s">
        <v>6569</v>
      </c>
      <c r="H3730">
        <v>7</v>
      </c>
      <c r="I3730" t="s">
        <v>2353</v>
      </c>
      <c r="J3730" t="s">
        <v>1636</v>
      </c>
      <c r="K3730" t="s">
        <v>6590</v>
      </c>
    </row>
    <row r="3731" spans="1:11" x14ac:dyDescent="0.35">
      <c r="A3731" t="s">
        <v>6524</v>
      </c>
      <c r="B3731" t="s">
        <v>5198</v>
      </c>
      <c r="C3731" t="s">
        <v>6557</v>
      </c>
      <c r="D3731" t="s">
        <v>6581</v>
      </c>
      <c r="E3731" t="s">
        <v>6591</v>
      </c>
      <c r="F3731" t="s">
        <v>6591</v>
      </c>
      <c r="G3731" t="s">
        <v>6570</v>
      </c>
      <c r="H3731">
        <v>6</v>
      </c>
      <c r="I3731" t="s">
        <v>2353</v>
      </c>
      <c r="J3731" t="s">
        <v>1636</v>
      </c>
      <c r="K3731" t="s">
        <v>6592</v>
      </c>
    </row>
    <row r="3732" spans="1:11" x14ac:dyDescent="0.35">
      <c r="A3732" t="s">
        <v>6524</v>
      </c>
      <c r="B3732" t="s">
        <v>5199</v>
      </c>
      <c r="C3732" t="s">
        <v>4479</v>
      </c>
      <c r="D3732" t="s">
        <v>6581</v>
      </c>
      <c r="E3732" t="s">
        <v>6593</v>
      </c>
      <c r="F3732" t="s">
        <v>6593</v>
      </c>
      <c r="G3732" t="s">
        <v>6571</v>
      </c>
      <c r="H3732">
        <v>5</v>
      </c>
      <c r="I3732" t="s">
        <v>2353</v>
      </c>
      <c r="J3732">
        <v>25</v>
      </c>
      <c r="K3732" t="s">
        <v>5899</v>
      </c>
    </row>
    <row r="3733" spans="1:11" x14ac:dyDescent="0.35">
      <c r="A3733" t="s">
        <v>6524</v>
      </c>
      <c r="B3733" t="s">
        <v>5199</v>
      </c>
      <c r="C3733" t="s">
        <v>4500</v>
      </c>
      <c r="D3733" t="s">
        <v>6581</v>
      </c>
      <c r="E3733" t="s">
        <v>6594</v>
      </c>
      <c r="F3733" t="s">
        <v>6594</v>
      </c>
      <c r="G3733" t="s">
        <v>6572</v>
      </c>
      <c r="H3733">
        <v>7</v>
      </c>
      <c r="I3733" t="s">
        <v>2353</v>
      </c>
      <c r="J3733" t="s">
        <v>1636</v>
      </c>
      <c r="K3733" t="s">
        <v>5900</v>
      </c>
    </row>
    <row r="3734" spans="1:11" x14ac:dyDescent="0.35">
      <c r="A3734" t="s">
        <v>6524</v>
      </c>
      <c r="B3734" t="s">
        <v>5199</v>
      </c>
      <c r="C3734" t="s">
        <v>4521</v>
      </c>
      <c r="D3734" t="s">
        <v>6579</v>
      </c>
      <c r="E3734" t="s">
        <v>6595</v>
      </c>
      <c r="F3734" t="s">
        <v>6595</v>
      </c>
      <c r="G3734" t="s">
        <v>6573</v>
      </c>
      <c r="H3734">
        <v>6</v>
      </c>
      <c r="I3734" t="s">
        <v>2353</v>
      </c>
      <c r="J3734" t="s">
        <v>1636</v>
      </c>
      <c r="K3734" t="s">
        <v>5901</v>
      </c>
    </row>
    <row r="3735" spans="1:11" x14ac:dyDescent="0.35">
      <c r="A3735" t="s">
        <v>6524</v>
      </c>
      <c r="B3735" t="s">
        <v>5199</v>
      </c>
      <c r="C3735" t="s">
        <v>4542</v>
      </c>
      <c r="D3735" t="s">
        <v>6581</v>
      </c>
      <c r="E3735" t="s">
        <v>6596</v>
      </c>
      <c r="F3735" t="s">
        <v>6596</v>
      </c>
      <c r="G3735" t="s">
        <v>6574</v>
      </c>
      <c r="H3735">
        <v>7</v>
      </c>
      <c r="I3735" t="s">
        <v>2353</v>
      </c>
      <c r="J3735" t="s">
        <v>1636</v>
      </c>
      <c r="K3735" t="s">
        <v>5902</v>
      </c>
    </row>
    <row r="3736" spans="1:11" x14ac:dyDescent="0.35">
      <c r="A3736" t="s">
        <v>6524</v>
      </c>
      <c r="B3736" t="s">
        <v>5199</v>
      </c>
      <c r="C3736" t="s">
        <v>6558</v>
      </c>
      <c r="D3736" t="s">
        <v>6579</v>
      </c>
      <c r="E3736" t="s">
        <v>6597</v>
      </c>
      <c r="F3736" t="s">
        <v>6597</v>
      </c>
      <c r="G3736" t="s">
        <v>6575</v>
      </c>
      <c r="H3736">
        <v>5</v>
      </c>
      <c r="I3736" t="s">
        <v>2353</v>
      </c>
      <c r="J3736" t="s">
        <v>1636</v>
      </c>
      <c r="K3736" t="s">
        <v>6598</v>
      </c>
    </row>
    <row r="3737" spans="1:11" x14ac:dyDescent="0.35">
      <c r="A3737" t="s">
        <v>6524</v>
      </c>
      <c r="B3737" t="s">
        <v>5199</v>
      </c>
      <c r="C3737" t="s">
        <v>6559</v>
      </c>
      <c r="D3737" t="s">
        <v>6581</v>
      </c>
      <c r="E3737" t="s">
        <v>6599</v>
      </c>
      <c r="F3737" t="s">
        <v>6599</v>
      </c>
      <c r="G3737" t="s">
        <v>6576</v>
      </c>
      <c r="H3737">
        <v>7</v>
      </c>
      <c r="I3737" t="s">
        <v>2353</v>
      </c>
      <c r="J3737" t="s">
        <v>1636</v>
      </c>
      <c r="K3737" t="s">
        <v>6600</v>
      </c>
    </row>
    <row r="3738" spans="1:11" x14ac:dyDescent="0.35">
      <c r="A3738" t="s">
        <v>6524</v>
      </c>
      <c r="B3738" t="s">
        <v>5201</v>
      </c>
      <c r="C3738" t="s">
        <v>4491</v>
      </c>
      <c r="D3738" t="s">
        <v>413</v>
      </c>
      <c r="E3738" t="s">
        <v>413</v>
      </c>
      <c r="F3738" t="s">
        <v>413</v>
      </c>
      <c r="G3738" t="s">
        <v>413</v>
      </c>
      <c r="I3738" t="s">
        <v>1636</v>
      </c>
      <c r="J3738">
        <v>0</v>
      </c>
      <c r="K3738" t="s">
        <v>5907</v>
      </c>
    </row>
    <row r="3739" spans="1:11" x14ac:dyDescent="0.35">
      <c r="A3739" t="s">
        <v>6524</v>
      </c>
      <c r="B3739" t="s">
        <v>5201</v>
      </c>
      <c r="C3739" t="s">
        <v>4512</v>
      </c>
      <c r="D3739" t="s">
        <v>413</v>
      </c>
      <c r="E3739" t="s">
        <v>413</v>
      </c>
      <c r="F3739" t="s">
        <v>413</v>
      </c>
      <c r="G3739" t="s">
        <v>413</v>
      </c>
      <c r="I3739" t="s">
        <v>1636</v>
      </c>
      <c r="J3739" t="s">
        <v>1636</v>
      </c>
      <c r="K3739" t="s">
        <v>5908</v>
      </c>
    </row>
    <row r="3740" spans="1:11" x14ac:dyDescent="0.35">
      <c r="A3740" t="s">
        <v>6524</v>
      </c>
      <c r="B3740" t="s">
        <v>5201</v>
      </c>
      <c r="C3740" t="s">
        <v>4533</v>
      </c>
      <c r="D3740" t="s">
        <v>413</v>
      </c>
      <c r="E3740" t="s">
        <v>413</v>
      </c>
      <c r="F3740" t="s">
        <v>413</v>
      </c>
      <c r="G3740" t="s">
        <v>413</v>
      </c>
      <c r="I3740" t="s">
        <v>1636</v>
      </c>
      <c r="J3740" t="s">
        <v>1636</v>
      </c>
      <c r="K3740" t="s">
        <v>5909</v>
      </c>
    </row>
    <row r="3741" spans="1:11" x14ac:dyDescent="0.35">
      <c r="A3741" t="s">
        <v>6524</v>
      </c>
      <c r="B3741" t="s">
        <v>5201</v>
      </c>
      <c r="C3741" t="s">
        <v>4554</v>
      </c>
      <c r="D3741" t="s">
        <v>413</v>
      </c>
      <c r="E3741" t="s">
        <v>413</v>
      </c>
      <c r="F3741" t="s">
        <v>413</v>
      </c>
      <c r="G3741" t="s">
        <v>413</v>
      </c>
      <c r="I3741" t="s">
        <v>1636</v>
      </c>
      <c r="J3741" t="s">
        <v>1636</v>
      </c>
      <c r="K3741" t="s">
        <v>5910</v>
      </c>
    </row>
    <row r="3742" spans="1:11" x14ac:dyDescent="0.35">
      <c r="A3742" t="s">
        <v>6524</v>
      </c>
      <c r="B3742" t="s">
        <v>5202</v>
      </c>
      <c r="C3742" t="s">
        <v>4490</v>
      </c>
      <c r="D3742" t="s">
        <v>413</v>
      </c>
      <c r="E3742" t="s">
        <v>413</v>
      </c>
      <c r="F3742" t="s">
        <v>413</v>
      </c>
      <c r="G3742" t="s">
        <v>413</v>
      </c>
      <c r="I3742" t="s">
        <v>1636</v>
      </c>
      <c r="J3742">
        <v>0</v>
      </c>
      <c r="K3742" t="s">
        <v>5911</v>
      </c>
    </row>
    <row r="3743" spans="1:11" x14ac:dyDescent="0.35">
      <c r="A3743" t="s">
        <v>6524</v>
      </c>
      <c r="B3743" t="s">
        <v>5202</v>
      </c>
      <c r="C3743" t="s">
        <v>4511</v>
      </c>
      <c r="D3743" t="s">
        <v>413</v>
      </c>
      <c r="E3743" t="s">
        <v>413</v>
      </c>
      <c r="F3743" t="s">
        <v>413</v>
      </c>
      <c r="G3743" t="s">
        <v>413</v>
      </c>
      <c r="I3743" t="s">
        <v>1636</v>
      </c>
      <c r="J3743" t="s">
        <v>1636</v>
      </c>
      <c r="K3743" t="s">
        <v>5912</v>
      </c>
    </row>
    <row r="3744" spans="1:11" x14ac:dyDescent="0.35">
      <c r="A3744" t="s">
        <v>6524</v>
      </c>
      <c r="B3744" t="s">
        <v>5202</v>
      </c>
      <c r="C3744" t="s">
        <v>4532</v>
      </c>
      <c r="D3744" t="s">
        <v>413</v>
      </c>
      <c r="E3744" t="s">
        <v>413</v>
      </c>
      <c r="F3744" t="s">
        <v>413</v>
      </c>
      <c r="G3744" t="s">
        <v>413</v>
      </c>
      <c r="I3744" t="s">
        <v>1636</v>
      </c>
      <c r="J3744" t="s">
        <v>1636</v>
      </c>
      <c r="K3744" t="s">
        <v>5913</v>
      </c>
    </row>
    <row r="3745" spans="1:11" x14ac:dyDescent="0.35">
      <c r="A3745" t="s">
        <v>6524</v>
      </c>
      <c r="B3745" t="s">
        <v>5202</v>
      </c>
      <c r="C3745" t="s">
        <v>4553</v>
      </c>
      <c r="D3745" t="s">
        <v>413</v>
      </c>
      <c r="E3745" t="s">
        <v>413</v>
      </c>
      <c r="F3745" t="s">
        <v>413</v>
      </c>
      <c r="G3745" t="s">
        <v>413</v>
      </c>
      <c r="I3745" t="s">
        <v>1636</v>
      </c>
      <c r="J3745" t="s">
        <v>1636</v>
      </c>
      <c r="K3745" t="s">
        <v>5914</v>
      </c>
    </row>
    <row r="3746" spans="1:11" x14ac:dyDescent="0.35">
      <c r="A3746" t="s">
        <v>6524</v>
      </c>
      <c r="B3746" t="s">
        <v>5203</v>
      </c>
      <c r="C3746" t="s">
        <v>4489</v>
      </c>
      <c r="D3746" t="s">
        <v>413</v>
      </c>
      <c r="E3746" t="s">
        <v>413</v>
      </c>
      <c r="F3746" t="s">
        <v>413</v>
      </c>
      <c r="G3746" t="s">
        <v>413</v>
      </c>
      <c r="I3746" t="s">
        <v>1636</v>
      </c>
      <c r="J3746">
        <v>0</v>
      </c>
      <c r="K3746" t="s">
        <v>5915</v>
      </c>
    </row>
    <row r="3747" spans="1:11" x14ac:dyDescent="0.35">
      <c r="A3747" t="s">
        <v>6524</v>
      </c>
      <c r="B3747" t="s">
        <v>5203</v>
      </c>
      <c r="C3747" t="s">
        <v>4510</v>
      </c>
      <c r="D3747" t="s">
        <v>413</v>
      </c>
      <c r="E3747" t="s">
        <v>413</v>
      </c>
      <c r="F3747" t="s">
        <v>413</v>
      </c>
      <c r="G3747" t="s">
        <v>413</v>
      </c>
      <c r="I3747" t="s">
        <v>1636</v>
      </c>
      <c r="J3747" t="s">
        <v>1636</v>
      </c>
      <c r="K3747" t="s">
        <v>5916</v>
      </c>
    </row>
    <row r="3748" spans="1:11" x14ac:dyDescent="0.35">
      <c r="A3748" t="s">
        <v>6524</v>
      </c>
      <c r="B3748" t="s">
        <v>5203</v>
      </c>
      <c r="C3748" t="s">
        <v>4531</v>
      </c>
      <c r="D3748" t="s">
        <v>413</v>
      </c>
      <c r="E3748" t="s">
        <v>413</v>
      </c>
      <c r="F3748" t="s">
        <v>413</v>
      </c>
      <c r="G3748" t="s">
        <v>413</v>
      </c>
      <c r="I3748" t="s">
        <v>1636</v>
      </c>
      <c r="J3748" t="s">
        <v>1636</v>
      </c>
      <c r="K3748" t="s">
        <v>5917</v>
      </c>
    </row>
    <row r="3749" spans="1:11" x14ac:dyDescent="0.35">
      <c r="A3749" t="s">
        <v>6524</v>
      </c>
      <c r="B3749" t="s">
        <v>5203</v>
      </c>
      <c r="C3749" t="s">
        <v>4552</v>
      </c>
      <c r="D3749" t="s">
        <v>413</v>
      </c>
      <c r="E3749" t="s">
        <v>413</v>
      </c>
      <c r="F3749" t="s">
        <v>413</v>
      </c>
      <c r="G3749" t="s">
        <v>413</v>
      </c>
      <c r="I3749" t="s">
        <v>1636</v>
      </c>
      <c r="J3749" t="s">
        <v>1636</v>
      </c>
      <c r="K3749" t="s">
        <v>5918</v>
      </c>
    </row>
    <row r="3750" spans="1:11" x14ac:dyDescent="0.35">
      <c r="A3750" t="s">
        <v>6524</v>
      </c>
      <c r="B3750" t="s">
        <v>5204</v>
      </c>
      <c r="C3750" t="s">
        <v>4488</v>
      </c>
      <c r="D3750" t="s">
        <v>413</v>
      </c>
      <c r="E3750" t="s">
        <v>413</v>
      </c>
      <c r="F3750" t="s">
        <v>413</v>
      </c>
      <c r="G3750" t="s">
        <v>413</v>
      </c>
      <c r="I3750" t="s">
        <v>1636</v>
      </c>
      <c r="J3750">
        <v>0</v>
      </c>
      <c r="K3750" t="s">
        <v>5919</v>
      </c>
    </row>
    <row r="3751" spans="1:11" x14ac:dyDescent="0.35">
      <c r="A3751" t="s">
        <v>6524</v>
      </c>
      <c r="B3751" t="s">
        <v>5204</v>
      </c>
      <c r="C3751" t="s">
        <v>4509</v>
      </c>
      <c r="D3751" t="s">
        <v>413</v>
      </c>
      <c r="E3751" t="s">
        <v>413</v>
      </c>
      <c r="F3751" t="s">
        <v>413</v>
      </c>
      <c r="G3751" t="s">
        <v>413</v>
      </c>
      <c r="I3751" t="s">
        <v>1636</v>
      </c>
      <c r="J3751" t="s">
        <v>1636</v>
      </c>
      <c r="K3751" t="s">
        <v>5920</v>
      </c>
    </row>
    <row r="3752" spans="1:11" x14ac:dyDescent="0.35">
      <c r="A3752" t="s">
        <v>6524</v>
      </c>
      <c r="B3752" t="s">
        <v>5204</v>
      </c>
      <c r="C3752" t="s">
        <v>4530</v>
      </c>
      <c r="D3752" t="s">
        <v>413</v>
      </c>
      <c r="E3752" t="s">
        <v>413</v>
      </c>
      <c r="F3752" t="s">
        <v>413</v>
      </c>
      <c r="G3752" t="s">
        <v>413</v>
      </c>
      <c r="I3752" t="s">
        <v>1636</v>
      </c>
      <c r="J3752" t="s">
        <v>1636</v>
      </c>
      <c r="K3752" t="s">
        <v>5921</v>
      </c>
    </row>
    <row r="3753" spans="1:11" x14ac:dyDescent="0.35">
      <c r="A3753" t="s">
        <v>6524</v>
      </c>
      <c r="B3753" t="s">
        <v>5204</v>
      </c>
      <c r="C3753" t="s">
        <v>4551</v>
      </c>
      <c r="D3753" t="s">
        <v>413</v>
      </c>
      <c r="E3753" t="s">
        <v>413</v>
      </c>
      <c r="F3753" t="s">
        <v>413</v>
      </c>
      <c r="G3753" t="s">
        <v>413</v>
      </c>
      <c r="I3753" t="s">
        <v>1636</v>
      </c>
      <c r="J3753" t="s">
        <v>1636</v>
      </c>
      <c r="K3753" t="s">
        <v>5922</v>
      </c>
    </row>
    <row r="3754" spans="1:11" x14ac:dyDescent="0.35">
      <c r="A3754" t="s">
        <v>6524</v>
      </c>
      <c r="B3754" t="s">
        <v>5205</v>
      </c>
      <c r="C3754" t="s">
        <v>4487</v>
      </c>
      <c r="D3754" t="s">
        <v>413</v>
      </c>
      <c r="E3754" t="s">
        <v>413</v>
      </c>
      <c r="F3754" t="s">
        <v>413</v>
      </c>
      <c r="G3754" t="s">
        <v>413</v>
      </c>
      <c r="I3754" t="s">
        <v>1636</v>
      </c>
      <c r="J3754">
        <v>0</v>
      </c>
      <c r="K3754" t="s">
        <v>5923</v>
      </c>
    </row>
    <row r="3755" spans="1:11" x14ac:dyDescent="0.35">
      <c r="A3755" t="s">
        <v>6524</v>
      </c>
      <c r="B3755" t="s">
        <v>5205</v>
      </c>
      <c r="C3755" t="s">
        <v>4508</v>
      </c>
      <c r="D3755" t="s">
        <v>413</v>
      </c>
      <c r="E3755" t="s">
        <v>413</v>
      </c>
      <c r="F3755" t="s">
        <v>413</v>
      </c>
      <c r="G3755" t="s">
        <v>413</v>
      </c>
      <c r="I3755" t="s">
        <v>1636</v>
      </c>
      <c r="J3755" t="s">
        <v>1636</v>
      </c>
      <c r="K3755" t="s">
        <v>5924</v>
      </c>
    </row>
    <row r="3756" spans="1:11" x14ac:dyDescent="0.35">
      <c r="A3756" t="s">
        <v>6524</v>
      </c>
      <c r="B3756" t="s">
        <v>5205</v>
      </c>
      <c r="C3756" t="s">
        <v>4529</v>
      </c>
      <c r="D3756" t="s">
        <v>413</v>
      </c>
      <c r="E3756" t="s">
        <v>413</v>
      </c>
      <c r="F3756" t="s">
        <v>413</v>
      </c>
      <c r="G3756" t="s">
        <v>413</v>
      </c>
      <c r="I3756" t="s">
        <v>1636</v>
      </c>
      <c r="J3756" t="s">
        <v>1636</v>
      </c>
      <c r="K3756" t="s">
        <v>5925</v>
      </c>
    </row>
    <row r="3757" spans="1:11" x14ac:dyDescent="0.35">
      <c r="A3757" t="s">
        <v>6524</v>
      </c>
      <c r="B3757" t="s">
        <v>5205</v>
      </c>
      <c r="C3757" t="s">
        <v>4550</v>
      </c>
      <c r="D3757" t="s">
        <v>413</v>
      </c>
      <c r="E3757" t="s">
        <v>413</v>
      </c>
      <c r="F3757" t="s">
        <v>413</v>
      </c>
      <c r="G3757" t="s">
        <v>413</v>
      </c>
      <c r="I3757" t="s">
        <v>1636</v>
      </c>
      <c r="J3757" t="s">
        <v>1636</v>
      </c>
      <c r="K3757" t="s">
        <v>5926</v>
      </c>
    </row>
    <row r="3758" spans="1:11" x14ac:dyDescent="0.35">
      <c r="A3758" t="s">
        <v>6524</v>
      </c>
      <c r="B3758" t="s">
        <v>5206</v>
      </c>
      <c r="C3758" t="s">
        <v>4486</v>
      </c>
      <c r="D3758" t="s">
        <v>413</v>
      </c>
      <c r="E3758" t="s">
        <v>413</v>
      </c>
      <c r="F3758" t="s">
        <v>413</v>
      </c>
      <c r="G3758" t="s">
        <v>413</v>
      </c>
      <c r="I3758" t="s">
        <v>1636</v>
      </c>
      <c r="J3758">
        <v>11</v>
      </c>
      <c r="K3758" t="s">
        <v>5927</v>
      </c>
    </row>
    <row r="3759" spans="1:11" x14ac:dyDescent="0.35">
      <c r="A3759" t="s">
        <v>6524</v>
      </c>
      <c r="B3759" t="s">
        <v>5206</v>
      </c>
      <c r="C3759" t="s">
        <v>4507</v>
      </c>
      <c r="D3759" t="s">
        <v>413</v>
      </c>
      <c r="E3759" t="s">
        <v>413</v>
      </c>
      <c r="F3759" t="s">
        <v>413</v>
      </c>
      <c r="G3759" t="s">
        <v>413</v>
      </c>
      <c r="I3759" t="s">
        <v>1636</v>
      </c>
      <c r="J3759" t="s">
        <v>1636</v>
      </c>
      <c r="K3759" t="s">
        <v>5928</v>
      </c>
    </row>
    <row r="3760" spans="1:11" x14ac:dyDescent="0.35">
      <c r="A3760" t="s">
        <v>6524</v>
      </c>
      <c r="B3760" t="s">
        <v>5206</v>
      </c>
      <c r="C3760" t="s">
        <v>4528</v>
      </c>
      <c r="D3760" t="s">
        <v>413</v>
      </c>
      <c r="E3760" t="s">
        <v>413</v>
      </c>
      <c r="F3760" t="s">
        <v>413</v>
      </c>
      <c r="G3760" t="s">
        <v>413</v>
      </c>
      <c r="I3760" t="s">
        <v>1636</v>
      </c>
      <c r="J3760" t="s">
        <v>1636</v>
      </c>
      <c r="K3760" t="s">
        <v>5929</v>
      </c>
    </row>
    <row r="3761" spans="1:11" x14ac:dyDescent="0.35">
      <c r="A3761" t="s">
        <v>6524</v>
      </c>
      <c r="B3761" t="s">
        <v>5206</v>
      </c>
      <c r="C3761" t="s">
        <v>4549</v>
      </c>
      <c r="D3761" t="s">
        <v>413</v>
      </c>
      <c r="E3761" t="s">
        <v>413</v>
      </c>
      <c r="F3761" t="s">
        <v>413</v>
      </c>
      <c r="G3761" t="s">
        <v>413</v>
      </c>
      <c r="I3761" t="s">
        <v>1636</v>
      </c>
      <c r="J3761" t="s">
        <v>1636</v>
      </c>
      <c r="K3761" t="s">
        <v>5930</v>
      </c>
    </row>
    <row r="3762" spans="1:11" x14ac:dyDescent="0.35">
      <c r="A3762" t="s">
        <v>6524</v>
      </c>
      <c r="B3762" t="s">
        <v>5207</v>
      </c>
      <c r="C3762" t="s">
        <v>4499</v>
      </c>
      <c r="D3762" t="s">
        <v>915</v>
      </c>
      <c r="E3762" t="s">
        <v>1100</v>
      </c>
      <c r="F3762" t="s">
        <v>1100</v>
      </c>
      <c r="G3762" t="s">
        <v>6379</v>
      </c>
      <c r="H3762">
        <v>11</v>
      </c>
      <c r="I3762" t="s">
        <v>2353</v>
      </c>
      <c r="J3762">
        <v>57</v>
      </c>
      <c r="K3762" t="s">
        <v>5931</v>
      </c>
    </row>
    <row r="3763" spans="1:11" x14ac:dyDescent="0.35">
      <c r="A3763" t="s">
        <v>6524</v>
      </c>
      <c r="B3763" t="s">
        <v>5207</v>
      </c>
      <c r="C3763" t="s">
        <v>4520</v>
      </c>
      <c r="D3763" t="s">
        <v>5390</v>
      </c>
      <c r="E3763" t="s">
        <v>5391</v>
      </c>
      <c r="F3763" t="s">
        <v>5391</v>
      </c>
      <c r="G3763" t="s">
        <v>5374</v>
      </c>
      <c r="H3763">
        <v>34</v>
      </c>
      <c r="I3763" t="s">
        <v>2353</v>
      </c>
      <c r="J3763" t="s">
        <v>1636</v>
      </c>
      <c r="K3763" t="s">
        <v>5932</v>
      </c>
    </row>
    <row r="3764" spans="1:11" x14ac:dyDescent="0.35">
      <c r="A3764" t="s">
        <v>6524</v>
      </c>
      <c r="B3764" t="s">
        <v>5207</v>
      </c>
      <c r="C3764" t="s">
        <v>4541</v>
      </c>
      <c r="D3764" t="s">
        <v>413</v>
      </c>
      <c r="E3764" t="s">
        <v>413</v>
      </c>
      <c r="F3764" t="s">
        <v>413</v>
      </c>
      <c r="G3764" t="s">
        <v>413</v>
      </c>
      <c r="I3764" t="s">
        <v>1636</v>
      </c>
      <c r="J3764" t="s">
        <v>1636</v>
      </c>
      <c r="K3764" t="s">
        <v>5933</v>
      </c>
    </row>
    <row r="3765" spans="1:11" x14ac:dyDescent="0.35">
      <c r="A3765" t="s">
        <v>6524</v>
      </c>
      <c r="B3765" t="s">
        <v>5207</v>
      </c>
      <c r="C3765" t="s">
        <v>4562</v>
      </c>
      <c r="D3765" t="s">
        <v>413</v>
      </c>
      <c r="E3765" t="s">
        <v>413</v>
      </c>
      <c r="F3765" t="s">
        <v>413</v>
      </c>
      <c r="G3765" t="s">
        <v>413</v>
      </c>
      <c r="I3765" t="s">
        <v>1636</v>
      </c>
      <c r="J3765" t="s">
        <v>1636</v>
      </c>
      <c r="K3765" t="s">
        <v>5934</v>
      </c>
    </row>
    <row r="3766" spans="1:11" x14ac:dyDescent="0.35">
      <c r="A3766" t="s">
        <v>6524</v>
      </c>
      <c r="B3766" t="s">
        <v>5208</v>
      </c>
      <c r="C3766" t="s">
        <v>4498</v>
      </c>
      <c r="D3766" t="s">
        <v>915</v>
      </c>
      <c r="E3766" t="s">
        <v>1100</v>
      </c>
      <c r="F3766" t="s">
        <v>1100</v>
      </c>
      <c r="G3766" t="s">
        <v>6000</v>
      </c>
      <c r="H3766">
        <v>23</v>
      </c>
      <c r="I3766" t="s">
        <v>2353</v>
      </c>
      <c r="J3766">
        <v>76</v>
      </c>
      <c r="K3766" t="s">
        <v>5935</v>
      </c>
    </row>
    <row r="3767" spans="1:11" x14ac:dyDescent="0.35">
      <c r="A3767" t="s">
        <v>6524</v>
      </c>
      <c r="B3767" t="s">
        <v>5208</v>
      </c>
      <c r="C3767" t="s">
        <v>4519</v>
      </c>
      <c r="D3767" t="s">
        <v>3794</v>
      </c>
      <c r="E3767" t="s">
        <v>3795</v>
      </c>
      <c r="F3767" t="s">
        <v>3795</v>
      </c>
      <c r="G3767" t="s">
        <v>5371</v>
      </c>
      <c r="H3767">
        <v>11</v>
      </c>
      <c r="I3767" t="s">
        <v>2353</v>
      </c>
      <c r="J3767" t="s">
        <v>1636</v>
      </c>
      <c r="K3767" t="s">
        <v>5936</v>
      </c>
    </row>
    <row r="3768" spans="1:11" x14ac:dyDescent="0.35">
      <c r="A3768" t="s">
        <v>6524</v>
      </c>
      <c r="B3768" t="s">
        <v>5208</v>
      </c>
      <c r="C3768" t="s">
        <v>4540</v>
      </c>
      <c r="D3768" t="s">
        <v>6036</v>
      </c>
      <c r="E3768" t="s">
        <v>6037</v>
      </c>
      <c r="F3768" t="s">
        <v>6037</v>
      </c>
      <c r="G3768" t="s">
        <v>6020</v>
      </c>
      <c r="H3768">
        <v>15</v>
      </c>
      <c r="I3768" t="s">
        <v>2353</v>
      </c>
      <c r="J3768" t="s">
        <v>1636</v>
      </c>
      <c r="K3768" t="s">
        <v>5937</v>
      </c>
    </row>
    <row r="3769" spans="1:11" x14ac:dyDescent="0.35">
      <c r="A3769" t="s">
        <v>6524</v>
      </c>
      <c r="B3769" t="s">
        <v>5208</v>
      </c>
      <c r="C3769" t="s">
        <v>4561</v>
      </c>
      <c r="D3769" t="s">
        <v>413</v>
      </c>
      <c r="E3769" t="s">
        <v>413</v>
      </c>
      <c r="F3769" t="s">
        <v>413</v>
      </c>
      <c r="G3769" t="s">
        <v>413</v>
      </c>
      <c r="I3769" t="s">
        <v>1636</v>
      </c>
      <c r="J3769" t="s">
        <v>1636</v>
      </c>
      <c r="K3769" t="s">
        <v>5938</v>
      </c>
    </row>
    <row r="3770" spans="1:11" x14ac:dyDescent="0.35">
      <c r="A3770" t="s">
        <v>6524</v>
      </c>
      <c r="B3770" t="s">
        <v>5209</v>
      </c>
      <c r="C3770" t="s">
        <v>4497</v>
      </c>
      <c r="D3770" t="s">
        <v>6577</v>
      </c>
      <c r="E3770" t="s">
        <v>6578</v>
      </c>
      <c r="F3770" t="s">
        <v>6578</v>
      </c>
      <c r="G3770" t="s">
        <v>6554</v>
      </c>
      <c r="H3770">
        <v>50</v>
      </c>
      <c r="I3770" t="s">
        <v>2353</v>
      </c>
      <c r="J3770">
        <v>46</v>
      </c>
      <c r="K3770" t="s">
        <v>5939</v>
      </c>
    </row>
    <row r="3771" spans="1:11" x14ac:dyDescent="0.35">
      <c r="A3771" t="s">
        <v>6524</v>
      </c>
      <c r="B3771" t="s">
        <v>5209</v>
      </c>
      <c r="C3771" t="s">
        <v>4518</v>
      </c>
      <c r="D3771" t="s">
        <v>413</v>
      </c>
      <c r="E3771" t="s">
        <v>413</v>
      </c>
      <c r="F3771" t="s">
        <v>413</v>
      </c>
      <c r="G3771" t="s">
        <v>413</v>
      </c>
      <c r="I3771" t="s">
        <v>1636</v>
      </c>
      <c r="J3771" t="s">
        <v>1636</v>
      </c>
      <c r="K3771" t="s">
        <v>5940</v>
      </c>
    </row>
    <row r="3772" spans="1:11" x14ac:dyDescent="0.35">
      <c r="A3772" t="s">
        <v>6524</v>
      </c>
      <c r="B3772" t="s">
        <v>5209</v>
      </c>
      <c r="C3772" t="s">
        <v>4539</v>
      </c>
      <c r="D3772" t="s">
        <v>413</v>
      </c>
      <c r="E3772" t="s">
        <v>413</v>
      </c>
      <c r="F3772" t="s">
        <v>413</v>
      </c>
      <c r="G3772" t="s">
        <v>413</v>
      </c>
      <c r="I3772" t="s">
        <v>1636</v>
      </c>
      <c r="J3772" t="s">
        <v>1636</v>
      </c>
      <c r="K3772" t="s">
        <v>5941</v>
      </c>
    </row>
    <row r="3773" spans="1:11" x14ac:dyDescent="0.35">
      <c r="A3773" t="s">
        <v>6524</v>
      </c>
      <c r="B3773" t="s">
        <v>5209</v>
      </c>
      <c r="C3773" t="s">
        <v>4560</v>
      </c>
      <c r="D3773" t="s">
        <v>413</v>
      </c>
      <c r="E3773" t="s">
        <v>413</v>
      </c>
      <c r="F3773" t="s">
        <v>413</v>
      </c>
      <c r="G3773" t="s">
        <v>413</v>
      </c>
      <c r="I3773" t="s">
        <v>1636</v>
      </c>
      <c r="J3773" t="s">
        <v>1636</v>
      </c>
      <c r="K3773" t="s">
        <v>5942</v>
      </c>
    </row>
    <row r="3774" spans="1:11" x14ac:dyDescent="0.35">
      <c r="A3774" t="s">
        <v>6524</v>
      </c>
      <c r="B3774" t="s">
        <v>5210</v>
      </c>
      <c r="C3774" t="s">
        <v>4496</v>
      </c>
      <c r="D3774" t="s">
        <v>5390</v>
      </c>
      <c r="E3774" t="s">
        <v>5391</v>
      </c>
      <c r="F3774" t="s">
        <v>5391</v>
      </c>
      <c r="G3774" t="s">
        <v>5985</v>
      </c>
      <c r="H3774">
        <v>46</v>
      </c>
      <c r="I3774" t="s">
        <v>2353</v>
      </c>
      <c r="J3774">
        <v>38</v>
      </c>
      <c r="K3774" t="s">
        <v>5943</v>
      </c>
    </row>
    <row r="3775" spans="1:11" x14ac:dyDescent="0.35">
      <c r="A3775" t="s">
        <v>6524</v>
      </c>
      <c r="B3775" t="s">
        <v>5210</v>
      </c>
      <c r="C3775" t="s">
        <v>4517</v>
      </c>
      <c r="D3775" t="s">
        <v>413</v>
      </c>
      <c r="E3775" t="s">
        <v>413</v>
      </c>
      <c r="F3775" t="s">
        <v>413</v>
      </c>
      <c r="G3775" t="s">
        <v>413</v>
      </c>
      <c r="I3775" t="s">
        <v>1636</v>
      </c>
      <c r="J3775" t="s">
        <v>1636</v>
      </c>
      <c r="K3775" t="s">
        <v>5944</v>
      </c>
    </row>
    <row r="3776" spans="1:11" x14ac:dyDescent="0.35">
      <c r="A3776" t="s">
        <v>6524</v>
      </c>
      <c r="B3776" t="s">
        <v>5210</v>
      </c>
      <c r="C3776" t="s">
        <v>4538</v>
      </c>
      <c r="D3776" t="s">
        <v>413</v>
      </c>
      <c r="E3776" t="s">
        <v>413</v>
      </c>
      <c r="F3776" t="s">
        <v>413</v>
      </c>
      <c r="G3776" t="s">
        <v>413</v>
      </c>
      <c r="I3776" t="s">
        <v>1636</v>
      </c>
      <c r="J3776" t="s">
        <v>1636</v>
      </c>
      <c r="K3776" t="s">
        <v>5945</v>
      </c>
    </row>
    <row r="3777" spans="1:11" x14ac:dyDescent="0.35">
      <c r="A3777" t="s">
        <v>6524</v>
      </c>
      <c r="B3777" t="s">
        <v>5210</v>
      </c>
      <c r="C3777" t="s">
        <v>4559</v>
      </c>
      <c r="D3777" t="s">
        <v>413</v>
      </c>
      <c r="E3777" t="s">
        <v>413</v>
      </c>
      <c r="F3777" t="s">
        <v>413</v>
      </c>
      <c r="G3777" t="s">
        <v>413</v>
      </c>
      <c r="I3777" t="s">
        <v>1636</v>
      </c>
      <c r="J3777" t="s">
        <v>1636</v>
      </c>
      <c r="K3777" t="s">
        <v>5946</v>
      </c>
    </row>
    <row r="3778" spans="1:11" x14ac:dyDescent="0.35">
      <c r="A3778" t="s">
        <v>6524</v>
      </c>
      <c r="B3778" t="s">
        <v>5211</v>
      </c>
      <c r="C3778" t="s">
        <v>4495</v>
      </c>
      <c r="D3778" t="s">
        <v>5390</v>
      </c>
      <c r="E3778" t="s">
        <v>5391</v>
      </c>
      <c r="F3778" t="s">
        <v>5391</v>
      </c>
      <c r="G3778" t="s">
        <v>6010</v>
      </c>
      <c r="H3778">
        <v>38</v>
      </c>
      <c r="I3778" t="s">
        <v>2353</v>
      </c>
      <c r="J3778">
        <v>5</v>
      </c>
      <c r="K3778" t="s">
        <v>5947</v>
      </c>
    </row>
    <row r="3779" spans="1:11" x14ac:dyDescent="0.35">
      <c r="A3779" t="s">
        <v>6524</v>
      </c>
      <c r="B3779" t="s">
        <v>5211</v>
      </c>
      <c r="C3779" t="s">
        <v>4516</v>
      </c>
      <c r="D3779" t="s">
        <v>413</v>
      </c>
      <c r="E3779" t="s">
        <v>413</v>
      </c>
      <c r="F3779" t="s">
        <v>413</v>
      </c>
      <c r="G3779" t="s">
        <v>413</v>
      </c>
      <c r="I3779" t="s">
        <v>1636</v>
      </c>
      <c r="J3779" t="s">
        <v>1636</v>
      </c>
      <c r="K3779" t="s">
        <v>5948</v>
      </c>
    </row>
    <row r="3780" spans="1:11" x14ac:dyDescent="0.35">
      <c r="A3780" t="s">
        <v>6524</v>
      </c>
      <c r="B3780" t="s">
        <v>5211</v>
      </c>
      <c r="C3780" t="s">
        <v>4537</v>
      </c>
      <c r="D3780" t="s">
        <v>413</v>
      </c>
      <c r="E3780" t="s">
        <v>413</v>
      </c>
      <c r="F3780" t="s">
        <v>413</v>
      </c>
      <c r="G3780" t="s">
        <v>413</v>
      </c>
      <c r="I3780" t="s">
        <v>1636</v>
      </c>
      <c r="J3780" t="s">
        <v>1636</v>
      </c>
      <c r="K3780" t="s">
        <v>5949</v>
      </c>
    </row>
    <row r="3781" spans="1:11" x14ac:dyDescent="0.35">
      <c r="A3781" t="s">
        <v>6524</v>
      </c>
      <c r="B3781" t="s">
        <v>5211</v>
      </c>
      <c r="C3781" t="s">
        <v>4558</v>
      </c>
      <c r="D3781" t="s">
        <v>413</v>
      </c>
      <c r="E3781" t="s">
        <v>413</v>
      </c>
      <c r="F3781" t="s">
        <v>413</v>
      </c>
      <c r="G3781" t="s">
        <v>413</v>
      </c>
      <c r="I3781" t="s">
        <v>1636</v>
      </c>
      <c r="J3781" t="s">
        <v>1636</v>
      </c>
      <c r="K3781" t="s">
        <v>5950</v>
      </c>
    </row>
    <row r="3782" spans="1:11" x14ac:dyDescent="0.35">
      <c r="A3782" t="s">
        <v>6524</v>
      </c>
      <c r="B3782" t="s">
        <v>5212</v>
      </c>
      <c r="C3782" t="s">
        <v>4494</v>
      </c>
      <c r="D3782" t="s">
        <v>915</v>
      </c>
      <c r="E3782" t="s">
        <v>1100</v>
      </c>
      <c r="F3782" t="s">
        <v>1100</v>
      </c>
      <c r="G3782" t="s">
        <v>5999</v>
      </c>
      <c r="H3782">
        <v>5</v>
      </c>
      <c r="I3782" t="s">
        <v>2353</v>
      </c>
      <c r="J3782">
        <v>59</v>
      </c>
      <c r="K3782" t="s">
        <v>5951</v>
      </c>
    </row>
    <row r="3783" spans="1:11" x14ac:dyDescent="0.35">
      <c r="A3783" t="s">
        <v>6524</v>
      </c>
      <c r="B3783" t="s">
        <v>5212</v>
      </c>
      <c r="C3783" t="s">
        <v>4515</v>
      </c>
      <c r="D3783" t="s">
        <v>915</v>
      </c>
      <c r="E3783" t="s">
        <v>1100</v>
      </c>
      <c r="F3783" t="s">
        <v>1100</v>
      </c>
      <c r="G3783" t="s">
        <v>6011</v>
      </c>
      <c r="H3783">
        <v>24</v>
      </c>
      <c r="I3783" t="s">
        <v>2353</v>
      </c>
      <c r="J3783" t="s">
        <v>1636</v>
      </c>
      <c r="K3783" t="s">
        <v>5952</v>
      </c>
    </row>
    <row r="3784" spans="1:11" x14ac:dyDescent="0.35">
      <c r="A3784" t="s">
        <v>6524</v>
      </c>
      <c r="B3784" t="s">
        <v>5212</v>
      </c>
      <c r="C3784" t="s">
        <v>4536</v>
      </c>
      <c r="D3784" t="s">
        <v>915</v>
      </c>
      <c r="E3784" t="s">
        <v>1100</v>
      </c>
      <c r="F3784" t="s">
        <v>1100</v>
      </c>
      <c r="G3784" t="s">
        <v>6379</v>
      </c>
      <c r="H3784">
        <v>17</v>
      </c>
      <c r="I3784" t="s">
        <v>2353</v>
      </c>
      <c r="J3784" t="s">
        <v>1636</v>
      </c>
      <c r="K3784" t="s">
        <v>5953</v>
      </c>
    </row>
    <row r="3785" spans="1:11" x14ac:dyDescent="0.35">
      <c r="A3785" t="s">
        <v>6524</v>
      </c>
      <c r="B3785" t="s">
        <v>5212</v>
      </c>
      <c r="C3785" t="s">
        <v>4557</v>
      </c>
      <c r="D3785" t="s">
        <v>413</v>
      </c>
      <c r="E3785" t="s">
        <v>413</v>
      </c>
      <c r="F3785" t="s">
        <v>413</v>
      </c>
      <c r="G3785" t="s">
        <v>413</v>
      </c>
      <c r="I3785" t="s">
        <v>1636</v>
      </c>
      <c r="J3785" t="s">
        <v>1636</v>
      </c>
      <c r="K3785" t="s">
        <v>5954</v>
      </c>
    </row>
    <row r="3786" spans="1:11" x14ac:dyDescent="0.35">
      <c r="A3786" t="s">
        <v>6524</v>
      </c>
      <c r="B3786" t="s">
        <v>5213</v>
      </c>
      <c r="C3786" t="s">
        <v>4493</v>
      </c>
      <c r="D3786" t="s">
        <v>5390</v>
      </c>
      <c r="E3786" t="s">
        <v>5391</v>
      </c>
      <c r="F3786" t="s">
        <v>5391</v>
      </c>
      <c r="G3786" t="s">
        <v>6013</v>
      </c>
      <c r="H3786">
        <v>18</v>
      </c>
      <c r="I3786" t="s">
        <v>2353</v>
      </c>
      <c r="J3786">
        <v>29</v>
      </c>
      <c r="K3786" t="s">
        <v>5955</v>
      </c>
    </row>
    <row r="3787" spans="1:11" x14ac:dyDescent="0.35">
      <c r="A3787" t="s">
        <v>6524</v>
      </c>
      <c r="B3787" t="s">
        <v>5213</v>
      </c>
      <c r="C3787" t="s">
        <v>4514</v>
      </c>
      <c r="D3787" t="s">
        <v>6577</v>
      </c>
      <c r="E3787" t="s">
        <v>6578</v>
      </c>
      <c r="F3787" t="s">
        <v>6578</v>
      </c>
      <c r="G3787" t="s">
        <v>6534</v>
      </c>
      <c r="H3787">
        <v>23</v>
      </c>
      <c r="I3787" t="s">
        <v>2353</v>
      </c>
      <c r="J3787" t="s">
        <v>1636</v>
      </c>
      <c r="K3787" t="s">
        <v>5956</v>
      </c>
    </row>
    <row r="3788" spans="1:11" x14ac:dyDescent="0.35">
      <c r="A3788" t="s">
        <v>6524</v>
      </c>
      <c r="B3788" t="s">
        <v>5213</v>
      </c>
      <c r="C3788" t="s">
        <v>4535</v>
      </c>
      <c r="D3788" t="s">
        <v>6577</v>
      </c>
      <c r="E3788" t="s">
        <v>6578</v>
      </c>
      <c r="F3788" t="s">
        <v>6578</v>
      </c>
      <c r="G3788" t="s">
        <v>6554</v>
      </c>
      <c r="H3788">
        <v>6</v>
      </c>
      <c r="I3788" t="s">
        <v>2353</v>
      </c>
      <c r="J3788" t="s">
        <v>1636</v>
      </c>
      <c r="K3788" t="s">
        <v>5957</v>
      </c>
    </row>
    <row r="3789" spans="1:11" x14ac:dyDescent="0.35">
      <c r="B3789" t="s">
        <v>5213</v>
      </c>
      <c r="C3789" t="s">
        <v>4556</v>
      </c>
      <c r="D3789" t="s">
        <v>413</v>
      </c>
      <c r="E3789" t="s">
        <v>413</v>
      </c>
      <c r="F3789" t="s">
        <v>413</v>
      </c>
      <c r="G3789" t="s">
        <v>413</v>
      </c>
      <c r="I3789" t="s">
        <v>1636</v>
      </c>
      <c r="J3789" t="s">
        <v>1636</v>
      </c>
      <c r="K3789" t="s">
        <v>5958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7BB1-144D-437B-B81D-B7CB208D73B9}">
  <sheetPr>
    <pageSetUpPr fitToPage="1"/>
  </sheetPr>
  <dimension ref="A1:AN450"/>
  <sheetViews>
    <sheetView tabSelected="1" topLeftCell="Q23" zoomScale="58" zoomScaleNormal="40" workbookViewId="0">
      <selection activeCell="U31" sqref="U31"/>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8" width="8.7265625" customWidth="1"/>
    <col min="29" max="29" width="12.1796875" bestFit="1" customWidth="1"/>
    <col min="30" max="30" width="12.453125" customWidth="1"/>
    <col min="31" max="31" width="14.453125" customWidth="1"/>
    <col min="32" max="32" width="16.26953125" customWidth="1"/>
    <col min="33" max="33" width="30.81640625" customWidth="1"/>
    <col min="34" max="34" width="12.81640625" customWidth="1"/>
    <col min="35" max="36" width="16" customWidth="1"/>
    <col min="37" max="37" width="21.7265625" customWidth="1"/>
    <col min="39" max="39" width="20.26953125" bestFit="1" customWidth="1"/>
    <col min="40" max="40" width="36.1796875" bestFit="1"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6601</v>
      </c>
      <c r="C3" s="56" t="s">
        <v>6602</v>
      </c>
      <c r="D3" s="56" t="s">
        <v>6603</v>
      </c>
      <c r="E3" s="56" t="s">
        <v>6604</v>
      </c>
      <c r="F3" s="40"/>
      <c r="G3" s="56" t="s">
        <v>4951</v>
      </c>
      <c r="H3" s="56" t="s">
        <v>6605</v>
      </c>
      <c r="I3" s="56" t="s">
        <v>6606</v>
      </c>
      <c r="J3" s="56" t="s">
        <v>6607</v>
      </c>
      <c r="L3" s="56" t="s">
        <v>4951</v>
      </c>
      <c r="M3" s="56" t="s">
        <v>4951</v>
      </c>
      <c r="N3" s="56" t="s">
        <v>4951</v>
      </c>
      <c r="O3" s="56" t="s">
        <v>4951</v>
      </c>
      <c r="Q3" s="56" t="s">
        <v>4951</v>
      </c>
      <c r="R3" s="56" t="s">
        <v>4951</v>
      </c>
      <c r="S3" s="56" t="s">
        <v>6608</v>
      </c>
      <c r="T3" s="56" t="s">
        <v>6609</v>
      </c>
      <c r="V3" s="56" t="s">
        <v>4951</v>
      </c>
      <c r="W3" s="56" t="s">
        <v>4951</v>
      </c>
      <c r="X3" s="56" t="s">
        <v>4951</v>
      </c>
      <c r="Y3" s="56" t="s">
        <v>4951</v>
      </c>
      <c r="Z3" s="18">
        <v>7</v>
      </c>
      <c r="AA3" s="18"/>
    </row>
    <row r="4" spans="1:40" ht="40" customHeight="1" x14ac:dyDescent="0.35">
      <c r="A4" s="40"/>
      <c r="B4" s="56" t="s">
        <v>6610</v>
      </c>
      <c r="C4" s="56" t="s">
        <v>6611</v>
      </c>
      <c r="D4" s="56" t="s">
        <v>6612</v>
      </c>
      <c r="E4" s="56" t="s">
        <v>6613</v>
      </c>
      <c r="F4" s="40"/>
      <c r="G4" s="56" t="s">
        <v>4951</v>
      </c>
      <c r="H4" s="56" t="s">
        <v>4951</v>
      </c>
      <c r="I4" s="56" t="s">
        <v>6614</v>
      </c>
      <c r="J4" s="56" t="s">
        <v>6615</v>
      </c>
      <c r="L4" s="56" t="s">
        <v>4951</v>
      </c>
      <c r="M4" s="56" t="s">
        <v>4951</v>
      </c>
      <c r="N4" s="56" t="s">
        <v>4951</v>
      </c>
      <c r="O4" s="56" t="s">
        <v>4951</v>
      </c>
      <c r="Q4" s="56" t="s">
        <v>4951</v>
      </c>
      <c r="R4" s="56" t="s">
        <v>4951</v>
      </c>
      <c r="S4" s="56" t="s">
        <v>6616</v>
      </c>
      <c r="T4" s="56" t="s">
        <v>6617</v>
      </c>
      <c r="V4" s="56" t="s">
        <v>4951</v>
      </c>
      <c r="W4" s="56" t="s">
        <v>4951</v>
      </c>
      <c r="X4" s="56" t="s">
        <v>4951</v>
      </c>
      <c r="Y4" s="56" t="s">
        <v>4951</v>
      </c>
      <c r="Z4" s="18">
        <v>6</v>
      </c>
      <c r="AA4" s="18"/>
    </row>
    <row r="5" spans="1:40" ht="40" customHeight="1" x14ac:dyDescent="0.35">
      <c r="A5" s="40"/>
      <c r="B5" s="56" t="s">
        <v>6092</v>
      </c>
      <c r="C5" s="56" t="s">
        <v>4951</v>
      </c>
      <c r="D5" s="56" t="s">
        <v>4951</v>
      </c>
      <c r="E5" s="56" t="s">
        <v>4951</v>
      </c>
      <c r="F5" s="40"/>
      <c r="G5" s="56" t="s">
        <v>4951</v>
      </c>
      <c r="H5" s="56" t="s">
        <v>4951</v>
      </c>
      <c r="I5" s="56" t="s">
        <v>6087</v>
      </c>
      <c r="J5" s="56" t="s">
        <v>6140</v>
      </c>
      <c r="L5" s="56" t="s">
        <v>6618</v>
      </c>
      <c r="M5" s="56" t="s">
        <v>4951</v>
      </c>
      <c r="N5" s="56" t="s">
        <v>4951</v>
      </c>
      <c r="O5" s="56" t="s">
        <v>4951</v>
      </c>
      <c r="Q5" s="56" t="s">
        <v>4951</v>
      </c>
      <c r="R5" s="56" t="s">
        <v>4951</v>
      </c>
      <c r="S5" s="56" t="s">
        <v>6619</v>
      </c>
      <c r="T5" s="56" t="s">
        <v>6620</v>
      </c>
      <c r="V5" s="56" t="s">
        <v>4951</v>
      </c>
      <c r="W5" s="56" t="s">
        <v>4951</v>
      </c>
      <c r="X5" s="56" t="s">
        <v>4951</v>
      </c>
      <c r="Y5" s="56" t="s">
        <v>4951</v>
      </c>
      <c r="Z5" s="18">
        <v>5</v>
      </c>
      <c r="AA5" s="18"/>
    </row>
    <row r="6" spans="1:40" ht="40" customHeight="1" x14ac:dyDescent="0.35">
      <c r="A6" s="40">
        <v>1</v>
      </c>
      <c r="B6" s="56" t="s">
        <v>6621</v>
      </c>
      <c r="C6" s="56" t="s">
        <v>4951</v>
      </c>
      <c r="D6" s="56" t="s">
        <v>4951</v>
      </c>
      <c r="E6" s="56" t="s">
        <v>4951</v>
      </c>
      <c r="F6" s="40"/>
      <c r="G6" s="56" t="s">
        <v>4951</v>
      </c>
      <c r="H6" s="56" t="s">
        <v>4951</v>
      </c>
      <c r="I6" s="56" t="s">
        <v>6622</v>
      </c>
      <c r="J6" s="56" t="s">
        <v>6623</v>
      </c>
      <c r="L6" s="56" t="s">
        <v>6624</v>
      </c>
      <c r="M6" s="56" t="s">
        <v>6625</v>
      </c>
      <c r="N6" s="56" t="s">
        <v>6626</v>
      </c>
      <c r="O6" s="56" t="s">
        <v>4951</v>
      </c>
      <c r="Q6" s="56" t="s">
        <v>4951</v>
      </c>
      <c r="R6" s="56" t="s">
        <v>4951</v>
      </c>
      <c r="S6" s="56" t="s">
        <v>6627</v>
      </c>
      <c r="T6" s="56" t="s">
        <v>6162</v>
      </c>
      <c r="V6" s="56" t="s">
        <v>4951</v>
      </c>
      <c r="W6" s="56" t="s">
        <v>4951</v>
      </c>
      <c r="X6" s="56" t="s">
        <v>4951</v>
      </c>
      <c r="Y6" s="56" t="s">
        <v>4951</v>
      </c>
      <c r="Z6" s="18">
        <v>4</v>
      </c>
      <c r="AA6" s="18"/>
    </row>
    <row r="7" spans="1:40" ht="40" customHeight="1" x14ac:dyDescent="0.35">
      <c r="A7" s="40"/>
      <c r="B7" s="56" t="s">
        <v>6628</v>
      </c>
      <c r="C7" s="56" t="s">
        <v>6629</v>
      </c>
      <c r="D7" s="56" t="s">
        <v>4951</v>
      </c>
      <c r="E7" s="56" t="s">
        <v>4951</v>
      </c>
      <c r="F7" s="40"/>
      <c r="G7" s="56" t="s">
        <v>4951</v>
      </c>
      <c r="H7" s="56" t="s">
        <v>6630</v>
      </c>
      <c r="I7" s="56" t="s">
        <v>6631</v>
      </c>
      <c r="J7" s="56" t="s">
        <v>6632</v>
      </c>
      <c r="L7" s="56" t="s">
        <v>6633</v>
      </c>
      <c r="M7" s="56" t="s">
        <v>6634</v>
      </c>
      <c r="N7" s="56" t="s">
        <v>4951</v>
      </c>
      <c r="O7" s="56" t="s">
        <v>4951</v>
      </c>
      <c r="Q7" s="56" t="s">
        <v>4951</v>
      </c>
      <c r="R7" s="56" t="s">
        <v>4951</v>
      </c>
      <c r="S7" s="56" t="s">
        <v>6635</v>
      </c>
      <c r="T7" s="56" t="s">
        <v>6636</v>
      </c>
      <c r="V7" s="56" t="s">
        <v>4951</v>
      </c>
      <c r="W7" s="56" t="s">
        <v>4951</v>
      </c>
      <c r="X7" s="56" t="s">
        <v>4951</v>
      </c>
      <c r="Y7" s="56" t="s">
        <v>4951</v>
      </c>
      <c r="Z7" s="18">
        <v>3</v>
      </c>
      <c r="AA7" s="18"/>
    </row>
    <row r="8" spans="1:40" ht="40" customHeight="1" x14ac:dyDescent="0.35">
      <c r="A8" s="40"/>
      <c r="B8" s="56" t="s">
        <v>6637</v>
      </c>
      <c r="C8" s="56" t="s">
        <v>6638</v>
      </c>
      <c r="D8" s="56" t="s">
        <v>4951</v>
      </c>
      <c r="E8" s="56" t="s">
        <v>4951</v>
      </c>
      <c r="F8" s="40"/>
      <c r="G8" s="56" t="s">
        <v>4951</v>
      </c>
      <c r="H8" s="56" t="s">
        <v>4951</v>
      </c>
      <c r="I8" s="56" t="s">
        <v>6639</v>
      </c>
      <c r="J8" s="56" t="s">
        <v>6640</v>
      </c>
      <c r="L8" s="56" t="s">
        <v>6641</v>
      </c>
      <c r="M8" s="56" t="s">
        <v>4951</v>
      </c>
      <c r="N8" s="56" t="s">
        <v>4951</v>
      </c>
      <c r="O8" s="56" t="s">
        <v>4951</v>
      </c>
      <c r="Q8" s="56" t="s">
        <v>4951</v>
      </c>
      <c r="R8" s="56" t="s">
        <v>4951</v>
      </c>
      <c r="S8" s="56" t="s">
        <v>6642</v>
      </c>
      <c r="T8" s="56" t="s">
        <v>6643</v>
      </c>
      <c r="V8" s="56" t="s">
        <v>4951</v>
      </c>
      <c r="W8" s="56" t="s">
        <v>4951</v>
      </c>
      <c r="X8" s="56" t="s">
        <v>4951</v>
      </c>
      <c r="Y8" s="56" t="s">
        <v>4951</v>
      </c>
      <c r="Z8" s="18">
        <v>2</v>
      </c>
      <c r="AA8" s="18"/>
    </row>
    <row r="9" spans="1:40" ht="40" customHeight="1" x14ac:dyDescent="0.35">
      <c r="A9" s="40"/>
      <c r="B9" s="56" t="s">
        <v>6644</v>
      </c>
      <c r="C9" s="56" t="s">
        <v>4951</v>
      </c>
      <c r="D9" s="56" t="s">
        <v>4951</v>
      </c>
      <c r="E9" s="56" t="s">
        <v>4951</v>
      </c>
      <c r="F9" s="40"/>
      <c r="G9" s="56" t="s">
        <v>4951</v>
      </c>
      <c r="H9" s="56" t="s">
        <v>4951</v>
      </c>
      <c r="I9" s="56" t="s">
        <v>4951</v>
      </c>
      <c r="J9" s="56" t="s">
        <v>6645</v>
      </c>
      <c r="L9" s="56" t="s">
        <v>6646</v>
      </c>
      <c r="M9" s="56" t="s">
        <v>6647</v>
      </c>
      <c r="N9" s="56" t="s">
        <v>4951</v>
      </c>
      <c r="O9" s="56" t="s">
        <v>4951</v>
      </c>
      <c r="Q9" s="56" t="s">
        <v>4951</v>
      </c>
      <c r="R9" s="56" t="s">
        <v>4951</v>
      </c>
      <c r="S9" s="56" t="s">
        <v>4951</v>
      </c>
      <c r="T9" s="56" t="s">
        <v>6648</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6649</v>
      </c>
      <c r="J11" s="56" t="s">
        <v>6650</v>
      </c>
      <c r="L11" s="56" t="s">
        <v>4951</v>
      </c>
      <c r="M11" s="56" t="s">
        <v>4951</v>
      </c>
      <c r="N11" s="56" t="s">
        <v>4951</v>
      </c>
      <c r="O11" s="56" t="s">
        <v>4951</v>
      </c>
      <c r="Q11" s="56" t="s">
        <v>4951</v>
      </c>
      <c r="R11" s="56" t="s">
        <v>4951</v>
      </c>
      <c r="S11" s="56" t="s">
        <v>4951</v>
      </c>
      <c r="T11" s="56" t="s">
        <v>6651</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4951</v>
      </c>
      <c r="I12" s="56" t="s">
        <v>4951</v>
      </c>
      <c r="J12" s="56" t="s">
        <v>6652</v>
      </c>
      <c r="L12" s="56" t="s">
        <v>4951</v>
      </c>
      <c r="M12" s="56" t="s">
        <v>4951</v>
      </c>
      <c r="N12" s="56" t="s">
        <v>4951</v>
      </c>
      <c r="O12" s="56" t="s">
        <v>4951</v>
      </c>
      <c r="Q12" s="56" t="s">
        <v>4951</v>
      </c>
      <c r="R12" s="56" t="s">
        <v>4951</v>
      </c>
      <c r="S12" s="56" t="s">
        <v>4951</v>
      </c>
      <c r="T12" s="56" t="s">
        <v>6653</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6654</v>
      </c>
      <c r="J13" s="56" t="s">
        <v>6655</v>
      </c>
      <c r="L13" s="56" t="s">
        <v>4951</v>
      </c>
      <c r="M13" s="56" t="s">
        <v>4951</v>
      </c>
      <c r="N13" s="56" t="s">
        <v>4951</v>
      </c>
      <c r="O13" s="56" t="s">
        <v>4951</v>
      </c>
      <c r="Q13" s="56" t="s">
        <v>4951</v>
      </c>
      <c r="R13" s="56" t="s">
        <v>4951</v>
      </c>
      <c r="S13" s="56" t="s">
        <v>6656</v>
      </c>
      <c r="T13" s="56" t="s">
        <v>6647</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e">
        <v>#N/A</v>
      </c>
      <c r="H14" s="56" t="s">
        <v>4951</v>
      </c>
      <c r="I14" s="56" t="s">
        <v>6657</v>
      </c>
      <c r="J14" s="56" t="s">
        <v>6658</v>
      </c>
      <c r="L14" s="56" t="s">
        <v>4951</v>
      </c>
      <c r="M14" s="56" t="s">
        <v>4951</v>
      </c>
      <c r="N14" s="56" t="s">
        <v>4951</v>
      </c>
      <c r="O14" s="56" t="s">
        <v>4951</v>
      </c>
      <c r="Q14" s="56" t="s">
        <v>4951</v>
      </c>
      <c r="R14" s="56" t="s">
        <v>4951</v>
      </c>
      <c r="S14" s="56" t="s">
        <v>6659</v>
      </c>
      <c r="T14" s="56" t="s">
        <v>6660</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6661</v>
      </c>
      <c r="H15" s="56" t="s">
        <v>6662</v>
      </c>
      <c r="I15" s="56" t="s">
        <v>6663</v>
      </c>
      <c r="J15" s="56" t="s">
        <v>6664</v>
      </c>
      <c r="L15" s="56" t="s">
        <v>4951</v>
      </c>
      <c r="M15" s="56" t="s">
        <v>4951</v>
      </c>
      <c r="N15" s="56" t="s">
        <v>4951</v>
      </c>
      <c r="O15" s="56" t="s">
        <v>4951</v>
      </c>
      <c r="Q15" s="56" t="s">
        <v>4951</v>
      </c>
      <c r="R15" s="56" t="s">
        <v>6665</v>
      </c>
      <c r="S15" s="56" t="s">
        <v>6666</v>
      </c>
      <c r="T15" s="56" t="s">
        <v>6667</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4951</v>
      </c>
      <c r="H16" s="56" t="s">
        <v>4951</v>
      </c>
      <c r="I16" s="56" t="s">
        <v>6668</v>
      </c>
      <c r="J16" s="56" t="s">
        <v>6669</v>
      </c>
      <c r="L16" s="56" t="s">
        <v>4951</v>
      </c>
      <c r="M16" s="56" t="s">
        <v>4951</v>
      </c>
      <c r="N16" s="56" t="s">
        <v>4951</v>
      </c>
      <c r="O16" s="56" t="s">
        <v>4951</v>
      </c>
      <c r="Q16" s="56" t="s">
        <v>4951</v>
      </c>
      <c r="R16" s="56" t="s">
        <v>4951</v>
      </c>
      <c r="S16" s="56" t="s">
        <v>6670</v>
      </c>
      <c r="T16" s="56" t="s">
        <v>6671</v>
      </c>
      <c r="V16" s="56" t="s">
        <v>4951</v>
      </c>
      <c r="W16" s="56" t="s">
        <v>4951</v>
      </c>
      <c r="X16" s="56" t="s">
        <v>4951</v>
      </c>
      <c r="Y16" s="56" t="s">
        <v>4951</v>
      </c>
      <c r="Z16" s="18">
        <v>2</v>
      </c>
      <c r="AA16" s="18"/>
    </row>
    <row r="17" spans="1:37" ht="40" customHeight="1" x14ac:dyDescent="0.35">
      <c r="A17" s="40"/>
      <c r="B17" s="56" t="e">
        <v>#N/A</v>
      </c>
      <c r="C17" s="56" t="e">
        <v>#N/A</v>
      </c>
      <c r="D17" s="56" t="e">
        <v>#N/A</v>
      </c>
      <c r="E17" s="56" t="e">
        <v>#N/A</v>
      </c>
      <c r="F17" s="40"/>
      <c r="G17" s="56" t="s">
        <v>4951</v>
      </c>
      <c r="H17" s="56" t="s">
        <v>6672</v>
      </c>
      <c r="I17" s="56" t="s">
        <v>6673</v>
      </c>
      <c r="J17" s="56" t="s">
        <v>6674</v>
      </c>
      <c r="L17" s="56" t="s">
        <v>4951</v>
      </c>
      <c r="M17" s="56" t="s">
        <v>4951</v>
      </c>
      <c r="N17" s="56" t="s">
        <v>4951</v>
      </c>
      <c r="O17" s="56" t="s">
        <v>4951</v>
      </c>
      <c r="Q17" s="56" t="s">
        <v>4951</v>
      </c>
      <c r="R17" s="56" t="s">
        <v>4951</v>
      </c>
      <c r="S17" s="56" t="s">
        <v>6675</v>
      </c>
      <c r="T17" s="56" t="s">
        <v>6676</v>
      </c>
      <c r="V17" s="56" t="s">
        <v>4951</v>
      </c>
      <c r="W17" s="56" t="s">
        <v>4951</v>
      </c>
      <c r="X17" s="56" t="s">
        <v>4951</v>
      </c>
      <c r="Y17" s="56" t="s">
        <v>4951</v>
      </c>
      <c r="Z17" s="18">
        <v>1</v>
      </c>
      <c r="AA17" s="18"/>
    </row>
    <row r="18" spans="1:37" ht="40" customHeight="1" x14ac:dyDescent="0.35"/>
    <row r="19" spans="1:37" ht="40" customHeight="1" x14ac:dyDescent="0.35">
      <c r="A19" s="40"/>
      <c r="B19" s="56" t="s">
        <v>6677</v>
      </c>
      <c r="C19" s="56" t="s">
        <v>6678</v>
      </c>
      <c r="D19" s="56" t="s">
        <v>6679</v>
      </c>
      <c r="E19" s="56" t="s">
        <v>4951</v>
      </c>
      <c r="F19" s="40"/>
      <c r="G19" s="56" t="s">
        <v>4951</v>
      </c>
      <c r="H19" s="56" t="s">
        <v>4951</v>
      </c>
      <c r="I19" s="56" t="s">
        <v>6680</v>
      </c>
      <c r="J19" s="56" t="s">
        <v>6681</v>
      </c>
      <c r="L19" s="56" t="s">
        <v>6682</v>
      </c>
      <c r="M19" s="56" t="s">
        <v>6683</v>
      </c>
      <c r="N19" s="56" t="s">
        <v>4951</v>
      </c>
      <c r="O19" s="56" t="s">
        <v>4951</v>
      </c>
      <c r="Q19" s="56" t="s">
        <v>4951</v>
      </c>
      <c r="R19" s="56" t="s">
        <v>4951</v>
      </c>
      <c r="S19" s="56" t="s">
        <v>4951</v>
      </c>
      <c r="T19" s="56" t="s">
        <v>6684</v>
      </c>
      <c r="V19" s="56" t="s">
        <v>4951</v>
      </c>
      <c r="W19" s="56" t="s">
        <v>4951</v>
      </c>
      <c r="X19" s="56" t="s">
        <v>4951</v>
      </c>
      <c r="Y19" s="56" t="s">
        <v>4951</v>
      </c>
      <c r="Z19" s="18">
        <v>7</v>
      </c>
      <c r="AA19" s="18"/>
    </row>
    <row r="20" spans="1:37" ht="40" customHeight="1" x14ac:dyDescent="0.35">
      <c r="A20" s="40"/>
      <c r="B20" s="56" t="s">
        <v>6685</v>
      </c>
      <c r="C20" s="56" t="s">
        <v>6686</v>
      </c>
      <c r="D20" s="56" t="s">
        <v>6687</v>
      </c>
      <c r="E20" s="56" t="s">
        <v>4951</v>
      </c>
      <c r="F20" s="40"/>
      <c r="G20" s="56" t="s">
        <v>4951</v>
      </c>
      <c r="H20" s="56" t="s">
        <v>4951</v>
      </c>
      <c r="I20" s="56" t="s">
        <v>4951</v>
      </c>
      <c r="J20" s="56" t="s">
        <v>6688</v>
      </c>
      <c r="L20" s="56" t="s">
        <v>6689</v>
      </c>
      <c r="M20" s="56" t="s">
        <v>6690</v>
      </c>
      <c r="N20" s="56" t="s">
        <v>4951</v>
      </c>
      <c r="O20" s="56" t="s">
        <v>4951</v>
      </c>
      <c r="Q20" s="56" t="s">
        <v>4951</v>
      </c>
      <c r="R20" s="56" t="s">
        <v>4951</v>
      </c>
      <c r="S20" s="56" t="s">
        <v>6691</v>
      </c>
      <c r="T20" s="56" t="s">
        <v>6692</v>
      </c>
      <c r="V20" s="56" t="s">
        <v>4951</v>
      </c>
      <c r="W20" s="56" t="s">
        <v>4951</v>
      </c>
      <c r="X20" s="56" t="s">
        <v>4951</v>
      </c>
      <c r="Y20" s="56" t="s">
        <v>4951</v>
      </c>
      <c r="Z20" s="18">
        <v>6</v>
      </c>
      <c r="AA20" s="18"/>
    </row>
    <row r="21" spans="1:37" ht="40" customHeight="1" x14ac:dyDescent="0.35">
      <c r="A21" s="40"/>
      <c r="B21" s="56" t="s">
        <v>6693</v>
      </c>
      <c r="C21" s="56" t="s">
        <v>4951</v>
      </c>
      <c r="D21" s="56" t="s">
        <v>4951</v>
      </c>
      <c r="E21" s="56" t="s">
        <v>4951</v>
      </c>
      <c r="F21" s="40"/>
      <c r="G21" s="56" t="s">
        <v>4951</v>
      </c>
      <c r="H21" s="56" t="s">
        <v>4951</v>
      </c>
      <c r="I21" s="56" t="s">
        <v>6694</v>
      </c>
      <c r="J21" s="56" t="s">
        <v>6695</v>
      </c>
      <c r="L21" s="56" t="s">
        <v>6696</v>
      </c>
      <c r="M21" s="56" t="s">
        <v>4951</v>
      </c>
      <c r="N21" s="56" t="s">
        <v>4951</v>
      </c>
      <c r="O21" s="56" t="s">
        <v>4951</v>
      </c>
      <c r="Q21" s="56" t="s">
        <v>4951</v>
      </c>
      <c r="R21" s="56" t="s">
        <v>4951</v>
      </c>
      <c r="S21" s="56" t="s">
        <v>6697</v>
      </c>
      <c r="T21" s="56" t="s">
        <v>6698</v>
      </c>
      <c r="V21" s="56" t="s">
        <v>4951</v>
      </c>
      <c r="W21" s="56" t="s">
        <v>4951</v>
      </c>
      <c r="X21" s="56" t="s">
        <v>4951</v>
      </c>
      <c r="Y21" s="56" t="s">
        <v>4951</v>
      </c>
      <c r="Z21" s="18">
        <v>5</v>
      </c>
      <c r="AA21" s="18"/>
    </row>
    <row r="22" spans="1:37" ht="40" customHeight="1" x14ac:dyDescent="0.35">
      <c r="A22" s="40">
        <v>3</v>
      </c>
      <c r="B22" s="56" t="s">
        <v>6699</v>
      </c>
      <c r="C22" s="56" t="s">
        <v>4951</v>
      </c>
      <c r="D22" s="56" t="s">
        <v>4951</v>
      </c>
      <c r="E22" s="56" t="s">
        <v>4951</v>
      </c>
      <c r="F22" s="40"/>
      <c r="G22" s="56" t="s">
        <v>4951</v>
      </c>
      <c r="H22" s="56" t="s">
        <v>6700</v>
      </c>
      <c r="I22" s="56" t="s">
        <v>6701</v>
      </c>
      <c r="J22" s="56" t="s">
        <v>6702</v>
      </c>
      <c r="L22" s="56" t="s">
        <v>6703</v>
      </c>
      <c r="M22" s="56" t="s">
        <v>6704</v>
      </c>
      <c r="N22" s="56" t="s">
        <v>6705</v>
      </c>
      <c r="O22" s="56" t="s">
        <v>4951</v>
      </c>
      <c r="Q22" s="56" t="s">
        <v>4951</v>
      </c>
      <c r="R22" s="56" t="s">
        <v>6706</v>
      </c>
      <c r="S22" s="56" t="s">
        <v>6707</v>
      </c>
      <c r="T22" s="56" t="s">
        <v>6708</v>
      </c>
      <c r="V22" s="56" t="s">
        <v>4951</v>
      </c>
      <c r="W22" s="56" t="s">
        <v>4951</v>
      </c>
      <c r="X22" s="56" t="s">
        <v>4951</v>
      </c>
      <c r="Y22" s="56" t="s">
        <v>4951</v>
      </c>
      <c r="Z22" s="18">
        <v>4</v>
      </c>
      <c r="AA22" s="18"/>
    </row>
    <row r="23" spans="1:37" ht="40" customHeight="1" x14ac:dyDescent="0.35">
      <c r="A23" s="40"/>
      <c r="B23" s="56" t="s">
        <v>6709</v>
      </c>
      <c r="C23" s="56" t="s">
        <v>4951</v>
      </c>
      <c r="D23" s="56" t="s">
        <v>4951</v>
      </c>
      <c r="E23" s="56" t="s">
        <v>4951</v>
      </c>
      <c r="F23" s="40"/>
      <c r="G23" s="56" t="s">
        <v>4951</v>
      </c>
      <c r="H23" s="56" t="s">
        <v>4951</v>
      </c>
      <c r="I23" s="56" t="s">
        <v>4951</v>
      </c>
      <c r="J23" s="56" t="s">
        <v>6710</v>
      </c>
      <c r="L23" s="56" t="s">
        <v>6711</v>
      </c>
      <c r="M23" s="56" t="s">
        <v>6712</v>
      </c>
      <c r="N23" s="56" t="s">
        <v>6713</v>
      </c>
      <c r="O23" s="56" t="s">
        <v>4903</v>
      </c>
      <c r="Q23" s="56" t="s">
        <v>4951</v>
      </c>
      <c r="R23" s="56" t="s">
        <v>6714</v>
      </c>
      <c r="S23" s="56" t="s">
        <v>6715</v>
      </c>
      <c r="T23" s="56" t="s">
        <v>6716</v>
      </c>
      <c r="V23" s="56" t="s">
        <v>4951</v>
      </c>
      <c r="W23" s="56" t="s">
        <v>4951</v>
      </c>
      <c r="X23" s="56" t="s">
        <v>4951</v>
      </c>
      <c r="Y23" s="56" t="s">
        <v>4951</v>
      </c>
      <c r="Z23" s="18">
        <v>3</v>
      </c>
      <c r="AA23" s="18"/>
    </row>
    <row r="24" spans="1:37" ht="40" customHeight="1" x14ac:dyDescent="0.35">
      <c r="A24" s="40"/>
      <c r="B24" s="56" t="s">
        <v>6717</v>
      </c>
      <c r="C24" s="56" t="s">
        <v>6718</v>
      </c>
      <c r="D24" s="56" t="s">
        <v>6719</v>
      </c>
      <c r="E24" s="56" t="s">
        <v>4951</v>
      </c>
      <c r="F24" s="40"/>
      <c r="G24" s="56" t="s">
        <v>4951</v>
      </c>
      <c r="H24" s="56" t="s">
        <v>6720</v>
      </c>
      <c r="I24" s="56" t="s">
        <v>6721</v>
      </c>
      <c r="J24" s="56" t="s">
        <v>6722</v>
      </c>
      <c r="L24" s="56" t="s">
        <v>6723</v>
      </c>
      <c r="M24" s="56" t="s">
        <v>4951</v>
      </c>
      <c r="N24" s="56" t="s">
        <v>4951</v>
      </c>
      <c r="O24" s="56" t="s">
        <v>4951</v>
      </c>
      <c r="Q24" s="56" t="s">
        <v>4951</v>
      </c>
      <c r="R24" s="56" t="s">
        <v>4951</v>
      </c>
      <c r="S24" s="56" t="s">
        <v>4951</v>
      </c>
      <c r="T24" s="56" t="s">
        <v>6724</v>
      </c>
      <c r="V24" s="56" t="s">
        <v>4951</v>
      </c>
      <c r="W24" s="56" t="s">
        <v>4951</v>
      </c>
      <c r="X24" s="56" t="s">
        <v>4951</v>
      </c>
      <c r="Y24" s="56" t="s">
        <v>4951</v>
      </c>
      <c r="Z24" s="18">
        <v>2</v>
      </c>
      <c r="AA24" s="18"/>
    </row>
    <row r="25" spans="1:37" ht="40" customHeight="1" x14ac:dyDescent="0.35">
      <c r="A25" s="40"/>
      <c r="B25" s="56" t="s">
        <v>6725</v>
      </c>
      <c r="C25" s="56" t="s">
        <v>6726</v>
      </c>
      <c r="D25" s="56" t="s">
        <v>4951</v>
      </c>
      <c r="E25" s="56" t="s">
        <v>4951</v>
      </c>
      <c r="F25" s="40"/>
      <c r="G25" s="56" t="s">
        <v>4951</v>
      </c>
      <c r="H25" s="56" t="s">
        <v>6727</v>
      </c>
      <c r="I25" s="56" t="s">
        <v>6728</v>
      </c>
      <c r="J25" s="56" t="s">
        <v>6729</v>
      </c>
      <c r="L25" s="56" t="s">
        <v>6730</v>
      </c>
      <c r="M25" s="56" t="s">
        <v>6731</v>
      </c>
      <c r="N25" s="56" t="s">
        <v>6732</v>
      </c>
      <c r="O25" s="56" t="s">
        <v>4951</v>
      </c>
      <c r="Q25" s="56" t="s">
        <v>4951</v>
      </c>
      <c r="R25" s="56" t="s">
        <v>4951</v>
      </c>
      <c r="S25" s="56" t="s">
        <v>6733</v>
      </c>
      <c r="T25" s="56" t="s">
        <v>6734</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29" x14ac:dyDescent="0.35">
      <c r="AA29" s="18" t="s">
        <v>3322</v>
      </c>
      <c r="AB29" s="18" t="s">
        <v>1284</v>
      </c>
      <c r="AC29" s="18" t="s">
        <v>194</v>
      </c>
      <c r="AD29" s="18" t="s">
        <v>818</v>
      </c>
      <c r="AE29" s="113" t="s">
        <v>197</v>
      </c>
      <c r="AF29" s="55" t="s">
        <v>4442</v>
      </c>
      <c r="AG29" s="18" t="s">
        <v>195</v>
      </c>
      <c r="AH29" s="36" t="s">
        <v>196</v>
      </c>
      <c r="AI29" s="121" t="s">
        <v>863</v>
      </c>
      <c r="AJ29" s="18" t="s">
        <v>5222</v>
      </c>
      <c r="AK29" s="18" t="s">
        <v>4899</v>
      </c>
    </row>
    <row r="30" spans="1:37" x14ac:dyDescent="0.35">
      <c r="AA30" s="128" t="s">
        <v>6524</v>
      </c>
      <c r="AB30" s="48" t="s">
        <v>5092</v>
      </c>
      <c r="AC30" s="51" t="s">
        <v>4821</v>
      </c>
      <c r="AD30" s="48" t="s">
        <v>413</v>
      </c>
      <c r="AE30" s="110" t="s">
        <v>413</v>
      </c>
      <c r="AF30" s="110" t="s">
        <v>413</v>
      </c>
      <c r="AG30" s="3" t="s">
        <v>413</v>
      </c>
      <c r="AH30" s="124"/>
      <c r="AI30" s="145" t="s">
        <v>1636</v>
      </c>
      <c r="AJ30" s="145">
        <v>0</v>
      </c>
      <c r="AK30" s="145" t="s">
        <v>5539</v>
      </c>
    </row>
    <row r="31" spans="1:37" x14ac:dyDescent="0.35">
      <c r="AA31" s="128" t="s">
        <v>6524</v>
      </c>
      <c r="AB31" s="48" t="s">
        <v>5092</v>
      </c>
      <c r="AC31" s="51" t="s">
        <v>4842</v>
      </c>
      <c r="AD31" s="48" t="s">
        <v>413</v>
      </c>
      <c r="AE31" s="110" t="s">
        <v>413</v>
      </c>
      <c r="AF31" s="110" t="s">
        <v>413</v>
      </c>
      <c r="AG31" s="3" t="s">
        <v>413</v>
      </c>
      <c r="AH31" s="124"/>
      <c r="AI31" s="145" t="s">
        <v>1636</v>
      </c>
      <c r="AJ31" s="145" t="s">
        <v>1636</v>
      </c>
      <c r="AK31" s="145" t="s">
        <v>5540</v>
      </c>
    </row>
    <row r="32" spans="1:37" x14ac:dyDescent="0.35">
      <c r="AA32" s="128" t="s">
        <v>6524</v>
      </c>
      <c r="AB32" s="48" t="s">
        <v>5092</v>
      </c>
      <c r="AC32" s="51" t="s">
        <v>4863</v>
      </c>
      <c r="AD32" s="48" t="s">
        <v>413</v>
      </c>
      <c r="AE32" s="110" t="s">
        <v>413</v>
      </c>
      <c r="AF32" s="110" t="s">
        <v>413</v>
      </c>
      <c r="AG32" s="3" t="s">
        <v>413</v>
      </c>
      <c r="AH32" s="124"/>
      <c r="AI32" s="145" t="s">
        <v>1636</v>
      </c>
      <c r="AJ32" s="145" t="s">
        <v>1636</v>
      </c>
      <c r="AK32" s="145" t="s">
        <v>5541</v>
      </c>
    </row>
    <row r="33" spans="27:37" x14ac:dyDescent="0.35">
      <c r="AA33" s="128" t="s">
        <v>6524</v>
      </c>
      <c r="AB33" s="48" t="s">
        <v>5092</v>
      </c>
      <c r="AC33" s="51" t="s">
        <v>4884</v>
      </c>
      <c r="AD33" s="48" t="s">
        <v>413</v>
      </c>
      <c r="AE33" s="110" t="s">
        <v>413</v>
      </c>
      <c r="AF33" s="110" t="s">
        <v>413</v>
      </c>
      <c r="AG33" s="3" t="s">
        <v>413</v>
      </c>
      <c r="AH33" s="124"/>
      <c r="AI33" s="145" t="s">
        <v>1636</v>
      </c>
      <c r="AJ33" s="145" t="s">
        <v>1636</v>
      </c>
      <c r="AK33" s="145" t="s">
        <v>5542</v>
      </c>
    </row>
    <row r="34" spans="27:37" x14ac:dyDescent="0.35">
      <c r="AA34" s="128" t="s">
        <v>6524</v>
      </c>
      <c r="AB34" s="48" t="s">
        <v>5093</v>
      </c>
      <c r="AC34" s="51" t="s">
        <v>4820</v>
      </c>
      <c r="AD34" s="48" t="s">
        <v>413</v>
      </c>
      <c r="AE34" s="110" t="s">
        <v>413</v>
      </c>
      <c r="AF34" s="110" t="s">
        <v>413</v>
      </c>
      <c r="AG34" s="3" t="s">
        <v>413</v>
      </c>
      <c r="AH34" s="124"/>
      <c r="AI34" s="145" t="s">
        <v>1636</v>
      </c>
      <c r="AJ34" s="145">
        <v>0</v>
      </c>
      <c r="AK34" s="145" t="s">
        <v>5543</v>
      </c>
    </row>
    <row r="35" spans="27:37" x14ac:dyDescent="0.35">
      <c r="AA35" s="128" t="s">
        <v>6524</v>
      </c>
      <c r="AB35" s="48" t="s">
        <v>5093</v>
      </c>
      <c r="AC35" s="51" t="s">
        <v>4841</v>
      </c>
      <c r="AD35" s="48" t="s">
        <v>413</v>
      </c>
      <c r="AE35" s="110" t="s">
        <v>413</v>
      </c>
      <c r="AF35" s="110" t="s">
        <v>413</v>
      </c>
      <c r="AG35" s="3" t="s">
        <v>413</v>
      </c>
      <c r="AH35" s="124"/>
      <c r="AI35" s="145" t="s">
        <v>1636</v>
      </c>
      <c r="AJ35" s="145" t="s">
        <v>1636</v>
      </c>
      <c r="AK35" s="145" t="s">
        <v>5544</v>
      </c>
    </row>
    <row r="36" spans="27:37" x14ac:dyDescent="0.35">
      <c r="AA36" s="128" t="s">
        <v>6524</v>
      </c>
      <c r="AB36" s="48" t="s">
        <v>5093</v>
      </c>
      <c r="AC36" s="51" t="s">
        <v>4862</v>
      </c>
      <c r="AD36" s="48" t="s">
        <v>413</v>
      </c>
      <c r="AE36" s="110" t="s">
        <v>413</v>
      </c>
      <c r="AF36" s="110" t="s">
        <v>413</v>
      </c>
      <c r="AG36" s="3" t="s">
        <v>413</v>
      </c>
      <c r="AH36" s="124"/>
      <c r="AI36" s="145" t="s">
        <v>1636</v>
      </c>
      <c r="AJ36" s="145" t="s">
        <v>1636</v>
      </c>
      <c r="AK36" s="145" t="s">
        <v>5545</v>
      </c>
    </row>
    <row r="37" spans="27:37" x14ac:dyDescent="0.35">
      <c r="AA37" s="128" t="s">
        <v>6524</v>
      </c>
      <c r="AB37" s="48" t="s">
        <v>5093</v>
      </c>
      <c r="AC37" s="51" t="s">
        <v>4883</v>
      </c>
      <c r="AD37" s="48" t="s">
        <v>413</v>
      </c>
      <c r="AE37" s="110" t="s">
        <v>413</v>
      </c>
      <c r="AF37" s="110" t="s">
        <v>413</v>
      </c>
      <c r="AG37" s="3" t="s">
        <v>413</v>
      </c>
      <c r="AH37" s="124"/>
      <c r="AI37" s="145" t="s">
        <v>1636</v>
      </c>
      <c r="AJ37" s="145" t="s">
        <v>1636</v>
      </c>
      <c r="AK37" s="145" t="s">
        <v>5546</v>
      </c>
    </row>
    <row r="38" spans="27:37" x14ac:dyDescent="0.35">
      <c r="AA38" s="128" t="s">
        <v>6524</v>
      </c>
      <c r="AB38" s="48" t="s">
        <v>5094</v>
      </c>
      <c r="AC38" s="51" t="s">
        <v>4819</v>
      </c>
      <c r="AD38" s="48" t="s">
        <v>413</v>
      </c>
      <c r="AE38" s="110" t="s">
        <v>413</v>
      </c>
      <c r="AF38" s="110" t="s">
        <v>413</v>
      </c>
      <c r="AG38" s="3" t="s">
        <v>413</v>
      </c>
      <c r="AH38" s="124"/>
      <c r="AI38" s="145" t="s">
        <v>1636</v>
      </c>
      <c r="AJ38" s="145">
        <v>0</v>
      </c>
      <c r="AK38" s="145" t="s">
        <v>5547</v>
      </c>
    </row>
    <row r="39" spans="27:37" x14ac:dyDescent="0.35">
      <c r="AA39" s="128" t="s">
        <v>6524</v>
      </c>
      <c r="AB39" s="48" t="s">
        <v>5094</v>
      </c>
      <c r="AC39" s="51" t="s">
        <v>4840</v>
      </c>
      <c r="AD39" s="48" t="s">
        <v>413</v>
      </c>
      <c r="AE39" s="110" t="s">
        <v>413</v>
      </c>
      <c r="AF39" s="110" t="s">
        <v>413</v>
      </c>
      <c r="AG39" s="3" t="s">
        <v>413</v>
      </c>
      <c r="AH39" s="124"/>
      <c r="AI39" s="145" t="s">
        <v>1636</v>
      </c>
      <c r="AJ39" s="145" t="s">
        <v>1636</v>
      </c>
      <c r="AK39" s="145" t="s">
        <v>5548</v>
      </c>
    </row>
    <row r="40" spans="27:37" x14ac:dyDescent="0.35">
      <c r="AA40" s="128" t="s">
        <v>6524</v>
      </c>
      <c r="AB40" s="48" t="s">
        <v>5094</v>
      </c>
      <c r="AC40" s="51" t="s">
        <v>4861</v>
      </c>
      <c r="AD40" s="48" t="s">
        <v>413</v>
      </c>
      <c r="AE40" s="110" t="s">
        <v>413</v>
      </c>
      <c r="AF40" s="110" t="s">
        <v>413</v>
      </c>
      <c r="AG40" s="3" t="s">
        <v>413</v>
      </c>
      <c r="AH40" s="124"/>
      <c r="AI40" s="145" t="s">
        <v>1636</v>
      </c>
      <c r="AJ40" s="145" t="s">
        <v>1636</v>
      </c>
      <c r="AK40" s="145" t="s">
        <v>5549</v>
      </c>
    </row>
    <row r="41" spans="27:37" x14ac:dyDescent="0.35">
      <c r="AA41" s="128" t="s">
        <v>6524</v>
      </c>
      <c r="AB41" s="48" t="s">
        <v>5094</v>
      </c>
      <c r="AC41" s="51" t="s">
        <v>4882</v>
      </c>
      <c r="AD41" s="48" t="s">
        <v>413</v>
      </c>
      <c r="AE41" s="110" t="s">
        <v>413</v>
      </c>
      <c r="AF41" s="110" t="s">
        <v>413</v>
      </c>
      <c r="AG41" s="3" t="s">
        <v>413</v>
      </c>
      <c r="AH41" s="124"/>
      <c r="AI41" s="145" t="s">
        <v>1636</v>
      </c>
      <c r="AJ41" s="145" t="s">
        <v>1636</v>
      </c>
      <c r="AK41" s="145" t="s">
        <v>5550</v>
      </c>
    </row>
    <row r="42" spans="27:37" x14ac:dyDescent="0.35">
      <c r="AA42" s="128" t="s">
        <v>6524</v>
      </c>
      <c r="AB42" s="48" t="s">
        <v>5095</v>
      </c>
      <c r="AC42" s="51" t="s">
        <v>4818</v>
      </c>
      <c r="AD42" s="48" t="s">
        <v>413</v>
      </c>
      <c r="AE42" s="110" t="s">
        <v>413</v>
      </c>
      <c r="AF42" s="110" t="s">
        <v>413</v>
      </c>
      <c r="AG42" s="3" t="s">
        <v>413</v>
      </c>
      <c r="AH42" s="124"/>
      <c r="AI42" s="145" t="s">
        <v>1636</v>
      </c>
      <c r="AJ42" s="145">
        <v>0</v>
      </c>
      <c r="AK42" s="145" t="s">
        <v>5551</v>
      </c>
    </row>
    <row r="43" spans="27:37" x14ac:dyDescent="0.35">
      <c r="AA43" s="128" t="s">
        <v>6524</v>
      </c>
      <c r="AB43" s="48" t="s">
        <v>5095</v>
      </c>
      <c r="AC43" s="51" t="s">
        <v>4839</v>
      </c>
      <c r="AD43" s="48" t="s">
        <v>413</v>
      </c>
      <c r="AE43" s="110" t="s">
        <v>413</v>
      </c>
      <c r="AF43" s="110" t="s">
        <v>413</v>
      </c>
      <c r="AG43" s="3" t="s">
        <v>413</v>
      </c>
      <c r="AH43" s="124"/>
      <c r="AI43" s="145" t="s">
        <v>1636</v>
      </c>
      <c r="AJ43" s="145" t="s">
        <v>1636</v>
      </c>
      <c r="AK43" s="145" t="s">
        <v>5552</v>
      </c>
    </row>
    <row r="44" spans="27:37" x14ac:dyDescent="0.35">
      <c r="AA44" s="128" t="s">
        <v>6524</v>
      </c>
      <c r="AB44" s="48" t="s">
        <v>5095</v>
      </c>
      <c r="AC44" s="51" t="s">
        <v>4860</v>
      </c>
      <c r="AD44" s="48" t="s">
        <v>413</v>
      </c>
      <c r="AE44" s="110" t="s">
        <v>413</v>
      </c>
      <c r="AF44" s="110" t="s">
        <v>413</v>
      </c>
      <c r="AG44" s="3" t="s">
        <v>413</v>
      </c>
      <c r="AH44" s="124"/>
      <c r="AI44" s="145" t="s">
        <v>1636</v>
      </c>
      <c r="AJ44" s="145" t="s">
        <v>1636</v>
      </c>
      <c r="AK44" s="145" t="s">
        <v>5553</v>
      </c>
    </row>
    <row r="45" spans="27:37" x14ac:dyDescent="0.35">
      <c r="AA45" s="128" t="s">
        <v>6524</v>
      </c>
      <c r="AB45" s="48" t="s">
        <v>5095</v>
      </c>
      <c r="AC45" s="51" t="s">
        <v>4881</v>
      </c>
      <c r="AD45" s="48" t="s">
        <v>413</v>
      </c>
      <c r="AE45" s="110" t="s">
        <v>413</v>
      </c>
      <c r="AF45" s="110" t="s">
        <v>413</v>
      </c>
      <c r="AG45" s="3" t="s">
        <v>413</v>
      </c>
      <c r="AH45" s="124"/>
      <c r="AI45" s="145" t="s">
        <v>1636</v>
      </c>
      <c r="AJ45" s="145" t="s">
        <v>1636</v>
      </c>
      <c r="AK45" s="145" t="s">
        <v>5554</v>
      </c>
    </row>
    <row r="46" spans="27:37" x14ac:dyDescent="0.35">
      <c r="AA46" s="128" t="s">
        <v>6524</v>
      </c>
      <c r="AB46" s="48" t="s">
        <v>5096</v>
      </c>
      <c r="AC46" s="51" t="s">
        <v>4817</v>
      </c>
      <c r="AD46" s="48" t="s">
        <v>413</v>
      </c>
      <c r="AE46" s="110" t="s">
        <v>413</v>
      </c>
      <c r="AF46" s="110" t="s">
        <v>413</v>
      </c>
      <c r="AG46" s="3" t="s">
        <v>413</v>
      </c>
      <c r="AH46" s="124"/>
      <c r="AI46" s="145" t="s">
        <v>1636</v>
      </c>
      <c r="AJ46" s="145">
        <v>0</v>
      </c>
      <c r="AK46" s="145" t="s">
        <v>5555</v>
      </c>
    </row>
    <row r="47" spans="27:37" x14ac:dyDescent="0.35">
      <c r="AA47" s="128" t="s">
        <v>6524</v>
      </c>
      <c r="AB47" s="48" t="s">
        <v>5096</v>
      </c>
      <c r="AC47" s="51" t="s">
        <v>4838</v>
      </c>
      <c r="AD47" s="48" t="s">
        <v>413</v>
      </c>
      <c r="AE47" s="110" t="s">
        <v>413</v>
      </c>
      <c r="AF47" s="110" t="s">
        <v>413</v>
      </c>
      <c r="AG47" s="3" t="s">
        <v>413</v>
      </c>
      <c r="AH47" s="124"/>
      <c r="AI47" s="145" t="s">
        <v>1636</v>
      </c>
      <c r="AJ47" s="145" t="s">
        <v>1636</v>
      </c>
      <c r="AK47" s="145" t="s">
        <v>5556</v>
      </c>
    </row>
    <row r="48" spans="27:37" x14ac:dyDescent="0.35">
      <c r="AA48" s="128" t="s">
        <v>6524</v>
      </c>
      <c r="AB48" s="48" t="s">
        <v>5096</v>
      </c>
      <c r="AC48" s="51" t="s">
        <v>4859</v>
      </c>
      <c r="AD48" s="48" t="s">
        <v>413</v>
      </c>
      <c r="AE48" s="110" t="s">
        <v>413</v>
      </c>
      <c r="AF48" s="110" t="s">
        <v>413</v>
      </c>
      <c r="AG48" s="3" t="s">
        <v>413</v>
      </c>
      <c r="AH48" s="124"/>
      <c r="AI48" s="145" t="s">
        <v>1636</v>
      </c>
      <c r="AJ48" s="145" t="s">
        <v>1636</v>
      </c>
      <c r="AK48" s="145" t="s">
        <v>5557</v>
      </c>
    </row>
    <row r="49" spans="27:37" x14ac:dyDescent="0.35">
      <c r="AA49" s="128" t="s">
        <v>6524</v>
      </c>
      <c r="AB49" s="48" t="s">
        <v>5096</v>
      </c>
      <c r="AC49" s="51" t="s">
        <v>4880</v>
      </c>
      <c r="AD49" s="48" t="s">
        <v>413</v>
      </c>
      <c r="AE49" s="110" t="s">
        <v>413</v>
      </c>
      <c r="AF49" s="110" t="s">
        <v>413</v>
      </c>
      <c r="AG49" s="3" t="s">
        <v>413</v>
      </c>
      <c r="AH49" s="124"/>
      <c r="AI49" s="145" t="s">
        <v>1636</v>
      </c>
      <c r="AJ49" s="145" t="s">
        <v>1636</v>
      </c>
      <c r="AK49" s="145" t="s">
        <v>5558</v>
      </c>
    </row>
    <row r="50" spans="27:37" x14ac:dyDescent="0.35">
      <c r="AA50" s="128" t="s">
        <v>6524</v>
      </c>
      <c r="AB50" s="48" t="s">
        <v>5097</v>
      </c>
      <c r="AC50" s="51" t="s">
        <v>4816</v>
      </c>
      <c r="AD50" s="48" t="s">
        <v>413</v>
      </c>
      <c r="AE50" s="110" t="s">
        <v>413</v>
      </c>
      <c r="AF50" s="110" t="s">
        <v>413</v>
      </c>
      <c r="AG50" s="3" t="s">
        <v>413</v>
      </c>
      <c r="AH50" s="124"/>
      <c r="AI50" s="145" t="s">
        <v>1636</v>
      </c>
      <c r="AJ50" s="145">
        <v>0</v>
      </c>
      <c r="AK50" s="145" t="s">
        <v>5559</v>
      </c>
    </row>
    <row r="51" spans="27:37" x14ac:dyDescent="0.35">
      <c r="AA51" s="128" t="s">
        <v>6524</v>
      </c>
      <c r="AB51" s="48" t="s">
        <v>5097</v>
      </c>
      <c r="AC51" s="51" t="s">
        <v>4837</v>
      </c>
      <c r="AD51" s="48" t="s">
        <v>413</v>
      </c>
      <c r="AE51" s="110" t="s">
        <v>413</v>
      </c>
      <c r="AF51" s="110" t="s">
        <v>413</v>
      </c>
      <c r="AG51" s="3" t="s">
        <v>413</v>
      </c>
      <c r="AH51" s="124"/>
      <c r="AI51" s="145" t="s">
        <v>1636</v>
      </c>
      <c r="AJ51" s="145" t="s">
        <v>1636</v>
      </c>
      <c r="AK51" s="145" t="s">
        <v>5560</v>
      </c>
    </row>
    <row r="52" spans="27:37" x14ac:dyDescent="0.35">
      <c r="AA52" s="128" t="s">
        <v>6524</v>
      </c>
      <c r="AB52" s="48" t="s">
        <v>5097</v>
      </c>
      <c r="AC52" s="51" t="s">
        <v>4858</v>
      </c>
      <c r="AD52" s="48" t="s">
        <v>413</v>
      </c>
      <c r="AE52" s="110" t="s">
        <v>413</v>
      </c>
      <c r="AF52" s="110" t="s">
        <v>413</v>
      </c>
      <c r="AG52" s="3" t="s">
        <v>413</v>
      </c>
      <c r="AH52" s="124"/>
      <c r="AI52" s="145" t="s">
        <v>1636</v>
      </c>
      <c r="AJ52" s="145" t="s">
        <v>1636</v>
      </c>
      <c r="AK52" s="145" t="s">
        <v>5561</v>
      </c>
    </row>
    <row r="53" spans="27:37" x14ac:dyDescent="0.35">
      <c r="AA53" s="128" t="s">
        <v>6524</v>
      </c>
      <c r="AB53" s="48" t="s">
        <v>5097</v>
      </c>
      <c r="AC53" s="51" t="s">
        <v>4879</v>
      </c>
      <c r="AD53" s="48" t="s">
        <v>413</v>
      </c>
      <c r="AE53" s="110" t="s">
        <v>413</v>
      </c>
      <c r="AF53" s="110" t="s">
        <v>413</v>
      </c>
      <c r="AG53" s="3" t="s">
        <v>413</v>
      </c>
      <c r="AH53" s="124"/>
      <c r="AI53" s="145" t="s">
        <v>1636</v>
      </c>
      <c r="AJ53" s="145" t="s">
        <v>1636</v>
      </c>
      <c r="AK53" s="145" t="s">
        <v>5562</v>
      </c>
    </row>
    <row r="54" spans="27:37" x14ac:dyDescent="0.35">
      <c r="AA54" s="128" t="s">
        <v>6524</v>
      </c>
      <c r="AB54" s="48" t="s">
        <v>5098</v>
      </c>
      <c r="AC54" s="51" t="s">
        <v>4815</v>
      </c>
      <c r="AD54" s="48" t="s">
        <v>413</v>
      </c>
      <c r="AE54" s="110" t="s">
        <v>413</v>
      </c>
      <c r="AF54" s="110" t="s">
        <v>413</v>
      </c>
      <c r="AG54" s="3" t="s">
        <v>413</v>
      </c>
      <c r="AH54" s="124"/>
      <c r="AI54" s="145" t="s">
        <v>1636</v>
      </c>
      <c r="AJ54" s="145">
        <v>0</v>
      </c>
      <c r="AK54" s="145" t="s">
        <v>5563</v>
      </c>
    </row>
    <row r="55" spans="27:37" x14ac:dyDescent="0.35">
      <c r="AA55" s="128" t="s">
        <v>6524</v>
      </c>
      <c r="AB55" s="48" t="s">
        <v>5098</v>
      </c>
      <c r="AC55" s="51" t="s">
        <v>4836</v>
      </c>
      <c r="AD55" s="48" t="s">
        <v>413</v>
      </c>
      <c r="AE55" s="110" t="s">
        <v>413</v>
      </c>
      <c r="AF55" s="110" t="s">
        <v>413</v>
      </c>
      <c r="AG55" s="3" t="s">
        <v>413</v>
      </c>
      <c r="AH55" s="124"/>
      <c r="AI55" s="145" t="s">
        <v>1636</v>
      </c>
      <c r="AJ55" s="145" t="s">
        <v>1636</v>
      </c>
      <c r="AK55" s="145" t="s">
        <v>5564</v>
      </c>
    </row>
    <row r="56" spans="27:37" x14ac:dyDescent="0.35">
      <c r="AA56" s="128" t="s">
        <v>6524</v>
      </c>
      <c r="AB56" s="48" t="s">
        <v>5098</v>
      </c>
      <c r="AC56" s="51" t="s">
        <v>4857</v>
      </c>
      <c r="AD56" s="48" t="s">
        <v>413</v>
      </c>
      <c r="AE56" s="110" t="s">
        <v>413</v>
      </c>
      <c r="AF56" s="110" t="s">
        <v>413</v>
      </c>
      <c r="AG56" s="3" t="s">
        <v>413</v>
      </c>
      <c r="AH56" s="124"/>
      <c r="AI56" s="145" t="s">
        <v>1636</v>
      </c>
      <c r="AJ56" s="145" t="s">
        <v>1636</v>
      </c>
      <c r="AK56" s="145" t="s">
        <v>5565</v>
      </c>
    </row>
    <row r="57" spans="27:37" x14ac:dyDescent="0.35">
      <c r="AA57" s="128" t="s">
        <v>6524</v>
      </c>
      <c r="AB57" s="48" t="s">
        <v>5098</v>
      </c>
      <c r="AC57" s="51" t="s">
        <v>4878</v>
      </c>
      <c r="AD57" s="48" t="s">
        <v>413</v>
      </c>
      <c r="AE57" s="110" t="s">
        <v>413</v>
      </c>
      <c r="AF57" s="110" t="s">
        <v>413</v>
      </c>
      <c r="AG57" s="3" t="s">
        <v>413</v>
      </c>
      <c r="AH57" s="124"/>
      <c r="AI57" s="145" t="s">
        <v>1636</v>
      </c>
      <c r="AJ57" s="145" t="s">
        <v>1636</v>
      </c>
      <c r="AK57" s="145" t="s">
        <v>5566</v>
      </c>
    </row>
    <row r="58" spans="27:37" x14ac:dyDescent="0.35">
      <c r="AA58" s="128" t="s">
        <v>6524</v>
      </c>
      <c r="AB58" s="48" t="s">
        <v>5099</v>
      </c>
      <c r="AC58" s="51" t="s">
        <v>4828</v>
      </c>
      <c r="AD58" s="48" t="s">
        <v>413</v>
      </c>
      <c r="AE58" s="110" t="s">
        <v>413</v>
      </c>
      <c r="AF58" s="110" t="s">
        <v>413</v>
      </c>
      <c r="AG58" s="3" t="s">
        <v>413</v>
      </c>
      <c r="AH58" s="124"/>
      <c r="AI58" s="145" t="s">
        <v>1636</v>
      </c>
      <c r="AJ58" s="145">
        <v>0</v>
      </c>
      <c r="AK58" s="145" t="s">
        <v>5567</v>
      </c>
    </row>
    <row r="59" spans="27:37" x14ac:dyDescent="0.35">
      <c r="AA59" s="128" t="s">
        <v>6524</v>
      </c>
      <c r="AB59" s="48" t="s">
        <v>5099</v>
      </c>
      <c r="AC59" s="51" t="s">
        <v>4849</v>
      </c>
      <c r="AD59" s="48" t="s">
        <v>413</v>
      </c>
      <c r="AE59" s="110" t="s">
        <v>413</v>
      </c>
      <c r="AF59" s="110" t="s">
        <v>413</v>
      </c>
      <c r="AG59" s="3" t="s">
        <v>413</v>
      </c>
      <c r="AH59" s="124"/>
      <c r="AI59" s="145" t="s">
        <v>1636</v>
      </c>
      <c r="AJ59" s="145" t="s">
        <v>1636</v>
      </c>
      <c r="AK59" s="145" t="s">
        <v>5568</v>
      </c>
    </row>
    <row r="60" spans="27:37" x14ac:dyDescent="0.35">
      <c r="AA60" s="128" t="s">
        <v>6524</v>
      </c>
      <c r="AB60" s="48" t="s">
        <v>5099</v>
      </c>
      <c r="AC60" s="51" t="s">
        <v>4870</v>
      </c>
      <c r="AD60" s="48" t="s">
        <v>413</v>
      </c>
      <c r="AE60" s="110" t="s">
        <v>413</v>
      </c>
      <c r="AF60" s="110" t="s">
        <v>413</v>
      </c>
      <c r="AG60" s="3" t="s">
        <v>413</v>
      </c>
      <c r="AH60" s="124"/>
      <c r="AI60" s="145" t="s">
        <v>1636</v>
      </c>
      <c r="AJ60" s="145" t="s">
        <v>1636</v>
      </c>
      <c r="AK60" s="145" t="s">
        <v>5569</v>
      </c>
    </row>
    <row r="61" spans="27:37" x14ac:dyDescent="0.35">
      <c r="AA61" s="128" t="s">
        <v>6524</v>
      </c>
      <c r="AB61" s="48" t="s">
        <v>5099</v>
      </c>
      <c r="AC61" s="51" t="s">
        <v>4891</v>
      </c>
      <c r="AD61" s="48" t="s">
        <v>413</v>
      </c>
      <c r="AE61" s="110" t="s">
        <v>413</v>
      </c>
      <c r="AF61" s="110" t="s">
        <v>413</v>
      </c>
      <c r="AG61" s="3" t="s">
        <v>413</v>
      </c>
      <c r="AH61" s="124"/>
      <c r="AI61" s="145" t="s">
        <v>1636</v>
      </c>
      <c r="AJ61" s="145" t="s">
        <v>1636</v>
      </c>
      <c r="AK61" s="145" t="s">
        <v>5570</v>
      </c>
    </row>
    <row r="62" spans="27:37" x14ac:dyDescent="0.35">
      <c r="AA62" s="128" t="s">
        <v>6524</v>
      </c>
      <c r="AB62" s="48" t="s">
        <v>5100</v>
      </c>
      <c r="AC62" s="51" t="s">
        <v>4827</v>
      </c>
      <c r="AD62" s="48" t="s">
        <v>413</v>
      </c>
      <c r="AE62" s="110" t="s">
        <v>413</v>
      </c>
      <c r="AF62" s="110" t="s">
        <v>413</v>
      </c>
      <c r="AG62" s="3" t="s">
        <v>413</v>
      </c>
      <c r="AH62" s="124"/>
      <c r="AI62" s="145" t="s">
        <v>1636</v>
      </c>
      <c r="AJ62" s="145">
        <v>0</v>
      </c>
      <c r="AK62" s="145" t="s">
        <v>5571</v>
      </c>
    </row>
    <row r="63" spans="27:37" x14ac:dyDescent="0.35">
      <c r="AA63" s="128" t="s">
        <v>6524</v>
      </c>
      <c r="AB63" s="48" t="s">
        <v>5100</v>
      </c>
      <c r="AC63" s="51" t="s">
        <v>4848</v>
      </c>
      <c r="AD63" s="48" t="s">
        <v>413</v>
      </c>
      <c r="AE63" s="110" t="s">
        <v>413</v>
      </c>
      <c r="AF63" s="110" t="s">
        <v>413</v>
      </c>
      <c r="AG63" s="3" t="s">
        <v>413</v>
      </c>
      <c r="AH63" s="124"/>
      <c r="AI63" s="145" t="s">
        <v>1636</v>
      </c>
      <c r="AJ63" s="145" t="s">
        <v>1636</v>
      </c>
      <c r="AK63" s="145" t="s">
        <v>5572</v>
      </c>
    </row>
    <row r="64" spans="27:37" x14ac:dyDescent="0.35">
      <c r="AA64" s="128" t="s">
        <v>6524</v>
      </c>
      <c r="AB64" s="48" t="s">
        <v>5100</v>
      </c>
      <c r="AC64" s="51" t="s">
        <v>4869</v>
      </c>
      <c r="AD64" s="48" t="s">
        <v>413</v>
      </c>
      <c r="AE64" s="110" t="s">
        <v>413</v>
      </c>
      <c r="AF64" s="110" t="s">
        <v>413</v>
      </c>
      <c r="AG64" s="3" t="s">
        <v>413</v>
      </c>
      <c r="AH64" s="124"/>
      <c r="AI64" s="145" t="s">
        <v>1636</v>
      </c>
      <c r="AJ64" s="145" t="s">
        <v>1636</v>
      </c>
      <c r="AK64" s="145" t="s">
        <v>5573</v>
      </c>
    </row>
    <row r="65" spans="27:37" x14ac:dyDescent="0.35">
      <c r="AA65" s="128" t="s">
        <v>6524</v>
      </c>
      <c r="AB65" s="48" t="s">
        <v>5100</v>
      </c>
      <c r="AC65" s="51" t="s">
        <v>4890</v>
      </c>
      <c r="AD65" s="48" t="s">
        <v>413</v>
      </c>
      <c r="AE65" s="110" t="s">
        <v>413</v>
      </c>
      <c r="AF65" s="110" t="s">
        <v>413</v>
      </c>
      <c r="AG65" s="3" t="s">
        <v>413</v>
      </c>
      <c r="AH65" s="124"/>
      <c r="AI65" s="145" t="s">
        <v>1636</v>
      </c>
      <c r="AJ65" s="145" t="s">
        <v>1636</v>
      </c>
      <c r="AK65" s="145" t="s">
        <v>5574</v>
      </c>
    </row>
    <row r="66" spans="27:37" x14ac:dyDescent="0.35">
      <c r="AA66" s="128" t="s">
        <v>6524</v>
      </c>
      <c r="AB66" s="48" t="s">
        <v>5101</v>
      </c>
      <c r="AC66" s="51" t="s">
        <v>4826</v>
      </c>
      <c r="AD66" s="48" t="s">
        <v>413</v>
      </c>
      <c r="AE66" s="110" t="s">
        <v>413</v>
      </c>
      <c r="AF66" s="110" t="s">
        <v>413</v>
      </c>
      <c r="AG66" s="3" t="s">
        <v>413</v>
      </c>
      <c r="AH66" s="124"/>
      <c r="AI66" s="145" t="s">
        <v>1636</v>
      </c>
      <c r="AJ66" s="145">
        <v>0</v>
      </c>
      <c r="AK66" s="145" t="s">
        <v>5575</v>
      </c>
    </row>
    <row r="67" spans="27:37" x14ac:dyDescent="0.35">
      <c r="AA67" s="128" t="s">
        <v>6524</v>
      </c>
      <c r="AB67" s="48" t="s">
        <v>5101</v>
      </c>
      <c r="AC67" s="51" t="s">
        <v>4847</v>
      </c>
      <c r="AD67" s="48" t="s">
        <v>413</v>
      </c>
      <c r="AE67" s="110" t="s">
        <v>413</v>
      </c>
      <c r="AF67" s="110" t="s">
        <v>413</v>
      </c>
      <c r="AG67" s="3" t="s">
        <v>413</v>
      </c>
      <c r="AH67" s="124"/>
      <c r="AI67" s="145" t="s">
        <v>1636</v>
      </c>
      <c r="AJ67" s="145" t="s">
        <v>1636</v>
      </c>
      <c r="AK67" s="145" t="s">
        <v>5576</v>
      </c>
    </row>
    <row r="68" spans="27:37" x14ac:dyDescent="0.35">
      <c r="AA68" s="128" t="s">
        <v>6524</v>
      </c>
      <c r="AB68" s="48" t="s">
        <v>5101</v>
      </c>
      <c r="AC68" s="51" t="s">
        <v>4868</v>
      </c>
      <c r="AD68" s="48" t="s">
        <v>413</v>
      </c>
      <c r="AE68" s="110" t="s">
        <v>413</v>
      </c>
      <c r="AF68" s="110" t="s">
        <v>413</v>
      </c>
      <c r="AG68" s="3" t="s">
        <v>413</v>
      </c>
      <c r="AH68" s="124"/>
      <c r="AI68" s="145" t="s">
        <v>1636</v>
      </c>
      <c r="AJ68" s="145" t="s">
        <v>1636</v>
      </c>
      <c r="AK68" s="145" t="s">
        <v>5577</v>
      </c>
    </row>
    <row r="69" spans="27:37" x14ac:dyDescent="0.35">
      <c r="AA69" s="128" t="s">
        <v>6524</v>
      </c>
      <c r="AB69" s="48" t="s">
        <v>5101</v>
      </c>
      <c r="AC69" s="51" t="s">
        <v>4889</v>
      </c>
      <c r="AD69" s="48" t="s">
        <v>413</v>
      </c>
      <c r="AE69" s="110" t="s">
        <v>413</v>
      </c>
      <c r="AF69" s="110" t="s">
        <v>413</v>
      </c>
      <c r="AG69" s="3" t="s">
        <v>413</v>
      </c>
      <c r="AH69" s="124"/>
      <c r="AI69" s="145" t="s">
        <v>1636</v>
      </c>
      <c r="AJ69" s="145" t="s">
        <v>1636</v>
      </c>
      <c r="AK69" s="145" t="s">
        <v>5578</v>
      </c>
    </row>
    <row r="70" spans="27:37" x14ac:dyDescent="0.35">
      <c r="AA70" s="128" t="s">
        <v>6524</v>
      </c>
      <c r="AB70" s="48" t="s">
        <v>5102</v>
      </c>
      <c r="AC70" s="51" t="s">
        <v>4825</v>
      </c>
      <c r="AD70" s="48" t="s">
        <v>413</v>
      </c>
      <c r="AE70" s="110" t="s">
        <v>413</v>
      </c>
      <c r="AF70" s="110" t="s">
        <v>413</v>
      </c>
      <c r="AG70" s="3" t="s">
        <v>413</v>
      </c>
      <c r="AH70" s="124"/>
      <c r="AI70" s="145" t="s">
        <v>1636</v>
      </c>
      <c r="AJ70" s="145">
        <v>0</v>
      </c>
      <c r="AK70" s="145" t="s">
        <v>5579</v>
      </c>
    </row>
    <row r="71" spans="27:37" x14ac:dyDescent="0.35">
      <c r="AA71" s="128" t="s">
        <v>6524</v>
      </c>
      <c r="AB71" s="48" t="s">
        <v>5102</v>
      </c>
      <c r="AC71" s="51" t="s">
        <v>4846</v>
      </c>
      <c r="AD71" s="48" t="s">
        <v>413</v>
      </c>
      <c r="AE71" s="110" t="s">
        <v>413</v>
      </c>
      <c r="AF71" s="110" t="s">
        <v>413</v>
      </c>
      <c r="AG71" s="3" t="s">
        <v>413</v>
      </c>
      <c r="AH71" s="124"/>
      <c r="AI71" s="145" t="s">
        <v>1636</v>
      </c>
      <c r="AJ71" s="145" t="s">
        <v>1636</v>
      </c>
      <c r="AK71" s="145" t="s">
        <v>5580</v>
      </c>
    </row>
    <row r="72" spans="27:37" x14ac:dyDescent="0.35">
      <c r="AA72" s="128" t="s">
        <v>6524</v>
      </c>
      <c r="AB72" s="48" t="s">
        <v>5102</v>
      </c>
      <c r="AC72" s="51" t="s">
        <v>4867</v>
      </c>
      <c r="AD72" s="48" t="s">
        <v>413</v>
      </c>
      <c r="AE72" s="110" t="s">
        <v>413</v>
      </c>
      <c r="AF72" s="110" t="s">
        <v>413</v>
      </c>
      <c r="AG72" s="3" t="s">
        <v>413</v>
      </c>
      <c r="AH72" s="124"/>
      <c r="AI72" s="145" t="s">
        <v>1636</v>
      </c>
      <c r="AJ72" s="145" t="s">
        <v>1636</v>
      </c>
      <c r="AK72" s="145" t="s">
        <v>5581</v>
      </c>
    </row>
    <row r="73" spans="27:37" x14ac:dyDescent="0.35">
      <c r="AA73" s="128" t="s">
        <v>6524</v>
      </c>
      <c r="AB73" s="48" t="s">
        <v>5102</v>
      </c>
      <c r="AC73" s="51" t="s">
        <v>4888</v>
      </c>
      <c r="AD73" s="48" t="s">
        <v>413</v>
      </c>
      <c r="AE73" s="110" t="s">
        <v>413</v>
      </c>
      <c r="AF73" s="110" t="s">
        <v>413</v>
      </c>
      <c r="AG73" s="3" t="s">
        <v>413</v>
      </c>
      <c r="AH73" s="124"/>
      <c r="AI73" s="145" t="s">
        <v>1636</v>
      </c>
      <c r="AJ73" s="145" t="s">
        <v>1636</v>
      </c>
      <c r="AK73" s="145" t="s">
        <v>5582</v>
      </c>
    </row>
    <row r="74" spans="27:37" x14ac:dyDescent="0.35">
      <c r="AA74" s="128" t="s">
        <v>6524</v>
      </c>
      <c r="AB74" s="48" t="s">
        <v>5103</v>
      </c>
      <c r="AC74" s="51" t="s">
        <v>4824</v>
      </c>
      <c r="AD74" s="48" t="s">
        <v>413</v>
      </c>
      <c r="AE74" s="110" t="s">
        <v>413</v>
      </c>
      <c r="AF74" s="110" t="s">
        <v>413</v>
      </c>
      <c r="AG74" s="3" t="s">
        <v>413</v>
      </c>
      <c r="AH74" s="124"/>
      <c r="AI74" s="145" t="s">
        <v>1636</v>
      </c>
      <c r="AJ74" s="145">
        <v>0</v>
      </c>
      <c r="AK74" s="145" t="s">
        <v>5583</v>
      </c>
    </row>
    <row r="75" spans="27:37" x14ac:dyDescent="0.35">
      <c r="AA75" s="128" t="s">
        <v>6524</v>
      </c>
      <c r="AB75" s="48" t="s">
        <v>5103</v>
      </c>
      <c r="AC75" s="51" t="s">
        <v>4845</v>
      </c>
      <c r="AD75" s="48" t="s">
        <v>413</v>
      </c>
      <c r="AE75" s="110" t="s">
        <v>413</v>
      </c>
      <c r="AF75" s="110" t="s">
        <v>413</v>
      </c>
      <c r="AG75" s="3" t="s">
        <v>413</v>
      </c>
      <c r="AH75" s="124"/>
      <c r="AI75" s="145" t="s">
        <v>1636</v>
      </c>
      <c r="AJ75" s="145" t="s">
        <v>1636</v>
      </c>
      <c r="AK75" s="145" t="s">
        <v>5584</v>
      </c>
    </row>
    <row r="76" spans="27:37" x14ac:dyDescent="0.35">
      <c r="AA76" s="128" t="s">
        <v>6524</v>
      </c>
      <c r="AB76" s="48" t="s">
        <v>5103</v>
      </c>
      <c r="AC76" s="51" t="s">
        <v>4866</v>
      </c>
      <c r="AD76" s="48" t="s">
        <v>413</v>
      </c>
      <c r="AE76" s="110" t="s">
        <v>413</v>
      </c>
      <c r="AF76" s="110" t="s">
        <v>413</v>
      </c>
      <c r="AG76" s="3" t="s">
        <v>413</v>
      </c>
      <c r="AH76" s="124"/>
      <c r="AI76" s="145" t="s">
        <v>1636</v>
      </c>
      <c r="AJ76" s="145" t="s">
        <v>1636</v>
      </c>
      <c r="AK76" s="145" t="s">
        <v>5585</v>
      </c>
    </row>
    <row r="77" spans="27:37" x14ac:dyDescent="0.35">
      <c r="AA77" s="128" t="s">
        <v>6524</v>
      </c>
      <c r="AB77" s="48" t="s">
        <v>5103</v>
      </c>
      <c r="AC77" s="51" t="s">
        <v>4887</v>
      </c>
      <c r="AD77" s="48" t="s">
        <v>413</v>
      </c>
      <c r="AE77" s="110" t="s">
        <v>413</v>
      </c>
      <c r="AF77" s="110" t="s">
        <v>413</v>
      </c>
      <c r="AG77" s="3" t="s">
        <v>413</v>
      </c>
      <c r="AH77" s="124"/>
      <c r="AI77" s="145" t="s">
        <v>1636</v>
      </c>
      <c r="AJ77" s="145" t="s">
        <v>1636</v>
      </c>
      <c r="AK77" s="145" t="s">
        <v>5586</v>
      </c>
    </row>
    <row r="78" spans="27:37" x14ac:dyDescent="0.35">
      <c r="AA78" s="128" t="s">
        <v>6524</v>
      </c>
      <c r="AB78" s="48" t="s">
        <v>5104</v>
      </c>
      <c r="AC78" s="51" t="s">
        <v>4823</v>
      </c>
      <c r="AD78" s="48" t="s">
        <v>413</v>
      </c>
      <c r="AE78" s="110" t="s">
        <v>413</v>
      </c>
      <c r="AF78" s="110" t="s">
        <v>413</v>
      </c>
      <c r="AG78" s="3" t="s">
        <v>413</v>
      </c>
      <c r="AH78" s="124"/>
      <c r="AI78" s="145" t="s">
        <v>1636</v>
      </c>
      <c r="AJ78" s="145">
        <v>0</v>
      </c>
      <c r="AK78" s="145" t="s">
        <v>5587</v>
      </c>
    </row>
    <row r="79" spans="27:37" x14ac:dyDescent="0.35">
      <c r="AA79" s="128" t="s">
        <v>6524</v>
      </c>
      <c r="AB79" s="48" t="s">
        <v>5104</v>
      </c>
      <c r="AC79" s="51" t="s">
        <v>4844</v>
      </c>
      <c r="AD79" s="48" t="s">
        <v>413</v>
      </c>
      <c r="AE79" s="110" t="s">
        <v>413</v>
      </c>
      <c r="AF79" s="110" t="s">
        <v>413</v>
      </c>
      <c r="AG79" s="3" t="s">
        <v>413</v>
      </c>
      <c r="AH79" s="124"/>
      <c r="AI79" s="145" t="s">
        <v>1636</v>
      </c>
      <c r="AJ79" s="145" t="s">
        <v>1636</v>
      </c>
      <c r="AK79" s="145" t="s">
        <v>5588</v>
      </c>
    </row>
    <row r="80" spans="27:37" x14ac:dyDescent="0.35">
      <c r="AA80" s="128" t="s">
        <v>6524</v>
      </c>
      <c r="AB80" s="48" t="s">
        <v>5104</v>
      </c>
      <c r="AC80" s="51" t="s">
        <v>4865</v>
      </c>
      <c r="AD80" s="48" t="s">
        <v>413</v>
      </c>
      <c r="AE80" s="110" t="s">
        <v>413</v>
      </c>
      <c r="AF80" s="110" t="s">
        <v>413</v>
      </c>
      <c r="AG80" s="3" t="s">
        <v>413</v>
      </c>
      <c r="AH80" s="124"/>
      <c r="AI80" s="145" t="s">
        <v>1636</v>
      </c>
      <c r="AJ80" s="145" t="s">
        <v>1636</v>
      </c>
      <c r="AK80" s="145" t="s">
        <v>5589</v>
      </c>
    </row>
    <row r="81" spans="27:37" x14ac:dyDescent="0.35">
      <c r="AA81" s="128" t="s">
        <v>6524</v>
      </c>
      <c r="AB81" s="48" t="s">
        <v>5104</v>
      </c>
      <c r="AC81" s="51" t="s">
        <v>4886</v>
      </c>
      <c r="AD81" s="48" t="s">
        <v>413</v>
      </c>
      <c r="AE81" s="110" t="s">
        <v>413</v>
      </c>
      <c r="AF81" s="110" t="s">
        <v>413</v>
      </c>
      <c r="AG81" s="3" t="s">
        <v>413</v>
      </c>
      <c r="AH81" s="124"/>
      <c r="AI81" s="145" t="s">
        <v>1636</v>
      </c>
      <c r="AJ81" s="145" t="s">
        <v>1636</v>
      </c>
      <c r="AK81" s="145" t="s">
        <v>5590</v>
      </c>
    </row>
    <row r="82" spans="27:37" x14ac:dyDescent="0.35">
      <c r="AA82" s="128" t="s">
        <v>6524</v>
      </c>
      <c r="AB82" s="48" t="s">
        <v>5105</v>
      </c>
      <c r="AC82" s="51" t="s">
        <v>4822</v>
      </c>
      <c r="AD82" s="48" t="s">
        <v>413</v>
      </c>
      <c r="AE82" s="110" t="s">
        <v>413</v>
      </c>
      <c r="AF82" s="110" t="s">
        <v>413</v>
      </c>
      <c r="AG82" s="3" t="s">
        <v>413</v>
      </c>
      <c r="AH82" s="124"/>
      <c r="AI82" s="145" t="s">
        <v>1636</v>
      </c>
      <c r="AJ82" s="145">
        <v>0</v>
      </c>
      <c r="AK82" s="145" t="s">
        <v>5591</v>
      </c>
    </row>
    <row r="83" spans="27:37" x14ac:dyDescent="0.35">
      <c r="AA83" s="128" t="s">
        <v>6524</v>
      </c>
      <c r="AB83" s="48" t="s">
        <v>5105</v>
      </c>
      <c r="AC83" s="51" t="s">
        <v>4843</v>
      </c>
      <c r="AD83" s="48" t="s">
        <v>413</v>
      </c>
      <c r="AE83" s="110" t="s">
        <v>413</v>
      </c>
      <c r="AF83" s="110" t="s">
        <v>413</v>
      </c>
      <c r="AG83" s="3" t="s">
        <v>413</v>
      </c>
      <c r="AH83" s="124"/>
      <c r="AI83" s="145" t="s">
        <v>1636</v>
      </c>
      <c r="AJ83" s="145" t="s">
        <v>1636</v>
      </c>
      <c r="AK83" s="145" t="s">
        <v>5592</v>
      </c>
    </row>
    <row r="84" spans="27:37" x14ac:dyDescent="0.35">
      <c r="AA84" s="128" t="s">
        <v>6524</v>
      </c>
      <c r="AB84" s="48" t="s">
        <v>5105</v>
      </c>
      <c r="AC84" s="51" t="s">
        <v>4864</v>
      </c>
      <c r="AD84" s="48" t="s">
        <v>413</v>
      </c>
      <c r="AE84" s="110" t="s">
        <v>413</v>
      </c>
      <c r="AF84" s="110" t="s">
        <v>413</v>
      </c>
      <c r="AG84" s="3" t="s">
        <v>413</v>
      </c>
      <c r="AH84" s="124"/>
      <c r="AI84" s="145" t="s">
        <v>1636</v>
      </c>
      <c r="AJ84" s="145" t="s">
        <v>1636</v>
      </c>
      <c r="AK84" s="145" t="s">
        <v>5593</v>
      </c>
    </row>
    <row r="85" spans="27:37" x14ac:dyDescent="0.35">
      <c r="AA85" s="128" t="s">
        <v>6524</v>
      </c>
      <c r="AB85" s="48" t="s">
        <v>5105</v>
      </c>
      <c r="AC85" s="51" t="s">
        <v>4885</v>
      </c>
      <c r="AD85" s="48" t="s">
        <v>413</v>
      </c>
      <c r="AE85" s="110" t="s">
        <v>413</v>
      </c>
      <c r="AF85" s="110" t="s">
        <v>413</v>
      </c>
      <c r="AG85" s="3" t="s">
        <v>413</v>
      </c>
      <c r="AH85" s="124"/>
      <c r="AI85" s="145" t="s">
        <v>1636</v>
      </c>
      <c r="AJ85" s="145" t="s">
        <v>1636</v>
      </c>
      <c r="AK85" s="145" t="s">
        <v>5594</v>
      </c>
    </row>
    <row r="86" spans="27:37" x14ac:dyDescent="0.35">
      <c r="AA86" s="128" t="s">
        <v>6524</v>
      </c>
      <c r="AB86" s="48" t="s">
        <v>5106</v>
      </c>
      <c r="AC86" s="51" t="s">
        <v>4835</v>
      </c>
      <c r="AD86" s="48" t="s">
        <v>413</v>
      </c>
      <c r="AE86" s="110" t="s">
        <v>413</v>
      </c>
      <c r="AF86" s="110" t="s">
        <v>413</v>
      </c>
      <c r="AG86" s="3" t="s">
        <v>413</v>
      </c>
      <c r="AH86" s="124"/>
      <c r="AI86" s="145" t="s">
        <v>1636</v>
      </c>
      <c r="AJ86" s="145">
        <v>0</v>
      </c>
      <c r="AK86" s="145" t="s">
        <v>5595</v>
      </c>
    </row>
    <row r="87" spans="27:37" x14ac:dyDescent="0.35">
      <c r="AA87" s="128" t="s">
        <v>6524</v>
      </c>
      <c r="AB87" s="48" t="s">
        <v>5106</v>
      </c>
      <c r="AC87" s="51" t="s">
        <v>4856</v>
      </c>
      <c r="AD87" s="48" t="s">
        <v>413</v>
      </c>
      <c r="AE87" s="110" t="s">
        <v>413</v>
      </c>
      <c r="AF87" s="110" t="s">
        <v>413</v>
      </c>
      <c r="AG87" s="3" t="s">
        <v>413</v>
      </c>
      <c r="AH87" s="124"/>
      <c r="AI87" s="145" t="s">
        <v>1636</v>
      </c>
      <c r="AJ87" s="145" t="s">
        <v>1636</v>
      </c>
      <c r="AK87" s="145" t="s">
        <v>5596</v>
      </c>
    </row>
    <row r="88" spans="27:37" x14ac:dyDescent="0.35">
      <c r="AA88" s="128" t="s">
        <v>6524</v>
      </c>
      <c r="AB88" s="48" t="s">
        <v>5106</v>
      </c>
      <c r="AC88" s="51" t="s">
        <v>4877</v>
      </c>
      <c r="AD88" s="48" t="s">
        <v>413</v>
      </c>
      <c r="AE88" s="110" t="s">
        <v>413</v>
      </c>
      <c r="AF88" s="110" t="s">
        <v>413</v>
      </c>
      <c r="AG88" s="3" t="s">
        <v>413</v>
      </c>
      <c r="AH88" s="124"/>
      <c r="AI88" s="145" t="s">
        <v>1636</v>
      </c>
      <c r="AJ88" s="145" t="s">
        <v>1636</v>
      </c>
      <c r="AK88" s="145" t="s">
        <v>5597</v>
      </c>
    </row>
    <row r="89" spans="27:37" x14ac:dyDescent="0.35">
      <c r="AA89" s="128" t="s">
        <v>6524</v>
      </c>
      <c r="AB89" s="48" t="s">
        <v>5106</v>
      </c>
      <c r="AC89" s="51" t="s">
        <v>4898</v>
      </c>
      <c r="AD89" s="48" t="s">
        <v>413</v>
      </c>
      <c r="AE89" s="110" t="s">
        <v>413</v>
      </c>
      <c r="AF89" s="110" t="s">
        <v>413</v>
      </c>
      <c r="AG89" s="3" t="s">
        <v>413</v>
      </c>
      <c r="AH89" s="124"/>
      <c r="AI89" s="145" t="s">
        <v>1636</v>
      </c>
      <c r="AJ89" s="145" t="s">
        <v>1636</v>
      </c>
      <c r="AK89" s="145" t="s">
        <v>5598</v>
      </c>
    </row>
    <row r="90" spans="27:37" x14ac:dyDescent="0.35">
      <c r="AA90" s="128" t="s">
        <v>6524</v>
      </c>
      <c r="AB90" s="48" t="s">
        <v>5107</v>
      </c>
      <c r="AC90" s="51" t="s">
        <v>4834</v>
      </c>
      <c r="AD90" s="48" t="s">
        <v>413</v>
      </c>
      <c r="AE90" s="110" t="s">
        <v>413</v>
      </c>
      <c r="AF90" s="110" t="s">
        <v>413</v>
      </c>
      <c r="AG90" s="3" t="s">
        <v>413</v>
      </c>
      <c r="AH90" s="124"/>
      <c r="AI90" s="145" t="s">
        <v>1636</v>
      </c>
      <c r="AJ90" s="145">
        <v>0</v>
      </c>
      <c r="AK90" s="145" t="s">
        <v>5599</v>
      </c>
    </row>
    <row r="91" spans="27:37" x14ac:dyDescent="0.35">
      <c r="AA91" s="128" t="s">
        <v>6524</v>
      </c>
      <c r="AB91" s="48" t="s">
        <v>5107</v>
      </c>
      <c r="AC91" s="51" t="s">
        <v>4855</v>
      </c>
      <c r="AD91" s="48" t="s">
        <v>413</v>
      </c>
      <c r="AE91" s="110" t="s">
        <v>413</v>
      </c>
      <c r="AF91" s="110" t="s">
        <v>413</v>
      </c>
      <c r="AG91" s="3" t="s">
        <v>413</v>
      </c>
      <c r="AH91" s="124"/>
      <c r="AI91" s="145" t="s">
        <v>1636</v>
      </c>
      <c r="AJ91" s="145" t="s">
        <v>1636</v>
      </c>
      <c r="AK91" s="145" t="s">
        <v>5600</v>
      </c>
    </row>
    <row r="92" spans="27:37" x14ac:dyDescent="0.35">
      <c r="AA92" s="128" t="s">
        <v>6524</v>
      </c>
      <c r="AB92" s="48" t="s">
        <v>5107</v>
      </c>
      <c r="AC92" s="51" t="s">
        <v>4876</v>
      </c>
      <c r="AD92" s="48" t="s">
        <v>413</v>
      </c>
      <c r="AE92" s="110" t="s">
        <v>413</v>
      </c>
      <c r="AF92" s="110" t="s">
        <v>413</v>
      </c>
      <c r="AG92" s="3" t="s">
        <v>413</v>
      </c>
      <c r="AH92" s="124"/>
      <c r="AI92" s="145" t="s">
        <v>1636</v>
      </c>
      <c r="AJ92" s="145" t="s">
        <v>1636</v>
      </c>
      <c r="AK92" s="145" t="s">
        <v>5601</v>
      </c>
    </row>
    <row r="93" spans="27:37" x14ac:dyDescent="0.35">
      <c r="AA93" s="128" t="s">
        <v>6524</v>
      </c>
      <c r="AB93" s="48" t="s">
        <v>5107</v>
      </c>
      <c r="AC93" s="51" t="s">
        <v>4897</v>
      </c>
      <c r="AD93" s="48" t="s">
        <v>413</v>
      </c>
      <c r="AE93" s="110" t="s">
        <v>413</v>
      </c>
      <c r="AF93" s="110" t="s">
        <v>413</v>
      </c>
      <c r="AG93" s="3" t="s">
        <v>413</v>
      </c>
      <c r="AH93" s="124"/>
      <c r="AI93" s="145" t="s">
        <v>1636</v>
      </c>
      <c r="AJ93" s="145" t="s">
        <v>1636</v>
      </c>
      <c r="AK93" s="145" t="s">
        <v>5602</v>
      </c>
    </row>
    <row r="94" spans="27:37" x14ac:dyDescent="0.35">
      <c r="AA94" s="128" t="s">
        <v>6524</v>
      </c>
      <c r="AB94" s="48" t="s">
        <v>5108</v>
      </c>
      <c r="AC94" s="51" t="s">
        <v>4833</v>
      </c>
      <c r="AD94" s="48" t="s">
        <v>413</v>
      </c>
      <c r="AE94" s="110" t="s">
        <v>413</v>
      </c>
      <c r="AF94" s="110" t="s">
        <v>413</v>
      </c>
      <c r="AG94" s="3" t="s">
        <v>413</v>
      </c>
      <c r="AH94" s="124"/>
      <c r="AI94" s="145" t="s">
        <v>1636</v>
      </c>
      <c r="AJ94" s="145">
        <v>0</v>
      </c>
      <c r="AK94" s="145" t="s">
        <v>5603</v>
      </c>
    </row>
    <row r="95" spans="27:37" x14ac:dyDescent="0.35">
      <c r="AA95" s="128" t="s">
        <v>6524</v>
      </c>
      <c r="AB95" s="48" t="s">
        <v>5108</v>
      </c>
      <c r="AC95" s="51" t="s">
        <v>4854</v>
      </c>
      <c r="AD95" s="48" t="s">
        <v>413</v>
      </c>
      <c r="AE95" s="110" t="s">
        <v>413</v>
      </c>
      <c r="AF95" s="110" t="s">
        <v>413</v>
      </c>
      <c r="AG95" s="3" t="s">
        <v>413</v>
      </c>
      <c r="AH95" s="124"/>
      <c r="AI95" s="145" t="s">
        <v>1636</v>
      </c>
      <c r="AJ95" s="145" t="s">
        <v>1636</v>
      </c>
      <c r="AK95" s="145" t="s">
        <v>5604</v>
      </c>
    </row>
    <row r="96" spans="27:37" x14ac:dyDescent="0.35">
      <c r="AA96" s="128" t="s">
        <v>6524</v>
      </c>
      <c r="AB96" s="48" t="s">
        <v>5108</v>
      </c>
      <c r="AC96" s="51" t="s">
        <v>4875</v>
      </c>
      <c r="AD96" s="48" t="s">
        <v>413</v>
      </c>
      <c r="AE96" s="110" t="s">
        <v>413</v>
      </c>
      <c r="AF96" s="110" t="s">
        <v>413</v>
      </c>
      <c r="AG96" s="3" t="s">
        <v>413</v>
      </c>
      <c r="AH96" s="124"/>
      <c r="AI96" s="145" t="s">
        <v>1636</v>
      </c>
      <c r="AJ96" s="145" t="s">
        <v>1636</v>
      </c>
      <c r="AK96" s="145" t="s">
        <v>5605</v>
      </c>
    </row>
    <row r="97" spans="27:37" x14ac:dyDescent="0.35">
      <c r="AA97" s="128" t="s">
        <v>6524</v>
      </c>
      <c r="AB97" s="48" t="s">
        <v>5108</v>
      </c>
      <c r="AC97" s="51" t="s">
        <v>4896</v>
      </c>
      <c r="AD97" s="48" t="s">
        <v>413</v>
      </c>
      <c r="AE97" s="110" t="s">
        <v>413</v>
      </c>
      <c r="AF97" s="110" t="s">
        <v>413</v>
      </c>
      <c r="AG97" s="3" t="s">
        <v>413</v>
      </c>
      <c r="AH97" s="124"/>
      <c r="AI97" s="145" t="s">
        <v>1636</v>
      </c>
      <c r="AJ97" s="145" t="s">
        <v>1636</v>
      </c>
      <c r="AK97" s="145" t="s">
        <v>5606</v>
      </c>
    </row>
    <row r="98" spans="27:37" x14ac:dyDescent="0.35">
      <c r="AA98" s="128" t="s">
        <v>6524</v>
      </c>
      <c r="AB98" s="48" t="s">
        <v>5109</v>
      </c>
      <c r="AC98" s="51" t="s">
        <v>4832</v>
      </c>
      <c r="AD98" s="48" t="s">
        <v>413</v>
      </c>
      <c r="AE98" s="110" t="s">
        <v>413</v>
      </c>
      <c r="AF98" s="110" t="s">
        <v>413</v>
      </c>
      <c r="AG98" s="3" t="s">
        <v>413</v>
      </c>
      <c r="AH98" s="124"/>
      <c r="AI98" s="145" t="s">
        <v>1636</v>
      </c>
      <c r="AJ98" s="145">
        <v>0</v>
      </c>
      <c r="AK98" s="145" t="s">
        <v>5607</v>
      </c>
    </row>
    <row r="99" spans="27:37" x14ac:dyDescent="0.35">
      <c r="AA99" s="128" t="s">
        <v>6524</v>
      </c>
      <c r="AB99" s="48" t="s">
        <v>5109</v>
      </c>
      <c r="AC99" s="51" t="s">
        <v>4853</v>
      </c>
      <c r="AD99" s="48" t="s">
        <v>413</v>
      </c>
      <c r="AE99" s="110" t="s">
        <v>413</v>
      </c>
      <c r="AF99" s="110" t="s">
        <v>413</v>
      </c>
      <c r="AG99" s="3" t="s">
        <v>413</v>
      </c>
      <c r="AH99" s="124"/>
      <c r="AI99" s="145" t="s">
        <v>1636</v>
      </c>
      <c r="AJ99" s="145" t="s">
        <v>1636</v>
      </c>
      <c r="AK99" s="145" t="s">
        <v>5608</v>
      </c>
    </row>
    <row r="100" spans="27:37" x14ac:dyDescent="0.35">
      <c r="AA100" s="128" t="s">
        <v>6524</v>
      </c>
      <c r="AB100" s="48" t="s">
        <v>5109</v>
      </c>
      <c r="AC100" s="51" t="s">
        <v>4874</v>
      </c>
      <c r="AD100" s="48" t="s">
        <v>413</v>
      </c>
      <c r="AE100" s="110" t="s">
        <v>413</v>
      </c>
      <c r="AF100" s="110" t="s">
        <v>413</v>
      </c>
      <c r="AG100" s="3" t="s">
        <v>413</v>
      </c>
      <c r="AH100" s="124"/>
      <c r="AI100" s="145" t="s">
        <v>1636</v>
      </c>
      <c r="AJ100" s="145" t="s">
        <v>1636</v>
      </c>
      <c r="AK100" s="145" t="s">
        <v>5609</v>
      </c>
    </row>
    <row r="101" spans="27:37" x14ac:dyDescent="0.35">
      <c r="AA101" s="128" t="s">
        <v>6524</v>
      </c>
      <c r="AB101" s="48" t="s">
        <v>5109</v>
      </c>
      <c r="AC101" s="51" t="s">
        <v>4895</v>
      </c>
      <c r="AD101" s="48" t="s">
        <v>413</v>
      </c>
      <c r="AE101" s="110" t="s">
        <v>413</v>
      </c>
      <c r="AF101" s="110" t="s">
        <v>413</v>
      </c>
      <c r="AG101" s="3" t="s">
        <v>413</v>
      </c>
      <c r="AH101" s="124"/>
      <c r="AI101" s="145" t="s">
        <v>1636</v>
      </c>
      <c r="AJ101" s="145" t="s">
        <v>1636</v>
      </c>
      <c r="AK101" s="145" t="s">
        <v>5610</v>
      </c>
    </row>
    <row r="102" spans="27:37" x14ac:dyDescent="0.35">
      <c r="AA102" s="128" t="s">
        <v>6524</v>
      </c>
      <c r="AB102" s="48" t="s">
        <v>5110</v>
      </c>
      <c r="AC102" s="51" t="s">
        <v>4831</v>
      </c>
      <c r="AD102" s="48" t="s">
        <v>413</v>
      </c>
      <c r="AE102" s="110" t="s">
        <v>413</v>
      </c>
      <c r="AF102" s="110" t="s">
        <v>413</v>
      </c>
      <c r="AG102" s="3" t="s">
        <v>413</v>
      </c>
      <c r="AH102" s="124"/>
      <c r="AI102" s="145" t="s">
        <v>1636</v>
      </c>
      <c r="AJ102" s="145">
        <v>0</v>
      </c>
      <c r="AK102" s="145" t="s">
        <v>5611</v>
      </c>
    </row>
    <row r="103" spans="27:37" x14ac:dyDescent="0.35">
      <c r="AA103" s="128" t="s">
        <v>6524</v>
      </c>
      <c r="AB103" s="48" t="s">
        <v>5110</v>
      </c>
      <c r="AC103" s="51" t="s">
        <v>4852</v>
      </c>
      <c r="AD103" s="48" t="s">
        <v>413</v>
      </c>
      <c r="AE103" s="110" t="s">
        <v>413</v>
      </c>
      <c r="AF103" s="110" t="s">
        <v>413</v>
      </c>
      <c r="AG103" s="3" t="s">
        <v>413</v>
      </c>
      <c r="AH103" s="124"/>
      <c r="AI103" s="145" t="s">
        <v>1636</v>
      </c>
      <c r="AJ103" s="145" t="s">
        <v>1636</v>
      </c>
      <c r="AK103" s="145" t="s">
        <v>5612</v>
      </c>
    </row>
    <row r="104" spans="27:37" x14ac:dyDescent="0.35">
      <c r="AA104" s="128" t="s">
        <v>6524</v>
      </c>
      <c r="AB104" s="48" t="s">
        <v>5110</v>
      </c>
      <c r="AC104" s="51" t="s">
        <v>4873</v>
      </c>
      <c r="AD104" s="48" t="s">
        <v>413</v>
      </c>
      <c r="AE104" s="110" t="s">
        <v>413</v>
      </c>
      <c r="AF104" s="110" t="s">
        <v>413</v>
      </c>
      <c r="AG104" s="3" t="s">
        <v>413</v>
      </c>
      <c r="AH104" s="124"/>
      <c r="AI104" s="145" t="s">
        <v>1636</v>
      </c>
      <c r="AJ104" s="145" t="s">
        <v>1636</v>
      </c>
      <c r="AK104" s="145" t="s">
        <v>5613</v>
      </c>
    </row>
    <row r="105" spans="27:37" x14ac:dyDescent="0.35">
      <c r="AA105" s="128" t="s">
        <v>6524</v>
      </c>
      <c r="AB105" s="48" t="s">
        <v>5110</v>
      </c>
      <c r="AC105" s="51" t="s">
        <v>4894</v>
      </c>
      <c r="AD105" s="48" t="s">
        <v>413</v>
      </c>
      <c r="AE105" s="110" t="s">
        <v>413</v>
      </c>
      <c r="AF105" s="110" t="s">
        <v>413</v>
      </c>
      <c r="AG105" s="3" t="s">
        <v>413</v>
      </c>
      <c r="AH105" s="124"/>
      <c r="AI105" s="145" t="s">
        <v>1636</v>
      </c>
      <c r="AJ105" s="145" t="s">
        <v>1636</v>
      </c>
      <c r="AK105" s="145" t="s">
        <v>5614</v>
      </c>
    </row>
    <row r="106" spans="27:37" x14ac:dyDescent="0.35">
      <c r="AA106" s="128" t="s">
        <v>6524</v>
      </c>
      <c r="AB106" s="48" t="s">
        <v>5111</v>
      </c>
      <c r="AC106" s="51" t="s">
        <v>4830</v>
      </c>
      <c r="AD106" s="48" t="s">
        <v>413</v>
      </c>
      <c r="AE106" s="110" t="s">
        <v>413</v>
      </c>
      <c r="AF106" s="110" t="s">
        <v>413</v>
      </c>
      <c r="AG106" s="3" t="s">
        <v>413</v>
      </c>
      <c r="AH106" s="124"/>
      <c r="AI106" s="145" t="s">
        <v>1636</v>
      </c>
      <c r="AJ106" s="145">
        <v>0</v>
      </c>
      <c r="AK106" s="145" t="s">
        <v>5615</v>
      </c>
    </row>
    <row r="107" spans="27:37" x14ac:dyDescent="0.35">
      <c r="AA107" s="128" t="s">
        <v>6524</v>
      </c>
      <c r="AB107" s="48" t="s">
        <v>5111</v>
      </c>
      <c r="AC107" s="51" t="s">
        <v>4851</v>
      </c>
      <c r="AD107" s="48" t="s">
        <v>413</v>
      </c>
      <c r="AE107" s="110" t="s">
        <v>413</v>
      </c>
      <c r="AF107" s="110" t="s">
        <v>413</v>
      </c>
      <c r="AG107" s="3" t="s">
        <v>413</v>
      </c>
      <c r="AH107" s="124"/>
      <c r="AI107" s="145" t="s">
        <v>1636</v>
      </c>
      <c r="AJ107" s="145" t="s">
        <v>1636</v>
      </c>
      <c r="AK107" s="145" t="s">
        <v>5616</v>
      </c>
    </row>
    <row r="108" spans="27:37" x14ac:dyDescent="0.35">
      <c r="AA108" s="128" t="s">
        <v>6524</v>
      </c>
      <c r="AB108" s="48" t="s">
        <v>5111</v>
      </c>
      <c r="AC108" s="51" t="s">
        <v>4872</v>
      </c>
      <c r="AD108" s="48" t="s">
        <v>413</v>
      </c>
      <c r="AE108" s="110" t="s">
        <v>413</v>
      </c>
      <c r="AF108" s="110" t="s">
        <v>413</v>
      </c>
      <c r="AG108" s="3" t="s">
        <v>413</v>
      </c>
      <c r="AH108" s="124"/>
      <c r="AI108" s="145" t="s">
        <v>1636</v>
      </c>
      <c r="AJ108" s="145" t="s">
        <v>1636</v>
      </c>
      <c r="AK108" s="145" t="s">
        <v>5617</v>
      </c>
    </row>
    <row r="109" spans="27:37" x14ac:dyDescent="0.35">
      <c r="AA109" s="128" t="s">
        <v>6524</v>
      </c>
      <c r="AB109" s="48" t="s">
        <v>5111</v>
      </c>
      <c r="AC109" s="51" t="s">
        <v>4893</v>
      </c>
      <c r="AD109" s="48" t="s">
        <v>413</v>
      </c>
      <c r="AE109" s="110" t="s">
        <v>413</v>
      </c>
      <c r="AF109" s="110" t="s">
        <v>413</v>
      </c>
      <c r="AG109" s="3" t="s">
        <v>413</v>
      </c>
      <c r="AH109" s="124"/>
      <c r="AI109" s="145" t="s">
        <v>1636</v>
      </c>
      <c r="AJ109" s="145" t="s">
        <v>1636</v>
      </c>
      <c r="AK109" s="145" t="s">
        <v>5618</v>
      </c>
    </row>
    <row r="110" spans="27:37" x14ac:dyDescent="0.35">
      <c r="AA110" s="128" t="s">
        <v>6524</v>
      </c>
      <c r="AB110" s="48" t="s">
        <v>5112</v>
      </c>
      <c r="AC110" s="51" t="s">
        <v>4829</v>
      </c>
      <c r="AD110" s="48" t="s">
        <v>413</v>
      </c>
      <c r="AE110" s="110" t="s">
        <v>413</v>
      </c>
      <c r="AF110" s="110" t="s">
        <v>413</v>
      </c>
      <c r="AG110" s="3" t="s">
        <v>413</v>
      </c>
      <c r="AH110" s="124"/>
      <c r="AI110" s="145" t="s">
        <v>1636</v>
      </c>
      <c r="AJ110" s="145">
        <v>0</v>
      </c>
      <c r="AK110" s="145" t="s">
        <v>5619</v>
      </c>
    </row>
    <row r="111" spans="27:37" x14ac:dyDescent="0.35">
      <c r="AA111" s="128" t="s">
        <v>6524</v>
      </c>
      <c r="AB111" s="48" t="s">
        <v>5112</v>
      </c>
      <c r="AC111" s="51" t="s">
        <v>4850</v>
      </c>
      <c r="AD111" s="48" t="s">
        <v>413</v>
      </c>
      <c r="AE111" s="110" t="s">
        <v>413</v>
      </c>
      <c r="AF111" s="110" t="s">
        <v>413</v>
      </c>
      <c r="AG111" s="3" t="s">
        <v>413</v>
      </c>
      <c r="AH111" s="124"/>
      <c r="AI111" s="145" t="s">
        <v>1636</v>
      </c>
      <c r="AJ111" s="145" t="s">
        <v>1636</v>
      </c>
      <c r="AK111" s="145" t="s">
        <v>5620</v>
      </c>
    </row>
    <row r="112" spans="27:37" x14ac:dyDescent="0.35">
      <c r="AA112" s="128" t="s">
        <v>6524</v>
      </c>
      <c r="AB112" s="48" t="s">
        <v>5112</v>
      </c>
      <c r="AC112" s="51" t="s">
        <v>4871</v>
      </c>
      <c r="AD112" s="48" t="s">
        <v>413</v>
      </c>
      <c r="AE112" s="110" t="s">
        <v>413</v>
      </c>
      <c r="AF112" s="110" t="s">
        <v>413</v>
      </c>
      <c r="AG112" s="3" t="s">
        <v>413</v>
      </c>
      <c r="AH112" s="124"/>
      <c r="AI112" s="145" t="s">
        <v>1636</v>
      </c>
      <c r="AJ112" s="145" t="s">
        <v>1636</v>
      </c>
      <c r="AK112" s="145" t="s">
        <v>5621</v>
      </c>
    </row>
    <row r="113" spans="27:37" x14ac:dyDescent="0.35">
      <c r="AA113" s="128" t="s">
        <v>6524</v>
      </c>
      <c r="AB113" s="48" t="s">
        <v>5112</v>
      </c>
      <c r="AC113" s="51" t="s">
        <v>4892</v>
      </c>
      <c r="AD113" s="48" t="s">
        <v>413</v>
      </c>
      <c r="AE113" s="110" t="s">
        <v>413</v>
      </c>
      <c r="AF113" s="110" t="s">
        <v>413</v>
      </c>
      <c r="AG113" s="3" t="s">
        <v>413</v>
      </c>
      <c r="AH113" s="124"/>
      <c r="AI113" s="145" t="s">
        <v>1636</v>
      </c>
      <c r="AJ113" s="145" t="s">
        <v>1636</v>
      </c>
      <c r="AK113" s="145" t="s">
        <v>5622</v>
      </c>
    </row>
    <row r="114" spans="27:37" x14ac:dyDescent="0.35">
      <c r="AA114" s="128" t="s">
        <v>6524</v>
      </c>
      <c r="AB114" s="48" t="s">
        <v>5113</v>
      </c>
      <c r="AC114" s="51" t="s">
        <v>4737</v>
      </c>
      <c r="AD114" s="48"/>
      <c r="AE114" s="110" t="s">
        <v>6037</v>
      </c>
      <c r="AF114" s="110" t="s">
        <v>6037</v>
      </c>
      <c r="AG114" s="3" t="s">
        <v>6193</v>
      </c>
      <c r="AH114" s="124">
        <v>49</v>
      </c>
      <c r="AI114" s="145" t="s">
        <v>2353</v>
      </c>
      <c r="AJ114" s="145">
        <v>49</v>
      </c>
      <c r="AK114" s="145" t="s">
        <v>5623</v>
      </c>
    </row>
    <row r="115" spans="27:37" x14ac:dyDescent="0.35">
      <c r="AA115" s="128" t="s">
        <v>6524</v>
      </c>
      <c r="AB115" s="48" t="s">
        <v>5113</v>
      </c>
      <c r="AC115" s="51" t="s">
        <v>4758</v>
      </c>
      <c r="AD115" s="48"/>
      <c r="AE115" s="110" t="s">
        <v>413</v>
      </c>
      <c r="AF115" s="110" t="s">
        <v>413</v>
      </c>
      <c r="AG115" s="3" t="s">
        <v>413</v>
      </c>
      <c r="AH115" s="124"/>
      <c r="AI115" s="145" t="s">
        <v>1636</v>
      </c>
      <c r="AJ115" s="145" t="s">
        <v>1636</v>
      </c>
      <c r="AK115" s="145" t="s">
        <v>5624</v>
      </c>
    </row>
    <row r="116" spans="27:37" x14ac:dyDescent="0.35">
      <c r="AA116" s="128" t="s">
        <v>6524</v>
      </c>
      <c r="AB116" s="48" t="s">
        <v>5113</v>
      </c>
      <c r="AC116" s="51" t="s">
        <v>4779</v>
      </c>
      <c r="AD116" s="48"/>
      <c r="AE116" s="110" t="s">
        <v>413</v>
      </c>
      <c r="AF116" s="110" t="s">
        <v>413</v>
      </c>
      <c r="AG116" s="3" t="s">
        <v>413</v>
      </c>
      <c r="AH116" s="124"/>
      <c r="AI116" s="145" t="s">
        <v>1636</v>
      </c>
      <c r="AJ116" s="145" t="s">
        <v>1636</v>
      </c>
      <c r="AK116" s="145" t="s">
        <v>5625</v>
      </c>
    </row>
    <row r="117" spans="27:37" x14ac:dyDescent="0.35">
      <c r="AA117" s="128" t="s">
        <v>6524</v>
      </c>
      <c r="AB117" s="48" t="s">
        <v>5113</v>
      </c>
      <c r="AC117" s="51" t="s">
        <v>4800</v>
      </c>
      <c r="AD117" s="48"/>
      <c r="AE117" s="110" t="s">
        <v>413</v>
      </c>
      <c r="AF117" s="110" t="s">
        <v>413</v>
      </c>
      <c r="AG117" s="3" t="s">
        <v>413</v>
      </c>
      <c r="AH117" s="124"/>
      <c r="AI117" s="145" t="s">
        <v>1636</v>
      </c>
      <c r="AJ117" s="145" t="s">
        <v>1636</v>
      </c>
      <c r="AK117" s="145" t="s">
        <v>5626</v>
      </c>
    </row>
    <row r="118" spans="27:37" x14ac:dyDescent="0.35">
      <c r="AA118" s="128" t="s">
        <v>6524</v>
      </c>
      <c r="AB118" s="48" t="s">
        <v>5118</v>
      </c>
      <c r="AC118" s="51" t="s">
        <v>4736</v>
      </c>
      <c r="AD118" s="48" t="s">
        <v>5116</v>
      </c>
      <c r="AE118" s="110" t="s">
        <v>5136</v>
      </c>
      <c r="AF118" s="110" t="s">
        <v>5136</v>
      </c>
      <c r="AG118" s="3" t="s">
        <v>6525</v>
      </c>
      <c r="AH118" s="124">
        <v>14</v>
      </c>
      <c r="AI118" s="145" t="s">
        <v>2353</v>
      </c>
      <c r="AJ118" s="145">
        <v>49</v>
      </c>
      <c r="AK118" s="145" t="s">
        <v>5628</v>
      </c>
    </row>
    <row r="119" spans="27:37" x14ac:dyDescent="0.35">
      <c r="AA119" s="128" t="s">
        <v>6524</v>
      </c>
      <c r="AB119" s="48" t="s">
        <v>5118</v>
      </c>
      <c r="AC119" s="51" t="s">
        <v>4757</v>
      </c>
      <c r="AD119" s="48" t="s">
        <v>3794</v>
      </c>
      <c r="AE119" s="110" t="s">
        <v>3795</v>
      </c>
      <c r="AF119" s="110" t="s">
        <v>3795</v>
      </c>
      <c r="AG119" s="3" t="s">
        <v>6546</v>
      </c>
      <c r="AH119" s="124">
        <v>35</v>
      </c>
      <c r="AI119" s="145" t="s">
        <v>2353</v>
      </c>
      <c r="AJ119" s="145" t="s">
        <v>1636</v>
      </c>
      <c r="AK119" s="145" t="s">
        <v>5629</v>
      </c>
    </row>
    <row r="120" spans="27:37" x14ac:dyDescent="0.35">
      <c r="AA120" s="128" t="s">
        <v>6524</v>
      </c>
      <c r="AB120" s="10" t="s">
        <v>5118</v>
      </c>
      <c r="AC120" s="51" t="s">
        <v>4778</v>
      </c>
      <c r="AD120" s="48" t="s">
        <v>413</v>
      </c>
      <c r="AE120" s="110" t="s">
        <v>413</v>
      </c>
      <c r="AF120" s="110" t="s">
        <v>413</v>
      </c>
      <c r="AG120" s="3" t="s">
        <v>413</v>
      </c>
      <c r="AH120" s="124"/>
      <c r="AI120" s="145" t="s">
        <v>1636</v>
      </c>
      <c r="AJ120" s="145" t="s">
        <v>1636</v>
      </c>
      <c r="AK120" s="145" t="s">
        <v>5630</v>
      </c>
    </row>
    <row r="121" spans="27:37" x14ac:dyDescent="0.35">
      <c r="AA121" s="128" t="s">
        <v>6524</v>
      </c>
      <c r="AB121" s="10" t="s">
        <v>5118</v>
      </c>
      <c r="AC121" s="51" t="s">
        <v>4799</v>
      </c>
      <c r="AD121" s="48" t="s">
        <v>413</v>
      </c>
      <c r="AE121" s="110" t="s">
        <v>413</v>
      </c>
      <c r="AF121" s="110" t="s">
        <v>413</v>
      </c>
      <c r="AG121" s="3" t="s">
        <v>413</v>
      </c>
      <c r="AH121" s="124"/>
      <c r="AI121" s="145" t="s">
        <v>1636</v>
      </c>
      <c r="AJ121" s="145" t="s">
        <v>1636</v>
      </c>
      <c r="AK121" s="145" t="s">
        <v>5960</v>
      </c>
    </row>
    <row r="122" spans="27:37" x14ac:dyDescent="0.35">
      <c r="AA122" s="128" t="s">
        <v>6524</v>
      </c>
      <c r="AB122" s="10" t="s">
        <v>5120</v>
      </c>
      <c r="AC122" s="51" t="s">
        <v>4735</v>
      </c>
      <c r="AD122" s="48" t="s">
        <v>5116</v>
      </c>
      <c r="AE122" s="110" t="s">
        <v>5136</v>
      </c>
      <c r="AF122" s="110" t="s">
        <v>5136</v>
      </c>
      <c r="AG122" s="3" t="s">
        <v>6525</v>
      </c>
      <c r="AH122" s="124">
        <v>21</v>
      </c>
      <c r="AI122" s="145" t="s">
        <v>2353</v>
      </c>
      <c r="AJ122" s="145">
        <v>49</v>
      </c>
      <c r="AK122" s="145" t="s">
        <v>5631</v>
      </c>
    </row>
    <row r="123" spans="27:37" x14ac:dyDescent="0.35">
      <c r="AA123" s="128" t="s">
        <v>6524</v>
      </c>
      <c r="AB123" s="10" t="s">
        <v>5120</v>
      </c>
      <c r="AC123" s="51" t="s">
        <v>4756</v>
      </c>
      <c r="AD123" s="48" t="s">
        <v>6036</v>
      </c>
      <c r="AE123" s="110" t="s">
        <v>6037</v>
      </c>
      <c r="AF123" s="110" t="s">
        <v>6037</v>
      </c>
      <c r="AG123" s="3" t="s">
        <v>6016</v>
      </c>
      <c r="AH123" s="124">
        <v>28</v>
      </c>
      <c r="AI123" s="145" t="s">
        <v>2353</v>
      </c>
      <c r="AJ123" s="145" t="s">
        <v>1636</v>
      </c>
      <c r="AK123" s="145" t="s">
        <v>5632</v>
      </c>
    </row>
    <row r="124" spans="27:37" x14ac:dyDescent="0.35">
      <c r="AA124" s="128" t="s">
        <v>6524</v>
      </c>
      <c r="AB124" s="10" t="s">
        <v>5120</v>
      </c>
      <c r="AC124" s="51" t="s">
        <v>4777</v>
      </c>
      <c r="AD124" s="48" t="s">
        <v>413</v>
      </c>
      <c r="AE124" s="110" t="s">
        <v>413</v>
      </c>
      <c r="AF124" s="110" t="s">
        <v>413</v>
      </c>
      <c r="AG124" s="3" t="s">
        <v>413</v>
      </c>
      <c r="AH124" s="124"/>
      <c r="AI124" s="145" t="s">
        <v>1636</v>
      </c>
      <c r="AJ124" s="145" t="s">
        <v>1636</v>
      </c>
      <c r="AK124" s="145" t="s">
        <v>5633</v>
      </c>
    </row>
    <row r="125" spans="27:37" x14ac:dyDescent="0.35">
      <c r="AA125" s="128" t="s">
        <v>6524</v>
      </c>
      <c r="AB125" s="10" t="s">
        <v>5120</v>
      </c>
      <c r="AC125" s="51" t="s">
        <v>4798</v>
      </c>
      <c r="AD125" s="48" t="s">
        <v>413</v>
      </c>
      <c r="AE125" s="110" t="s">
        <v>413</v>
      </c>
      <c r="AF125" s="110" t="s">
        <v>413</v>
      </c>
      <c r="AG125" s="3" t="s">
        <v>413</v>
      </c>
      <c r="AH125" s="124"/>
      <c r="AI125" s="145" t="s">
        <v>1636</v>
      </c>
      <c r="AJ125" s="145" t="s">
        <v>1636</v>
      </c>
      <c r="AK125" s="145" t="s">
        <v>5634</v>
      </c>
    </row>
    <row r="126" spans="27:37" x14ac:dyDescent="0.35">
      <c r="AA126" s="128" t="s">
        <v>6524</v>
      </c>
      <c r="AB126" s="10" t="s">
        <v>5121</v>
      </c>
      <c r="AC126" s="51" t="s">
        <v>4734</v>
      </c>
      <c r="AD126" s="48" t="s">
        <v>6036</v>
      </c>
      <c r="AE126" s="110" t="s">
        <v>6037</v>
      </c>
      <c r="AF126" s="110" t="s">
        <v>6037</v>
      </c>
      <c r="AG126" s="3" t="s">
        <v>6018</v>
      </c>
      <c r="AH126" s="124">
        <v>25</v>
      </c>
      <c r="AI126" s="145" t="s">
        <v>2353</v>
      </c>
      <c r="AJ126" s="145">
        <v>49</v>
      </c>
      <c r="AK126" s="145" t="s">
        <v>5635</v>
      </c>
    </row>
    <row r="127" spans="27:37" x14ac:dyDescent="0.35">
      <c r="AA127" s="128" t="s">
        <v>6524</v>
      </c>
      <c r="AB127" s="10" t="s">
        <v>5121</v>
      </c>
      <c r="AC127" s="51" t="s">
        <v>4755</v>
      </c>
      <c r="AD127" s="48" t="s">
        <v>5116</v>
      </c>
      <c r="AE127" s="110" t="s">
        <v>5191</v>
      </c>
      <c r="AF127" s="110" t="s">
        <v>5191</v>
      </c>
      <c r="AG127" s="3" t="s">
        <v>6191</v>
      </c>
      <c r="AH127" s="124">
        <v>24</v>
      </c>
      <c r="AI127" s="145" t="s">
        <v>2353</v>
      </c>
      <c r="AJ127" s="145" t="s">
        <v>1636</v>
      </c>
      <c r="AK127" s="145" t="s">
        <v>5636</v>
      </c>
    </row>
    <row r="128" spans="27:37" x14ac:dyDescent="0.35">
      <c r="AA128" s="128" t="s">
        <v>6524</v>
      </c>
      <c r="AB128" s="10" t="s">
        <v>5121</v>
      </c>
      <c r="AC128" s="51" t="s">
        <v>4776</v>
      </c>
      <c r="AD128" s="48" t="s">
        <v>413</v>
      </c>
      <c r="AE128" s="110" t="s">
        <v>413</v>
      </c>
      <c r="AF128" s="110" t="s">
        <v>413</v>
      </c>
      <c r="AG128" s="3" t="s">
        <v>413</v>
      </c>
      <c r="AH128" s="124"/>
      <c r="AI128" s="145" t="s">
        <v>1636</v>
      </c>
      <c r="AJ128" s="145" t="s">
        <v>1636</v>
      </c>
      <c r="AK128" s="145" t="s">
        <v>5637</v>
      </c>
    </row>
    <row r="129" spans="27:37" x14ac:dyDescent="0.35">
      <c r="AA129" s="128" t="s">
        <v>6524</v>
      </c>
      <c r="AB129" s="10" t="s">
        <v>5121</v>
      </c>
      <c r="AC129" s="51" t="s">
        <v>4797</v>
      </c>
      <c r="AD129" s="48" t="s">
        <v>413</v>
      </c>
      <c r="AE129" s="110" t="s">
        <v>413</v>
      </c>
      <c r="AF129" s="110" t="s">
        <v>413</v>
      </c>
      <c r="AG129" s="3" t="s">
        <v>413</v>
      </c>
      <c r="AH129" s="124"/>
      <c r="AI129" s="145" t="s">
        <v>1636</v>
      </c>
      <c r="AJ129" s="145" t="s">
        <v>1636</v>
      </c>
      <c r="AK129" s="145" t="s">
        <v>5638</v>
      </c>
    </row>
    <row r="130" spans="27:37" x14ac:dyDescent="0.35">
      <c r="AA130" s="128" t="s">
        <v>6524</v>
      </c>
      <c r="AB130" s="10" t="s">
        <v>5123</v>
      </c>
      <c r="AC130" s="51" t="s">
        <v>4733</v>
      </c>
      <c r="AD130" s="48" t="s">
        <v>6036</v>
      </c>
      <c r="AE130" s="110" t="s">
        <v>6037</v>
      </c>
      <c r="AF130" s="110" t="s">
        <v>6037</v>
      </c>
      <c r="AG130" s="111" t="s">
        <v>6526</v>
      </c>
      <c r="AH130" s="124">
        <v>17</v>
      </c>
      <c r="AI130" s="145" t="s">
        <v>2353</v>
      </c>
      <c r="AJ130" s="145">
        <v>49</v>
      </c>
      <c r="AK130" s="145" t="s">
        <v>5639</v>
      </c>
    </row>
    <row r="131" spans="27:37" x14ac:dyDescent="0.35">
      <c r="AA131" s="128" t="s">
        <v>6524</v>
      </c>
      <c r="AB131" s="10" t="s">
        <v>5123</v>
      </c>
      <c r="AC131" s="51" t="s">
        <v>4754</v>
      </c>
      <c r="AD131" s="48" t="s">
        <v>3801</v>
      </c>
      <c r="AE131" s="110" t="s">
        <v>3806</v>
      </c>
      <c r="AF131" s="110" t="s">
        <v>3806</v>
      </c>
      <c r="AG131" s="3" t="s">
        <v>6204</v>
      </c>
      <c r="AH131" s="124">
        <v>32</v>
      </c>
      <c r="AI131" s="145" t="s">
        <v>2353</v>
      </c>
      <c r="AJ131" s="145" t="s">
        <v>1636</v>
      </c>
      <c r="AK131" s="145" t="s">
        <v>5640</v>
      </c>
    </row>
    <row r="132" spans="27:37" x14ac:dyDescent="0.35">
      <c r="AA132" s="128" t="s">
        <v>6524</v>
      </c>
      <c r="AB132" s="10" t="s">
        <v>5123</v>
      </c>
      <c r="AC132" s="51" t="s">
        <v>4775</v>
      </c>
      <c r="AD132" s="48" t="s">
        <v>413</v>
      </c>
      <c r="AE132" s="110" t="s">
        <v>413</v>
      </c>
      <c r="AF132" s="110" t="s">
        <v>413</v>
      </c>
      <c r="AG132" s="3" t="s">
        <v>413</v>
      </c>
      <c r="AH132" s="124"/>
      <c r="AI132" s="145" t="s">
        <v>1636</v>
      </c>
      <c r="AJ132" s="145" t="s">
        <v>1636</v>
      </c>
      <c r="AK132" s="145" t="s">
        <v>5641</v>
      </c>
    </row>
    <row r="133" spans="27:37" x14ac:dyDescent="0.35">
      <c r="AA133" s="128" t="s">
        <v>6524</v>
      </c>
      <c r="AB133" s="10" t="s">
        <v>5123</v>
      </c>
      <c r="AC133" s="51" t="s">
        <v>4796</v>
      </c>
      <c r="AD133" s="48" t="s">
        <v>413</v>
      </c>
      <c r="AE133" s="110" t="s">
        <v>413</v>
      </c>
      <c r="AF133" s="110" t="s">
        <v>413</v>
      </c>
      <c r="AG133" s="3" t="s">
        <v>413</v>
      </c>
      <c r="AH133" s="124"/>
      <c r="AI133" s="145" t="s">
        <v>1636</v>
      </c>
      <c r="AJ133" s="145" t="s">
        <v>1636</v>
      </c>
      <c r="AK133" s="145" t="s">
        <v>5642</v>
      </c>
    </row>
    <row r="134" spans="27:37" x14ac:dyDescent="0.35">
      <c r="AA134" s="128" t="s">
        <v>6524</v>
      </c>
      <c r="AB134" s="10" t="s">
        <v>5124</v>
      </c>
      <c r="AC134" s="51" t="s">
        <v>4732</v>
      </c>
      <c r="AD134" s="48" t="s">
        <v>3801</v>
      </c>
      <c r="AE134" s="110" t="s">
        <v>3806</v>
      </c>
      <c r="AF134" s="110" t="s">
        <v>3806</v>
      </c>
      <c r="AG134" s="3" t="s">
        <v>6203</v>
      </c>
      <c r="AH134" s="124">
        <v>25</v>
      </c>
      <c r="AI134" s="145" t="s">
        <v>2353</v>
      </c>
      <c r="AJ134" s="145">
        <v>49</v>
      </c>
      <c r="AK134" s="145" t="s">
        <v>5643</v>
      </c>
    </row>
    <row r="135" spans="27:37" x14ac:dyDescent="0.35">
      <c r="AA135" s="128" t="s">
        <v>6524</v>
      </c>
      <c r="AB135" s="10" t="s">
        <v>5124</v>
      </c>
      <c r="AC135" s="51" t="s">
        <v>4753</v>
      </c>
      <c r="AD135" s="48" t="s">
        <v>3801</v>
      </c>
      <c r="AE135" s="110" t="s">
        <v>3806</v>
      </c>
      <c r="AF135" s="110" t="s">
        <v>3806</v>
      </c>
      <c r="AG135" s="3" t="s">
        <v>5224</v>
      </c>
      <c r="AH135" s="124">
        <v>24</v>
      </c>
      <c r="AI135" s="145" t="s">
        <v>2353</v>
      </c>
      <c r="AJ135" s="145" t="s">
        <v>1636</v>
      </c>
      <c r="AK135" s="145" t="s">
        <v>5644</v>
      </c>
    </row>
    <row r="136" spans="27:37" x14ac:dyDescent="0.35">
      <c r="AA136" s="128" t="s">
        <v>6524</v>
      </c>
      <c r="AB136" s="10" t="s">
        <v>5124</v>
      </c>
      <c r="AC136" s="51" t="s">
        <v>4774</v>
      </c>
      <c r="AD136" s="48" t="s">
        <v>413</v>
      </c>
      <c r="AE136" s="110" t="s">
        <v>413</v>
      </c>
      <c r="AF136" s="110" t="s">
        <v>413</v>
      </c>
      <c r="AG136" s="3" t="s">
        <v>413</v>
      </c>
      <c r="AH136" s="124"/>
      <c r="AI136" s="145" t="s">
        <v>1636</v>
      </c>
      <c r="AJ136" s="145" t="s">
        <v>1636</v>
      </c>
      <c r="AK136" s="145" t="s">
        <v>5645</v>
      </c>
    </row>
    <row r="137" spans="27:37" x14ac:dyDescent="0.35">
      <c r="AA137" s="128" t="s">
        <v>6524</v>
      </c>
      <c r="AB137" s="10" t="s">
        <v>5124</v>
      </c>
      <c r="AC137" s="51" t="s">
        <v>4795</v>
      </c>
      <c r="AD137" s="48" t="s">
        <v>413</v>
      </c>
      <c r="AE137" s="110" t="s">
        <v>413</v>
      </c>
      <c r="AF137" s="110" t="s">
        <v>413</v>
      </c>
      <c r="AG137" s="3" t="s">
        <v>413</v>
      </c>
      <c r="AH137" s="124"/>
      <c r="AI137" s="145" t="s">
        <v>1636</v>
      </c>
      <c r="AJ137" s="145" t="s">
        <v>1636</v>
      </c>
      <c r="AK137" s="145" t="s">
        <v>5646</v>
      </c>
    </row>
    <row r="138" spans="27:37" x14ac:dyDescent="0.35">
      <c r="AA138" s="128" t="s">
        <v>6524</v>
      </c>
      <c r="AB138" s="10" t="s">
        <v>5125</v>
      </c>
      <c r="AC138" s="51" t="s">
        <v>4731</v>
      </c>
      <c r="AD138" s="48" t="s">
        <v>6036</v>
      </c>
      <c r="AE138" s="110" t="s">
        <v>6037</v>
      </c>
      <c r="AF138" s="110" t="s">
        <v>6037</v>
      </c>
      <c r="AG138" s="3" t="s">
        <v>6527</v>
      </c>
      <c r="AH138" s="124">
        <v>10</v>
      </c>
      <c r="AI138" s="145" t="s">
        <v>2353</v>
      </c>
      <c r="AJ138" s="145">
        <v>50</v>
      </c>
      <c r="AK138" s="145" t="s">
        <v>5647</v>
      </c>
    </row>
    <row r="139" spans="27:37" x14ac:dyDescent="0.35">
      <c r="AA139" s="128" t="s">
        <v>6524</v>
      </c>
      <c r="AB139" s="10" t="s">
        <v>5125</v>
      </c>
      <c r="AC139" s="51" t="s">
        <v>4752</v>
      </c>
      <c r="AD139" s="48" t="s">
        <v>3801</v>
      </c>
      <c r="AE139" s="110" t="s">
        <v>3806</v>
      </c>
      <c r="AF139" s="110" t="s">
        <v>3806</v>
      </c>
      <c r="AG139" s="3" t="s">
        <v>6528</v>
      </c>
      <c r="AH139" s="124">
        <v>40</v>
      </c>
      <c r="AI139" s="145" t="s">
        <v>2353</v>
      </c>
      <c r="AJ139" s="145" t="s">
        <v>1636</v>
      </c>
      <c r="AK139" s="145" t="s">
        <v>5648</v>
      </c>
    </row>
    <row r="140" spans="27:37" x14ac:dyDescent="0.35">
      <c r="AA140" s="128" t="s">
        <v>6524</v>
      </c>
      <c r="AB140" s="10" t="s">
        <v>5125</v>
      </c>
      <c r="AC140" s="51" t="s">
        <v>4773</v>
      </c>
      <c r="AD140" s="48" t="s">
        <v>413</v>
      </c>
      <c r="AE140" s="110" t="s">
        <v>413</v>
      </c>
      <c r="AF140" s="110" t="s">
        <v>413</v>
      </c>
      <c r="AG140" s="3" t="s">
        <v>413</v>
      </c>
      <c r="AH140" s="124"/>
      <c r="AI140" s="145" t="s">
        <v>1636</v>
      </c>
      <c r="AJ140" s="145" t="s">
        <v>1636</v>
      </c>
      <c r="AK140" s="145" t="s">
        <v>5649</v>
      </c>
    </row>
    <row r="141" spans="27:37" x14ac:dyDescent="0.35">
      <c r="AA141" s="128" t="s">
        <v>6524</v>
      </c>
      <c r="AB141" s="10" t="s">
        <v>5125</v>
      </c>
      <c r="AC141" s="51" t="s">
        <v>4794</v>
      </c>
      <c r="AD141" s="48" t="s">
        <v>413</v>
      </c>
      <c r="AE141" s="110" t="s">
        <v>413</v>
      </c>
      <c r="AF141" s="110" t="s">
        <v>413</v>
      </c>
      <c r="AG141" s="3" t="s">
        <v>413</v>
      </c>
      <c r="AH141" s="124"/>
      <c r="AI141" s="145" t="s">
        <v>1636</v>
      </c>
      <c r="AJ141" s="145" t="s">
        <v>1636</v>
      </c>
      <c r="AK141" s="145" t="s">
        <v>5650</v>
      </c>
    </row>
    <row r="142" spans="27:37" x14ac:dyDescent="0.35">
      <c r="AA142" s="128" t="s">
        <v>6524</v>
      </c>
      <c r="AB142" s="10" t="s">
        <v>5126</v>
      </c>
      <c r="AC142" s="51" t="s">
        <v>4744</v>
      </c>
      <c r="AD142" s="48" t="s">
        <v>5390</v>
      </c>
      <c r="AE142" s="110" t="s">
        <v>5391</v>
      </c>
      <c r="AF142" s="110" t="s">
        <v>5391</v>
      </c>
      <c r="AG142" s="3" t="s">
        <v>6197</v>
      </c>
      <c r="AH142" s="124">
        <v>3</v>
      </c>
      <c r="AI142" s="145" t="s">
        <v>2353</v>
      </c>
      <c r="AJ142" s="145">
        <v>42</v>
      </c>
      <c r="AK142" s="145" t="s">
        <v>5651</v>
      </c>
    </row>
    <row r="143" spans="27:37" x14ac:dyDescent="0.35">
      <c r="AA143" s="128" t="s">
        <v>6524</v>
      </c>
      <c r="AB143" s="10" t="s">
        <v>5126</v>
      </c>
      <c r="AC143" s="51" t="s">
        <v>4765</v>
      </c>
      <c r="AD143" s="48" t="s">
        <v>6036</v>
      </c>
      <c r="AE143" s="110" t="s">
        <v>6037</v>
      </c>
      <c r="AF143" s="110" t="s">
        <v>6037</v>
      </c>
      <c r="AG143" s="3" t="s">
        <v>6526</v>
      </c>
      <c r="AH143" s="124">
        <v>39</v>
      </c>
      <c r="AI143" s="145" t="s">
        <v>2353</v>
      </c>
      <c r="AJ143" s="145" t="s">
        <v>1636</v>
      </c>
      <c r="AK143" s="145" t="s">
        <v>5652</v>
      </c>
    </row>
    <row r="144" spans="27:37" x14ac:dyDescent="0.35">
      <c r="AA144" s="128" t="s">
        <v>6524</v>
      </c>
      <c r="AB144" s="10" t="s">
        <v>5126</v>
      </c>
      <c r="AC144" s="51" t="s">
        <v>4786</v>
      </c>
      <c r="AD144" s="48" t="s">
        <v>413</v>
      </c>
      <c r="AE144" s="110" t="s">
        <v>413</v>
      </c>
      <c r="AF144" s="110" t="s">
        <v>413</v>
      </c>
      <c r="AG144" s="3" t="s">
        <v>413</v>
      </c>
      <c r="AH144" s="124"/>
      <c r="AI144" s="145" t="s">
        <v>1636</v>
      </c>
      <c r="AJ144" s="145" t="s">
        <v>1636</v>
      </c>
      <c r="AK144" s="145" t="s">
        <v>5653</v>
      </c>
    </row>
    <row r="145" spans="27:37" x14ac:dyDescent="0.35">
      <c r="AA145" s="128" t="s">
        <v>6524</v>
      </c>
      <c r="AB145" s="10" t="s">
        <v>5126</v>
      </c>
      <c r="AC145" s="51" t="s">
        <v>4807</v>
      </c>
      <c r="AD145" s="48" t="s">
        <v>413</v>
      </c>
      <c r="AE145" s="110" t="s">
        <v>413</v>
      </c>
      <c r="AF145" s="110" t="s">
        <v>413</v>
      </c>
      <c r="AG145" s="3" t="s">
        <v>413</v>
      </c>
      <c r="AH145" s="124"/>
      <c r="AI145" s="145" t="s">
        <v>1636</v>
      </c>
      <c r="AJ145" s="145" t="s">
        <v>1636</v>
      </c>
      <c r="AK145" s="145" t="s">
        <v>5654</v>
      </c>
    </row>
    <row r="146" spans="27:37" x14ac:dyDescent="0.35">
      <c r="AA146" s="128" t="s">
        <v>6524</v>
      </c>
      <c r="AB146" s="10" t="s">
        <v>5127</v>
      </c>
      <c r="AC146" s="51" t="s">
        <v>4743</v>
      </c>
      <c r="AD146" s="48" t="s">
        <v>3801</v>
      </c>
      <c r="AE146" s="110" t="s">
        <v>3806</v>
      </c>
      <c r="AF146" s="110" t="s">
        <v>3806</v>
      </c>
      <c r="AG146" s="3" t="s">
        <v>5224</v>
      </c>
      <c r="AH146" s="124">
        <v>23</v>
      </c>
      <c r="AI146" s="145" t="s">
        <v>2353</v>
      </c>
      <c r="AJ146" s="145">
        <v>51</v>
      </c>
      <c r="AK146" s="145" t="s">
        <v>5655</v>
      </c>
    </row>
    <row r="147" spans="27:37" x14ac:dyDescent="0.35">
      <c r="AA147" s="128" t="s">
        <v>6524</v>
      </c>
      <c r="AB147" s="10" t="s">
        <v>5127</v>
      </c>
      <c r="AC147" s="51" t="s">
        <v>4764</v>
      </c>
      <c r="AD147" s="48" t="s">
        <v>824</v>
      </c>
      <c r="AE147" s="110" t="s">
        <v>2107</v>
      </c>
      <c r="AF147" s="110" t="s">
        <v>2107</v>
      </c>
      <c r="AG147" s="3" t="s">
        <v>4912</v>
      </c>
      <c r="AH147" s="124">
        <v>28</v>
      </c>
      <c r="AI147" s="145" t="s">
        <v>2353</v>
      </c>
      <c r="AJ147" s="145" t="s">
        <v>1636</v>
      </c>
      <c r="AK147" s="145" t="s">
        <v>5656</v>
      </c>
    </row>
    <row r="148" spans="27:37" x14ac:dyDescent="0.35">
      <c r="AA148" s="128" t="s">
        <v>6524</v>
      </c>
      <c r="AB148" s="10" t="s">
        <v>5127</v>
      </c>
      <c r="AC148" s="51" t="s">
        <v>4785</v>
      </c>
      <c r="AD148" s="48" t="s">
        <v>413</v>
      </c>
      <c r="AE148" s="110" t="s">
        <v>413</v>
      </c>
      <c r="AF148" s="110" t="s">
        <v>413</v>
      </c>
      <c r="AG148" s="3" t="s">
        <v>413</v>
      </c>
      <c r="AH148" s="124"/>
      <c r="AI148" s="145" t="s">
        <v>1636</v>
      </c>
      <c r="AJ148" s="145" t="s">
        <v>1636</v>
      </c>
      <c r="AK148" s="145" t="s">
        <v>5657</v>
      </c>
    </row>
    <row r="149" spans="27:37" x14ac:dyDescent="0.35">
      <c r="AA149" s="128" t="s">
        <v>6524</v>
      </c>
      <c r="AB149" s="10" t="s">
        <v>5127</v>
      </c>
      <c r="AC149" s="51" t="s">
        <v>4806</v>
      </c>
      <c r="AD149" s="48" t="s">
        <v>413</v>
      </c>
      <c r="AE149" s="110" t="s">
        <v>413</v>
      </c>
      <c r="AF149" s="110" t="s">
        <v>413</v>
      </c>
      <c r="AG149" s="3" t="s">
        <v>413</v>
      </c>
      <c r="AH149" s="124"/>
      <c r="AI149" s="145" t="s">
        <v>1636</v>
      </c>
      <c r="AJ149" s="145" t="s">
        <v>1636</v>
      </c>
      <c r="AK149" s="145" t="s">
        <v>5658</v>
      </c>
    </row>
    <row r="150" spans="27:37" x14ac:dyDescent="0.35">
      <c r="AA150" s="128" t="s">
        <v>6524</v>
      </c>
      <c r="AB150" s="10" t="s">
        <v>5128</v>
      </c>
      <c r="AC150" s="51" t="s">
        <v>4742</v>
      </c>
      <c r="AD150" s="48" t="s">
        <v>6036</v>
      </c>
      <c r="AE150" s="110" t="s">
        <v>6037</v>
      </c>
      <c r="AF150" s="110" t="s">
        <v>6037</v>
      </c>
      <c r="AG150" s="3" t="s">
        <v>6529</v>
      </c>
      <c r="AH150" s="124">
        <v>13</v>
      </c>
      <c r="AI150" s="145" t="s">
        <v>2353</v>
      </c>
      <c r="AJ150" s="145">
        <v>49</v>
      </c>
      <c r="AK150" s="145" t="s">
        <v>5659</v>
      </c>
    </row>
    <row r="151" spans="27:37" x14ac:dyDescent="0.35">
      <c r="AA151" s="128" t="s">
        <v>6524</v>
      </c>
      <c r="AB151" s="10" t="s">
        <v>5128</v>
      </c>
      <c r="AC151" s="51" t="s">
        <v>4763</v>
      </c>
      <c r="AD151" s="48" t="s">
        <v>824</v>
      </c>
      <c r="AE151" s="110" t="s">
        <v>2107</v>
      </c>
      <c r="AF151" s="110" t="s">
        <v>2107</v>
      </c>
      <c r="AG151" s="3" t="s">
        <v>5997</v>
      </c>
      <c r="AH151" s="124">
        <v>9</v>
      </c>
      <c r="AI151" s="145" t="s">
        <v>2353</v>
      </c>
      <c r="AJ151" s="145" t="s">
        <v>1636</v>
      </c>
      <c r="AK151" s="145" t="s">
        <v>5660</v>
      </c>
    </row>
    <row r="152" spans="27:37" x14ac:dyDescent="0.35">
      <c r="AA152" s="128" t="s">
        <v>6524</v>
      </c>
      <c r="AB152" s="10" t="s">
        <v>5128</v>
      </c>
      <c r="AC152" s="51" t="s">
        <v>4784</v>
      </c>
      <c r="AD152" s="48" t="s">
        <v>824</v>
      </c>
      <c r="AE152" s="110" t="s">
        <v>2107</v>
      </c>
      <c r="AF152" s="110" t="s">
        <v>2107</v>
      </c>
      <c r="AG152" s="3" t="s">
        <v>4923</v>
      </c>
      <c r="AH152" s="124">
        <v>27</v>
      </c>
      <c r="AI152" s="145" t="s">
        <v>2353</v>
      </c>
      <c r="AJ152" s="145" t="s">
        <v>1636</v>
      </c>
      <c r="AK152" s="145" t="s">
        <v>5661</v>
      </c>
    </row>
    <row r="153" spans="27:37" x14ac:dyDescent="0.35">
      <c r="AA153" s="128" t="s">
        <v>6524</v>
      </c>
      <c r="AB153" s="10" t="s">
        <v>5128</v>
      </c>
      <c r="AC153" s="51" t="s">
        <v>4805</v>
      </c>
      <c r="AD153" s="48" t="s">
        <v>413</v>
      </c>
      <c r="AE153" s="110" t="s">
        <v>413</v>
      </c>
      <c r="AF153" s="110" t="s">
        <v>413</v>
      </c>
      <c r="AG153" s="3" t="s">
        <v>413</v>
      </c>
      <c r="AH153" s="124"/>
      <c r="AI153" s="145" t="s">
        <v>1636</v>
      </c>
      <c r="AJ153" s="145" t="s">
        <v>1636</v>
      </c>
      <c r="AK153" s="145" t="s">
        <v>5662</v>
      </c>
    </row>
    <row r="154" spans="27:37" x14ac:dyDescent="0.35">
      <c r="AA154" s="128" t="s">
        <v>6524</v>
      </c>
      <c r="AB154" s="10" t="s">
        <v>5129</v>
      </c>
      <c r="AC154" s="51" t="s">
        <v>4741</v>
      </c>
      <c r="AD154" s="48" t="s">
        <v>6036</v>
      </c>
      <c r="AE154" s="110" t="s">
        <v>6037</v>
      </c>
      <c r="AF154" s="110" t="s">
        <v>6037</v>
      </c>
      <c r="AG154" s="3" t="s">
        <v>6530</v>
      </c>
      <c r="AH154" s="124">
        <v>17</v>
      </c>
      <c r="AI154" s="145" t="s">
        <v>2353</v>
      </c>
      <c r="AJ154" s="145">
        <v>43</v>
      </c>
      <c r="AK154" s="145" t="s">
        <v>5663</v>
      </c>
    </row>
    <row r="155" spans="27:37" x14ac:dyDescent="0.35">
      <c r="AA155" s="128" t="s">
        <v>6524</v>
      </c>
      <c r="AB155" s="10" t="s">
        <v>5129</v>
      </c>
      <c r="AC155" s="51" t="s">
        <v>4762</v>
      </c>
      <c r="AD155" s="48" t="s">
        <v>824</v>
      </c>
      <c r="AE155" s="110" t="s">
        <v>2107</v>
      </c>
      <c r="AF155" s="110" t="s">
        <v>2107</v>
      </c>
      <c r="AG155" s="3" t="s">
        <v>6006</v>
      </c>
      <c r="AH155" s="124">
        <v>26</v>
      </c>
      <c r="AI155" s="145" t="s">
        <v>2353</v>
      </c>
      <c r="AJ155" s="145" t="s">
        <v>1636</v>
      </c>
      <c r="AK155" s="145" t="s">
        <v>5664</v>
      </c>
    </row>
    <row r="156" spans="27:37" x14ac:dyDescent="0.35">
      <c r="AA156" s="128" t="s">
        <v>6524</v>
      </c>
      <c r="AB156" s="10" t="s">
        <v>5129</v>
      </c>
      <c r="AC156" s="51" t="s">
        <v>4783</v>
      </c>
      <c r="AD156" s="48" t="s">
        <v>413</v>
      </c>
      <c r="AE156" s="110" t="s">
        <v>413</v>
      </c>
      <c r="AF156" s="110" t="s">
        <v>413</v>
      </c>
      <c r="AG156" s="3" t="s">
        <v>413</v>
      </c>
      <c r="AH156" s="124"/>
      <c r="AI156" s="145" t="s">
        <v>1636</v>
      </c>
      <c r="AJ156" s="145" t="s">
        <v>1636</v>
      </c>
      <c r="AK156" s="145" t="s">
        <v>5665</v>
      </c>
    </row>
    <row r="157" spans="27:37" x14ac:dyDescent="0.35">
      <c r="AA157" s="128" t="s">
        <v>6524</v>
      </c>
      <c r="AB157" s="10" t="s">
        <v>5129</v>
      </c>
      <c r="AC157" s="51" t="s">
        <v>4804</v>
      </c>
      <c r="AD157" s="48" t="s">
        <v>413</v>
      </c>
      <c r="AE157" s="110" t="s">
        <v>413</v>
      </c>
      <c r="AF157" s="110" t="s">
        <v>413</v>
      </c>
      <c r="AG157" s="3" t="s">
        <v>413</v>
      </c>
      <c r="AH157" s="124"/>
      <c r="AI157" s="145" t="s">
        <v>1636</v>
      </c>
      <c r="AJ157" s="145" t="s">
        <v>1636</v>
      </c>
      <c r="AK157" s="145" t="s">
        <v>5666</v>
      </c>
    </row>
    <row r="158" spans="27:37" x14ac:dyDescent="0.35">
      <c r="AA158" s="128" t="s">
        <v>6524</v>
      </c>
      <c r="AB158" s="10" t="s">
        <v>5130</v>
      </c>
      <c r="AC158" s="51" t="s">
        <v>4740</v>
      </c>
      <c r="AD158" s="48" t="s">
        <v>824</v>
      </c>
      <c r="AE158" s="110" t="s">
        <v>2107</v>
      </c>
      <c r="AF158" s="110" t="s">
        <v>2107</v>
      </c>
      <c r="AG158" s="3" t="s">
        <v>6531</v>
      </c>
      <c r="AH158" s="124">
        <v>13</v>
      </c>
      <c r="AI158" s="145" t="s">
        <v>2353</v>
      </c>
      <c r="AJ158" s="145">
        <v>49</v>
      </c>
      <c r="AK158" s="145" t="s">
        <v>5667</v>
      </c>
    </row>
    <row r="159" spans="27:37" x14ac:dyDescent="0.35">
      <c r="AA159" s="128" t="s">
        <v>6524</v>
      </c>
      <c r="AB159" s="10" t="s">
        <v>5130</v>
      </c>
      <c r="AC159" s="51" t="s">
        <v>4761</v>
      </c>
      <c r="AD159" s="48" t="s">
        <v>837</v>
      </c>
      <c r="AE159" s="110" t="s">
        <v>1117</v>
      </c>
      <c r="AF159" s="110" t="s">
        <v>1117</v>
      </c>
      <c r="AG159" s="3" t="s">
        <v>6532</v>
      </c>
      <c r="AH159" s="124">
        <v>36</v>
      </c>
      <c r="AI159" s="145" t="s">
        <v>2353</v>
      </c>
      <c r="AJ159" s="145" t="s">
        <v>1636</v>
      </c>
      <c r="AK159" s="145" t="s">
        <v>5668</v>
      </c>
    </row>
    <row r="160" spans="27:37" x14ac:dyDescent="0.35">
      <c r="AA160" s="128" t="s">
        <v>6524</v>
      </c>
      <c r="AB160" s="10" t="s">
        <v>5130</v>
      </c>
      <c r="AC160" s="51" t="s">
        <v>4782</v>
      </c>
      <c r="AD160" s="48" t="s">
        <v>413</v>
      </c>
      <c r="AE160" s="110" t="s">
        <v>413</v>
      </c>
      <c r="AF160" s="110" t="s">
        <v>413</v>
      </c>
      <c r="AG160" s="3" t="s">
        <v>413</v>
      </c>
      <c r="AH160" s="124"/>
      <c r="AI160" s="145" t="s">
        <v>1636</v>
      </c>
      <c r="AJ160" s="145" t="s">
        <v>1636</v>
      </c>
      <c r="AK160" s="145" t="s">
        <v>5669</v>
      </c>
    </row>
    <row r="161" spans="27:37" x14ac:dyDescent="0.35">
      <c r="AA161" s="128" t="s">
        <v>6524</v>
      </c>
      <c r="AB161" s="10" t="s">
        <v>5130</v>
      </c>
      <c r="AC161" s="51" t="s">
        <v>4803</v>
      </c>
      <c r="AD161" s="48" t="s">
        <v>413</v>
      </c>
      <c r="AE161" s="110" t="s">
        <v>413</v>
      </c>
      <c r="AF161" s="110" t="s">
        <v>413</v>
      </c>
      <c r="AG161" s="3" t="s">
        <v>413</v>
      </c>
      <c r="AH161" s="124"/>
      <c r="AI161" s="145" t="s">
        <v>1636</v>
      </c>
      <c r="AJ161" s="145" t="s">
        <v>1636</v>
      </c>
      <c r="AK161" s="145" t="s">
        <v>5670</v>
      </c>
    </row>
    <row r="162" spans="27:37" x14ac:dyDescent="0.35">
      <c r="AA162" s="128" t="s">
        <v>6524</v>
      </c>
      <c r="AB162" s="10" t="s">
        <v>5131</v>
      </c>
      <c r="AC162" s="51" t="s">
        <v>4739</v>
      </c>
      <c r="AD162" s="48" t="s">
        <v>832</v>
      </c>
      <c r="AE162" s="110" t="s">
        <v>1111</v>
      </c>
      <c r="AF162" s="110" t="s">
        <v>1111</v>
      </c>
      <c r="AG162" s="3" t="s">
        <v>6533</v>
      </c>
      <c r="AH162" s="124">
        <v>42</v>
      </c>
      <c r="AI162" s="145" t="s">
        <v>2353</v>
      </c>
      <c r="AJ162" s="145">
        <v>42</v>
      </c>
      <c r="AK162" s="145" t="s">
        <v>5671</v>
      </c>
    </row>
    <row r="163" spans="27:37" x14ac:dyDescent="0.35">
      <c r="AA163" s="128" t="s">
        <v>6524</v>
      </c>
      <c r="AB163" s="10" t="s">
        <v>5131</v>
      </c>
      <c r="AC163" s="51" t="s">
        <v>4760</v>
      </c>
      <c r="AD163" s="48" t="s">
        <v>413</v>
      </c>
      <c r="AE163" s="110" t="s">
        <v>413</v>
      </c>
      <c r="AF163" s="110" t="s">
        <v>413</v>
      </c>
      <c r="AG163" s="3" t="s">
        <v>413</v>
      </c>
      <c r="AH163" s="124"/>
      <c r="AI163" s="145" t="s">
        <v>1636</v>
      </c>
      <c r="AJ163" s="145" t="s">
        <v>1636</v>
      </c>
      <c r="AK163" s="145" t="s">
        <v>5672</v>
      </c>
    </row>
    <row r="164" spans="27:37" x14ac:dyDescent="0.35">
      <c r="AA164" s="128" t="s">
        <v>6524</v>
      </c>
      <c r="AB164" s="10" t="s">
        <v>5131</v>
      </c>
      <c r="AC164" s="51" t="s">
        <v>4781</v>
      </c>
      <c r="AD164" s="48" t="s">
        <v>413</v>
      </c>
      <c r="AE164" s="110" t="s">
        <v>413</v>
      </c>
      <c r="AF164" s="110" t="s">
        <v>413</v>
      </c>
      <c r="AG164" s="3" t="s">
        <v>413</v>
      </c>
      <c r="AH164" s="124"/>
      <c r="AI164" s="145" t="s">
        <v>1636</v>
      </c>
      <c r="AJ164" s="145" t="s">
        <v>1636</v>
      </c>
      <c r="AK164" s="145" t="s">
        <v>5673</v>
      </c>
    </row>
    <row r="165" spans="27:37" x14ac:dyDescent="0.35">
      <c r="AA165" s="128" t="s">
        <v>6524</v>
      </c>
      <c r="AB165" s="10" t="s">
        <v>5131</v>
      </c>
      <c r="AC165" s="51" t="s">
        <v>4802</v>
      </c>
      <c r="AD165" s="48" t="s">
        <v>413</v>
      </c>
      <c r="AE165" s="110" t="s">
        <v>413</v>
      </c>
      <c r="AF165" s="110" t="s">
        <v>413</v>
      </c>
      <c r="AG165" s="3" t="s">
        <v>413</v>
      </c>
      <c r="AH165" s="124"/>
      <c r="AI165" s="145" t="s">
        <v>1636</v>
      </c>
      <c r="AJ165" s="145" t="s">
        <v>1636</v>
      </c>
      <c r="AK165" s="145" t="s">
        <v>5674</v>
      </c>
    </row>
    <row r="166" spans="27:37" x14ac:dyDescent="0.35">
      <c r="AA166" s="128" t="s">
        <v>6524</v>
      </c>
      <c r="AB166" s="10" t="s">
        <v>5132</v>
      </c>
      <c r="AC166" s="51" t="s">
        <v>4738</v>
      </c>
      <c r="AD166" s="48" t="s">
        <v>832</v>
      </c>
      <c r="AE166" s="110" t="s">
        <v>1111</v>
      </c>
      <c r="AF166" s="110" t="s">
        <v>1111</v>
      </c>
      <c r="AG166" s="3" t="s">
        <v>6374</v>
      </c>
      <c r="AH166" s="124">
        <v>44</v>
      </c>
      <c r="AI166" s="145" t="s">
        <v>2353</v>
      </c>
      <c r="AJ166" s="145">
        <v>44</v>
      </c>
      <c r="AK166" s="145" t="s">
        <v>5675</v>
      </c>
    </row>
    <row r="167" spans="27:37" x14ac:dyDescent="0.35">
      <c r="AA167" s="128" t="s">
        <v>6524</v>
      </c>
      <c r="AB167" s="10" t="s">
        <v>5132</v>
      </c>
      <c r="AC167" s="51" t="s">
        <v>4759</v>
      </c>
      <c r="AD167" s="48" t="s">
        <v>413</v>
      </c>
      <c r="AE167" s="110" t="s">
        <v>413</v>
      </c>
      <c r="AF167" s="110" t="s">
        <v>413</v>
      </c>
      <c r="AG167" s="3" t="s">
        <v>413</v>
      </c>
      <c r="AH167" s="124"/>
      <c r="AI167" s="145" t="s">
        <v>1636</v>
      </c>
      <c r="AJ167" s="145" t="s">
        <v>1636</v>
      </c>
      <c r="AK167" s="145" t="s">
        <v>5676</v>
      </c>
    </row>
    <row r="168" spans="27:37" x14ac:dyDescent="0.35">
      <c r="AA168" s="128" t="s">
        <v>6524</v>
      </c>
      <c r="AB168" s="10" t="s">
        <v>5132</v>
      </c>
      <c r="AC168" s="51" t="s">
        <v>4780</v>
      </c>
      <c r="AD168" s="48" t="s">
        <v>413</v>
      </c>
      <c r="AE168" s="110" t="s">
        <v>413</v>
      </c>
      <c r="AF168" s="110" t="s">
        <v>413</v>
      </c>
      <c r="AG168" s="3" t="s">
        <v>413</v>
      </c>
      <c r="AH168" s="124"/>
      <c r="AI168" s="145" t="s">
        <v>1636</v>
      </c>
      <c r="AJ168" s="145" t="s">
        <v>1636</v>
      </c>
      <c r="AK168" s="145" t="s">
        <v>5677</v>
      </c>
    </row>
    <row r="169" spans="27:37" x14ac:dyDescent="0.35">
      <c r="AA169" s="128" t="s">
        <v>6524</v>
      </c>
      <c r="AB169" s="10" t="s">
        <v>5132</v>
      </c>
      <c r="AC169" s="51" t="s">
        <v>4801</v>
      </c>
      <c r="AD169" s="48" t="s">
        <v>413</v>
      </c>
      <c r="AE169" s="110" t="s">
        <v>413</v>
      </c>
      <c r="AF169" s="110" t="s">
        <v>413</v>
      </c>
      <c r="AG169" s="3" t="s">
        <v>413</v>
      </c>
      <c r="AH169" s="124"/>
      <c r="AI169" s="145" t="s">
        <v>1636</v>
      </c>
      <c r="AJ169" s="145" t="s">
        <v>1636</v>
      </c>
      <c r="AK169" s="145" t="s">
        <v>5678</v>
      </c>
    </row>
    <row r="170" spans="27:37" x14ac:dyDescent="0.35">
      <c r="AA170" s="128" t="s">
        <v>6524</v>
      </c>
      <c r="AB170" s="10" t="s">
        <v>5133</v>
      </c>
      <c r="AC170" s="51" t="s">
        <v>4751</v>
      </c>
      <c r="AD170" s="48" t="s">
        <v>6036</v>
      </c>
      <c r="AE170" s="110" t="s">
        <v>6037</v>
      </c>
      <c r="AF170" s="110" t="s">
        <v>6037</v>
      </c>
      <c r="AG170" s="3" t="s">
        <v>5988</v>
      </c>
      <c r="AH170" s="124">
        <v>2</v>
      </c>
      <c r="AI170" s="145" t="s">
        <v>2353</v>
      </c>
      <c r="AJ170" s="145">
        <v>48</v>
      </c>
      <c r="AK170" s="145" t="s">
        <v>5679</v>
      </c>
    </row>
    <row r="171" spans="27:37" x14ac:dyDescent="0.35">
      <c r="AA171" s="128" t="s">
        <v>6524</v>
      </c>
      <c r="AB171" s="10" t="s">
        <v>5133</v>
      </c>
      <c r="AC171" s="51" t="s">
        <v>4772</v>
      </c>
      <c r="AD171" s="48" t="s">
        <v>824</v>
      </c>
      <c r="AE171" s="110" t="s">
        <v>2107</v>
      </c>
      <c r="AF171" s="110" t="s">
        <v>2107</v>
      </c>
      <c r="AG171" s="3" t="s">
        <v>5232</v>
      </c>
      <c r="AH171" s="124">
        <v>46</v>
      </c>
      <c r="AI171" s="145" t="s">
        <v>2353</v>
      </c>
      <c r="AJ171" s="145" t="s">
        <v>1636</v>
      </c>
      <c r="AK171" s="145" t="s">
        <v>5680</v>
      </c>
    </row>
    <row r="172" spans="27:37" x14ac:dyDescent="0.35">
      <c r="AA172" s="128" t="s">
        <v>6524</v>
      </c>
      <c r="AB172" s="10" t="s">
        <v>5133</v>
      </c>
      <c r="AC172" s="51" t="s">
        <v>4793</v>
      </c>
      <c r="AD172" s="48" t="s">
        <v>413</v>
      </c>
      <c r="AE172" s="110" t="s">
        <v>413</v>
      </c>
      <c r="AF172" s="110" t="s">
        <v>413</v>
      </c>
      <c r="AG172" s="3" t="s">
        <v>413</v>
      </c>
      <c r="AH172" s="124"/>
      <c r="AI172" s="145" t="s">
        <v>1636</v>
      </c>
      <c r="AJ172" s="145" t="s">
        <v>1636</v>
      </c>
      <c r="AK172" s="145" t="s">
        <v>5681</v>
      </c>
    </row>
    <row r="173" spans="27:37" x14ac:dyDescent="0.35">
      <c r="AA173" s="128" t="s">
        <v>6524</v>
      </c>
      <c r="AB173" s="10" t="s">
        <v>5133</v>
      </c>
      <c r="AC173" s="51" t="s">
        <v>4814</v>
      </c>
      <c r="AD173" s="48" t="s">
        <v>413</v>
      </c>
      <c r="AE173" s="110" t="s">
        <v>413</v>
      </c>
      <c r="AF173" s="110" t="s">
        <v>413</v>
      </c>
      <c r="AG173" s="3" t="s">
        <v>413</v>
      </c>
      <c r="AH173" s="124"/>
      <c r="AI173" s="145" t="s">
        <v>1636</v>
      </c>
      <c r="AJ173" s="145" t="s">
        <v>1636</v>
      </c>
      <c r="AK173" s="145" t="s">
        <v>5682</v>
      </c>
    </row>
    <row r="174" spans="27:37" x14ac:dyDescent="0.35">
      <c r="AA174" s="128" t="s">
        <v>6524</v>
      </c>
      <c r="AB174" s="10" t="s">
        <v>5134</v>
      </c>
      <c r="AC174" s="51" t="s">
        <v>4750</v>
      </c>
      <c r="AD174" s="48" t="s">
        <v>6577</v>
      </c>
      <c r="AE174" s="110" t="s">
        <v>6578</v>
      </c>
      <c r="AF174" s="110" t="s">
        <v>6578</v>
      </c>
      <c r="AG174" s="3" t="s">
        <v>6534</v>
      </c>
      <c r="AH174" s="124">
        <v>49</v>
      </c>
      <c r="AI174" s="145" t="s">
        <v>2353</v>
      </c>
      <c r="AJ174" s="145">
        <v>49</v>
      </c>
      <c r="AK174" s="145" t="s">
        <v>5683</v>
      </c>
    </row>
    <row r="175" spans="27:37" x14ac:dyDescent="0.35">
      <c r="AA175" s="128" t="s">
        <v>6524</v>
      </c>
      <c r="AB175" s="10" t="s">
        <v>5134</v>
      </c>
      <c r="AC175" s="51" t="s">
        <v>4771</v>
      </c>
      <c r="AD175" s="48" t="s">
        <v>413</v>
      </c>
      <c r="AE175" s="110" t="s">
        <v>413</v>
      </c>
      <c r="AF175" s="110" t="s">
        <v>413</v>
      </c>
      <c r="AG175" s="3" t="s">
        <v>413</v>
      </c>
      <c r="AH175" s="124"/>
      <c r="AI175" s="145" t="s">
        <v>1636</v>
      </c>
      <c r="AJ175" s="145" t="s">
        <v>1636</v>
      </c>
      <c r="AK175" s="145" t="s">
        <v>5684</v>
      </c>
    </row>
    <row r="176" spans="27:37" x14ac:dyDescent="0.35">
      <c r="AA176" s="128" t="s">
        <v>6524</v>
      </c>
      <c r="AB176" s="10" t="s">
        <v>5134</v>
      </c>
      <c r="AC176" s="51" t="s">
        <v>4792</v>
      </c>
      <c r="AD176" s="48" t="s">
        <v>413</v>
      </c>
      <c r="AE176" s="110" t="s">
        <v>413</v>
      </c>
      <c r="AF176" s="110" t="s">
        <v>413</v>
      </c>
      <c r="AG176" s="3" t="s">
        <v>413</v>
      </c>
      <c r="AH176" s="124"/>
      <c r="AI176" s="145" t="s">
        <v>1636</v>
      </c>
      <c r="AJ176" s="145" t="s">
        <v>1636</v>
      </c>
      <c r="AK176" s="145" t="s">
        <v>5685</v>
      </c>
    </row>
    <row r="177" spans="27:37" x14ac:dyDescent="0.35">
      <c r="AA177" s="128" t="s">
        <v>6524</v>
      </c>
      <c r="AB177" s="10" t="s">
        <v>5134</v>
      </c>
      <c r="AC177" s="51" t="s">
        <v>4813</v>
      </c>
      <c r="AD177" s="48" t="s">
        <v>413</v>
      </c>
      <c r="AE177" s="110" t="s">
        <v>413</v>
      </c>
      <c r="AF177" s="110" t="s">
        <v>413</v>
      </c>
      <c r="AG177" s="3" t="s">
        <v>413</v>
      </c>
      <c r="AH177" s="124"/>
      <c r="AI177" s="145" t="s">
        <v>1636</v>
      </c>
      <c r="AJ177" s="145" t="s">
        <v>1636</v>
      </c>
      <c r="AK177" s="145" t="s">
        <v>5686</v>
      </c>
    </row>
    <row r="178" spans="27:37" x14ac:dyDescent="0.35">
      <c r="AA178" s="128" t="s">
        <v>6524</v>
      </c>
      <c r="AB178" s="10" t="s">
        <v>5138</v>
      </c>
      <c r="AC178" s="51" t="s">
        <v>4749</v>
      </c>
      <c r="AD178" s="48" t="s">
        <v>915</v>
      </c>
      <c r="AE178" s="110" t="s">
        <v>1100</v>
      </c>
      <c r="AF178" s="110" t="s">
        <v>1100</v>
      </c>
      <c r="AG178" s="3" t="s">
        <v>5999</v>
      </c>
      <c r="AH178" s="124">
        <v>10</v>
      </c>
      <c r="AI178" s="145" t="s">
        <v>2353</v>
      </c>
      <c r="AJ178" s="145">
        <v>47</v>
      </c>
      <c r="AK178" s="145" t="s">
        <v>5687</v>
      </c>
    </row>
    <row r="179" spans="27:37" x14ac:dyDescent="0.35">
      <c r="AA179" s="128" t="s">
        <v>6524</v>
      </c>
      <c r="AB179" s="10" t="s">
        <v>5138</v>
      </c>
      <c r="AC179" s="51" t="s">
        <v>4770</v>
      </c>
      <c r="AD179" s="48" t="s">
        <v>915</v>
      </c>
      <c r="AE179" s="110" t="s">
        <v>1100</v>
      </c>
      <c r="AF179" s="110" t="s">
        <v>1100</v>
      </c>
      <c r="AG179" s="3" t="s">
        <v>5998</v>
      </c>
      <c r="AH179" s="124">
        <v>22</v>
      </c>
      <c r="AI179" s="145" t="s">
        <v>2353</v>
      </c>
      <c r="AJ179" s="145" t="s">
        <v>1636</v>
      </c>
      <c r="AK179" s="145" t="s">
        <v>5688</v>
      </c>
    </row>
    <row r="180" spans="27:37" x14ac:dyDescent="0.35">
      <c r="AA180" s="128" t="s">
        <v>6524</v>
      </c>
      <c r="AB180" s="10" t="s">
        <v>5138</v>
      </c>
      <c r="AC180" s="51" t="s">
        <v>4791</v>
      </c>
      <c r="AD180" s="48" t="s">
        <v>915</v>
      </c>
      <c r="AE180" s="110" t="s">
        <v>1100</v>
      </c>
      <c r="AF180" s="110" t="s">
        <v>1100</v>
      </c>
      <c r="AG180" s="3" t="s">
        <v>6535</v>
      </c>
      <c r="AH180" s="124">
        <v>15</v>
      </c>
      <c r="AI180" s="145" t="s">
        <v>2353</v>
      </c>
      <c r="AJ180" s="145" t="s">
        <v>1636</v>
      </c>
      <c r="AK180" s="145" t="s">
        <v>5689</v>
      </c>
    </row>
    <row r="181" spans="27:37" x14ac:dyDescent="0.35">
      <c r="AA181" s="128" t="s">
        <v>6524</v>
      </c>
      <c r="AB181" s="10" t="s">
        <v>5138</v>
      </c>
      <c r="AC181" s="51" t="s">
        <v>4812</v>
      </c>
      <c r="AD181" s="48" t="s">
        <v>413</v>
      </c>
      <c r="AE181" s="110" t="s">
        <v>413</v>
      </c>
      <c r="AF181" s="110" t="s">
        <v>413</v>
      </c>
      <c r="AG181" s="3" t="s">
        <v>413</v>
      </c>
      <c r="AH181" s="124"/>
      <c r="AI181" s="145" t="s">
        <v>1636</v>
      </c>
      <c r="AJ181" s="145" t="s">
        <v>1636</v>
      </c>
      <c r="AK181" s="145" t="s">
        <v>5690</v>
      </c>
    </row>
    <row r="182" spans="27:37" x14ac:dyDescent="0.35">
      <c r="AA182" s="128" t="s">
        <v>6524</v>
      </c>
      <c r="AB182" s="10" t="s">
        <v>5139</v>
      </c>
      <c r="AC182" s="51" t="s">
        <v>4748</v>
      </c>
      <c r="AD182" s="48" t="s">
        <v>3801</v>
      </c>
      <c r="AE182" s="110" t="s">
        <v>3806</v>
      </c>
      <c r="AF182" s="110" t="s">
        <v>3806</v>
      </c>
      <c r="AG182" s="3" t="s">
        <v>6536</v>
      </c>
      <c r="AH182" s="124">
        <v>17</v>
      </c>
      <c r="AI182" s="145" t="s">
        <v>2353</v>
      </c>
      <c r="AJ182" s="145">
        <v>49</v>
      </c>
      <c r="AK182" s="145" t="s">
        <v>5691</v>
      </c>
    </row>
    <row r="183" spans="27:37" x14ac:dyDescent="0.35">
      <c r="AA183" s="128" t="s">
        <v>6524</v>
      </c>
      <c r="AB183" s="10" t="s">
        <v>5139</v>
      </c>
      <c r="AC183" s="51" t="s">
        <v>4769</v>
      </c>
      <c r="AD183" s="48" t="s">
        <v>1477</v>
      </c>
      <c r="AE183" s="110" t="s">
        <v>3144</v>
      </c>
      <c r="AF183" s="110" t="s">
        <v>3144</v>
      </c>
      <c r="AG183" s="3" t="s">
        <v>6022</v>
      </c>
      <c r="AH183" s="124">
        <v>20</v>
      </c>
      <c r="AI183" s="145" t="s">
        <v>2353</v>
      </c>
      <c r="AJ183" s="145" t="s">
        <v>1636</v>
      </c>
      <c r="AK183" s="145" t="s">
        <v>5692</v>
      </c>
    </row>
    <row r="184" spans="27:37" x14ac:dyDescent="0.35">
      <c r="AA184" s="128" t="s">
        <v>6524</v>
      </c>
      <c r="AB184" s="10" t="s">
        <v>5139</v>
      </c>
      <c r="AC184" s="51" t="s">
        <v>4790</v>
      </c>
      <c r="AD184" s="48" t="s">
        <v>1477</v>
      </c>
      <c r="AE184" s="110" t="s">
        <v>3144</v>
      </c>
      <c r="AF184" s="110" t="s">
        <v>3144</v>
      </c>
      <c r="AG184" s="3" t="s">
        <v>5983</v>
      </c>
      <c r="AH184" s="124">
        <v>12</v>
      </c>
      <c r="AI184" s="145" t="s">
        <v>2353</v>
      </c>
      <c r="AJ184" s="145" t="s">
        <v>1636</v>
      </c>
      <c r="AK184" s="145" t="s">
        <v>5693</v>
      </c>
    </row>
    <row r="185" spans="27:37" x14ac:dyDescent="0.35">
      <c r="AA185" s="128" t="s">
        <v>6524</v>
      </c>
      <c r="AB185" s="10" t="s">
        <v>5139</v>
      </c>
      <c r="AC185" s="51" t="s">
        <v>4811</v>
      </c>
      <c r="AD185" s="48" t="s">
        <v>413</v>
      </c>
      <c r="AE185" s="110" t="s">
        <v>413</v>
      </c>
      <c r="AF185" s="110" t="s">
        <v>413</v>
      </c>
      <c r="AG185" s="3" t="s">
        <v>413</v>
      </c>
      <c r="AH185" s="124"/>
      <c r="AI185" s="145" t="s">
        <v>1636</v>
      </c>
      <c r="AJ185" s="145" t="s">
        <v>1636</v>
      </c>
      <c r="AK185" s="145" t="s">
        <v>5694</v>
      </c>
    </row>
    <row r="186" spans="27:37" x14ac:dyDescent="0.35">
      <c r="AA186" s="128" t="s">
        <v>6524</v>
      </c>
      <c r="AB186" s="10" t="s">
        <v>5140</v>
      </c>
      <c r="AC186" s="51" t="s">
        <v>4747</v>
      </c>
      <c r="AD186" s="48" t="s">
        <v>5390</v>
      </c>
      <c r="AE186" s="110" t="s">
        <v>5391</v>
      </c>
      <c r="AF186" s="110" t="s">
        <v>5391</v>
      </c>
      <c r="AG186" s="3" t="s">
        <v>6537</v>
      </c>
      <c r="AH186" s="124">
        <v>14</v>
      </c>
      <c r="AI186" s="145" t="s">
        <v>2353</v>
      </c>
      <c r="AJ186" s="145">
        <v>49</v>
      </c>
      <c r="AK186" s="145" t="s">
        <v>5695</v>
      </c>
    </row>
    <row r="187" spans="27:37" x14ac:dyDescent="0.35">
      <c r="AA187" s="128" t="s">
        <v>6524</v>
      </c>
      <c r="AB187" s="10" t="s">
        <v>5140</v>
      </c>
      <c r="AC187" s="51" t="s">
        <v>4768</v>
      </c>
      <c r="AD187" s="48" t="s">
        <v>915</v>
      </c>
      <c r="AE187" s="110" t="s">
        <v>1100</v>
      </c>
      <c r="AF187" s="110" t="s">
        <v>1100</v>
      </c>
      <c r="AG187" s="3" t="s">
        <v>6370</v>
      </c>
      <c r="AH187" s="124">
        <v>35</v>
      </c>
      <c r="AI187" s="145" t="s">
        <v>2353</v>
      </c>
      <c r="AJ187" s="145" t="s">
        <v>1636</v>
      </c>
      <c r="AK187" s="145" t="s">
        <v>5696</v>
      </c>
    </row>
    <row r="188" spans="27:37" x14ac:dyDescent="0.35">
      <c r="AA188" s="128" t="s">
        <v>6524</v>
      </c>
      <c r="AB188" s="10" t="s">
        <v>5140</v>
      </c>
      <c r="AC188" s="51" t="s">
        <v>4789</v>
      </c>
      <c r="AD188" s="48" t="s">
        <v>413</v>
      </c>
      <c r="AE188" s="110" t="s">
        <v>413</v>
      </c>
      <c r="AF188" s="110" t="s">
        <v>413</v>
      </c>
      <c r="AG188" s="3" t="s">
        <v>413</v>
      </c>
      <c r="AH188" s="124"/>
      <c r="AI188" s="145" t="s">
        <v>1636</v>
      </c>
      <c r="AJ188" s="145" t="s">
        <v>1636</v>
      </c>
      <c r="AK188" s="145" t="s">
        <v>5697</v>
      </c>
    </row>
    <row r="189" spans="27:37" x14ac:dyDescent="0.35">
      <c r="AA189" s="128" t="s">
        <v>6524</v>
      </c>
      <c r="AB189" s="10" t="s">
        <v>5140</v>
      </c>
      <c r="AC189" s="51" t="s">
        <v>4810</v>
      </c>
      <c r="AD189" s="48" t="s">
        <v>413</v>
      </c>
      <c r="AE189" s="110" t="s">
        <v>413</v>
      </c>
      <c r="AF189" s="110" t="s">
        <v>413</v>
      </c>
      <c r="AG189" s="3" t="s">
        <v>413</v>
      </c>
      <c r="AH189" s="124"/>
      <c r="AI189" s="145" t="s">
        <v>1636</v>
      </c>
      <c r="AJ189" s="145" t="s">
        <v>1636</v>
      </c>
      <c r="AK189" s="145" t="s">
        <v>5698</v>
      </c>
    </row>
    <row r="190" spans="27:37" x14ac:dyDescent="0.35">
      <c r="AA190" s="128" t="s">
        <v>6524</v>
      </c>
      <c r="AB190" s="10" t="s">
        <v>5142</v>
      </c>
      <c r="AC190" s="51" t="s">
        <v>4746</v>
      </c>
      <c r="AD190" s="48" t="s">
        <v>5390</v>
      </c>
      <c r="AE190" s="110" t="s">
        <v>5391</v>
      </c>
      <c r="AF190" s="110" t="s">
        <v>5391</v>
      </c>
      <c r="AG190" s="3" t="s">
        <v>6013</v>
      </c>
      <c r="AH190" s="124">
        <v>7</v>
      </c>
      <c r="AI190" s="145" t="s">
        <v>2353</v>
      </c>
      <c r="AJ190" s="145">
        <v>49</v>
      </c>
      <c r="AK190" s="145" t="s">
        <v>5699</v>
      </c>
    </row>
    <row r="191" spans="27:37" x14ac:dyDescent="0.35">
      <c r="AA191" s="128" t="s">
        <v>6524</v>
      </c>
      <c r="AB191" s="10" t="s">
        <v>5142</v>
      </c>
      <c r="AC191" s="51" t="s">
        <v>4767</v>
      </c>
      <c r="AD191" s="48" t="s">
        <v>5390</v>
      </c>
      <c r="AE191" s="110" t="s">
        <v>5391</v>
      </c>
      <c r="AF191" s="110" t="s">
        <v>5391</v>
      </c>
      <c r="AG191" s="3" t="s">
        <v>6538</v>
      </c>
      <c r="AH191" s="124">
        <v>42</v>
      </c>
      <c r="AI191" s="145" t="s">
        <v>2353</v>
      </c>
      <c r="AJ191" s="145" t="s">
        <v>1636</v>
      </c>
      <c r="AK191" s="145" t="s">
        <v>5700</v>
      </c>
    </row>
    <row r="192" spans="27:37" x14ac:dyDescent="0.35">
      <c r="AA192" s="128" t="s">
        <v>6524</v>
      </c>
      <c r="AB192" s="10" t="s">
        <v>5142</v>
      </c>
      <c r="AC192" s="51" t="s">
        <v>4788</v>
      </c>
      <c r="AD192" s="48" t="s">
        <v>413</v>
      </c>
      <c r="AE192" s="110" t="s">
        <v>413</v>
      </c>
      <c r="AF192" s="110" t="s">
        <v>413</v>
      </c>
      <c r="AG192" s="3" t="s">
        <v>413</v>
      </c>
      <c r="AH192" s="124"/>
      <c r="AI192" s="145" t="s">
        <v>1636</v>
      </c>
      <c r="AJ192" s="145" t="s">
        <v>1636</v>
      </c>
      <c r="AK192" s="145" t="s">
        <v>5701</v>
      </c>
    </row>
    <row r="193" spans="27:37" x14ac:dyDescent="0.35">
      <c r="AA193" s="128" t="s">
        <v>6524</v>
      </c>
      <c r="AB193" s="10" t="s">
        <v>5142</v>
      </c>
      <c r="AC193" s="51" t="s">
        <v>4809</v>
      </c>
      <c r="AD193" s="48" t="s">
        <v>413</v>
      </c>
      <c r="AE193" s="110" t="s">
        <v>413</v>
      </c>
      <c r="AF193" s="110" t="s">
        <v>413</v>
      </c>
      <c r="AG193" s="3" t="s">
        <v>413</v>
      </c>
      <c r="AH193" s="124"/>
      <c r="AI193" s="145" t="s">
        <v>1636</v>
      </c>
      <c r="AJ193" s="145" t="s">
        <v>1636</v>
      </c>
      <c r="AK193" s="145" t="s">
        <v>5702</v>
      </c>
    </row>
    <row r="194" spans="27:37" x14ac:dyDescent="0.35">
      <c r="AA194" s="128" t="s">
        <v>6524</v>
      </c>
      <c r="AB194" s="10" t="s">
        <v>5143</v>
      </c>
      <c r="AC194" s="51" t="s">
        <v>4745</v>
      </c>
      <c r="AD194" s="48" t="s">
        <v>832</v>
      </c>
      <c r="AE194" s="110" t="s">
        <v>1111</v>
      </c>
      <c r="AF194" s="110" t="s">
        <v>1111</v>
      </c>
      <c r="AG194" s="3" t="s">
        <v>6539</v>
      </c>
      <c r="AH194" s="124">
        <v>47</v>
      </c>
      <c r="AI194" s="145" t="s">
        <v>2353</v>
      </c>
      <c r="AJ194" s="145">
        <v>47</v>
      </c>
      <c r="AK194" s="145" t="s">
        <v>5703</v>
      </c>
    </row>
    <row r="195" spans="27:37" x14ac:dyDescent="0.35">
      <c r="AA195" s="128" t="s">
        <v>6524</v>
      </c>
      <c r="AB195" s="10" t="s">
        <v>5143</v>
      </c>
      <c r="AC195" s="51" t="s">
        <v>4766</v>
      </c>
      <c r="AD195" s="48" t="s">
        <v>413</v>
      </c>
      <c r="AE195" s="110" t="s">
        <v>413</v>
      </c>
      <c r="AF195" s="110" t="s">
        <v>413</v>
      </c>
      <c r="AG195" s="3" t="s">
        <v>413</v>
      </c>
      <c r="AH195" s="124"/>
      <c r="AI195" s="145" t="s">
        <v>1636</v>
      </c>
      <c r="AJ195" s="145" t="s">
        <v>1636</v>
      </c>
      <c r="AK195" s="145" t="s">
        <v>5704</v>
      </c>
    </row>
    <row r="196" spans="27:37" x14ac:dyDescent="0.35">
      <c r="AA196" s="128" t="s">
        <v>6524</v>
      </c>
      <c r="AB196" s="10" t="s">
        <v>5143</v>
      </c>
      <c r="AC196" s="51" t="s">
        <v>4787</v>
      </c>
      <c r="AD196" s="48" t="s">
        <v>413</v>
      </c>
      <c r="AE196" s="110" t="s">
        <v>413</v>
      </c>
      <c r="AF196" s="110" t="s">
        <v>413</v>
      </c>
      <c r="AG196" s="3" t="s">
        <v>413</v>
      </c>
      <c r="AH196" s="124"/>
      <c r="AI196" s="145" t="s">
        <v>1636</v>
      </c>
      <c r="AJ196" s="145" t="s">
        <v>1636</v>
      </c>
      <c r="AK196" s="145" t="s">
        <v>5705</v>
      </c>
    </row>
    <row r="197" spans="27:37" x14ac:dyDescent="0.35">
      <c r="AA197" s="128" t="s">
        <v>6524</v>
      </c>
      <c r="AB197" s="10" t="s">
        <v>5143</v>
      </c>
      <c r="AC197" s="51" t="s">
        <v>4808</v>
      </c>
      <c r="AD197" s="48" t="s">
        <v>413</v>
      </c>
      <c r="AE197" s="110" t="s">
        <v>413</v>
      </c>
      <c r="AF197" s="110" t="s">
        <v>413</v>
      </c>
      <c r="AG197" s="3" t="s">
        <v>413</v>
      </c>
      <c r="AH197" s="124"/>
      <c r="AI197" s="145" t="s">
        <v>1636</v>
      </c>
      <c r="AJ197" s="145" t="s">
        <v>1636</v>
      </c>
      <c r="AK197" s="145" t="s">
        <v>5706</v>
      </c>
    </row>
    <row r="198" spans="27:37" x14ac:dyDescent="0.35">
      <c r="AA198" s="128" t="s">
        <v>6524</v>
      </c>
      <c r="AB198" s="10" t="s">
        <v>5144</v>
      </c>
      <c r="AC198" s="51" t="s">
        <v>4653</v>
      </c>
      <c r="AD198" s="48" t="s">
        <v>837</v>
      </c>
      <c r="AE198" s="110" t="s">
        <v>1117</v>
      </c>
      <c r="AF198" s="110" t="s">
        <v>1117</v>
      </c>
      <c r="AG198" s="3" t="s">
        <v>5387</v>
      </c>
      <c r="AH198" s="124">
        <v>36</v>
      </c>
      <c r="AI198" s="145" t="s">
        <v>2353</v>
      </c>
      <c r="AJ198" s="145">
        <v>49</v>
      </c>
      <c r="AK198" s="145" t="s">
        <v>5707</v>
      </c>
    </row>
    <row r="199" spans="27:37" x14ac:dyDescent="0.35">
      <c r="AA199" s="128" t="s">
        <v>6524</v>
      </c>
      <c r="AB199" s="10" t="s">
        <v>5144</v>
      </c>
      <c r="AC199" s="51" t="s">
        <v>4674</v>
      </c>
      <c r="AD199" s="48" t="s">
        <v>824</v>
      </c>
      <c r="AE199" s="110" t="s">
        <v>2107</v>
      </c>
      <c r="AF199" s="110" t="s">
        <v>2107</v>
      </c>
      <c r="AG199" s="3" t="s">
        <v>6531</v>
      </c>
      <c r="AH199" s="124">
        <v>13</v>
      </c>
      <c r="AI199" s="145" t="s">
        <v>2353</v>
      </c>
      <c r="AJ199" s="145" t="s">
        <v>1636</v>
      </c>
      <c r="AK199" s="145" t="s">
        <v>5708</v>
      </c>
    </row>
    <row r="200" spans="27:37" x14ac:dyDescent="0.35">
      <c r="AA200" s="128" t="s">
        <v>6524</v>
      </c>
      <c r="AB200" s="10" t="s">
        <v>5144</v>
      </c>
      <c r="AC200" s="51" t="s">
        <v>4695</v>
      </c>
      <c r="AD200" s="48" t="s">
        <v>413</v>
      </c>
      <c r="AE200" s="110" t="s">
        <v>413</v>
      </c>
      <c r="AF200" s="110" t="s">
        <v>413</v>
      </c>
      <c r="AG200" s="3" t="s">
        <v>413</v>
      </c>
      <c r="AH200" s="124"/>
      <c r="AI200" s="145" t="s">
        <v>1636</v>
      </c>
      <c r="AJ200" s="145" t="s">
        <v>1636</v>
      </c>
      <c r="AK200" s="145" t="s">
        <v>5709</v>
      </c>
    </row>
    <row r="201" spans="27:37" x14ac:dyDescent="0.35">
      <c r="AA201" s="128" t="s">
        <v>6524</v>
      </c>
      <c r="AB201" s="10" t="s">
        <v>5144</v>
      </c>
      <c r="AC201" s="51" t="s">
        <v>4716</v>
      </c>
      <c r="AD201" s="48" t="s">
        <v>413</v>
      </c>
      <c r="AE201" s="110" t="s">
        <v>413</v>
      </c>
      <c r="AF201" s="110" t="s">
        <v>413</v>
      </c>
      <c r="AG201" s="10" t="s">
        <v>413</v>
      </c>
      <c r="AH201" s="124"/>
      <c r="AI201" s="145" t="s">
        <v>1636</v>
      </c>
      <c r="AJ201" s="145" t="s">
        <v>1636</v>
      </c>
      <c r="AK201" s="145" t="s">
        <v>5710</v>
      </c>
    </row>
    <row r="202" spans="27:37" x14ac:dyDescent="0.35">
      <c r="AA202" s="128" t="s">
        <v>6524</v>
      </c>
      <c r="AB202" s="10" t="s">
        <v>5145</v>
      </c>
      <c r="AC202" s="51" t="s">
        <v>4652</v>
      </c>
      <c r="AD202" s="48" t="s">
        <v>832</v>
      </c>
      <c r="AE202" s="110" t="s">
        <v>1111</v>
      </c>
      <c r="AF202" s="110" t="s">
        <v>1111</v>
      </c>
      <c r="AG202" s="10" t="s">
        <v>5221</v>
      </c>
      <c r="AH202" s="124">
        <v>39</v>
      </c>
      <c r="AI202" s="145" t="s">
        <v>2353</v>
      </c>
      <c r="AJ202" s="145">
        <v>39</v>
      </c>
      <c r="AK202" s="145" t="s">
        <v>5711</v>
      </c>
    </row>
    <row r="203" spans="27:37" x14ac:dyDescent="0.35">
      <c r="AA203" s="128" t="s">
        <v>6524</v>
      </c>
      <c r="AB203" s="10" t="s">
        <v>5145</v>
      </c>
      <c r="AC203" s="51" t="s">
        <v>4673</v>
      </c>
      <c r="AD203" s="48" t="s">
        <v>413</v>
      </c>
      <c r="AE203" s="110" t="s">
        <v>413</v>
      </c>
      <c r="AF203" s="110" t="s">
        <v>413</v>
      </c>
      <c r="AG203" s="10" t="s">
        <v>413</v>
      </c>
      <c r="AH203" s="124"/>
      <c r="AI203" s="145" t="s">
        <v>1636</v>
      </c>
      <c r="AJ203" s="145" t="s">
        <v>1636</v>
      </c>
      <c r="AK203" s="145" t="s">
        <v>5712</v>
      </c>
    </row>
    <row r="204" spans="27:37" x14ac:dyDescent="0.35">
      <c r="AA204" s="128" t="s">
        <v>6524</v>
      </c>
      <c r="AB204" s="10" t="s">
        <v>5145</v>
      </c>
      <c r="AC204" s="51" t="s">
        <v>4694</v>
      </c>
      <c r="AD204" s="48" t="s">
        <v>413</v>
      </c>
      <c r="AE204" s="110" t="s">
        <v>413</v>
      </c>
      <c r="AF204" s="110" t="s">
        <v>413</v>
      </c>
      <c r="AG204" s="10" t="s">
        <v>413</v>
      </c>
      <c r="AH204" s="124"/>
      <c r="AI204" s="145" t="s">
        <v>1636</v>
      </c>
      <c r="AJ204" s="145" t="s">
        <v>1636</v>
      </c>
      <c r="AK204" s="145" t="s">
        <v>5713</v>
      </c>
    </row>
    <row r="205" spans="27:37" x14ac:dyDescent="0.35">
      <c r="AA205" s="128" t="s">
        <v>6524</v>
      </c>
      <c r="AB205" s="10" t="s">
        <v>5145</v>
      </c>
      <c r="AC205" s="51" t="s">
        <v>4715</v>
      </c>
      <c r="AD205" s="48" t="s">
        <v>413</v>
      </c>
      <c r="AE205" s="110" t="s">
        <v>413</v>
      </c>
      <c r="AF205" s="110" t="s">
        <v>413</v>
      </c>
      <c r="AG205" s="10" t="s">
        <v>413</v>
      </c>
      <c r="AH205" s="124"/>
      <c r="AI205" s="145" t="s">
        <v>1636</v>
      </c>
      <c r="AJ205" s="145" t="s">
        <v>1636</v>
      </c>
      <c r="AK205" s="145" t="s">
        <v>5714</v>
      </c>
    </row>
    <row r="206" spans="27:37" x14ac:dyDescent="0.35">
      <c r="AA206" s="128" t="s">
        <v>6524</v>
      </c>
      <c r="AB206" s="10" t="s">
        <v>5146</v>
      </c>
      <c r="AC206" s="51" t="s">
        <v>4651</v>
      </c>
      <c r="AD206" s="48" t="s">
        <v>832</v>
      </c>
      <c r="AE206" s="110" t="s">
        <v>1111</v>
      </c>
      <c r="AF206" s="110" t="s">
        <v>1111</v>
      </c>
      <c r="AG206" s="3" t="s">
        <v>5991</v>
      </c>
      <c r="AH206" s="124">
        <v>27</v>
      </c>
      <c r="AI206" s="145" t="s">
        <v>2353</v>
      </c>
      <c r="AJ206" s="145">
        <v>49</v>
      </c>
      <c r="AK206" s="145" t="s">
        <v>5715</v>
      </c>
    </row>
    <row r="207" spans="27:37" x14ac:dyDescent="0.35">
      <c r="AA207" s="128" t="s">
        <v>6524</v>
      </c>
      <c r="AB207" s="10" t="s">
        <v>5146</v>
      </c>
      <c r="AC207" s="51" t="s">
        <v>4672</v>
      </c>
      <c r="AD207" s="48" t="s">
        <v>6036</v>
      </c>
      <c r="AE207" s="110" t="s">
        <v>6037</v>
      </c>
      <c r="AF207" s="110" t="s">
        <v>6037</v>
      </c>
      <c r="AG207" s="3" t="s">
        <v>5988</v>
      </c>
      <c r="AH207" s="124">
        <v>22</v>
      </c>
      <c r="AI207" s="145" t="s">
        <v>2353</v>
      </c>
      <c r="AJ207" s="145" t="s">
        <v>1636</v>
      </c>
      <c r="AK207" s="145" t="s">
        <v>5716</v>
      </c>
    </row>
    <row r="208" spans="27:37" x14ac:dyDescent="0.35">
      <c r="AA208" s="128" t="s">
        <v>6524</v>
      </c>
      <c r="AB208" s="10" t="s">
        <v>5146</v>
      </c>
      <c r="AC208" s="51" t="s">
        <v>4693</v>
      </c>
      <c r="AD208" s="48" t="s">
        <v>413</v>
      </c>
      <c r="AE208" s="110" t="s">
        <v>413</v>
      </c>
      <c r="AF208" s="110" t="s">
        <v>413</v>
      </c>
      <c r="AG208" s="3" t="s">
        <v>413</v>
      </c>
      <c r="AH208" s="124"/>
      <c r="AI208" s="145" t="s">
        <v>1636</v>
      </c>
      <c r="AJ208" s="145" t="s">
        <v>1636</v>
      </c>
      <c r="AK208" s="145" t="s">
        <v>5717</v>
      </c>
    </row>
    <row r="209" spans="27:37" x14ac:dyDescent="0.35">
      <c r="AA209" s="128" t="s">
        <v>6524</v>
      </c>
      <c r="AB209" s="10" t="s">
        <v>5146</v>
      </c>
      <c r="AC209" s="51" t="s">
        <v>4714</v>
      </c>
      <c r="AD209" s="48" t="s">
        <v>413</v>
      </c>
      <c r="AE209" s="110" t="s">
        <v>413</v>
      </c>
      <c r="AF209" s="110" t="s">
        <v>413</v>
      </c>
      <c r="AG209" s="3" t="s">
        <v>413</v>
      </c>
      <c r="AH209" s="124"/>
      <c r="AI209" s="145" t="s">
        <v>1636</v>
      </c>
      <c r="AJ209" s="145" t="s">
        <v>1636</v>
      </c>
      <c r="AK209" s="145" t="s">
        <v>5718</v>
      </c>
    </row>
    <row r="210" spans="27:37" x14ac:dyDescent="0.35">
      <c r="AA210" s="128" t="s">
        <v>6524</v>
      </c>
      <c r="AB210" s="10" t="s">
        <v>5147</v>
      </c>
      <c r="AC210" s="51" t="s">
        <v>4650</v>
      </c>
      <c r="AD210" s="48" t="s">
        <v>837</v>
      </c>
      <c r="AE210" s="110" t="s">
        <v>1117</v>
      </c>
      <c r="AF210" s="110" t="s">
        <v>1117</v>
      </c>
      <c r="AG210" s="3" t="s">
        <v>6540</v>
      </c>
      <c r="AH210" s="124">
        <v>21</v>
      </c>
      <c r="AI210" s="145" t="s">
        <v>2353</v>
      </c>
      <c r="AJ210" s="145">
        <v>49</v>
      </c>
      <c r="AK210" s="145" t="s">
        <v>5719</v>
      </c>
    </row>
    <row r="211" spans="27:37" x14ac:dyDescent="0.35">
      <c r="AA211" s="128" t="s">
        <v>6524</v>
      </c>
      <c r="AB211" s="10" t="s">
        <v>5147</v>
      </c>
      <c r="AC211" s="51" t="s">
        <v>4671</v>
      </c>
      <c r="AD211" s="48" t="s">
        <v>837</v>
      </c>
      <c r="AE211" s="110" t="s">
        <v>1117</v>
      </c>
      <c r="AF211" s="110" t="s">
        <v>1117</v>
      </c>
      <c r="AG211" s="3" t="s">
        <v>6541</v>
      </c>
      <c r="AH211" s="124">
        <v>17</v>
      </c>
      <c r="AI211" s="145" t="s">
        <v>2353</v>
      </c>
      <c r="AJ211" s="145" t="s">
        <v>1636</v>
      </c>
      <c r="AK211" s="145" t="s">
        <v>5720</v>
      </c>
    </row>
    <row r="212" spans="27:37" x14ac:dyDescent="0.35">
      <c r="AA212" s="128" t="s">
        <v>6524</v>
      </c>
      <c r="AB212" s="10" t="s">
        <v>5147</v>
      </c>
      <c r="AC212" s="51" t="s">
        <v>4692</v>
      </c>
      <c r="AD212" s="48" t="s">
        <v>837</v>
      </c>
      <c r="AE212" s="110" t="s">
        <v>1117</v>
      </c>
      <c r="AF212" s="110" t="s">
        <v>1117</v>
      </c>
      <c r="AG212" s="3" t="s">
        <v>5384</v>
      </c>
      <c r="AH212" s="124">
        <v>11</v>
      </c>
      <c r="AI212" s="145" t="s">
        <v>2353</v>
      </c>
      <c r="AJ212" s="145" t="s">
        <v>1636</v>
      </c>
      <c r="AK212" s="145" t="s">
        <v>5721</v>
      </c>
    </row>
    <row r="213" spans="27:37" x14ac:dyDescent="0.35">
      <c r="AA213" s="128" t="s">
        <v>6524</v>
      </c>
      <c r="AB213" s="10" t="s">
        <v>5147</v>
      </c>
      <c r="AC213" s="51" t="s">
        <v>4713</v>
      </c>
      <c r="AD213" s="48" t="s">
        <v>413</v>
      </c>
      <c r="AE213" s="110" t="s">
        <v>413</v>
      </c>
      <c r="AF213" s="110" t="s">
        <v>413</v>
      </c>
      <c r="AG213" s="3" t="s">
        <v>413</v>
      </c>
      <c r="AH213" s="124"/>
      <c r="AI213" s="145" t="s">
        <v>1636</v>
      </c>
      <c r="AJ213" s="145" t="s">
        <v>1636</v>
      </c>
      <c r="AK213" s="145" t="s">
        <v>5722</v>
      </c>
    </row>
    <row r="214" spans="27:37" x14ac:dyDescent="0.35">
      <c r="AA214" s="128" t="s">
        <v>6524</v>
      </c>
      <c r="AB214" s="10" t="s">
        <v>5148</v>
      </c>
      <c r="AC214" s="51" t="s">
        <v>4649</v>
      </c>
      <c r="AD214" s="48" t="s">
        <v>834</v>
      </c>
      <c r="AE214" s="110" t="s">
        <v>1150</v>
      </c>
      <c r="AF214" s="110" t="s">
        <v>1150</v>
      </c>
      <c r="AG214" s="111" t="s">
        <v>5366</v>
      </c>
      <c r="AH214" s="124">
        <v>46</v>
      </c>
      <c r="AI214" s="145" t="s">
        <v>2353</v>
      </c>
      <c r="AJ214" s="145">
        <v>46</v>
      </c>
      <c r="AK214" s="145" t="s">
        <v>5723</v>
      </c>
    </row>
    <row r="215" spans="27:37" x14ac:dyDescent="0.35">
      <c r="AA215" s="128" t="s">
        <v>6524</v>
      </c>
      <c r="AB215" s="10" t="s">
        <v>5148</v>
      </c>
      <c r="AC215" s="51" t="s">
        <v>4670</v>
      </c>
      <c r="AD215" s="48" t="s">
        <v>413</v>
      </c>
      <c r="AE215" s="110" t="s">
        <v>413</v>
      </c>
      <c r="AF215" s="110" t="s">
        <v>413</v>
      </c>
      <c r="AG215" s="3" t="s">
        <v>413</v>
      </c>
      <c r="AH215" s="124"/>
      <c r="AI215" s="145" t="s">
        <v>1636</v>
      </c>
      <c r="AJ215" s="145" t="s">
        <v>1636</v>
      </c>
      <c r="AK215" s="145" t="s">
        <v>5724</v>
      </c>
    </row>
    <row r="216" spans="27:37" x14ac:dyDescent="0.35">
      <c r="AA216" s="128" t="s">
        <v>6524</v>
      </c>
      <c r="AB216" s="10" t="s">
        <v>5148</v>
      </c>
      <c r="AC216" s="51" t="s">
        <v>4691</v>
      </c>
      <c r="AD216" s="48" t="s">
        <v>413</v>
      </c>
      <c r="AE216" s="110" t="s">
        <v>413</v>
      </c>
      <c r="AF216" s="110" t="s">
        <v>413</v>
      </c>
      <c r="AG216" s="3" t="s">
        <v>413</v>
      </c>
      <c r="AH216" s="124"/>
      <c r="AI216" s="145" t="s">
        <v>1636</v>
      </c>
      <c r="AJ216" s="145" t="s">
        <v>1636</v>
      </c>
      <c r="AK216" s="145" t="s">
        <v>5725</v>
      </c>
    </row>
    <row r="217" spans="27:37" x14ac:dyDescent="0.35">
      <c r="AA217" s="128" t="s">
        <v>6524</v>
      </c>
      <c r="AB217" s="10" t="s">
        <v>5148</v>
      </c>
      <c r="AC217" s="51" t="s">
        <v>4712</v>
      </c>
      <c r="AD217" s="48" t="s">
        <v>413</v>
      </c>
      <c r="AE217" s="110" t="s">
        <v>413</v>
      </c>
      <c r="AF217" s="110" t="s">
        <v>413</v>
      </c>
      <c r="AG217" s="10" t="s">
        <v>413</v>
      </c>
      <c r="AH217" s="124"/>
      <c r="AI217" s="145" t="s">
        <v>1636</v>
      </c>
      <c r="AJ217" s="145" t="s">
        <v>1636</v>
      </c>
      <c r="AK217" s="145" t="s">
        <v>5726</v>
      </c>
    </row>
    <row r="218" spans="27:37" x14ac:dyDescent="0.35">
      <c r="AA218" s="128" t="s">
        <v>6524</v>
      </c>
      <c r="AB218" s="10" t="s">
        <v>5149</v>
      </c>
      <c r="AC218" s="51" t="s">
        <v>4648</v>
      </c>
      <c r="AD218" s="48" t="s">
        <v>413</v>
      </c>
      <c r="AE218" s="110" t="s">
        <v>413</v>
      </c>
      <c r="AF218" s="110" t="s">
        <v>413</v>
      </c>
      <c r="AG218" s="10" t="s">
        <v>413</v>
      </c>
      <c r="AH218" s="124"/>
      <c r="AI218" s="145" t="s">
        <v>1636</v>
      </c>
      <c r="AJ218" s="145">
        <v>0</v>
      </c>
      <c r="AK218" s="145" t="s">
        <v>5727</v>
      </c>
    </row>
    <row r="219" spans="27:37" x14ac:dyDescent="0.35">
      <c r="AA219" s="128" t="s">
        <v>6524</v>
      </c>
      <c r="AB219" s="10" t="s">
        <v>5149</v>
      </c>
      <c r="AC219" s="51" t="s">
        <v>4669</v>
      </c>
      <c r="AD219" s="48" t="s">
        <v>413</v>
      </c>
      <c r="AE219" s="110" t="s">
        <v>413</v>
      </c>
      <c r="AF219" s="110" t="s">
        <v>413</v>
      </c>
      <c r="AG219" s="10" t="s">
        <v>413</v>
      </c>
      <c r="AH219" s="124"/>
      <c r="AI219" s="145" t="s">
        <v>1636</v>
      </c>
      <c r="AJ219" s="145" t="s">
        <v>1636</v>
      </c>
      <c r="AK219" s="145" t="s">
        <v>5728</v>
      </c>
    </row>
    <row r="220" spans="27:37" x14ac:dyDescent="0.35">
      <c r="AA220" s="128" t="s">
        <v>6524</v>
      </c>
      <c r="AB220" s="10" t="s">
        <v>5149</v>
      </c>
      <c r="AC220" s="51" t="s">
        <v>4690</v>
      </c>
      <c r="AD220" s="48" t="s">
        <v>413</v>
      </c>
      <c r="AE220" s="110" t="s">
        <v>413</v>
      </c>
      <c r="AF220" s="110" t="s">
        <v>413</v>
      </c>
      <c r="AG220" s="10" t="s">
        <v>413</v>
      </c>
      <c r="AH220" s="124"/>
      <c r="AI220" s="145" t="s">
        <v>1636</v>
      </c>
      <c r="AJ220" s="145" t="s">
        <v>1636</v>
      </c>
      <c r="AK220" s="145" t="s">
        <v>5729</v>
      </c>
    </row>
    <row r="221" spans="27:37" x14ac:dyDescent="0.35">
      <c r="AA221" s="128" t="s">
        <v>6524</v>
      </c>
      <c r="AB221" s="10" t="s">
        <v>5149</v>
      </c>
      <c r="AC221" s="51" t="s">
        <v>4711</v>
      </c>
      <c r="AD221" s="10" t="s">
        <v>413</v>
      </c>
      <c r="AE221" s="111" t="s">
        <v>413</v>
      </c>
      <c r="AF221" s="111" t="s">
        <v>413</v>
      </c>
      <c r="AG221" s="10" t="s">
        <v>413</v>
      </c>
      <c r="AH221" s="124"/>
      <c r="AI221" s="145" t="s">
        <v>1636</v>
      </c>
      <c r="AJ221" s="145" t="s">
        <v>1636</v>
      </c>
      <c r="AK221" s="145" t="s">
        <v>5730</v>
      </c>
    </row>
    <row r="222" spans="27:37" x14ac:dyDescent="0.35">
      <c r="AA222" s="128" t="s">
        <v>6524</v>
      </c>
      <c r="AB222" s="10" t="s">
        <v>5150</v>
      </c>
      <c r="AC222" s="51" t="s">
        <v>4647</v>
      </c>
      <c r="AD222" s="10" t="s">
        <v>413</v>
      </c>
      <c r="AE222" s="111" t="s">
        <v>413</v>
      </c>
      <c r="AF222" s="111" t="s">
        <v>413</v>
      </c>
      <c r="AG222" s="3" t="s">
        <v>413</v>
      </c>
      <c r="AH222" s="124"/>
      <c r="AI222" s="145" t="s">
        <v>1636</v>
      </c>
      <c r="AJ222" s="145">
        <v>0</v>
      </c>
      <c r="AK222" s="145" t="s">
        <v>5731</v>
      </c>
    </row>
    <row r="223" spans="27:37" x14ac:dyDescent="0.35">
      <c r="AA223" s="128" t="s">
        <v>6524</v>
      </c>
      <c r="AB223" s="10" t="s">
        <v>5150</v>
      </c>
      <c r="AC223" s="51" t="s">
        <v>4668</v>
      </c>
      <c r="AD223" s="10" t="s">
        <v>413</v>
      </c>
      <c r="AE223" s="111" t="s">
        <v>413</v>
      </c>
      <c r="AF223" s="111" t="s">
        <v>413</v>
      </c>
      <c r="AG223" s="3" t="s">
        <v>413</v>
      </c>
      <c r="AH223" s="124"/>
      <c r="AI223" s="145" t="s">
        <v>1636</v>
      </c>
      <c r="AJ223" s="145" t="s">
        <v>1636</v>
      </c>
      <c r="AK223" s="145" t="s">
        <v>5732</v>
      </c>
    </row>
    <row r="224" spans="27:37" x14ac:dyDescent="0.35">
      <c r="AA224" s="128" t="s">
        <v>6524</v>
      </c>
      <c r="AB224" s="10" t="s">
        <v>5150</v>
      </c>
      <c r="AC224" s="51" t="s">
        <v>4689</v>
      </c>
      <c r="AD224" s="10" t="s">
        <v>413</v>
      </c>
      <c r="AE224" s="111" t="s">
        <v>413</v>
      </c>
      <c r="AF224" s="111" t="s">
        <v>413</v>
      </c>
      <c r="AG224" s="3" t="s">
        <v>413</v>
      </c>
      <c r="AH224" s="124"/>
      <c r="AI224" s="145" t="s">
        <v>1636</v>
      </c>
      <c r="AJ224" s="145" t="s">
        <v>1636</v>
      </c>
      <c r="AK224" s="145" t="s">
        <v>5733</v>
      </c>
    </row>
    <row r="225" spans="27:37" x14ac:dyDescent="0.35">
      <c r="AA225" s="128" t="s">
        <v>6524</v>
      </c>
      <c r="AB225" s="10" t="s">
        <v>5150</v>
      </c>
      <c r="AC225" s="51" t="s">
        <v>4710</v>
      </c>
      <c r="AD225" s="10" t="s">
        <v>413</v>
      </c>
      <c r="AE225" s="111" t="s">
        <v>413</v>
      </c>
      <c r="AF225" s="111" t="s">
        <v>413</v>
      </c>
      <c r="AG225" s="3" t="s">
        <v>413</v>
      </c>
      <c r="AH225" s="124"/>
      <c r="AI225" s="145" t="s">
        <v>1636</v>
      </c>
      <c r="AJ225" s="145" t="s">
        <v>1636</v>
      </c>
      <c r="AK225" s="145" t="s">
        <v>5734</v>
      </c>
    </row>
    <row r="226" spans="27:37" x14ac:dyDescent="0.35">
      <c r="AA226" s="128" t="s">
        <v>6524</v>
      </c>
      <c r="AB226" s="10" t="s">
        <v>5151</v>
      </c>
      <c r="AC226" s="51" t="s">
        <v>4660</v>
      </c>
      <c r="AD226" s="10" t="s">
        <v>413</v>
      </c>
      <c r="AE226" s="111" t="s">
        <v>413</v>
      </c>
      <c r="AF226" s="111" t="s">
        <v>413</v>
      </c>
      <c r="AG226" s="3" t="s">
        <v>413</v>
      </c>
      <c r="AH226" s="124"/>
      <c r="AI226" s="145" t="s">
        <v>1636</v>
      </c>
      <c r="AJ226" s="145">
        <v>0</v>
      </c>
      <c r="AK226" s="145" t="s">
        <v>5735</v>
      </c>
    </row>
    <row r="227" spans="27:37" x14ac:dyDescent="0.35">
      <c r="AA227" s="128" t="s">
        <v>6524</v>
      </c>
      <c r="AB227" s="10" t="s">
        <v>5151</v>
      </c>
      <c r="AC227" s="51" t="s">
        <v>4681</v>
      </c>
      <c r="AD227" s="10" t="s">
        <v>413</v>
      </c>
      <c r="AE227" s="111" t="s">
        <v>413</v>
      </c>
      <c r="AF227" s="111" t="s">
        <v>413</v>
      </c>
      <c r="AG227" s="3" t="s">
        <v>413</v>
      </c>
      <c r="AH227" s="124"/>
      <c r="AI227" s="145" t="s">
        <v>1636</v>
      </c>
      <c r="AJ227" s="145" t="s">
        <v>1636</v>
      </c>
      <c r="AK227" s="145" t="s">
        <v>5736</v>
      </c>
    </row>
    <row r="228" spans="27:37" x14ac:dyDescent="0.35">
      <c r="AA228" s="128" t="s">
        <v>6524</v>
      </c>
      <c r="AB228" s="10" t="s">
        <v>5151</v>
      </c>
      <c r="AC228" s="51" t="s">
        <v>4702</v>
      </c>
      <c r="AD228" s="10" t="s">
        <v>413</v>
      </c>
      <c r="AE228" s="111" t="s">
        <v>413</v>
      </c>
      <c r="AF228" s="111" t="s">
        <v>413</v>
      </c>
      <c r="AG228" s="3" t="s">
        <v>413</v>
      </c>
      <c r="AH228" s="124"/>
      <c r="AI228" s="145" t="s">
        <v>1636</v>
      </c>
      <c r="AJ228" s="145" t="s">
        <v>1636</v>
      </c>
      <c r="AK228" s="145" t="s">
        <v>5737</v>
      </c>
    </row>
    <row r="229" spans="27:37" x14ac:dyDescent="0.35">
      <c r="AA229" s="128" t="s">
        <v>6524</v>
      </c>
      <c r="AB229" s="10" t="s">
        <v>5151</v>
      </c>
      <c r="AC229" s="51" t="s">
        <v>4723</v>
      </c>
      <c r="AD229" s="10" t="s">
        <v>413</v>
      </c>
      <c r="AE229" s="111" t="s">
        <v>413</v>
      </c>
      <c r="AF229" s="111" t="s">
        <v>413</v>
      </c>
      <c r="AG229" s="3" t="s">
        <v>413</v>
      </c>
      <c r="AH229" s="124"/>
      <c r="AI229" s="145" t="s">
        <v>1636</v>
      </c>
      <c r="AJ229" s="145" t="s">
        <v>1636</v>
      </c>
      <c r="AK229" s="145" t="s">
        <v>5962</v>
      </c>
    </row>
    <row r="230" spans="27:37" x14ac:dyDescent="0.35">
      <c r="AA230" s="128" t="s">
        <v>6524</v>
      </c>
      <c r="AB230" s="10" t="s">
        <v>5152</v>
      </c>
      <c r="AC230" s="51" t="s">
        <v>4659</v>
      </c>
      <c r="AD230" s="10" t="s">
        <v>413</v>
      </c>
      <c r="AE230" s="111" t="s">
        <v>413</v>
      </c>
      <c r="AF230" s="111" t="s">
        <v>413</v>
      </c>
      <c r="AG230" s="3" t="s">
        <v>413</v>
      </c>
      <c r="AH230" s="124"/>
      <c r="AI230" s="145" t="s">
        <v>1636</v>
      </c>
      <c r="AJ230" s="145">
        <v>0</v>
      </c>
      <c r="AK230" s="145" t="s">
        <v>5738</v>
      </c>
    </row>
    <row r="231" spans="27:37" x14ac:dyDescent="0.35">
      <c r="AA231" s="128" t="s">
        <v>6524</v>
      </c>
      <c r="AB231" s="10" t="s">
        <v>5152</v>
      </c>
      <c r="AC231" s="51" t="s">
        <v>4680</v>
      </c>
      <c r="AD231" s="10" t="s">
        <v>413</v>
      </c>
      <c r="AE231" s="110" t="s">
        <v>413</v>
      </c>
      <c r="AF231" s="110" t="s">
        <v>413</v>
      </c>
      <c r="AG231" s="3" t="s">
        <v>413</v>
      </c>
      <c r="AH231" s="124"/>
      <c r="AI231" s="145" t="s">
        <v>1636</v>
      </c>
      <c r="AJ231" s="145" t="s">
        <v>1636</v>
      </c>
      <c r="AK231" s="145" t="s">
        <v>5739</v>
      </c>
    </row>
    <row r="232" spans="27:37" x14ac:dyDescent="0.35">
      <c r="AA232" s="128" t="s">
        <v>6524</v>
      </c>
      <c r="AB232" s="10" t="s">
        <v>5152</v>
      </c>
      <c r="AC232" s="51" t="s">
        <v>4701</v>
      </c>
      <c r="AD232" s="10" t="s">
        <v>413</v>
      </c>
      <c r="AE232" s="111" t="s">
        <v>413</v>
      </c>
      <c r="AF232" s="111" t="s">
        <v>413</v>
      </c>
      <c r="AG232" s="3" t="s">
        <v>413</v>
      </c>
      <c r="AH232" s="124"/>
      <c r="AI232" s="145" t="s">
        <v>1636</v>
      </c>
      <c r="AJ232" s="145" t="s">
        <v>1636</v>
      </c>
      <c r="AK232" s="145" t="s">
        <v>5740</v>
      </c>
    </row>
    <row r="233" spans="27:37" x14ac:dyDescent="0.35">
      <c r="AA233" s="128" t="s">
        <v>6524</v>
      </c>
      <c r="AB233" s="10" t="s">
        <v>5152</v>
      </c>
      <c r="AC233" s="51" t="s">
        <v>4722</v>
      </c>
      <c r="AD233" s="10" t="s">
        <v>413</v>
      </c>
      <c r="AE233" s="111" t="s">
        <v>413</v>
      </c>
      <c r="AF233" s="111" t="s">
        <v>413</v>
      </c>
      <c r="AG233" s="3" t="s">
        <v>413</v>
      </c>
      <c r="AH233" s="124"/>
      <c r="AI233" s="145" t="s">
        <v>1636</v>
      </c>
      <c r="AJ233" s="145" t="s">
        <v>1636</v>
      </c>
      <c r="AK233" s="145" t="s">
        <v>5741</v>
      </c>
    </row>
    <row r="234" spans="27:37" x14ac:dyDescent="0.35">
      <c r="AA234" s="128" t="s">
        <v>6524</v>
      </c>
      <c r="AB234" s="10" t="s">
        <v>5153</v>
      </c>
      <c r="AC234" s="51" t="s">
        <v>4658</v>
      </c>
      <c r="AD234" s="10" t="s">
        <v>413</v>
      </c>
      <c r="AE234" s="111" t="s">
        <v>413</v>
      </c>
      <c r="AF234" s="111" t="s">
        <v>413</v>
      </c>
      <c r="AG234" s="3" t="s">
        <v>413</v>
      </c>
      <c r="AH234" s="124"/>
      <c r="AI234" s="145" t="s">
        <v>1636</v>
      </c>
      <c r="AJ234" s="145">
        <v>0</v>
      </c>
      <c r="AK234" s="145" t="s">
        <v>5743</v>
      </c>
    </row>
    <row r="235" spans="27:37" x14ac:dyDescent="0.35">
      <c r="AA235" s="128" t="s">
        <v>6524</v>
      </c>
      <c r="AB235" s="10" t="s">
        <v>5153</v>
      </c>
      <c r="AC235" s="51" t="s">
        <v>4679</v>
      </c>
      <c r="AD235" s="10" t="s">
        <v>413</v>
      </c>
      <c r="AE235" s="110" t="s">
        <v>413</v>
      </c>
      <c r="AF235" s="110" t="s">
        <v>413</v>
      </c>
      <c r="AG235" s="3" t="s">
        <v>413</v>
      </c>
      <c r="AH235" s="124"/>
      <c r="AI235" s="145" t="s">
        <v>1636</v>
      </c>
      <c r="AJ235" s="145" t="s">
        <v>1636</v>
      </c>
      <c r="AK235" s="145" t="s">
        <v>5744</v>
      </c>
    </row>
    <row r="236" spans="27:37" x14ac:dyDescent="0.35">
      <c r="AA236" s="128" t="s">
        <v>6524</v>
      </c>
      <c r="AB236" s="10" t="s">
        <v>5153</v>
      </c>
      <c r="AC236" s="51" t="s">
        <v>4700</v>
      </c>
      <c r="AD236" s="10" t="s">
        <v>413</v>
      </c>
      <c r="AE236" s="111" t="s">
        <v>413</v>
      </c>
      <c r="AF236" s="111" t="s">
        <v>413</v>
      </c>
      <c r="AG236" s="3" t="s">
        <v>413</v>
      </c>
      <c r="AH236" s="124"/>
      <c r="AI236" s="145" t="s">
        <v>1636</v>
      </c>
      <c r="AJ236" s="145" t="s">
        <v>1636</v>
      </c>
      <c r="AK236" s="145" t="s">
        <v>5745</v>
      </c>
    </row>
    <row r="237" spans="27:37" x14ac:dyDescent="0.35">
      <c r="AA237" s="128" t="s">
        <v>6524</v>
      </c>
      <c r="AB237" s="10" t="s">
        <v>5153</v>
      </c>
      <c r="AC237" s="51" t="s">
        <v>4721</v>
      </c>
      <c r="AD237" s="10" t="s">
        <v>413</v>
      </c>
      <c r="AE237" s="111" t="s">
        <v>413</v>
      </c>
      <c r="AF237" s="111" t="s">
        <v>413</v>
      </c>
      <c r="AG237" s="3" t="s">
        <v>413</v>
      </c>
      <c r="AH237" s="124"/>
      <c r="AI237" s="145" t="s">
        <v>1636</v>
      </c>
      <c r="AJ237" s="145" t="s">
        <v>1636</v>
      </c>
      <c r="AK237" s="145" t="s">
        <v>5746</v>
      </c>
    </row>
    <row r="238" spans="27:37" x14ac:dyDescent="0.35">
      <c r="AA238" s="128" t="s">
        <v>6524</v>
      </c>
      <c r="AB238" s="10" t="s">
        <v>5154</v>
      </c>
      <c r="AC238" s="51" t="s">
        <v>4657</v>
      </c>
      <c r="AD238" s="10" t="s">
        <v>413</v>
      </c>
      <c r="AE238" s="111" t="s">
        <v>413</v>
      </c>
      <c r="AF238" s="111" t="s">
        <v>413</v>
      </c>
      <c r="AG238" s="3" t="s">
        <v>413</v>
      </c>
      <c r="AH238" s="124"/>
      <c r="AI238" s="145" t="s">
        <v>1636</v>
      </c>
      <c r="AJ238" s="145">
        <v>0</v>
      </c>
      <c r="AK238" s="145" t="s">
        <v>5747</v>
      </c>
    </row>
    <row r="239" spans="27:37" x14ac:dyDescent="0.35">
      <c r="AA239" s="128" t="s">
        <v>6524</v>
      </c>
      <c r="AB239" s="41" t="s">
        <v>5154</v>
      </c>
      <c r="AC239" s="41" t="s">
        <v>4678</v>
      </c>
      <c r="AD239" s="10" t="s">
        <v>413</v>
      </c>
      <c r="AE239" s="110" t="s">
        <v>413</v>
      </c>
      <c r="AF239" s="110" t="s">
        <v>413</v>
      </c>
      <c r="AG239" s="3" t="s">
        <v>413</v>
      </c>
      <c r="AH239" s="124"/>
      <c r="AI239" s="145" t="s">
        <v>1636</v>
      </c>
      <c r="AJ239" s="145" t="s">
        <v>1636</v>
      </c>
      <c r="AK239" s="145" t="s">
        <v>5748</v>
      </c>
    </row>
    <row r="240" spans="27:37" x14ac:dyDescent="0.35">
      <c r="AA240" s="128" t="s">
        <v>6524</v>
      </c>
      <c r="AB240" s="10" t="s">
        <v>5154</v>
      </c>
      <c r="AC240" s="51" t="s">
        <v>4699</v>
      </c>
      <c r="AD240" s="10" t="s">
        <v>413</v>
      </c>
      <c r="AE240" s="111" t="s">
        <v>413</v>
      </c>
      <c r="AF240" s="111" t="s">
        <v>413</v>
      </c>
      <c r="AG240" s="3" t="s">
        <v>413</v>
      </c>
      <c r="AH240" s="124"/>
      <c r="AI240" s="145" t="s">
        <v>1636</v>
      </c>
      <c r="AJ240" s="145" t="s">
        <v>1636</v>
      </c>
      <c r="AK240" s="145" t="s">
        <v>5749</v>
      </c>
    </row>
    <row r="241" spans="27:37" x14ac:dyDescent="0.35">
      <c r="AA241" s="128" t="s">
        <v>6524</v>
      </c>
      <c r="AB241" s="10" t="s">
        <v>5154</v>
      </c>
      <c r="AC241" s="51" t="s">
        <v>4720</v>
      </c>
      <c r="AD241" s="10" t="s">
        <v>413</v>
      </c>
      <c r="AE241" s="111" t="s">
        <v>413</v>
      </c>
      <c r="AF241" s="111" t="s">
        <v>413</v>
      </c>
      <c r="AG241" s="3" t="s">
        <v>413</v>
      </c>
      <c r="AH241" s="124"/>
      <c r="AI241" s="145" t="s">
        <v>1636</v>
      </c>
      <c r="AJ241" s="145" t="s">
        <v>1636</v>
      </c>
      <c r="AK241" s="145" t="s">
        <v>5750</v>
      </c>
    </row>
    <row r="242" spans="27:37" x14ac:dyDescent="0.35">
      <c r="AA242" s="128" t="s">
        <v>6524</v>
      </c>
      <c r="AB242" s="10" t="s">
        <v>5155</v>
      </c>
      <c r="AC242" s="51" t="s">
        <v>4656</v>
      </c>
      <c r="AD242" s="10" t="s">
        <v>413</v>
      </c>
      <c r="AE242" s="111" t="s">
        <v>413</v>
      </c>
      <c r="AF242" s="111" t="s">
        <v>413</v>
      </c>
      <c r="AG242" s="3" t="s">
        <v>413</v>
      </c>
      <c r="AH242" s="124"/>
      <c r="AI242" s="145" t="s">
        <v>1636</v>
      </c>
      <c r="AJ242" s="145">
        <v>0</v>
      </c>
      <c r="AK242" s="145" t="s">
        <v>5751</v>
      </c>
    </row>
    <row r="243" spans="27:37" x14ac:dyDescent="0.35">
      <c r="AA243" s="128" t="s">
        <v>6524</v>
      </c>
      <c r="AB243" s="10" t="s">
        <v>5155</v>
      </c>
      <c r="AC243" s="51" t="s">
        <v>4677</v>
      </c>
      <c r="AD243" s="10" t="s">
        <v>413</v>
      </c>
      <c r="AE243" s="110" t="s">
        <v>413</v>
      </c>
      <c r="AF243" s="110" t="s">
        <v>413</v>
      </c>
      <c r="AG243" s="3" t="s">
        <v>413</v>
      </c>
      <c r="AH243" s="124"/>
      <c r="AI243" s="145" t="s">
        <v>1636</v>
      </c>
      <c r="AJ243" s="145" t="s">
        <v>1636</v>
      </c>
      <c r="AK243" s="145" t="s">
        <v>5752</v>
      </c>
    </row>
    <row r="244" spans="27:37" x14ac:dyDescent="0.35">
      <c r="AA244" s="128" t="s">
        <v>6524</v>
      </c>
      <c r="AB244" s="10" t="s">
        <v>5155</v>
      </c>
      <c r="AC244" s="51" t="s">
        <v>4698</v>
      </c>
      <c r="AD244" s="10" t="s">
        <v>413</v>
      </c>
      <c r="AE244" s="111" t="s">
        <v>413</v>
      </c>
      <c r="AF244" s="111" t="s">
        <v>413</v>
      </c>
      <c r="AG244" s="3" t="s">
        <v>413</v>
      </c>
      <c r="AH244" s="124"/>
      <c r="AI244" s="145" t="s">
        <v>1636</v>
      </c>
      <c r="AJ244" s="145" t="s">
        <v>1636</v>
      </c>
      <c r="AK244" s="145" t="s">
        <v>5753</v>
      </c>
    </row>
    <row r="245" spans="27:37" x14ac:dyDescent="0.35">
      <c r="AA245" s="128" t="s">
        <v>6524</v>
      </c>
      <c r="AB245" s="10" t="s">
        <v>5155</v>
      </c>
      <c r="AC245" s="51" t="s">
        <v>4719</v>
      </c>
      <c r="AD245" s="10" t="s">
        <v>413</v>
      </c>
      <c r="AE245" s="111" t="s">
        <v>413</v>
      </c>
      <c r="AF245" s="111" t="s">
        <v>413</v>
      </c>
      <c r="AG245" s="3" t="s">
        <v>413</v>
      </c>
      <c r="AH245" s="124"/>
      <c r="AI245" s="145" t="s">
        <v>1636</v>
      </c>
      <c r="AJ245" s="145" t="s">
        <v>1636</v>
      </c>
      <c r="AK245" s="145" t="s">
        <v>5754</v>
      </c>
    </row>
    <row r="246" spans="27:37" x14ac:dyDescent="0.35">
      <c r="AA246" s="128" t="s">
        <v>6524</v>
      </c>
      <c r="AB246" s="10" t="s">
        <v>5156</v>
      </c>
      <c r="AC246" s="51" t="s">
        <v>4655</v>
      </c>
      <c r="AD246" s="10" t="s">
        <v>413</v>
      </c>
      <c r="AE246" s="111" t="s">
        <v>413</v>
      </c>
      <c r="AF246" s="111" t="s">
        <v>413</v>
      </c>
      <c r="AG246" s="3" t="s">
        <v>413</v>
      </c>
      <c r="AH246" s="124"/>
      <c r="AI246" s="145" t="s">
        <v>1636</v>
      </c>
      <c r="AJ246" s="145">
        <v>0</v>
      </c>
      <c r="AK246" s="145" t="s">
        <v>5755</v>
      </c>
    </row>
    <row r="247" spans="27:37" x14ac:dyDescent="0.35">
      <c r="AA247" s="128" t="s">
        <v>6524</v>
      </c>
      <c r="AB247" s="10" t="s">
        <v>5156</v>
      </c>
      <c r="AC247" s="51" t="s">
        <v>4676</v>
      </c>
      <c r="AD247" s="10" t="s">
        <v>413</v>
      </c>
      <c r="AE247" s="110" t="s">
        <v>413</v>
      </c>
      <c r="AF247" s="110" t="s">
        <v>413</v>
      </c>
      <c r="AG247" s="3" t="s">
        <v>413</v>
      </c>
      <c r="AH247" s="124"/>
      <c r="AI247" s="145" t="s">
        <v>1636</v>
      </c>
      <c r="AJ247" s="145" t="s">
        <v>1636</v>
      </c>
      <c r="AK247" s="145" t="s">
        <v>5756</v>
      </c>
    </row>
    <row r="248" spans="27:37" x14ac:dyDescent="0.35">
      <c r="AA248" s="128" t="s">
        <v>6524</v>
      </c>
      <c r="AB248" s="10" t="s">
        <v>5156</v>
      </c>
      <c r="AC248" s="51" t="s">
        <v>4697</v>
      </c>
      <c r="AD248" s="10" t="s">
        <v>413</v>
      </c>
      <c r="AE248" s="111" t="s">
        <v>413</v>
      </c>
      <c r="AF248" s="111" t="s">
        <v>413</v>
      </c>
      <c r="AG248" s="3" t="s">
        <v>413</v>
      </c>
      <c r="AH248" s="124"/>
      <c r="AI248" s="145" t="s">
        <v>1636</v>
      </c>
      <c r="AJ248" s="145" t="s">
        <v>1636</v>
      </c>
      <c r="AK248" s="145" t="s">
        <v>5757</v>
      </c>
    </row>
    <row r="249" spans="27:37" x14ac:dyDescent="0.35">
      <c r="AA249" s="128" t="s">
        <v>6524</v>
      </c>
      <c r="AB249" s="10" t="s">
        <v>5156</v>
      </c>
      <c r="AC249" s="51" t="s">
        <v>4718</v>
      </c>
      <c r="AD249" s="10" t="s">
        <v>413</v>
      </c>
      <c r="AE249" s="111" t="s">
        <v>413</v>
      </c>
      <c r="AF249" s="111" t="s">
        <v>413</v>
      </c>
      <c r="AG249" s="3" t="s">
        <v>413</v>
      </c>
      <c r="AH249" s="124"/>
      <c r="AI249" s="145" t="s">
        <v>1636</v>
      </c>
      <c r="AJ249" s="145" t="s">
        <v>1636</v>
      </c>
      <c r="AK249" s="145" t="s">
        <v>5758</v>
      </c>
    </row>
    <row r="250" spans="27:37" x14ac:dyDescent="0.35">
      <c r="AA250" s="128" t="s">
        <v>6524</v>
      </c>
      <c r="AB250" s="10" t="s">
        <v>5157</v>
      </c>
      <c r="AC250" s="51" t="s">
        <v>4654</v>
      </c>
      <c r="AD250" s="10" t="s">
        <v>413</v>
      </c>
      <c r="AE250" s="111" t="s">
        <v>413</v>
      </c>
      <c r="AF250" s="111" t="s">
        <v>413</v>
      </c>
      <c r="AG250" s="3" t="s">
        <v>413</v>
      </c>
      <c r="AH250" s="124"/>
      <c r="AI250" s="145" t="s">
        <v>1636</v>
      </c>
      <c r="AJ250" s="145">
        <v>0</v>
      </c>
      <c r="AK250" s="145" t="s">
        <v>5759</v>
      </c>
    </row>
    <row r="251" spans="27:37" x14ac:dyDescent="0.35">
      <c r="AA251" s="128" t="s">
        <v>6524</v>
      </c>
      <c r="AB251" s="10" t="s">
        <v>5157</v>
      </c>
      <c r="AC251" s="51" t="s">
        <v>4675</v>
      </c>
      <c r="AD251" s="10" t="s">
        <v>413</v>
      </c>
      <c r="AE251" s="110" t="s">
        <v>413</v>
      </c>
      <c r="AF251" s="110" t="s">
        <v>413</v>
      </c>
      <c r="AG251" s="3" t="s">
        <v>413</v>
      </c>
      <c r="AH251" s="124"/>
      <c r="AI251" s="145" t="s">
        <v>1636</v>
      </c>
      <c r="AJ251" s="145" t="s">
        <v>1636</v>
      </c>
      <c r="AK251" s="145" t="s">
        <v>5760</v>
      </c>
    </row>
    <row r="252" spans="27:37" x14ac:dyDescent="0.35">
      <c r="AA252" s="128" t="s">
        <v>6524</v>
      </c>
      <c r="AB252" s="10" t="s">
        <v>5157</v>
      </c>
      <c r="AC252" s="51" t="s">
        <v>4696</v>
      </c>
      <c r="AD252" s="10" t="s">
        <v>413</v>
      </c>
      <c r="AE252" s="111" t="s">
        <v>413</v>
      </c>
      <c r="AF252" s="111" t="s">
        <v>413</v>
      </c>
      <c r="AG252" s="3" t="s">
        <v>413</v>
      </c>
      <c r="AH252" s="124"/>
      <c r="AI252" s="145" t="s">
        <v>1636</v>
      </c>
      <c r="AJ252" s="145" t="s">
        <v>1636</v>
      </c>
      <c r="AK252" s="145" t="s">
        <v>5761</v>
      </c>
    </row>
    <row r="253" spans="27:37" x14ac:dyDescent="0.35">
      <c r="AA253" s="128" t="s">
        <v>6524</v>
      </c>
      <c r="AB253" s="10" t="s">
        <v>5157</v>
      </c>
      <c r="AC253" s="51" t="s">
        <v>4717</v>
      </c>
      <c r="AD253" s="10" t="s">
        <v>413</v>
      </c>
      <c r="AE253" s="111" t="s">
        <v>413</v>
      </c>
      <c r="AF253" s="111" t="s">
        <v>413</v>
      </c>
      <c r="AG253" s="3" t="s">
        <v>413</v>
      </c>
      <c r="AH253" s="124"/>
      <c r="AI253" s="145" t="s">
        <v>1636</v>
      </c>
      <c r="AJ253" s="145" t="s">
        <v>1636</v>
      </c>
      <c r="AK253" s="145" t="s">
        <v>5762</v>
      </c>
    </row>
    <row r="254" spans="27:37" x14ac:dyDescent="0.35">
      <c r="AA254" s="128" t="s">
        <v>6524</v>
      </c>
      <c r="AB254" s="10" t="s">
        <v>5158</v>
      </c>
      <c r="AC254" s="51" t="s">
        <v>4667</v>
      </c>
      <c r="AD254" s="10" t="s">
        <v>5390</v>
      </c>
      <c r="AE254" s="111" t="s">
        <v>5391</v>
      </c>
      <c r="AF254" s="111" t="s">
        <v>5391</v>
      </c>
      <c r="AG254" s="3" t="s">
        <v>6537</v>
      </c>
      <c r="AH254" s="124">
        <v>11</v>
      </c>
      <c r="AI254" s="145" t="s">
        <v>2353</v>
      </c>
      <c r="AJ254" s="145">
        <v>49</v>
      </c>
      <c r="AK254" s="145" t="s">
        <v>5763</v>
      </c>
    </row>
    <row r="255" spans="27:37" x14ac:dyDescent="0.35">
      <c r="AA255" s="128" t="s">
        <v>6524</v>
      </c>
      <c r="AB255" s="10" t="s">
        <v>5158</v>
      </c>
      <c r="AC255" s="51" t="s">
        <v>4688</v>
      </c>
      <c r="AD255" s="10" t="s">
        <v>6577</v>
      </c>
      <c r="AE255" s="110" t="s">
        <v>6578</v>
      </c>
      <c r="AF255" s="110" t="s">
        <v>6578</v>
      </c>
      <c r="AG255" s="3" t="s">
        <v>6542</v>
      </c>
      <c r="AH255" s="124">
        <v>27</v>
      </c>
      <c r="AI255" s="145" t="s">
        <v>2353</v>
      </c>
      <c r="AJ255" s="145" t="s">
        <v>1636</v>
      </c>
      <c r="AK255" s="145" t="s">
        <v>5764</v>
      </c>
    </row>
    <row r="256" spans="27:37" x14ac:dyDescent="0.35">
      <c r="AA256" s="128" t="s">
        <v>6524</v>
      </c>
      <c r="AB256" s="10" t="s">
        <v>5158</v>
      </c>
      <c r="AC256" s="51" t="s">
        <v>4709</v>
      </c>
      <c r="AD256" s="10" t="s">
        <v>3801</v>
      </c>
      <c r="AE256" s="111" t="s">
        <v>3806</v>
      </c>
      <c r="AF256" s="111" t="s">
        <v>3806</v>
      </c>
      <c r="AG256" s="3" t="s">
        <v>6536</v>
      </c>
      <c r="AH256" s="124">
        <v>11</v>
      </c>
      <c r="AI256" s="145" t="s">
        <v>2353</v>
      </c>
      <c r="AJ256" s="145" t="s">
        <v>1636</v>
      </c>
      <c r="AK256" s="145" t="s">
        <v>5765</v>
      </c>
    </row>
    <row r="257" spans="27:37" x14ac:dyDescent="0.35">
      <c r="AA257" s="128" t="s">
        <v>6524</v>
      </c>
      <c r="AB257" s="10" t="s">
        <v>5158</v>
      </c>
      <c r="AC257" s="51" t="s">
        <v>4730</v>
      </c>
      <c r="AD257" s="10" t="s">
        <v>413</v>
      </c>
      <c r="AE257" s="111" t="s">
        <v>413</v>
      </c>
      <c r="AF257" s="111" t="s">
        <v>413</v>
      </c>
      <c r="AG257" s="3" t="s">
        <v>413</v>
      </c>
      <c r="AH257" s="124"/>
      <c r="AI257" s="145" t="s">
        <v>1636</v>
      </c>
      <c r="AJ257" s="145" t="s">
        <v>1636</v>
      </c>
      <c r="AK257" s="145" t="s">
        <v>5766</v>
      </c>
    </row>
    <row r="258" spans="27:37" x14ac:dyDescent="0.35">
      <c r="AA258" s="128" t="s">
        <v>6524</v>
      </c>
      <c r="AB258" s="10" t="s">
        <v>5160</v>
      </c>
      <c r="AC258" s="51" t="s">
        <v>4666</v>
      </c>
      <c r="AD258" s="10" t="s">
        <v>3801</v>
      </c>
      <c r="AE258" s="111" t="s">
        <v>3806</v>
      </c>
      <c r="AF258" s="111" t="s">
        <v>3806</v>
      </c>
      <c r="AG258" s="3" t="s">
        <v>5225</v>
      </c>
      <c r="AH258" s="124">
        <v>45</v>
      </c>
      <c r="AI258" s="145" t="s">
        <v>2353</v>
      </c>
      <c r="AJ258" s="145">
        <v>45</v>
      </c>
      <c r="AK258" s="145" t="s">
        <v>5767</v>
      </c>
    </row>
    <row r="259" spans="27:37" x14ac:dyDescent="0.35">
      <c r="AA259" s="128" t="s">
        <v>6524</v>
      </c>
      <c r="AB259" s="10" t="s">
        <v>5160</v>
      </c>
      <c r="AC259" s="51" t="s">
        <v>4687</v>
      </c>
      <c r="AD259" s="10" t="s">
        <v>413</v>
      </c>
      <c r="AE259" s="110" t="s">
        <v>413</v>
      </c>
      <c r="AF259" s="110" t="s">
        <v>413</v>
      </c>
      <c r="AG259" s="3" t="s">
        <v>413</v>
      </c>
      <c r="AH259" s="124"/>
      <c r="AI259" s="145" t="s">
        <v>1636</v>
      </c>
      <c r="AJ259" s="145" t="s">
        <v>1636</v>
      </c>
      <c r="AK259" s="145" t="s">
        <v>5768</v>
      </c>
    </row>
    <row r="260" spans="27:37" x14ac:dyDescent="0.35">
      <c r="AA260" s="128" t="s">
        <v>6524</v>
      </c>
      <c r="AB260" s="10" t="s">
        <v>5160</v>
      </c>
      <c r="AC260" s="51" t="s">
        <v>4708</v>
      </c>
      <c r="AD260" s="10" t="s">
        <v>413</v>
      </c>
      <c r="AE260" s="111" t="s">
        <v>413</v>
      </c>
      <c r="AF260" s="111" t="s">
        <v>413</v>
      </c>
      <c r="AG260" s="3" t="s">
        <v>413</v>
      </c>
      <c r="AH260" s="124"/>
      <c r="AI260" s="145" t="s">
        <v>1636</v>
      </c>
      <c r="AJ260" s="145" t="s">
        <v>1636</v>
      </c>
      <c r="AK260" s="145" t="s">
        <v>5769</v>
      </c>
    </row>
    <row r="261" spans="27:37" x14ac:dyDescent="0.35">
      <c r="AA261" s="128" t="s">
        <v>6524</v>
      </c>
      <c r="AB261" s="10" t="s">
        <v>5160</v>
      </c>
      <c r="AC261" s="51" t="s">
        <v>4729</v>
      </c>
      <c r="AD261" s="10" t="s">
        <v>413</v>
      </c>
      <c r="AE261" s="111" t="s">
        <v>413</v>
      </c>
      <c r="AF261" s="111" t="s">
        <v>413</v>
      </c>
      <c r="AG261" s="3" t="s">
        <v>413</v>
      </c>
      <c r="AH261" s="124"/>
      <c r="AI261" s="145" t="s">
        <v>1636</v>
      </c>
      <c r="AJ261" s="145" t="s">
        <v>1636</v>
      </c>
      <c r="AK261" s="145" t="s">
        <v>5770</v>
      </c>
    </row>
    <row r="262" spans="27:37" x14ac:dyDescent="0.35">
      <c r="AA262" s="128" t="s">
        <v>6524</v>
      </c>
      <c r="AB262" s="10" t="s">
        <v>5161</v>
      </c>
      <c r="AC262" s="51" t="s">
        <v>4665</v>
      </c>
      <c r="AD262" s="10" t="s">
        <v>3801</v>
      </c>
      <c r="AE262" s="111" t="s">
        <v>3806</v>
      </c>
      <c r="AF262" s="111" t="s">
        <v>3806</v>
      </c>
      <c r="AG262" s="3" t="s">
        <v>6543</v>
      </c>
      <c r="AH262" s="124">
        <v>26</v>
      </c>
      <c r="AI262" s="145" t="s">
        <v>2353</v>
      </c>
      <c r="AJ262" s="145">
        <v>46</v>
      </c>
      <c r="AK262" s="145" t="s">
        <v>5771</v>
      </c>
    </row>
    <row r="263" spans="27:37" x14ac:dyDescent="0.35">
      <c r="AA263" s="128" t="s">
        <v>6524</v>
      </c>
      <c r="AB263" s="10" t="s">
        <v>5161</v>
      </c>
      <c r="AC263" s="51" t="s">
        <v>4686</v>
      </c>
      <c r="AD263" s="10" t="s">
        <v>6036</v>
      </c>
      <c r="AE263" s="110" t="s">
        <v>6037</v>
      </c>
      <c r="AF263" s="110" t="s">
        <v>6037</v>
      </c>
      <c r="AG263" s="3" t="s">
        <v>6544</v>
      </c>
      <c r="AH263" s="124">
        <v>14</v>
      </c>
      <c r="AI263" s="145" t="s">
        <v>2353</v>
      </c>
      <c r="AJ263" s="145" t="s">
        <v>1636</v>
      </c>
      <c r="AK263" s="145" t="s">
        <v>5772</v>
      </c>
    </row>
    <row r="264" spans="27:37" x14ac:dyDescent="0.35">
      <c r="AA264" s="128" t="s">
        <v>6524</v>
      </c>
      <c r="AB264" s="10" t="s">
        <v>5161</v>
      </c>
      <c r="AC264" s="51" t="s">
        <v>4707</v>
      </c>
      <c r="AD264" s="10" t="s">
        <v>5116</v>
      </c>
      <c r="AE264" s="111" t="s">
        <v>5191</v>
      </c>
      <c r="AF264" s="111" t="s">
        <v>5191</v>
      </c>
      <c r="AG264" s="3" t="s">
        <v>6191</v>
      </c>
      <c r="AH264" s="124">
        <v>6</v>
      </c>
      <c r="AI264" s="145" t="s">
        <v>2353</v>
      </c>
      <c r="AJ264" s="145" t="s">
        <v>1636</v>
      </c>
      <c r="AK264" s="145" t="s">
        <v>5773</v>
      </c>
    </row>
    <row r="265" spans="27:37" x14ac:dyDescent="0.35">
      <c r="AA265" s="128" t="s">
        <v>6524</v>
      </c>
      <c r="AB265" s="10" t="s">
        <v>5161</v>
      </c>
      <c r="AC265" s="51" t="s">
        <v>4728</v>
      </c>
      <c r="AD265" s="10" t="s">
        <v>1636</v>
      </c>
      <c r="AE265" s="111" t="s">
        <v>1636</v>
      </c>
      <c r="AF265" s="111" t="s">
        <v>1636</v>
      </c>
      <c r="AG265" s="3"/>
      <c r="AH265" s="124"/>
      <c r="AI265" s="145" t="s">
        <v>1636</v>
      </c>
      <c r="AJ265" s="145" t="s">
        <v>1636</v>
      </c>
      <c r="AK265" s="145" t="s">
        <v>5774</v>
      </c>
    </row>
    <row r="266" spans="27:37" x14ac:dyDescent="0.35">
      <c r="AA266" s="128" t="s">
        <v>6524</v>
      </c>
      <c r="AB266" s="10" t="s">
        <v>5162</v>
      </c>
      <c r="AC266" s="51" t="s">
        <v>4664</v>
      </c>
      <c r="AD266" s="10" t="s">
        <v>824</v>
      </c>
      <c r="AE266" s="111" t="s">
        <v>2107</v>
      </c>
      <c r="AF266" s="111" t="s">
        <v>2107</v>
      </c>
      <c r="AG266" s="3" t="s">
        <v>5231</v>
      </c>
      <c r="AH266" s="124">
        <v>30</v>
      </c>
      <c r="AI266" s="145" t="s">
        <v>2353</v>
      </c>
      <c r="AJ266" s="145">
        <v>46</v>
      </c>
      <c r="AK266" s="145" t="s">
        <v>5775</v>
      </c>
    </row>
    <row r="267" spans="27:37" x14ac:dyDescent="0.35">
      <c r="AA267" s="128" t="s">
        <v>6524</v>
      </c>
      <c r="AB267" s="10" t="s">
        <v>5162</v>
      </c>
      <c r="AC267" s="51" t="s">
        <v>4685</v>
      </c>
      <c r="AD267" s="10" t="s">
        <v>1721</v>
      </c>
      <c r="AE267" s="110" t="s">
        <v>2109</v>
      </c>
      <c r="AF267" s="110" t="s">
        <v>2109</v>
      </c>
      <c r="AG267" s="3" t="s">
        <v>5990</v>
      </c>
      <c r="AH267" s="124">
        <v>12</v>
      </c>
      <c r="AI267" s="145" t="s">
        <v>2353</v>
      </c>
      <c r="AJ267" s="145" t="s">
        <v>1636</v>
      </c>
      <c r="AK267" s="145" t="s">
        <v>5776</v>
      </c>
    </row>
    <row r="268" spans="27:37" x14ac:dyDescent="0.35">
      <c r="AA268" s="128" t="s">
        <v>6524</v>
      </c>
      <c r="AB268" s="10" t="s">
        <v>5162</v>
      </c>
      <c r="AC268" s="51" t="s">
        <v>4706</v>
      </c>
      <c r="AD268" s="10" t="s">
        <v>1721</v>
      </c>
      <c r="AE268" s="111" t="s">
        <v>2109</v>
      </c>
      <c r="AF268" s="111" t="s">
        <v>2109</v>
      </c>
      <c r="AG268" s="3" t="s">
        <v>6200</v>
      </c>
      <c r="AH268" s="124">
        <v>4</v>
      </c>
      <c r="AI268" s="145" t="s">
        <v>2353</v>
      </c>
      <c r="AJ268" s="145" t="s">
        <v>1636</v>
      </c>
      <c r="AK268" s="145" t="s">
        <v>5777</v>
      </c>
    </row>
    <row r="269" spans="27:37" x14ac:dyDescent="0.35">
      <c r="AA269" s="128" t="s">
        <v>6524</v>
      </c>
      <c r="AB269" s="10" t="s">
        <v>5162</v>
      </c>
      <c r="AC269" s="51" t="s">
        <v>4727</v>
      </c>
      <c r="AD269" s="10" t="s">
        <v>413</v>
      </c>
      <c r="AE269" s="111" t="s">
        <v>413</v>
      </c>
      <c r="AF269" s="111" t="s">
        <v>413</v>
      </c>
      <c r="AG269" s="3" t="s">
        <v>413</v>
      </c>
      <c r="AH269" s="124"/>
      <c r="AI269" s="145" t="s">
        <v>1636</v>
      </c>
      <c r="AJ269" s="145" t="s">
        <v>1636</v>
      </c>
      <c r="AK269" s="145" t="s">
        <v>5778</v>
      </c>
    </row>
    <row r="270" spans="27:37" x14ac:dyDescent="0.35">
      <c r="AA270" s="128" t="s">
        <v>6524</v>
      </c>
      <c r="AB270" s="10" t="s">
        <v>5163</v>
      </c>
      <c r="AC270" s="51" t="s">
        <v>4663</v>
      </c>
      <c r="AD270" s="10" t="s">
        <v>1721</v>
      </c>
      <c r="AE270" s="111" t="s">
        <v>2109</v>
      </c>
      <c r="AF270" s="111" t="s">
        <v>2109</v>
      </c>
      <c r="AG270" s="3" t="s">
        <v>6196</v>
      </c>
      <c r="AH270" s="124">
        <v>37</v>
      </c>
      <c r="AI270" s="145" t="s">
        <v>2353</v>
      </c>
      <c r="AJ270" s="145">
        <v>37</v>
      </c>
      <c r="AK270" s="145" t="s">
        <v>5779</v>
      </c>
    </row>
    <row r="271" spans="27:37" x14ac:dyDescent="0.35">
      <c r="AA271" s="128" t="s">
        <v>6524</v>
      </c>
      <c r="AB271" s="10" t="s">
        <v>5163</v>
      </c>
      <c r="AC271" s="51" t="s">
        <v>4684</v>
      </c>
      <c r="AD271" s="10" t="s">
        <v>413</v>
      </c>
      <c r="AE271" s="110" t="s">
        <v>413</v>
      </c>
      <c r="AF271" s="110" t="s">
        <v>413</v>
      </c>
      <c r="AG271" s="3" t="s">
        <v>413</v>
      </c>
      <c r="AH271" s="124"/>
      <c r="AI271" s="145" t="s">
        <v>1636</v>
      </c>
      <c r="AJ271" s="145" t="s">
        <v>1636</v>
      </c>
      <c r="AK271" s="145" t="s">
        <v>5780</v>
      </c>
    </row>
    <row r="272" spans="27:37" x14ac:dyDescent="0.35">
      <c r="AA272" s="128" t="s">
        <v>6524</v>
      </c>
      <c r="AB272" s="10" t="s">
        <v>5163</v>
      </c>
      <c r="AC272" s="51" t="s">
        <v>4705</v>
      </c>
      <c r="AD272" s="10" t="s">
        <v>413</v>
      </c>
      <c r="AE272" s="111" t="s">
        <v>413</v>
      </c>
      <c r="AF272" s="111" t="s">
        <v>413</v>
      </c>
      <c r="AG272" s="3" t="s">
        <v>413</v>
      </c>
      <c r="AH272" s="124"/>
      <c r="AI272" s="145" t="s">
        <v>1636</v>
      </c>
      <c r="AJ272" s="145" t="s">
        <v>1636</v>
      </c>
      <c r="AK272" s="145" t="s">
        <v>5781</v>
      </c>
    </row>
    <row r="273" spans="27:37" x14ac:dyDescent="0.35">
      <c r="AA273" s="128" t="s">
        <v>6524</v>
      </c>
      <c r="AB273" s="10" t="s">
        <v>5163</v>
      </c>
      <c r="AC273" s="51" t="s">
        <v>4726</v>
      </c>
      <c r="AD273" s="10" t="s">
        <v>413</v>
      </c>
      <c r="AE273" s="111" t="s">
        <v>413</v>
      </c>
      <c r="AF273" s="111" t="s">
        <v>413</v>
      </c>
      <c r="AG273" s="3" t="s">
        <v>413</v>
      </c>
      <c r="AH273" s="124"/>
      <c r="AI273" s="145" t="s">
        <v>1636</v>
      </c>
      <c r="AJ273" s="145" t="s">
        <v>1636</v>
      </c>
      <c r="AK273" s="145" t="s">
        <v>5782</v>
      </c>
    </row>
    <row r="274" spans="27:37" x14ac:dyDescent="0.35">
      <c r="AA274" s="128" t="s">
        <v>6524</v>
      </c>
      <c r="AB274" s="10" t="s">
        <v>5164</v>
      </c>
      <c r="AC274" s="51" t="s">
        <v>4662</v>
      </c>
      <c r="AD274" s="10" t="s">
        <v>832</v>
      </c>
      <c r="AE274" s="111" t="s">
        <v>1111</v>
      </c>
      <c r="AF274" s="111" t="s">
        <v>1111</v>
      </c>
      <c r="AG274" s="3" t="s">
        <v>6364</v>
      </c>
      <c r="AH274" s="124">
        <v>29</v>
      </c>
      <c r="AI274" s="145" t="s">
        <v>2353</v>
      </c>
      <c r="AJ274" s="145">
        <v>49</v>
      </c>
      <c r="AK274" s="145" t="s">
        <v>5783</v>
      </c>
    </row>
    <row r="275" spans="27:37" x14ac:dyDescent="0.35">
      <c r="AA275" s="128" t="s">
        <v>6524</v>
      </c>
      <c r="AB275" s="10" t="s">
        <v>5164</v>
      </c>
      <c r="AC275" s="51" t="s">
        <v>4683</v>
      </c>
      <c r="AD275" s="10" t="s">
        <v>1721</v>
      </c>
      <c r="AE275" s="110" t="s">
        <v>2109</v>
      </c>
      <c r="AF275" s="110" t="s">
        <v>2109</v>
      </c>
      <c r="AG275" s="3" t="s">
        <v>6200</v>
      </c>
      <c r="AH275" s="124">
        <v>20</v>
      </c>
      <c r="AI275" s="145" t="s">
        <v>2353</v>
      </c>
      <c r="AJ275" s="145" t="s">
        <v>1636</v>
      </c>
      <c r="AK275" s="145" t="s">
        <v>5784</v>
      </c>
    </row>
    <row r="276" spans="27:37" x14ac:dyDescent="0.35">
      <c r="AA276" s="128" t="s">
        <v>6524</v>
      </c>
      <c r="AB276" s="10" t="s">
        <v>5164</v>
      </c>
      <c r="AC276" s="51" t="s">
        <v>4704</v>
      </c>
      <c r="AD276" s="10" t="s">
        <v>413</v>
      </c>
      <c r="AE276" s="110" t="s">
        <v>413</v>
      </c>
      <c r="AF276" s="110" t="s">
        <v>413</v>
      </c>
      <c r="AG276" s="3" t="s">
        <v>413</v>
      </c>
      <c r="AH276" s="124"/>
      <c r="AI276" s="145" t="s">
        <v>1636</v>
      </c>
      <c r="AJ276" s="145" t="s">
        <v>1636</v>
      </c>
      <c r="AK276" s="145" t="s">
        <v>5785</v>
      </c>
    </row>
    <row r="277" spans="27:37" x14ac:dyDescent="0.35">
      <c r="AA277" s="128" t="s">
        <v>6524</v>
      </c>
      <c r="AB277" s="10" t="s">
        <v>5164</v>
      </c>
      <c r="AC277" s="51" t="s">
        <v>4725</v>
      </c>
      <c r="AD277" s="10" t="s">
        <v>413</v>
      </c>
      <c r="AE277" s="110" t="s">
        <v>413</v>
      </c>
      <c r="AF277" s="110" t="s">
        <v>413</v>
      </c>
      <c r="AG277" s="3" t="s">
        <v>413</v>
      </c>
      <c r="AH277" s="124"/>
      <c r="AI277" s="145" t="s">
        <v>1636</v>
      </c>
      <c r="AJ277" s="145" t="s">
        <v>1636</v>
      </c>
      <c r="AK277" s="145" t="s">
        <v>5786</v>
      </c>
    </row>
    <row r="278" spans="27:37" x14ac:dyDescent="0.35">
      <c r="AA278" s="128" t="s">
        <v>6524</v>
      </c>
      <c r="AB278" s="10" t="s">
        <v>5165</v>
      </c>
      <c r="AC278" s="51" t="s">
        <v>4661</v>
      </c>
      <c r="AD278" s="10" t="s">
        <v>824</v>
      </c>
      <c r="AE278" s="110" t="s">
        <v>2107</v>
      </c>
      <c r="AF278" s="110" t="s">
        <v>2107</v>
      </c>
      <c r="AG278" s="3" t="s">
        <v>6362</v>
      </c>
      <c r="AH278" s="124">
        <v>22</v>
      </c>
      <c r="AI278" s="145" t="s">
        <v>2353</v>
      </c>
      <c r="AJ278" s="145">
        <v>49</v>
      </c>
      <c r="AK278" s="145" t="s">
        <v>5787</v>
      </c>
    </row>
    <row r="279" spans="27:37" x14ac:dyDescent="0.35">
      <c r="AA279" s="128" t="s">
        <v>6524</v>
      </c>
      <c r="AB279" s="10" t="s">
        <v>5165</v>
      </c>
      <c r="AC279" s="51" t="s">
        <v>4682</v>
      </c>
      <c r="AD279" s="10" t="s">
        <v>1721</v>
      </c>
      <c r="AE279" s="110" t="s">
        <v>2109</v>
      </c>
      <c r="AF279" s="110" t="s">
        <v>2109</v>
      </c>
      <c r="AG279" s="3" t="s">
        <v>6200</v>
      </c>
      <c r="AH279" s="124">
        <v>27</v>
      </c>
      <c r="AI279" s="145" t="s">
        <v>2353</v>
      </c>
      <c r="AJ279" s="145" t="s">
        <v>1636</v>
      </c>
      <c r="AK279" s="145" t="s">
        <v>5788</v>
      </c>
    </row>
    <row r="280" spans="27:37" x14ac:dyDescent="0.35">
      <c r="AA280" s="128" t="s">
        <v>6524</v>
      </c>
      <c r="AB280" s="10" t="s">
        <v>5165</v>
      </c>
      <c r="AC280" s="51" t="s">
        <v>4703</v>
      </c>
      <c r="AD280" s="10" t="s">
        <v>413</v>
      </c>
      <c r="AE280" s="110" t="s">
        <v>413</v>
      </c>
      <c r="AF280" s="110" t="s">
        <v>413</v>
      </c>
      <c r="AG280" s="3" t="s">
        <v>413</v>
      </c>
      <c r="AH280" s="124"/>
      <c r="AI280" s="145" t="s">
        <v>1636</v>
      </c>
      <c r="AJ280" s="145" t="s">
        <v>1636</v>
      </c>
      <c r="AK280" s="145" t="s">
        <v>5789</v>
      </c>
    </row>
    <row r="281" spans="27:37" x14ac:dyDescent="0.35">
      <c r="AA281" s="128" t="s">
        <v>6524</v>
      </c>
      <c r="AB281" s="10" t="s">
        <v>5165</v>
      </c>
      <c r="AC281" s="51" t="s">
        <v>4724</v>
      </c>
      <c r="AD281" s="10" t="s">
        <v>413</v>
      </c>
      <c r="AE281" s="110" t="s">
        <v>413</v>
      </c>
      <c r="AF281" s="110" t="s">
        <v>413</v>
      </c>
      <c r="AG281" s="3" t="s">
        <v>413</v>
      </c>
      <c r="AH281" s="124"/>
      <c r="AI281" s="145" t="s">
        <v>1636</v>
      </c>
      <c r="AJ281" s="145" t="s">
        <v>1636</v>
      </c>
      <c r="AK281" s="145" t="s">
        <v>5790</v>
      </c>
    </row>
    <row r="282" spans="27:37" x14ac:dyDescent="0.35">
      <c r="AA282" s="128" t="s">
        <v>6524</v>
      </c>
      <c r="AB282" s="10" t="s">
        <v>5166</v>
      </c>
      <c r="AC282" s="51" t="s">
        <v>4569</v>
      </c>
      <c r="AD282" s="10" t="s">
        <v>1475</v>
      </c>
      <c r="AE282" s="110" t="s">
        <v>1634</v>
      </c>
      <c r="AF282" s="110" t="s">
        <v>1634</v>
      </c>
      <c r="AG282" s="3" t="s">
        <v>6371</v>
      </c>
      <c r="AH282" s="124">
        <v>44</v>
      </c>
      <c r="AI282" s="145" t="s">
        <v>2353</v>
      </c>
      <c r="AJ282" s="145">
        <v>44</v>
      </c>
      <c r="AK282" s="145" t="s">
        <v>5791</v>
      </c>
    </row>
    <row r="283" spans="27:37" x14ac:dyDescent="0.35">
      <c r="AA283" s="128" t="s">
        <v>6524</v>
      </c>
      <c r="AB283" s="10" t="s">
        <v>5166</v>
      </c>
      <c r="AC283" s="51" t="s">
        <v>4590</v>
      </c>
      <c r="AD283" s="10" t="s">
        <v>413</v>
      </c>
      <c r="AE283" s="110" t="s">
        <v>413</v>
      </c>
      <c r="AF283" s="110" t="s">
        <v>413</v>
      </c>
      <c r="AG283" s="3" t="s">
        <v>413</v>
      </c>
      <c r="AH283" s="124"/>
      <c r="AI283" s="145" t="s">
        <v>1636</v>
      </c>
      <c r="AJ283" s="145" t="s">
        <v>1636</v>
      </c>
      <c r="AK283" s="145" t="s">
        <v>5792</v>
      </c>
    </row>
    <row r="284" spans="27:37" x14ac:dyDescent="0.35">
      <c r="AA284" s="128" t="s">
        <v>6524</v>
      </c>
      <c r="AB284" s="10" t="s">
        <v>5166</v>
      </c>
      <c r="AC284" s="51" t="s">
        <v>4611</v>
      </c>
      <c r="AD284" s="10" t="s">
        <v>413</v>
      </c>
      <c r="AE284" s="110" t="s">
        <v>413</v>
      </c>
      <c r="AF284" s="110" t="s">
        <v>413</v>
      </c>
      <c r="AG284" s="3" t="s">
        <v>413</v>
      </c>
      <c r="AH284" s="124"/>
      <c r="AI284" s="145" t="s">
        <v>1636</v>
      </c>
      <c r="AJ284" s="145" t="s">
        <v>1636</v>
      </c>
      <c r="AK284" s="145" t="s">
        <v>5793</v>
      </c>
    </row>
    <row r="285" spans="27:37" x14ac:dyDescent="0.35">
      <c r="AA285" s="128" t="s">
        <v>6524</v>
      </c>
      <c r="AB285" s="10" t="s">
        <v>5166</v>
      </c>
      <c r="AC285" s="51" t="s">
        <v>4632</v>
      </c>
      <c r="AD285" s="10" t="s">
        <v>413</v>
      </c>
      <c r="AE285" s="110" t="s">
        <v>413</v>
      </c>
      <c r="AF285" s="110" t="s">
        <v>413</v>
      </c>
      <c r="AG285" s="3" t="s">
        <v>413</v>
      </c>
      <c r="AH285" s="124"/>
      <c r="AI285" s="145" t="s">
        <v>1636</v>
      </c>
      <c r="AJ285" s="145" t="s">
        <v>1636</v>
      </c>
      <c r="AK285" s="145" t="s">
        <v>5794</v>
      </c>
    </row>
    <row r="286" spans="27:37" x14ac:dyDescent="0.35">
      <c r="AA286" s="128" t="s">
        <v>6524</v>
      </c>
      <c r="AB286" s="10" t="s">
        <v>5167</v>
      </c>
      <c r="AC286" s="51" t="s">
        <v>4568</v>
      </c>
      <c r="AD286" s="10" t="s">
        <v>3794</v>
      </c>
      <c r="AE286" s="110" t="s">
        <v>3795</v>
      </c>
      <c r="AF286" s="110" t="s">
        <v>3795</v>
      </c>
      <c r="AG286" s="3" t="s">
        <v>5364</v>
      </c>
      <c r="AH286" s="124">
        <v>10</v>
      </c>
      <c r="AI286" s="145" t="s">
        <v>2353</v>
      </c>
      <c r="AJ286" s="145">
        <v>49</v>
      </c>
      <c r="AK286" s="145" t="s">
        <v>5795</v>
      </c>
    </row>
    <row r="287" spans="27:37" x14ac:dyDescent="0.35">
      <c r="AA287" s="128" t="s">
        <v>6524</v>
      </c>
      <c r="AB287" s="10" t="s">
        <v>5167</v>
      </c>
      <c r="AC287" s="51" t="s">
        <v>4589</v>
      </c>
      <c r="AD287" s="10" t="s">
        <v>3794</v>
      </c>
      <c r="AE287" s="110" t="s">
        <v>3795</v>
      </c>
      <c r="AF287" s="110" t="s">
        <v>3795</v>
      </c>
      <c r="AG287" s="3" t="s">
        <v>6019</v>
      </c>
      <c r="AH287" s="124">
        <v>39</v>
      </c>
      <c r="AI287" s="145" t="s">
        <v>2353</v>
      </c>
      <c r="AJ287" s="145" t="s">
        <v>1636</v>
      </c>
      <c r="AK287" s="145" t="s">
        <v>5796</v>
      </c>
    </row>
    <row r="288" spans="27:37" x14ac:dyDescent="0.35">
      <c r="AA288" s="128" t="s">
        <v>6524</v>
      </c>
      <c r="AB288" s="10" t="s">
        <v>5167</v>
      </c>
      <c r="AC288" s="51" t="s">
        <v>4610</v>
      </c>
      <c r="AD288" s="10" t="s">
        <v>413</v>
      </c>
      <c r="AE288" s="111" t="s">
        <v>413</v>
      </c>
      <c r="AF288" s="111" t="s">
        <v>413</v>
      </c>
      <c r="AG288" s="3" t="s">
        <v>413</v>
      </c>
      <c r="AH288" s="124"/>
      <c r="AI288" s="145" t="s">
        <v>1636</v>
      </c>
      <c r="AJ288" s="145" t="s">
        <v>1636</v>
      </c>
      <c r="AK288" s="145" t="s">
        <v>5797</v>
      </c>
    </row>
    <row r="289" spans="27:37" x14ac:dyDescent="0.35">
      <c r="AA289" s="128" t="s">
        <v>6524</v>
      </c>
      <c r="AB289" s="10" t="s">
        <v>5167</v>
      </c>
      <c r="AC289" s="51" t="s">
        <v>4631</v>
      </c>
      <c r="AD289" s="10" t="s">
        <v>413</v>
      </c>
      <c r="AE289" s="111" t="s">
        <v>413</v>
      </c>
      <c r="AF289" s="111" t="s">
        <v>413</v>
      </c>
      <c r="AG289" s="3" t="s">
        <v>413</v>
      </c>
      <c r="AH289" s="124"/>
      <c r="AI289" s="145" t="s">
        <v>1636</v>
      </c>
      <c r="AJ289" s="145" t="s">
        <v>1636</v>
      </c>
      <c r="AK289" s="145" t="s">
        <v>5798</v>
      </c>
    </row>
    <row r="290" spans="27:37" x14ac:dyDescent="0.35">
      <c r="AA290" s="128" t="s">
        <v>6524</v>
      </c>
      <c r="AB290" s="10" t="s">
        <v>5168</v>
      </c>
      <c r="AC290" s="51" t="s">
        <v>4567</v>
      </c>
      <c r="AD290" s="10" t="s">
        <v>6036</v>
      </c>
      <c r="AE290" s="111" t="s">
        <v>6037</v>
      </c>
      <c r="AF290" s="111" t="s">
        <v>6037</v>
      </c>
      <c r="AG290" s="3" t="s">
        <v>6020</v>
      </c>
      <c r="AH290" s="124">
        <v>16</v>
      </c>
      <c r="AI290" s="145" t="s">
        <v>2353</v>
      </c>
      <c r="AJ290" s="145">
        <v>49</v>
      </c>
      <c r="AK290" s="145" t="s">
        <v>5799</v>
      </c>
    </row>
    <row r="291" spans="27:37" x14ac:dyDescent="0.35">
      <c r="AA291" s="128" t="s">
        <v>6524</v>
      </c>
      <c r="AB291" s="10" t="s">
        <v>5168</v>
      </c>
      <c r="AC291" s="51" t="s">
        <v>4588</v>
      </c>
      <c r="AD291" s="10" t="s">
        <v>3794</v>
      </c>
      <c r="AE291" s="110" t="s">
        <v>3795</v>
      </c>
      <c r="AF291" s="110" t="s">
        <v>3795</v>
      </c>
      <c r="AG291" s="3" t="s">
        <v>6545</v>
      </c>
      <c r="AH291" s="124">
        <v>21</v>
      </c>
      <c r="AI291" s="145" t="s">
        <v>2353</v>
      </c>
      <c r="AJ291" s="145" t="s">
        <v>1636</v>
      </c>
      <c r="AK291" s="145" t="s">
        <v>5800</v>
      </c>
    </row>
    <row r="292" spans="27:37" x14ac:dyDescent="0.35">
      <c r="AA292" s="128" t="s">
        <v>6524</v>
      </c>
      <c r="AB292" s="10" t="s">
        <v>5168</v>
      </c>
      <c r="AC292" s="51" t="s">
        <v>4609</v>
      </c>
      <c r="AD292" s="10" t="s">
        <v>2092</v>
      </c>
      <c r="AE292" s="111" t="s">
        <v>2110</v>
      </c>
      <c r="AF292" s="111" t="s">
        <v>2110</v>
      </c>
      <c r="AG292" s="3" t="s">
        <v>6194</v>
      </c>
      <c r="AH292" s="124">
        <v>12</v>
      </c>
      <c r="AI292" s="145" t="s">
        <v>2353</v>
      </c>
      <c r="AJ292" s="145" t="s">
        <v>1636</v>
      </c>
      <c r="AK292" s="145" t="s">
        <v>5801</v>
      </c>
    </row>
    <row r="293" spans="27:37" x14ac:dyDescent="0.35">
      <c r="AA293" s="128" t="s">
        <v>6524</v>
      </c>
      <c r="AB293" s="10" t="s">
        <v>5168</v>
      </c>
      <c r="AC293" s="51" t="s">
        <v>4630</v>
      </c>
      <c r="AD293" s="10" t="s">
        <v>413</v>
      </c>
      <c r="AE293" s="111" t="s">
        <v>413</v>
      </c>
      <c r="AF293" s="111" t="s">
        <v>413</v>
      </c>
      <c r="AG293" s="3" t="s">
        <v>413</v>
      </c>
      <c r="AH293" s="124"/>
      <c r="AI293" s="145" t="s">
        <v>1636</v>
      </c>
      <c r="AJ293" s="145" t="s">
        <v>1636</v>
      </c>
      <c r="AK293" s="145" t="s">
        <v>5802</v>
      </c>
    </row>
    <row r="294" spans="27:37" x14ac:dyDescent="0.35">
      <c r="AA294" s="128" t="s">
        <v>6524</v>
      </c>
      <c r="AB294" s="10" t="s">
        <v>5169</v>
      </c>
      <c r="AC294" s="51" t="s">
        <v>4566</v>
      </c>
      <c r="AD294" s="10" t="s">
        <v>837</v>
      </c>
      <c r="AE294" s="111" t="s">
        <v>1117</v>
      </c>
      <c r="AF294" s="111" t="s">
        <v>1117</v>
      </c>
      <c r="AG294" s="3" t="s">
        <v>6547</v>
      </c>
      <c r="AH294" s="124">
        <v>23</v>
      </c>
      <c r="AI294" s="145" t="s">
        <v>2353</v>
      </c>
      <c r="AJ294" s="145">
        <v>43</v>
      </c>
      <c r="AK294" s="145" t="s">
        <v>5803</v>
      </c>
    </row>
    <row r="295" spans="27:37" x14ac:dyDescent="0.35">
      <c r="AA295" s="128" t="s">
        <v>6524</v>
      </c>
      <c r="AB295" s="10" t="s">
        <v>5169</v>
      </c>
      <c r="AC295" s="51" t="s">
        <v>4587</v>
      </c>
      <c r="AD295" s="10" t="s">
        <v>837</v>
      </c>
      <c r="AE295" s="110" t="s">
        <v>1117</v>
      </c>
      <c r="AF295" s="110" t="s">
        <v>1117</v>
      </c>
      <c r="AG295" s="3" t="s">
        <v>6548</v>
      </c>
      <c r="AH295" s="124">
        <v>20</v>
      </c>
      <c r="AI295" s="145" t="s">
        <v>2353</v>
      </c>
      <c r="AJ295" s="145" t="s">
        <v>1636</v>
      </c>
      <c r="AK295" s="145" t="s">
        <v>5804</v>
      </c>
    </row>
    <row r="296" spans="27:37" x14ac:dyDescent="0.35">
      <c r="AA296" s="128" t="s">
        <v>6524</v>
      </c>
      <c r="AB296" s="10" t="s">
        <v>5169</v>
      </c>
      <c r="AC296" s="51" t="s">
        <v>4608</v>
      </c>
      <c r="AD296" s="10" t="s">
        <v>413</v>
      </c>
      <c r="AE296" s="111" t="s">
        <v>413</v>
      </c>
      <c r="AF296" s="111" t="s">
        <v>413</v>
      </c>
      <c r="AG296" s="3" t="s">
        <v>413</v>
      </c>
      <c r="AH296" s="124"/>
      <c r="AI296" s="145" t="s">
        <v>1636</v>
      </c>
      <c r="AJ296" s="145" t="s">
        <v>1636</v>
      </c>
      <c r="AK296" s="145" t="s">
        <v>5805</v>
      </c>
    </row>
    <row r="297" spans="27:37" x14ac:dyDescent="0.35">
      <c r="AA297" s="128" t="s">
        <v>6524</v>
      </c>
      <c r="AB297" s="10" t="s">
        <v>5169</v>
      </c>
      <c r="AC297" s="51" t="s">
        <v>4629</v>
      </c>
      <c r="AD297" s="10" t="s">
        <v>413</v>
      </c>
      <c r="AE297" s="111" t="s">
        <v>413</v>
      </c>
      <c r="AF297" s="111" t="s">
        <v>413</v>
      </c>
      <c r="AG297" s="3" t="s">
        <v>413</v>
      </c>
      <c r="AH297" s="124"/>
      <c r="AI297" s="145" t="s">
        <v>1636</v>
      </c>
      <c r="AJ297" s="145" t="s">
        <v>1636</v>
      </c>
      <c r="AK297" s="145" t="s">
        <v>5806</v>
      </c>
    </row>
    <row r="298" spans="27:37" x14ac:dyDescent="0.35">
      <c r="AA298" s="128" t="s">
        <v>6524</v>
      </c>
      <c r="AB298" s="10" t="s">
        <v>5170</v>
      </c>
      <c r="AC298" s="51" t="s">
        <v>4565</v>
      </c>
      <c r="AD298" s="10" t="s">
        <v>1475</v>
      </c>
      <c r="AE298" s="111" t="s">
        <v>1634</v>
      </c>
      <c r="AF298" s="111" t="s">
        <v>1634</v>
      </c>
      <c r="AG298" s="3" t="s">
        <v>5367</v>
      </c>
      <c r="AH298" s="124">
        <v>35</v>
      </c>
      <c r="AI298" s="145" t="s">
        <v>2353</v>
      </c>
      <c r="AJ298" s="145">
        <v>49</v>
      </c>
      <c r="AK298" s="145" t="s">
        <v>5807</v>
      </c>
    </row>
    <row r="299" spans="27:37" x14ac:dyDescent="0.35">
      <c r="AA299" s="128" t="s">
        <v>6524</v>
      </c>
      <c r="AB299" s="10" t="s">
        <v>5170</v>
      </c>
      <c r="AC299" s="51" t="s">
        <v>4586</v>
      </c>
      <c r="AD299" s="10" t="s">
        <v>915</v>
      </c>
      <c r="AE299" s="110" t="s">
        <v>1100</v>
      </c>
      <c r="AF299" s="110" t="s">
        <v>1100</v>
      </c>
      <c r="AG299" s="3" t="s">
        <v>5999</v>
      </c>
      <c r="AH299" s="124">
        <v>14</v>
      </c>
      <c r="AI299" s="145" t="s">
        <v>2353</v>
      </c>
      <c r="AJ299" s="145" t="s">
        <v>1636</v>
      </c>
      <c r="AK299" s="145" t="s">
        <v>5808</v>
      </c>
    </row>
    <row r="300" spans="27:37" x14ac:dyDescent="0.35">
      <c r="AA300" s="128" t="s">
        <v>6524</v>
      </c>
      <c r="AB300" s="10" t="s">
        <v>5170</v>
      </c>
      <c r="AC300" s="51" t="s">
        <v>4607</v>
      </c>
      <c r="AD300" s="10" t="s">
        <v>413</v>
      </c>
      <c r="AE300" s="111" t="s">
        <v>413</v>
      </c>
      <c r="AF300" s="111" t="s">
        <v>413</v>
      </c>
      <c r="AG300" s="3" t="s">
        <v>413</v>
      </c>
      <c r="AH300" s="124"/>
      <c r="AI300" s="145" t="s">
        <v>1636</v>
      </c>
      <c r="AJ300" s="145" t="s">
        <v>1636</v>
      </c>
      <c r="AK300" s="145" t="s">
        <v>5809</v>
      </c>
    </row>
    <row r="301" spans="27:37" x14ac:dyDescent="0.35">
      <c r="AA301" s="128" t="s">
        <v>6524</v>
      </c>
      <c r="AB301" s="10" t="s">
        <v>5170</v>
      </c>
      <c r="AC301" s="51" t="s">
        <v>4628</v>
      </c>
      <c r="AD301" s="10" t="s">
        <v>413</v>
      </c>
      <c r="AE301" s="111" t="s">
        <v>413</v>
      </c>
      <c r="AF301" s="111" t="s">
        <v>413</v>
      </c>
      <c r="AG301" s="3" t="s">
        <v>413</v>
      </c>
      <c r="AH301" s="124"/>
      <c r="AI301" s="145" t="s">
        <v>1636</v>
      </c>
      <c r="AJ301" s="145" t="s">
        <v>1636</v>
      </c>
      <c r="AK301" s="145" t="s">
        <v>5810</v>
      </c>
    </row>
    <row r="302" spans="27:37" x14ac:dyDescent="0.35">
      <c r="AA302" s="128" t="s">
        <v>6524</v>
      </c>
      <c r="AB302" s="10" t="s">
        <v>5171</v>
      </c>
      <c r="AC302" s="51" t="s">
        <v>4564</v>
      </c>
      <c r="AD302" s="10" t="s">
        <v>2092</v>
      </c>
      <c r="AE302" s="111" t="s">
        <v>2110</v>
      </c>
      <c r="AF302" s="111" t="s">
        <v>2110</v>
      </c>
      <c r="AG302" s="3" t="s">
        <v>6194</v>
      </c>
      <c r="AH302" s="124">
        <v>29</v>
      </c>
      <c r="AI302" s="145" t="s">
        <v>2353</v>
      </c>
      <c r="AJ302" s="145">
        <v>49</v>
      </c>
      <c r="AK302" s="145" t="s">
        <v>5811</v>
      </c>
    </row>
    <row r="303" spans="27:37" x14ac:dyDescent="0.35">
      <c r="AA303" s="128" t="s">
        <v>6524</v>
      </c>
      <c r="AB303" s="10" t="s">
        <v>5171</v>
      </c>
      <c r="AC303" s="51" t="s">
        <v>4585</v>
      </c>
      <c r="AD303" s="10" t="s">
        <v>2092</v>
      </c>
      <c r="AE303" s="110" t="s">
        <v>2110</v>
      </c>
      <c r="AF303" s="110" t="s">
        <v>2110</v>
      </c>
      <c r="AG303" s="3" t="s">
        <v>6555</v>
      </c>
      <c r="AH303" s="124">
        <v>20</v>
      </c>
      <c r="AI303" s="145" t="s">
        <v>2353</v>
      </c>
      <c r="AJ303" s="145" t="s">
        <v>1636</v>
      </c>
      <c r="AK303" s="145" t="s">
        <v>5812</v>
      </c>
    </row>
    <row r="304" spans="27:37" x14ac:dyDescent="0.35">
      <c r="AA304" s="128" t="s">
        <v>6524</v>
      </c>
      <c r="AB304" s="10" t="s">
        <v>5171</v>
      </c>
      <c r="AC304" s="51" t="s">
        <v>4606</v>
      </c>
      <c r="AD304" s="10" t="s">
        <v>413</v>
      </c>
      <c r="AE304" s="111" t="s">
        <v>413</v>
      </c>
      <c r="AF304" s="111" t="s">
        <v>413</v>
      </c>
      <c r="AG304" s="3" t="s">
        <v>413</v>
      </c>
      <c r="AH304" s="124"/>
      <c r="AI304" s="145" t="s">
        <v>1636</v>
      </c>
      <c r="AJ304" s="145" t="s">
        <v>1636</v>
      </c>
      <c r="AK304" s="145" t="s">
        <v>5813</v>
      </c>
    </row>
    <row r="305" spans="27:37" x14ac:dyDescent="0.35">
      <c r="AA305" s="128" t="s">
        <v>6524</v>
      </c>
      <c r="AB305" s="10" t="s">
        <v>5171</v>
      </c>
      <c r="AC305" s="51" t="s">
        <v>4627</v>
      </c>
      <c r="AD305" s="10" t="s">
        <v>413</v>
      </c>
      <c r="AE305" s="111" t="s">
        <v>413</v>
      </c>
      <c r="AF305" s="111" t="s">
        <v>413</v>
      </c>
      <c r="AG305" s="3" t="s">
        <v>413</v>
      </c>
      <c r="AH305" s="124"/>
      <c r="AI305" s="145" t="s">
        <v>1636</v>
      </c>
      <c r="AJ305" s="145" t="s">
        <v>1636</v>
      </c>
      <c r="AK305" s="145" t="s">
        <v>5814</v>
      </c>
    </row>
    <row r="306" spans="27:37" x14ac:dyDescent="0.35">
      <c r="AA306" s="128" t="s">
        <v>6524</v>
      </c>
      <c r="AB306" s="10" t="s">
        <v>5172</v>
      </c>
      <c r="AC306" s="51" t="s">
        <v>4563</v>
      </c>
      <c r="AD306" s="10" t="s">
        <v>2092</v>
      </c>
      <c r="AE306" s="111" t="s">
        <v>2110</v>
      </c>
      <c r="AF306" s="111" t="s">
        <v>2110</v>
      </c>
      <c r="AG306" t="s">
        <v>6549</v>
      </c>
      <c r="AH306" s="124">
        <v>18</v>
      </c>
      <c r="AI306" s="145" t="s">
        <v>2353</v>
      </c>
      <c r="AJ306" s="145">
        <v>50</v>
      </c>
      <c r="AK306" s="145" t="s">
        <v>5815</v>
      </c>
    </row>
    <row r="307" spans="27:37" x14ac:dyDescent="0.35">
      <c r="AA307" s="128" t="s">
        <v>6524</v>
      </c>
      <c r="AB307" s="10" t="s">
        <v>5172</v>
      </c>
      <c r="AC307" s="51" t="s">
        <v>4584</v>
      </c>
      <c r="AD307" s="10" t="s">
        <v>915</v>
      </c>
      <c r="AE307" s="110" t="s">
        <v>1100</v>
      </c>
      <c r="AF307" s="110" t="s">
        <v>1100</v>
      </c>
      <c r="AG307" s="3" t="s">
        <v>6012</v>
      </c>
      <c r="AH307" s="124">
        <v>15</v>
      </c>
      <c r="AI307" s="145" t="s">
        <v>2353</v>
      </c>
      <c r="AJ307" s="145" t="s">
        <v>1636</v>
      </c>
      <c r="AK307" s="145" t="s">
        <v>5816</v>
      </c>
    </row>
    <row r="308" spans="27:37" x14ac:dyDescent="0.35">
      <c r="AA308" s="128" t="s">
        <v>6524</v>
      </c>
      <c r="AB308" s="10" t="s">
        <v>5172</v>
      </c>
      <c r="AC308" s="51" t="s">
        <v>4605</v>
      </c>
      <c r="AD308" s="10" t="s">
        <v>915</v>
      </c>
      <c r="AE308" s="111" t="s">
        <v>1100</v>
      </c>
      <c r="AF308" s="111" t="s">
        <v>1100</v>
      </c>
      <c r="AG308" s="3" t="s">
        <v>6009</v>
      </c>
      <c r="AH308" s="124">
        <v>17</v>
      </c>
      <c r="AI308" s="145" t="s">
        <v>2353</v>
      </c>
      <c r="AJ308" s="145" t="s">
        <v>1636</v>
      </c>
      <c r="AK308" s="145" t="s">
        <v>5817</v>
      </c>
    </row>
    <row r="309" spans="27:37" x14ac:dyDescent="0.35">
      <c r="AA309" s="128" t="s">
        <v>6524</v>
      </c>
      <c r="AB309" s="10" t="s">
        <v>5172</v>
      </c>
      <c r="AC309" s="51" t="s">
        <v>4626</v>
      </c>
      <c r="AD309" s="10" t="s">
        <v>413</v>
      </c>
      <c r="AE309" s="111" t="s">
        <v>413</v>
      </c>
      <c r="AF309" s="111" t="s">
        <v>413</v>
      </c>
      <c r="AG309" s="3" t="s">
        <v>413</v>
      </c>
      <c r="AH309" s="124"/>
      <c r="AI309" s="145" t="s">
        <v>1636</v>
      </c>
      <c r="AJ309" s="145" t="s">
        <v>1636</v>
      </c>
      <c r="AK309" s="145" t="s">
        <v>5818</v>
      </c>
    </row>
    <row r="310" spans="27:37" x14ac:dyDescent="0.35">
      <c r="AA310" s="128" t="s">
        <v>6524</v>
      </c>
      <c r="AB310" s="10" t="s">
        <v>5173</v>
      </c>
      <c r="AC310" s="51" t="s">
        <v>4576</v>
      </c>
      <c r="AD310" s="10" t="s">
        <v>1475</v>
      </c>
      <c r="AE310" s="111" t="s">
        <v>1634</v>
      </c>
      <c r="AF310" s="111" t="s">
        <v>1634</v>
      </c>
      <c r="AG310" s="3" t="s">
        <v>6198</v>
      </c>
      <c r="AH310" s="124">
        <v>11</v>
      </c>
      <c r="AI310" s="145" t="s">
        <v>2353</v>
      </c>
      <c r="AJ310" s="145">
        <v>49</v>
      </c>
      <c r="AK310" s="145" t="s">
        <v>5819</v>
      </c>
    </row>
    <row r="311" spans="27:37" x14ac:dyDescent="0.35">
      <c r="AA311" s="128" t="s">
        <v>6524</v>
      </c>
      <c r="AB311" s="10" t="s">
        <v>5173</v>
      </c>
      <c r="AC311" s="51" t="s">
        <v>4597</v>
      </c>
      <c r="AD311" s="10" t="s">
        <v>3794</v>
      </c>
      <c r="AE311" s="110" t="s">
        <v>3795</v>
      </c>
      <c r="AF311" s="110" t="s">
        <v>3795</v>
      </c>
      <c r="AG311" s="3" t="s">
        <v>5989</v>
      </c>
      <c r="AH311" s="124">
        <v>13</v>
      </c>
      <c r="AI311" s="145" t="s">
        <v>2353</v>
      </c>
      <c r="AJ311" s="145" t="s">
        <v>1636</v>
      </c>
      <c r="AK311" s="145" t="s">
        <v>5820</v>
      </c>
    </row>
    <row r="312" spans="27:37" x14ac:dyDescent="0.35">
      <c r="AA312" s="128" t="s">
        <v>6524</v>
      </c>
      <c r="AB312" s="10" t="s">
        <v>5173</v>
      </c>
      <c r="AC312" s="51" t="s">
        <v>4618</v>
      </c>
      <c r="AD312" s="10" t="s">
        <v>834</v>
      </c>
      <c r="AE312" s="111" t="s">
        <v>1150</v>
      </c>
      <c r="AF312" s="111" t="s">
        <v>1150</v>
      </c>
      <c r="AG312" s="3" t="s">
        <v>6210</v>
      </c>
      <c r="AH312" s="124">
        <v>25</v>
      </c>
      <c r="AI312" s="145" t="s">
        <v>2353</v>
      </c>
      <c r="AJ312" s="145" t="s">
        <v>1636</v>
      </c>
      <c r="AK312" s="145" t="s">
        <v>5821</v>
      </c>
    </row>
    <row r="313" spans="27:37" x14ac:dyDescent="0.35">
      <c r="AA313" s="128" t="s">
        <v>6524</v>
      </c>
      <c r="AB313" s="10" t="s">
        <v>5173</v>
      </c>
      <c r="AC313" s="51" t="s">
        <v>4639</v>
      </c>
      <c r="AD313" s="10" t="s">
        <v>413</v>
      </c>
      <c r="AE313" s="111" t="s">
        <v>413</v>
      </c>
      <c r="AF313" s="111" t="s">
        <v>413</v>
      </c>
      <c r="AG313" s="3" t="s">
        <v>413</v>
      </c>
      <c r="AH313" s="124"/>
      <c r="AI313" s="145" t="s">
        <v>1636</v>
      </c>
      <c r="AJ313" s="145" t="s">
        <v>1636</v>
      </c>
      <c r="AK313" s="145" t="s">
        <v>5822</v>
      </c>
    </row>
    <row r="314" spans="27:37" x14ac:dyDescent="0.35">
      <c r="AA314" s="128" t="s">
        <v>6524</v>
      </c>
      <c r="AB314" s="10" t="s">
        <v>5174</v>
      </c>
      <c r="AC314" s="51" t="s">
        <v>4575</v>
      </c>
      <c r="AD314" s="10" t="s">
        <v>3794</v>
      </c>
      <c r="AE314" s="111" t="s">
        <v>3795</v>
      </c>
      <c r="AF314" s="111" t="s">
        <v>3795</v>
      </c>
      <c r="AG314" s="3" t="s">
        <v>5981</v>
      </c>
      <c r="AH314" s="124">
        <v>16</v>
      </c>
      <c r="AI314" s="145" t="s">
        <v>2353</v>
      </c>
      <c r="AJ314" s="145">
        <v>49</v>
      </c>
      <c r="AK314" s="145" t="s">
        <v>5823</v>
      </c>
    </row>
    <row r="315" spans="27:37" x14ac:dyDescent="0.35">
      <c r="AA315" s="128" t="s">
        <v>6524</v>
      </c>
      <c r="AB315" s="10" t="s">
        <v>5174</v>
      </c>
      <c r="AC315" s="51" t="s">
        <v>4596</v>
      </c>
      <c r="AD315" s="10" t="s">
        <v>1475</v>
      </c>
      <c r="AE315" s="110" t="s">
        <v>1634</v>
      </c>
      <c r="AF315" s="110" t="s">
        <v>1634</v>
      </c>
      <c r="AG315" s="3" t="s">
        <v>6372</v>
      </c>
      <c r="AH315" s="124">
        <v>33</v>
      </c>
      <c r="AI315" s="145" t="s">
        <v>2353</v>
      </c>
      <c r="AJ315" s="145" t="s">
        <v>1636</v>
      </c>
      <c r="AK315" s="145" t="s">
        <v>5824</v>
      </c>
    </row>
    <row r="316" spans="27:37" x14ac:dyDescent="0.35">
      <c r="AA316" s="128" t="s">
        <v>6524</v>
      </c>
      <c r="AB316" s="10" t="s">
        <v>5174</v>
      </c>
      <c r="AC316" s="51" t="s">
        <v>4617</v>
      </c>
      <c r="AD316" s="10" t="s">
        <v>413</v>
      </c>
      <c r="AE316" s="111" t="s">
        <v>413</v>
      </c>
      <c r="AF316" s="111" t="s">
        <v>413</v>
      </c>
      <c r="AG316" s="3" t="s">
        <v>413</v>
      </c>
      <c r="AH316" s="124"/>
      <c r="AI316" s="145" t="s">
        <v>1636</v>
      </c>
      <c r="AJ316" s="145" t="s">
        <v>1636</v>
      </c>
      <c r="AK316" s="145" t="s">
        <v>5825</v>
      </c>
    </row>
    <row r="317" spans="27:37" x14ac:dyDescent="0.35">
      <c r="AA317" s="128" t="s">
        <v>6524</v>
      </c>
      <c r="AB317" s="10" t="s">
        <v>5174</v>
      </c>
      <c r="AC317" s="51" t="s">
        <v>4638</v>
      </c>
      <c r="AD317" s="10" t="s">
        <v>413</v>
      </c>
      <c r="AE317" s="111" t="s">
        <v>413</v>
      </c>
      <c r="AF317" s="111" t="s">
        <v>413</v>
      </c>
      <c r="AG317" s="3" t="s">
        <v>413</v>
      </c>
      <c r="AH317" s="124"/>
      <c r="AI317" s="145" t="s">
        <v>1636</v>
      </c>
      <c r="AJ317" s="145" t="s">
        <v>1636</v>
      </c>
      <c r="AK317" s="145" t="s">
        <v>5826</v>
      </c>
    </row>
    <row r="318" spans="27:37" x14ac:dyDescent="0.35">
      <c r="AA318" s="128" t="s">
        <v>6524</v>
      </c>
      <c r="AB318" s="10" t="s">
        <v>5175</v>
      </c>
      <c r="AC318" s="51" t="s">
        <v>4574</v>
      </c>
      <c r="AD318" s="10" t="s">
        <v>834</v>
      </c>
      <c r="AE318" s="111" t="s">
        <v>1150</v>
      </c>
      <c r="AF318" s="111" t="s">
        <v>1150</v>
      </c>
      <c r="AG318" s="3" t="s">
        <v>6551</v>
      </c>
      <c r="AH318" s="124">
        <v>11</v>
      </c>
      <c r="AI318" s="145" t="s">
        <v>2353</v>
      </c>
      <c r="AJ318" s="145">
        <v>42</v>
      </c>
      <c r="AK318" s="145" t="s">
        <v>5827</v>
      </c>
    </row>
    <row r="319" spans="27:37" x14ac:dyDescent="0.35">
      <c r="AA319" s="128" t="s">
        <v>6524</v>
      </c>
      <c r="AB319" s="10" t="s">
        <v>5175</v>
      </c>
      <c r="AC319" s="51" t="s">
        <v>4595</v>
      </c>
      <c r="AD319" s="10" t="s">
        <v>837</v>
      </c>
      <c r="AE319" s="111" t="s">
        <v>1117</v>
      </c>
      <c r="AF319" s="111" t="s">
        <v>1117</v>
      </c>
      <c r="AG319" s="3" t="s">
        <v>6563</v>
      </c>
      <c r="AH319" s="124">
        <v>17</v>
      </c>
      <c r="AI319" s="145" t="s">
        <v>2353</v>
      </c>
      <c r="AJ319" s="145" t="s">
        <v>1636</v>
      </c>
      <c r="AK319" s="145" t="s">
        <v>5828</v>
      </c>
    </row>
    <row r="320" spans="27:37" x14ac:dyDescent="0.35">
      <c r="AA320" s="128" t="s">
        <v>6524</v>
      </c>
      <c r="AB320" s="10" t="s">
        <v>5175</v>
      </c>
      <c r="AC320" s="51" t="s">
        <v>4616</v>
      </c>
      <c r="AD320" s="10" t="s">
        <v>6579</v>
      </c>
      <c r="AE320" s="111" t="s">
        <v>6580</v>
      </c>
      <c r="AF320" s="111" t="s">
        <v>6580</v>
      </c>
      <c r="AG320" s="3" t="s">
        <v>6561</v>
      </c>
      <c r="AH320" s="124">
        <v>7</v>
      </c>
      <c r="AI320" s="145" t="s">
        <v>2353</v>
      </c>
      <c r="AJ320" s="145" t="s">
        <v>1636</v>
      </c>
      <c r="AK320" s="145" t="s">
        <v>5829</v>
      </c>
    </row>
    <row r="321" spans="27:37" x14ac:dyDescent="0.35">
      <c r="AA321" s="128" t="s">
        <v>6524</v>
      </c>
      <c r="AB321" s="10" t="s">
        <v>5175</v>
      </c>
      <c r="AC321" s="51" t="s">
        <v>4637</v>
      </c>
      <c r="AD321" s="10" t="s">
        <v>6581</v>
      </c>
      <c r="AE321" s="111" t="s">
        <v>6582</v>
      </c>
      <c r="AF321" s="111" t="s">
        <v>6582</v>
      </c>
      <c r="AG321" s="3" t="s">
        <v>6564</v>
      </c>
      <c r="AH321" s="124">
        <v>7</v>
      </c>
      <c r="AI321" s="145" t="s">
        <v>2353</v>
      </c>
      <c r="AJ321" s="145" t="s">
        <v>1636</v>
      </c>
      <c r="AK321" s="145" t="s">
        <v>5830</v>
      </c>
    </row>
    <row r="322" spans="27:37" x14ac:dyDescent="0.35">
      <c r="AA322" s="128" t="s">
        <v>6524</v>
      </c>
      <c r="AB322" s="10" t="s">
        <v>5175</v>
      </c>
      <c r="AC322" s="51" t="s">
        <v>6560</v>
      </c>
      <c r="AD322" s="10" t="s">
        <v>6581</v>
      </c>
      <c r="AE322" s="110" t="s">
        <v>6583</v>
      </c>
      <c r="AF322" s="110" t="s">
        <v>6583</v>
      </c>
      <c r="AG322" s="3" t="s">
        <v>6562</v>
      </c>
      <c r="AH322" s="124">
        <v>7</v>
      </c>
      <c r="AI322" s="145" t="s">
        <v>2353</v>
      </c>
      <c r="AJ322" s="145" t="s">
        <v>1636</v>
      </c>
      <c r="AK322" s="145" t="s">
        <v>6584</v>
      </c>
    </row>
    <row r="323" spans="27:37" x14ac:dyDescent="0.35">
      <c r="AA323" s="128" t="s">
        <v>6524</v>
      </c>
      <c r="AB323" s="10" t="s">
        <v>5176</v>
      </c>
      <c r="AC323" s="51" t="s">
        <v>4573</v>
      </c>
      <c r="AD323" s="41" t="s">
        <v>1475</v>
      </c>
      <c r="AE323" s="112" t="s">
        <v>1634</v>
      </c>
      <c r="AF323" s="112" t="s">
        <v>1634</v>
      </c>
      <c r="AG323" s="3" t="s">
        <v>6198</v>
      </c>
      <c r="AH323" s="124">
        <v>39</v>
      </c>
      <c r="AI323" s="145" t="s">
        <v>2353</v>
      </c>
      <c r="AJ323" s="145">
        <v>98</v>
      </c>
      <c r="AK323" s="145" t="s">
        <v>5831</v>
      </c>
    </row>
    <row r="324" spans="27:37" x14ac:dyDescent="0.35">
      <c r="AA324" s="128" t="s">
        <v>6524</v>
      </c>
      <c r="AB324" s="10" t="s">
        <v>5176</v>
      </c>
      <c r="AC324" s="51" t="s">
        <v>4594</v>
      </c>
      <c r="AD324" s="10" t="s">
        <v>2092</v>
      </c>
      <c r="AE324" s="111" t="s">
        <v>2110</v>
      </c>
      <c r="AF324" s="111" t="s">
        <v>2110</v>
      </c>
      <c r="AG324" s="3" t="s">
        <v>6001</v>
      </c>
      <c r="AH324" s="124">
        <v>10</v>
      </c>
      <c r="AI324" s="145" t="s">
        <v>2353</v>
      </c>
      <c r="AJ324" s="145" t="s">
        <v>1636</v>
      </c>
      <c r="AK324" s="145" t="s">
        <v>5832</v>
      </c>
    </row>
    <row r="325" spans="27:37" x14ac:dyDescent="0.35">
      <c r="AA325" s="128" t="s">
        <v>6524</v>
      </c>
      <c r="AB325" s="10" t="s">
        <v>5176</v>
      </c>
      <c r="AC325" s="51" t="s">
        <v>4615</v>
      </c>
      <c r="AD325" s="10"/>
      <c r="AE325" s="111"/>
      <c r="AF325" s="111"/>
      <c r="AG325" s="3" t="s">
        <v>413</v>
      </c>
      <c r="AH325" s="124"/>
      <c r="AI325" s="145" t="s">
        <v>1636</v>
      </c>
      <c r="AJ325" s="145" t="s">
        <v>1636</v>
      </c>
      <c r="AK325" s="145" t="s">
        <v>5833</v>
      </c>
    </row>
    <row r="326" spans="27:37" x14ac:dyDescent="0.35">
      <c r="AA326" s="128" t="s">
        <v>6524</v>
      </c>
      <c r="AB326" s="10" t="s">
        <v>5180</v>
      </c>
      <c r="AC326" s="51" t="s">
        <v>4572</v>
      </c>
      <c r="AD326" s="10" t="s">
        <v>3794</v>
      </c>
      <c r="AE326" s="111" t="s">
        <v>3795</v>
      </c>
      <c r="AF326" s="111" t="s">
        <v>3795</v>
      </c>
      <c r="AG326" s="3" t="s">
        <v>5989</v>
      </c>
      <c r="AH326" s="124">
        <v>35</v>
      </c>
      <c r="AI326" s="145" t="s">
        <v>2353</v>
      </c>
      <c r="AJ326" s="145">
        <v>64</v>
      </c>
      <c r="AK326" s="145" t="s">
        <v>5835</v>
      </c>
    </row>
    <row r="327" spans="27:37" x14ac:dyDescent="0.35">
      <c r="AA327" s="128" t="s">
        <v>6524</v>
      </c>
      <c r="AB327" s="10" t="s">
        <v>5180</v>
      </c>
      <c r="AC327" s="51" t="s">
        <v>4593</v>
      </c>
      <c r="AD327" s="10" t="s">
        <v>1475</v>
      </c>
      <c r="AE327" s="110" t="s">
        <v>1634</v>
      </c>
      <c r="AF327" s="110" t="s">
        <v>1634</v>
      </c>
      <c r="AG327" s="3" t="s">
        <v>5367</v>
      </c>
      <c r="AH327" s="124">
        <v>14</v>
      </c>
      <c r="AI327" s="145" t="s">
        <v>2353</v>
      </c>
      <c r="AJ327" s="145" t="s">
        <v>1636</v>
      </c>
      <c r="AK327" s="145" t="s">
        <v>5836</v>
      </c>
    </row>
    <row r="328" spans="27:37" x14ac:dyDescent="0.35">
      <c r="AA328" s="128" t="s">
        <v>6524</v>
      </c>
      <c r="AB328" s="10" t="s">
        <v>5180</v>
      </c>
      <c r="AC328" s="51" t="s">
        <v>4614</v>
      </c>
      <c r="AD328" s="10" t="s">
        <v>413</v>
      </c>
      <c r="AE328" s="111" t="s">
        <v>413</v>
      </c>
      <c r="AF328" s="111" t="s">
        <v>413</v>
      </c>
      <c r="AG328" s="3" t="s">
        <v>413</v>
      </c>
      <c r="AH328" s="124"/>
      <c r="AI328" s="145" t="s">
        <v>1636</v>
      </c>
      <c r="AJ328" s="145" t="s">
        <v>1636</v>
      </c>
      <c r="AK328" s="145" t="s">
        <v>5837</v>
      </c>
    </row>
    <row r="329" spans="27:37" x14ac:dyDescent="0.35">
      <c r="AA329" s="128" t="s">
        <v>6524</v>
      </c>
      <c r="AB329" s="10" t="s">
        <v>5180</v>
      </c>
      <c r="AC329" s="51" t="s">
        <v>4635</v>
      </c>
      <c r="AD329" s="10" t="s">
        <v>413</v>
      </c>
      <c r="AE329" s="111" t="s">
        <v>413</v>
      </c>
      <c r="AF329" s="111" t="s">
        <v>413</v>
      </c>
      <c r="AG329" s="3" t="s">
        <v>413</v>
      </c>
      <c r="AH329" s="124"/>
      <c r="AI329" s="145" t="s">
        <v>1636</v>
      </c>
      <c r="AJ329" s="145" t="s">
        <v>1636</v>
      </c>
      <c r="AK329" s="145" t="s">
        <v>5838</v>
      </c>
    </row>
    <row r="330" spans="27:37" x14ac:dyDescent="0.35">
      <c r="AA330" s="128" t="s">
        <v>6524</v>
      </c>
      <c r="AB330" s="10" t="s">
        <v>5181</v>
      </c>
      <c r="AC330" s="51" t="s">
        <v>4571</v>
      </c>
      <c r="AD330" s="10" t="s">
        <v>2092</v>
      </c>
      <c r="AE330" s="111" t="s">
        <v>2110</v>
      </c>
      <c r="AF330" s="111" t="s">
        <v>2110</v>
      </c>
      <c r="AG330" s="3" t="s">
        <v>4451</v>
      </c>
      <c r="AH330" s="124">
        <v>50</v>
      </c>
      <c r="AI330" s="145" t="s">
        <v>2353</v>
      </c>
      <c r="AJ330" s="145">
        <v>10</v>
      </c>
      <c r="AK330" s="145" t="s">
        <v>5839</v>
      </c>
    </row>
    <row r="331" spans="27:37" x14ac:dyDescent="0.35">
      <c r="AA331" s="128" t="s">
        <v>6524</v>
      </c>
      <c r="AB331" s="10" t="s">
        <v>5181</v>
      </c>
      <c r="AC331" s="51" t="s">
        <v>4592</v>
      </c>
      <c r="AD331" s="10" t="s">
        <v>413</v>
      </c>
      <c r="AE331" s="110" t="s">
        <v>413</v>
      </c>
      <c r="AF331" s="110" t="s">
        <v>413</v>
      </c>
      <c r="AG331" s="3" t="s">
        <v>413</v>
      </c>
      <c r="AH331" s="124"/>
      <c r="AI331" s="145" t="s">
        <v>1636</v>
      </c>
      <c r="AJ331" s="145" t="s">
        <v>1636</v>
      </c>
      <c r="AK331" s="145" t="s">
        <v>5840</v>
      </c>
    </row>
    <row r="332" spans="27:37" x14ac:dyDescent="0.35">
      <c r="AA332" s="128" t="s">
        <v>6524</v>
      </c>
      <c r="AB332" s="10" t="s">
        <v>5181</v>
      </c>
      <c r="AC332" s="51" t="s">
        <v>4613</v>
      </c>
      <c r="AD332" s="10" t="s">
        <v>413</v>
      </c>
      <c r="AE332" s="111" t="s">
        <v>413</v>
      </c>
      <c r="AF332" s="111" t="s">
        <v>413</v>
      </c>
      <c r="AG332" s="3" t="s">
        <v>413</v>
      </c>
      <c r="AH332" s="124"/>
      <c r="AI332" s="145" t="s">
        <v>1636</v>
      </c>
      <c r="AJ332" s="145" t="s">
        <v>1636</v>
      </c>
      <c r="AK332" s="145" t="s">
        <v>5841</v>
      </c>
    </row>
    <row r="333" spans="27:37" x14ac:dyDescent="0.35">
      <c r="AA333" s="128" t="s">
        <v>6524</v>
      </c>
      <c r="AB333" s="10" t="s">
        <v>5181</v>
      </c>
      <c r="AC333" s="51" t="s">
        <v>4634</v>
      </c>
      <c r="AD333" s="10" t="s">
        <v>413</v>
      </c>
      <c r="AE333" s="111" t="s">
        <v>413</v>
      </c>
      <c r="AF333" s="111" t="s">
        <v>413</v>
      </c>
      <c r="AG333" s="3" t="s">
        <v>413</v>
      </c>
      <c r="AH333" s="124"/>
      <c r="AI333" s="145" t="s">
        <v>1636</v>
      </c>
      <c r="AJ333" s="145" t="s">
        <v>1636</v>
      </c>
      <c r="AK333" s="145" t="s">
        <v>5842</v>
      </c>
    </row>
    <row r="334" spans="27:37" x14ac:dyDescent="0.35">
      <c r="AA334" s="128" t="s">
        <v>6524</v>
      </c>
      <c r="AB334" s="10" t="s">
        <v>5182</v>
      </c>
      <c r="AC334" s="51" t="s">
        <v>4570</v>
      </c>
      <c r="AD334" s="10" t="s">
        <v>3794</v>
      </c>
      <c r="AE334" s="111" t="s">
        <v>3795</v>
      </c>
      <c r="AF334" s="111" t="s">
        <v>3795</v>
      </c>
      <c r="AG334" s="3" t="s">
        <v>5981</v>
      </c>
      <c r="AH334" s="124">
        <v>10</v>
      </c>
      <c r="AI334" s="145" t="s">
        <v>2353</v>
      </c>
      <c r="AJ334" s="145">
        <v>45</v>
      </c>
      <c r="AK334" s="145" t="s">
        <v>5843</v>
      </c>
    </row>
    <row r="335" spans="27:37" x14ac:dyDescent="0.35">
      <c r="AA335" s="128" t="s">
        <v>6524</v>
      </c>
      <c r="AB335" s="10" t="s">
        <v>5182</v>
      </c>
      <c r="AC335" s="51" t="s">
        <v>4591</v>
      </c>
      <c r="AD335" s="10" t="s">
        <v>3794</v>
      </c>
      <c r="AE335" s="110" t="s">
        <v>3795</v>
      </c>
      <c r="AF335" s="110" t="s">
        <v>3795</v>
      </c>
      <c r="AG335" s="3" t="s">
        <v>5364</v>
      </c>
      <c r="AH335" s="124">
        <v>39</v>
      </c>
      <c r="AI335" s="145" t="s">
        <v>2353</v>
      </c>
      <c r="AJ335" s="145" t="s">
        <v>1636</v>
      </c>
      <c r="AK335" s="145" t="s">
        <v>5844</v>
      </c>
    </row>
    <row r="336" spans="27:37" x14ac:dyDescent="0.35">
      <c r="AA336" s="128" t="s">
        <v>6524</v>
      </c>
      <c r="AB336" s="10" t="s">
        <v>5182</v>
      </c>
      <c r="AC336" s="51" t="s">
        <v>4612</v>
      </c>
      <c r="AD336" s="10" t="s">
        <v>413</v>
      </c>
      <c r="AE336" s="111" t="s">
        <v>413</v>
      </c>
      <c r="AF336" s="111" t="s">
        <v>413</v>
      </c>
      <c r="AG336" s="3" t="s">
        <v>413</v>
      </c>
      <c r="AH336" s="124"/>
      <c r="AI336" s="145" t="s">
        <v>1636</v>
      </c>
      <c r="AJ336" s="145" t="s">
        <v>1636</v>
      </c>
      <c r="AK336" s="145" t="s">
        <v>5845</v>
      </c>
    </row>
    <row r="337" spans="27:37" x14ac:dyDescent="0.35">
      <c r="AA337" s="128" t="s">
        <v>6524</v>
      </c>
      <c r="AB337" s="10" t="s">
        <v>5182</v>
      </c>
      <c r="AC337" s="51" t="s">
        <v>4633</v>
      </c>
      <c r="AD337" s="10" t="s">
        <v>413</v>
      </c>
      <c r="AE337" s="111" t="s">
        <v>413</v>
      </c>
      <c r="AF337" s="111" t="s">
        <v>413</v>
      </c>
      <c r="AG337" s="3" t="s">
        <v>413</v>
      </c>
      <c r="AH337" s="124"/>
      <c r="AI337" s="145" t="s">
        <v>1636</v>
      </c>
      <c r="AJ337" s="145" t="s">
        <v>1636</v>
      </c>
      <c r="AK337" s="145" t="s">
        <v>5846</v>
      </c>
    </row>
    <row r="338" spans="27:37" x14ac:dyDescent="0.35">
      <c r="AA338" s="128" t="s">
        <v>6524</v>
      </c>
      <c r="AB338" s="10" t="s">
        <v>5183</v>
      </c>
      <c r="AC338" s="51" t="s">
        <v>4583</v>
      </c>
      <c r="AD338" s="10" t="s">
        <v>3794</v>
      </c>
      <c r="AE338" s="111" t="s">
        <v>3795</v>
      </c>
      <c r="AF338" s="111" t="s">
        <v>3795</v>
      </c>
      <c r="AG338" s="3" t="s">
        <v>6195</v>
      </c>
      <c r="AH338" s="124">
        <v>6</v>
      </c>
      <c r="AI338" s="145" t="s">
        <v>2353</v>
      </c>
      <c r="AJ338" s="145">
        <v>62</v>
      </c>
      <c r="AK338" s="145" t="s">
        <v>5847</v>
      </c>
    </row>
    <row r="339" spans="27:37" x14ac:dyDescent="0.35">
      <c r="AA339" s="128" t="s">
        <v>6524</v>
      </c>
      <c r="AB339" s="10" t="s">
        <v>5183</v>
      </c>
      <c r="AC339" s="51" t="s">
        <v>4604</v>
      </c>
      <c r="AD339" s="10" t="s">
        <v>834</v>
      </c>
      <c r="AE339" s="110" t="s">
        <v>1150</v>
      </c>
      <c r="AF339" s="110" t="s">
        <v>1150</v>
      </c>
      <c r="AG339" s="3" t="s">
        <v>5365</v>
      </c>
      <c r="AH339" s="124">
        <v>31</v>
      </c>
      <c r="AI339" s="145" t="s">
        <v>2353</v>
      </c>
      <c r="AJ339" s="145" t="s">
        <v>1636</v>
      </c>
      <c r="AK339" s="145" t="s">
        <v>5848</v>
      </c>
    </row>
    <row r="340" spans="27:37" x14ac:dyDescent="0.35">
      <c r="AA340" s="128" t="s">
        <v>6524</v>
      </c>
      <c r="AB340" s="10" t="s">
        <v>5183</v>
      </c>
      <c r="AC340" s="51" t="s">
        <v>4625</v>
      </c>
      <c r="AD340" s="10" t="s">
        <v>837</v>
      </c>
      <c r="AE340" s="111" t="s">
        <v>1117</v>
      </c>
      <c r="AF340" s="111" t="s">
        <v>1117</v>
      </c>
      <c r="AG340" s="3" t="s">
        <v>5388</v>
      </c>
      <c r="AH340" s="124">
        <v>12</v>
      </c>
      <c r="AI340" s="145" t="s">
        <v>2353</v>
      </c>
      <c r="AJ340" s="145" t="s">
        <v>1636</v>
      </c>
      <c r="AK340" s="145" t="s">
        <v>5849</v>
      </c>
    </row>
    <row r="341" spans="27:37" x14ac:dyDescent="0.35">
      <c r="AA341" s="128" t="s">
        <v>6524</v>
      </c>
      <c r="AB341" s="10" t="s">
        <v>5183</v>
      </c>
      <c r="AC341" s="51" t="s">
        <v>4646</v>
      </c>
      <c r="AD341" s="10" t="s">
        <v>413</v>
      </c>
      <c r="AE341" s="111" t="s">
        <v>413</v>
      </c>
      <c r="AF341" s="111" t="s">
        <v>413</v>
      </c>
      <c r="AG341" s="3" t="s">
        <v>413</v>
      </c>
      <c r="AH341" s="124"/>
      <c r="AI341" s="145" t="s">
        <v>1636</v>
      </c>
      <c r="AJ341" s="145" t="s">
        <v>1636</v>
      </c>
      <c r="AK341" s="145" t="s">
        <v>5850</v>
      </c>
    </row>
    <row r="342" spans="27:37" x14ac:dyDescent="0.35">
      <c r="AA342" s="128" t="s">
        <v>6524</v>
      </c>
      <c r="AB342" s="10" t="s">
        <v>5184</v>
      </c>
      <c r="AC342" s="51" t="s">
        <v>4582</v>
      </c>
      <c r="AD342" s="10" t="s">
        <v>3794</v>
      </c>
      <c r="AE342" s="111" t="s">
        <v>3795</v>
      </c>
      <c r="AF342" s="111" t="s">
        <v>3795</v>
      </c>
      <c r="AG342" s="3" t="s">
        <v>5370</v>
      </c>
      <c r="AH342" s="124">
        <v>19</v>
      </c>
      <c r="AI342" s="145" t="s">
        <v>2353</v>
      </c>
      <c r="AJ342" s="145">
        <v>78</v>
      </c>
      <c r="AK342" s="145" t="s">
        <v>5851</v>
      </c>
    </row>
    <row r="343" spans="27:37" x14ac:dyDescent="0.35">
      <c r="AA343" s="128" t="s">
        <v>6524</v>
      </c>
      <c r="AB343" s="10" t="s">
        <v>5184</v>
      </c>
      <c r="AC343" s="51" t="s">
        <v>4603</v>
      </c>
      <c r="AD343" s="10" t="s">
        <v>837</v>
      </c>
      <c r="AE343" s="110" t="s">
        <v>1117</v>
      </c>
      <c r="AF343" s="110" t="s">
        <v>1117</v>
      </c>
      <c r="AG343" s="3" t="s">
        <v>5384</v>
      </c>
      <c r="AH343" s="124">
        <v>18</v>
      </c>
      <c r="AI343" s="145" t="s">
        <v>2353</v>
      </c>
      <c r="AJ343" s="145" t="s">
        <v>1636</v>
      </c>
      <c r="AK343" s="145" t="s">
        <v>5852</v>
      </c>
    </row>
    <row r="344" spans="27:37" x14ac:dyDescent="0.35">
      <c r="AA344" s="128" t="s">
        <v>6524</v>
      </c>
      <c r="AB344" s="10" t="s">
        <v>5184</v>
      </c>
      <c r="AC344" s="51" t="s">
        <v>4624</v>
      </c>
      <c r="AD344" s="10" t="s">
        <v>837</v>
      </c>
      <c r="AE344" s="111" t="s">
        <v>1117</v>
      </c>
      <c r="AF344" s="111" t="s">
        <v>1117</v>
      </c>
      <c r="AG344" s="3" t="s">
        <v>6532</v>
      </c>
      <c r="AH344" s="124">
        <v>11</v>
      </c>
      <c r="AI344" s="145" t="s">
        <v>2353</v>
      </c>
      <c r="AJ344" s="145" t="s">
        <v>1636</v>
      </c>
      <c r="AK344" s="145" t="s">
        <v>5853</v>
      </c>
    </row>
    <row r="345" spans="27:37" x14ac:dyDescent="0.35">
      <c r="AA345" s="128" t="s">
        <v>6524</v>
      </c>
      <c r="AB345" s="10" t="s">
        <v>5184</v>
      </c>
      <c r="AC345" s="51" t="s">
        <v>4645</v>
      </c>
      <c r="AD345" s="10" t="s">
        <v>413</v>
      </c>
      <c r="AE345" s="111" t="s">
        <v>413</v>
      </c>
      <c r="AF345" s="111" t="s">
        <v>413</v>
      </c>
      <c r="AG345" s="3" t="s">
        <v>413</v>
      </c>
      <c r="AH345" s="124"/>
      <c r="AI345" s="145" t="s">
        <v>1636</v>
      </c>
      <c r="AJ345" s="145" t="s">
        <v>1636</v>
      </c>
      <c r="AK345" s="145" t="s">
        <v>5854</v>
      </c>
    </row>
    <row r="346" spans="27:37" x14ac:dyDescent="0.35">
      <c r="AA346" s="128" t="s">
        <v>6524</v>
      </c>
      <c r="AB346" s="10" t="s">
        <v>5185</v>
      </c>
      <c r="AC346" s="51" t="s">
        <v>4581</v>
      </c>
      <c r="AD346" s="10" t="s">
        <v>3794</v>
      </c>
      <c r="AE346" s="111" t="s">
        <v>3795</v>
      </c>
      <c r="AF346" s="111" t="s">
        <v>3795</v>
      </c>
      <c r="AG346" s="3" t="s">
        <v>5371</v>
      </c>
      <c r="AH346" s="124">
        <v>49</v>
      </c>
      <c r="AI346" s="145" t="s">
        <v>2353</v>
      </c>
      <c r="AJ346" s="145">
        <v>9</v>
      </c>
      <c r="AK346" s="145" t="s">
        <v>5855</v>
      </c>
    </row>
    <row r="347" spans="27:37" x14ac:dyDescent="0.35">
      <c r="AA347" s="128" t="s">
        <v>6524</v>
      </c>
      <c r="AB347" s="10" t="s">
        <v>5185</v>
      </c>
      <c r="AC347" s="51" t="s">
        <v>4602</v>
      </c>
      <c r="AD347" s="10" t="s">
        <v>413</v>
      </c>
      <c r="AE347" s="110" t="s">
        <v>413</v>
      </c>
      <c r="AF347" s="110" t="s">
        <v>413</v>
      </c>
      <c r="AG347" s="3" t="s">
        <v>413</v>
      </c>
      <c r="AH347" s="124"/>
      <c r="AI347" s="145" t="s">
        <v>1636</v>
      </c>
      <c r="AJ347" s="145" t="s">
        <v>1636</v>
      </c>
      <c r="AK347" s="145" t="s">
        <v>5856</v>
      </c>
    </row>
    <row r="348" spans="27:37" x14ac:dyDescent="0.35">
      <c r="AA348" s="128" t="s">
        <v>6524</v>
      </c>
      <c r="AB348" s="10" t="s">
        <v>5185</v>
      </c>
      <c r="AC348" s="51" t="s">
        <v>4623</v>
      </c>
      <c r="AD348" s="10" t="s">
        <v>413</v>
      </c>
      <c r="AE348" s="111" t="s">
        <v>413</v>
      </c>
      <c r="AF348" s="111" t="s">
        <v>413</v>
      </c>
      <c r="AG348" s="3" t="s">
        <v>413</v>
      </c>
      <c r="AH348" s="124"/>
      <c r="AI348" s="145" t="s">
        <v>1636</v>
      </c>
      <c r="AJ348" s="145" t="s">
        <v>1636</v>
      </c>
      <c r="AK348" s="145" t="s">
        <v>5857</v>
      </c>
    </row>
    <row r="349" spans="27:37" x14ac:dyDescent="0.35">
      <c r="AA349" s="128" t="s">
        <v>6524</v>
      </c>
      <c r="AB349" s="10" t="s">
        <v>5185</v>
      </c>
      <c r="AC349" s="51" t="s">
        <v>4644</v>
      </c>
      <c r="AD349" s="10" t="s">
        <v>413</v>
      </c>
      <c r="AE349" s="111" t="s">
        <v>413</v>
      </c>
      <c r="AF349" s="111" t="s">
        <v>413</v>
      </c>
      <c r="AG349" s="3" t="s">
        <v>413</v>
      </c>
      <c r="AH349" s="124"/>
      <c r="AI349" s="145" t="s">
        <v>1636</v>
      </c>
      <c r="AJ349" s="145" t="s">
        <v>1636</v>
      </c>
      <c r="AK349" s="145" t="s">
        <v>5858</v>
      </c>
    </row>
    <row r="350" spans="27:37" x14ac:dyDescent="0.35">
      <c r="AA350" s="128" t="s">
        <v>6524</v>
      </c>
      <c r="AB350" s="10" t="s">
        <v>5186</v>
      </c>
      <c r="AC350" s="51" t="s">
        <v>4580</v>
      </c>
      <c r="AD350" s="10" t="s">
        <v>1475</v>
      </c>
      <c r="AE350" s="111" t="s">
        <v>1634</v>
      </c>
      <c r="AF350" s="111" t="s">
        <v>1634</v>
      </c>
      <c r="AG350" s="3" t="s">
        <v>6372</v>
      </c>
      <c r="AH350" s="124">
        <v>9</v>
      </c>
      <c r="AI350" s="145" t="s">
        <v>2353</v>
      </c>
      <c r="AJ350" s="145">
        <v>69</v>
      </c>
      <c r="AK350" s="145" t="s">
        <v>5859</v>
      </c>
    </row>
    <row r="351" spans="27:37" x14ac:dyDescent="0.35">
      <c r="AA351" s="128" t="s">
        <v>6524</v>
      </c>
      <c r="AB351" s="10" t="s">
        <v>5186</v>
      </c>
      <c r="AC351" s="51" t="s">
        <v>4601</v>
      </c>
      <c r="AD351" s="10" t="s">
        <v>837</v>
      </c>
      <c r="AE351" s="110" t="s">
        <v>1117</v>
      </c>
      <c r="AF351" s="110" t="s">
        <v>1117</v>
      </c>
      <c r="AG351" s="3" t="s">
        <v>6550</v>
      </c>
      <c r="AH351" s="124">
        <v>17</v>
      </c>
      <c r="AI351" s="145" t="s">
        <v>2353</v>
      </c>
      <c r="AJ351" s="145" t="s">
        <v>1636</v>
      </c>
      <c r="AK351" s="145" t="s">
        <v>5860</v>
      </c>
    </row>
    <row r="352" spans="27:37" x14ac:dyDescent="0.35">
      <c r="AA352" s="128" t="s">
        <v>6524</v>
      </c>
      <c r="AB352" s="10" t="s">
        <v>5186</v>
      </c>
      <c r="AC352" s="51" t="s">
        <v>4622</v>
      </c>
      <c r="AD352" s="10" t="s">
        <v>3794</v>
      </c>
      <c r="AE352" s="110" t="s">
        <v>3795</v>
      </c>
      <c r="AF352" s="110" t="s">
        <v>3795</v>
      </c>
      <c r="AG352" s="3" t="s">
        <v>5370</v>
      </c>
      <c r="AH352" s="124">
        <v>22</v>
      </c>
      <c r="AI352" s="145" t="s">
        <v>2353</v>
      </c>
      <c r="AJ352" s="145" t="s">
        <v>1636</v>
      </c>
      <c r="AK352" s="145" t="s">
        <v>5861</v>
      </c>
    </row>
    <row r="353" spans="27:37" x14ac:dyDescent="0.35">
      <c r="AA353" s="128" t="s">
        <v>6524</v>
      </c>
      <c r="AB353" s="10" t="s">
        <v>5186</v>
      </c>
      <c r="AC353" s="51" t="s">
        <v>4643</v>
      </c>
      <c r="AD353" s="10" t="s">
        <v>413</v>
      </c>
      <c r="AE353" s="110" t="s">
        <v>413</v>
      </c>
      <c r="AF353" s="110" t="s">
        <v>413</v>
      </c>
      <c r="AG353" s="3" t="s">
        <v>413</v>
      </c>
      <c r="AH353" s="124"/>
      <c r="AI353" s="145" t="s">
        <v>1636</v>
      </c>
      <c r="AJ353" s="145" t="s">
        <v>1636</v>
      </c>
      <c r="AK353" s="145" t="s">
        <v>5862</v>
      </c>
    </row>
    <row r="354" spans="27:37" x14ac:dyDescent="0.35">
      <c r="AA354" s="128" t="s">
        <v>6524</v>
      </c>
      <c r="AB354" s="10" t="s">
        <v>5187</v>
      </c>
      <c r="AC354" s="51" t="s">
        <v>4579</v>
      </c>
      <c r="AD354" s="10" t="s">
        <v>2092</v>
      </c>
      <c r="AE354" s="110" t="s">
        <v>2110</v>
      </c>
      <c r="AF354" s="110" t="s">
        <v>2110</v>
      </c>
      <c r="AG354" s="3" t="s">
        <v>4465</v>
      </c>
      <c r="AH354" s="124">
        <v>30</v>
      </c>
      <c r="AI354" s="145" t="s">
        <v>2353</v>
      </c>
      <c r="AJ354" s="145">
        <v>63</v>
      </c>
      <c r="AK354" s="145" t="s">
        <v>5863</v>
      </c>
    </row>
    <row r="355" spans="27:37" x14ac:dyDescent="0.35">
      <c r="AA355" s="128" t="s">
        <v>6524</v>
      </c>
      <c r="AB355" s="10" t="s">
        <v>5187</v>
      </c>
      <c r="AC355" s="51" t="s">
        <v>4600</v>
      </c>
      <c r="AD355" s="10" t="s">
        <v>834</v>
      </c>
      <c r="AE355" s="110" t="s">
        <v>1150</v>
      </c>
      <c r="AF355" s="110" t="s">
        <v>1150</v>
      </c>
      <c r="AG355" s="3" t="s">
        <v>6210</v>
      </c>
      <c r="AH355" s="124">
        <v>19</v>
      </c>
      <c r="AI355" s="145" t="s">
        <v>2353</v>
      </c>
      <c r="AJ355" s="145" t="s">
        <v>1636</v>
      </c>
      <c r="AK355" s="145" t="s">
        <v>5864</v>
      </c>
    </row>
    <row r="356" spans="27:37" x14ac:dyDescent="0.35">
      <c r="AA356" s="128" t="s">
        <v>6524</v>
      </c>
      <c r="AB356" s="10" t="s">
        <v>5187</v>
      </c>
      <c r="AC356" s="51" t="s">
        <v>4621</v>
      </c>
      <c r="AD356" s="10" t="s">
        <v>413</v>
      </c>
      <c r="AE356" s="111" t="s">
        <v>413</v>
      </c>
      <c r="AF356" s="111" t="s">
        <v>413</v>
      </c>
      <c r="AG356" s="3" t="s">
        <v>413</v>
      </c>
      <c r="AH356" s="124"/>
      <c r="AI356" s="145" t="s">
        <v>1636</v>
      </c>
      <c r="AJ356" s="145" t="s">
        <v>1636</v>
      </c>
      <c r="AK356" s="145" t="s">
        <v>5865</v>
      </c>
    </row>
    <row r="357" spans="27:37" x14ac:dyDescent="0.35">
      <c r="AA357" s="128" t="s">
        <v>6524</v>
      </c>
      <c r="AB357" s="10" t="s">
        <v>5187</v>
      </c>
      <c r="AC357" s="51" t="s">
        <v>4642</v>
      </c>
      <c r="AD357" s="10" t="s">
        <v>413</v>
      </c>
      <c r="AE357" s="111" t="s">
        <v>413</v>
      </c>
      <c r="AF357" s="111" t="s">
        <v>413</v>
      </c>
      <c r="AG357" s="3" t="s">
        <v>413</v>
      </c>
      <c r="AH357" s="124"/>
      <c r="AI357" s="145" t="s">
        <v>1636</v>
      </c>
      <c r="AJ357" s="145" t="s">
        <v>1636</v>
      </c>
      <c r="AK357" s="145" t="s">
        <v>5866</v>
      </c>
    </row>
    <row r="358" spans="27:37" x14ac:dyDescent="0.35">
      <c r="AA358" s="128" t="s">
        <v>6524</v>
      </c>
      <c r="AB358" s="10" t="s">
        <v>5188</v>
      </c>
      <c r="AC358" s="51" t="s">
        <v>4578</v>
      </c>
      <c r="AD358" s="10" t="s">
        <v>834</v>
      </c>
      <c r="AE358" s="111" t="s">
        <v>1150</v>
      </c>
      <c r="AF358" s="111" t="s">
        <v>1150</v>
      </c>
      <c r="AG358" s="3" t="s">
        <v>6551</v>
      </c>
      <c r="AH358" s="124">
        <v>44</v>
      </c>
      <c r="AI358" s="145" t="s">
        <v>2353</v>
      </c>
      <c r="AJ358" s="145">
        <v>40</v>
      </c>
      <c r="AK358" s="145" t="s">
        <v>5867</v>
      </c>
    </row>
    <row r="359" spans="27:37" x14ac:dyDescent="0.35">
      <c r="AA359" s="128" t="s">
        <v>6524</v>
      </c>
      <c r="AB359" s="10" t="s">
        <v>5188</v>
      </c>
      <c r="AC359" s="51" t="s">
        <v>4599</v>
      </c>
      <c r="AD359" s="10" t="s">
        <v>413</v>
      </c>
      <c r="AE359" s="110" t="s">
        <v>413</v>
      </c>
      <c r="AF359" s="110" t="s">
        <v>413</v>
      </c>
      <c r="AG359" s="3" t="s">
        <v>413</v>
      </c>
      <c r="AH359" s="124"/>
      <c r="AI359" s="145" t="s">
        <v>1636</v>
      </c>
      <c r="AJ359" s="145" t="s">
        <v>1636</v>
      </c>
      <c r="AK359" s="145" t="s">
        <v>5868</v>
      </c>
    </row>
    <row r="360" spans="27:37" x14ac:dyDescent="0.35">
      <c r="AA360" s="128" t="s">
        <v>6524</v>
      </c>
      <c r="AB360" s="10" t="s">
        <v>5188</v>
      </c>
      <c r="AC360" s="51" t="s">
        <v>4620</v>
      </c>
      <c r="AD360" s="10" t="s">
        <v>413</v>
      </c>
      <c r="AE360" s="111" t="s">
        <v>413</v>
      </c>
      <c r="AF360" s="111" t="s">
        <v>413</v>
      </c>
      <c r="AG360" s="3" t="s">
        <v>413</v>
      </c>
      <c r="AH360" s="124"/>
      <c r="AI360" s="145" t="s">
        <v>1636</v>
      </c>
      <c r="AJ360" s="145" t="s">
        <v>1636</v>
      </c>
      <c r="AK360" s="145" t="s">
        <v>5869</v>
      </c>
    </row>
    <row r="361" spans="27:37" x14ac:dyDescent="0.35">
      <c r="AA361" s="128" t="s">
        <v>6524</v>
      </c>
      <c r="AB361" s="10" t="s">
        <v>5188</v>
      </c>
      <c r="AC361" s="51" t="s">
        <v>4641</v>
      </c>
      <c r="AD361" s="10" t="s">
        <v>413</v>
      </c>
      <c r="AE361" s="111" t="s">
        <v>413</v>
      </c>
      <c r="AF361" s="111" t="s">
        <v>413</v>
      </c>
      <c r="AG361" s="3" t="s">
        <v>413</v>
      </c>
      <c r="AH361" s="124"/>
      <c r="AI361" s="145" t="s">
        <v>1636</v>
      </c>
      <c r="AJ361" s="145" t="s">
        <v>1636</v>
      </c>
      <c r="AK361" s="145" t="s">
        <v>5870</v>
      </c>
    </row>
    <row r="362" spans="27:37" x14ac:dyDescent="0.35">
      <c r="AA362" s="128" t="s">
        <v>6524</v>
      </c>
      <c r="AB362" s="10" t="s">
        <v>5192</v>
      </c>
      <c r="AC362" s="51" t="s">
        <v>4577</v>
      </c>
      <c r="AD362" s="10" t="s">
        <v>832</v>
      </c>
      <c r="AE362" s="111" t="s">
        <v>1111</v>
      </c>
      <c r="AF362" s="111" t="s">
        <v>1111</v>
      </c>
      <c r="AG362" s="3" t="s">
        <v>6021</v>
      </c>
      <c r="AH362" s="124">
        <v>40</v>
      </c>
      <c r="AI362" s="145" t="s">
        <v>2353</v>
      </c>
      <c r="AJ362" s="145">
        <v>58</v>
      </c>
      <c r="AK362" s="145" t="s">
        <v>5871</v>
      </c>
    </row>
    <row r="363" spans="27:37" x14ac:dyDescent="0.35">
      <c r="AA363" s="128" t="s">
        <v>6524</v>
      </c>
      <c r="AB363" s="10" t="s">
        <v>5192</v>
      </c>
      <c r="AC363" s="51" t="s">
        <v>4598</v>
      </c>
      <c r="AD363" s="10" t="s">
        <v>824</v>
      </c>
      <c r="AE363" s="110" t="s">
        <v>2107</v>
      </c>
      <c r="AF363" s="110" t="s">
        <v>2107</v>
      </c>
      <c r="AG363" s="3" t="s">
        <v>6552</v>
      </c>
      <c r="AH363" s="124">
        <v>9</v>
      </c>
      <c r="AI363" s="145" t="s">
        <v>2353</v>
      </c>
      <c r="AJ363" s="145" t="s">
        <v>1636</v>
      </c>
      <c r="AK363" s="145" t="s">
        <v>5872</v>
      </c>
    </row>
    <row r="364" spans="27:37" x14ac:dyDescent="0.35">
      <c r="AA364" s="128" t="s">
        <v>6524</v>
      </c>
      <c r="AB364" s="10" t="s">
        <v>5192</v>
      </c>
      <c r="AC364" s="51" t="s">
        <v>4619</v>
      </c>
      <c r="AD364" s="10" t="s">
        <v>413</v>
      </c>
      <c r="AE364" s="110" t="s">
        <v>413</v>
      </c>
      <c r="AF364" s="110" t="s">
        <v>413</v>
      </c>
      <c r="AG364" s="3" t="s">
        <v>413</v>
      </c>
      <c r="AH364" s="124"/>
      <c r="AI364" s="145" t="s">
        <v>1636</v>
      </c>
      <c r="AJ364" s="145" t="s">
        <v>1636</v>
      </c>
      <c r="AK364" s="145" t="s">
        <v>5873</v>
      </c>
    </row>
    <row r="365" spans="27:37" x14ac:dyDescent="0.35">
      <c r="AA365" s="128" t="s">
        <v>6524</v>
      </c>
      <c r="AB365" s="10" t="s">
        <v>5192</v>
      </c>
      <c r="AC365" s="51" t="s">
        <v>4640</v>
      </c>
      <c r="AD365" s="10" t="s">
        <v>413</v>
      </c>
      <c r="AE365" s="110" t="s">
        <v>413</v>
      </c>
      <c r="AF365" s="110" t="s">
        <v>413</v>
      </c>
      <c r="AG365" s="3" t="s">
        <v>413</v>
      </c>
      <c r="AH365" s="124"/>
      <c r="AI365" s="145" t="s">
        <v>1636</v>
      </c>
      <c r="AJ365" s="145" t="s">
        <v>1636</v>
      </c>
      <c r="AK365" s="145" t="s">
        <v>5874</v>
      </c>
    </row>
    <row r="366" spans="27:37" x14ac:dyDescent="0.35">
      <c r="AA366" s="128" t="s">
        <v>6524</v>
      </c>
      <c r="AB366" s="10" t="s">
        <v>5193</v>
      </c>
      <c r="AC366" s="51" t="s">
        <v>4485</v>
      </c>
      <c r="AD366" s="10" t="s">
        <v>1477</v>
      </c>
      <c r="AE366" s="110" t="s">
        <v>3144</v>
      </c>
      <c r="AF366" s="110" t="s">
        <v>3144</v>
      </c>
      <c r="AG366" s="3" t="s">
        <v>5983</v>
      </c>
      <c r="AH366" s="124">
        <v>49</v>
      </c>
      <c r="AI366" s="145" t="s">
        <v>2353</v>
      </c>
      <c r="AJ366" s="145">
        <v>37</v>
      </c>
      <c r="AK366" s="145" t="s">
        <v>5875</v>
      </c>
    </row>
    <row r="367" spans="27:37" x14ac:dyDescent="0.35">
      <c r="AA367" s="128" t="s">
        <v>6524</v>
      </c>
      <c r="AB367" s="10" t="s">
        <v>5193</v>
      </c>
      <c r="AC367" s="51" t="s">
        <v>4506</v>
      </c>
      <c r="AD367" s="10" t="s">
        <v>413</v>
      </c>
      <c r="AE367" s="110" t="s">
        <v>413</v>
      </c>
      <c r="AF367" s="110" t="s">
        <v>413</v>
      </c>
      <c r="AG367" s="3" t="s">
        <v>413</v>
      </c>
      <c r="AH367" s="124"/>
      <c r="AI367" s="145" t="s">
        <v>1636</v>
      </c>
      <c r="AJ367" s="145" t="s">
        <v>1636</v>
      </c>
      <c r="AK367" s="145" t="s">
        <v>5876</v>
      </c>
    </row>
    <row r="368" spans="27:37" x14ac:dyDescent="0.35">
      <c r="AA368" s="128" t="s">
        <v>6524</v>
      </c>
      <c r="AB368" s="10" t="s">
        <v>5193</v>
      </c>
      <c r="AC368" s="51" t="s">
        <v>4527</v>
      </c>
      <c r="AD368" s="10" t="s">
        <v>413</v>
      </c>
      <c r="AE368" s="110" t="s">
        <v>413</v>
      </c>
      <c r="AF368" s="110" t="s">
        <v>413</v>
      </c>
      <c r="AG368" s="3" t="s">
        <v>413</v>
      </c>
      <c r="AH368" s="124"/>
      <c r="AI368" s="145" t="s">
        <v>1636</v>
      </c>
      <c r="AJ368" s="145" t="s">
        <v>1636</v>
      </c>
      <c r="AK368" s="145" t="s">
        <v>5877</v>
      </c>
    </row>
    <row r="369" spans="27:37" x14ac:dyDescent="0.35">
      <c r="AA369" s="128" t="s">
        <v>6524</v>
      </c>
      <c r="AB369" s="10" t="s">
        <v>5193</v>
      </c>
      <c r="AC369" s="51" t="s">
        <v>4548</v>
      </c>
      <c r="AD369" s="10" t="s">
        <v>413</v>
      </c>
      <c r="AE369" s="110" t="s">
        <v>413</v>
      </c>
      <c r="AF369" s="110" t="s">
        <v>413</v>
      </c>
      <c r="AG369" s="3" t="s">
        <v>413</v>
      </c>
      <c r="AH369" s="124"/>
      <c r="AI369" s="145" t="s">
        <v>1636</v>
      </c>
      <c r="AJ369" s="145" t="s">
        <v>1636</v>
      </c>
      <c r="AK369" s="145" t="s">
        <v>5878</v>
      </c>
    </row>
    <row r="370" spans="27:37" x14ac:dyDescent="0.35">
      <c r="AA370" s="128" t="s">
        <v>6524</v>
      </c>
      <c r="AB370" s="10" t="s">
        <v>5194</v>
      </c>
      <c r="AC370" s="51" t="s">
        <v>4484</v>
      </c>
      <c r="AD370" s="10" t="s">
        <v>1477</v>
      </c>
      <c r="AE370" s="110" t="s">
        <v>3144</v>
      </c>
      <c r="AF370" s="110" t="s">
        <v>3144</v>
      </c>
      <c r="AG370" s="3" t="s">
        <v>5372</v>
      </c>
      <c r="AH370" s="124">
        <v>37</v>
      </c>
      <c r="AI370" s="145" t="s">
        <v>2353</v>
      </c>
      <c r="AJ370" s="145">
        <v>25</v>
      </c>
      <c r="AK370" s="145" t="s">
        <v>5879</v>
      </c>
    </row>
    <row r="371" spans="27:37" x14ac:dyDescent="0.35">
      <c r="AA371" s="128" t="s">
        <v>6524</v>
      </c>
      <c r="AB371" s="10" t="s">
        <v>5194</v>
      </c>
      <c r="AC371" s="51" t="s">
        <v>4505</v>
      </c>
      <c r="AD371" s="10" t="s">
        <v>915</v>
      </c>
      <c r="AE371" s="110" t="s">
        <v>1100</v>
      </c>
      <c r="AF371" s="110" t="s">
        <v>1100</v>
      </c>
      <c r="AG371" s="3" t="s">
        <v>6553</v>
      </c>
      <c r="AH371" s="124">
        <v>12</v>
      </c>
      <c r="AI371" s="145" t="s">
        <v>2353</v>
      </c>
      <c r="AJ371" s="145" t="s">
        <v>1636</v>
      </c>
      <c r="AK371" s="145" t="s">
        <v>5880</v>
      </c>
    </row>
    <row r="372" spans="27:37" x14ac:dyDescent="0.35">
      <c r="AA372" s="128" t="s">
        <v>6524</v>
      </c>
      <c r="AB372" s="10" t="s">
        <v>5194</v>
      </c>
      <c r="AC372" s="51" t="s">
        <v>4526</v>
      </c>
      <c r="AD372" s="48" t="s">
        <v>413</v>
      </c>
      <c r="AE372" s="110" t="s">
        <v>413</v>
      </c>
      <c r="AF372" s="110" t="s">
        <v>413</v>
      </c>
      <c r="AG372" s="3" t="s">
        <v>413</v>
      </c>
      <c r="AH372" s="124"/>
      <c r="AI372" s="145" t="s">
        <v>1636</v>
      </c>
      <c r="AJ372" s="145" t="s">
        <v>1636</v>
      </c>
      <c r="AK372" s="145" t="s">
        <v>5881</v>
      </c>
    </row>
    <row r="373" spans="27:37" x14ac:dyDescent="0.35">
      <c r="AA373" s="128" t="s">
        <v>6524</v>
      </c>
      <c r="AB373" s="10" t="s">
        <v>5194</v>
      </c>
      <c r="AC373" s="51" t="s">
        <v>4547</v>
      </c>
      <c r="AD373" s="10" t="s">
        <v>413</v>
      </c>
      <c r="AE373" s="110" t="s">
        <v>413</v>
      </c>
      <c r="AF373" s="110" t="s">
        <v>413</v>
      </c>
      <c r="AG373" s="3" t="s">
        <v>413</v>
      </c>
      <c r="AH373" s="124"/>
      <c r="AI373" s="145" t="s">
        <v>1636</v>
      </c>
      <c r="AJ373" s="145" t="s">
        <v>1636</v>
      </c>
      <c r="AK373" s="145" t="s">
        <v>5882</v>
      </c>
    </row>
    <row r="374" spans="27:37" x14ac:dyDescent="0.35">
      <c r="AA374" s="128" t="s">
        <v>6524</v>
      </c>
      <c r="AB374" s="10" t="s">
        <v>5195</v>
      </c>
      <c r="AC374" s="51" t="s">
        <v>4483</v>
      </c>
      <c r="AD374" s="10" t="s">
        <v>1477</v>
      </c>
      <c r="AE374" s="110" t="s">
        <v>3144</v>
      </c>
      <c r="AF374" s="110" t="s">
        <v>3144</v>
      </c>
      <c r="AG374" s="3" t="s">
        <v>5987</v>
      </c>
      <c r="AH374" s="124">
        <v>13</v>
      </c>
      <c r="AI374" s="145" t="s">
        <v>2353</v>
      </c>
      <c r="AJ374" s="145">
        <v>78</v>
      </c>
      <c r="AK374" s="145" t="s">
        <v>5883</v>
      </c>
    </row>
    <row r="375" spans="27:37" x14ac:dyDescent="0.35">
      <c r="AA375" s="128" t="s">
        <v>6524</v>
      </c>
      <c r="AB375" s="10" t="s">
        <v>5195</v>
      </c>
      <c r="AC375" s="51" t="s">
        <v>4504</v>
      </c>
      <c r="AD375" s="10" t="s">
        <v>1477</v>
      </c>
      <c r="AE375" s="110" t="s">
        <v>3144</v>
      </c>
      <c r="AF375" s="110" t="s">
        <v>3144</v>
      </c>
      <c r="AG375" s="3" t="s">
        <v>6349</v>
      </c>
      <c r="AH375" s="124">
        <v>38</v>
      </c>
      <c r="AI375" s="145" t="s">
        <v>2353</v>
      </c>
      <c r="AJ375" s="145" t="s">
        <v>1636</v>
      </c>
      <c r="AK375" s="145" t="s">
        <v>5884</v>
      </c>
    </row>
    <row r="376" spans="27:37" x14ac:dyDescent="0.35">
      <c r="AA376" s="128" t="s">
        <v>6524</v>
      </c>
      <c r="AB376" s="10" t="s">
        <v>5195</v>
      </c>
      <c r="AC376" s="51" t="s">
        <v>4525</v>
      </c>
      <c r="AD376" s="10" t="s">
        <v>413</v>
      </c>
      <c r="AE376" s="110" t="s">
        <v>413</v>
      </c>
      <c r="AF376" s="110" t="s">
        <v>413</v>
      </c>
      <c r="AG376" s="3" t="s">
        <v>413</v>
      </c>
      <c r="AH376" s="124"/>
      <c r="AI376" s="145" t="s">
        <v>1636</v>
      </c>
      <c r="AJ376" s="145" t="s">
        <v>1636</v>
      </c>
      <c r="AK376" s="145" t="s">
        <v>5885</v>
      </c>
    </row>
    <row r="377" spans="27:37" x14ac:dyDescent="0.35">
      <c r="AA377" s="128" t="s">
        <v>6524</v>
      </c>
      <c r="AB377" s="10" t="s">
        <v>5195</v>
      </c>
      <c r="AC377" s="51" t="s">
        <v>4546</v>
      </c>
      <c r="AD377" s="10" t="s">
        <v>413</v>
      </c>
      <c r="AE377" s="110" t="s">
        <v>413</v>
      </c>
      <c r="AF377" s="110" t="s">
        <v>413</v>
      </c>
      <c r="AG377" s="3" t="s">
        <v>413</v>
      </c>
      <c r="AH377" s="124"/>
      <c r="AI377" s="145" t="s">
        <v>1636</v>
      </c>
      <c r="AJ377" s="145" t="s">
        <v>1636</v>
      </c>
      <c r="AK377" s="145" t="s">
        <v>5886</v>
      </c>
    </row>
    <row r="378" spans="27:37" x14ac:dyDescent="0.35">
      <c r="AA378" s="128" t="s">
        <v>6524</v>
      </c>
      <c r="AB378" s="10" t="s">
        <v>5196</v>
      </c>
      <c r="AC378" s="51" t="s">
        <v>4482</v>
      </c>
      <c r="AD378" s="10" t="s">
        <v>1477</v>
      </c>
      <c r="AE378" s="110" t="s">
        <v>3144</v>
      </c>
      <c r="AF378" s="110" t="s">
        <v>3144</v>
      </c>
      <c r="AG378" s="116" t="s">
        <v>6024</v>
      </c>
      <c r="AH378" s="124">
        <v>40</v>
      </c>
      <c r="AI378" s="145" t="s">
        <v>2353</v>
      </c>
      <c r="AJ378" s="145">
        <v>49</v>
      </c>
      <c r="AK378" s="145" t="s">
        <v>5887</v>
      </c>
    </row>
    <row r="379" spans="27:37" x14ac:dyDescent="0.35">
      <c r="AA379" s="128" t="s">
        <v>6524</v>
      </c>
      <c r="AB379" s="10" t="s">
        <v>5196</v>
      </c>
      <c r="AC379" s="51" t="s">
        <v>4503</v>
      </c>
      <c r="AD379" s="10" t="s">
        <v>413</v>
      </c>
      <c r="AE379" s="110" t="s">
        <v>413</v>
      </c>
      <c r="AF379" s="110" t="s">
        <v>413</v>
      </c>
      <c r="AG379" s="3" t="s">
        <v>413</v>
      </c>
      <c r="AH379" s="124"/>
      <c r="AI379" s="145" t="s">
        <v>1636</v>
      </c>
      <c r="AJ379" s="145" t="s">
        <v>1636</v>
      </c>
      <c r="AK379" s="145" t="s">
        <v>5888</v>
      </c>
    </row>
    <row r="380" spans="27:37" x14ac:dyDescent="0.35">
      <c r="AA380" s="128" t="s">
        <v>6524</v>
      </c>
      <c r="AB380" s="10" t="s">
        <v>5196</v>
      </c>
      <c r="AC380" s="51" t="s">
        <v>4524</v>
      </c>
      <c r="AD380" s="10" t="s">
        <v>413</v>
      </c>
      <c r="AE380" s="110" t="s">
        <v>413</v>
      </c>
      <c r="AF380" s="110" t="s">
        <v>413</v>
      </c>
      <c r="AG380" s="3" t="s">
        <v>413</v>
      </c>
      <c r="AH380" s="124"/>
      <c r="AI380" s="145" t="s">
        <v>1636</v>
      </c>
      <c r="AJ380" s="145" t="s">
        <v>1636</v>
      </c>
      <c r="AK380" s="145" t="s">
        <v>5889</v>
      </c>
    </row>
    <row r="381" spans="27:37" x14ac:dyDescent="0.35">
      <c r="AA381" s="128" t="s">
        <v>6524</v>
      </c>
      <c r="AB381" s="10" t="s">
        <v>5196</v>
      </c>
      <c r="AC381" s="51" t="s">
        <v>4545</v>
      </c>
      <c r="AD381" s="10" t="s">
        <v>413</v>
      </c>
      <c r="AE381" s="110" t="s">
        <v>413</v>
      </c>
      <c r="AF381" s="110" t="s">
        <v>413</v>
      </c>
      <c r="AG381" s="3" t="s">
        <v>413</v>
      </c>
      <c r="AH381" s="124"/>
      <c r="AI381" s="145" t="s">
        <v>1636</v>
      </c>
      <c r="AJ381" s="145" t="s">
        <v>1636</v>
      </c>
      <c r="AK381" s="145" t="s">
        <v>5890</v>
      </c>
    </row>
    <row r="382" spans="27:37" x14ac:dyDescent="0.35">
      <c r="AA382" s="128" t="s">
        <v>6524</v>
      </c>
      <c r="AB382" s="10" t="s">
        <v>5197</v>
      </c>
      <c r="AC382" s="51" t="s">
        <v>4481</v>
      </c>
      <c r="AD382" s="10" t="s">
        <v>1477</v>
      </c>
      <c r="AE382" s="110" t="s">
        <v>3144</v>
      </c>
      <c r="AF382" s="110" t="s">
        <v>3144</v>
      </c>
      <c r="AG382" s="3" t="s">
        <v>5987</v>
      </c>
      <c r="AH382" s="124">
        <v>49</v>
      </c>
      <c r="AI382" s="145" t="s">
        <v>2353</v>
      </c>
      <c r="AJ382" s="145">
        <v>7</v>
      </c>
      <c r="AK382" s="145" t="s">
        <v>5891</v>
      </c>
    </row>
    <row r="383" spans="27:37" x14ac:dyDescent="0.35">
      <c r="AA383" s="128" t="s">
        <v>6524</v>
      </c>
      <c r="AB383" s="10" t="s">
        <v>5197</v>
      </c>
      <c r="AC383" s="51" t="s">
        <v>4502</v>
      </c>
      <c r="AD383" s="10" t="s">
        <v>413</v>
      </c>
      <c r="AE383" s="110" t="s">
        <v>413</v>
      </c>
      <c r="AF383" s="110" t="s">
        <v>413</v>
      </c>
      <c r="AG383" s="3" t="s">
        <v>413</v>
      </c>
      <c r="AH383" s="124"/>
      <c r="AI383" s="145" t="s">
        <v>1636</v>
      </c>
      <c r="AJ383" s="145" t="s">
        <v>1636</v>
      </c>
      <c r="AK383" s="145" t="s">
        <v>5892</v>
      </c>
    </row>
    <row r="384" spans="27:37" x14ac:dyDescent="0.35">
      <c r="AA384" s="128" t="s">
        <v>6524</v>
      </c>
      <c r="AB384" s="10" t="s">
        <v>5197</v>
      </c>
      <c r="AC384" s="51" t="s">
        <v>4523</v>
      </c>
      <c r="AD384" s="10" t="s">
        <v>413</v>
      </c>
      <c r="AE384" s="110" t="s">
        <v>413</v>
      </c>
      <c r="AF384" s="110" t="s">
        <v>413</v>
      </c>
      <c r="AG384" s="3" t="s">
        <v>413</v>
      </c>
      <c r="AH384" s="124"/>
      <c r="AI384" s="145" t="s">
        <v>1636</v>
      </c>
      <c r="AJ384" s="145" t="s">
        <v>1636</v>
      </c>
      <c r="AK384" s="145" t="s">
        <v>5893</v>
      </c>
    </row>
    <row r="385" spans="27:37" x14ac:dyDescent="0.35">
      <c r="AA385" s="128" t="s">
        <v>6524</v>
      </c>
      <c r="AB385" s="10" t="s">
        <v>5197</v>
      </c>
      <c r="AC385" s="51" t="s">
        <v>4544</v>
      </c>
      <c r="AD385" s="10" t="s">
        <v>413</v>
      </c>
      <c r="AE385" s="110" t="s">
        <v>413</v>
      </c>
      <c r="AF385" s="110" t="s">
        <v>413</v>
      </c>
      <c r="AG385" s="3" t="s">
        <v>413</v>
      </c>
      <c r="AH385" s="124"/>
      <c r="AI385" s="145" t="s">
        <v>1636</v>
      </c>
      <c r="AJ385" s="145" t="s">
        <v>1636</v>
      </c>
      <c r="AK385" s="145" t="s">
        <v>5894</v>
      </c>
    </row>
    <row r="386" spans="27:37" x14ac:dyDescent="0.35">
      <c r="AA386" s="128" t="s">
        <v>6524</v>
      </c>
      <c r="AB386" s="10" t="s">
        <v>5198</v>
      </c>
      <c r="AC386" s="51" t="s">
        <v>4480</v>
      </c>
      <c r="AD386" s="10" t="s">
        <v>6581</v>
      </c>
      <c r="AE386" s="110" t="s">
        <v>6585</v>
      </c>
      <c r="AF386" s="110" t="s">
        <v>6585</v>
      </c>
      <c r="AG386" s="3" t="s">
        <v>6565</v>
      </c>
      <c r="AH386" s="124">
        <v>7</v>
      </c>
      <c r="AI386" s="145" t="s">
        <v>2353</v>
      </c>
      <c r="AJ386" s="145">
        <v>28</v>
      </c>
      <c r="AK386" s="145" t="s">
        <v>5895</v>
      </c>
    </row>
    <row r="387" spans="27:37" x14ac:dyDescent="0.35">
      <c r="AA387" s="128" t="s">
        <v>6524</v>
      </c>
      <c r="AB387" s="10" t="s">
        <v>5198</v>
      </c>
      <c r="AC387" s="51" t="s">
        <v>4501</v>
      </c>
      <c r="AD387" s="10" t="s">
        <v>6581</v>
      </c>
      <c r="AE387" s="110" t="s">
        <v>6586</v>
      </c>
      <c r="AF387" s="110" t="s">
        <v>6586</v>
      </c>
      <c r="AG387" s="3" t="s">
        <v>6566</v>
      </c>
      <c r="AH387" s="124">
        <v>7</v>
      </c>
      <c r="AI387" s="145" t="s">
        <v>2353</v>
      </c>
      <c r="AJ387" s="145" t="s">
        <v>1636</v>
      </c>
      <c r="AK387" s="145" t="s">
        <v>5896</v>
      </c>
    </row>
    <row r="388" spans="27:37" x14ac:dyDescent="0.35">
      <c r="AA388" s="128" t="s">
        <v>6524</v>
      </c>
      <c r="AB388" s="10" t="s">
        <v>5198</v>
      </c>
      <c r="AC388" s="51" t="s">
        <v>4522</v>
      </c>
      <c r="AD388" s="10" t="s">
        <v>6581</v>
      </c>
      <c r="AE388" s="110" t="s">
        <v>6587</v>
      </c>
      <c r="AF388" s="110" t="s">
        <v>6587</v>
      </c>
      <c r="AG388" s="3" t="s">
        <v>6567</v>
      </c>
      <c r="AH388" s="124">
        <v>7</v>
      </c>
      <c r="AI388" s="145" t="s">
        <v>2353</v>
      </c>
      <c r="AJ388" s="145" t="s">
        <v>1636</v>
      </c>
      <c r="AK388" s="145" t="s">
        <v>5897</v>
      </c>
    </row>
    <row r="389" spans="27:37" x14ac:dyDescent="0.35">
      <c r="AA389" s="128" t="s">
        <v>6524</v>
      </c>
      <c r="AB389" s="10" t="s">
        <v>5198</v>
      </c>
      <c r="AC389" s="51" t="s">
        <v>4543</v>
      </c>
      <c r="AD389" s="10" t="s">
        <v>6579</v>
      </c>
      <c r="AE389" s="110" t="s">
        <v>6588</v>
      </c>
      <c r="AF389" s="110" t="s">
        <v>6588</v>
      </c>
      <c r="AG389" s="3" t="s">
        <v>6568</v>
      </c>
      <c r="AH389" s="124">
        <v>7</v>
      </c>
      <c r="AI389" s="145" t="s">
        <v>2353</v>
      </c>
      <c r="AJ389" s="145" t="s">
        <v>1636</v>
      </c>
      <c r="AK389" s="145" t="s">
        <v>5898</v>
      </c>
    </row>
    <row r="390" spans="27:37" x14ac:dyDescent="0.35">
      <c r="AA390" s="128" t="s">
        <v>6524</v>
      </c>
      <c r="AB390" s="10" t="s">
        <v>5198</v>
      </c>
      <c r="AC390" s="51" t="s">
        <v>6556</v>
      </c>
      <c r="AD390" s="10" t="s">
        <v>6581</v>
      </c>
      <c r="AE390" s="110" t="s">
        <v>6589</v>
      </c>
      <c r="AF390" s="110" t="s">
        <v>6589</v>
      </c>
      <c r="AG390" s="3" t="s">
        <v>6569</v>
      </c>
      <c r="AH390" s="124">
        <v>7</v>
      </c>
      <c r="AI390" s="145" t="s">
        <v>2353</v>
      </c>
      <c r="AJ390" s="145" t="s">
        <v>1636</v>
      </c>
      <c r="AK390" s="145" t="s">
        <v>6590</v>
      </c>
    </row>
    <row r="391" spans="27:37" x14ac:dyDescent="0.35">
      <c r="AA391" s="128" t="s">
        <v>6524</v>
      </c>
      <c r="AB391" s="10" t="s">
        <v>5198</v>
      </c>
      <c r="AC391" s="51" t="s">
        <v>6557</v>
      </c>
      <c r="AD391" s="10" t="s">
        <v>6581</v>
      </c>
      <c r="AE391" s="110" t="s">
        <v>6591</v>
      </c>
      <c r="AF391" s="110" t="s">
        <v>6591</v>
      </c>
      <c r="AG391" s="3" t="s">
        <v>6570</v>
      </c>
      <c r="AH391" s="124">
        <v>6</v>
      </c>
      <c r="AI391" s="145" t="s">
        <v>2353</v>
      </c>
      <c r="AJ391" s="145" t="s">
        <v>1636</v>
      </c>
      <c r="AK391" s="145" t="s">
        <v>6592</v>
      </c>
    </row>
    <row r="392" spans="27:37" x14ac:dyDescent="0.35">
      <c r="AA392" s="128" t="s">
        <v>6524</v>
      </c>
      <c r="AB392" s="10" t="s">
        <v>5199</v>
      </c>
      <c r="AC392" s="51" t="s">
        <v>4479</v>
      </c>
      <c r="AD392" s="10" t="s">
        <v>6581</v>
      </c>
      <c r="AE392" s="110" t="s">
        <v>6593</v>
      </c>
      <c r="AF392" s="155" t="s">
        <v>6593</v>
      </c>
      <c r="AG392" s="3" t="s">
        <v>6571</v>
      </c>
      <c r="AH392" s="124">
        <v>5</v>
      </c>
      <c r="AI392" s="145" t="s">
        <v>2353</v>
      </c>
      <c r="AJ392" s="145">
        <v>25</v>
      </c>
      <c r="AK392" s="145" t="s">
        <v>5899</v>
      </c>
    </row>
    <row r="393" spans="27:37" x14ac:dyDescent="0.35">
      <c r="AA393" s="128" t="s">
        <v>6524</v>
      </c>
      <c r="AB393" s="51" t="s">
        <v>5199</v>
      </c>
      <c r="AC393" s="51" t="s">
        <v>4500</v>
      </c>
      <c r="AD393" s="51" t="s">
        <v>6581</v>
      </c>
      <c r="AE393" s="129" t="s">
        <v>6594</v>
      </c>
      <c r="AF393" s="129" t="s">
        <v>6594</v>
      </c>
      <c r="AG393" s="3" t="s">
        <v>6572</v>
      </c>
      <c r="AH393" s="124">
        <v>7</v>
      </c>
      <c r="AI393" s="154" t="s">
        <v>2353</v>
      </c>
      <c r="AJ393" s="154" t="s">
        <v>1636</v>
      </c>
      <c r="AK393" s="154" t="s">
        <v>5900</v>
      </c>
    </row>
    <row r="394" spans="27:37" x14ac:dyDescent="0.35">
      <c r="AA394" s="128" t="s">
        <v>6524</v>
      </c>
      <c r="AB394" s="10" t="s">
        <v>5199</v>
      </c>
      <c r="AC394" s="51" t="s">
        <v>4521</v>
      </c>
      <c r="AD394" s="10" t="s">
        <v>6579</v>
      </c>
      <c r="AE394" s="110" t="s">
        <v>6595</v>
      </c>
      <c r="AF394" s="110" t="s">
        <v>6595</v>
      </c>
      <c r="AG394" s="3" t="s">
        <v>6573</v>
      </c>
      <c r="AH394" s="124">
        <v>6</v>
      </c>
      <c r="AI394" s="145" t="s">
        <v>2353</v>
      </c>
      <c r="AJ394" s="145" t="s">
        <v>1636</v>
      </c>
      <c r="AK394" s="145" t="s">
        <v>5901</v>
      </c>
    </row>
    <row r="395" spans="27:37" x14ac:dyDescent="0.35">
      <c r="AA395" s="128" t="s">
        <v>6524</v>
      </c>
      <c r="AB395" s="10" t="s">
        <v>5199</v>
      </c>
      <c r="AC395" s="51" t="s">
        <v>4542</v>
      </c>
      <c r="AD395" s="10" t="s">
        <v>6581</v>
      </c>
      <c r="AE395" s="110" t="s">
        <v>6596</v>
      </c>
      <c r="AF395" s="110" t="s">
        <v>6596</v>
      </c>
      <c r="AG395" s="3" t="s">
        <v>6574</v>
      </c>
      <c r="AH395" s="124">
        <v>7</v>
      </c>
      <c r="AI395" s="145" t="s">
        <v>2353</v>
      </c>
      <c r="AJ395" s="145" t="s">
        <v>1636</v>
      </c>
      <c r="AK395" s="145" t="s">
        <v>5902</v>
      </c>
    </row>
    <row r="396" spans="27:37" x14ac:dyDescent="0.35">
      <c r="AA396" s="128" t="s">
        <v>6524</v>
      </c>
      <c r="AB396" s="10" t="s">
        <v>5199</v>
      </c>
      <c r="AC396" s="51" t="s">
        <v>6558</v>
      </c>
      <c r="AD396" s="10" t="s">
        <v>6579</v>
      </c>
      <c r="AE396" s="110" t="s">
        <v>6597</v>
      </c>
      <c r="AF396" s="110" t="s">
        <v>6597</v>
      </c>
      <c r="AG396" s="3" t="s">
        <v>6575</v>
      </c>
      <c r="AH396" s="124">
        <v>5</v>
      </c>
      <c r="AI396" s="145" t="s">
        <v>2353</v>
      </c>
      <c r="AJ396" s="145" t="s">
        <v>1636</v>
      </c>
      <c r="AK396" s="145" t="s">
        <v>6598</v>
      </c>
    </row>
    <row r="397" spans="27:37" x14ac:dyDescent="0.35">
      <c r="AA397" s="128" t="s">
        <v>6524</v>
      </c>
      <c r="AB397" s="10" t="s">
        <v>5199</v>
      </c>
      <c r="AC397" s="51" t="s">
        <v>6559</v>
      </c>
      <c r="AD397" s="10" t="s">
        <v>6581</v>
      </c>
      <c r="AE397" s="110" t="s">
        <v>6599</v>
      </c>
      <c r="AF397" s="110" t="s">
        <v>6599</v>
      </c>
      <c r="AG397" s="3" t="s">
        <v>6576</v>
      </c>
      <c r="AH397" s="124">
        <v>7</v>
      </c>
      <c r="AI397" s="145" t="s">
        <v>2353</v>
      </c>
      <c r="AJ397" s="145" t="s">
        <v>1636</v>
      </c>
      <c r="AK397" s="145" t="s">
        <v>6600</v>
      </c>
    </row>
    <row r="398" spans="27:37" x14ac:dyDescent="0.35">
      <c r="AA398" s="128" t="s">
        <v>6524</v>
      </c>
      <c r="AB398" s="10" t="s">
        <v>5201</v>
      </c>
      <c r="AC398" s="51" t="s">
        <v>4491</v>
      </c>
      <c r="AD398" s="10" t="s">
        <v>413</v>
      </c>
      <c r="AE398" s="110" t="s">
        <v>413</v>
      </c>
      <c r="AF398" s="110" t="s">
        <v>413</v>
      </c>
      <c r="AG398" s="3" t="s">
        <v>413</v>
      </c>
      <c r="AH398" s="124"/>
      <c r="AI398" s="145" t="s">
        <v>1636</v>
      </c>
      <c r="AJ398" s="145">
        <v>0</v>
      </c>
      <c r="AK398" s="145" t="s">
        <v>5907</v>
      </c>
    </row>
    <row r="399" spans="27:37" x14ac:dyDescent="0.35">
      <c r="AA399" s="128" t="s">
        <v>6524</v>
      </c>
      <c r="AB399" s="10" t="s">
        <v>5201</v>
      </c>
      <c r="AC399" s="51" t="s">
        <v>4512</v>
      </c>
      <c r="AD399" s="10" t="s">
        <v>413</v>
      </c>
      <c r="AE399" s="110" t="s">
        <v>413</v>
      </c>
      <c r="AF399" s="110" t="s">
        <v>413</v>
      </c>
      <c r="AG399" s="3" t="s">
        <v>413</v>
      </c>
      <c r="AH399" s="124"/>
      <c r="AI399" s="145" t="s">
        <v>1636</v>
      </c>
      <c r="AJ399" s="145" t="s">
        <v>1636</v>
      </c>
      <c r="AK399" s="145" t="s">
        <v>5908</v>
      </c>
    </row>
    <row r="400" spans="27:37" x14ac:dyDescent="0.35">
      <c r="AA400" s="128" t="s">
        <v>6524</v>
      </c>
      <c r="AB400" s="10" t="s">
        <v>5201</v>
      </c>
      <c r="AC400" s="51" t="s">
        <v>4533</v>
      </c>
      <c r="AD400" s="10" t="s">
        <v>413</v>
      </c>
      <c r="AE400" s="110" t="s">
        <v>413</v>
      </c>
      <c r="AF400" s="110" t="s">
        <v>413</v>
      </c>
      <c r="AG400" s="3" t="s">
        <v>413</v>
      </c>
      <c r="AH400" s="124"/>
      <c r="AI400" s="145" t="s">
        <v>1636</v>
      </c>
      <c r="AJ400" s="145" t="s">
        <v>1636</v>
      </c>
      <c r="AK400" s="145" t="s">
        <v>5909</v>
      </c>
    </row>
    <row r="401" spans="27:37" x14ac:dyDescent="0.35">
      <c r="AA401" s="128" t="s">
        <v>6524</v>
      </c>
      <c r="AB401" s="10" t="s">
        <v>5201</v>
      </c>
      <c r="AC401" s="51" t="s">
        <v>4554</v>
      </c>
      <c r="AD401" s="10" t="s">
        <v>413</v>
      </c>
      <c r="AE401" s="110" t="s">
        <v>413</v>
      </c>
      <c r="AF401" s="110" t="s">
        <v>413</v>
      </c>
      <c r="AG401" s="3" t="s">
        <v>413</v>
      </c>
      <c r="AH401" s="124"/>
      <c r="AI401" s="145" t="s">
        <v>1636</v>
      </c>
      <c r="AJ401" s="145" t="s">
        <v>1636</v>
      </c>
      <c r="AK401" s="145" t="s">
        <v>5910</v>
      </c>
    </row>
    <row r="402" spans="27:37" x14ac:dyDescent="0.35">
      <c r="AA402" s="128" t="s">
        <v>6524</v>
      </c>
      <c r="AB402" s="10" t="s">
        <v>5202</v>
      </c>
      <c r="AC402" s="51" t="s">
        <v>4490</v>
      </c>
      <c r="AD402" s="10" t="s">
        <v>413</v>
      </c>
      <c r="AE402" s="110" t="s">
        <v>413</v>
      </c>
      <c r="AF402" s="110" t="s">
        <v>413</v>
      </c>
      <c r="AG402" s="3" t="s">
        <v>413</v>
      </c>
      <c r="AH402" s="124"/>
      <c r="AI402" s="145" t="s">
        <v>1636</v>
      </c>
      <c r="AJ402" s="145">
        <v>0</v>
      </c>
      <c r="AK402" s="145" t="s">
        <v>5911</v>
      </c>
    </row>
    <row r="403" spans="27:37" x14ac:dyDescent="0.35">
      <c r="AA403" s="128" t="s">
        <v>6524</v>
      </c>
      <c r="AB403" s="10" t="s">
        <v>5202</v>
      </c>
      <c r="AC403" s="51" t="s">
        <v>4511</v>
      </c>
      <c r="AD403" s="10" t="s">
        <v>413</v>
      </c>
      <c r="AE403" s="110" t="s">
        <v>413</v>
      </c>
      <c r="AF403" s="110" t="s">
        <v>413</v>
      </c>
      <c r="AG403" s="3" t="s">
        <v>413</v>
      </c>
      <c r="AH403" s="124"/>
      <c r="AI403" s="145" t="s">
        <v>1636</v>
      </c>
      <c r="AJ403" s="145" t="s">
        <v>1636</v>
      </c>
      <c r="AK403" s="145" t="s">
        <v>5912</v>
      </c>
    </row>
    <row r="404" spans="27:37" x14ac:dyDescent="0.35">
      <c r="AA404" s="128" t="s">
        <v>6524</v>
      </c>
      <c r="AB404" s="10" t="s">
        <v>5202</v>
      </c>
      <c r="AC404" s="51" t="s">
        <v>4532</v>
      </c>
      <c r="AD404" s="51" t="s">
        <v>413</v>
      </c>
      <c r="AE404" s="110" t="s">
        <v>413</v>
      </c>
      <c r="AF404" s="110" t="s">
        <v>413</v>
      </c>
      <c r="AG404" s="3" t="s">
        <v>413</v>
      </c>
      <c r="AH404" s="124"/>
      <c r="AI404" s="145" t="s">
        <v>1636</v>
      </c>
      <c r="AJ404" s="145" t="s">
        <v>1636</v>
      </c>
      <c r="AK404" s="145" t="s">
        <v>5913</v>
      </c>
    </row>
    <row r="405" spans="27:37" x14ac:dyDescent="0.35">
      <c r="AA405" s="128" t="s">
        <v>6524</v>
      </c>
      <c r="AB405" s="10" t="s">
        <v>5202</v>
      </c>
      <c r="AC405" s="51" t="s">
        <v>4553</v>
      </c>
      <c r="AD405" s="10" t="s">
        <v>413</v>
      </c>
      <c r="AE405" s="110" t="s">
        <v>413</v>
      </c>
      <c r="AF405" s="110" t="s">
        <v>413</v>
      </c>
      <c r="AG405" s="3" t="s">
        <v>413</v>
      </c>
      <c r="AH405" s="124"/>
      <c r="AI405" s="145" t="s">
        <v>1636</v>
      </c>
      <c r="AJ405" s="145" t="s">
        <v>1636</v>
      </c>
      <c r="AK405" s="145" t="s">
        <v>5914</v>
      </c>
    </row>
    <row r="406" spans="27:37" x14ac:dyDescent="0.35">
      <c r="AA406" s="128" t="s">
        <v>6524</v>
      </c>
      <c r="AB406" s="10" t="s">
        <v>5203</v>
      </c>
      <c r="AC406" s="51" t="s">
        <v>4489</v>
      </c>
      <c r="AD406" s="10" t="s">
        <v>413</v>
      </c>
      <c r="AE406" s="110" t="s">
        <v>413</v>
      </c>
      <c r="AF406" s="110" t="s">
        <v>413</v>
      </c>
      <c r="AG406" s="3" t="s">
        <v>413</v>
      </c>
      <c r="AH406" s="124"/>
      <c r="AI406" s="145" t="s">
        <v>1636</v>
      </c>
      <c r="AJ406" s="145">
        <v>0</v>
      </c>
      <c r="AK406" s="145" t="s">
        <v>5915</v>
      </c>
    </row>
    <row r="407" spans="27:37" x14ac:dyDescent="0.35">
      <c r="AA407" s="128" t="s">
        <v>6524</v>
      </c>
      <c r="AB407" s="10" t="s">
        <v>5203</v>
      </c>
      <c r="AC407" s="51" t="s">
        <v>4510</v>
      </c>
      <c r="AD407" s="10" t="s">
        <v>413</v>
      </c>
      <c r="AE407" s="110" t="s">
        <v>413</v>
      </c>
      <c r="AF407" s="110" t="s">
        <v>413</v>
      </c>
      <c r="AG407" s="3" t="s">
        <v>413</v>
      </c>
      <c r="AH407" s="124"/>
      <c r="AI407" s="145" t="s">
        <v>1636</v>
      </c>
      <c r="AJ407" s="145" t="s">
        <v>1636</v>
      </c>
      <c r="AK407" s="145" t="s">
        <v>5916</v>
      </c>
    </row>
    <row r="408" spans="27:37" x14ac:dyDescent="0.35">
      <c r="AA408" s="128" t="s">
        <v>6524</v>
      </c>
      <c r="AB408" s="10" t="s">
        <v>5203</v>
      </c>
      <c r="AC408" s="51" t="s">
        <v>4531</v>
      </c>
      <c r="AD408" s="10" t="s">
        <v>413</v>
      </c>
      <c r="AE408" s="110" t="s">
        <v>413</v>
      </c>
      <c r="AF408" s="110" t="s">
        <v>413</v>
      </c>
      <c r="AG408" s="3" t="s">
        <v>413</v>
      </c>
      <c r="AH408" s="124"/>
      <c r="AI408" s="145" t="s">
        <v>1636</v>
      </c>
      <c r="AJ408" s="145" t="s">
        <v>1636</v>
      </c>
      <c r="AK408" s="145" t="s">
        <v>5917</v>
      </c>
    </row>
    <row r="409" spans="27:37" x14ac:dyDescent="0.35">
      <c r="AA409" s="128" t="s">
        <v>6524</v>
      </c>
      <c r="AB409" s="10" t="s">
        <v>5203</v>
      </c>
      <c r="AC409" s="51" t="s">
        <v>4552</v>
      </c>
      <c r="AD409" s="10" t="s">
        <v>413</v>
      </c>
      <c r="AE409" s="110" t="s">
        <v>413</v>
      </c>
      <c r="AF409" s="110" t="s">
        <v>413</v>
      </c>
      <c r="AG409" s="3" t="s">
        <v>413</v>
      </c>
      <c r="AH409" s="124"/>
      <c r="AI409" s="145" t="s">
        <v>1636</v>
      </c>
      <c r="AJ409" s="145" t="s">
        <v>1636</v>
      </c>
      <c r="AK409" s="145" t="s">
        <v>5918</v>
      </c>
    </row>
    <row r="410" spans="27:37" x14ac:dyDescent="0.35">
      <c r="AA410" s="128" t="s">
        <v>6524</v>
      </c>
      <c r="AB410" s="10" t="s">
        <v>5204</v>
      </c>
      <c r="AC410" s="51" t="s">
        <v>4488</v>
      </c>
      <c r="AD410" s="10" t="s">
        <v>413</v>
      </c>
      <c r="AE410" s="110" t="s">
        <v>413</v>
      </c>
      <c r="AF410" s="110" t="s">
        <v>413</v>
      </c>
      <c r="AG410" s="3" t="s">
        <v>413</v>
      </c>
      <c r="AH410" s="124"/>
      <c r="AI410" s="145" t="s">
        <v>1636</v>
      </c>
      <c r="AJ410" s="145">
        <v>0</v>
      </c>
      <c r="AK410" s="145" t="s">
        <v>5919</v>
      </c>
    </row>
    <row r="411" spans="27:37" x14ac:dyDescent="0.35">
      <c r="AA411" s="128" t="s">
        <v>6524</v>
      </c>
      <c r="AB411" s="10" t="s">
        <v>5204</v>
      </c>
      <c r="AC411" s="51" t="s">
        <v>4509</v>
      </c>
      <c r="AD411" s="10" t="s">
        <v>413</v>
      </c>
      <c r="AE411" s="110" t="s">
        <v>413</v>
      </c>
      <c r="AF411" s="110" t="s">
        <v>413</v>
      </c>
      <c r="AG411" s="3" t="s">
        <v>413</v>
      </c>
      <c r="AH411" s="124"/>
      <c r="AI411" s="145" t="s">
        <v>1636</v>
      </c>
      <c r="AJ411" s="145" t="s">
        <v>1636</v>
      </c>
      <c r="AK411" s="145" t="s">
        <v>5920</v>
      </c>
    </row>
    <row r="412" spans="27:37" x14ac:dyDescent="0.35">
      <c r="AA412" s="128" t="s">
        <v>6524</v>
      </c>
      <c r="AB412" s="48" t="s">
        <v>5204</v>
      </c>
      <c r="AC412" s="51" t="s">
        <v>4530</v>
      </c>
      <c r="AD412" s="48" t="s">
        <v>413</v>
      </c>
      <c r="AE412" s="110" t="s">
        <v>413</v>
      </c>
      <c r="AF412" s="110" t="s">
        <v>413</v>
      </c>
      <c r="AG412" s="3" t="s">
        <v>413</v>
      </c>
      <c r="AH412" s="124"/>
      <c r="AI412" s="145" t="s">
        <v>1636</v>
      </c>
      <c r="AJ412" s="145" t="s">
        <v>1636</v>
      </c>
      <c r="AK412" s="145" t="s">
        <v>5921</v>
      </c>
    </row>
    <row r="413" spans="27:37" x14ac:dyDescent="0.35">
      <c r="AA413" s="128" t="s">
        <v>6524</v>
      </c>
      <c r="AB413" s="48" t="s">
        <v>5204</v>
      </c>
      <c r="AC413" s="51" t="s">
        <v>4551</v>
      </c>
      <c r="AD413" s="48" t="s">
        <v>413</v>
      </c>
      <c r="AE413" s="110" t="s">
        <v>413</v>
      </c>
      <c r="AF413" s="110" t="s">
        <v>413</v>
      </c>
      <c r="AG413" s="3" t="s">
        <v>413</v>
      </c>
      <c r="AH413" s="124"/>
      <c r="AI413" s="145" t="s">
        <v>1636</v>
      </c>
      <c r="AJ413" s="145" t="s">
        <v>1636</v>
      </c>
      <c r="AK413" s="145" t="s">
        <v>5922</v>
      </c>
    </row>
    <row r="414" spans="27:37" x14ac:dyDescent="0.35">
      <c r="AA414" s="128" t="s">
        <v>6524</v>
      </c>
      <c r="AB414" s="48" t="s">
        <v>5205</v>
      </c>
      <c r="AC414" s="51" t="s">
        <v>4487</v>
      </c>
      <c r="AD414" s="48" t="s">
        <v>413</v>
      </c>
      <c r="AE414" s="110" t="s">
        <v>413</v>
      </c>
      <c r="AF414" s="110" t="s">
        <v>413</v>
      </c>
      <c r="AG414" s="3" t="s">
        <v>413</v>
      </c>
      <c r="AH414" s="124"/>
      <c r="AI414" s="145" t="s">
        <v>1636</v>
      </c>
      <c r="AJ414" s="145">
        <v>0</v>
      </c>
      <c r="AK414" s="145" t="s">
        <v>5923</v>
      </c>
    </row>
    <row r="415" spans="27:37" x14ac:dyDescent="0.35">
      <c r="AA415" s="128" t="s">
        <v>6524</v>
      </c>
      <c r="AB415" s="48" t="s">
        <v>5205</v>
      </c>
      <c r="AC415" s="51" t="s">
        <v>4508</v>
      </c>
      <c r="AD415" s="48" t="s">
        <v>413</v>
      </c>
      <c r="AE415" s="110" t="s">
        <v>413</v>
      </c>
      <c r="AF415" s="110" t="s">
        <v>413</v>
      </c>
      <c r="AG415" s="3" t="s">
        <v>413</v>
      </c>
      <c r="AH415" s="124"/>
      <c r="AI415" s="145" t="s">
        <v>1636</v>
      </c>
      <c r="AJ415" s="145" t="s">
        <v>1636</v>
      </c>
      <c r="AK415" s="145" t="s">
        <v>5924</v>
      </c>
    </row>
    <row r="416" spans="27:37" x14ac:dyDescent="0.35">
      <c r="AA416" s="128" t="s">
        <v>6524</v>
      </c>
      <c r="AB416" s="48" t="s">
        <v>5205</v>
      </c>
      <c r="AC416" s="51" t="s">
        <v>4529</v>
      </c>
      <c r="AD416" s="48" t="s">
        <v>413</v>
      </c>
      <c r="AE416" s="110" t="s">
        <v>413</v>
      </c>
      <c r="AF416" s="110" t="s">
        <v>413</v>
      </c>
      <c r="AG416" s="3" t="s">
        <v>413</v>
      </c>
      <c r="AH416" s="124"/>
      <c r="AI416" s="145" t="s">
        <v>1636</v>
      </c>
      <c r="AJ416" s="145" t="s">
        <v>1636</v>
      </c>
      <c r="AK416" s="145" t="s">
        <v>5925</v>
      </c>
    </row>
    <row r="417" spans="27:37" x14ac:dyDescent="0.35">
      <c r="AA417" s="128" t="s">
        <v>6524</v>
      </c>
      <c r="AB417" s="48" t="s">
        <v>5205</v>
      </c>
      <c r="AC417" s="51" t="s">
        <v>4550</v>
      </c>
      <c r="AD417" s="48" t="s">
        <v>413</v>
      </c>
      <c r="AE417" s="110" t="s">
        <v>413</v>
      </c>
      <c r="AF417" s="110" t="s">
        <v>413</v>
      </c>
      <c r="AG417" s="3" t="s">
        <v>413</v>
      </c>
      <c r="AH417" s="124"/>
      <c r="AI417" s="145" t="s">
        <v>1636</v>
      </c>
      <c r="AJ417" s="145" t="s">
        <v>1636</v>
      </c>
      <c r="AK417" s="145" t="s">
        <v>5926</v>
      </c>
    </row>
    <row r="418" spans="27:37" x14ac:dyDescent="0.35">
      <c r="AA418" s="128" t="s">
        <v>6524</v>
      </c>
      <c r="AB418" s="48" t="s">
        <v>5206</v>
      </c>
      <c r="AC418" s="51" t="s">
        <v>4486</v>
      </c>
      <c r="AD418" s="48" t="s">
        <v>413</v>
      </c>
      <c r="AE418" s="110" t="s">
        <v>413</v>
      </c>
      <c r="AF418" s="110" t="s">
        <v>413</v>
      </c>
      <c r="AG418" s="3" t="s">
        <v>413</v>
      </c>
      <c r="AH418" s="124"/>
      <c r="AI418" s="145" t="s">
        <v>1636</v>
      </c>
      <c r="AJ418" s="145">
        <v>11</v>
      </c>
      <c r="AK418" s="145" t="s">
        <v>5927</v>
      </c>
    </row>
    <row r="419" spans="27:37" x14ac:dyDescent="0.35">
      <c r="AA419" s="128" t="s">
        <v>6524</v>
      </c>
      <c r="AB419" s="48" t="s">
        <v>5206</v>
      </c>
      <c r="AC419" s="51" t="s">
        <v>4507</v>
      </c>
      <c r="AD419" s="48" t="s">
        <v>413</v>
      </c>
      <c r="AE419" s="110" t="s">
        <v>413</v>
      </c>
      <c r="AF419" s="110" t="s">
        <v>413</v>
      </c>
      <c r="AG419" s="3" t="s">
        <v>413</v>
      </c>
      <c r="AH419" s="124"/>
      <c r="AI419" s="145" t="s">
        <v>1636</v>
      </c>
      <c r="AJ419" s="145" t="s">
        <v>1636</v>
      </c>
      <c r="AK419" s="145" t="s">
        <v>5928</v>
      </c>
    </row>
    <row r="420" spans="27:37" x14ac:dyDescent="0.35">
      <c r="AA420" s="128" t="s">
        <v>6524</v>
      </c>
      <c r="AB420" s="48" t="s">
        <v>5206</v>
      </c>
      <c r="AC420" s="51" t="s">
        <v>4528</v>
      </c>
      <c r="AD420" s="48" t="s">
        <v>413</v>
      </c>
      <c r="AE420" s="110" t="s">
        <v>413</v>
      </c>
      <c r="AF420" s="110" t="s">
        <v>413</v>
      </c>
      <c r="AG420" s="3" t="s">
        <v>413</v>
      </c>
      <c r="AH420" s="124"/>
      <c r="AI420" s="145" t="s">
        <v>1636</v>
      </c>
      <c r="AJ420" s="145" t="s">
        <v>1636</v>
      </c>
      <c r="AK420" s="145" t="s">
        <v>5929</v>
      </c>
    </row>
    <row r="421" spans="27:37" x14ac:dyDescent="0.35">
      <c r="AA421" s="128" t="s">
        <v>6524</v>
      </c>
      <c r="AB421" s="48" t="s">
        <v>5206</v>
      </c>
      <c r="AC421" s="51" t="s">
        <v>4549</v>
      </c>
      <c r="AD421" s="48" t="s">
        <v>413</v>
      </c>
      <c r="AE421" s="110" t="s">
        <v>413</v>
      </c>
      <c r="AF421" s="110" t="s">
        <v>413</v>
      </c>
      <c r="AG421" s="3" t="s">
        <v>413</v>
      </c>
      <c r="AH421" s="124"/>
      <c r="AI421" s="145" t="s">
        <v>1636</v>
      </c>
      <c r="AJ421" s="145" t="s">
        <v>1636</v>
      </c>
      <c r="AK421" s="145" t="s">
        <v>5930</v>
      </c>
    </row>
    <row r="422" spans="27:37" x14ac:dyDescent="0.35">
      <c r="AA422" s="128" t="s">
        <v>6524</v>
      </c>
      <c r="AB422" s="48" t="s">
        <v>5207</v>
      </c>
      <c r="AC422" s="51" t="s">
        <v>4499</v>
      </c>
      <c r="AD422" s="48" t="s">
        <v>915</v>
      </c>
      <c r="AE422" s="110" t="s">
        <v>1100</v>
      </c>
      <c r="AF422" s="110" t="s">
        <v>1100</v>
      </c>
      <c r="AG422" s="3" t="s">
        <v>6379</v>
      </c>
      <c r="AH422" s="124">
        <v>11</v>
      </c>
      <c r="AI422" s="145" t="s">
        <v>2353</v>
      </c>
      <c r="AJ422" s="145">
        <v>57</v>
      </c>
      <c r="AK422" s="145" t="s">
        <v>5931</v>
      </c>
    </row>
    <row r="423" spans="27:37" x14ac:dyDescent="0.35">
      <c r="AA423" s="128" t="s">
        <v>6524</v>
      </c>
      <c r="AB423" s="48" t="s">
        <v>5207</v>
      </c>
      <c r="AC423" s="51" t="s">
        <v>4520</v>
      </c>
      <c r="AD423" s="48" t="s">
        <v>5390</v>
      </c>
      <c r="AE423" s="110" t="s">
        <v>5391</v>
      </c>
      <c r="AF423" s="110" t="s">
        <v>5391</v>
      </c>
      <c r="AG423" s="3" t="s">
        <v>5374</v>
      </c>
      <c r="AH423" s="124">
        <v>34</v>
      </c>
      <c r="AI423" s="145" t="s">
        <v>2353</v>
      </c>
      <c r="AJ423" s="145" t="s">
        <v>1636</v>
      </c>
      <c r="AK423" s="145" t="s">
        <v>5932</v>
      </c>
    </row>
    <row r="424" spans="27:37" x14ac:dyDescent="0.35">
      <c r="AA424" s="128" t="s">
        <v>6524</v>
      </c>
      <c r="AB424" s="48" t="s">
        <v>5207</v>
      </c>
      <c r="AC424" s="51" t="s">
        <v>4541</v>
      </c>
      <c r="AD424" s="48" t="s">
        <v>413</v>
      </c>
      <c r="AE424" s="110" t="s">
        <v>413</v>
      </c>
      <c r="AF424" s="110" t="s">
        <v>413</v>
      </c>
      <c r="AG424" s="3" t="s">
        <v>413</v>
      </c>
      <c r="AH424" s="124"/>
      <c r="AI424" s="145" t="s">
        <v>1636</v>
      </c>
      <c r="AJ424" s="145" t="s">
        <v>1636</v>
      </c>
      <c r="AK424" s="145" t="s">
        <v>5933</v>
      </c>
    </row>
    <row r="425" spans="27:37" x14ac:dyDescent="0.35">
      <c r="AA425" s="128" t="s">
        <v>6524</v>
      </c>
      <c r="AB425" s="48" t="s">
        <v>5207</v>
      </c>
      <c r="AC425" s="51" t="s">
        <v>4562</v>
      </c>
      <c r="AD425" s="48" t="s">
        <v>413</v>
      </c>
      <c r="AE425" s="110" t="s">
        <v>413</v>
      </c>
      <c r="AF425" s="110" t="s">
        <v>413</v>
      </c>
      <c r="AG425" s="3" t="s">
        <v>413</v>
      </c>
      <c r="AH425" s="124"/>
      <c r="AI425" s="145" t="s">
        <v>1636</v>
      </c>
      <c r="AJ425" s="145" t="s">
        <v>1636</v>
      </c>
      <c r="AK425" s="145" t="s">
        <v>5934</v>
      </c>
    </row>
    <row r="426" spans="27:37" x14ac:dyDescent="0.35">
      <c r="AA426" s="128" t="s">
        <v>6524</v>
      </c>
      <c r="AB426" s="48" t="s">
        <v>5208</v>
      </c>
      <c r="AC426" s="51" t="s">
        <v>4498</v>
      </c>
      <c r="AD426" s="48" t="s">
        <v>915</v>
      </c>
      <c r="AE426" s="110" t="s">
        <v>1100</v>
      </c>
      <c r="AF426" s="110" t="s">
        <v>1100</v>
      </c>
      <c r="AG426" s="3" t="s">
        <v>6000</v>
      </c>
      <c r="AH426" s="124">
        <v>23</v>
      </c>
      <c r="AI426" s="145" t="s">
        <v>2353</v>
      </c>
      <c r="AJ426" s="145">
        <v>76</v>
      </c>
      <c r="AK426" s="145" t="s">
        <v>5935</v>
      </c>
    </row>
    <row r="427" spans="27:37" x14ac:dyDescent="0.35">
      <c r="AA427" s="128" t="s">
        <v>6524</v>
      </c>
      <c r="AB427" s="48" t="s">
        <v>5208</v>
      </c>
      <c r="AC427" s="51" t="s">
        <v>4519</v>
      </c>
      <c r="AD427" s="48" t="s">
        <v>3794</v>
      </c>
      <c r="AE427" s="110" t="s">
        <v>3795</v>
      </c>
      <c r="AF427" s="110" t="s">
        <v>3795</v>
      </c>
      <c r="AG427" s="3" t="s">
        <v>5371</v>
      </c>
      <c r="AH427" s="124">
        <v>11</v>
      </c>
      <c r="AI427" s="145" t="s">
        <v>2353</v>
      </c>
      <c r="AJ427" s="145" t="s">
        <v>1636</v>
      </c>
      <c r="AK427" s="145" t="s">
        <v>5936</v>
      </c>
    </row>
    <row r="428" spans="27:37" x14ac:dyDescent="0.35">
      <c r="AA428" s="128" t="s">
        <v>6524</v>
      </c>
      <c r="AB428" s="48" t="s">
        <v>5208</v>
      </c>
      <c r="AC428" s="51" t="s">
        <v>4540</v>
      </c>
      <c r="AD428" s="48" t="s">
        <v>6036</v>
      </c>
      <c r="AE428" s="110" t="s">
        <v>6037</v>
      </c>
      <c r="AF428" s="110" t="s">
        <v>6037</v>
      </c>
      <c r="AG428" s="3" t="s">
        <v>6020</v>
      </c>
      <c r="AH428" s="124">
        <v>15</v>
      </c>
      <c r="AI428" s="145" t="s">
        <v>2353</v>
      </c>
      <c r="AJ428" s="145" t="s">
        <v>1636</v>
      </c>
      <c r="AK428" s="145" t="s">
        <v>5937</v>
      </c>
    </row>
    <row r="429" spans="27:37" x14ac:dyDescent="0.35">
      <c r="AA429" s="128" t="s">
        <v>6524</v>
      </c>
      <c r="AB429" s="48" t="s">
        <v>5208</v>
      </c>
      <c r="AC429" s="51" t="s">
        <v>4561</v>
      </c>
      <c r="AD429" s="48" t="s">
        <v>413</v>
      </c>
      <c r="AE429" s="110" t="s">
        <v>413</v>
      </c>
      <c r="AF429" s="110" t="s">
        <v>413</v>
      </c>
      <c r="AG429" s="3" t="s">
        <v>413</v>
      </c>
      <c r="AH429" s="124"/>
      <c r="AI429" s="145" t="s">
        <v>1636</v>
      </c>
      <c r="AJ429" s="145" t="s">
        <v>1636</v>
      </c>
      <c r="AK429" s="145" t="s">
        <v>5938</v>
      </c>
    </row>
    <row r="430" spans="27:37" x14ac:dyDescent="0.35">
      <c r="AA430" s="128" t="s">
        <v>6524</v>
      </c>
      <c r="AB430" s="48" t="s">
        <v>5209</v>
      </c>
      <c r="AC430" s="51" t="s">
        <v>4497</v>
      </c>
      <c r="AD430" s="48" t="s">
        <v>6577</v>
      </c>
      <c r="AE430" s="110" t="s">
        <v>6578</v>
      </c>
      <c r="AF430" s="110" t="s">
        <v>6578</v>
      </c>
      <c r="AG430" s="3" t="s">
        <v>6554</v>
      </c>
      <c r="AH430" s="124">
        <v>50</v>
      </c>
      <c r="AI430" s="145" t="s">
        <v>2353</v>
      </c>
      <c r="AJ430" s="145">
        <v>46</v>
      </c>
      <c r="AK430" s="145" t="s">
        <v>5939</v>
      </c>
    </row>
    <row r="431" spans="27:37" x14ac:dyDescent="0.35">
      <c r="AA431" s="128" t="s">
        <v>6524</v>
      </c>
      <c r="AB431" s="48" t="s">
        <v>5209</v>
      </c>
      <c r="AC431" s="51" t="s">
        <v>4518</v>
      </c>
      <c r="AD431" s="48" t="s">
        <v>413</v>
      </c>
      <c r="AE431" s="110" t="s">
        <v>413</v>
      </c>
      <c r="AF431" s="110" t="s">
        <v>413</v>
      </c>
      <c r="AG431" s="3" t="s">
        <v>413</v>
      </c>
      <c r="AH431" s="124"/>
      <c r="AI431" s="145" t="s">
        <v>1636</v>
      </c>
      <c r="AJ431" s="145" t="s">
        <v>1636</v>
      </c>
      <c r="AK431" s="145" t="s">
        <v>5940</v>
      </c>
    </row>
    <row r="432" spans="27:37" x14ac:dyDescent="0.35">
      <c r="AA432" s="128" t="s">
        <v>6524</v>
      </c>
      <c r="AB432" s="48" t="s">
        <v>5209</v>
      </c>
      <c r="AC432" s="51" t="s">
        <v>4539</v>
      </c>
      <c r="AD432" s="48" t="s">
        <v>413</v>
      </c>
      <c r="AE432" s="110" t="s">
        <v>413</v>
      </c>
      <c r="AF432" s="156" t="s">
        <v>413</v>
      </c>
      <c r="AG432" s="3" t="s">
        <v>413</v>
      </c>
      <c r="AH432" s="124"/>
      <c r="AI432" s="145" t="s">
        <v>1636</v>
      </c>
      <c r="AJ432" s="145" t="s">
        <v>1636</v>
      </c>
      <c r="AK432" s="145" t="s">
        <v>5941</v>
      </c>
    </row>
    <row r="433" spans="27:37" x14ac:dyDescent="0.35">
      <c r="AA433" s="128" t="s">
        <v>6524</v>
      </c>
      <c r="AB433" s="48" t="s">
        <v>5209</v>
      </c>
      <c r="AC433" s="51" t="s">
        <v>4560</v>
      </c>
      <c r="AD433" s="48" t="s">
        <v>413</v>
      </c>
      <c r="AE433" s="110" t="s">
        <v>413</v>
      </c>
      <c r="AF433" s="110" t="s">
        <v>413</v>
      </c>
      <c r="AG433" s="3" t="s">
        <v>413</v>
      </c>
      <c r="AH433" s="124"/>
      <c r="AI433" s="145" t="s">
        <v>1636</v>
      </c>
      <c r="AJ433" s="145" t="s">
        <v>1636</v>
      </c>
      <c r="AK433" s="145" t="s">
        <v>5942</v>
      </c>
    </row>
    <row r="434" spans="27:37" x14ac:dyDescent="0.35">
      <c r="AA434" s="128" t="s">
        <v>6524</v>
      </c>
      <c r="AB434" s="48" t="s">
        <v>5210</v>
      </c>
      <c r="AC434" s="51" t="s">
        <v>4496</v>
      </c>
      <c r="AD434" s="48" t="s">
        <v>5390</v>
      </c>
      <c r="AE434" s="110" t="s">
        <v>5391</v>
      </c>
      <c r="AF434" s="110" t="s">
        <v>5391</v>
      </c>
      <c r="AG434" s="3" t="s">
        <v>5985</v>
      </c>
      <c r="AH434" s="124">
        <v>46</v>
      </c>
      <c r="AI434" s="145" t="s">
        <v>2353</v>
      </c>
      <c r="AJ434" s="145">
        <v>38</v>
      </c>
      <c r="AK434" s="145" t="s">
        <v>5943</v>
      </c>
    </row>
    <row r="435" spans="27:37" x14ac:dyDescent="0.35">
      <c r="AA435" s="128" t="s">
        <v>6524</v>
      </c>
      <c r="AB435" s="48" t="s">
        <v>5210</v>
      </c>
      <c r="AC435" s="51" t="s">
        <v>4517</v>
      </c>
      <c r="AD435" s="48" t="s">
        <v>413</v>
      </c>
      <c r="AE435" s="110" t="s">
        <v>413</v>
      </c>
      <c r="AF435" s="110" t="s">
        <v>413</v>
      </c>
      <c r="AG435" s="3" t="s">
        <v>413</v>
      </c>
      <c r="AH435" s="124"/>
      <c r="AI435" s="145" t="s">
        <v>1636</v>
      </c>
      <c r="AJ435" s="145" t="s">
        <v>1636</v>
      </c>
      <c r="AK435" s="145" t="s">
        <v>5944</v>
      </c>
    </row>
    <row r="436" spans="27:37" x14ac:dyDescent="0.35">
      <c r="AA436" s="128" t="s">
        <v>6524</v>
      </c>
      <c r="AB436" s="48" t="s">
        <v>5210</v>
      </c>
      <c r="AC436" s="51" t="s">
        <v>4538</v>
      </c>
      <c r="AD436" s="48" t="s">
        <v>413</v>
      </c>
      <c r="AE436" s="110" t="s">
        <v>413</v>
      </c>
      <c r="AF436" s="110" t="s">
        <v>413</v>
      </c>
      <c r="AG436" s="3" t="s">
        <v>413</v>
      </c>
      <c r="AH436" s="124"/>
      <c r="AI436" s="145" t="s">
        <v>1636</v>
      </c>
      <c r="AJ436" s="145" t="s">
        <v>1636</v>
      </c>
      <c r="AK436" s="145" t="s">
        <v>5945</v>
      </c>
    </row>
    <row r="437" spans="27:37" x14ac:dyDescent="0.35">
      <c r="AA437" s="128" t="s">
        <v>6524</v>
      </c>
      <c r="AB437" s="48" t="s">
        <v>5210</v>
      </c>
      <c r="AC437" s="51" t="s">
        <v>4559</v>
      </c>
      <c r="AD437" s="48" t="s">
        <v>413</v>
      </c>
      <c r="AE437" s="110" t="s">
        <v>413</v>
      </c>
      <c r="AF437" s="110" t="s">
        <v>413</v>
      </c>
      <c r="AG437" s="3" t="s">
        <v>413</v>
      </c>
      <c r="AH437" s="124"/>
      <c r="AI437" s="145" t="s">
        <v>1636</v>
      </c>
      <c r="AJ437" s="145" t="s">
        <v>1636</v>
      </c>
      <c r="AK437" s="145" t="s">
        <v>5946</v>
      </c>
    </row>
    <row r="438" spans="27:37" x14ac:dyDescent="0.35">
      <c r="AA438" s="128" t="s">
        <v>6524</v>
      </c>
      <c r="AB438" s="48" t="s">
        <v>5211</v>
      </c>
      <c r="AC438" s="51" t="s">
        <v>4495</v>
      </c>
      <c r="AD438" s="48" t="s">
        <v>5390</v>
      </c>
      <c r="AE438" s="110" t="s">
        <v>5391</v>
      </c>
      <c r="AF438" s="110" t="s">
        <v>5391</v>
      </c>
      <c r="AG438" s="3" t="s">
        <v>6010</v>
      </c>
      <c r="AH438" s="124">
        <v>38</v>
      </c>
      <c r="AI438" s="145" t="s">
        <v>2353</v>
      </c>
      <c r="AJ438" s="145">
        <v>5</v>
      </c>
      <c r="AK438" s="145" t="s">
        <v>5947</v>
      </c>
    </row>
    <row r="439" spans="27:37" x14ac:dyDescent="0.35">
      <c r="AA439" s="128" t="s">
        <v>6524</v>
      </c>
      <c r="AB439" s="48" t="s">
        <v>5211</v>
      </c>
      <c r="AC439" s="51" t="s">
        <v>4516</v>
      </c>
      <c r="AD439" s="48" t="s">
        <v>413</v>
      </c>
      <c r="AE439" s="110" t="s">
        <v>413</v>
      </c>
      <c r="AF439" s="110" t="s">
        <v>413</v>
      </c>
      <c r="AG439" s="3" t="s">
        <v>413</v>
      </c>
      <c r="AH439" s="124"/>
      <c r="AI439" s="145" t="s">
        <v>1636</v>
      </c>
      <c r="AJ439" s="145" t="s">
        <v>1636</v>
      </c>
      <c r="AK439" s="145" t="s">
        <v>5948</v>
      </c>
    </row>
    <row r="440" spans="27:37" x14ac:dyDescent="0.35">
      <c r="AA440" s="128" t="s">
        <v>6524</v>
      </c>
      <c r="AB440" s="48" t="s">
        <v>5211</v>
      </c>
      <c r="AC440" s="51" t="s">
        <v>4537</v>
      </c>
      <c r="AD440" s="48" t="s">
        <v>413</v>
      </c>
      <c r="AE440" s="110" t="s">
        <v>413</v>
      </c>
      <c r="AF440" s="110" t="s">
        <v>413</v>
      </c>
      <c r="AG440" s="3" t="s">
        <v>413</v>
      </c>
      <c r="AH440" s="124"/>
      <c r="AI440" s="145" t="s">
        <v>1636</v>
      </c>
      <c r="AJ440" s="145" t="s">
        <v>1636</v>
      </c>
      <c r="AK440" s="145" t="s">
        <v>5949</v>
      </c>
    </row>
    <row r="441" spans="27:37" x14ac:dyDescent="0.35">
      <c r="AA441" s="128" t="s">
        <v>6524</v>
      </c>
      <c r="AB441" s="128" t="s">
        <v>5211</v>
      </c>
      <c r="AC441" s="51" t="s">
        <v>4558</v>
      </c>
      <c r="AD441" s="128" t="s">
        <v>413</v>
      </c>
      <c r="AE441" s="129" t="s">
        <v>413</v>
      </c>
      <c r="AF441" s="129" t="s">
        <v>413</v>
      </c>
      <c r="AG441" s="3" t="s">
        <v>413</v>
      </c>
      <c r="AH441" s="124"/>
      <c r="AI441" s="154" t="s">
        <v>1636</v>
      </c>
      <c r="AJ441" s="154" t="s">
        <v>1636</v>
      </c>
      <c r="AK441" s="154" t="s">
        <v>5950</v>
      </c>
    </row>
    <row r="442" spans="27:37" x14ac:dyDescent="0.35">
      <c r="AA442" s="128" t="s">
        <v>6524</v>
      </c>
      <c r="AB442" s="48" t="s">
        <v>5212</v>
      </c>
      <c r="AC442" s="48" t="s">
        <v>4494</v>
      </c>
      <c r="AD442" s="48" t="s">
        <v>915</v>
      </c>
      <c r="AE442" s="110" t="s">
        <v>1100</v>
      </c>
      <c r="AF442" s="110" t="s">
        <v>1100</v>
      </c>
      <c r="AG442" s="3" t="s">
        <v>5999</v>
      </c>
      <c r="AH442" s="124">
        <v>5</v>
      </c>
      <c r="AI442" s="145" t="s">
        <v>2353</v>
      </c>
      <c r="AJ442" s="145">
        <v>59</v>
      </c>
      <c r="AK442" s="145" t="s">
        <v>5951</v>
      </c>
    </row>
    <row r="443" spans="27:37" x14ac:dyDescent="0.35">
      <c r="AA443" s="128" t="s">
        <v>6524</v>
      </c>
      <c r="AB443" s="48" t="s">
        <v>5212</v>
      </c>
      <c r="AC443" s="51" t="s">
        <v>4515</v>
      </c>
      <c r="AD443" s="48" t="s">
        <v>915</v>
      </c>
      <c r="AE443" s="110" t="s">
        <v>1100</v>
      </c>
      <c r="AF443" s="110" t="s">
        <v>1100</v>
      </c>
      <c r="AG443" t="s">
        <v>6011</v>
      </c>
      <c r="AH443" s="124">
        <v>24</v>
      </c>
      <c r="AI443" s="145" t="s">
        <v>2353</v>
      </c>
      <c r="AJ443" s="145" t="s">
        <v>1636</v>
      </c>
      <c r="AK443" s="145" t="s">
        <v>5952</v>
      </c>
    </row>
    <row r="444" spans="27:37" x14ac:dyDescent="0.35">
      <c r="AA444" s="128" t="s">
        <v>6524</v>
      </c>
      <c r="AB444" s="48" t="s">
        <v>5212</v>
      </c>
      <c r="AC444" s="51" t="s">
        <v>4536</v>
      </c>
      <c r="AD444" s="48" t="s">
        <v>915</v>
      </c>
      <c r="AE444" s="110" t="s">
        <v>1100</v>
      </c>
      <c r="AF444" s="110" t="s">
        <v>1100</v>
      </c>
      <c r="AG444" t="s">
        <v>6379</v>
      </c>
      <c r="AH444" s="124">
        <v>17</v>
      </c>
      <c r="AI444" s="145" t="s">
        <v>2353</v>
      </c>
      <c r="AJ444" s="145" t="s">
        <v>1636</v>
      </c>
      <c r="AK444" s="145" t="s">
        <v>5953</v>
      </c>
    </row>
    <row r="445" spans="27:37" x14ac:dyDescent="0.35">
      <c r="AA445" s="128" t="s">
        <v>6524</v>
      </c>
      <c r="AB445" s="48" t="s">
        <v>5212</v>
      </c>
      <c r="AC445" s="51" t="s">
        <v>4557</v>
      </c>
      <c r="AD445" s="48" t="s">
        <v>413</v>
      </c>
      <c r="AE445" s="110" t="s">
        <v>413</v>
      </c>
      <c r="AF445" s="110" t="s">
        <v>413</v>
      </c>
      <c r="AG445" t="s">
        <v>413</v>
      </c>
      <c r="AH445" s="124"/>
      <c r="AI445" s="145" t="s">
        <v>1636</v>
      </c>
      <c r="AJ445" s="145" t="s">
        <v>1636</v>
      </c>
      <c r="AK445" s="145" t="s">
        <v>5954</v>
      </c>
    </row>
    <row r="446" spans="27:37" x14ac:dyDescent="0.35">
      <c r="AA446" s="128" t="s">
        <v>6524</v>
      </c>
      <c r="AB446" s="48" t="s">
        <v>5213</v>
      </c>
      <c r="AC446" s="51" t="s">
        <v>4493</v>
      </c>
      <c r="AD446" s="48" t="s">
        <v>5390</v>
      </c>
      <c r="AE446" s="110" t="s">
        <v>5391</v>
      </c>
      <c r="AF446" s="110" t="s">
        <v>5391</v>
      </c>
      <c r="AG446" s="3" t="s">
        <v>6013</v>
      </c>
      <c r="AH446" s="124">
        <v>18</v>
      </c>
      <c r="AI446" s="145" t="s">
        <v>2353</v>
      </c>
      <c r="AJ446" s="145">
        <v>29</v>
      </c>
      <c r="AK446" s="145" t="s">
        <v>5955</v>
      </c>
    </row>
    <row r="447" spans="27:37" x14ac:dyDescent="0.35">
      <c r="AA447" s="128" t="s">
        <v>6524</v>
      </c>
      <c r="AB447" s="48" t="s">
        <v>5213</v>
      </c>
      <c r="AC447" s="51" t="s">
        <v>4514</v>
      </c>
      <c r="AD447" s="48" t="s">
        <v>6577</v>
      </c>
      <c r="AE447" s="110" t="s">
        <v>6578</v>
      </c>
      <c r="AF447" s="110" t="s">
        <v>6578</v>
      </c>
      <c r="AG447" s="3" t="s">
        <v>6534</v>
      </c>
      <c r="AH447" s="124">
        <v>23</v>
      </c>
      <c r="AI447" s="145" t="s">
        <v>2353</v>
      </c>
      <c r="AJ447" s="145" t="s">
        <v>1636</v>
      </c>
      <c r="AK447" s="145" t="s">
        <v>5956</v>
      </c>
    </row>
    <row r="448" spans="27:37" x14ac:dyDescent="0.35">
      <c r="AA448" s="128" t="s">
        <v>6524</v>
      </c>
      <c r="AB448" s="48" t="s">
        <v>5213</v>
      </c>
      <c r="AC448" s="51" t="s">
        <v>4535</v>
      </c>
      <c r="AD448" s="48" t="s">
        <v>6577</v>
      </c>
      <c r="AE448" s="110" t="s">
        <v>6578</v>
      </c>
      <c r="AF448" s="110" t="s">
        <v>6578</v>
      </c>
      <c r="AG448" s="3" t="s">
        <v>6554</v>
      </c>
      <c r="AH448" s="124">
        <v>6</v>
      </c>
      <c r="AI448" s="145" t="s">
        <v>2353</v>
      </c>
      <c r="AJ448" s="145" t="s">
        <v>1636</v>
      </c>
      <c r="AK448" s="145" t="s">
        <v>5957</v>
      </c>
    </row>
    <row r="449" spans="27:37" x14ac:dyDescent="0.35">
      <c r="AA449" s="128"/>
      <c r="AB449" s="48" t="s">
        <v>5213</v>
      </c>
      <c r="AC449" s="51" t="s">
        <v>4556</v>
      </c>
      <c r="AD449" s="48" t="s">
        <v>413</v>
      </c>
      <c r="AE449" s="110" t="s">
        <v>413</v>
      </c>
      <c r="AF449" s="157" t="s">
        <v>413</v>
      </c>
      <c r="AG449" s="3" t="s">
        <v>413</v>
      </c>
      <c r="AH449" s="124"/>
      <c r="AI449" s="145" t="s">
        <v>1636</v>
      </c>
      <c r="AJ449" s="145" t="s">
        <v>1636</v>
      </c>
      <c r="AK449" s="145" t="s">
        <v>5958</v>
      </c>
    </row>
    <row r="450" spans="27:37" x14ac:dyDescent="0.35">
      <c r="AB450" s="51" t="s">
        <v>5233</v>
      </c>
      <c r="AC450" s="51"/>
      <c r="AD450" s="51"/>
      <c r="AE450" s="132"/>
      <c r="AF450" s="162"/>
      <c r="AG450" s="50"/>
      <c r="AH450" s="163">
        <f>SUBTOTAL(109,clonemapC3537383940[Initial Clone Count])</f>
        <v>3205</v>
      </c>
      <c r="AI450" s="123"/>
      <c r="AJ450" s="114"/>
    </row>
  </sheetData>
  <phoneticPr fontId="1" type="noConversion"/>
  <conditionalFormatting sqref="AG214">
    <cfRule type="expression" dxfId="645" priority="34">
      <formula>MOD(ROW(),4)=2</formula>
    </cfRule>
  </conditionalFormatting>
  <conditionalFormatting sqref="AG306">
    <cfRule type="expression" dxfId="644" priority="32">
      <formula>MOD(ROW(),4)=1</formula>
    </cfRule>
    <cfRule type="expression" dxfId="643" priority="33">
      <formula>MOD(ROW(),4)=2</formula>
    </cfRule>
  </conditionalFormatting>
  <conditionalFormatting sqref="AG120:AG129 AG142 AG114:AG118">
    <cfRule type="expression" dxfId="642" priority="30">
      <formula>MOD(ROW(),4)=1</formula>
    </cfRule>
    <cfRule type="expression" dxfId="641" priority="31">
      <formula>MOD(ROW(),4)=2</formula>
    </cfRule>
  </conditionalFormatting>
  <conditionalFormatting sqref="AG134:AG136 AG138:AG140">
    <cfRule type="expression" dxfId="640" priority="22">
      <formula>MOD(ROW(),4)=1</formula>
    </cfRule>
    <cfRule type="expression" dxfId="639" priority="23">
      <formula>MOD(ROW(),4)=2</formula>
    </cfRule>
  </conditionalFormatting>
  <conditionalFormatting sqref="AJ140">
    <cfRule type="expression" dxfId="638" priority="17">
      <formula>MOD(ROW(),4)=1</formula>
    </cfRule>
    <cfRule type="expression" dxfId="637" priority="18">
      <formula>MOD(ROW(),4)=2</formula>
    </cfRule>
  </conditionalFormatting>
  <conditionalFormatting sqref="AJ392">
    <cfRule type="expression" dxfId="636" priority="11">
      <formula>MOD(ROW(),4)=1</formula>
    </cfRule>
    <cfRule type="expression" dxfId="635" priority="1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93:AE439 AA392 AA440 AA30:AE119">
    <cfRule type="expression" dxfId="634" priority="63">
      <formula>MOD(ROW(),4)=2</formula>
    </cfRule>
  </conditionalFormatting>
  <conditionalFormatting sqref="AH441:AI449 AH141:AI143 AI145:AI391 AH393:AI439 AH30:AI139 AH140 AH144:AH392 AH440">
    <cfRule type="expression" dxfId="633" priority="61">
      <formula>MOD(ROW(),4)=1</formula>
    </cfRule>
    <cfRule type="expression" dxfId="632" priority="62">
      <formula>MOD(ROW(),4)=2</formula>
    </cfRule>
  </conditionalFormatting>
  <conditionalFormatting sqref="AH384">
    <cfRule type="expression" dxfId="631" priority="59">
      <formula>MOD(ROW(),4)=1</formula>
    </cfRule>
    <cfRule type="expression" dxfId="630" priority="60">
      <formula>MOD(ROW(),4)=2</formula>
    </cfRule>
  </conditionalFormatting>
  <conditionalFormatting sqref="AC172">
    <cfRule type="expression" dxfId="629" priority="58">
      <formula>MOD(ROW(),4)=2</formula>
    </cfRule>
  </conditionalFormatting>
  <conditionalFormatting sqref="AC360:AC363">
    <cfRule type="expression" dxfId="628" priority="57">
      <formula>MOD(ROW(),4)=2</formula>
    </cfRule>
  </conditionalFormatting>
  <conditionalFormatting sqref="AC328">
    <cfRule type="expression" dxfId="627" priority="56">
      <formula>MOD(ROW(),4)=2</formula>
    </cfRule>
  </conditionalFormatting>
  <conditionalFormatting sqref="AC223">
    <cfRule type="expression" dxfId="626" priority="55">
      <formula>MOD(ROW(),4)=2</formula>
    </cfRule>
  </conditionalFormatting>
  <conditionalFormatting sqref="AC447">
    <cfRule type="expression" dxfId="625" priority="54">
      <formula>MOD(ROW(),4)=2</formula>
    </cfRule>
  </conditionalFormatting>
  <conditionalFormatting sqref="AD140:AE140">
    <cfRule type="expression" dxfId="624" priority="53">
      <formula>MOD(ROW(),4)=2</formula>
    </cfRule>
  </conditionalFormatting>
  <conditionalFormatting sqref="AH140:AI140">
    <cfRule type="expression" dxfId="623" priority="51">
      <formula>MOD(ROW(),4)=1</formula>
    </cfRule>
    <cfRule type="expression" dxfId="622" priority="52">
      <formula>MOD(ROW(),4)=2</formula>
    </cfRule>
  </conditionalFormatting>
  <conditionalFormatting sqref="AD144:AE144">
    <cfRule type="expression" dxfId="621" priority="50">
      <formula>MOD(ROW(),4)=2</formula>
    </cfRule>
  </conditionalFormatting>
  <conditionalFormatting sqref="AH144:AI144">
    <cfRule type="expression" dxfId="620" priority="48">
      <formula>MOD(ROW(),4)=1</formula>
    </cfRule>
    <cfRule type="expression" dxfId="619" priority="49">
      <formula>MOD(ROW(),4)=2</formula>
    </cfRule>
  </conditionalFormatting>
  <conditionalFormatting sqref="AA440:AE440">
    <cfRule type="expression" dxfId="618" priority="47">
      <formula>MOD(ROW(),4)=2</formula>
    </cfRule>
  </conditionalFormatting>
  <conditionalFormatting sqref="AH440:AI440">
    <cfRule type="expression" dxfId="617" priority="45">
      <formula>MOD(ROW(),4)=1</formula>
    </cfRule>
    <cfRule type="expression" dxfId="616" priority="46">
      <formula>MOD(ROW(),4)=2</formula>
    </cfRule>
  </conditionalFormatting>
  <conditionalFormatting sqref="AA392:AE392">
    <cfRule type="expression" dxfId="615" priority="44">
      <formula>MOD(ROW(),4)=2</formula>
    </cfRule>
  </conditionalFormatting>
  <conditionalFormatting sqref="AH392:AI392">
    <cfRule type="expression" dxfId="614" priority="42">
      <formula>MOD(ROW(),4)=1</formula>
    </cfRule>
    <cfRule type="expression" dxfId="613" priority="43">
      <formula>MOD(ROW(),4)=2</formula>
    </cfRule>
  </conditionalFormatting>
  <conditionalFormatting sqref="AG217:AG221">
    <cfRule type="expression" dxfId="612" priority="41">
      <formula>MOD(ROW(),4)=2</formula>
    </cfRule>
  </conditionalFormatting>
  <conditionalFormatting sqref="AG206:AG213 AG307:AG377 AG442 AG161:AG200 AG144:AG159 AG293:AG305 AG288:AG291 AG254:AG286 AG30:AG113 AG382:AG440">
    <cfRule type="expression" dxfId="611" priority="39">
      <formula>MOD(ROW(),4)=1</formula>
    </cfRule>
    <cfRule type="expression" dxfId="610" priority="40">
      <formula>MOD(ROW(),4)=2</formula>
    </cfRule>
  </conditionalFormatting>
  <conditionalFormatting sqref="AG338:AG365">
    <cfRule type="expression" dxfId="609" priority="37">
      <formula>MOD(ROW(),4)=1</formula>
    </cfRule>
    <cfRule type="expression" dxfId="608" priority="38">
      <formula>MOD(ROW(),4)=2</formula>
    </cfRule>
  </conditionalFormatting>
  <conditionalFormatting sqref="AG378">
    <cfRule type="expression" dxfId="607" priority="35">
      <formula>MOD(ROW(),4)=1</formula>
    </cfRule>
    <cfRule type="expression" dxfId="606" priority="36">
      <formula>MOD(ROW(),4)=2</formula>
    </cfRule>
  </conditionalFormatting>
  <conditionalFormatting sqref="AG130">
    <cfRule type="expression" dxfId="605" priority="29">
      <formula>MOD(ROW(),4)=2</formula>
    </cfRule>
  </conditionalFormatting>
  <conditionalFormatting sqref="AG201:AG205">
    <cfRule type="expression" dxfId="604" priority="28">
      <formula>MOD(ROW(),4)=2</formula>
    </cfRule>
  </conditionalFormatting>
  <conditionalFormatting sqref="AG222:AG253">
    <cfRule type="expression" dxfId="603" priority="26">
      <formula>MOD(ROW(),4)=1</formula>
    </cfRule>
    <cfRule type="expression" dxfId="602" priority="27">
      <formula>MOD(ROW(),4)=2</formula>
    </cfRule>
  </conditionalFormatting>
  <conditionalFormatting sqref="AG446:AG448">
    <cfRule type="expression" dxfId="601" priority="24">
      <formula>MOD(ROW(),4)=1</formula>
    </cfRule>
    <cfRule type="expression" dxfId="600" priority="25">
      <formula>MOD(ROW(),4)=2</formula>
    </cfRule>
  </conditionalFormatting>
  <conditionalFormatting sqref="AC442">
    <cfRule type="expression" dxfId="599" priority="21">
      <formula>MOD(ROW(),4)=2</formula>
    </cfRule>
  </conditionalFormatting>
  <conditionalFormatting sqref="AJ441:AJ449 AJ141:AJ143 AJ145:AJ391 AJ393:AJ439 AJ30:AJ139">
    <cfRule type="expression" dxfId="598" priority="19">
      <formula>MOD(ROW(),4)=1</formula>
    </cfRule>
    <cfRule type="expression" dxfId="597" priority="20">
      <formula>MOD(ROW(),4)=2</formula>
    </cfRule>
  </conditionalFormatting>
  <conditionalFormatting sqref="AJ144">
    <cfRule type="expression" dxfId="596" priority="15">
      <formula>MOD(ROW(),4)=1</formula>
    </cfRule>
    <cfRule type="expression" dxfId="595" priority="16">
      <formula>MOD(ROW(),4)=2</formula>
    </cfRule>
  </conditionalFormatting>
  <conditionalFormatting sqref="AJ440">
    <cfRule type="expression" dxfId="594" priority="13">
      <formula>MOD(ROW(),4)=1</formula>
    </cfRule>
    <cfRule type="expression" dxfId="593" priority="14">
      <formula>MOD(ROW(),4)=2</formula>
    </cfRule>
  </conditionalFormatting>
  <conditionalFormatting sqref="AK140">
    <cfRule type="expression" dxfId="592" priority="7">
      <formula>MOD(ROW(),4)=1</formula>
    </cfRule>
    <cfRule type="expression" dxfId="591" priority="8">
      <formula>MOD(ROW(),4)=2</formula>
    </cfRule>
  </conditionalFormatting>
  <conditionalFormatting sqref="AK392">
    <cfRule type="expression" dxfId="590" priority="1">
      <formula>MOD(ROW(),4)=1</formula>
    </cfRule>
    <cfRule type="expression" dxfId="589" priority="2">
      <formula>MOD(ROW(),4)=2</formula>
    </cfRule>
  </conditionalFormatting>
  <conditionalFormatting sqref="AK441:AK449 AK141:AK143 AK145:AK391 AK393:AK439 AK30:AK139">
    <cfRule type="expression" dxfId="588" priority="9">
      <formula>MOD(ROW(),4)=1</formula>
    </cfRule>
    <cfRule type="expression" dxfId="587" priority="10">
      <formula>MOD(ROW(),4)=2</formula>
    </cfRule>
  </conditionalFormatting>
  <conditionalFormatting sqref="AK144">
    <cfRule type="expression" dxfId="586" priority="5">
      <formula>MOD(ROW(),4)=1</formula>
    </cfRule>
    <cfRule type="expression" dxfId="585" priority="6">
      <formula>MOD(ROW(),4)=2</formula>
    </cfRule>
  </conditionalFormatting>
  <conditionalFormatting sqref="AK440">
    <cfRule type="expression" dxfId="584" priority="3">
      <formula>MOD(ROW(),4)=1</formula>
    </cfRule>
    <cfRule type="expression" dxfId="583" priority="4">
      <formula>MOD(ROW(),4)=2</formula>
    </cfRule>
  </conditionalFormatting>
  <pageMargins left="0.7" right="0.7" top="0.75" bottom="0.75" header="0.3" footer="0.3"/>
  <pageSetup scale="56" fitToHeight="0"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CD255-CFD9-4938-958D-33CE28A7A035}">
  <sheetPr>
    <pageSetUpPr fitToPage="1"/>
  </sheetPr>
  <dimension ref="A1:AN450"/>
  <sheetViews>
    <sheetView topLeftCell="O29" zoomScale="58" zoomScaleNormal="40" workbookViewId="0">
      <selection activeCell="AI43" sqref="AI43"/>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14.453125" customWidth="1"/>
    <col min="32" max="32" width="16.26953125" customWidth="1"/>
    <col min="33" max="33" width="30.81640625" customWidth="1"/>
    <col min="34" max="34" width="12.81640625" customWidth="1"/>
    <col min="35" max="36" width="16" customWidth="1"/>
    <col min="37" max="37" width="21.7265625" customWidth="1"/>
    <col min="39" max="39" width="20.26953125" bestFit="1" customWidth="1"/>
    <col min="40" max="40" width="36.1796875" bestFit="1"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6393</v>
      </c>
      <c r="C3" s="56" t="s">
        <v>4951</v>
      </c>
      <c r="D3" s="56" t="s">
        <v>4951</v>
      </c>
      <c r="E3" s="56" t="s">
        <v>4951</v>
      </c>
      <c r="F3" s="40"/>
      <c r="G3" s="56" t="s">
        <v>4951</v>
      </c>
      <c r="H3" s="56" t="s">
        <v>4951</v>
      </c>
      <c r="I3" s="56" t="s">
        <v>6394</v>
      </c>
      <c r="J3" s="56" t="s">
        <v>6395</v>
      </c>
      <c r="L3" s="56" t="s">
        <v>6396</v>
      </c>
      <c r="M3" s="56" t="s">
        <v>6397</v>
      </c>
      <c r="N3" s="56" t="s">
        <v>4951</v>
      </c>
      <c r="O3" s="56" t="s">
        <v>4951</v>
      </c>
      <c r="Q3" s="56" t="s">
        <v>4951</v>
      </c>
      <c r="R3" s="56" t="s">
        <v>4951</v>
      </c>
      <c r="S3" s="56" t="s">
        <v>6274</v>
      </c>
      <c r="T3" s="56" t="s">
        <v>6398</v>
      </c>
      <c r="V3" s="56" t="s">
        <v>4951</v>
      </c>
      <c r="W3" s="56" t="s">
        <v>4951</v>
      </c>
      <c r="X3" s="56" t="s">
        <v>4951</v>
      </c>
      <c r="Y3" s="56" t="s">
        <v>4951</v>
      </c>
      <c r="Z3" s="18">
        <v>7</v>
      </c>
      <c r="AA3" s="18"/>
    </row>
    <row r="4" spans="1:40" ht="40" customHeight="1" x14ac:dyDescent="0.35">
      <c r="A4" s="40"/>
      <c r="B4" s="56" t="s">
        <v>6399</v>
      </c>
      <c r="C4" s="56" t="s">
        <v>6400</v>
      </c>
      <c r="D4" s="56" t="s">
        <v>4951</v>
      </c>
      <c r="E4" s="56" t="s">
        <v>4951</v>
      </c>
      <c r="F4" s="40"/>
      <c r="G4" s="56" t="s">
        <v>4951</v>
      </c>
      <c r="H4" s="56" t="s">
        <v>4951</v>
      </c>
      <c r="I4" s="56" t="s">
        <v>6401</v>
      </c>
      <c r="J4" s="56" t="s">
        <v>6402</v>
      </c>
      <c r="L4" s="56" t="s">
        <v>6403</v>
      </c>
      <c r="M4" s="56" t="s">
        <v>6404</v>
      </c>
      <c r="N4" s="56" t="s">
        <v>4951</v>
      </c>
      <c r="O4" s="56" t="s">
        <v>4951</v>
      </c>
      <c r="Q4" s="56" t="s">
        <v>4951</v>
      </c>
      <c r="R4" s="56" t="s">
        <v>6405</v>
      </c>
      <c r="S4" s="56" t="s">
        <v>6406</v>
      </c>
      <c r="T4" s="56" t="s">
        <v>6407</v>
      </c>
      <c r="V4" s="56" t="s">
        <v>4951</v>
      </c>
      <c r="W4" s="56" t="s">
        <v>4951</v>
      </c>
      <c r="X4" s="56" t="s">
        <v>4951</v>
      </c>
      <c r="Y4" s="56" t="s">
        <v>4951</v>
      </c>
      <c r="Z4" s="18">
        <v>6</v>
      </c>
      <c r="AA4" s="18"/>
    </row>
    <row r="5" spans="1:40" ht="40" customHeight="1" x14ac:dyDescent="0.35">
      <c r="A5" s="40"/>
      <c r="B5" s="56" t="s">
        <v>6408</v>
      </c>
      <c r="C5" s="56" t="s">
        <v>5333</v>
      </c>
      <c r="D5" s="56" t="s">
        <v>4951</v>
      </c>
      <c r="E5" s="56" t="s">
        <v>4951</v>
      </c>
      <c r="F5" s="40"/>
      <c r="G5" s="56" t="s">
        <v>4951</v>
      </c>
      <c r="H5" s="56" t="s">
        <v>4951</v>
      </c>
      <c r="I5" s="56" t="s">
        <v>6409</v>
      </c>
      <c r="J5" s="56" t="s">
        <v>6410</v>
      </c>
      <c r="L5" s="56" t="s">
        <v>5480</v>
      </c>
      <c r="M5" s="56" t="s">
        <v>6411</v>
      </c>
      <c r="N5" s="56" t="s">
        <v>6412</v>
      </c>
      <c r="O5" s="56" t="s">
        <v>4951</v>
      </c>
      <c r="Q5" s="56" t="s">
        <v>4951</v>
      </c>
      <c r="R5" s="56" t="s">
        <v>4951</v>
      </c>
      <c r="S5" s="56" t="s">
        <v>6413</v>
      </c>
      <c r="T5" s="56" t="s">
        <v>6414</v>
      </c>
      <c r="V5" s="56" t="s">
        <v>4951</v>
      </c>
      <c r="W5" s="56" t="s">
        <v>4951</v>
      </c>
      <c r="X5" s="56" t="s">
        <v>4951</v>
      </c>
      <c r="Y5" s="56" t="s">
        <v>4951</v>
      </c>
      <c r="Z5" s="18">
        <v>5</v>
      </c>
      <c r="AA5" s="18"/>
    </row>
    <row r="6" spans="1:40" ht="40" customHeight="1" x14ac:dyDescent="0.35">
      <c r="A6" s="40">
        <v>1</v>
      </c>
      <c r="B6" s="56" t="s">
        <v>6415</v>
      </c>
      <c r="C6" s="56" t="s">
        <v>5351</v>
      </c>
      <c r="D6" s="56" t="s">
        <v>6416</v>
      </c>
      <c r="E6" s="56" t="s">
        <v>4951</v>
      </c>
      <c r="F6" s="40"/>
      <c r="G6" s="56" t="s">
        <v>4951</v>
      </c>
      <c r="H6" s="56" t="s">
        <v>4951</v>
      </c>
      <c r="I6" s="56" t="s">
        <v>4951</v>
      </c>
      <c r="J6" s="56" t="s">
        <v>6417</v>
      </c>
      <c r="L6" s="56" t="s">
        <v>6418</v>
      </c>
      <c r="M6" s="56" t="s">
        <v>6419</v>
      </c>
      <c r="N6" s="56" t="s">
        <v>4951</v>
      </c>
      <c r="O6" s="56" t="s">
        <v>4951</v>
      </c>
      <c r="Q6" s="56" t="s">
        <v>4951</v>
      </c>
      <c r="R6" s="56" t="s">
        <v>6420</v>
      </c>
      <c r="S6" s="56" t="s">
        <v>6421</v>
      </c>
      <c r="T6" s="56" t="s">
        <v>6422</v>
      </c>
      <c r="V6" s="56" t="s">
        <v>4951</v>
      </c>
      <c r="W6" s="56" t="s">
        <v>4951</v>
      </c>
      <c r="X6" s="56" t="s">
        <v>4951</v>
      </c>
      <c r="Y6" s="56" t="s">
        <v>4951</v>
      </c>
      <c r="Z6" s="18">
        <v>4</v>
      </c>
      <c r="AA6" s="18"/>
    </row>
    <row r="7" spans="1:40" ht="40" customHeight="1" x14ac:dyDescent="0.35">
      <c r="A7" s="40"/>
      <c r="B7" s="56" t="s">
        <v>6423</v>
      </c>
      <c r="C7" s="56" t="s">
        <v>6424</v>
      </c>
      <c r="D7" s="56" t="s">
        <v>6425</v>
      </c>
      <c r="E7" s="56" t="s">
        <v>4951</v>
      </c>
      <c r="F7" s="40"/>
      <c r="G7" s="56" t="s">
        <v>4951</v>
      </c>
      <c r="H7" s="56" t="s">
        <v>4951</v>
      </c>
      <c r="I7" s="56" t="s">
        <v>6426</v>
      </c>
      <c r="J7" s="56" t="s">
        <v>6427</v>
      </c>
      <c r="L7" s="56" t="s">
        <v>6428</v>
      </c>
      <c r="M7" s="56" t="s">
        <v>6429</v>
      </c>
      <c r="N7" s="56" t="s">
        <v>6430</v>
      </c>
      <c r="O7" s="56" t="s">
        <v>4951</v>
      </c>
      <c r="Q7" s="56" t="s">
        <v>4951</v>
      </c>
      <c r="R7" s="56" t="s">
        <v>4951</v>
      </c>
      <c r="S7" s="56" t="s">
        <v>6431</v>
      </c>
      <c r="T7" s="56" t="s">
        <v>6432</v>
      </c>
      <c r="V7" s="56" t="s">
        <v>4951</v>
      </c>
      <c r="W7" s="56" t="s">
        <v>4951</v>
      </c>
      <c r="X7" s="56" t="s">
        <v>4951</v>
      </c>
      <c r="Y7" s="56" t="s">
        <v>4951</v>
      </c>
      <c r="Z7" s="18">
        <v>3</v>
      </c>
      <c r="AA7" s="18"/>
    </row>
    <row r="8" spans="1:40" ht="40" customHeight="1" x14ac:dyDescent="0.35">
      <c r="A8" s="40"/>
      <c r="B8" s="56" t="s">
        <v>6433</v>
      </c>
      <c r="C8" s="56" t="s">
        <v>6434</v>
      </c>
      <c r="D8" s="56" t="s">
        <v>4951</v>
      </c>
      <c r="E8" s="56" t="s">
        <v>4951</v>
      </c>
      <c r="F8" s="40"/>
      <c r="G8" s="56" t="s">
        <v>4951</v>
      </c>
      <c r="H8" s="56" t="s">
        <v>4951</v>
      </c>
      <c r="I8" s="56" t="s">
        <v>6435</v>
      </c>
      <c r="J8" s="56" t="s">
        <v>6436</v>
      </c>
      <c r="L8" s="56" t="s">
        <v>6437</v>
      </c>
      <c r="M8" s="56" t="s">
        <v>6438</v>
      </c>
      <c r="N8" s="56" t="s">
        <v>6439</v>
      </c>
      <c r="O8" s="56" t="s">
        <v>6440</v>
      </c>
      <c r="Q8" s="56" t="s">
        <v>4951</v>
      </c>
      <c r="R8" s="56" t="s">
        <v>4951</v>
      </c>
      <c r="S8" s="56" t="s">
        <v>6441</v>
      </c>
      <c r="T8" s="56" t="s">
        <v>6442</v>
      </c>
      <c r="V8" s="56" t="s">
        <v>4951</v>
      </c>
      <c r="W8" s="56" t="s">
        <v>4951</v>
      </c>
      <c r="X8" s="56" t="s">
        <v>4951</v>
      </c>
      <c r="Y8" s="56" t="s">
        <v>4951</v>
      </c>
      <c r="Z8" s="18">
        <v>2</v>
      </c>
      <c r="AA8" s="18"/>
    </row>
    <row r="9" spans="1:40" ht="40" customHeight="1" x14ac:dyDescent="0.35">
      <c r="A9" s="40"/>
      <c r="B9" s="56" t="s">
        <v>6443</v>
      </c>
      <c r="C9" s="56" t="s">
        <v>6444</v>
      </c>
      <c r="D9" s="56" t="s">
        <v>4951</v>
      </c>
      <c r="E9" s="56" t="s">
        <v>4951</v>
      </c>
      <c r="F9" s="40"/>
      <c r="G9" s="56" t="s">
        <v>4951</v>
      </c>
      <c r="H9" s="56" t="s">
        <v>4951</v>
      </c>
      <c r="I9" s="56" t="s">
        <v>6445</v>
      </c>
      <c r="J9" s="56" t="s">
        <v>6446</v>
      </c>
      <c r="L9" s="56" t="s">
        <v>6447</v>
      </c>
      <c r="M9" s="56" t="s">
        <v>6448</v>
      </c>
      <c r="N9" s="56" t="s">
        <v>6449</v>
      </c>
      <c r="O9" s="56" t="s">
        <v>6450</v>
      </c>
      <c r="Q9" s="56" t="s">
        <v>4951</v>
      </c>
      <c r="R9" s="56" t="s">
        <v>4951</v>
      </c>
      <c r="S9" s="56" t="s">
        <v>4951</v>
      </c>
      <c r="T9" s="56" t="s">
        <v>6451</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4951</v>
      </c>
      <c r="J11" s="56" t="s">
        <v>6452</v>
      </c>
      <c r="L11" s="56" t="s">
        <v>4951</v>
      </c>
      <c r="M11" s="56" t="s">
        <v>4951</v>
      </c>
      <c r="N11" s="56" t="s">
        <v>4951</v>
      </c>
      <c r="O11" s="56" t="s">
        <v>4951</v>
      </c>
      <c r="Q11" s="56" t="s">
        <v>4951</v>
      </c>
      <c r="R11" s="56" t="s">
        <v>4951</v>
      </c>
      <c r="S11" s="56" t="s">
        <v>6453</v>
      </c>
      <c r="T11" s="56" t="s">
        <v>6082</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4951</v>
      </c>
      <c r="I12" s="56" t="s">
        <v>6454</v>
      </c>
      <c r="J12" s="56" t="s">
        <v>6455</v>
      </c>
      <c r="L12" s="56" t="s">
        <v>4951</v>
      </c>
      <c r="M12" s="56" t="s">
        <v>4951</v>
      </c>
      <c r="N12" s="56" t="s">
        <v>4951</v>
      </c>
      <c r="O12" s="56" t="s">
        <v>4951</v>
      </c>
      <c r="Q12" s="56" t="s">
        <v>4951</v>
      </c>
      <c r="R12" s="56" t="s">
        <v>4951</v>
      </c>
      <c r="S12" s="56" t="s">
        <v>6456</v>
      </c>
      <c r="T12" s="56" t="s">
        <v>6457</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6458</v>
      </c>
      <c r="J13" s="56" t="s">
        <v>6459</v>
      </c>
      <c r="L13" s="56" t="s">
        <v>4951</v>
      </c>
      <c r="M13" s="56" t="s">
        <v>4951</v>
      </c>
      <c r="N13" s="56" t="s">
        <v>4951</v>
      </c>
      <c r="O13" s="56" t="s">
        <v>4951</v>
      </c>
      <c r="Q13" s="56" t="s">
        <v>4951</v>
      </c>
      <c r="R13" s="56" t="s">
        <v>4951</v>
      </c>
      <c r="S13" s="56" t="s">
        <v>4951</v>
      </c>
      <c r="T13" s="56" t="s">
        <v>6460</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s">
        <v>4951</v>
      </c>
      <c r="H14" s="56" t="s">
        <v>4951</v>
      </c>
      <c r="I14" s="56" t="s">
        <v>4951</v>
      </c>
      <c r="J14" s="56" t="s">
        <v>6248</v>
      </c>
      <c r="L14" s="56" t="s">
        <v>4951</v>
      </c>
      <c r="M14" s="56" t="s">
        <v>4951</v>
      </c>
      <c r="N14" s="56" t="s">
        <v>4951</v>
      </c>
      <c r="O14" s="56" t="s">
        <v>4951</v>
      </c>
      <c r="Q14" s="56" t="s">
        <v>4951</v>
      </c>
      <c r="R14" s="56" t="s">
        <v>4951</v>
      </c>
      <c r="S14" s="56" t="s">
        <v>6461</v>
      </c>
      <c r="T14" s="56" t="s">
        <v>6462</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4951</v>
      </c>
      <c r="H15" s="56" t="s">
        <v>4951</v>
      </c>
      <c r="I15" s="56" t="s">
        <v>4951</v>
      </c>
      <c r="J15" s="56" t="s">
        <v>6149</v>
      </c>
      <c r="L15" s="56" t="s">
        <v>4951</v>
      </c>
      <c r="M15" s="56" t="s">
        <v>4951</v>
      </c>
      <c r="N15" s="56" t="s">
        <v>4951</v>
      </c>
      <c r="O15" s="56" t="s">
        <v>4951</v>
      </c>
      <c r="Q15" s="56" t="s">
        <v>4951</v>
      </c>
      <c r="R15" s="56" t="s">
        <v>6463</v>
      </c>
      <c r="S15" s="56" t="s">
        <v>6464</v>
      </c>
      <c r="T15" s="56" t="s">
        <v>6465</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4951</v>
      </c>
      <c r="H16" s="56" t="s">
        <v>4951</v>
      </c>
      <c r="I16" s="56" t="s">
        <v>4951</v>
      </c>
      <c r="J16" s="56" t="s">
        <v>6466</v>
      </c>
      <c r="L16" s="56" t="s">
        <v>4951</v>
      </c>
      <c r="M16" s="56" t="s">
        <v>4951</v>
      </c>
      <c r="N16" s="56" t="s">
        <v>4951</v>
      </c>
      <c r="O16" s="56" t="s">
        <v>4951</v>
      </c>
      <c r="Q16" s="56" t="s">
        <v>4951</v>
      </c>
      <c r="R16" s="56" t="s">
        <v>4951</v>
      </c>
      <c r="S16" s="56" t="s">
        <v>6467</v>
      </c>
      <c r="T16" s="56" t="s">
        <v>6468</v>
      </c>
      <c r="V16" s="56" t="s">
        <v>4951</v>
      </c>
      <c r="W16" s="56" t="s">
        <v>4951</v>
      </c>
      <c r="X16" s="56" t="s">
        <v>4951</v>
      </c>
      <c r="Y16" s="56" t="s">
        <v>4951</v>
      </c>
      <c r="Z16" s="18">
        <v>2</v>
      </c>
      <c r="AA16" s="18"/>
    </row>
    <row r="17" spans="1:37" ht="40" customHeight="1" x14ac:dyDescent="0.35">
      <c r="A17" s="40"/>
      <c r="B17" s="56" t="s">
        <v>4951</v>
      </c>
      <c r="C17" s="56" t="s">
        <v>4951</v>
      </c>
      <c r="D17" s="56" t="s">
        <v>4951</v>
      </c>
      <c r="E17" s="56" t="s">
        <v>4951</v>
      </c>
      <c r="F17" s="40"/>
      <c r="G17" s="56" t="s">
        <v>4951</v>
      </c>
      <c r="H17" s="56" t="s">
        <v>4951</v>
      </c>
      <c r="I17" s="56" t="s">
        <v>6469</v>
      </c>
      <c r="J17" s="56" t="s">
        <v>6470</v>
      </c>
      <c r="L17" s="56" t="s">
        <v>4951</v>
      </c>
      <c r="M17" s="56" t="s">
        <v>4951</v>
      </c>
      <c r="N17" s="56" t="s">
        <v>4951</v>
      </c>
      <c r="O17" s="56" t="s">
        <v>4951</v>
      </c>
      <c r="Q17" s="56" t="s">
        <v>4951</v>
      </c>
      <c r="R17" s="56" t="s">
        <v>4951</v>
      </c>
      <c r="S17" s="56" t="s">
        <v>4951</v>
      </c>
      <c r="T17" s="56" t="s">
        <v>6471</v>
      </c>
      <c r="V17" s="56" t="s">
        <v>4951</v>
      </c>
      <c r="W17" s="56" t="s">
        <v>4951</v>
      </c>
      <c r="X17" s="56" t="s">
        <v>4951</v>
      </c>
      <c r="Y17" s="56" t="s">
        <v>4951</v>
      </c>
      <c r="Z17" s="18">
        <v>1</v>
      </c>
      <c r="AA17" s="18"/>
    </row>
    <row r="18" spans="1:37" ht="40" customHeight="1" x14ac:dyDescent="0.35"/>
    <row r="19" spans="1:37" ht="40" customHeight="1" x14ac:dyDescent="0.35">
      <c r="A19" s="40"/>
      <c r="B19" s="56" t="s">
        <v>6472</v>
      </c>
      <c r="C19" s="56" t="s">
        <v>6473</v>
      </c>
      <c r="D19" s="56" t="s">
        <v>4951</v>
      </c>
      <c r="E19" s="56" t="s">
        <v>4951</v>
      </c>
      <c r="F19" s="40"/>
      <c r="G19" s="56" t="s">
        <v>4951</v>
      </c>
      <c r="H19" s="56" t="s">
        <v>6474</v>
      </c>
      <c r="I19" s="56" t="s">
        <v>6475</v>
      </c>
      <c r="J19" s="56" t="s">
        <v>6476</v>
      </c>
      <c r="L19" s="56" t="s">
        <v>6477</v>
      </c>
      <c r="M19" s="56" t="s">
        <v>5488</v>
      </c>
      <c r="N19" s="56" t="s">
        <v>4951</v>
      </c>
      <c r="O19" s="56" t="s">
        <v>4951</v>
      </c>
      <c r="Q19" s="56" t="s">
        <v>4951</v>
      </c>
      <c r="R19" s="56" t="s">
        <v>4951</v>
      </c>
      <c r="S19" s="56" t="s">
        <v>6478</v>
      </c>
      <c r="T19" s="56" t="s">
        <v>6479</v>
      </c>
      <c r="V19" s="56" t="s">
        <v>4951</v>
      </c>
      <c r="W19" s="56" t="s">
        <v>4951</v>
      </c>
      <c r="X19" s="56" t="s">
        <v>4951</v>
      </c>
      <c r="Y19" s="56" t="s">
        <v>4951</v>
      </c>
      <c r="Z19" s="18">
        <v>7</v>
      </c>
      <c r="AA19" s="18"/>
    </row>
    <row r="20" spans="1:37" ht="40" customHeight="1" x14ac:dyDescent="0.35">
      <c r="A20" s="40"/>
      <c r="B20" s="56" t="s">
        <v>6480</v>
      </c>
      <c r="C20" s="56" t="s">
        <v>6481</v>
      </c>
      <c r="D20" s="56" t="s">
        <v>4951</v>
      </c>
      <c r="E20" s="56" t="s">
        <v>4951</v>
      </c>
      <c r="F20" s="40"/>
      <c r="G20" s="56" t="s">
        <v>4951</v>
      </c>
      <c r="H20" s="56" t="s">
        <v>4951</v>
      </c>
      <c r="I20" s="56" t="s">
        <v>6482</v>
      </c>
      <c r="J20" s="56" t="s">
        <v>6483</v>
      </c>
      <c r="L20" s="56" t="s">
        <v>6484</v>
      </c>
      <c r="M20" s="56" t="s">
        <v>6485</v>
      </c>
      <c r="N20" s="56" t="s">
        <v>4951</v>
      </c>
      <c r="O20" s="56" t="s">
        <v>4951</v>
      </c>
      <c r="Q20" s="56" t="s">
        <v>4951</v>
      </c>
      <c r="R20" s="56" t="s">
        <v>6486</v>
      </c>
      <c r="S20" s="56" t="s">
        <v>6487</v>
      </c>
      <c r="T20" s="56" t="s">
        <v>6488</v>
      </c>
      <c r="V20" s="56" t="s">
        <v>4951</v>
      </c>
      <c r="W20" s="56" t="s">
        <v>4951</v>
      </c>
      <c r="X20" s="56" t="s">
        <v>4951</v>
      </c>
      <c r="Y20" s="56" t="s">
        <v>4951</v>
      </c>
      <c r="Z20" s="18">
        <v>6</v>
      </c>
      <c r="AA20" s="18"/>
    </row>
    <row r="21" spans="1:37" ht="40" customHeight="1" x14ac:dyDescent="0.35">
      <c r="A21" s="40"/>
      <c r="B21" s="56" t="s">
        <v>6489</v>
      </c>
      <c r="C21" s="56" t="s">
        <v>6490</v>
      </c>
      <c r="D21" s="56" t="s">
        <v>4951</v>
      </c>
      <c r="E21" s="56" t="s">
        <v>4951</v>
      </c>
      <c r="F21" s="40"/>
      <c r="G21" s="56" t="s">
        <v>4951</v>
      </c>
      <c r="H21" s="56" t="s">
        <v>4951</v>
      </c>
      <c r="I21" s="56" t="s">
        <v>4951</v>
      </c>
      <c r="J21" s="56" t="s">
        <v>6491</v>
      </c>
      <c r="L21" s="56" t="s">
        <v>6173</v>
      </c>
      <c r="M21" s="56" t="s">
        <v>6492</v>
      </c>
      <c r="N21" s="56" t="s">
        <v>4951</v>
      </c>
      <c r="O21" s="56" t="s">
        <v>4951</v>
      </c>
      <c r="Q21" s="56" t="s">
        <v>4951</v>
      </c>
      <c r="R21" s="56" t="s">
        <v>4951</v>
      </c>
      <c r="S21" s="56" t="s">
        <v>6493</v>
      </c>
      <c r="T21" s="56" t="s">
        <v>6494</v>
      </c>
      <c r="V21" s="56" t="s">
        <v>4951</v>
      </c>
      <c r="W21" s="56" t="s">
        <v>4951</v>
      </c>
      <c r="X21" s="56" t="s">
        <v>4951</v>
      </c>
      <c r="Y21" s="56" t="s">
        <v>4951</v>
      </c>
      <c r="Z21" s="18">
        <v>5</v>
      </c>
      <c r="AA21" s="18"/>
    </row>
    <row r="22" spans="1:37" ht="40" customHeight="1" x14ac:dyDescent="0.35">
      <c r="A22" s="40">
        <v>3</v>
      </c>
      <c r="B22" s="56" t="s">
        <v>6495</v>
      </c>
      <c r="C22" s="56" t="s">
        <v>6496</v>
      </c>
      <c r="D22" s="56" t="s">
        <v>4951</v>
      </c>
      <c r="E22" s="56" t="s">
        <v>4951</v>
      </c>
      <c r="F22" s="40"/>
      <c r="G22" s="56" t="s">
        <v>4951</v>
      </c>
      <c r="H22" s="56" t="s">
        <v>4951</v>
      </c>
      <c r="I22" s="56" t="s">
        <v>6497</v>
      </c>
      <c r="J22" s="56" t="s">
        <v>6498</v>
      </c>
      <c r="L22" s="56" t="s">
        <v>6499</v>
      </c>
      <c r="M22" s="56" t="s">
        <v>6281</v>
      </c>
      <c r="N22" s="56" t="s">
        <v>4951</v>
      </c>
      <c r="O22" s="56" t="s">
        <v>4951</v>
      </c>
      <c r="Q22" s="56" t="s">
        <v>4951</v>
      </c>
      <c r="R22" s="56" t="s">
        <v>4951</v>
      </c>
      <c r="S22" s="56" t="s">
        <v>6500</v>
      </c>
      <c r="T22" s="56" t="s">
        <v>6501</v>
      </c>
      <c r="V22" s="56" t="s">
        <v>4951</v>
      </c>
      <c r="W22" s="56" t="s">
        <v>4951</v>
      </c>
      <c r="X22" s="56" t="s">
        <v>4951</v>
      </c>
      <c r="Y22" s="56" t="s">
        <v>4951</v>
      </c>
      <c r="Z22" s="18">
        <v>4</v>
      </c>
      <c r="AA22" s="18"/>
    </row>
    <row r="23" spans="1:37" ht="40" customHeight="1" x14ac:dyDescent="0.35">
      <c r="A23" s="40"/>
      <c r="B23" s="56" t="s">
        <v>6502</v>
      </c>
      <c r="C23" s="56" t="s">
        <v>4951</v>
      </c>
      <c r="D23" s="56" t="s">
        <v>4951</v>
      </c>
      <c r="E23" s="56" t="s">
        <v>4951</v>
      </c>
      <c r="F23" s="40"/>
      <c r="G23" s="56" t="s">
        <v>4951</v>
      </c>
      <c r="H23" s="56" t="s">
        <v>4951</v>
      </c>
      <c r="I23" s="56" t="s">
        <v>5032</v>
      </c>
      <c r="J23" s="56" t="s">
        <v>6503</v>
      </c>
      <c r="L23" s="56" t="s">
        <v>6504</v>
      </c>
      <c r="M23" s="56" t="s">
        <v>6505</v>
      </c>
      <c r="N23" s="56" t="s">
        <v>6506</v>
      </c>
      <c r="O23" s="56" t="s">
        <v>4951</v>
      </c>
      <c r="Q23" s="56" t="s">
        <v>4951</v>
      </c>
      <c r="R23" s="56" t="s">
        <v>4951</v>
      </c>
      <c r="S23" s="56" t="s">
        <v>6507</v>
      </c>
      <c r="T23" s="56" t="s">
        <v>6508</v>
      </c>
      <c r="V23" s="56" t="s">
        <v>4951</v>
      </c>
      <c r="W23" s="56" t="s">
        <v>4951</v>
      </c>
      <c r="X23" s="56" t="s">
        <v>4951</v>
      </c>
      <c r="Y23" s="56" t="s">
        <v>4951</v>
      </c>
      <c r="Z23" s="18">
        <v>3</v>
      </c>
      <c r="AA23" s="18"/>
    </row>
    <row r="24" spans="1:37" ht="40" customHeight="1" x14ac:dyDescent="0.35">
      <c r="A24" s="40"/>
      <c r="B24" s="56" t="s">
        <v>6509</v>
      </c>
      <c r="C24" s="56" t="s">
        <v>6510</v>
      </c>
      <c r="D24" s="56" t="s">
        <v>4951</v>
      </c>
      <c r="E24" s="56" t="s">
        <v>4951</v>
      </c>
      <c r="F24" s="40"/>
      <c r="G24" s="56" t="s">
        <v>4951</v>
      </c>
      <c r="H24" s="56" t="s">
        <v>4951</v>
      </c>
      <c r="I24" s="56" t="s">
        <v>6511</v>
      </c>
      <c r="J24" s="56" t="s">
        <v>6512</v>
      </c>
      <c r="L24" s="56" t="s">
        <v>6513</v>
      </c>
      <c r="M24" s="56" t="s">
        <v>6514</v>
      </c>
      <c r="N24" s="56" t="s">
        <v>4951</v>
      </c>
      <c r="O24" s="56" t="s">
        <v>4951</v>
      </c>
      <c r="Q24" s="56" t="s">
        <v>4951</v>
      </c>
      <c r="R24" s="56" t="s">
        <v>4951</v>
      </c>
      <c r="S24" s="56" t="s">
        <v>6515</v>
      </c>
      <c r="T24" s="56" t="s">
        <v>6516</v>
      </c>
      <c r="V24" s="56" t="s">
        <v>4951</v>
      </c>
      <c r="W24" s="56" t="s">
        <v>4951</v>
      </c>
      <c r="X24" s="56" t="s">
        <v>4951</v>
      </c>
      <c r="Y24" s="56" t="s">
        <v>4951</v>
      </c>
      <c r="Z24" s="18">
        <v>2</v>
      </c>
      <c r="AA24" s="18"/>
    </row>
    <row r="25" spans="1:37" ht="40" customHeight="1" x14ac:dyDescent="0.35">
      <c r="A25" s="40"/>
      <c r="B25" s="56" t="s">
        <v>6517</v>
      </c>
      <c r="C25" s="56" t="s">
        <v>6518</v>
      </c>
      <c r="D25" s="56" t="s">
        <v>4951</v>
      </c>
      <c r="E25" s="56" t="s">
        <v>4951</v>
      </c>
      <c r="F25" s="40"/>
      <c r="G25" s="56" t="s">
        <v>4951</v>
      </c>
      <c r="H25" s="56" t="s">
        <v>4951</v>
      </c>
      <c r="I25" s="56" t="s">
        <v>6519</v>
      </c>
      <c r="J25" s="56" t="s">
        <v>6520</v>
      </c>
      <c r="L25" s="56" t="s">
        <v>6521</v>
      </c>
      <c r="M25" s="56" t="s">
        <v>6522</v>
      </c>
      <c r="N25" s="56" t="s">
        <v>4951</v>
      </c>
      <c r="O25" s="56" t="s">
        <v>4951</v>
      </c>
      <c r="Q25" s="56" t="s">
        <v>4951</v>
      </c>
      <c r="R25" s="56" t="s">
        <v>4951</v>
      </c>
      <c r="S25" s="56" t="s">
        <v>6318</v>
      </c>
      <c r="T25" s="56" t="s">
        <v>6523</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29" x14ac:dyDescent="0.35">
      <c r="AA29" s="18" t="s">
        <v>5533</v>
      </c>
      <c r="AB29" s="18" t="s">
        <v>1284</v>
      </c>
      <c r="AC29" s="18" t="s">
        <v>194</v>
      </c>
      <c r="AD29" s="18" t="s">
        <v>818</v>
      </c>
      <c r="AE29" s="113" t="s">
        <v>197</v>
      </c>
      <c r="AF29" s="55" t="s">
        <v>4442</v>
      </c>
      <c r="AG29" s="18" t="s">
        <v>195</v>
      </c>
      <c r="AH29" s="36" t="s">
        <v>196</v>
      </c>
      <c r="AI29" s="121" t="s">
        <v>863</v>
      </c>
      <c r="AJ29" s="18" t="s">
        <v>5222</v>
      </c>
      <c r="AK29" s="18" t="s">
        <v>4899</v>
      </c>
    </row>
    <row r="30" spans="1:37" x14ac:dyDescent="0.35">
      <c r="AA30" s="128" t="s">
        <v>6343</v>
      </c>
      <c r="AB30" s="48" t="s">
        <v>5092</v>
      </c>
      <c r="AC30" s="51" t="s">
        <v>4821</v>
      </c>
      <c r="AD30" s="48" t="s">
        <v>413</v>
      </c>
      <c r="AE30" s="110" t="s">
        <v>413</v>
      </c>
      <c r="AF30" s="110" t="s">
        <v>413</v>
      </c>
      <c r="AG30" s="3" t="s">
        <v>413</v>
      </c>
      <c r="AH30" s="124"/>
      <c r="AI30" s="145" t="s">
        <v>1636</v>
      </c>
      <c r="AJ30" s="145">
        <v>0</v>
      </c>
      <c r="AK30" s="145" t="s">
        <v>5539</v>
      </c>
    </row>
    <row r="31" spans="1:37" x14ac:dyDescent="0.35">
      <c r="AA31" s="128" t="s">
        <v>6343</v>
      </c>
      <c r="AB31" s="48" t="s">
        <v>5092</v>
      </c>
      <c r="AC31" s="51" t="s">
        <v>4842</v>
      </c>
      <c r="AD31" s="48" t="s">
        <v>413</v>
      </c>
      <c r="AE31" s="110" t="s">
        <v>413</v>
      </c>
      <c r="AF31" s="110" t="s">
        <v>413</v>
      </c>
      <c r="AG31" s="3" t="s">
        <v>413</v>
      </c>
      <c r="AH31" s="124"/>
      <c r="AI31" s="145" t="s">
        <v>1636</v>
      </c>
      <c r="AJ31" s="145" t="s">
        <v>1636</v>
      </c>
      <c r="AK31" s="145" t="s">
        <v>5540</v>
      </c>
    </row>
    <row r="32" spans="1:37" x14ac:dyDescent="0.35">
      <c r="AA32" s="128" t="s">
        <v>6343</v>
      </c>
      <c r="AB32" s="48" t="s">
        <v>5092</v>
      </c>
      <c r="AC32" s="51" t="s">
        <v>4863</v>
      </c>
      <c r="AD32" s="48" t="s">
        <v>413</v>
      </c>
      <c r="AE32" s="110" t="s">
        <v>413</v>
      </c>
      <c r="AF32" s="110" t="s">
        <v>413</v>
      </c>
      <c r="AG32" s="3" t="s">
        <v>413</v>
      </c>
      <c r="AH32" s="124"/>
      <c r="AI32" s="145" t="s">
        <v>1636</v>
      </c>
      <c r="AJ32" s="145" t="s">
        <v>1636</v>
      </c>
      <c r="AK32" s="145" t="s">
        <v>5541</v>
      </c>
    </row>
    <row r="33" spans="27:37" x14ac:dyDescent="0.35">
      <c r="AA33" s="128" t="s">
        <v>6343</v>
      </c>
      <c r="AB33" s="48" t="s">
        <v>5092</v>
      </c>
      <c r="AC33" s="51" t="s">
        <v>4884</v>
      </c>
      <c r="AD33" s="48" t="s">
        <v>413</v>
      </c>
      <c r="AE33" s="110" t="s">
        <v>413</v>
      </c>
      <c r="AF33" s="110" t="s">
        <v>413</v>
      </c>
      <c r="AG33" s="3" t="s">
        <v>413</v>
      </c>
      <c r="AH33" s="124"/>
      <c r="AI33" s="145" t="s">
        <v>1636</v>
      </c>
      <c r="AJ33" s="145" t="s">
        <v>1636</v>
      </c>
      <c r="AK33" s="145" t="s">
        <v>5542</v>
      </c>
    </row>
    <row r="34" spans="27:37" x14ac:dyDescent="0.35">
      <c r="AA34" s="128" t="s">
        <v>6343</v>
      </c>
      <c r="AB34" s="48" t="s">
        <v>5093</v>
      </c>
      <c r="AC34" s="51" t="s">
        <v>4820</v>
      </c>
      <c r="AD34" s="48" t="s">
        <v>413</v>
      </c>
      <c r="AE34" s="110" t="s">
        <v>413</v>
      </c>
      <c r="AF34" s="110" t="s">
        <v>413</v>
      </c>
      <c r="AG34" s="3" t="s">
        <v>413</v>
      </c>
      <c r="AH34" s="124"/>
      <c r="AI34" s="145" t="s">
        <v>1636</v>
      </c>
      <c r="AJ34" s="145">
        <v>0</v>
      </c>
      <c r="AK34" s="145" t="s">
        <v>5543</v>
      </c>
    </row>
    <row r="35" spans="27:37" x14ac:dyDescent="0.35">
      <c r="AA35" s="128" t="s">
        <v>6343</v>
      </c>
      <c r="AB35" s="48" t="s">
        <v>5093</v>
      </c>
      <c r="AC35" s="51" t="s">
        <v>4841</v>
      </c>
      <c r="AD35" s="48" t="s">
        <v>413</v>
      </c>
      <c r="AE35" s="110" t="s">
        <v>413</v>
      </c>
      <c r="AF35" s="110" t="s">
        <v>413</v>
      </c>
      <c r="AG35" s="3" t="s">
        <v>413</v>
      </c>
      <c r="AH35" s="124"/>
      <c r="AI35" s="145" t="s">
        <v>1636</v>
      </c>
      <c r="AJ35" s="145" t="s">
        <v>1636</v>
      </c>
      <c r="AK35" s="145" t="s">
        <v>5544</v>
      </c>
    </row>
    <row r="36" spans="27:37" x14ac:dyDescent="0.35">
      <c r="AA36" s="128" t="s">
        <v>6343</v>
      </c>
      <c r="AB36" s="48" t="s">
        <v>5093</v>
      </c>
      <c r="AC36" s="51" t="s">
        <v>4862</v>
      </c>
      <c r="AD36" s="48" t="s">
        <v>413</v>
      </c>
      <c r="AE36" s="110" t="s">
        <v>413</v>
      </c>
      <c r="AF36" s="110" t="s">
        <v>413</v>
      </c>
      <c r="AG36" s="3" t="s">
        <v>413</v>
      </c>
      <c r="AH36" s="124"/>
      <c r="AI36" s="145" t="s">
        <v>1636</v>
      </c>
      <c r="AJ36" s="145" t="s">
        <v>1636</v>
      </c>
      <c r="AK36" s="145" t="s">
        <v>5545</v>
      </c>
    </row>
    <row r="37" spans="27:37" x14ac:dyDescent="0.35">
      <c r="AA37" s="128" t="s">
        <v>6343</v>
      </c>
      <c r="AB37" s="48" t="s">
        <v>5093</v>
      </c>
      <c r="AC37" s="51" t="s">
        <v>4883</v>
      </c>
      <c r="AD37" s="48" t="s">
        <v>413</v>
      </c>
      <c r="AE37" s="110" t="s">
        <v>413</v>
      </c>
      <c r="AF37" s="110" t="s">
        <v>413</v>
      </c>
      <c r="AG37" s="3" t="s">
        <v>413</v>
      </c>
      <c r="AH37" s="124"/>
      <c r="AI37" s="145" t="s">
        <v>1636</v>
      </c>
      <c r="AJ37" s="145" t="s">
        <v>1636</v>
      </c>
      <c r="AK37" s="145" t="s">
        <v>5546</v>
      </c>
    </row>
    <row r="38" spans="27:37" x14ac:dyDescent="0.35">
      <c r="AA38" s="128" t="s">
        <v>6343</v>
      </c>
      <c r="AB38" s="48" t="s">
        <v>5094</v>
      </c>
      <c r="AC38" s="51" t="s">
        <v>4819</v>
      </c>
      <c r="AD38" s="48" t="s">
        <v>413</v>
      </c>
      <c r="AE38" s="110" t="s">
        <v>413</v>
      </c>
      <c r="AF38" s="110" t="s">
        <v>413</v>
      </c>
      <c r="AG38" s="3" t="s">
        <v>413</v>
      </c>
      <c r="AH38" s="124"/>
      <c r="AI38" s="145" t="s">
        <v>1636</v>
      </c>
      <c r="AJ38" s="145">
        <v>0</v>
      </c>
      <c r="AK38" s="145" t="s">
        <v>5547</v>
      </c>
    </row>
    <row r="39" spans="27:37" x14ac:dyDescent="0.35">
      <c r="AA39" s="128" t="s">
        <v>6343</v>
      </c>
      <c r="AB39" s="48" t="s">
        <v>5094</v>
      </c>
      <c r="AC39" s="51" t="s">
        <v>4840</v>
      </c>
      <c r="AD39" s="48" t="s">
        <v>413</v>
      </c>
      <c r="AE39" s="110" t="s">
        <v>413</v>
      </c>
      <c r="AF39" s="110" t="s">
        <v>413</v>
      </c>
      <c r="AG39" s="3" t="s">
        <v>413</v>
      </c>
      <c r="AH39" s="124"/>
      <c r="AI39" s="145" t="s">
        <v>1636</v>
      </c>
      <c r="AJ39" s="145" t="s">
        <v>1636</v>
      </c>
      <c r="AK39" s="145" t="s">
        <v>5548</v>
      </c>
    </row>
    <row r="40" spans="27:37" x14ac:dyDescent="0.35">
      <c r="AA40" s="128" t="s">
        <v>6343</v>
      </c>
      <c r="AB40" s="48" t="s">
        <v>5094</v>
      </c>
      <c r="AC40" s="51" t="s">
        <v>4861</v>
      </c>
      <c r="AD40" s="48" t="s">
        <v>413</v>
      </c>
      <c r="AE40" s="110" t="s">
        <v>413</v>
      </c>
      <c r="AF40" s="110" t="s">
        <v>413</v>
      </c>
      <c r="AG40" s="3" t="s">
        <v>413</v>
      </c>
      <c r="AH40" s="124"/>
      <c r="AI40" s="145" t="s">
        <v>1636</v>
      </c>
      <c r="AJ40" s="145" t="s">
        <v>1636</v>
      </c>
      <c r="AK40" s="145" t="s">
        <v>5549</v>
      </c>
    </row>
    <row r="41" spans="27:37" x14ac:dyDescent="0.35">
      <c r="AA41" s="128" t="s">
        <v>6343</v>
      </c>
      <c r="AB41" s="48" t="s">
        <v>5094</v>
      </c>
      <c r="AC41" s="51" t="s">
        <v>4882</v>
      </c>
      <c r="AD41" s="48" t="s">
        <v>413</v>
      </c>
      <c r="AE41" s="110" t="s">
        <v>413</v>
      </c>
      <c r="AF41" s="110" t="s">
        <v>413</v>
      </c>
      <c r="AG41" s="3" t="s">
        <v>413</v>
      </c>
      <c r="AH41" s="124"/>
      <c r="AI41" s="145" t="s">
        <v>1636</v>
      </c>
      <c r="AJ41" s="145" t="s">
        <v>1636</v>
      </c>
      <c r="AK41" s="145" t="s">
        <v>5550</v>
      </c>
    </row>
    <row r="42" spans="27:37" x14ac:dyDescent="0.35">
      <c r="AA42" s="128" t="s">
        <v>6343</v>
      </c>
      <c r="AB42" s="48" t="s">
        <v>5095</v>
      </c>
      <c r="AC42" s="51" t="s">
        <v>4818</v>
      </c>
      <c r="AD42" s="48" t="s">
        <v>413</v>
      </c>
      <c r="AE42" s="110" t="s">
        <v>413</v>
      </c>
      <c r="AF42" s="110" t="s">
        <v>413</v>
      </c>
      <c r="AG42" s="3" t="s">
        <v>413</v>
      </c>
      <c r="AH42" s="124"/>
      <c r="AI42" s="145" t="s">
        <v>1636</v>
      </c>
      <c r="AJ42" s="145">
        <v>0</v>
      </c>
      <c r="AK42" s="145" t="s">
        <v>5551</v>
      </c>
    </row>
    <row r="43" spans="27:37" x14ac:dyDescent="0.35">
      <c r="AA43" s="128" t="s">
        <v>6343</v>
      </c>
      <c r="AB43" s="48" t="s">
        <v>5095</v>
      </c>
      <c r="AC43" s="51" t="s">
        <v>4839</v>
      </c>
      <c r="AD43" s="48" t="s">
        <v>413</v>
      </c>
      <c r="AE43" s="110" t="s">
        <v>413</v>
      </c>
      <c r="AF43" s="110" t="s">
        <v>413</v>
      </c>
      <c r="AG43" s="3" t="s">
        <v>413</v>
      </c>
      <c r="AH43" s="124"/>
      <c r="AI43" s="145" t="s">
        <v>1636</v>
      </c>
      <c r="AJ43" s="145" t="s">
        <v>1636</v>
      </c>
      <c r="AK43" s="145" t="s">
        <v>5552</v>
      </c>
    </row>
    <row r="44" spans="27:37" x14ac:dyDescent="0.35">
      <c r="AA44" s="128" t="s">
        <v>6343</v>
      </c>
      <c r="AB44" s="48" t="s">
        <v>5095</v>
      </c>
      <c r="AC44" s="51" t="s">
        <v>4860</v>
      </c>
      <c r="AD44" s="48" t="s">
        <v>413</v>
      </c>
      <c r="AE44" s="110" t="s">
        <v>413</v>
      </c>
      <c r="AF44" s="110" t="s">
        <v>413</v>
      </c>
      <c r="AG44" s="3" t="s">
        <v>413</v>
      </c>
      <c r="AH44" s="124"/>
      <c r="AI44" s="145" t="s">
        <v>1636</v>
      </c>
      <c r="AJ44" s="145" t="s">
        <v>1636</v>
      </c>
      <c r="AK44" s="145" t="s">
        <v>5553</v>
      </c>
    </row>
    <row r="45" spans="27:37" x14ac:dyDescent="0.35">
      <c r="AA45" s="128" t="s">
        <v>6343</v>
      </c>
      <c r="AB45" s="48" t="s">
        <v>5095</v>
      </c>
      <c r="AC45" s="51" t="s">
        <v>4881</v>
      </c>
      <c r="AD45" s="48" t="s">
        <v>413</v>
      </c>
      <c r="AE45" s="110" t="s">
        <v>413</v>
      </c>
      <c r="AF45" s="110" t="s">
        <v>413</v>
      </c>
      <c r="AG45" s="3" t="s">
        <v>413</v>
      </c>
      <c r="AH45" s="124"/>
      <c r="AI45" s="145" t="s">
        <v>1636</v>
      </c>
      <c r="AJ45" s="145" t="s">
        <v>1636</v>
      </c>
      <c r="AK45" s="145" t="s">
        <v>5554</v>
      </c>
    </row>
    <row r="46" spans="27:37" x14ac:dyDescent="0.35">
      <c r="AA46" s="128" t="s">
        <v>6343</v>
      </c>
      <c r="AB46" s="48" t="s">
        <v>5096</v>
      </c>
      <c r="AC46" s="51" t="s">
        <v>4817</v>
      </c>
      <c r="AD46" s="48" t="s">
        <v>413</v>
      </c>
      <c r="AE46" s="110" t="s">
        <v>413</v>
      </c>
      <c r="AF46" s="110" t="s">
        <v>413</v>
      </c>
      <c r="AG46" s="3" t="s">
        <v>413</v>
      </c>
      <c r="AH46" s="124"/>
      <c r="AI46" s="145" t="s">
        <v>1636</v>
      </c>
      <c r="AJ46" s="145">
        <v>0</v>
      </c>
      <c r="AK46" s="145" t="s">
        <v>5555</v>
      </c>
    </row>
    <row r="47" spans="27:37" x14ac:dyDescent="0.35">
      <c r="AA47" s="128" t="s">
        <v>6343</v>
      </c>
      <c r="AB47" s="48" t="s">
        <v>5096</v>
      </c>
      <c r="AC47" s="51" t="s">
        <v>4838</v>
      </c>
      <c r="AD47" s="48" t="s">
        <v>413</v>
      </c>
      <c r="AE47" s="110" t="s">
        <v>413</v>
      </c>
      <c r="AF47" s="110" t="s">
        <v>413</v>
      </c>
      <c r="AG47" s="3" t="s">
        <v>413</v>
      </c>
      <c r="AH47" s="124"/>
      <c r="AI47" s="145" t="s">
        <v>1636</v>
      </c>
      <c r="AJ47" s="145" t="s">
        <v>1636</v>
      </c>
      <c r="AK47" s="145" t="s">
        <v>5556</v>
      </c>
    </row>
    <row r="48" spans="27:37" x14ac:dyDescent="0.35">
      <c r="AA48" s="128" t="s">
        <v>6343</v>
      </c>
      <c r="AB48" s="48" t="s">
        <v>5096</v>
      </c>
      <c r="AC48" s="51" t="s">
        <v>4859</v>
      </c>
      <c r="AD48" s="48" t="s">
        <v>413</v>
      </c>
      <c r="AE48" s="110" t="s">
        <v>413</v>
      </c>
      <c r="AF48" s="110" t="s">
        <v>413</v>
      </c>
      <c r="AG48" s="3" t="s">
        <v>413</v>
      </c>
      <c r="AH48" s="124"/>
      <c r="AI48" s="145" t="s">
        <v>1636</v>
      </c>
      <c r="AJ48" s="145" t="s">
        <v>1636</v>
      </c>
      <c r="AK48" s="145" t="s">
        <v>5557</v>
      </c>
    </row>
    <row r="49" spans="27:37" x14ac:dyDescent="0.35">
      <c r="AA49" s="128" t="s">
        <v>6343</v>
      </c>
      <c r="AB49" s="48" t="s">
        <v>5096</v>
      </c>
      <c r="AC49" s="51" t="s">
        <v>4880</v>
      </c>
      <c r="AD49" s="48" t="s">
        <v>413</v>
      </c>
      <c r="AE49" s="110" t="s">
        <v>413</v>
      </c>
      <c r="AF49" s="110" t="s">
        <v>413</v>
      </c>
      <c r="AG49" s="3" t="s">
        <v>413</v>
      </c>
      <c r="AH49" s="124"/>
      <c r="AI49" s="145" t="s">
        <v>1636</v>
      </c>
      <c r="AJ49" s="145" t="s">
        <v>1636</v>
      </c>
      <c r="AK49" s="145" t="s">
        <v>5558</v>
      </c>
    </row>
    <row r="50" spans="27:37" x14ac:dyDescent="0.35">
      <c r="AA50" s="128" t="s">
        <v>6343</v>
      </c>
      <c r="AB50" s="48" t="s">
        <v>5097</v>
      </c>
      <c r="AC50" s="51" t="s">
        <v>4816</v>
      </c>
      <c r="AD50" s="48" t="s">
        <v>413</v>
      </c>
      <c r="AE50" s="110" t="s">
        <v>413</v>
      </c>
      <c r="AF50" s="110" t="s">
        <v>413</v>
      </c>
      <c r="AG50" s="3" t="s">
        <v>413</v>
      </c>
      <c r="AH50" s="124"/>
      <c r="AI50" s="145" t="s">
        <v>1636</v>
      </c>
      <c r="AJ50" s="145">
        <v>0</v>
      </c>
      <c r="AK50" s="145" t="s">
        <v>5559</v>
      </c>
    </row>
    <row r="51" spans="27:37" x14ac:dyDescent="0.35">
      <c r="AA51" s="128" t="s">
        <v>6343</v>
      </c>
      <c r="AB51" s="48" t="s">
        <v>5097</v>
      </c>
      <c r="AC51" s="51" t="s">
        <v>4837</v>
      </c>
      <c r="AD51" s="48" t="s">
        <v>413</v>
      </c>
      <c r="AE51" s="110" t="s">
        <v>413</v>
      </c>
      <c r="AF51" s="110" t="s">
        <v>413</v>
      </c>
      <c r="AG51" s="3" t="s">
        <v>413</v>
      </c>
      <c r="AH51" s="124"/>
      <c r="AI51" s="145" t="s">
        <v>1636</v>
      </c>
      <c r="AJ51" s="145" t="s">
        <v>1636</v>
      </c>
      <c r="AK51" s="145" t="s">
        <v>5560</v>
      </c>
    </row>
    <row r="52" spans="27:37" x14ac:dyDescent="0.35">
      <c r="AA52" s="128" t="s">
        <v>6343</v>
      </c>
      <c r="AB52" s="48" t="s">
        <v>5097</v>
      </c>
      <c r="AC52" s="51" t="s">
        <v>4858</v>
      </c>
      <c r="AD52" s="48" t="s">
        <v>413</v>
      </c>
      <c r="AE52" s="110" t="s">
        <v>413</v>
      </c>
      <c r="AF52" s="110" t="s">
        <v>413</v>
      </c>
      <c r="AG52" s="3" t="s">
        <v>413</v>
      </c>
      <c r="AH52" s="124"/>
      <c r="AI52" s="145" t="s">
        <v>1636</v>
      </c>
      <c r="AJ52" s="145" t="s">
        <v>1636</v>
      </c>
      <c r="AK52" s="145" t="s">
        <v>5561</v>
      </c>
    </row>
    <row r="53" spans="27:37" x14ac:dyDescent="0.35">
      <c r="AA53" s="128" t="s">
        <v>6343</v>
      </c>
      <c r="AB53" s="48" t="s">
        <v>5097</v>
      </c>
      <c r="AC53" s="51" t="s">
        <v>4879</v>
      </c>
      <c r="AD53" s="48" t="s">
        <v>413</v>
      </c>
      <c r="AE53" s="110" t="s">
        <v>413</v>
      </c>
      <c r="AF53" s="110" t="s">
        <v>413</v>
      </c>
      <c r="AG53" s="3" t="s">
        <v>413</v>
      </c>
      <c r="AH53" s="124"/>
      <c r="AI53" s="145" t="s">
        <v>1636</v>
      </c>
      <c r="AJ53" s="145" t="s">
        <v>1636</v>
      </c>
      <c r="AK53" s="145" t="s">
        <v>5562</v>
      </c>
    </row>
    <row r="54" spans="27:37" x14ac:dyDescent="0.35">
      <c r="AA54" s="128" t="s">
        <v>6343</v>
      </c>
      <c r="AB54" s="48" t="s">
        <v>5098</v>
      </c>
      <c r="AC54" s="51" t="s">
        <v>4815</v>
      </c>
      <c r="AD54" s="48" t="s">
        <v>413</v>
      </c>
      <c r="AE54" s="110" t="s">
        <v>413</v>
      </c>
      <c r="AF54" s="110" t="s">
        <v>413</v>
      </c>
      <c r="AG54" s="3" t="s">
        <v>413</v>
      </c>
      <c r="AH54" s="124"/>
      <c r="AI54" s="145" t="s">
        <v>1636</v>
      </c>
      <c r="AJ54" s="145">
        <v>0</v>
      </c>
      <c r="AK54" s="145" t="s">
        <v>5563</v>
      </c>
    </row>
    <row r="55" spans="27:37" x14ac:dyDescent="0.35">
      <c r="AA55" s="128" t="s">
        <v>6343</v>
      </c>
      <c r="AB55" s="48" t="s">
        <v>5098</v>
      </c>
      <c r="AC55" s="51" t="s">
        <v>4836</v>
      </c>
      <c r="AD55" s="48" t="s">
        <v>413</v>
      </c>
      <c r="AE55" s="110" t="s">
        <v>413</v>
      </c>
      <c r="AF55" s="110" t="s">
        <v>413</v>
      </c>
      <c r="AG55" s="3" t="s">
        <v>413</v>
      </c>
      <c r="AH55" s="124"/>
      <c r="AI55" s="145" t="s">
        <v>1636</v>
      </c>
      <c r="AJ55" s="145" t="s">
        <v>1636</v>
      </c>
      <c r="AK55" s="145" t="s">
        <v>5564</v>
      </c>
    </row>
    <row r="56" spans="27:37" x14ac:dyDescent="0.35">
      <c r="AA56" s="128" t="s">
        <v>6343</v>
      </c>
      <c r="AB56" s="48" t="s">
        <v>5098</v>
      </c>
      <c r="AC56" s="51" t="s">
        <v>4857</v>
      </c>
      <c r="AD56" s="48" t="s">
        <v>413</v>
      </c>
      <c r="AE56" s="110" t="s">
        <v>413</v>
      </c>
      <c r="AF56" s="110" t="s">
        <v>413</v>
      </c>
      <c r="AG56" s="3" t="s">
        <v>413</v>
      </c>
      <c r="AH56" s="124"/>
      <c r="AI56" s="145" t="s">
        <v>1636</v>
      </c>
      <c r="AJ56" s="145" t="s">
        <v>1636</v>
      </c>
      <c r="AK56" s="145" t="s">
        <v>5565</v>
      </c>
    </row>
    <row r="57" spans="27:37" x14ac:dyDescent="0.35">
      <c r="AA57" s="128" t="s">
        <v>6343</v>
      </c>
      <c r="AB57" s="48" t="s">
        <v>5098</v>
      </c>
      <c r="AC57" s="51" t="s">
        <v>4878</v>
      </c>
      <c r="AD57" s="48" t="s">
        <v>413</v>
      </c>
      <c r="AE57" s="110" t="s">
        <v>413</v>
      </c>
      <c r="AF57" s="110" t="s">
        <v>413</v>
      </c>
      <c r="AG57" s="3" t="s">
        <v>413</v>
      </c>
      <c r="AH57" s="124"/>
      <c r="AI57" s="145" t="s">
        <v>1636</v>
      </c>
      <c r="AJ57" s="145" t="s">
        <v>1636</v>
      </c>
      <c r="AK57" s="145" t="s">
        <v>5566</v>
      </c>
    </row>
    <row r="58" spans="27:37" x14ac:dyDescent="0.35">
      <c r="AA58" s="128" t="s">
        <v>6343</v>
      </c>
      <c r="AB58" s="48" t="s">
        <v>5099</v>
      </c>
      <c r="AC58" s="51" t="s">
        <v>4828</v>
      </c>
      <c r="AD58" s="48" t="s">
        <v>413</v>
      </c>
      <c r="AE58" s="110" t="s">
        <v>413</v>
      </c>
      <c r="AF58" s="110" t="s">
        <v>413</v>
      </c>
      <c r="AG58" s="3" t="s">
        <v>413</v>
      </c>
      <c r="AH58" s="124"/>
      <c r="AI58" s="145" t="s">
        <v>1636</v>
      </c>
      <c r="AJ58" s="145">
        <v>0</v>
      </c>
      <c r="AK58" s="145" t="s">
        <v>5567</v>
      </c>
    </row>
    <row r="59" spans="27:37" x14ac:dyDescent="0.35">
      <c r="AA59" s="128" t="s">
        <v>6343</v>
      </c>
      <c r="AB59" s="48" t="s">
        <v>5099</v>
      </c>
      <c r="AC59" s="51" t="s">
        <v>4849</v>
      </c>
      <c r="AD59" s="48" t="s">
        <v>413</v>
      </c>
      <c r="AE59" s="110" t="s">
        <v>413</v>
      </c>
      <c r="AF59" s="110" t="s">
        <v>413</v>
      </c>
      <c r="AG59" s="3" t="s">
        <v>413</v>
      </c>
      <c r="AH59" s="124"/>
      <c r="AI59" s="145" t="s">
        <v>1636</v>
      </c>
      <c r="AJ59" s="145" t="s">
        <v>1636</v>
      </c>
      <c r="AK59" s="145" t="s">
        <v>5568</v>
      </c>
    </row>
    <row r="60" spans="27:37" x14ac:dyDescent="0.35">
      <c r="AA60" s="128" t="s">
        <v>6343</v>
      </c>
      <c r="AB60" s="48" t="s">
        <v>5099</v>
      </c>
      <c r="AC60" s="51" t="s">
        <v>4870</v>
      </c>
      <c r="AD60" s="48" t="s">
        <v>413</v>
      </c>
      <c r="AE60" s="110" t="s">
        <v>413</v>
      </c>
      <c r="AF60" s="110" t="s">
        <v>413</v>
      </c>
      <c r="AG60" s="3" t="s">
        <v>413</v>
      </c>
      <c r="AH60" s="124"/>
      <c r="AI60" s="145" t="s">
        <v>1636</v>
      </c>
      <c r="AJ60" s="145" t="s">
        <v>1636</v>
      </c>
      <c r="AK60" s="145" t="s">
        <v>5569</v>
      </c>
    </row>
    <row r="61" spans="27:37" x14ac:dyDescent="0.35">
      <c r="AA61" s="128" t="s">
        <v>6343</v>
      </c>
      <c r="AB61" s="48" t="s">
        <v>5099</v>
      </c>
      <c r="AC61" s="51" t="s">
        <v>4891</v>
      </c>
      <c r="AD61" s="48" t="s">
        <v>413</v>
      </c>
      <c r="AE61" s="110" t="s">
        <v>413</v>
      </c>
      <c r="AF61" s="110" t="s">
        <v>413</v>
      </c>
      <c r="AG61" s="3" t="s">
        <v>413</v>
      </c>
      <c r="AH61" s="124"/>
      <c r="AI61" s="145" t="s">
        <v>1636</v>
      </c>
      <c r="AJ61" s="145" t="s">
        <v>1636</v>
      </c>
      <c r="AK61" s="145" t="s">
        <v>5570</v>
      </c>
    </row>
    <row r="62" spans="27:37" x14ac:dyDescent="0.35">
      <c r="AA62" s="128" t="s">
        <v>6343</v>
      </c>
      <c r="AB62" s="48" t="s">
        <v>5100</v>
      </c>
      <c r="AC62" s="51" t="s">
        <v>4827</v>
      </c>
      <c r="AD62" s="48" t="s">
        <v>413</v>
      </c>
      <c r="AE62" s="110" t="s">
        <v>413</v>
      </c>
      <c r="AF62" s="110" t="s">
        <v>413</v>
      </c>
      <c r="AG62" s="3" t="s">
        <v>413</v>
      </c>
      <c r="AH62" s="124"/>
      <c r="AI62" s="145" t="s">
        <v>1636</v>
      </c>
      <c r="AJ62" s="145">
        <v>0</v>
      </c>
      <c r="AK62" s="145" t="s">
        <v>5571</v>
      </c>
    </row>
    <row r="63" spans="27:37" x14ac:dyDescent="0.35">
      <c r="AA63" s="128" t="s">
        <v>6343</v>
      </c>
      <c r="AB63" s="48" t="s">
        <v>5100</v>
      </c>
      <c r="AC63" s="51" t="s">
        <v>4848</v>
      </c>
      <c r="AD63" s="48" t="s">
        <v>413</v>
      </c>
      <c r="AE63" s="110" t="s">
        <v>413</v>
      </c>
      <c r="AF63" s="110" t="s">
        <v>413</v>
      </c>
      <c r="AG63" s="3" t="s">
        <v>413</v>
      </c>
      <c r="AH63" s="124"/>
      <c r="AI63" s="145" t="s">
        <v>1636</v>
      </c>
      <c r="AJ63" s="145" t="s">
        <v>1636</v>
      </c>
      <c r="AK63" s="145" t="s">
        <v>5572</v>
      </c>
    </row>
    <row r="64" spans="27:37" x14ac:dyDescent="0.35">
      <c r="AA64" s="128" t="s">
        <v>6343</v>
      </c>
      <c r="AB64" s="48" t="s">
        <v>5100</v>
      </c>
      <c r="AC64" s="51" t="s">
        <v>4869</v>
      </c>
      <c r="AD64" s="48" t="s">
        <v>413</v>
      </c>
      <c r="AE64" s="110" t="s">
        <v>413</v>
      </c>
      <c r="AF64" s="110" t="s">
        <v>413</v>
      </c>
      <c r="AG64" s="3" t="s">
        <v>413</v>
      </c>
      <c r="AH64" s="124"/>
      <c r="AI64" s="145" t="s">
        <v>1636</v>
      </c>
      <c r="AJ64" s="145" t="s">
        <v>1636</v>
      </c>
      <c r="AK64" s="145" t="s">
        <v>5573</v>
      </c>
    </row>
    <row r="65" spans="27:37" x14ac:dyDescent="0.35">
      <c r="AA65" s="128" t="s">
        <v>6343</v>
      </c>
      <c r="AB65" s="48" t="s">
        <v>5100</v>
      </c>
      <c r="AC65" s="51" t="s">
        <v>4890</v>
      </c>
      <c r="AD65" s="48" t="s">
        <v>413</v>
      </c>
      <c r="AE65" s="110" t="s">
        <v>413</v>
      </c>
      <c r="AF65" s="110" t="s">
        <v>413</v>
      </c>
      <c r="AG65" s="3" t="s">
        <v>413</v>
      </c>
      <c r="AH65" s="124"/>
      <c r="AI65" s="145" t="s">
        <v>1636</v>
      </c>
      <c r="AJ65" s="145" t="s">
        <v>1636</v>
      </c>
      <c r="AK65" s="145" t="s">
        <v>5574</v>
      </c>
    </row>
    <row r="66" spans="27:37" x14ac:dyDescent="0.35">
      <c r="AA66" s="128" t="s">
        <v>6343</v>
      </c>
      <c r="AB66" s="48" t="s">
        <v>5101</v>
      </c>
      <c r="AC66" s="51" t="s">
        <v>4826</v>
      </c>
      <c r="AD66" s="48" t="s">
        <v>413</v>
      </c>
      <c r="AE66" s="110" t="s">
        <v>413</v>
      </c>
      <c r="AF66" s="110" t="s">
        <v>413</v>
      </c>
      <c r="AG66" s="3" t="s">
        <v>413</v>
      </c>
      <c r="AH66" s="124"/>
      <c r="AI66" s="145" t="s">
        <v>1636</v>
      </c>
      <c r="AJ66" s="145">
        <v>0</v>
      </c>
      <c r="AK66" s="145" t="s">
        <v>5575</v>
      </c>
    </row>
    <row r="67" spans="27:37" x14ac:dyDescent="0.35">
      <c r="AA67" s="128" t="s">
        <v>6343</v>
      </c>
      <c r="AB67" s="48" t="s">
        <v>5101</v>
      </c>
      <c r="AC67" s="51" t="s">
        <v>4847</v>
      </c>
      <c r="AD67" s="48" t="s">
        <v>413</v>
      </c>
      <c r="AE67" s="110" t="s">
        <v>413</v>
      </c>
      <c r="AF67" s="110" t="s">
        <v>413</v>
      </c>
      <c r="AG67" s="3" t="s">
        <v>413</v>
      </c>
      <c r="AH67" s="124"/>
      <c r="AI67" s="145" t="s">
        <v>1636</v>
      </c>
      <c r="AJ67" s="145" t="s">
        <v>1636</v>
      </c>
      <c r="AK67" s="145" t="s">
        <v>5576</v>
      </c>
    </row>
    <row r="68" spans="27:37" x14ac:dyDescent="0.35">
      <c r="AA68" s="128" t="s">
        <v>6343</v>
      </c>
      <c r="AB68" s="48" t="s">
        <v>5101</v>
      </c>
      <c r="AC68" s="51" t="s">
        <v>4868</v>
      </c>
      <c r="AD68" s="48" t="s">
        <v>413</v>
      </c>
      <c r="AE68" s="110" t="s">
        <v>413</v>
      </c>
      <c r="AF68" s="110" t="s">
        <v>413</v>
      </c>
      <c r="AG68" s="3" t="s">
        <v>413</v>
      </c>
      <c r="AH68" s="124"/>
      <c r="AI68" s="145" t="s">
        <v>1636</v>
      </c>
      <c r="AJ68" s="145" t="s">
        <v>1636</v>
      </c>
      <c r="AK68" s="145" t="s">
        <v>5577</v>
      </c>
    </row>
    <row r="69" spans="27:37" x14ac:dyDescent="0.35">
      <c r="AA69" s="128" t="s">
        <v>6343</v>
      </c>
      <c r="AB69" s="48" t="s">
        <v>5101</v>
      </c>
      <c r="AC69" s="51" t="s">
        <v>4889</v>
      </c>
      <c r="AD69" s="48" t="s">
        <v>413</v>
      </c>
      <c r="AE69" s="110" t="s">
        <v>413</v>
      </c>
      <c r="AF69" s="110" t="s">
        <v>413</v>
      </c>
      <c r="AG69" s="3" t="s">
        <v>413</v>
      </c>
      <c r="AH69" s="124"/>
      <c r="AI69" s="145" t="s">
        <v>1636</v>
      </c>
      <c r="AJ69" s="145" t="s">
        <v>1636</v>
      </c>
      <c r="AK69" s="145" t="s">
        <v>5578</v>
      </c>
    </row>
    <row r="70" spans="27:37" x14ac:dyDescent="0.35">
      <c r="AA70" s="128" t="s">
        <v>6343</v>
      </c>
      <c r="AB70" s="48" t="s">
        <v>5102</v>
      </c>
      <c r="AC70" s="51" t="s">
        <v>4825</v>
      </c>
      <c r="AD70" s="48" t="s">
        <v>413</v>
      </c>
      <c r="AE70" s="110" t="s">
        <v>413</v>
      </c>
      <c r="AF70" s="110" t="s">
        <v>413</v>
      </c>
      <c r="AG70" s="3" t="s">
        <v>413</v>
      </c>
      <c r="AH70" s="124"/>
      <c r="AI70" s="145" t="s">
        <v>1636</v>
      </c>
      <c r="AJ70" s="145">
        <v>0</v>
      </c>
      <c r="AK70" s="145" t="s">
        <v>5579</v>
      </c>
    </row>
    <row r="71" spans="27:37" x14ac:dyDescent="0.35">
      <c r="AA71" s="128" t="s">
        <v>6343</v>
      </c>
      <c r="AB71" s="48" t="s">
        <v>5102</v>
      </c>
      <c r="AC71" s="51" t="s">
        <v>4846</v>
      </c>
      <c r="AD71" s="48" t="s">
        <v>413</v>
      </c>
      <c r="AE71" s="110" t="s">
        <v>413</v>
      </c>
      <c r="AF71" s="110" t="s">
        <v>413</v>
      </c>
      <c r="AG71" s="3" t="s">
        <v>413</v>
      </c>
      <c r="AH71" s="124"/>
      <c r="AI71" s="145" t="s">
        <v>1636</v>
      </c>
      <c r="AJ71" s="145" t="s">
        <v>1636</v>
      </c>
      <c r="AK71" s="145" t="s">
        <v>5580</v>
      </c>
    </row>
    <row r="72" spans="27:37" x14ac:dyDescent="0.35">
      <c r="AA72" s="128" t="s">
        <v>6343</v>
      </c>
      <c r="AB72" s="48" t="s">
        <v>5102</v>
      </c>
      <c r="AC72" s="51" t="s">
        <v>4867</v>
      </c>
      <c r="AD72" s="48" t="s">
        <v>413</v>
      </c>
      <c r="AE72" s="110" t="s">
        <v>413</v>
      </c>
      <c r="AF72" s="110" t="s">
        <v>413</v>
      </c>
      <c r="AG72" s="3" t="s">
        <v>413</v>
      </c>
      <c r="AH72" s="124"/>
      <c r="AI72" s="145" t="s">
        <v>1636</v>
      </c>
      <c r="AJ72" s="145" t="s">
        <v>1636</v>
      </c>
      <c r="AK72" s="145" t="s">
        <v>5581</v>
      </c>
    </row>
    <row r="73" spans="27:37" x14ac:dyDescent="0.35">
      <c r="AA73" s="128" t="s">
        <v>6343</v>
      </c>
      <c r="AB73" s="48" t="s">
        <v>5102</v>
      </c>
      <c r="AC73" s="51" t="s">
        <v>4888</v>
      </c>
      <c r="AD73" s="48" t="s">
        <v>413</v>
      </c>
      <c r="AE73" s="110" t="s">
        <v>413</v>
      </c>
      <c r="AF73" s="110" t="s">
        <v>413</v>
      </c>
      <c r="AG73" s="3" t="s">
        <v>413</v>
      </c>
      <c r="AH73" s="124"/>
      <c r="AI73" s="145" t="s">
        <v>1636</v>
      </c>
      <c r="AJ73" s="145" t="s">
        <v>1636</v>
      </c>
      <c r="AK73" s="145" t="s">
        <v>5582</v>
      </c>
    </row>
    <row r="74" spans="27:37" x14ac:dyDescent="0.35">
      <c r="AA74" s="128" t="s">
        <v>6343</v>
      </c>
      <c r="AB74" s="48" t="s">
        <v>5103</v>
      </c>
      <c r="AC74" s="51" t="s">
        <v>4824</v>
      </c>
      <c r="AD74" s="48" t="s">
        <v>413</v>
      </c>
      <c r="AE74" s="110" t="s">
        <v>413</v>
      </c>
      <c r="AF74" s="110" t="s">
        <v>413</v>
      </c>
      <c r="AG74" s="3" t="s">
        <v>413</v>
      </c>
      <c r="AH74" s="124"/>
      <c r="AI74" s="145" t="s">
        <v>1636</v>
      </c>
      <c r="AJ74" s="145">
        <v>0</v>
      </c>
      <c r="AK74" s="145" t="s">
        <v>5583</v>
      </c>
    </row>
    <row r="75" spans="27:37" x14ac:dyDescent="0.35">
      <c r="AA75" s="128" t="s">
        <v>6343</v>
      </c>
      <c r="AB75" s="48" t="s">
        <v>5103</v>
      </c>
      <c r="AC75" s="51" t="s">
        <v>4845</v>
      </c>
      <c r="AD75" s="48" t="s">
        <v>413</v>
      </c>
      <c r="AE75" s="110" t="s">
        <v>413</v>
      </c>
      <c r="AF75" s="110" t="s">
        <v>413</v>
      </c>
      <c r="AG75" s="3" t="s">
        <v>413</v>
      </c>
      <c r="AH75" s="124"/>
      <c r="AI75" s="145" t="s">
        <v>1636</v>
      </c>
      <c r="AJ75" s="145" t="s">
        <v>1636</v>
      </c>
      <c r="AK75" s="145" t="s">
        <v>5584</v>
      </c>
    </row>
    <row r="76" spans="27:37" x14ac:dyDescent="0.35">
      <c r="AA76" s="128" t="s">
        <v>6343</v>
      </c>
      <c r="AB76" s="48" t="s">
        <v>5103</v>
      </c>
      <c r="AC76" s="51" t="s">
        <v>4866</v>
      </c>
      <c r="AD76" s="48" t="s">
        <v>413</v>
      </c>
      <c r="AE76" s="110" t="s">
        <v>413</v>
      </c>
      <c r="AF76" s="110" t="s">
        <v>413</v>
      </c>
      <c r="AG76" s="3" t="s">
        <v>413</v>
      </c>
      <c r="AH76" s="124"/>
      <c r="AI76" s="145" t="s">
        <v>1636</v>
      </c>
      <c r="AJ76" s="145" t="s">
        <v>1636</v>
      </c>
      <c r="AK76" s="145" t="s">
        <v>5585</v>
      </c>
    </row>
    <row r="77" spans="27:37" x14ac:dyDescent="0.35">
      <c r="AA77" s="128" t="s">
        <v>6343</v>
      </c>
      <c r="AB77" s="48" t="s">
        <v>5103</v>
      </c>
      <c r="AC77" s="51" t="s">
        <v>4887</v>
      </c>
      <c r="AD77" s="48" t="s">
        <v>413</v>
      </c>
      <c r="AE77" s="110" t="s">
        <v>413</v>
      </c>
      <c r="AF77" s="110" t="s">
        <v>413</v>
      </c>
      <c r="AG77" s="3" t="s">
        <v>413</v>
      </c>
      <c r="AH77" s="124"/>
      <c r="AI77" s="145" t="s">
        <v>1636</v>
      </c>
      <c r="AJ77" s="145" t="s">
        <v>1636</v>
      </c>
      <c r="AK77" s="145" t="s">
        <v>5586</v>
      </c>
    </row>
    <row r="78" spans="27:37" x14ac:dyDescent="0.35">
      <c r="AA78" s="128" t="s">
        <v>6343</v>
      </c>
      <c r="AB78" s="48" t="s">
        <v>5104</v>
      </c>
      <c r="AC78" s="51" t="s">
        <v>4823</v>
      </c>
      <c r="AD78" s="48" t="s">
        <v>413</v>
      </c>
      <c r="AE78" s="110" t="s">
        <v>413</v>
      </c>
      <c r="AF78" s="110" t="s">
        <v>413</v>
      </c>
      <c r="AG78" s="3" t="s">
        <v>413</v>
      </c>
      <c r="AH78" s="124"/>
      <c r="AI78" s="145" t="s">
        <v>1636</v>
      </c>
      <c r="AJ78" s="145">
        <v>0</v>
      </c>
      <c r="AK78" s="145" t="s">
        <v>5587</v>
      </c>
    </row>
    <row r="79" spans="27:37" x14ac:dyDescent="0.35">
      <c r="AA79" s="128" t="s">
        <v>6343</v>
      </c>
      <c r="AB79" s="48" t="s">
        <v>5104</v>
      </c>
      <c r="AC79" s="51" t="s">
        <v>4844</v>
      </c>
      <c r="AD79" s="48" t="s">
        <v>413</v>
      </c>
      <c r="AE79" s="110" t="s">
        <v>413</v>
      </c>
      <c r="AF79" s="110" t="s">
        <v>413</v>
      </c>
      <c r="AG79" s="3" t="s">
        <v>413</v>
      </c>
      <c r="AH79" s="124"/>
      <c r="AI79" s="145" t="s">
        <v>1636</v>
      </c>
      <c r="AJ79" s="145" t="s">
        <v>1636</v>
      </c>
      <c r="AK79" s="145" t="s">
        <v>5588</v>
      </c>
    </row>
    <row r="80" spans="27:37" x14ac:dyDescent="0.35">
      <c r="AA80" s="128" t="s">
        <v>6343</v>
      </c>
      <c r="AB80" s="48" t="s">
        <v>5104</v>
      </c>
      <c r="AC80" s="51" t="s">
        <v>4865</v>
      </c>
      <c r="AD80" s="48" t="s">
        <v>413</v>
      </c>
      <c r="AE80" s="110" t="s">
        <v>413</v>
      </c>
      <c r="AF80" s="110" t="s">
        <v>413</v>
      </c>
      <c r="AG80" s="3" t="s">
        <v>413</v>
      </c>
      <c r="AH80" s="124"/>
      <c r="AI80" s="145" t="s">
        <v>1636</v>
      </c>
      <c r="AJ80" s="145" t="s">
        <v>1636</v>
      </c>
      <c r="AK80" s="145" t="s">
        <v>5589</v>
      </c>
    </row>
    <row r="81" spans="27:37" x14ac:dyDescent="0.35">
      <c r="AA81" s="128" t="s">
        <v>6343</v>
      </c>
      <c r="AB81" s="48" t="s">
        <v>5104</v>
      </c>
      <c r="AC81" s="51" t="s">
        <v>4886</v>
      </c>
      <c r="AD81" s="48" t="s">
        <v>413</v>
      </c>
      <c r="AE81" s="110" t="s">
        <v>413</v>
      </c>
      <c r="AF81" s="110" t="s">
        <v>413</v>
      </c>
      <c r="AG81" s="3" t="s">
        <v>413</v>
      </c>
      <c r="AH81" s="124"/>
      <c r="AI81" s="145" t="s">
        <v>1636</v>
      </c>
      <c r="AJ81" s="145" t="s">
        <v>1636</v>
      </c>
      <c r="AK81" s="145" t="s">
        <v>5590</v>
      </c>
    </row>
    <row r="82" spans="27:37" x14ac:dyDescent="0.35">
      <c r="AA82" s="128" t="s">
        <v>6343</v>
      </c>
      <c r="AB82" s="48" t="s">
        <v>5105</v>
      </c>
      <c r="AC82" s="51" t="s">
        <v>4822</v>
      </c>
      <c r="AD82" s="48" t="s">
        <v>413</v>
      </c>
      <c r="AE82" s="110" t="s">
        <v>413</v>
      </c>
      <c r="AF82" s="110" t="s">
        <v>413</v>
      </c>
      <c r="AG82" s="3" t="s">
        <v>413</v>
      </c>
      <c r="AH82" s="124"/>
      <c r="AI82" s="145" t="s">
        <v>1636</v>
      </c>
      <c r="AJ82" s="145">
        <v>0</v>
      </c>
      <c r="AK82" s="145" t="s">
        <v>5591</v>
      </c>
    </row>
    <row r="83" spans="27:37" x14ac:dyDescent="0.35">
      <c r="AA83" s="128" t="s">
        <v>6343</v>
      </c>
      <c r="AB83" s="48" t="s">
        <v>5105</v>
      </c>
      <c r="AC83" s="51" t="s">
        <v>4843</v>
      </c>
      <c r="AD83" s="48" t="s">
        <v>413</v>
      </c>
      <c r="AE83" s="110" t="s">
        <v>413</v>
      </c>
      <c r="AF83" s="110" t="s">
        <v>413</v>
      </c>
      <c r="AG83" s="3" t="s">
        <v>413</v>
      </c>
      <c r="AH83" s="124"/>
      <c r="AI83" s="145" t="s">
        <v>1636</v>
      </c>
      <c r="AJ83" s="145" t="s">
        <v>1636</v>
      </c>
      <c r="AK83" s="145" t="s">
        <v>5592</v>
      </c>
    </row>
    <row r="84" spans="27:37" x14ac:dyDescent="0.35">
      <c r="AA84" s="128" t="s">
        <v>6343</v>
      </c>
      <c r="AB84" s="48" t="s">
        <v>5105</v>
      </c>
      <c r="AC84" s="51" t="s">
        <v>4864</v>
      </c>
      <c r="AD84" s="48" t="s">
        <v>413</v>
      </c>
      <c r="AE84" s="110" t="s">
        <v>413</v>
      </c>
      <c r="AF84" s="110" t="s">
        <v>413</v>
      </c>
      <c r="AG84" s="3" t="s">
        <v>413</v>
      </c>
      <c r="AH84" s="124"/>
      <c r="AI84" s="145" t="s">
        <v>1636</v>
      </c>
      <c r="AJ84" s="145" t="s">
        <v>1636</v>
      </c>
      <c r="AK84" s="145" t="s">
        <v>5593</v>
      </c>
    </row>
    <row r="85" spans="27:37" x14ac:dyDescent="0.35">
      <c r="AA85" s="128" t="s">
        <v>6343</v>
      </c>
      <c r="AB85" s="48" t="s">
        <v>5105</v>
      </c>
      <c r="AC85" s="51" t="s">
        <v>4885</v>
      </c>
      <c r="AD85" s="48" t="s">
        <v>413</v>
      </c>
      <c r="AE85" s="110" t="s">
        <v>413</v>
      </c>
      <c r="AF85" s="110" t="s">
        <v>413</v>
      </c>
      <c r="AG85" s="3" t="s">
        <v>413</v>
      </c>
      <c r="AH85" s="124"/>
      <c r="AI85" s="145" t="s">
        <v>1636</v>
      </c>
      <c r="AJ85" s="145" t="s">
        <v>1636</v>
      </c>
      <c r="AK85" s="145" t="s">
        <v>5594</v>
      </c>
    </row>
    <row r="86" spans="27:37" x14ac:dyDescent="0.35">
      <c r="AA86" s="128" t="s">
        <v>6343</v>
      </c>
      <c r="AB86" s="48" t="s">
        <v>5106</v>
      </c>
      <c r="AC86" s="51" t="s">
        <v>4835</v>
      </c>
      <c r="AD86" s="48" t="s">
        <v>413</v>
      </c>
      <c r="AE86" s="110" t="s">
        <v>413</v>
      </c>
      <c r="AF86" s="110" t="s">
        <v>413</v>
      </c>
      <c r="AG86" s="3" t="s">
        <v>413</v>
      </c>
      <c r="AH86" s="124"/>
      <c r="AI86" s="145" t="s">
        <v>1636</v>
      </c>
      <c r="AJ86" s="145">
        <v>0</v>
      </c>
      <c r="AK86" s="145" t="s">
        <v>5595</v>
      </c>
    </row>
    <row r="87" spans="27:37" x14ac:dyDescent="0.35">
      <c r="AA87" s="128" t="s">
        <v>6343</v>
      </c>
      <c r="AB87" s="48" t="s">
        <v>5106</v>
      </c>
      <c r="AC87" s="51" t="s">
        <v>4856</v>
      </c>
      <c r="AD87" s="48" t="s">
        <v>413</v>
      </c>
      <c r="AE87" s="110" t="s">
        <v>413</v>
      </c>
      <c r="AF87" s="110" t="s">
        <v>413</v>
      </c>
      <c r="AG87" s="3" t="s">
        <v>413</v>
      </c>
      <c r="AH87" s="124"/>
      <c r="AI87" s="145" t="s">
        <v>1636</v>
      </c>
      <c r="AJ87" s="145" t="s">
        <v>1636</v>
      </c>
      <c r="AK87" s="145" t="s">
        <v>5596</v>
      </c>
    </row>
    <row r="88" spans="27:37" x14ac:dyDescent="0.35">
      <c r="AA88" s="128" t="s">
        <v>6343</v>
      </c>
      <c r="AB88" s="48" t="s">
        <v>5106</v>
      </c>
      <c r="AC88" s="51" t="s">
        <v>4877</v>
      </c>
      <c r="AD88" s="48" t="s">
        <v>413</v>
      </c>
      <c r="AE88" s="110" t="s">
        <v>413</v>
      </c>
      <c r="AF88" s="110" t="s">
        <v>413</v>
      </c>
      <c r="AG88" s="3" t="s">
        <v>413</v>
      </c>
      <c r="AH88" s="124"/>
      <c r="AI88" s="145" t="s">
        <v>1636</v>
      </c>
      <c r="AJ88" s="145" t="s">
        <v>1636</v>
      </c>
      <c r="AK88" s="145" t="s">
        <v>5597</v>
      </c>
    </row>
    <row r="89" spans="27:37" x14ac:dyDescent="0.35">
      <c r="AA89" s="128" t="s">
        <v>6343</v>
      </c>
      <c r="AB89" s="48" t="s">
        <v>5106</v>
      </c>
      <c r="AC89" s="51" t="s">
        <v>4898</v>
      </c>
      <c r="AD89" s="48" t="s">
        <v>413</v>
      </c>
      <c r="AE89" s="110" t="s">
        <v>413</v>
      </c>
      <c r="AF89" s="110" t="s">
        <v>413</v>
      </c>
      <c r="AG89" s="3" t="s">
        <v>413</v>
      </c>
      <c r="AH89" s="124"/>
      <c r="AI89" s="145" t="s">
        <v>1636</v>
      </c>
      <c r="AJ89" s="145" t="s">
        <v>1636</v>
      </c>
      <c r="AK89" s="145" t="s">
        <v>5598</v>
      </c>
    </row>
    <row r="90" spans="27:37" x14ac:dyDescent="0.35">
      <c r="AA90" s="128" t="s">
        <v>6343</v>
      </c>
      <c r="AB90" s="48" t="s">
        <v>5107</v>
      </c>
      <c r="AC90" s="51" t="s">
        <v>4834</v>
      </c>
      <c r="AD90" s="48" t="s">
        <v>413</v>
      </c>
      <c r="AE90" s="110" t="s">
        <v>413</v>
      </c>
      <c r="AF90" s="110" t="s">
        <v>413</v>
      </c>
      <c r="AG90" s="3" t="s">
        <v>413</v>
      </c>
      <c r="AH90" s="124"/>
      <c r="AI90" s="145" t="s">
        <v>1636</v>
      </c>
      <c r="AJ90" s="145">
        <v>0</v>
      </c>
      <c r="AK90" s="145" t="s">
        <v>5599</v>
      </c>
    </row>
    <row r="91" spans="27:37" x14ac:dyDescent="0.35">
      <c r="AA91" s="128" t="s">
        <v>6343</v>
      </c>
      <c r="AB91" s="48" t="s">
        <v>5107</v>
      </c>
      <c r="AC91" s="51" t="s">
        <v>4855</v>
      </c>
      <c r="AD91" s="48" t="s">
        <v>413</v>
      </c>
      <c r="AE91" s="110" t="s">
        <v>413</v>
      </c>
      <c r="AF91" s="110" t="s">
        <v>413</v>
      </c>
      <c r="AG91" s="3" t="s">
        <v>413</v>
      </c>
      <c r="AH91" s="124"/>
      <c r="AI91" s="145" t="s">
        <v>1636</v>
      </c>
      <c r="AJ91" s="145" t="s">
        <v>1636</v>
      </c>
      <c r="AK91" s="145" t="s">
        <v>5600</v>
      </c>
    </row>
    <row r="92" spans="27:37" x14ac:dyDescent="0.35">
      <c r="AA92" s="128" t="s">
        <v>6343</v>
      </c>
      <c r="AB92" s="48" t="s">
        <v>5107</v>
      </c>
      <c r="AC92" s="51" t="s">
        <v>4876</v>
      </c>
      <c r="AD92" s="48" t="s">
        <v>413</v>
      </c>
      <c r="AE92" s="110" t="s">
        <v>413</v>
      </c>
      <c r="AF92" s="110" t="s">
        <v>413</v>
      </c>
      <c r="AG92" s="3" t="s">
        <v>413</v>
      </c>
      <c r="AH92" s="124"/>
      <c r="AI92" s="145" t="s">
        <v>1636</v>
      </c>
      <c r="AJ92" s="145" t="s">
        <v>1636</v>
      </c>
      <c r="AK92" s="145" t="s">
        <v>5601</v>
      </c>
    </row>
    <row r="93" spans="27:37" x14ac:dyDescent="0.35">
      <c r="AA93" s="128" t="s">
        <v>6343</v>
      </c>
      <c r="AB93" s="48" t="s">
        <v>5107</v>
      </c>
      <c r="AC93" s="51" t="s">
        <v>4897</v>
      </c>
      <c r="AD93" s="48" t="s">
        <v>413</v>
      </c>
      <c r="AE93" s="110" t="s">
        <v>413</v>
      </c>
      <c r="AF93" s="110" t="s">
        <v>413</v>
      </c>
      <c r="AG93" s="3" t="s">
        <v>413</v>
      </c>
      <c r="AH93" s="124"/>
      <c r="AI93" s="145" t="s">
        <v>1636</v>
      </c>
      <c r="AJ93" s="145" t="s">
        <v>1636</v>
      </c>
      <c r="AK93" s="145" t="s">
        <v>5602</v>
      </c>
    </row>
    <row r="94" spans="27:37" x14ac:dyDescent="0.35">
      <c r="AA94" s="128" t="s">
        <v>6343</v>
      </c>
      <c r="AB94" s="48" t="s">
        <v>5108</v>
      </c>
      <c r="AC94" s="51" t="s">
        <v>4833</v>
      </c>
      <c r="AD94" s="48" t="s">
        <v>413</v>
      </c>
      <c r="AE94" s="110" t="s">
        <v>413</v>
      </c>
      <c r="AF94" s="110" t="s">
        <v>413</v>
      </c>
      <c r="AG94" s="3" t="s">
        <v>413</v>
      </c>
      <c r="AH94" s="124"/>
      <c r="AI94" s="145" t="s">
        <v>1636</v>
      </c>
      <c r="AJ94" s="145">
        <v>0</v>
      </c>
      <c r="AK94" s="145" t="s">
        <v>5603</v>
      </c>
    </row>
    <row r="95" spans="27:37" x14ac:dyDescent="0.35">
      <c r="AA95" s="128" t="s">
        <v>6343</v>
      </c>
      <c r="AB95" s="48" t="s">
        <v>5108</v>
      </c>
      <c r="AC95" s="51" t="s">
        <v>4854</v>
      </c>
      <c r="AD95" s="48" t="s">
        <v>413</v>
      </c>
      <c r="AE95" s="110" t="s">
        <v>413</v>
      </c>
      <c r="AF95" s="110" t="s">
        <v>413</v>
      </c>
      <c r="AG95" s="3" t="s">
        <v>413</v>
      </c>
      <c r="AH95" s="124"/>
      <c r="AI95" s="145" t="s">
        <v>1636</v>
      </c>
      <c r="AJ95" s="145" t="s">
        <v>1636</v>
      </c>
      <c r="AK95" s="145" t="s">
        <v>5604</v>
      </c>
    </row>
    <row r="96" spans="27:37" x14ac:dyDescent="0.35">
      <c r="AA96" s="128" t="s">
        <v>6343</v>
      </c>
      <c r="AB96" s="48" t="s">
        <v>5108</v>
      </c>
      <c r="AC96" s="51" t="s">
        <v>4875</v>
      </c>
      <c r="AD96" s="48" t="s">
        <v>413</v>
      </c>
      <c r="AE96" s="110" t="s">
        <v>413</v>
      </c>
      <c r="AF96" s="110" t="s">
        <v>413</v>
      </c>
      <c r="AG96" s="3" t="s">
        <v>413</v>
      </c>
      <c r="AH96" s="124"/>
      <c r="AI96" s="145" t="s">
        <v>1636</v>
      </c>
      <c r="AJ96" s="145" t="s">
        <v>1636</v>
      </c>
      <c r="AK96" s="145" t="s">
        <v>5605</v>
      </c>
    </row>
    <row r="97" spans="27:37" x14ac:dyDescent="0.35">
      <c r="AA97" s="128" t="s">
        <v>6343</v>
      </c>
      <c r="AB97" s="48" t="s">
        <v>5108</v>
      </c>
      <c r="AC97" s="51" t="s">
        <v>4896</v>
      </c>
      <c r="AD97" s="48" t="s">
        <v>413</v>
      </c>
      <c r="AE97" s="110" t="s">
        <v>413</v>
      </c>
      <c r="AF97" s="110" t="s">
        <v>413</v>
      </c>
      <c r="AG97" s="3" t="s">
        <v>413</v>
      </c>
      <c r="AH97" s="124"/>
      <c r="AI97" s="145" t="s">
        <v>1636</v>
      </c>
      <c r="AJ97" s="145" t="s">
        <v>1636</v>
      </c>
      <c r="AK97" s="145" t="s">
        <v>5606</v>
      </c>
    </row>
    <row r="98" spans="27:37" x14ac:dyDescent="0.35">
      <c r="AA98" s="128" t="s">
        <v>6343</v>
      </c>
      <c r="AB98" s="48" t="s">
        <v>5109</v>
      </c>
      <c r="AC98" s="51" t="s">
        <v>4832</v>
      </c>
      <c r="AD98" s="48" t="s">
        <v>413</v>
      </c>
      <c r="AE98" s="110" t="s">
        <v>413</v>
      </c>
      <c r="AF98" s="110" t="s">
        <v>413</v>
      </c>
      <c r="AG98" s="3" t="s">
        <v>413</v>
      </c>
      <c r="AH98" s="124"/>
      <c r="AI98" s="145" t="s">
        <v>1636</v>
      </c>
      <c r="AJ98" s="145">
        <v>0</v>
      </c>
      <c r="AK98" s="145" t="s">
        <v>5607</v>
      </c>
    </row>
    <row r="99" spans="27:37" x14ac:dyDescent="0.35">
      <c r="AA99" s="128" t="s">
        <v>6343</v>
      </c>
      <c r="AB99" s="48" t="s">
        <v>5109</v>
      </c>
      <c r="AC99" s="51" t="s">
        <v>4853</v>
      </c>
      <c r="AD99" s="48" t="s">
        <v>413</v>
      </c>
      <c r="AE99" s="110" t="s">
        <v>413</v>
      </c>
      <c r="AF99" s="110" t="s">
        <v>413</v>
      </c>
      <c r="AG99" s="3" t="s">
        <v>413</v>
      </c>
      <c r="AH99" s="124"/>
      <c r="AI99" s="145" t="s">
        <v>1636</v>
      </c>
      <c r="AJ99" s="145" t="s">
        <v>1636</v>
      </c>
      <c r="AK99" s="145" t="s">
        <v>5608</v>
      </c>
    </row>
    <row r="100" spans="27:37" x14ac:dyDescent="0.35">
      <c r="AA100" s="128" t="s">
        <v>6343</v>
      </c>
      <c r="AB100" s="48" t="s">
        <v>5109</v>
      </c>
      <c r="AC100" s="51" t="s">
        <v>4874</v>
      </c>
      <c r="AD100" s="48" t="s">
        <v>413</v>
      </c>
      <c r="AE100" s="110" t="s">
        <v>413</v>
      </c>
      <c r="AF100" s="110" t="s">
        <v>413</v>
      </c>
      <c r="AG100" s="3" t="s">
        <v>413</v>
      </c>
      <c r="AH100" s="124"/>
      <c r="AI100" s="145" t="s">
        <v>1636</v>
      </c>
      <c r="AJ100" s="145" t="s">
        <v>1636</v>
      </c>
      <c r="AK100" s="145" t="s">
        <v>5609</v>
      </c>
    </row>
    <row r="101" spans="27:37" x14ac:dyDescent="0.35">
      <c r="AA101" s="128" t="s">
        <v>6343</v>
      </c>
      <c r="AB101" s="48" t="s">
        <v>5109</v>
      </c>
      <c r="AC101" s="51" t="s">
        <v>4895</v>
      </c>
      <c r="AD101" s="48" t="s">
        <v>413</v>
      </c>
      <c r="AE101" s="110" t="s">
        <v>413</v>
      </c>
      <c r="AF101" s="110" t="s">
        <v>413</v>
      </c>
      <c r="AG101" s="3" t="s">
        <v>413</v>
      </c>
      <c r="AH101" s="124"/>
      <c r="AI101" s="145" t="s">
        <v>1636</v>
      </c>
      <c r="AJ101" s="145" t="s">
        <v>1636</v>
      </c>
      <c r="AK101" s="145" t="s">
        <v>5610</v>
      </c>
    </row>
    <row r="102" spans="27:37" x14ac:dyDescent="0.35">
      <c r="AA102" s="128" t="s">
        <v>6343</v>
      </c>
      <c r="AB102" s="48" t="s">
        <v>5110</v>
      </c>
      <c r="AC102" s="51" t="s">
        <v>4831</v>
      </c>
      <c r="AD102" s="48" t="s">
        <v>413</v>
      </c>
      <c r="AE102" s="110" t="s">
        <v>413</v>
      </c>
      <c r="AF102" s="110" t="s">
        <v>413</v>
      </c>
      <c r="AG102" s="3" t="s">
        <v>413</v>
      </c>
      <c r="AH102" s="124"/>
      <c r="AI102" s="145" t="s">
        <v>1636</v>
      </c>
      <c r="AJ102" s="145">
        <v>0</v>
      </c>
      <c r="AK102" s="145" t="s">
        <v>5611</v>
      </c>
    </row>
    <row r="103" spans="27:37" x14ac:dyDescent="0.35">
      <c r="AA103" s="128" t="s">
        <v>6343</v>
      </c>
      <c r="AB103" s="48" t="s">
        <v>5110</v>
      </c>
      <c r="AC103" s="51" t="s">
        <v>4852</v>
      </c>
      <c r="AD103" s="48" t="s">
        <v>413</v>
      </c>
      <c r="AE103" s="110" t="s">
        <v>413</v>
      </c>
      <c r="AF103" s="110" t="s">
        <v>413</v>
      </c>
      <c r="AG103" s="3" t="s">
        <v>413</v>
      </c>
      <c r="AH103" s="124"/>
      <c r="AI103" s="145" t="s">
        <v>1636</v>
      </c>
      <c r="AJ103" s="145" t="s">
        <v>1636</v>
      </c>
      <c r="AK103" s="145" t="s">
        <v>5612</v>
      </c>
    </row>
    <row r="104" spans="27:37" x14ac:dyDescent="0.35">
      <c r="AA104" s="128" t="s">
        <v>6343</v>
      </c>
      <c r="AB104" s="48" t="s">
        <v>5110</v>
      </c>
      <c r="AC104" s="51" t="s">
        <v>4873</v>
      </c>
      <c r="AD104" s="48" t="s">
        <v>413</v>
      </c>
      <c r="AE104" s="110" t="s">
        <v>413</v>
      </c>
      <c r="AF104" s="110" t="s">
        <v>413</v>
      </c>
      <c r="AG104" s="3" t="s">
        <v>413</v>
      </c>
      <c r="AH104" s="124"/>
      <c r="AI104" s="145" t="s">
        <v>1636</v>
      </c>
      <c r="AJ104" s="145" t="s">
        <v>1636</v>
      </c>
      <c r="AK104" s="145" t="s">
        <v>5613</v>
      </c>
    </row>
    <row r="105" spans="27:37" x14ac:dyDescent="0.35">
      <c r="AA105" s="128" t="s">
        <v>6343</v>
      </c>
      <c r="AB105" s="48" t="s">
        <v>5110</v>
      </c>
      <c r="AC105" s="51" t="s">
        <v>4894</v>
      </c>
      <c r="AD105" s="48" t="s">
        <v>413</v>
      </c>
      <c r="AE105" s="110" t="s">
        <v>413</v>
      </c>
      <c r="AF105" s="110" t="s">
        <v>413</v>
      </c>
      <c r="AG105" s="3" t="s">
        <v>413</v>
      </c>
      <c r="AH105" s="124"/>
      <c r="AI105" s="145" t="s">
        <v>1636</v>
      </c>
      <c r="AJ105" s="145" t="s">
        <v>1636</v>
      </c>
      <c r="AK105" s="145" t="s">
        <v>5614</v>
      </c>
    </row>
    <row r="106" spans="27:37" x14ac:dyDescent="0.35">
      <c r="AA106" s="128" t="s">
        <v>6343</v>
      </c>
      <c r="AB106" s="48" t="s">
        <v>5111</v>
      </c>
      <c r="AC106" s="51" t="s">
        <v>4830</v>
      </c>
      <c r="AD106" s="48" t="s">
        <v>413</v>
      </c>
      <c r="AE106" s="110" t="s">
        <v>413</v>
      </c>
      <c r="AF106" s="110" t="s">
        <v>413</v>
      </c>
      <c r="AG106" s="3" t="s">
        <v>413</v>
      </c>
      <c r="AH106" s="124"/>
      <c r="AI106" s="145" t="s">
        <v>1636</v>
      </c>
      <c r="AJ106" s="145">
        <v>0</v>
      </c>
      <c r="AK106" s="145" t="s">
        <v>5615</v>
      </c>
    </row>
    <row r="107" spans="27:37" x14ac:dyDescent="0.35">
      <c r="AA107" s="128" t="s">
        <v>6343</v>
      </c>
      <c r="AB107" s="48" t="s">
        <v>5111</v>
      </c>
      <c r="AC107" s="51" t="s">
        <v>4851</v>
      </c>
      <c r="AD107" s="48" t="s">
        <v>413</v>
      </c>
      <c r="AE107" s="110" t="s">
        <v>413</v>
      </c>
      <c r="AF107" s="110" t="s">
        <v>413</v>
      </c>
      <c r="AG107" s="3" t="s">
        <v>413</v>
      </c>
      <c r="AH107" s="124"/>
      <c r="AI107" s="145" t="s">
        <v>1636</v>
      </c>
      <c r="AJ107" s="145" t="s">
        <v>1636</v>
      </c>
      <c r="AK107" s="145" t="s">
        <v>5616</v>
      </c>
    </row>
    <row r="108" spans="27:37" x14ac:dyDescent="0.35">
      <c r="AA108" s="128" t="s">
        <v>6343</v>
      </c>
      <c r="AB108" s="48" t="s">
        <v>5111</v>
      </c>
      <c r="AC108" s="51" t="s">
        <v>4872</v>
      </c>
      <c r="AD108" s="48" t="s">
        <v>413</v>
      </c>
      <c r="AE108" s="110" t="s">
        <v>413</v>
      </c>
      <c r="AF108" s="110" t="s">
        <v>413</v>
      </c>
      <c r="AG108" s="3" t="s">
        <v>413</v>
      </c>
      <c r="AH108" s="124"/>
      <c r="AI108" s="145" t="s">
        <v>1636</v>
      </c>
      <c r="AJ108" s="145" t="s">
        <v>1636</v>
      </c>
      <c r="AK108" s="145" t="s">
        <v>5617</v>
      </c>
    </row>
    <row r="109" spans="27:37" x14ac:dyDescent="0.35">
      <c r="AA109" s="128" t="s">
        <v>6343</v>
      </c>
      <c r="AB109" s="48" t="s">
        <v>5111</v>
      </c>
      <c r="AC109" s="51" t="s">
        <v>4893</v>
      </c>
      <c r="AD109" s="48" t="s">
        <v>413</v>
      </c>
      <c r="AE109" s="110" t="s">
        <v>413</v>
      </c>
      <c r="AF109" s="110" t="s">
        <v>413</v>
      </c>
      <c r="AG109" s="3" t="s">
        <v>413</v>
      </c>
      <c r="AH109" s="124"/>
      <c r="AI109" s="145" t="s">
        <v>1636</v>
      </c>
      <c r="AJ109" s="145" t="s">
        <v>1636</v>
      </c>
      <c r="AK109" s="145" t="s">
        <v>5618</v>
      </c>
    </row>
    <row r="110" spans="27:37" x14ac:dyDescent="0.35">
      <c r="AA110" s="128" t="s">
        <v>6343</v>
      </c>
      <c r="AB110" s="48" t="s">
        <v>5112</v>
      </c>
      <c r="AC110" s="51" t="s">
        <v>4829</v>
      </c>
      <c r="AD110" s="48" t="s">
        <v>413</v>
      </c>
      <c r="AE110" s="110" t="s">
        <v>413</v>
      </c>
      <c r="AF110" s="110" t="s">
        <v>413</v>
      </c>
      <c r="AG110" s="3" t="s">
        <v>413</v>
      </c>
      <c r="AH110" s="124"/>
      <c r="AI110" s="145" t="s">
        <v>1636</v>
      </c>
      <c r="AJ110" s="145">
        <v>0</v>
      </c>
      <c r="AK110" s="145" t="s">
        <v>5619</v>
      </c>
    </row>
    <row r="111" spans="27:37" x14ac:dyDescent="0.35">
      <c r="AA111" s="128" t="s">
        <v>6343</v>
      </c>
      <c r="AB111" s="48" t="s">
        <v>5112</v>
      </c>
      <c r="AC111" s="51" t="s">
        <v>4850</v>
      </c>
      <c r="AD111" s="48" t="s">
        <v>413</v>
      </c>
      <c r="AE111" s="110" t="s">
        <v>413</v>
      </c>
      <c r="AF111" s="110" t="s">
        <v>413</v>
      </c>
      <c r="AG111" s="3" t="s">
        <v>413</v>
      </c>
      <c r="AH111" s="124"/>
      <c r="AI111" s="145" t="s">
        <v>1636</v>
      </c>
      <c r="AJ111" s="145" t="s">
        <v>1636</v>
      </c>
      <c r="AK111" s="145" t="s">
        <v>5620</v>
      </c>
    </row>
    <row r="112" spans="27:37" x14ac:dyDescent="0.35">
      <c r="AA112" s="128" t="s">
        <v>6343</v>
      </c>
      <c r="AB112" s="48" t="s">
        <v>5112</v>
      </c>
      <c r="AC112" s="51" t="s">
        <v>4871</v>
      </c>
      <c r="AD112" s="48" t="s">
        <v>413</v>
      </c>
      <c r="AE112" s="110" t="s">
        <v>413</v>
      </c>
      <c r="AF112" s="110" t="s">
        <v>413</v>
      </c>
      <c r="AG112" s="3" t="s">
        <v>413</v>
      </c>
      <c r="AH112" s="124"/>
      <c r="AI112" s="145" t="s">
        <v>1636</v>
      </c>
      <c r="AJ112" s="145" t="s">
        <v>1636</v>
      </c>
      <c r="AK112" s="145" t="s">
        <v>5621</v>
      </c>
    </row>
    <row r="113" spans="27:37" x14ac:dyDescent="0.35">
      <c r="AA113" s="128" t="s">
        <v>6343</v>
      </c>
      <c r="AB113" s="48" t="s">
        <v>5112</v>
      </c>
      <c r="AC113" s="51" t="s">
        <v>4892</v>
      </c>
      <c r="AD113" s="48" t="s">
        <v>413</v>
      </c>
      <c r="AE113" s="110" t="s">
        <v>413</v>
      </c>
      <c r="AF113" s="110" t="s">
        <v>413</v>
      </c>
      <c r="AG113" s="3" t="s">
        <v>413</v>
      </c>
      <c r="AH113" s="124"/>
      <c r="AI113" s="145" t="s">
        <v>1636</v>
      </c>
      <c r="AJ113" s="145" t="s">
        <v>1636</v>
      </c>
      <c r="AK113" s="145" t="s">
        <v>5622</v>
      </c>
    </row>
    <row r="114" spans="27:37" x14ac:dyDescent="0.35">
      <c r="AA114" s="128" t="s">
        <v>6343</v>
      </c>
      <c r="AB114" s="48" t="s">
        <v>5113</v>
      </c>
      <c r="AC114" s="51" t="s">
        <v>4737</v>
      </c>
      <c r="AD114" s="48"/>
      <c r="AE114" s="110" t="s">
        <v>6037</v>
      </c>
      <c r="AF114" s="110" t="s">
        <v>6037</v>
      </c>
      <c r="AG114" s="3" t="s">
        <v>6018</v>
      </c>
      <c r="AH114" s="124">
        <v>41</v>
      </c>
      <c r="AI114" s="145" t="s">
        <v>2353</v>
      </c>
      <c r="AJ114" s="145">
        <v>41</v>
      </c>
      <c r="AK114" s="145" t="s">
        <v>5623</v>
      </c>
    </row>
    <row r="115" spans="27:37" x14ac:dyDescent="0.35">
      <c r="AA115" s="128" t="s">
        <v>6343</v>
      </c>
      <c r="AB115" s="48" t="s">
        <v>5113</v>
      </c>
      <c r="AC115" s="51" t="s">
        <v>4758</v>
      </c>
      <c r="AD115" s="48"/>
      <c r="AE115" s="110" t="s">
        <v>413</v>
      </c>
      <c r="AF115" s="110" t="s">
        <v>413</v>
      </c>
      <c r="AG115" s="3" t="s">
        <v>413</v>
      </c>
      <c r="AH115" s="124"/>
      <c r="AI115" s="145" t="s">
        <v>1636</v>
      </c>
      <c r="AJ115" s="145" t="s">
        <v>1636</v>
      </c>
      <c r="AK115" s="145" t="s">
        <v>5624</v>
      </c>
    </row>
    <row r="116" spans="27:37" x14ac:dyDescent="0.35">
      <c r="AA116" s="128" t="s">
        <v>6343</v>
      </c>
      <c r="AB116" s="48" t="s">
        <v>5113</v>
      </c>
      <c r="AC116" s="51" t="s">
        <v>4779</v>
      </c>
      <c r="AD116" s="48"/>
      <c r="AE116" s="110" t="s">
        <v>413</v>
      </c>
      <c r="AF116" s="110" t="s">
        <v>413</v>
      </c>
      <c r="AG116" s="3" t="s">
        <v>413</v>
      </c>
      <c r="AH116" s="124"/>
      <c r="AI116" s="145" t="s">
        <v>1636</v>
      </c>
      <c r="AJ116" s="145" t="s">
        <v>1636</v>
      </c>
      <c r="AK116" s="145" t="s">
        <v>5625</v>
      </c>
    </row>
    <row r="117" spans="27:37" x14ac:dyDescent="0.35">
      <c r="AA117" s="128" t="s">
        <v>6343</v>
      </c>
      <c r="AB117" s="48" t="s">
        <v>5113</v>
      </c>
      <c r="AC117" s="51" t="s">
        <v>4800</v>
      </c>
      <c r="AD117" s="48"/>
      <c r="AE117" s="110" t="s">
        <v>413</v>
      </c>
      <c r="AF117" s="110" t="s">
        <v>413</v>
      </c>
      <c r="AG117" s="3" t="s">
        <v>413</v>
      </c>
      <c r="AH117" s="124"/>
      <c r="AI117" s="145" t="s">
        <v>1636</v>
      </c>
      <c r="AJ117" s="145" t="s">
        <v>1636</v>
      </c>
      <c r="AK117" s="145" t="s">
        <v>5626</v>
      </c>
    </row>
    <row r="118" spans="27:37" x14ac:dyDescent="0.35">
      <c r="AA118" s="128" t="s">
        <v>6343</v>
      </c>
      <c r="AB118" s="48" t="s">
        <v>5118</v>
      </c>
      <c r="AC118" s="51" t="s">
        <v>4736</v>
      </c>
      <c r="AD118" s="48" t="s">
        <v>6036</v>
      </c>
      <c r="AE118" s="110" t="s">
        <v>6037</v>
      </c>
      <c r="AF118" s="110" t="s">
        <v>6037</v>
      </c>
      <c r="AG118" s="3" t="s">
        <v>6193</v>
      </c>
      <c r="AH118" s="124">
        <v>36</v>
      </c>
      <c r="AI118" s="145" t="s">
        <v>2353</v>
      </c>
      <c r="AJ118" s="145">
        <v>42</v>
      </c>
      <c r="AK118" s="145" t="s">
        <v>5628</v>
      </c>
    </row>
    <row r="119" spans="27:37" x14ac:dyDescent="0.35">
      <c r="AA119" s="128" t="s">
        <v>6343</v>
      </c>
      <c r="AB119" s="48" t="s">
        <v>5118</v>
      </c>
      <c r="AC119" s="51" t="s">
        <v>4757</v>
      </c>
      <c r="AD119" s="48" t="s">
        <v>4138</v>
      </c>
      <c r="AE119" s="110" t="s">
        <v>4139</v>
      </c>
      <c r="AF119" s="110" t="s">
        <v>4139</v>
      </c>
      <c r="AG119" s="3" t="s">
        <v>6344</v>
      </c>
      <c r="AH119" s="124">
        <v>6</v>
      </c>
      <c r="AI119" s="145" t="s">
        <v>2353</v>
      </c>
      <c r="AJ119" s="145" t="s">
        <v>1636</v>
      </c>
      <c r="AK119" s="145" t="s">
        <v>5629</v>
      </c>
    </row>
    <row r="120" spans="27:37" x14ac:dyDescent="0.35">
      <c r="AA120" s="128" t="s">
        <v>6343</v>
      </c>
      <c r="AB120" s="10" t="s">
        <v>5118</v>
      </c>
      <c r="AC120" s="51" t="s">
        <v>4778</v>
      </c>
      <c r="AD120" s="48" t="s">
        <v>413</v>
      </c>
      <c r="AE120" s="110" t="s">
        <v>413</v>
      </c>
      <c r="AF120" s="110" t="s">
        <v>413</v>
      </c>
      <c r="AG120" s="3" t="s">
        <v>413</v>
      </c>
      <c r="AH120" s="124"/>
      <c r="AI120" s="145" t="s">
        <v>1636</v>
      </c>
      <c r="AJ120" s="145" t="s">
        <v>1636</v>
      </c>
      <c r="AK120" s="145" t="s">
        <v>5630</v>
      </c>
    </row>
    <row r="121" spans="27:37" x14ac:dyDescent="0.35">
      <c r="AA121" s="128" t="s">
        <v>6343</v>
      </c>
      <c r="AB121" s="10" t="s">
        <v>5118</v>
      </c>
      <c r="AC121" s="51" t="s">
        <v>4799</v>
      </c>
      <c r="AD121" s="48" t="s">
        <v>413</v>
      </c>
      <c r="AE121" s="110" t="s">
        <v>413</v>
      </c>
      <c r="AF121" s="110" t="s">
        <v>413</v>
      </c>
      <c r="AG121" s="3" t="s">
        <v>413</v>
      </c>
      <c r="AH121" s="124"/>
      <c r="AI121" s="145" t="s">
        <v>1636</v>
      </c>
      <c r="AJ121" s="145" t="s">
        <v>1636</v>
      </c>
      <c r="AK121" s="145" t="s">
        <v>5960</v>
      </c>
    </row>
    <row r="122" spans="27:37" x14ac:dyDescent="0.35">
      <c r="AA122" s="128" t="s">
        <v>6343</v>
      </c>
      <c r="AB122" s="10" t="s">
        <v>5120</v>
      </c>
      <c r="AC122" s="51" t="s">
        <v>4735</v>
      </c>
      <c r="AD122" s="48" t="s">
        <v>4138</v>
      </c>
      <c r="AE122" s="110" t="s">
        <v>4139</v>
      </c>
      <c r="AF122" s="110" t="s">
        <v>4139</v>
      </c>
      <c r="AG122" s="3" t="s">
        <v>6344</v>
      </c>
      <c r="AH122" s="124">
        <v>29</v>
      </c>
      <c r="AI122" s="145" t="s">
        <v>2353</v>
      </c>
      <c r="AJ122" s="145">
        <v>49</v>
      </c>
      <c r="AK122" s="145" t="s">
        <v>5631</v>
      </c>
    </row>
    <row r="123" spans="27:37" x14ac:dyDescent="0.35">
      <c r="AA123" s="128" t="s">
        <v>6343</v>
      </c>
      <c r="AB123" s="10" t="s">
        <v>5120</v>
      </c>
      <c r="AC123" s="51" t="s">
        <v>4756</v>
      </c>
      <c r="AD123" s="48" t="s">
        <v>4138</v>
      </c>
      <c r="AE123" s="110" t="s">
        <v>4139</v>
      </c>
      <c r="AF123" s="110" t="s">
        <v>4139</v>
      </c>
      <c r="AG123" s="3" t="s">
        <v>6345</v>
      </c>
      <c r="AH123" s="124">
        <v>20</v>
      </c>
      <c r="AI123" s="145" t="s">
        <v>2353</v>
      </c>
      <c r="AJ123" s="145" t="s">
        <v>1636</v>
      </c>
      <c r="AK123" s="145" t="s">
        <v>5632</v>
      </c>
    </row>
    <row r="124" spans="27:37" x14ac:dyDescent="0.35">
      <c r="AA124" s="128" t="s">
        <v>6343</v>
      </c>
      <c r="AB124" s="10" t="s">
        <v>5120</v>
      </c>
      <c r="AC124" s="51" t="s">
        <v>4777</v>
      </c>
      <c r="AD124" s="48" t="s">
        <v>413</v>
      </c>
      <c r="AE124" s="110" t="s">
        <v>413</v>
      </c>
      <c r="AF124" s="110" t="s">
        <v>413</v>
      </c>
      <c r="AG124" s="3" t="s">
        <v>413</v>
      </c>
      <c r="AH124" s="124"/>
      <c r="AI124" s="145" t="s">
        <v>1636</v>
      </c>
      <c r="AJ124" s="145" t="s">
        <v>1636</v>
      </c>
      <c r="AK124" s="145" t="s">
        <v>5633</v>
      </c>
    </row>
    <row r="125" spans="27:37" x14ac:dyDescent="0.35">
      <c r="AA125" s="128" t="s">
        <v>6343</v>
      </c>
      <c r="AB125" s="10" t="s">
        <v>5120</v>
      </c>
      <c r="AC125" s="51" t="s">
        <v>4798</v>
      </c>
      <c r="AD125" s="48" t="s">
        <v>413</v>
      </c>
      <c r="AE125" s="110" t="s">
        <v>413</v>
      </c>
      <c r="AF125" s="110" t="s">
        <v>413</v>
      </c>
      <c r="AG125" s="3" t="s">
        <v>413</v>
      </c>
      <c r="AH125" s="124"/>
      <c r="AI125" s="145" t="s">
        <v>1636</v>
      </c>
      <c r="AJ125" s="145" t="s">
        <v>1636</v>
      </c>
      <c r="AK125" s="145" t="s">
        <v>5634</v>
      </c>
    </row>
    <row r="126" spans="27:37" x14ac:dyDescent="0.35">
      <c r="AA126" s="128" t="s">
        <v>6343</v>
      </c>
      <c r="AB126" s="10" t="s">
        <v>5121</v>
      </c>
      <c r="AC126" s="51" t="s">
        <v>4734</v>
      </c>
      <c r="AD126" s="48" t="s">
        <v>6036</v>
      </c>
      <c r="AE126" s="110" t="s">
        <v>6037</v>
      </c>
      <c r="AF126" s="110" t="s">
        <v>6037</v>
      </c>
      <c r="AG126" s="3" t="s">
        <v>6018</v>
      </c>
      <c r="AH126" s="124">
        <v>5</v>
      </c>
      <c r="AI126" s="145" t="s">
        <v>2353</v>
      </c>
      <c r="AJ126" s="145">
        <v>49</v>
      </c>
      <c r="AK126" s="145" t="s">
        <v>5635</v>
      </c>
    </row>
    <row r="127" spans="27:37" x14ac:dyDescent="0.35">
      <c r="AA127" s="128" t="s">
        <v>6343</v>
      </c>
      <c r="AB127" s="10" t="s">
        <v>5121</v>
      </c>
      <c r="AC127" s="51" t="s">
        <v>4755</v>
      </c>
      <c r="AD127" s="48" t="s">
        <v>5393</v>
      </c>
      <c r="AE127" s="110" t="s">
        <v>5394</v>
      </c>
      <c r="AF127" s="110" t="s">
        <v>5394</v>
      </c>
      <c r="AG127" s="3" t="s">
        <v>6186</v>
      </c>
      <c r="AH127" s="124">
        <v>37</v>
      </c>
      <c r="AI127" s="145" t="s">
        <v>2353</v>
      </c>
      <c r="AJ127" s="145" t="s">
        <v>1636</v>
      </c>
      <c r="AK127" s="145" t="s">
        <v>5636</v>
      </c>
    </row>
    <row r="128" spans="27:37" x14ac:dyDescent="0.35">
      <c r="AA128" s="128" t="s">
        <v>6343</v>
      </c>
      <c r="AB128" s="10" t="s">
        <v>5121</v>
      </c>
      <c r="AC128" s="51" t="s">
        <v>4776</v>
      </c>
      <c r="AD128" s="48" t="s">
        <v>5393</v>
      </c>
      <c r="AE128" s="110" t="s">
        <v>5394</v>
      </c>
      <c r="AF128" s="110" t="s">
        <v>5394</v>
      </c>
      <c r="AG128" s="3" t="s">
        <v>6185</v>
      </c>
      <c r="AH128" s="124">
        <v>7</v>
      </c>
      <c r="AI128" s="145" t="s">
        <v>2353</v>
      </c>
      <c r="AJ128" s="145" t="s">
        <v>1636</v>
      </c>
      <c r="AK128" s="145" t="s">
        <v>5637</v>
      </c>
    </row>
    <row r="129" spans="27:37" x14ac:dyDescent="0.35">
      <c r="AA129" s="128" t="s">
        <v>6343</v>
      </c>
      <c r="AB129" s="10" t="s">
        <v>5121</v>
      </c>
      <c r="AC129" s="51" t="s">
        <v>4797</v>
      </c>
      <c r="AD129" s="48" t="s">
        <v>413</v>
      </c>
      <c r="AE129" s="110" t="s">
        <v>413</v>
      </c>
      <c r="AF129" s="110" t="s">
        <v>413</v>
      </c>
      <c r="AG129" s="3" t="s">
        <v>413</v>
      </c>
      <c r="AH129" s="124"/>
      <c r="AI129" s="145" t="s">
        <v>1636</v>
      </c>
      <c r="AJ129" s="145" t="s">
        <v>1636</v>
      </c>
      <c r="AK129" s="145" t="s">
        <v>5638</v>
      </c>
    </row>
    <row r="130" spans="27:37" x14ac:dyDescent="0.35">
      <c r="AA130" s="128" t="s">
        <v>6343</v>
      </c>
      <c r="AB130" s="10" t="s">
        <v>5123</v>
      </c>
      <c r="AC130" s="51" t="s">
        <v>4733</v>
      </c>
      <c r="AD130" s="48" t="s">
        <v>1721</v>
      </c>
      <c r="AE130" s="110" t="s">
        <v>2109</v>
      </c>
      <c r="AF130" s="110" t="s">
        <v>2109</v>
      </c>
      <c r="AG130" s="111" t="s">
        <v>6346</v>
      </c>
      <c r="AH130" s="124">
        <v>11</v>
      </c>
      <c r="AI130" s="145" t="s">
        <v>2353</v>
      </c>
      <c r="AJ130" s="145">
        <v>44</v>
      </c>
      <c r="AK130" s="145" t="s">
        <v>5639</v>
      </c>
    </row>
    <row r="131" spans="27:37" x14ac:dyDescent="0.35">
      <c r="AA131" s="128" t="s">
        <v>6343</v>
      </c>
      <c r="AB131" s="10" t="s">
        <v>5123</v>
      </c>
      <c r="AC131" s="51" t="s">
        <v>4754</v>
      </c>
      <c r="AD131" s="48" t="s">
        <v>1721</v>
      </c>
      <c r="AE131" s="110" t="s">
        <v>2109</v>
      </c>
      <c r="AF131" s="110" t="s">
        <v>2109</v>
      </c>
      <c r="AG131" s="3" t="s">
        <v>6347</v>
      </c>
      <c r="AH131" s="124">
        <v>33</v>
      </c>
      <c r="AI131" s="145" t="s">
        <v>2353</v>
      </c>
      <c r="AJ131" s="145" t="s">
        <v>1636</v>
      </c>
      <c r="AK131" s="145" t="s">
        <v>5640</v>
      </c>
    </row>
    <row r="132" spans="27:37" x14ac:dyDescent="0.35">
      <c r="AA132" s="128" t="s">
        <v>6343</v>
      </c>
      <c r="AB132" s="10" t="s">
        <v>5123</v>
      </c>
      <c r="AC132" s="51" t="s">
        <v>4775</v>
      </c>
      <c r="AD132" s="48" t="s">
        <v>413</v>
      </c>
      <c r="AE132" s="110" t="s">
        <v>413</v>
      </c>
      <c r="AF132" s="110" t="s">
        <v>413</v>
      </c>
      <c r="AG132" s="3" t="s">
        <v>413</v>
      </c>
      <c r="AH132" s="124"/>
      <c r="AI132" s="145" t="s">
        <v>1636</v>
      </c>
      <c r="AJ132" s="145" t="s">
        <v>1636</v>
      </c>
      <c r="AK132" s="145" t="s">
        <v>5641</v>
      </c>
    </row>
    <row r="133" spans="27:37" x14ac:dyDescent="0.35">
      <c r="AA133" s="128" t="s">
        <v>6343</v>
      </c>
      <c r="AB133" s="10" t="s">
        <v>5123</v>
      </c>
      <c r="AC133" s="51" t="s">
        <v>4796</v>
      </c>
      <c r="AD133" s="48" t="s">
        <v>413</v>
      </c>
      <c r="AE133" s="110" t="s">
        <v>413</v>
      </c>
      <c r="AF133" s="110" t="s">
        <v>413</v>
      </c>
      <c r="AG133" s="3" t="s">
        <v>413</v>
      </c>
      <c r="AH133" s="124"/>
      <c r="AI133" s="145" t="s">
        <v>1636</v>
      </c>
      <c r="AJ133" s="145" t="s">
        <v>1636</v>
      </c>
      <c r="AK133" s="145" t="s">
        <v>5642</v>
      </c>
    </row>
    <row r="134" spans="27:37" x14ac:dyDescent="0.35">
      <c r="AA134" s="128" t="s">
        <v>6343</v>
      </c>
      <c r="AB134" s="10" t="s">
        <v>5124</v>
      </c>
      <c r="AC134" s="51" t="s">
        <v>4732</v>
      </c>
      <c r="AD134" s="48" t="s">
        <v>4138</v>
      </c>
      <c r="AE134" s="110" t="s">
        <v>4139</v>
      </c>
      <c r="AF134" s="110" t="s">
        <v>4139</v>
      </c>
      <c r="AG134" s="3" t="s">
        <v>6345</v>
      </c>
      <c r="AH134" s="124">
        <v>10</v>
      </c>
      <c r="AI134" s="145" t="s">
        <v>2353</v>
      </c>
      <c r="AJ134" s="145">
        <v>49</v>
      </c>
      <c r="AK134" s="145" t="s">
        <v>5643</v>
      </c>
    </row>
    <row r="135" spans="27:37" x14ac:dyDescent="0.35">
      <c r="AA135" s="128" t="s">
        <v>6343</v>
      </c>
      <c r="AB135" s="10" t="s">
        <v>5124</v>
      </c>
      <c r="AC135" s="51" t="s">
        <v>4753</v>
      </c>
      <c r="AD135" s="48" t="s">
        <v>5393</v>
      </c>
      <c r="AE135" s="110" t="s">
        <v>5394</v>
      </c>
      <c r="AF135" s="110" t="s">
        <v>5394</v>
      </c>
      <c r="AG135" s="3" t="s">
        <v>6205</v>
      </c>
      <c r="AH135" s="124">
        <v>35</v>
      </c>
      <c r="AI135" s="145" t="s">
        <v>2353</v>
      </c>
      <c r="AJ135" s="145" t="s">
        <v>1636</v>
      </c>
      <c r="AK135" s="145" t="s">
        <v>5644</v>
      </c>
    </row>
    <row r="136" spans="27:37" x14ac:dyDescent="0.35">
      <c r="AA136" s="128" t="s">
        <v>6343</v>
      </c>
      <c r="AB136" s="10" t="s">
        <v>5124</v>
      </c>
      <c r="AC136" s="51" t="s">
        <v>4774</v>
      </c>
      <c r="AD136" s="48" t="s">
        <v>1721</v>
      </c>
      <c r="AE136" s="110" t="s">
        <v>2109</v>
      </c>
      <c r="AF136" s="110" t="s">
        <v>2109</v>
      </c>
      <c r="AG136" s="3" t="s">
        <v>6348</v>
      </c>
      <c r="AH136" s="124">
        <v>4</v>
      </c>
      <c r="AI136" s="145" t="s">
        <v>2353</v>
      </c>
      <c r="AJ136" s="145" t="s">
        <v>1636</v>
      </c>
      <c r="AK136" s="145" t="s">
        <v>5645</v>
      </c>
    </row>
    <row r="137" spans="27:37" x14ac:dyDescent="0.35">
      <c r="AA137" s="128" t="s">
        <v>6343</v>
      </c>
      <c r="AB137" s="10" t="s">
        <v>5124</v>
      </c>
      <c r="AC137" s="51" t="s">
        <v>4795</v>
      </c>
      <c r="AD137" s="48" t="s">
        <v>413</v>
      </c>
      <c r="AE137" s="110" t="s">
        <v>413</v>
      </c>
      <c r="AF137" s="110" t="s">
        <v>413</v>
      </c>
      <c r="AG137" s="3" t="s">
        <v>413</v>
      </c>
      <c r="AH137" s="124"/>
      <c r="AI137" s="145" t="s">
        <v>1636</v>
      </c>
      <c r="AJ137" s="145" t="s">
        <v>1636</v>
      </c>
      <c r="AK137" s="145" t="s">
        <v>5646</v>
      </c>
    </row>
    <row r="138" spans="27:37" x14ac:dyDescent="0.35">
      <c r="AA138" s="128" t="s">
        <v>6343</v>
      </c>
      <c r="AB138" s="10" t="s">
        <v>5125</v>
      </c>
      <c r="AC138" s="51" t="s">
        <v>4731</v>
      </c>
      <c r="AD138" s="48" t="s">
        <v>1721</v>
      </c>
      <c r="AE138" s="110" t="s">
        <v>2109</v>
      </c>
      <c r="AF138" s="110" t="s">
        <v>2109</v>
      </c>
      <c r="AG138" s="3" t="s">
        <v>6348</v>
      </c>
      <c r="AH138" s="124">
        <v>30</v>
      </c>
      <c r="AI138" s="145" t="s">
        <v>2353</v>
      </c>
      <c r="AJ138" s="145">
        <v>49</v>
      </c>
      <c r="AK138" s="145" t="s">
        <v>5647</v>
      </c>
    </row>
    <row r="139" spans="27:37" x14ac:dyDescent="0.35">
      <c r="AA139" s="128" t="s">
        <v>6343</v>
      </c>
      <c r="AB139" s="10" t="s">
        <v>5125</v>
      </c>
      <c r="AC139" s="51" t="s">
        <v>4752</v>
      </c>
      <c r="AD139" s="48" t="s">
        <v>1477</v>
      </c>
      <c r="AE139" s="110" t="s">
        <v>3144</v>
      </c>
      <c r="AF139" s="110" t="s">
        <v>3144</v>
      </c>
      <c r="AG139" s="3" t="s">
        <v>5987</v>
      </c>
      <c r="AH139" s="124">
        <v>19</v>
      </c>
      <c r="AI139" s="145" t="s">
        <v>2353</v>
      </c>
      <c r="AJ139" s="145" t="s">
        <v>1636</v>
      </c>
      <c r="AK139" s="145" t="s">
        <v>5648</v>
      </c>
    </row>
    <row r="140" spans="27:37" x14ac:dyDescent="0.35">
      <c r="AA140" s="128" t="s">
        <v>6343</v>
      </c>
      <c r="AB140" s="10" t="s">
        <v>5125</v>
      </c>
      <c r="AC140" s="51" t="s">
        <v>4773</v>
      </c>
      <c r="AD140" s="48" t="s">
        <v>413</v>
      </c>
      <c r="AE140" s="110" t="s">
        <v>413</v>
      </c>
      <c r="AF140" s="110" t="s">
        <v>413</v>
      </c>
      <c r="AG140" s="3" t="s">
        <v>413</v>
      </c>
      <c r="AH140" s="124"/>
      <c r="AI140" s="145" t="s">
        <v>1636</v>
      </c>
      <c r="AJ140" s="145" t="s">
        <v>1636</v>
      </c>
      <c r="AK140" s="145" t="s">
        <v>5649</v>
      </c>
    </row>
    <row r="141" spans="27:37" x14ac:dyDescent="0.35">
      <c r="AA141" s="128" t="s">
        <v>6343</v>
      </c>
      <c r="AB141" s="10" t="s">
        <v>5125</v>
      </c>
      <c r="AC141" s="51" t="s">
        <v>4794</v>
      </c>
      <c r="AD141" s="48" t="s">
        <v>413</v>
      </c>
      <c r="AE141" s="110" t="s">
        <v>413</v>
      </c>
      <c r="AF141" s="110" t="s">
        <v>413</v>
      </c>
      <c r="AG141" s="3" t="s">
        <v>413</v>
      </c>
      <c r="AH141" s="124"/>
      <c r="AI141" s="145" t="s">
        <v>1636</v>
      </c>
      <c r="AJ141" s="145" t="s">
        <v>1636</v>
      </c>
      <c r="AK141" s="145" t="s">
        <v>5650</v>
      </c>
    </row>
    <row r="142" spans="27:37" x14ac:dyDescent="0.35">
      <c r="AA142" s="128" t="s">
        <v>6343</v>
      </c>
      <c r="AB142" s="10" t="s">
        <v>5126</v>
      </c>
      <c r="AC142" s="51" t="s">
        <v>4744</v>
      </c>
      <c r="AD142" s="48" t="s">
        <v>6036</v>
      </c>
      <c r="AE142" s="110" t="s">
        <v>6037</v>
      </c>
      <c r="AF142" s="110" t="s">
        <v>6037</v>
      </c>
      <c r="AG142" s="3" t="s">
        <v>6016</v>
      </c>
      <c r="AH142" s="124">
        <v>24</v>
      </c>
      <c r="AI142" s="145" t="s">
        <v>2353</v>
      </c>
      <c r="AJ142" s="145">
        <v>24</v>
      </c>
      <c r="AK142" s="145" t="s">
        <v>5651</v>
      </c>
    </row>
    <row r="143" spans="27:37" x14ac:dyDescent="0.35">
      <c r="AA143" s="128" t="s">
        <v>6343</v>
      </c>
      <c r="AB143" s="10" t="s">
        <v>5126</v>
      </c>
      <c r="AC143" s="51" t="s">
        <v>4765</v>
      </c>
      <c r="AD143" s="48" t="s">
        <v>413</v>
      </c>
      <c r="AE143" s="110" t="s">
        <v>413</v>
      </c>
      <c r="AF143" s="110" t="s">
        <v>413</v>
      </c>
      <c r="AG143" s="3" t="s">
        <v>413</v>
      </c>
      <c r="AH143" s="124"/>
      <c r="AI143" s="145" t="s">
        <v>1636</v>
      </c>
      <c r="AJ143" s="145" t="s">
        <v>1636</v>
      </c>
      <c r="AK143" s="145" t="s">
        <v>5652</v>
      </c>
    </row>
    <row r="144" spans="27:37" x14ac:dyDescent="0.35">
      <c r="AA144" s="128" t="s">
        <v>6343</v>
      </c>
      <c r="AB144" s="10" t="s">
        <v>5126</v>
      </c>
      <c r="AC144" s="51" t="s">
        <v>4786</v>
      </c>
      <c r="AD144" s="48" t="s">
        <v>413</v>
      </c>
      <c r="AE144" s="110" t="s">
        <v>413</v>
      </c>
      <c r="AF144" s="110" t="s">
        <v>413</v>
      </c>
      <c r="AG144" s="3" t="s">
        <v>413</v>
      </c>
      <c r="AH144" s="124"/>
      <c r="AI144" s="145" t="s">
        <v>1636</v>
      </c>
      <c r="AJ144" s="145" t="s">
        <v>1636</v>
      </c>
      <c r="AK144" s="145" t="s">
        <v>5653</v>
      </c>
    </row>
    <row r="145" spans="27:37" x14ac:dyDescent="0.35">
      <c r="AA145" s="128" t="s">
        <v>6343</v>
      </c>
      <c r="AB145" s="10" t="s">
        <v>5126</v>
      </c>
      <c r="AC145" s="51" t="s">
        <v>4807</v>
      </c>
      <c r="AD145" s="48" t="s">
        <v>413</v>
      </c>
      <c r="AE145" s="110" t="s">
        <v>413</v>
      </c>
      <c r="AF145" s="110" t="s">
        <v>413</v>
      </c>
      <c r="AG145" s="3" t="s">
        <v>413</v>
      </c>
      <c r="AH145" s="124"/>
      <c r="AI145" s="145" t="s">
        <v>1636</v>
      </c>
      <c r="AJ145" s="145" t="s">
        <v>1636</v>
      </c>
      <c r="AK145" s="145" t="s">
        <v>5654</v>
      </c>
    </row>
    <row r="146" spans="27:37" x14ac:dyDescent="0.35">
      <c r="AA146" s="128" t="s">
        <v>6343</v>
      </c>
      <c r="AB146" s="10" t="s">
        <v>5127</v>
      </c>
      <c r="AC146" s="51" t="s">
        <v>4743</v>
      </c>
      <c r="AD146" s="48" t="s">
        <v>1477</v>
      </c>
      <c r="AE146" s="110" t="s">
        <v>3144</v>
      </c>
      <c r="AF146" s="110" t="s">
        <v>3144</v>
      </c>
      <c r="AG146" s="3" t="s">
        <v>6349</v>
      </c>
      <c r="AH146" s="124">
        <v>48</v>
      </c>
      <c r="AI146" s="145" t="s">
        <v>2353</v>
      </c>
      <c r="AJ146" s="145">
        <v>48</v>
      </c>
      <c r="AK146" s="145" t="s">
        <v>5655</v>
      </c>
    </row>
    <row r="147" spans="27:37" x14ac:dyDescent="0.35">
      <c r="AA147" s="128" t="s">
        <v>6343</v>
      </c>
      <c r="AB147" s="10" t="s">
        <v>5127</v>
      </c>
      <c r="AC147" s="51" t="s">
        <v>4764</v>
      </c>
      <c r="AD147" s="48" t="s">
        <v>1477</v>
      </c>
      <c r="AE147" s="110" t="s">
        <v>3144</v>
      </c>
      <c r="AF147" s="110" t="s">
        <v>3144</v>
      </c>
      <c r="AG147" s="3" t="s">
        <v>6350</v>
      </c>
      <c r="AH147" s="124"/>
      <c r="AI147" s="145" t="s">
        <v>1636</v>
      </c>
      <c r="AJ147" s="145" t="s">
        <v>1636</v>
      </c>
      <c r="AK147" s="145" t="s">
        <v>5656</v>
      </c>
    </row>
    <row r="148" spans="27:37" x14ac:dyDescent="0.35">
      <c r="AA148" s="128" t="s">
        <v>6343</v>
      </c>
      <c r="AB148" s="10" t="s">
        <v>5127</v>
      </c>
      <c r="AC148" s="51" t="s">
        <v>4785</v>
      </c>
      <c r="AD148" s="48" t="s">
        <v>413</v>
      </c>
      <c r="AE148" s="110" t="s">
        <v>413</v>
      </c>
      <c r="AF148" s="110" t="s">
        <v>413</v>
      </c>
      <c r="AG148" s="3" t="s">
        <v>413</v>
      </c>
      <c r="AH148" s="124"/>
      <c r="AI148" s="145" t="s">
        <v>1636</v>
      </c>
      <c r="AJ148" s="145" t="s">
        <v>1636</v>
      </c>
      <c r="AK148" s="145" t="s">
        <v>5657</v>
      </c>
    </row>
    <row r="149" spans="27:37" x14ac:dyDescent="0.35">
      <c r="AA149" s="128" t="s">
        <v>6343</v>
      </c>
      <c r="AB149" s="10" t="s">
        <v>5127</v>
      </c>
      <c r="AC149" s="51" t="s">
        <v>4806</v>
      </c>
      <c r="AD149" s="48" t="s">
        <v>413</v>
      </c>
      <c r="AE149" s="110" t="s">
        <v>413</v>
      </c>
      <c r="AF149" s="110" t="s">
        <v>413</v>
      </c>
      <c r="AG149" s="3" t="s">
        <v>413</v>
      </c>
      <c r="AH149" s="124"/>
      <c r="AI149" s="145" t="s">
        <v>1636</v>
      </c>
      <c r="AJ149" s="145" t="s">
        <v>1636</v>
      </c>
      <c r="AK149" s="145" t="s">
        <v>5658</v>
      </c>
    </row>
    <row r="150" spans="27:37" x14ac:dyDescent="0.35">
      <c r="AA150" s="128" t="s">
        <v>6343</v>
      </c>
      <c r="AB150" s="10" t="s">
        <v>5128</v>
      </c>
      <c r="AC150" s="51" t="s">
        <v>4742</v>
      </c>
      <c r="AD150" s="48" t="s">
        <v>915</v>
      </c>
      <c r="AE150" s="110" t="s">
        <v>1100</v>
      </c>
      <c r="AF150" s="110" t="s">
        <v>1100</v>
      </c>
      <c r="AG150" s="3" t="s">
        <v>4448</v>
      </c>
      <c r="AH150" s="124">
        <v>25</v>
      </c>
      <c r="AI150" s="145" t="s">
        <v>2353</v>
      </c>
      <c r="AJ150" s="145">
        <v>49</v>
      </c>
      <c r="AK150" s="145" t="s">
        <v>5659</v>
      </c>
    </row>
    <row r="151" spans="27:37" x14ac:dyDescent="0.35">
      <c r="AA151" s="128" t="s">
        <v>6343</v>
      </c>
      <c r="AB151" s="10" t="s">
        <v>5128</v>
      </c>
      <c r="AC151" s="51" t="s">
        <v>4763</v>
      </c>
      <c r="AD151" s="48" t="s">
        <v>915</v>
      </c>
      <c r="AE151" s="110" t="s">
        <v>1100</v>
      </c>
      <c r="AF151" s="110" t="s">
        <v>1100</v>
      </c>
      <c r="AG151" s="3" t="s">
        <v>4949</v>
      </c>
      <c r="AH151" s="124">
        <v>15</v>
      </c>
      <c r="AI151" s="145" t="s">
        <v>2353</v>
      </c>
      <c r="AJ151" s="145" t="s">
        <v>1636</v>
      </c>
      <c r="AK151" s="145" t="s">
        <v>5660</v>
      </c>
    </row>
    <row r="152" spans="27:37" x14ac:dyDescent="0.35">
      <c r="AA152" s="128" t="s">
        <v>6343</v>
      </c>
      <c r="AB152" s="10" t="s">
        <v>5128</v>
      </c>
      <c r="AC152" s="51" t="s">
        <v>4784</v>
      </c>
      <c r="AD152" s="48" t="s">
        <v>915</v>
      </c>
      <c r="AE152" s="110" t="s">
        <v>1100</v>
      </c>
      <c r="AF152" s="110" t="s">
        <v>1100</v>
      </c>
      <c r="AG152" s="3" t="s">
        <v>6011</v>
      </c>
      <c r="AH152" s="124">
        <v>9</v>
      </c>
      <c r="AI152" s="145" t="s">
        <v>2353</v>
      </c>
      <c r="AJ152" s="145" t="s">
        <v>1636</v>
      </c>
      <c r="AK152" s="145" t="s">
        <v>5661</v>
      </c>
    </row>
    <row r="153" spans="27:37" x14ac:dyDescent="0.35">
      <c r="AA153" s="128" t="s">
        <v>6343</v>
      </c>
      <c r="AB153" s="10" t="s">
        <v>5128</v>
      </c>
      <c r="AC153" s="51" t="s">
        <v>4805</v>
      </c>
      <c r="AD153" s="48" t="s">
        <v>413</v>
      </c>
      <c r="AE153" s="110" t="s">
        <v>413</v>
      </c>
      <c r="AF153" s="110" t="s">
        <v>413</v>
      </c>
      <c r="AG153" s="3" t="s">
        <v>413</v>
      </c>
      <c r="AH153" s="124"/>
      <c r="AI153" s="145" t="s">
        <v>1636</v>
      </c>
      <c r="AJ153" s="145" t="s">
        <v>1636</v>
      </c>
      <c r="AK153" s="145" t="s">
        <v>5662</v>
      </c>
    </row>
    <row r="154" spans="27:37" x14ac:dyDescent="0.35">
      <c r="AA154" s="128" t="s">
        <v>6343</v>
      </c>
      <c r="AB154" s="10" t="s">
        <v>5129</v>
      </c>
      <c r="AC154" s="51" t="s">
        <v>4741</v>
      </c>
      <c r="AD154" s="48" t="s">
        <v>832</v>
      </c>
      <c r="AE154" s="110" t="s">
        <v>1111</v>
      </c>
      <c r="AF154" s="110" t="s">
        <v>1111</v>
      </c>
      <c r="AG154" s="3" t="s">
        <v>6023</v>
      </c>
      <c r="AH154" s="124">
        <v>26</v>
      </c>
      <c r="AI154" s="145" t="s">
        <v>2353</v>
      </c>
      <c r="AJ154" s="145">
        <v>49</v>
      </c>
      <c r="AK154" s="145" t="s">
        <v>5663</v>
      </c>
    </row>
    <row r="155" spans="27:37" x14ac:dyDescent="0.35">
      <c r="AA155" s="128" t="s">
        <v>6343</v>
      </c>
      <c r="AB155" s="10" t="s">
        <v>5129</v>
      </c>
      <c r="AC155" s="51" t="s">
        <v>4762</v>
      </c>
      <c r="AD155" s="48" t="s">
        <v>1477</v>
      </c>
      <c r="AE155" s="110" t="s">
        <v>3144</v>
      </c>
      <c r="AF155" s="110" t="s">
        <v>3144</v>
      </c>
      <c r="AG155" s="3" t="s">
        <v>5372</v>
      </c>
      <c r="AH155" s="124">
        <v>23</v>
      </c>
      <c r="AI155" s="145" t="s">
        <v>2353</v>
      </c>
      <c r="AJ155" s="145" t="s">
        <v>1636</v>
      </c>
      <c r="AK155" s="145" t="s">
        <v>5664</v>
      </c>
    </row>
    <row r="156" spans="27:37" x14ac:dyDescent="0.35">
      <c r="AA156" s="128" t="s">
        <v>6343</v>
      </c>
      <c r="AB156" s="10" t="s">
        <v>5129</v>
      </c>
      <c r="AC156" s="51" t="s">
        <v>4783</v>
      </c>
      <c r="AD156" s="48" t="s">
        <v>413</v>
      </c>
      <c r="AE156" s="110" t="s">
        <v>413</v>
      </c>
      <c r="AF156" s="110" t="s">
        <v>413</v>
      </c>
      <c r="AG156" s="3" t="s">
        <v>413</v>
      </c>
      <c r="AH156" s="124"/>
      <c r="AI156" s="145" t="s">
        <v>1636</v>
      </c>
      <c r="AJ156" s="145" t="s">
        <v>1636</v>
      </c>
      <c r="AK156" s="145" t="s">
        <v>5665</v>
      </c>
    </row>
    <row r="157" spans="27:37" x14ac:dyDescent="0.35">
      <c r="AA157" s="128" t="s">
        <v>6343</v>
      </c>
      <c r="AB157" s="10" t="s">
        <v>5129</v>
      </c>
      <c r="AC157" s="51" t="s">
        <v>4804</v>
      </c>
      <c r="AD157" s="48" t="s">
        <v>413</v>
      </c>
      <c r="AE157" s="110" t="s">
        <v>413</v>
      </c>
      <c r="AF157" s="110" t="s">
        <v>413</v>
      </c>
      <c r="AG157" s="3" t="s">
        <v>413</v>
      </c>
      <c r="AH157" s="124"/>
      <c r="AI157" s="145" t="s">
        <v>1636</v>
      </c>
      <c r="AJ157" s="145" t="s">
        <v>1636</v>
      </c>
      <c r="AK157" s="145" t="s">
        <v>5666</v>
      </c>
    </row>
    <row r="158" spans="27:37" x14ac:dyDescent="0.35">
      <c r="AA158" s="128" t="s">
        <v>6343</v>
      </c>
      <c r="AB158" s="10" t="s">
        <v>5130</v>
      </c>
      <c r="AC158" s="51" t="s">
        <v>4740</v>
      </c>
      <c r="AD158" s="48" t="s">
        <v>1477</v>
      </c>
      <c r="AE158" s="110" t="s">
        <v>3144</v>
      </c>
      <c r="AF158" s="110" t="s">
        <v>3144</v>
      </c>
      <c r="AG158" s="3" t="s">
        <v>6022</v>
      </c>
      <c r="AH158" s="124">
        <v>49</v>
      </c>
      <c r="AI158" s="145" t="s">
        <v>2353</v>
      </c>
      <c r="AJ158" s="145">
        <v>49</v>
      </c>
      <c r="AK158" s="145" t="s">
        <v>5667</v>
      </c>
    </row>
    <row r="159" spans="27:37" x14ac:dyDescent="0.35">
      <c r="AA159" s="128" t="s">
        <v>6343</v>
      </c>
      <c r="AB159" s="10" t="s">
        <v>5130</v>
      </c>
      <c r="AC159" s="51" t="s">
        <v>4761</v>
      </c>
      <c r="AD159" s="48" t="s">
        <v>413</v>
      </c>
      <c r="AE159" s="110" t="s">
        <v>413</v>
      </c>
      <c r="AF159" s="110" t="s">
        <v>413</v>
      </c>
      <c r="AG159" s="3" t="s">
        <v>413</v>
      </c>
      <c r="AH159" s="124"/>
      <c r="AI159" s="145" t="s">
        <v>1636</v>
      </c>
      <c r="AJ159" s="145" t="s">
        <v>1636</v>
      </c>
      <c r="AK159" s="145" t="s">
        <v>5668</v>
      </c>
    </row>
    <row r="160" spans="27:37" x14ac:dyDescent="0.35">
      <c r="AA160" s="128" t="s">
        <v>6343</v>
      </c>
      <c r="AB160" s="10" t="s">
        <v>5130</v>
      </c>
      <c r="AC160" s="51" t="s">
        <v>4782</v>
      </c>
      <c r="AD160" s="48" t="s">
        <v>413</v>
      </c>
      <c r="AE160" s="110" t="s">
        <v>413</v>
      </c>
      <c r="AF160" s="110" t="s">
        <v>413</v>
      </c>
      <c r="AG160" s="3" t="s">
        <v>413</v>
      </c>
      <c r="AH160" s="124"/>
      <c r="AI160" s="145" t="s">
        <v>1636</v>
      </c>
      <c r="AJ160" s="145" t="s">
        <v>1636</v>
      </c>
      <c r="AK160" s="145" t="s">
        <v>5669</v>
      </c>
    </row>
    <row r="161" spans="27:37" x14ac:dyDescent="0.35">
      <c r="AA161" s="128" t="s">
        <v>6343</v>
      </c>
      <c r="AB161" s="10" t="s">
        <v>5130</v>
      </c>
      <c r="AC161" s="51" t="s">
        <v>4803</v>
      </c>
      <c r="AD161" s="48" t="s">
        <v>413</v>
      </c>
      <c r="AE161" s="110" t="s">
        <v>413</v>
      </c>
      <c r="AF161" s="110" t="s">
        <v>413</v>
      </c>
      <c r="AG161" s="3" t="s">
        <v>413</v>
      </c>
      <c r="AH161" s="124"/>
      <c r="AI161" s="145" t="s">
        <v>1636</v>
      </c>
      <c r="AJ161" s="145" t="s">
        <v>1636</v>
      </c>
      <c r="AK161" s="145" t="s">
        <v>5670</v>
      </c>
    </row>
    <row r="162" spans="27:37" x14ac:dyDescent="0.35">
      <c r="AA162" s="128" t="s">
        <v>6343</v>
      </c>
      <c r="AB162" s="10" t="s">
        <v>5131</v>
      </c>
      <c r="AC162" s="51" t="s">
        <v>4739</v>
      </c>
      <c r="AD162" s="48" t="s">
        <v>832</v>
      </c>
      <c r="AE162" s="110" t="s">
        <v>1111</v>
      </c>
      <c r="AF162" s="110" t="s">
        <v>1111</v>
      </c>
      <c r="AG162" s="3" t="s">
        <v>5221</v>
      </c>
      <c r="AH162" s="124">
        <v>4</v>
      </c>
      <c r="AI162" s="145" t="s">
        <v>2353</v>
      </c>
      <c r="AJ162" s="145">
        <v>49</v>
      </c>
      <c r="AK162" s="145" t="s">
        <v>5671</v>
      </c>
    </row>
    <row r="163" spans="27:37" x14ac:dyDescent="0.35">
      <c r="AA163" s="128" t="s">
        <v>6343</v>
      </c>
      <c r="AB163" s="10" t="s">
        <v>5131</v>
      </c>
      <c r="AC163" s="51" t="s">
        <v>4760</v>
      </c>
      <c r="AD163" s="48" t="s">
        <v>1477</v>
      </c>
      <c r="AE163" s="110" t="s">
        <v>3144</v>
      </c>
      <c r="AF163" s="110" t="s">
        <v>3144</v>
      </c>
      <c r="AG163" s="3" t="s">
        <v>6024</v>
      </c>
      <c r="AH163" s="124">
        <v>45</v>
      </c>
      <c r="AI163" s="145" t="s">
        <v>2353</v>
      </c>
      <c r="AJ163" s="145" t="s">
        <v>1636</v>
      </c>
      <c r="AK163" s="145" t="s">
        <v>5672</v>
      </c>
    </row>
    <row r="164" spans="27:37" x14ac:dyDescent="0.35">
      <c r="AA164" s="128" t="s">
        <v>6343</v>
      </c>
      <c r="AB164" s="10" t="s">
        <v>5131</v>
      </c>
      <c r="AC164" s="51" t="s">
        <v>4781</v>
      </c>
      <c r="AD164" s="48" t="s">
        <v>413</v>
      </c>
      <c r="AE164" s="110" t="s">
        <v>413</v>
      </c>
      <c r="AF164" s="110" t="s">
        <v>413</v>
      </c>
      <c r="AG164" s="3" t="s">
        <v>413</v>
      </c>
      <c r="AH164" s="124"/>
      <c r="AI164" s="145" t="s">
        <v>1636</v>
      </c>
      <c r="AJ164" s="145" t="s">
        <v>1636</v>
      </c>
      <c r="AK164" s="145" t="s">
        <v>5673</v>
      </c>
    </row>
    <row r="165" spans="27:37" x14ac:dyDescent="0.35">
      <c r="AA165" s="128" t="s">
        <v>6343</v>
      </c>
      <c r="AB165" s="10" t="s">
        <v>5131</v>
      </c>
      <c r="AC165" s="51" t="s">
        <v>4802</v>
      </c>
      <c r="AD165" s="48" t="s">
        <v>413</v>
      </c>
      <c r="AE165" s="110" t="s">
        <v>413</v>
      </c>
      <c r="AF165" s="110" t="s">
        <v>413</v>
      </c>
      <c r="AG165" s="3" t="s">
        <v>413</v>
      </c>
      <c r="AH165" s="124"/>
      <c r="AI165" s="145" t="s">
        <v>1636</v>
      </c>
      <c r="AJ165" s="145" t="s">
        <v>1636</v>
      </c>
      <c r="AK165" s="145" t="s">
        <v>5674</v>
      </c>
    </row>
    <row r="166" spans="27:37" x14ac:dyDescent="0.35">
      <c r="AA166" s="128" t="s">
        <v>6343</v>
      </c>
      <c r="AB166" s="10" t="s">
        <v>5132</v>
      </c>
      <c r="AC166" s="51" t="s">
        <v>4738</v>
      </c>
      <c r="AD166" s="48" t="s">
        <v>832</v>
      </c>
      <c r="AE166" s="110" t="s">
        <v>1111</v>
      </c>
      <c r="AF166" s="110" t="s">
        <v>1111</v>
      </c>
      <c r="AG166" s="3" t="s">
        <v>5221</v>
      </c>
      <c r="AH166" s="124">
        <v>37</v>
      </c>
      <c r="AI166" s="145" t="s">
        <v>2353</v>
      </c>
      <c r="AJ166" s="145">
        <v>49</v>
      </c>
      <c r="AK166" s="145" t="s">
        <v>5675</v>
      </c>
    </row>
    <row r="167" spans="27:37" x14ac:dyDescent="0.35">
      <c r="AA167" s="128" t="s">
        <v>6343</v>
      </c>
      <c r="AB167" s="10" t="s">
        <v>5132</v>
      </c>
      <c r="AC167" s="51" t="s">
        <v>4759</v>
      </c>
      <c r="AD167" s="48" t="s">
        <v>1477</v>
      </c>
      <c r="AE167" s="110" t="s">
        <v>3144</v>
      </c>
      <c r="AF167" s="110" t="s">
        <v>3144</v>
      </c>
      <c r="AG167" s="3" t="s">
        <v>5372</v>
      </c>
      <c r="AH167" s="124">
        <v>12</v>
      </c>
      <c r="AI167" s="145" t="s">
        <v>2353</v>
      </c>
      <c r="AJ167" s="145" t="s">
        <v>1636</v>
      </c>
      <c r="AK167" s="145" t="s">
        <v>5676</v>
      </c>
    </row>
    <row r="168" spans="27:37" x14ac:dyDescent="0.35">
      <c r="AA168" s="128" t="s">
        <v>6343</v>
      </c>
      <c r="AB168" s="10" t="s">
        <v>5132</v>
      </c>
      <c r="AC168" s="51" t="s">
        <v>4780</v>
      </c>
      <c r="AD168" s="48" t="s">
        <v>413</v>
      </c>
      <c r="AE168" s="110" t="s">
        <v>413</v>
      </c>
      <c r="AF168" s="110" t="s">
        <v>413</v>
      </c>
      <c r="AG168" s="3" t="s">
        <v>413</v>
      </c>
      <c r="AH168" s="124"/>
      <c r="AI168" s="145" t="s">
        <v>1636</v>
      </c>
      <c r="AJ168" s="145" t="s">
        <v>1636</v>
      </c>
      <c r="AK168" s="145" t="s">
        <v>5677</v>
      </c>
    </row>
    <row r="169" spans="27:37" x14ac:dyDescent="0.35">
      <c r="AA169" s="128" t="s">
        <v>6343</v>
      </c>
      <c r="AB169" s="10" t="s">
        <v>5132</v>
      </c>
      <c r="AC169" s="51" t="s">
        <v>4801</v>
      </c>
      <c r="AD169" s="48" t="s">
        <v>413</v>
      </c>
      <c r="AE169" s="110" t="s">
        <v>413</v>
      </c>
      <c r="AF169" s="110" t="s">
        <v>413</v>
      </c>
      <c r="AG169" s="3" t="s">
        <v>413</v>
      </c>
      <c r="AH169" s="124"/>
      <c r="AI169" s="145" t="s">
        <v>1636</v>
      </c>
      <c r="AJ169" s="145" t="s">
        <v>1636</v>
      </c>
      <c r="AK169" s="145" t="s">
        <v>5678</v>
      </c>
    </row>
    <row r="170" spans="27:37" x14ac:dyDescent="0.35">
      <c r="AA170" s="128" t="s">
        <v>6343</v>
      </c>
      <c r="AB170" s="10" t="s">
        <v>5133</v>
      </c>
      <c r="AC170" s="51" t="s">
        <v>4751</v>
      </c>
      <c r="AD170" s="48" t="s">
        <v>824</v>
      </c>
      <c r="AE170" s="110" t="s">
        <v>2107</v>
      </c>
      <c r="AF170" s="110" t="s">
        <v>2107</v>
      </c>
      <c r="AG170" s="3" t="s">
        <v>5996</v>
      </c>
      <c r="AH170" s="124">
        <v>15</v>
      </c>
      <c r="AI170" s="145" t="s">
        <v>2353</v>
      </c>
      <c r="AJ170" s="145">
        <v>46</v>
      </c>
      <c r="AK170" s="145" t="s">
        <v>5679</v>
      </c>
    </row>
    <row r="171" spans="27:37" x14ac:dyDescent="0.35">
      <c r="AA171" s="128" t="s">
        <v>6343</v>
      </c>
      <c r="AB171" s="10" t="s">
        <v>5133</v>
      </c>
      <c r="AC171" s="51" t="s">
        <v>4772</v>
      </c>
      <c r="AD171" s="48" t="s">
        <v>819</v>
      </c>
      <c r="AE171" s="110" t="s">
        <v>2979</v>
      </c>
      <c r="AF171" s="110" t="s">
        <v>2979</v>
      </c>
      <c r="AG171" s="3" t="s">
        <v>6209</v>
      </c>
      <c r="AH171" s="124">
        <v>31</v>
      </c>
      <c r="AI171" s="145" t="s">
        <v>2353</v>
      </c>
      <c r="AJ171" s="145" t="s">
        <v>1636</v>
      </c>
      <c r="AK171" s="145" t="s">
        <v>5680</v>
      </c>
    </row>
    <row r="172" spans="27:37" x14ac:dyDescent="0.35">
      <c r="AA172" s="128" t="s">
        <v>6343</v>
      </c>
      <c r="AB172" s="10" t="s">
        <v>5133</v>
      </c>
      <c r="AC172" s="51" t="s">
        <v>4793</v>
      </c>
      <c r="AD172" s="48" t="s">
        <v>413</v>
      </c>
      <c r="AE172" s="110" t="s">
        <v>413</v>
      </c>
      <c r="AF172" s="110" t="s">
        <v>413</v>
      </c>
      <c r="AG172" s="3" t="s">
        <v>413</v>
      </c>
      <c r="AH172" s="124"/>
      <c r="AI172" s="145" t="s">
        <v>1636</v>
      </c>
      <c r="AJ172" s="145" t="s">
        <v>1636</v>
      </c>
      <c r="AK172" s="145" t="s">
        <v>5681</v>
      </c>
    </row>
    <row r="173" spans="27:37" x14ac:dyDescent="0.35">
      <c r="AA173" s="128" t="s">
        <v>6343</v>
      </c>
      <c r="AB173" s="10" t="s">
        <v>5133</v>
      </c>
      <c r="AC173" s="51" t="s">
        <v>4814</v>
      </c>
      <c r="AD173" s="48" t="s">
        <v>413</v>
      </c>
      <c r="AE173" s="110" t="s">
        <v>413</v>
      </c>
      <c r="AF173" s="110" t="s">
        <v>413</v>
      </c>
      <c r="AG173" s="3" t="s">
        <v>413</v>
      </c>
      <c r="AH173" s="124"/>
      <c r="AI173" s="145" t="s">
        <v>1636</v>
      </c>
      <c r="AJ173" s="145" t="s">
        <v>1636</v>
      </c>
      <c r="AK173" s="145" t="s">
        <v>5682</v>
      </c>
    </row>
    <row r="174" spans="27:37" x14ac:dyDescent="0.35">
      <c r="AA174" s="128" t="s">
        <v>6343</v>
      </c>
      <c r="AB174" s="10" t="s">
        <v>5134</v>
      </c>
      <c r="AC174" s="51" t="s">
        <v>4750</v>
      </c>
      <c r="AD174" s="48" t="s">
        <v>6015</v>
      </c>
      <c r="AE174" s="110" t="s">
        <v>6382</v>
      </c>
      <c r="AF174" s="110" t="s">
        <v>6382</v>
      </c>
      <c r="AG174" s="3" t="s">
        <v>6351</v>
      </c>
      <c r="AH174" s="124">
        <v>9</v>
      </c>
      <c r="AI174" s="145" t="s">
        <v>2353</v>
      </c>
      <c r="AJ174" s="145">
        <v>42</v>
      </c>
      <c r="AK174" s="145" t="s">
        <v>5683</v>
      </c>
    </row>
    <row r="175" spans="27:37" x14ac:dyDescent="0.35">
      <c r="AA175" s="128" t="s">
        <v>6343</v>
      </c>
      <c r="AB175" s="10" t="s">
        <v>5134</v>
      </c>
      <c r="AC175" s="51" t="s">
        <v>4771</v>
      </c>
      <c r="AD175" s="48" t="s">
        <v>829</v>
      </c>
      <c r="AE175" s="110" t="s">
        <v>1083</v>
      </c>
      <c r="AF175" s="110" t="s">
        <v>1083</v>
      </c>
      <c r="AG175" s="3" t="s">
        <v>6352</v>
      </c>
      <c r="AH175" s="124">
        <v>33</v>
      </c>
      <c r="AI175" s="145" t="s">
        <v>2353</v>
      </c>
      <c r="AJ175" s="145" t="s">
        <v>1636</v>
      </c>
      <c r="AK175" s="145" t="s">
        <v>5684</v>
      </c>
    </row>
    <row r="176" spans="27:37" x14ac:dyDescent="0.35">
      <c r="AA176" s="128" t="s">
        <v>6343</v>
      </c>
      <c r="AB176" s="10" t="s">
        <v>5134</v>
      </c>
      <c r="AC176" s="51" t="s">
        <v>4792</v>
      </c>
      <c r="AD176" s="48" t="s">
        <v>413</v>
      </c>
      <c r="AE176" s="110" t="s">
        <v>413</v>
      </c>
      <c r="AF176" s="110" t="s">
        <v>413</v>
      </c>
      <c r="AG176" s="3" t="s">
        <v>413</v>
      </c>
      <c r="AH176" s="124"/>
      <c r="AI176" s="145" t="s">
        <v>1636</v>
      </c>
      <c r="AJ176" s="145" t="s">
        <v>1636</v>
      </c>
      <c r="AK176" s="145" t="s">
        <v>5685</v>
      </c>
    </row>
    <row r="177" spans="27:37" x14ac:dyDescent="0.35">
      <c r="AA177" s="128" t="s">
        <v>6343</v>
      </c>
      <c r="AB177" s="10" t="s">
        <v>5134</v>
      </c>
      <c r="AC177" s="51" t="s">
        <v>4813</v>
      </c>
      <c r="AD177" s="48" t="s">
        <v>413</v>
      </c>
      <c r="AE177" s="110" t="s">
        <v>413</v>
      </c>
      <c r="AF177" s="110" t="s">
        <v>413</v>
      </c>
      <c r="AG177" s="3" t="s">
        <v>413</v>
      </c>
      <c r="AH177" s="124"/>
      <c r="AI177" s="145" t="s">
        <v>1636</v>
      </c>
      <c r="AJ177" s="145" t="s">
        <v>1636</v>
      </c>
      <c r="AK177" s="145" t="s">
        <v>5686</v>
      </c>
    </row>
    <row r="178" spans="27:37" x14ac:dyDescent="0.35">
      <c r="AA178" s="128" t="s">
        <v>6343</v>
      </c>
      <c r="AB178" s="10" t="s">
        <v>5138</v>
      </c>
      <c r="AC178" s="51" t="s">
        <v>4749</v>
      </c>
      <c r="AD178" s="48" t="s">
        <v>6036</v>
      </c>
      <c r="AE178" s="110" t="s">
        <v>6037</v>
      </c>
      <c r="AF178" s="110" t="s">
        <v>6037</v>
      </c>
      <c r="AG178" s="3" t="s">
        <v>5988</v>
      </c>
      <c r="AH178" s="124">
        <v>20</v>
      </c>
      <c r="AI178" s="145" t="s">
        <v>2353</v>
      </c>
      <c r="AJ178" s="145">
        <v>36</v>
      </c>
      <c r="AK178" s="145" t="s">
        <v>5687</v>
      </c>
    </row>
    <row r="179" spans="27:37" x14ac:dyDescent="0.35">
      <c r="AA179" s="128" t="s">
        <v>6343</v>
      </c>
      <c r="AB179" s="10" t="s">
        <v>5138</v>
      </c>
      <c r="AC179" s="51" t="s">
        <v>4770</v>
      </c>
      <c r="AD179" s="48" t="s">
        <v>6036</v>
      </c>
      <c r="AE179" s="110" t="s">
        <v>6037</v>
      </c>
      <c r="AF179" s="110" t="s">
        <v>6037</v>
      </c>
      <c r="AG179" s="3" t="s">
        <v>6192</v>
      </c>
      <c r="AH179" s="124">
        <v>16</v>
      </c>
      <c r="AI179" s="145" t="s">
        <v>2353</v>
      </c>
      <c r="AJ179" s="145" t="s">
        <v>1636</v>
      </c>
      <c r="AK179" s="145" t="s">
        <v>5688</v>
      </c>
    </row>
    <row r="180" spans="27:37" x14ac:dyDescent="0.35">
      <c r="AA180" s="128" t="s">
        <v>6343</v>
      </c>
      <c r="AB180" s="10" t="s">
        <v>5138</v>
      </c>
      <c r="AC180" s="51" t="s">
        <v>4791</v>
      </c>
      <c r="AD180" s="48" t="s">
        <v>413</v>
      </c>
      <c r="AE180" s="110" t="s">
        <v>413</v>
      </c>
      <c r="AF180" s="110" t="s">
        <v>413</v>
      </c>
      <c r="AG180" s="3" t="s">
        <v>413</v>
      </c>
      <c r="AH180" s="124"/>
      <c r="AI180" s="145" t="s">
        <v>1636</v>
      </c>
      <c r="AJ180" s="145" t="s">
        <v>1636</v>
      </c>
      <c r="AK180" s="145" t="s">
        <v>5689</v>
      </c>
    </row>
    <row r="181" spans="27:37" x14ac:dyDescent="0.35">
      <c r="AA181" s="128" t="s">
        <v>6343</v>
      </c>
      <c r="AB181" s="10" t="s">
        <v>5138</v>
      </c>
      <c r="AC181" s="51" t="s">
        <v>4812</v>
      </c>
      <c r="AD181" s="48" t="s">
        <v>413</v>
      </c>
      <c r="AE181" s="110" t="s">
        <v>413</v>
      </c>
      <c r="AF181" s="110" t="s">
        <v>413</v>
      </c>
      <c r="AG181" s="3" t="s">
        <v>413</v>
      </c>
      <c r="AH181" s="124"/>
      <c r="AI181" s="145" t="s">
        <v>1636</v>
      </c>
      <c r="AJ181" s="145" t="s">
        <v>1636</v>
      </c>
      <c r="AK181" s="145" t="s">
        <v>5690</v>
      </c>
    </row>
    <row r="182" spans="27:37" x14ac:dyDescent="0.35">
      <c r="AA182" s="128" t="s">
        <v>6343</v>
      </c>
      <c r="AB182" s="10" t="s">
        <v>5139</v>
      </c>
      <c r="AC182" s="51" t="s">
        <v>4748</v>
      </c>
      <c r="AD182" s="48" t="s">
        <v>915</v>
      </c>
      <c r="AE182" s="110" t="s">
        <v>1100</v>
      </c>
      <c r="AF182" s="110" t="s">
        <v>1100</v>
      </c>
      <c r="AG182" s="3" t="s">
        <v>4454</v>
      </c>
      <c r="AH182" s="124">
        <v>18</v>
      </c>
      <c r="AI182" s="145" t="s">
        <v>2353</v>
      </c>
      <c r="AJ182" s="145">
        <v>47</v>
      </c>
      <c r="AK182" s="145" t="s">
        <v>5691</v>
      </c>
    </row>
    <row r="183" spans="27:37" x14ac:dyDescent="0.35">
      <c r="AA183" s="128" t="s">
        <v>6343</v>
      </c>
      <c r="AB183" s="10" t="s">
        <v>5139</v>
      </c>
      <c r="AC183" s="51" t="s">
        <v>4769</v>
      </c>
      <c r="AD183" s="48" t="s">
        <v>5392</v>
      </c>
      <c r="AE183" s="110" t="s">
        <v>5403</v>
      </c>
      <c r="AF183" s="110" t="s">
        <v>5403</v>
      </c>
      <c r="AG183" s="3" t="s">
        <v>5402</v>
      </c>
      <c r="AH183" s="124">
        <v>29</v>
      </c>
      <c r="AI183" s="145" t="s">
        <v>2353</v>
      </c>
      <c r="AJ183" s="145" t="s">
        <v>1636</v>
      </c>
      <c r="AK183" s="145" t="s">
        <v>5692</v>
      </c>
    </row>
    <row r="184" spans="27:37" x14ac:dyDescent="0.35">
      <c r="AA184" s="128" t="s">
        <v>6343</v>
      </c>
      <c r="AB184" s="10" t="s">
        <v>5139</v>
      </c>
      <c r="AC184" s="51" t="s">
        <v>4790</v>
      </c>
      <c r="AD184" s="48" t="s">
        <v>413</v>
      </c>
      <c r="AE184" s="110" t="s">
        <v>413</v>
      </c>
      <c r="AF184" s="110" t="s">
        <v>413</v>
      </c>
      <c r="AG184" s="3" t="s">
        <v>413</v>
      </c>
      <c r="AH184" s="124"/>
      <c r="AI184" s="145" t="s">
        <v>1636</v>
      </c>
      <c r="AJ184" s="145" t="s">
        <v>1636</v>
      </c>
      <c r="AK184" s="145" t="s">
        <v>5693</v>
      </c>
    </row>
    <row r="185" spans="27:37" x14ac:dyDescent="0.35">
      <c r="AA185" s="128" t="s">
        <v>6343</v>
      </c>
      <c r="AB185" s="10" t="s">
        <v>5139</v>
      </c>
      <c r="AC185" s="51" t="s">
        <v>4811</v>
      </c>
      <c r="AD185" s="48" t="s">
        <v>413</v>
      </c>
      <c r="AE185" s="110" t="s">
        <v>413</v>
      </c>
      <c r="AF185" s="110" t="s">
        <v>413</v>
      </c>
      <c r="AG185" s="3" t="s">
        <v>413</v>
      </c>
      <c r="AH185" s="124"/>
      <c r="AI185" s="145" t="s">
        <v>1636</v>
      </c>
      <c r="AJ185" s="145" t="s">
        <v>1636</v>
      </c>
      <c r="AK185" s="145" t="s">
        <v>5694</v>
      </c>
    </row>
    <row r="186" spans="27:37" x14ac:dyDescent="0.35">
      <c r="AA186" s="128" t="s">
        <v>6343</v>
      </c>
      <c r="AB186" s="10" t="s">
        <v>5140</v>
      </c>
      <c r="AC186" s="51" t="s">
        <v>4747</v>
      </c>
      <c r="AD186" s="48" t="s">
        <v>915</v>
      </c>
      <c r="AE186" s="110" t="s">
        <v>1100</v>
      </c>
      <c r="AF186" s="110" t="s">
        <v>1100</v>
      </c>
      <c r="AG186" s="3" t="s">
        <v>6012</v>
      </c>
      <c r="AH186" s="124">
        <v>21</v>
      </c>
      <c r="AI186" s="145" t="s">
        <v>2353</v>
      </c>
      <c r="AJ186" s="145">
        <v>43</v>
      </c>
      <c r="AK186" s="145" t="s">
        <v>5695</v>
      </c>
    </row>
    <row r="187" spans="27:37" x14ac:dyDescent="0.35">
      <c r="AA187" s="128" t="s">
        <v>6343</v>
      </c>
      <c r="AB187" s="10" t="s">
        <v>5140</v>
      </c>
      <c r="AC187" s="51" t="s">
        <v>4768</v>
      </c>
      <c r="AD187" s="48" t="s">
        <v>5390</v>
      </c>
      <c r="AE187" s="110" t="s">
        <v>5391</v>
      </c>
      <c r="AF187" s="110" t="s">
        <v>5391</v>
      </c>
      <c r="AG187" s="3" t="s">
        <v>6013</v>
      </c>
      <c r="AH187" s="124">
        <v>22</v>
      </c>
      <c r="AI187" s="145" t="s">
        <v>2353</v>
      </c>
      <c r="AJ187" s="145" t="s">
        <v>1636</v>
      </c>
      <c r="AK187" s="145" t="s">
        <v>5696</v>
      </c>
    </row>
    <row r="188" spans="27:37" x14ac:dyDescent="0.35">
      <c r="AA188" s="128" t="s">
        <v>6343</v>
      </c>
      <c r="AB188" s="10" t="s">
        <v>5140</v>
      </c>
      <c r="AC188" s="51" t="s">
        <v>4789</v>
      </c>
      <c r="AD188" s="48" t="s">
        <v>413</v>
      </c>
      <c r="AE188" s="110" t="s">
        <v>413</v>
      </c>
      <c r="AF188" s="110" t="s">
        <v>413</v>
      </c>
      <c r="AG188" s="3" t="s">
        <v>413</v>
      </c>
      <c r="AH188" s="124"/>
      <c r="AI188" s="145" t="s">
        <v>1636</v>
      </c>
      <c r="AJ188" s="145" t="s">
        <v>1636</v>
      </c>
      <c r="AK188" s="145" t="s">
        <v>5697</v>
      </c>
    </row>
    <row r="189" spans="27:37" x14ac:dyDescent="0.35">
      <c r="AA189" s="128" t="s">
        <v>6343</v>
      </c>
      <c r="AB189" s="10" t="s">
        <v>5140</v>
      </c>
      <c r="AC189" s="51" t="s">
        <v>4810</v>
      </c>
      <c r="AD189" s="48" t="s">
        <v>413</v>
      </c>
      <c r="AE189" s="110" t="s">
        <v>413</v>
      </c>
      <c r="AF189" s="110" t="s">
        <v>413</v>
      </c>
      <c r="AG189" s="3" t="s">
        <v>413</v>
      </c>
      <c r="AH189" s="124"/>
      <c r="AI189" s="145" t="s">
        <v>1636</v>
      </c>
      <c r="AJ189" s="145" t="s">
        <v>1636</v>
      </c>
      <c r="AK189" s="145" t="s">
        <v>5698</v>
      </c>
    </row>
    <row r="190" spans="27:37" x14ac:dyDescent="0.35">
      <c r="AA190" s="128" t="s">
        <v>6343</v>
      </c>
      <c r="AB190" s="10" t="s">
        <v>5142</v>
      </c>
      <c r="AC190" s="51" t="s">
        <v>4746</v>
      </c>
      <c r="AD190" s="48" t="s">
        <v>915</v>
      </c>
      <c r="AE190" s="110" t="s">
        <v>1100</v>
      </c>
      <c r="AF190" s="110" t="s">
        <v>1100</v>
      </c>
      <c r="AG190" s="3" t="s">
        <v>6011</v>
      </c>
      <c r="AH190" s="124">
        <v>29</v>
      </c>
      <c r="AI190" s="145" t="s">
        <v>2353</v>
      </c>
      <c r="AJ190" s="145">
        <v>49</v>
      </c>
      <c r="AK190" s="145" t="s">
        <v>5699</v>
      </c>
    </row>
    <row r="191" spans="27:37" x14ac:dyDescent="0.35">
      <c r="AA191" s="128" t="s">
        <v>6343</v>
      </c>
      <c r="AB191" s="10" t="s">
        <v>5142</v>
      </c>
      <c r="AC191" s="51" t="s">
        <v>4767</v>
      </c>
      <c r="AD191" s="48" t="s">
        <v>6015</v>
      </c>
      <c r="AE191" s="110" t="s">
        <v>6383</v>
      </c>
      <c r="AF191" s="110" t="s">
        <v>6383</v>
      </c>
      <c r="AG191" s="3" t="s">
        <v>6353</v>
      </c>
      <c r="AH191" s="124">
        <v>10</v>
      </c>
      <c r="AI191" s="145" t="s">
        <v>2353</v>
      </c>
      <c r="AJ191" s="145" t="s">
        <v>1636</v>
      </c>
      <c r="AK191" s="145" t="s">
        <v>5700</v>
      </c>
    </row>
    <row r="192" spans="27:37" x14ac:dyDescent="0.35">
      <c r="AA192" s="128" t="s">
        <v>6343</v>
      </c>
      <c r="AB192" s="10" t="s">
        <v>5142</v>
      </c>
      <c r="AC192" s="51" t="s">
        <v>4788</v>
      </c>
      <c r="AD192" s="48" t="s">
        <v>6038</v>
      </c>
      <c r="AE192" s="110" t="s">
        <v>6039</v>
      </c>
      <c r="AF192" s="110" t="s">
        <v>6039</v>
      </c>
      <c r="AG192" s="3" t="s">
        <v>5993</v>
      </c>
      <c r="AH192" s="124">
        <v>10</v>
      </c>
      <c r="AI192" s="145" t="s">
        <v>2353</v>
      </c>
      <c r="AJ192" s="145" t="s">
        <v>1636</v>
      </c>
      <c r="AK192" s="145" t="s">
        <v>5701</v>
      </c>
    </row>
    <row r="193" spans="27:37" x14ac:dyDescent="0.35">
      <c r="AA193" s="128" t="s">
        <v>6343</v>
      </c>
      <c r="AB193" s="10" t="s">
        <v>5142</v>
      </c>
      <c r="AC193" s="51" t="s">
        <v>4809</v>
      </c>
      <c r="AD193" s="48" t="s">
        <v>413</v>
      </c>
      <c r="AE193" s="110" t="s">
        <v>413</v>
      </c>
      <c r="AF193" s="110" t="s">
        <v>413</v>
      </c>
      <c r="AG193" s="3" t="s">
        <v>413</v>
      </c>
      <c r="AH193" s="124"/>
      <c r="AI193" s="145" t="s">
        <v>1636</v>
      </c>
      <c r="AJ193" s="145" t="s">
        <v>1636</v>
      </c>
      <c r="AK193" s="145" t="s">
        <v>5702</v>
      </c>
    </row>
    <row r="194" spans="27:37" x14ac:dyDescent="0.35">
      <c r="AA194" s="128" t="s">
        <v>6343</v>
      </c>
      <c r="AB194" s="10" t="s">
        <v>5143</v>
      </c>
      <c r="AC194" s="51" t="s">
        <v>4745</v>
      </c>
      <c r="AD194" s="48" t="s">
        <v>832</v>
      </c>
      <c r="AE194" s="110" t="s">
        <v>1111</v>
      </c>
      <c r="AF194" s="110" t="s">
        <v>1111</v>
      </c>
      <c r="AG194" s="3" t="s">
        <v>5219</v>
      </c>
      <c r="AH194" s="124">
        <v>38</v>
      </c>
      <c r="AI194" s="145" t="s">
        <v>2353</v>
      </c>
      <c r="AJ194" s="145">
        <v>49</v>
      </c>
      <c r="AK194" s="145" t="s">
        <v>5703</v>
      </c>
    </row>
    <row r="195" spans="27:37" x14ac:dyDescent="0.35">
      <c r="AA195" s="128" t="s">
        <v>6343</v>
      </c>
      <c r="AB195" s="10" t="s">
        <v>5143</v>
      </c>
      <c r="AC195" s="51" t="s">
        <v>4766</v>
      </c>
      <c r="AD195" s="48" t="s">
        <v>824</v>
      </c>
      <c r="AE195" s="110" t="s">
        <v>2107</v>
      </c>
      <c r="AF195" s="110" t="s">
        <v>2107</v>
      </c>
      <c r="AG195" s="3" t="s">
        <v>4923</v>
      </c>
      <c r="AH195" s="124">
        <v>11</v>
      </c>
      <c r="AI195" s="145" t="s">
        <v>2353</v>
      </c>
      <c r="AJ195" s="145" t="s">
        <v>1636</v>
      </c>
      <c r="AK195" s="145" t="s">
        <v>5704</v>
      </c>
    </row>
    <row r="196" spans="27:37" x14ac:dyDescent="0.35">
      <c r="AA196" s="128" t="s">
        <v>6343</v>
      </c>
      <c r="AB196" s="10" t="s">
        <v>5143</v>
      </c>
      <c r="AC196" s="51" t="s">
        <v>4787</v>
      </c>
      <c r="AD196" s="48" t="s">
        <v>413</v>
      </c>
      <c r="AE196" s="110" t="s">
        <v>413</v>
      </c>
      <c r="AF196" s="110" t="s">
        <v>413</v>
      </c>
      <c r="AG196" s="3" t="s">
        <v>413</v>
      </c>
      <c r="AH196" s="124"/>
      <c r="AI196" s="145" t="s">
        <v>1636</v>
      </c>
      <c r="AJ196" s="145" t="s">
        <v>1636</v>
      </c>
      <c r="AK196" s="145" t="s">
        <v>5705</v>
      </c>
    </row>
    <row r="197" spans="27:37" x14ac:dyDescent="0.35">
      <c r="AA197" s="128" t="s">
        <v>6343</v>
      </c>
      <c r="AB197" s="10" t="s">
        <v>5143</v>
      </c>
      <c r="AC197" s="51" t="s">
        <v>4808</v>
      </c>
      <c r="AD197" s="48" t="s">
        <v>413</v>
      </c>
      <c r="AE197" s="110" t="s">
        <v>413</v>
      </c>
      <c r="AF197" s="110" t="s">
        <v>413</v>
      </c>
      <c r="AG197" s="3" t="s">
        <v>413</v>
      </c>
      <c r="AH197" s="124"/>
      <c r="AI197" s="145" t="s">
        <v>1636</v>
      </c>
      <c r="AJ197" s="145" t="s">
        <v>1636</v>
      </c>
      <c r="AK197" s="145" t="s">
        <v>5706</v>
      </c>
    </row>
    <row r="198" spans="27:37" x14ac:dyDescent="0.35">
      <c r="AA198" s="128" t="s">
        <v>6343</v>
      </c>
      <c r="AB198" s="10" t="s">
        <v>5144</v>
      </c>
      <c r="AC198" s="51" t="s">
        <v>4653</v>
      </c>
      <c r="AD198" s="48" t="s">
        <v>6015</v>
      </c>
      <c r="AE198" s="110" t="s">
        <v>6384</v>
      </c>
      <c r="AF198" s="110" t="s">
        <v>6384</v>
      </c>
      <c r="AG198" s="3" t="s">
        <v>6354</v>
      </c>
      <c r="AH198" s="124">
        <v>10</v>
      </c>
      <c r="AI198" s="145" t="s">
        <v>2353</v>
      </c>
      <c r="AJ198" s="145">
        <v>40</v>
      </c>
      <c r="AK198" s="145" t="s">
        <v>5707</v>
      </c>
    </row>
    <row r="199" spans="27:37" x14ac:dyDescent="0.35">
      <c r="AA199" s="128" t="s">
        <v>6343</v>
      </c>
      <c r="AB199" s="10" t="s">
        <v>5144</v>
      </c>
      <c r="AC199" s="51" t="s">
        <v>4674</v>
      </c>
      <c r="AD199" s="48" t="s">
        <v>6038</v>
      </c>
      <c r="AE199" s="110" t="s">
        <v>6040</v>
      </c>
      <c r="AF199" s="110" t="s">
        <v>6040</v>
      </c>
      <c r="AG199" s="3" t="s">
        <v>5994</v>
      </c>
      <c r="AH199" s="124">
        <v>10</v>
      </c>
      <c r="AI199" s="145" t="s">
        <v>2353</v>
      </c>
      <c r="AJ199" s="145" t="s">
        <v>1636</v>
      </c>
      <c r="AK199" s="145" t="s">
        <v>5708</v>
      </c>
    </row>
    <row r="200" spans="27:37" x14ac:dyDescent="0.35">
      <c r="AA200" s="128" t="s">
        <v>6343</v>
      </c>
      <c r="AB200" s="10" t="s">
        <v>5144</v>
      </c>
      <c r="AC200" s="51" t="s">
        <v>4695</v>
      </c>
      <c r="AD200" s="48" t="s">
        <v>6014</v>
      </c>
      <c r="AE200" s="110" t="s">
        <v>6043</v>
      </c>
      <c r="AF200" s="110" t="s">
        <v>6043</v>
      </c>
      <c r="AG200" s="3" t="s">
        <v>6017</v>
      </c>
      <c r="AH200" s="124">
        <v>10</v>
      </c>
      <c r="AI200" s="145" t="s">
        <v>2353</v>
      </c>
      <c r="AJ200" s="145" t="s">
        <v>1636</v>
      </c>
      <c r="AK200" s="145" t="s">
        <v>5709</v>
      </c>
    </row>
    <row r="201" spans="27:37" x14ac:dyDescent="0.35">
      <c r="AA201" s="128" t="s">
        <v>6343</v>
      </c>
      <c r="AB201" s="10" t="s">
        <v>5144</v>
      </c>
      <c r="AC201" s="51" t="s">
        <v>4716</v>
      </c>
      <c r="AD201" s="48" t="s">
        <v>6015</v>
      </c>
      <c r="AE201" s="110" t="s">
        <v>6385</v>
      </c>
      <c r="AF201" s="110" t="s">
        <v>6385</v>
      </c>
      <c r="AG201" s="10" t="s">
        <v>6355</v>
      </c>
      <c r="AH201" s="124">
        <v>10</v>
      </c>
      <c r="AI201" s="145" t="s">
        <v>2353</v>
      </c>
      <c r="AJ201" s="145" t="s">
        <v>1636</v>
      </c>
      <c r="AK201" s="145" t="s">
        <v>5710</v>
      </c>
    </row>
    <row r="202" spans="27:37" x14ac:dyDescent="0.35">
      <c r="AA202" s="128" t="s">
        <v>6343</v>
      </c>
      <c r="AB202" s="10" t="s">
        <v>5145</v>
      </c>
      <c r="AC202" s="51" t="s">
        <v>4652</v>
      </c>
      <c r="AD202" s="48" t="s">
        <v>6014</v>
      </c>
      <c r="AE202" s="110" t="s">
        <v>6390</v>
      </c>
      <c r="AF202" s="110" t="s">
        <v>6390</v>
      </c>
      <c r="AG202" s="10" t="s">
        <v>6356</v>
      </c>
      <c r="AH202" s="124">
        <v>10</v>
      </c>
      <c r="AI202" s="145" t="s">
        <v>2353</v>
      </c>
      <c r="AJ202" s="145">
        <v>40</v>
      </c>
      <c r="AK202" s="145" t="s">
        <v>5711</v>
      </c>
    </row>
    <row r="203" spans="27:37" x14ac:dyDescent="0.35">
      <c r="AA203" s="128" t="s">
        <v>6343</v>
      </c>
      <c r="AB203" s="10" t="s">
        <v>5145</v>
      </c>
      <c r="AC203" s="51" t="s">
        <v>4673</v>
      </c>
      <c r="AD203" s="48" t="s">
        <v>6015</v>
      </c>
      <c r="AE203" s="110" t="s">
        <v>6386</v>
      </c>
      <c r="AF203" s="110" t="s">
        <v>6386</v>
      </c>
      <c r="AG203" s="10" t="s">
        <v>6357</v>
      </c>
      <c r="AH203" s="124">
        <v>10</v>
      </c>
      <c r="AI203" s="145" t="s">
        <v>2353</v>
      </c>
      <c r="AJ203" s="145" t="s">
        <v>1636</v>
      </c>
      <c r="AK203" s="145" t="s">
        <v>5712</v>
      </c>
    </row>
    <row r="204" spans="27:37" x14ac:dyDescent="0.35">
      <c r="AA204" s="128" t="s">
        <v>6343</v>
      </c>
      <c r="AB204" s="10" t="s">
        <v>5145</v>
      </c>
      <c r="AC204" s="51" t="s">
        <v>4694</v>
      </c>
      <c r="AD204" s="48" t="s">
        <v>6014</v>
      </c>
      <c r="AE204" s="110" t="s">
        <v>6391</v>
      </c>
      <c r="AF204" s="110" t="s">
        <v>6391</v>
      </c>
      <c r="AG204" s="10" t="s">
        <v>6358</v>
      </c>
      <c r="AH204" s="124">
        <v>10</v>
      </c>
      <c r="AI204" s="145" t="s">
        <v>2353</v>
      </c>
      <c r="AJ204" s="145" t="s">
        <v>1636</v>
      </c>
      <c r="AK204" s="145" t="s">
        <v>5713</v>
      </c>
    </row>
    <row r="205" spans="27:37" x14ac:dyDescent="0.35">
      <c r="AA205" s="128" t="s">
        <v>6343</v>
      </c>
      <c r="AB205" s="10" t="s">
        <v>5145</v>
      </c>
      <c r="AC205" s="51" t="s">
        <v>4715</v>
      </c>
      <c r="AD205" s="48" t="s">
        <v>6015</v>
      </c>
      <c r="AE205" s="110" t="s">
        <v>6387</v>
      </c>
      <c r="AF205" s="110" t="s">
        <v>6387</v>
      </c>
      <c r="AG205" s="10" t="s">
        <v>6359</v>
      </c>
      <c r="AH205" s="124">
        <v>10</v>
      </c>
      <c r="AI205" s="145" t="s">
        <v>2353</v>
      </c>
      <c r="AJ205" s="145" t="s">
        <v>1636</v>
      </c>
      <c r="AK205" s="145" t="s">
        <v>5714</v>
      </c>
    </row>
    <row r="206" spans="27:37" x14ac:dyDescent="0.35">
      <c r="AA206" s="128" t="s">
        <v>6343</v>
      </c>
      <c r="AB206" s="10" t="s">
        <v>5146</v>
      </c>
      <c r="AC206" s="51" t="s">
        <v>4651</v>
      </c>
      <c r="AD206" s="48" t="s">
        <v>6014</v>
      </c>
      <c r="AE206" s="110" t="s">
        <v>6392</v>
      </c>
      <c r="AF206" s="110" t="s">
        <v>6392</v>
      </c>
      <c r="AG206" s="3" t="s">
        <v>6360</v>
      </c>
      <c r="AH206" s="124">
        <v>11</v>
      </c>
      <c r="AI206" s="145" t="s">
        <v>2353</v>
      </c>
      <c r="AJ206" s="145">
        <v>31</v>
      </c>
      <c r="AK206" s="145" t="s">
        <v>5715</v>
      </c>
    </row>
    <row r="207" spans="27:37" x14ac:dyDescent="0.35">
      <c r="AA207" s="128" t="s">
        <v>6343</v>
      </c>
      <c r="AB207" s="10" t="s">
        <v>5146</v>
      </c>
      <c r="AC207" s="51" t="s">
        <v>4672</v>
      </c>
      <c r="AD207" s="48" t="s">
        <v>6041</v>
      </c>
      <c r="AE207" s="110" t="s">
        <v>6042</v>
      </c>
      <c r="AF207" s="110" t="s">
        <v>6042</v>
      </c>
      <c r="AG207" s="3" t="s">
        <v>5995</v>
      </c>
      <c r="AH207" s="124">
        <v>10</v>
      </c>
      <c r="AI207" s="145" t="s">
        <v>2353</v>
      </c>
      <c r="AJ207" s="145" t="s">
        <v>1636</v>
      </c>
      <c r="AK207" s="145" t="s">
        <v>5716</v>
      </c>
    </row>
    <row r="208" spans="27:37" x14ac:dyDescent="0.35">
      <c r="AA208" s="128" t="s">
        <v>6343</v>
      </c>
      <c r="AB208" s="10" t="s">
        <v>5146</v>
      </c>
      <c r="AC208" s="51" t="s">
        <v>4693</v>
      </c>
      <c r="AD208" s="48" t="s">
        <v>6015</v>
      </c>
      <c r="AE208" s="110" t="s">
        <v>6388</v>
      </c>
      <c r="AF208" s="110" t="s">
        <v>6388</v>
      </c>
      <c r="AG208" s="3" t="s">
        <v>6361</v>
      </c>
      <c r="AH208" s="124">
        <v>10</v>
      </c>
      <c r="AI208" s="145" t="s">
        <v>2353</v>
      </c>
      <c r="AJ208" s="145" t="s">
        <v>1636</v>
      </c>
      <c r="AK208" s="145" t="s">
        <v>5717</v>
      </c>
    </row>
    <row r="209" spans="27:37" x14ac:dyDescent="0.35">
      <c r="AA209" s="128" t="s">
        <v>6343</v>
      </c>
      <c r="AB209" s="10" t="s">
        <v>5146</v>
      </c>
      <c r="AC209" s="51" t="s">
        <v>4714</v>
      </c>
      <c r="AD209" s="48" t="s">
        <v>413</v>
      </c>
      <c r="AE209" s="110" t="s">
        <v>413</v>
      </c>
      <c r="AF209" s="110" t="s">
        <v>413</v>
      </c>
      <c r="AG209" s="3" t="s">
        <v>413</v>
      </c>
      <c r="AH209" s="124"/>
      <c r="AI209" s="145" t="s">
        <v>1636</v>
      </c>
      <c r="AJ209" s="145" t="s">
        <v>1636</v>
      </c>
      <c r="AK209" s="145" t="s">
        <v>5718</v>
      </c>
    </row>
    <row r="210" spans="27:37" x14ac:dyDescent="0.35">
      <c r="AA210" s="128" t="s">
        <v>6343</v>
      </c>
      <c r="AB210" s="10" t="s">
        <v>5147</v>
      </c>
      <c r="AC210" s="51" t="s">
        <v>4650</v>
      </c>
      <c r="AD210" s="48" t="s">
        <v>824</v>
      </c>
      <c r="AE210" s="110" t="s">
        <v>2107</v>
      </c>
      <c r="AF210" s="110" t="s">
        <v>2107</v>
      </c>
      <c r="AG210" s="3" t="s">
        <v>4914</v>
      </c>
      <c r="AH210" s="124">
        <v>25</v>
      </c>
      <c r="AI210" s="145" t="s">
        <v>2353</v>
      </c>
      <c r="AJ210" s="145">
        <v>49</v>
      </c>
      <c r="AK210" s="145" t="s">
        <v>5719</v>
      </c>
    </row>
    <row r="211" spans="27:37" x14ac:dyDescent="0.35">
      <c r="AA211" s="128" t="s">
        <v>6343</v>
      </c>
      <c r="AB211" s="10" t="s">
        <v>5147</v>
      </c>
      <c r="AC211" s="51" t="s">
        <v>4671</v>
      </c>
      <c r="AD211" s="48" t="s">
        <v>832</v>
      </c>
      <c r="AE211" s="110" t="s">
        <v>1111</v>
      </c>
      <c r="AF211" s="110" t="s">
        <v>1111</v>
      </c>
      <c r="AG211" s="3" t="s">
        <v>6023</v>
      </c>
      <c r="AH211" s="124">
        <v>24</v>
      </c>
      <c r="AI211" s="145" t="s">
        <v>2353</v>
      </c>
      <c r="AJ211" s="145" t="s">
        <v>1636</v>
      </c>
      <c r="AK211" s="145" t="s">
        <v>5720</v>
      </c>
    </row>
    <row r="212" spans="27:37" x14ac:dyDescent="0.35">
      <c r="AA212" s="128" t="s">
        <v>6343</v>
      </c>
      <c r="AB212" s="10" t="s">
        <v>5147</v>
      </c>
      <c r="AC212" s="51" t="s">
        <v>4692</v>
      </c>
      <c r="AD212" s="48" t="s">
        <v>413</v>
      </c>
      <c r="AE212" s="110" t="s">
        <v>413</v>
      </c>
      <c r="AF212" s="110" t="s">
        <v>413</v>
      </c>
      <c r="AG212" s="3" t="s">
        <v>413</v>
      </c>
      <c r="AH212" s="124"/>
      <c r="AI212" s="145" t="s">
        <v>1636</v>
      </c>
      <c r="AJ212" s="145" t="s">
        <v>1636</v>
      </c>
      <c r="AK212" s="145" t="s">
        <v>5721</v>
      </c>
    </row>
    <row r="213" spans="27:37" x14ac:dyDescent="0.35">
      <c r="AA213" s="128" t="s">
        <v>6343</v>
      </c>
      <c r="AB213" s="10" t="s">
        <v>5147</v>
      </c>
      <c r="AC213" s="51" t="s">
        <v>4713</v>
      </c>
      <c r="AD213" s="48" t="s">
        <v>413</v>
      </c>
      <c r="AE213" s="110" t="s">
        <v>413</v>
      </c>
      <c r="AF213" s="110" t="s">
        <v>413</v>
      </c>
      <c r="AG213" s="3" t="s">
        <v>413</v>
      </c>
      <c r="AH213" s="124"/>
      <c r="AI213" s="145" t="s">
        <v>1636</v>
      </c>
      <c r="AJ213" s="145" t="s">
        <v>1636</v>
      </c>
      <c r="AK213" s="145" t="s">
        <v>5722</v>
      </c>
    </row>
    <row r="214" spans="27:37" x14ac:dyDescent="0.35">
      <c r="AA214" s="128" t="s">
        <v>6343</v>
      </c>
      <c r="AB214" s="10" t="s">
        <v>5148</v>
      </c>
      <c r="AC214" s="51" t="s">
        <v>4649</v>
      </c>
      <c r="AD214" s="48" t="s">
        <v>824</v>
      </c>
      <c r="AE214" s="110" t="s">
        <v>2107</v>
      </c>
      <c r="AF214" s="110" t="s">
        <v>2107</v>
      </c>
      <c r="AG214" s="111" t="s">
        <v>4918</v>
      </c>
      <c r="AH214" s="124">
        <v>18</v>
      </c>
      <c r="AI214" s="145" t="s">
        <v>2353</v>
      </c>
      <c r="AJ214" s="145">
        <v>48</v>
      </c>
      <c r="AK214" s="145" t="s">
        <v>5723</v>
      </c>
    </row>
    <row r="215" spans="27:37" x14ac:dyDescent="0.35">
      <c r="AA215" s="128" t="s">
        <v>6343</v>
      </c>
      <c r="AB215" s="10" t="s">
        <v>5148</v>
      </c>
      <c r="AC215" s="51" t="s">
        <v>4670</v>
      </c>
      <c r="AD215" s="48" t="s">
        <v>824</v>
      </c>
      <c r="AE215" s="110" t="s">
        <v>2107</v>
      </c>
      <c r="AF215" s="110" t="s">
        <v>2107</v>
      </c>
      <c r="AG215" s="3" t="s">
        <v>6362</v>
      </c>
      <c r="AH215" s="124">
        <v>20</v>
      </c>
      <c r="AI215" s="145" t="s">
        <v>2353</v>
      </c>
      <c r="AJ215" s="145" t="s">
        <v>1636</v>
      </c>
      <c r="AK215" s="145" t="s">
        <v>5724</v>
      </c>
    </row>
    <row r="216" spans="27:37" x14ac:dyDescent="0.35">
      <c r="AA216" s="128" t="s">
        <v>6343</v>
      </c>
      <c r="AB216" s="10" t="s">
        <v>5148</v>
      </c>
      <c r="AC216" s="51" t="s">
        <v>4691</v>
      </c>
      <c r="AD216" s="48" t="s">
        <v>5393</v>
      </c>
      <c r="AE216" s="110" t="s">
        <v>5394</v>
      </c>
      <c r="AF216" s="110" t="s">
        <v>5394</v>
      </c>
      <c r="AG216" s="3" t="s">
        <v>6363</v>
      </c>
      <c r="AH216" s="124">
        <v>10</v>
      </c>
      <c r="AI216" s="145" t="s">
        <v>2353</v>
      </c>
      <c r="AJ216" s="145" t="s">
        <v>1636</v>
      </c>
      <c r="AK216" s="145" t="s">
        <v>5725</v>
      </c>
    </row>
    <row r="217" spans="27:37" x14ac:dyDescent="0.35">
      <c r="AA217" s="128" t="s">
        <v>6343</v>
      </c>
      <c r="AB217" s="10" t="s">
        <v>5148</v>
      </c>
      <c r="AC217" s="51" t="s">
        <v>4712</v>
      </c>
      <c r="AD217" s="48" t="s">
        <v>413</v>
      </c>
      <c r="AE217" s="110" t="s">
        <v>413</v>
      </c>
      <c r="AF217" s="110" t="s">
        <v>413</v>
      </c>
      <c r="AG217" s="10" t="s">
        <v>413</v>
      </c>
      <c r="AH217" s="124"/>
      <c r="AI217" s="145" t="s">
        <v>1636</v>
      </c>
      <c r="AJ217" s="145" t="s">
        <v>1636</v>
      </c>
      <c r="AK217" s="145" t="s">
        <v>5726</v>
      </c>
    </row>
    <row r="218" spans="27:37" x14ac:dyDescent="0.35">
      <c r="AA218" s="128" t="s">
        <v>6343</v>
      </c>
      <c r="AB218" s="10" t="s">
        <v>5149</v>
      </c>
      <c r="AC218" s="51" t="s">
        <v>4648</v>
      </c>
      <c r="AD218" s="48" t="s">
        <v>824</v>
      </c>
      <c r="AE218" s="110" t="s">
        <v>2107</v>
      </c>
      <c r="AF218" s="110" t="s">
        <v>2107</v>
      </c>
      <c r="AG218" s="10" t="s">
        <v>5997</v>
      </c>
      <c r="AH218" s="124">
        <v>28</v>
      </c>
      <c r="AI218" s="145" t="s">
        <v>2353</v>
      </c>
      <c r="AJ218" s="145">
        <v>45</v>
      </c>
      <c r="AK218" s="145" t="s">
        <v>5727</v>
      </c>
    </row>
    <row r="219" spans="27:37" x14ac:dyDescent="0.35">
      <c r="AA219" s="128" t="s">
        <v>6343</v>
      </c>
      <c r="AB219" s="10" t="s">
        <v>5149</v>
      </c>
      <c r="AC219" s="51" t="s">
        <v>4669</v>
      </c>
      <c r="AD219" s="48" t="s">
        <v>832</v>
      </c>
      <c r="AE219" s="110" t="s">
        <v>1111</v>
      </c>
      <c r="AF219" s="110" t="s">
        <v>1111</v>
      </c>
      <c r="AG219" s="10" t="s">
        <v>6364</v>
      </c>
      <c r="AH219" s="124">
        <v>17</v>
      </c>
      <c r="AI219" s="145" t="s">
        <v>2353</v>
      </c>
      <c r="AJ219" s="145" t="s">
        <v>1636</v>
      </c>
      <c r="AK219" s="145" t="s">
        <v>5728</v>
      </c>
    </row>
    <row r="220" spans="27:37" x14ac:dyDescent="0.35">
      <c r="AA220" s="128" t="s">
        <v>6343</v>
      </c>
      <c r="AB220" s="10" t="s">
        <v>5149</v>
      </c>
      <c r="AC220" s="51" t="s">
        <v>4690</v>
      </c>
      <c r="AD220" s="48" t="s">
        <v>413</v>
      </c>
      <c r="AE220" s="110" t="s">
        <v>413</v>
      </c>
      <c r="AF220" s="110" t="s">
        <v>413</v>
      </c>
      <c r="AG220" s="10" t="s">
        <v>413</v>
      </c>
      <c r="AH220" s="124"/>
      <c r="AI220" s="145" t="s">
        <v>1636</v>
      </c>
      <c r="AJ220" s="145" t="s">
        <v>1636</v>
      </c>
      <c r="AK220" s="145" t="s">
        <v>5729</v>
      </c>
    </row>
    <row r="221" spans="27:37" x14ac:dyDescent="0.35">
      <c r="AA221" s="128" t="s">
        <v>6343</v>
      </c>
      <c r="AB221" s="10" t="s">
        <v>5149</v>
      </c>
      <c r="AC221" s="51" t="s">
        <v>4711</v>
      </c>
      <c r="AD221" s="10" t="s">
        <v>413</v>
      </c>
      <c r="AE221" s="111" t="s">
        <v>413</v>
      </c>
      <c r="AF221" s="111" t="s">
        <v>413</v>
      </c>
      <c r="AG221" s="10" t="s">
        <v>413</v>
      </c>
      <c r="AH221" s="124"/>
      <c r="AI221" s="145" t="s">
        <v>1636</v>
      </c>
      <c r="AJ221" s="145" t="s">
        <v>1636</v>
      </c>
      <c r="AK221" s="145" t="s">
        <v>5730</v>
      </c>
    </row>
    <row r="222" spans="27:37" x14ac:dyDescent="0.35">
      <c r="AA222" s="128" t="s">
        <v>6343</v>
      </c>
      <c r="AB222" s="10" t="s">
        <v>5150</v>
      </c>
      <c r="AC222" s="51" t="s">
        <v>4647</v>
      </c>
      <c r="AD222" s="10" t="s">
        <v>2092</v>
      </c>
      <c r="AE222" s="111" t="s">
        <v>2110</v>
      </c>
      <c r="AF222" s="111" t="s">
        <v>2110</v>
      </c>
      <c r="AG222" s="3" t="s">
        <v>6194</v>
      </c>
      <c r="AH222" s="124">
        <v>35</v>
      </c>
      <c r="AI222" s="145" t="s">
        <v>2353</v>
      </c>
      <c r="AJ222" s="145">
        <v>49</v>
      </c>
      <c r="AK222" s="145" t="s">
        <v>5731</v>
      </c>
    </row>
    <row r="223" spans="27:37" x14ac:dyDescent="0.35">
      <c r="AA223" s="128" t="s">
        <v>6343</v>
      </c>
      <c r="AB223" s="10" t="s">
        <v>5150</v>
      </c>
      <c r="AC223" s="51" t="s">
        <v>4668</v>
      </c>
      <c r="AD223" s="10" t="s">
        <v>824</v>
      </c>
      <c r="AE223" s="111" t="s">
        <v>2107</v>
      </c>
      <c r="AF223" s="111" t="s">
        <v>2107</v>
      </c>
      <c r="AG223" s="3" t="s">
        <v>4923</v>
      </c>
      <c r="AH223" s="124">
        <v>14</v>
      </c>
      <c r="AI223" s="145" t="s">
        <v>2353</v>
      </c>
      <c r="AJ223" s="145" t="s">
        <v>1636</v>
      </c>
      <c r="AK223" s="145" t="s">
        <v>5732</v>
      </c>
    </row>
    <row r="224" spans="27:37" x14ac:dyDescent="0.35">
      <c r="AA224" s="128" t="s">
        <v>6343</v>
      </c>
      <c r="AB224" s="10" t="s">
        <v>5150</v>
      </c>
      <c r="AC224" s="51" t="s">
        <v>4689</v>
      </c>
      <c r="AD224" s="10" t="s">
        <v>413</v>
      </c>
      <c r="AE224" s="111" t="s">
        <v>413</v>
      </c>
      <c r="AF224" s="111" t="s">
        <v>413</v>
      </c>
      <c r="AG224" s="3" t="s">
        <v>413</v>
      </c>
      <c r="AH224" s="124"/>
      <c r="AI224" s="145" t="s">
        <v>1636</v>
      </c>
      <c r="AJ224" s="145" t="s">
        <v>1636</v>
      </c>
      <c r="AK224" s="145" t="s">
        <v>5733</v>
      </c>
    </row>
    <row r="225" spans="27:37" x14ac:dyDescent="0.35">
      <c r="AA225" s="128" t="s">
        <v>6343</v>
      </c>
      <c r="AB225" s="10" t="s">
        <v>5150</v>
      </c>
      <c r="AC225" s="51" t="s">
        <v>4710</v>
      </c>
      <c r="AD225" s="10" t="s">
        <v>413</v>
      </c>
      <c r="AE225" s="111" t="s">
        <v>413</v>
      </c>
      <c r="AF225" s="111" t="s">
        <v>413</v>
      </c>
      <c r="AG225" s="3" t="s">
        <v>413</v>
      </c>
      <c r="AH225" s="124"/>
      <c r="AI225" s="145" t="s">
        <v>1636</v>
      </c>
      <c r="AJ225" s="145" t="s">
        <v>1636</v>
      </c>
      <c r="AK225" s="145" t="s">
        <v>5734</v>
      </c>
    </row>
    <row r="226" spans="27:37" x14ac:dyDescent="0.35">
      <c r="AA226" s="128" t="s">
        <v>6343</v>
      </c>
      <c r="AB226" s="10" t="s">
        <v>5151</v>
      </c>
      <c r="AC226" s="51" t="s">
        <v>4660</v>
      </c>
      <c r="AD226" s="10" t="s">
        <v>413</v>
      </c>
      <c r="AE226" s="111" t="s">
        <v>413</v>
      </c>
      <c r="AF226" s="111" t="s">
        <v>413</v>
      </c>
      <c r="AG226" s="3" t="s">
        <v>413</v>
      </c>
      <c r="AH226" s="124"/>
      <c r="AI226" s="145" t="s">
        <v>1636</v>
      </c>
      <c r="AJ226" s="145">
        <v>0</v>
      </c>
      <c r="AK226" s="145" t="s">
        <v>5735</v>
      </c>
    </row>
    <row r="227" spans="27:37" x14ac:dyDescent="0.35">
      <c r="AA227" s="128" t="s">
        <v>6343</v>
      </c>
      <c r="AB227" s="10" t="s">
        <v>5151</v>
      </c>
      <c r="AC227" s="51" t="s">
        <v>4681</v>
      </c>
      <c r="AD227" s="10" t="s">
        <v>413</v>
      </c>
      <c r="AE227" s="111" t="s">
        <v>413</v>
      </c>
      <c r="AF227" s="111" t="s">
        <v>413</v>
      </c>
      <c r="AG227" s="3" t="s">
        <v>413</v>
      </c>
      <c r="AH227" s="124"/>
      <c r="AI227" s="145" t="s">
        <v>1636</v>
      </c>
      <c r="AJ227" s="145" t="s">
        <v>1636</v>
      </c>
      <c r="AK227" s="145" t="s">
        <v>5736</v>
      </c>
    </row>
    <row r="228" spans="27:37" x14ac:dyDescent="0.35">
      <c r="AA228" s="128" t="s">
        <v>6343</v>
      </c>
      <c r="AB228" s="10" t="s">
        <v>5151</v>
      </c>
      <c r="AC228" s="51" t="s">
        <v>4702</v>
      </c>
      <c r="AD228" s="10" t="s">
        <v>413</v>
      </c>
      <c r="AE228" s="111" t="s">
        <v>413</v>
      </c>
      <c r="AF228" s="111" t="s">
        <v>413</v>
      </c>
      <c r="AG228" s="3" t="s">
        <v>413</v>
      </c>
      <c r="AH228" s="124"/>
      <c r="AI228" s="145" t="s">
        <v>1636</v>
      </c>
      <c r="AJ228" s="145" t="s">
        <v>1636</v>
      </c>
      <c r="AK228" s="145" t="s">
        <v>5737</v>
      </c>
    </row>
    <row r="229" spans="27:37" x14ac:dyDescent="0.35">
      <c r="AA229" s="128" t="s">
        <v>6343</v>
      </c>
      <c r="AB229" s="10" t="s">
        <v>5151</v>
      </c>
      <c r="AC229" s="51" t="s">
        <v>4723</v>
      </c>
      <c r="AD229" s="10" t="s">
        <v>413</v>
      </c>
      <c r="AE229" s="111" t="s">
        <v>413</v>
      </c>
      <c r="AF229" s="111" t="s">
        <v>413</v>
      </c>
      <c r="AG229" s="3" t="s">
        <v>413</v>
      </c>
      <c r="AH229" s="124"/>
      <c r="AI229" s="145" t="s">
        <v>1636</v>
      </c>
      <c r="AJ229" s="145" t="s">
        <v>1636</v>
      </c>
      <c r="AK229" s="145" t="s">
        <v>5962</v>
      </c>
    </row>
    <row r="230" spans="27:37" x14ac:dyDescent="0.35">
      <c r="AA230" s="128" t="s">
        <v>6343</v>
      </c>
      <c r="AB230" s="10" t="s">
        <v>5152</v>
      </c>
      <c r="AC230" s="51" t="s">
        <v>4659</v>
      </c>
      <c r="AD230" s="10" t="s">
        <v>413</v>
      </c>
      <c r="AE230" s="111" t="s">
        <v>413</v>
      </c>
      <c r="AF230" s="111" t="s">
        <v>413</v>
      </c>
      <c r="AG230" s="3" t="s">
        <v>413</v>
      </c>
      <c r="AH230" s="124"/>
      <c r="AI230" s="145" t="s">
        <v>1636</v>
      </c>
      <c r="AJ230" s="145">
        <v>0</v>
      </c>
      <c r="AK230" s="145" t="s">
        <v>5738</v>
      </c>
    </row>
    <row r="231" spans="27:37" x14ac:dyDescent="0.35">
      <c r="AA231" s="128" t="s">
        <v>6343</v>
      </c>
      <c r="AB231" s="10" t="s">
        <v>5152</v>
      </c>
      <c r="AC231" s="51" t="s">
        <v>4680</v>
      </c>
      <c r="AD231" s="10" t="s">
        <v>413</v>
      </c>
      <c r="AE231" s="110" t="s">
        <v>413</v>
      </c>
      <c r="AF231" s="110" t="s">
        <v>413</v>
      </c>
      <c r="AG231" s="3" t="s">
        <v>413</v>
      </c>
      <c r="AH231" s="124"/>
      <c r="AI231" s="145" t="s">
        <v>1636</v>
      </c>
      <c r="AJ231" s="145" t="s">
        <v>1636</v>
      </c>
      <c r="AK231" s="145" t="s">
        <v>5739</v>
      </c>
    </row>
    <row r="232" spans="27:37" x14ac:dyDescent="0.35">
      <c r="AA232" s="128" t="s">
        <v>6343</v>
      </c>
      <c r="AB232" s="10" t="s">
        <v>5152</v>
      </c>
      <c r="AC232" s="51" t="s">
        <v>4701</v>
      </c>
      <c r="AD232" s="10" t="s">
        <v>413</v>
      </c>
      <c r="AE232" s="111" t="s">
        <v>413</v>
      </c>
      <c r="AF232" s="111" t="s">
        <v>413</v>
      </c>
      <c r="AG232" s="3" t="s">
        <v>413</v>
      </c>
      <c r="AH232" s="124"/>
      <c r="AI232" s="145" t="s">
        <v>1636</v>
      </c>
      <c r="AJ232" s="145" t="s">
        <v>1636</v>
      </c>
      <c r="AK232" s="145" t="s">
        <v>5740</v>
      </c>
    </row>
    <row r="233" spans="27:37" x14ac:dyDescent="0.35">
      <c r="AA233" s="128" t="s">
        <v>6343</v>
      </c>
      <c r="AB233" s="10" t="s">
        <v>5152</v>
      </c>
      <c r="AC233" s="51" t="s">
        <v>4722</v>
      </c>
      <c r="AD233" s="10" t="s">
        <v>413</v>
      </c>
      <c r="AE233" s="111" t="s">
        <v>413</v>
      </c>
      <c r="AF233" s="111" t="s">
        <v>413</v>
      </c>
      <c r="AG233" s="3" t="s">
        <v>413</v>
      </c>
      <c r="AH233" s="124"/>
      <c r="AI233" s="145" t="s">
        <v>1636</v>
      </c>
      <c r="AJ233" s="145" t="s">
        <v>1636</v>
      </c>
      <c r="AK233" s="145" t="s">
        <v>5741</v>
      </c>
    </row>
    <row r="234" spans="27:37" x14ac:dyDescent="0.35">
      <c r="AA234" s="128" t="s">
        <v>6343</v>
      </c>
      <c r="AB234" s="10" t="s">
        <v>5153</v>
      </c>
      <c r="AC234" s="51" t="s">
        <v>4658</v>
      </c>
      <c r="AD234" s="10" t="s">
        <v>413</v>
      </c>
      <c r="AE234" s="111" t="s">
        <v>413</v>
      </c>
      <c r="AF234" s="111" t="s">
        <v>413</v>
      </c>
      <c r="AG234" s="3" t="s">
        <v>413</v>
      </c>
      <c r="AH234" s="124"/>
      <c r="AI234" s="145" t="s">
        <v>1636</v>
      </c>
      <c r="AJ234" s="145">
        <v>0</v>
      </c>
      <c r="AK234" s="145" t="s">
        <v>5743</v>
      </c>
    </row>
    <row r="235" spans="27:37" x14ac:dyDescent="0.35">
      <c r="AA235" s="128" t="s">
        <v>6343</v>
      </c>
      <c r="AB235" s="10" t="s">
        <v>5153</v>
      </c>
      <c r="AC235" s="51" t="s">
        <v>4679</v>
      </c>
      <c r="AD235" s="10" t="s">
        <v>413</v>
      </c>
      <c r="AE235" s="110" t="s">
        <v>413</v>
      </c>
      <c r="AF235" s="110" t="s">
        <v>413</v>
      </c>
      <c r="AG235" s="3" t="s">
        <v>413</v>
      </c>
      <c r="AH235" s="124"/>
      <c r="AI235" s="145" t="s">
        <v>1636</v>
      </c>
      <c r="AJ235" s="145" t="s">
        <v>1636</v>
      </c>
      <c r="AK235" s="145" t="s">
        <v>5744</v>
      </c>
    </row>
    <row r="236" spans="27:37" x14ac:dyDescent="0.35">
      <c r="AA236" s="128" t="s">
        <v>6343</v>
      </c>
      <c r="AB236" s="10" t="s">
        <v>5153</v>
      </c>
      <c r="AC236" s="51" t="s">
        <v>4700</v>
      </c>
      <c r="AD236" s="10" t="s">
        <v>413</v>
      </c>
      <c r="AE236" s="111" t="s">
        <v>413</v>
      </c>
      <c r="AF236" s="111" t="s">
        <v>413</v>
      </c>
      <c r="AG236" s="3" t="s">
        <v>413</v>
      </c>
      <c r="AH236" s="124"/>
      <c r="AI236" s="145" t="s">
        <v>1636</v>
      </c>
      <c r="AJ236" s="145" t="s">
        <v>1636</v>
      </c>
      <c r="AK236" s="145" t="s">
        <v>5745</v>
      </c>
    </row>
    <row r="237" spans="27:37" x14ac:dyDescent="0.35">
      <c r="AA237" s="128" t="s">
        <v>6343</v>
      </c>
      <c r="AB237" s="10" t="s">
        <v>5153</v>
      </c>
      <c r="AC237" s="51" t="s">
        <v>4721</v>
      </c>
      <c r="AD237" s="10" t="s">
        <v>413</v>
      </c>
      <c r="AE237" s="111" t="s">
        <v>413</v>
      </c>
      <c r="AF237" s="111" t="s">
        <v>413</v>
      </c>
      <c r="AG237" s="3" t="s">
        <v>413</v>
      </c>
      <c r="AH237" s="124"/>
      <c r="AI237" s="145" t="s">
        <v>1636</v>
      </c>
      <c r="AJ237" s="145" t="s">
        <v>1636</v>
      </c>
      <c r="AK237" s="145" t="s">
        <v>5746</v>
      </c>
    </row>
    <row r="238" spans="27:37" x14ac:dyDescent="0.35">
      <c r="AA238" s="128" t="s">
        <v>6343</v>
      </c>
      <c r="AB238" s="10" t="s">
        <v>5154</v>
      </c>
      <c r="AC238" s="51" t="s">
        <v>4657</v>
      </c>
      <c r="AD238" s="10" t="s">
        <v>413</v>
      </c>
      <c r="AE238" s="111" t="s">
        <v>413</v>
      </c>
      <c r="AF238" s="111" t="s">
        <v>413</v>
      </c>
      <c r="AG238" s="3" t="s">
        <v>413</v>
      </c>
      <c r="AH238" s="124"/>
      <c r="AI238" s="145" t="s">
        <v>1636</v>
      </c>
      <c r="AJ238" s="145">
        <v>0</v>
      </c>
      <c r="AK238" s="145" t="s">
        <v>5747</v>
      </c>
    </row>
    <row r="239" spans="27:37" x14ac:dyDescent="0.35">
      <c r="AA239" s="128" t="s">
        <v>6343</v>
      </c>
      <c r="AB239" s="41" t="s">
        <v>5154</v>
      </c>
      <c r="AC239" s="41" t="s">
        <v>4678</v>
      </c>
      <c r="AD239" s="10" t="s">
        <v>413</v>
      </c>
      <c r="AE239" s="110" t="s">
        <v>413</v>
      </c>
      <c r="AF239" s="110" t="s">
        <v>413</v>
      </c>
      <c r="AG239" s="3" t="s">
        <v>413</v>
      </c>
      <c r="AH239" s="124"/>
      <c r="AI239" s="145" t="s">
        <v>1636</v>
      </c>
      <c r="AJ239" s="145" t="s">
        <v>1636</v>
      </c>
      <c r="AK239" s="145" t="s">
        <v>5748</v>
      </c>
    </row>
    <row r="240" spans="27:37" x14ac:dyDescent="0.35">
      <c r="AA240" s="128" t="s">
        <v>6343</v>
      </c>
      <c r="AB240" s="10" t="s">
        <v>5154</v>
      </c>
      <c r="AC240" s="51" t="s">
        <v>4699</v>
      </c>
      <c r="AD240" s="10" t="s">
        <v>413</v>
      </c>
      <c r="AE240" s="111" t="s">
        <v>413</v>
      </c>
      <c r="AF240" s="111" t="s">
        <v>413</v>
      </c>
      <c r="AG240" s="3" t="s">
        <v>413</v>
      </c>
      <c r="AH240" s="124"/>
      <c r="AI240" s="145" t="s">
        <v>1636</v>
      </c>
      <c r="AJ240" s="145" t="s">
        <v>1636</v>
      </c>
      <c r="AK240" s="145" t="s">
        <v>5749</v>
      </c>
    </row>
    <row r="241" spans="27:37" x14ac:dyDescent="0.35">
      <c r="AA241" s="128" t="s">
        <v>6343</v>
      </c>
      <c r="AB241" s="10" t="s">
        <v>5154</v>
      </c>
      <c r="AC241" s="51" t="s">
        <v>4720</v>
      </c>
      <c r="AD241" s="10" t="s">
        <v>413</v>
      </c>
      <c r="AE241" s="111" t="s">
        <v>413</v>
      </c>
      <c r="AF241" s="111" t="s">
        <v>413</v>
      </c>
      <c r="AG241" s="3" t="s">
        <v>413</v>
      </c>
      <c r="AH241" s="124"/>
      <c r="AI241" s="145" t="s">
        <v>1636</v>
      </c>
      <c r="AJ241" s="145" t="s">
        <v>1636</v>
      </c>
      <c r="AK241" s="145" t="s">
        <v>5750</v>
      </c>
    </row>
    <row r="242" spans="27:37" x14ac:dyDescent="0.35">
      <c r="AA242" s="128" t="s">
        <v>6343</v>
      </c>
      <c r="AB242" s="10" t="s">
        <v>5155</v>
      </c>
      <c r="AC242" s="51" t="s">
        <v>4656</v>
      </c>
      <c r="AD242" s="10" t="s">
        <v>413</v>
      </c>
      <c r="AE242" s="111" t="s">
        <v>413</v>
      </c>
      <c r="AF242" s="111" t="s">
        <v>413</v>
      </c>
      <c r="AG242" s="3" t="s">
        <v>413</v>
      </c>
      <c r="AH242" s="124"/>
      <c r="AI242" s="145" t="s">
        <v>1636</v>
      </c>
      <c r="AJ242" s="145">
        <v>0</v>
      </c>
      <c r="AK242" s="145" t="s">
        <v>5751</v>
      </c>
    </row>
    <row r="243" spans="27:37" x14ac:dyDescent="0.35">
      <c r="AA243" s="128" t="s">
        <v>6343</v>
      </c>
      <c r="AB243" s="10" t="s">
        <v>5155</v>
      </c>
      <c r="AC243" s="51" t="s">
        <v>4677</v>
      </c>
      <c r="AD243" s="10" t="s">
        <v>413</v>
      </c>
      <c r="AE243" s="110" t="s">
        <v>413</v>
      </c>
      <c r="AF243" s="110" t="s">
        <v>413</v>
      </c>
      <c r="AG243" s="3" t="s">
        <v>413</v>
      </c>
      <c r="AH243" s="124"/>
      <c r="AI243" s="145" t="s">
        <v>1636</v>
      </c>
      <c r="AJ243" s="145" t="s">
        <v>1636</v>
      </c>
      <c r="AK243" s="145" t="s">
        <v>5752</v>
      </c>
    </row>
    <row r="244" spans="27:37" x14ac:dyDescent="0.35">
      <c r="AA244" s="128" t="s">
        <v>6343</v>
      </c>
      <c r="AB244" s="10" t="s">
        <v>5155</v>
      </c>
      <c r="AC244" s="51" t="s">
        <v>4698</v>
      </c>
      <c r="AD244" s="10" t="s">
        <v>413</v>
      </c>
      <c r="AE244" s="111" t="s">
        <v>413</v>
      </c>
      <c r="AF244" s="111" t="s">
        <v>413</v>
      </c>
      <c r="AG244" s="3" t="s">
        <v>413</v>
      </c>
      <c r="AH244" s="124"/>
      <c r="AI244" s="145" t="s">
        <v>1636</v>
      </c>
      <c r="AJ244" s="145" t="s">
        <v>1636</v>
      </c>
      <c r="AK244" s="145" t="s">
        <v>5753</v>
      </c>
    </row>
    <row r="245" spans="27:37" x14ac:dyDescent="0.35">
      <c r="AA245" s="128" t="s">
        <v>6343</v>
      </c>
      <c r="AB245" s="10" t="s">
        <v>5155</v>
      </c>
      <c r="AC245" s="51" t="s">
        <v>4719</v>
      </c>
      <c r="AD245" s="10" t="s">
        <v>413</v>
      </c>
      <c r="AE245" s="111" t="s">
        <v>413</v>
      </c>
      <c r="AF245" s="111" t="s">
        <v>413</v>
      </c>
      <c r="AG245" s="3" t="s">
        <v>413</v>
      </c>
      <c r="AH245" s="124"/>
      <c r="AI245" s="145" t="s">
        <v>1636</v>
      </c>
      <c r="AJ245" s="145" t="s">
        <v>1636</v>
      </c>
      <c r="AK245" s="145" t="s">
        <v>5754</v>
      </c>
    </row>
    <row r="246" spans="27:37" x14ac:dyDescent="0.35">
      <c r="AA246" s="128" t="s">
        <v>6343</v>
      </c>
      <c r="AB246" s="10" t="s">
        <v>5156</v>
      </c>
      <c r="AC246" s="51" t="s">
        <v>4655</v>
      </c>
      <c r="AD246" s="10" t="s">
        <v>413</v>
      </c>
      <c r="AE246" s="111" t="s">
        <v>413</v>
      </c>
      <c r="AF246" s="111" t="s">
        <v>413</v>
      </c>
      <c r="AG246" s="3" t="s">
        <v>413</v>
      </c>
      <c r="AH246" s="124"/>
      <c r="AI246" s="145" t="s">
        <v>1636</v>
      </c>
      <c r="AJ246" s="145">
        <v>0</v>
      </c>
      <c r="AK246" s="145" t="s">
        <v>5755</v>
      </c>
    </row>
    <row r="247" spans="27:37" x14ac:dyDescent="0.35">
      <c r="AA247" s="128" t="s">
        <v>6343</v>
      </c>
      <c r="AB247" s="10" t="s">
        <v>5156</v>
      </c>
      <c r="AC247" s="51" t="s">
        <v>4676</v>
      </c>
      <c r="AD247" s="10" t="s">
        <v>413</v>
      </c>
      <c r="AE247" s="110" t="s">
        <v>413</v>
      </c>
      <c r="AF247" s="110" t="s">
        <v>413</v>
      </c>
      <c r="AG247" s="3" t="s">
        <v>413</v>
      </c>
      <c r="AH247" s="124"/>
      <c r="AI247" s="145" t="s">
        <v>1636</v>
      </c>
      <c r="AJ247" s="145" t="s">
        <v>1636</v>
      </c>
      <c r="AK247" s="145" t="s">
        <v>5756</v>
      </c>
    </row>
    <row r="248" spans="27:37" x14ac:dyDescent="0.35">
      <c r="AA248" s="128" t="s">
        <v>6343</v>
      </c>
      <c r="AB248" s="10" t="s">
        <v>5156</v>
      </c>
      <c r="AC248" s="51" t="s">
        <v>4697</v>
      </c>
      <c r="AD248" s="10" t="s">
        <v>413</v>
      </c>
      <c r="AE248" s="111" t="s">
        <v>413</v>
      </c>
      <c r="AF248" s="111" t="s">
        <v>413</v>
      </c>
      <c r="AG248" s="3" t="s">
        <v>413</v>
      </c>
      <c r="AH248" s="124"/>
      <c r="AI248" s="145" t="s">
        <v>1636</v>
      </c>
      <c r="AJ248" s="145" t="s">
        <v>1636</v>
      </c>
      <c r="AK248" s="145" t="s">
        <v>5757</v>
      </c>
    </row>
    <row r="249" spans="27:37" x14ac:dyDescent="0.35">
      <c r="AA249" s="128" t="s">
        <v>6343</v>
      </c>
      <c r="AB249" s="10" t="s">
        <v>5156</v>
      </c>
      <c r="AC249" s="51" t="s">
        <v>4718</v>
      </c>
      <c r="AD249" s="10" t="s">
        <v>413</v>
      </c>
      <c r="AE249" s="111" t="s">
        <v>413</v>
      </c>
      <c r="AF249" s="111" t="s">
        <v>413</v>
      </c>
      <c r="AG249" s="3" t="s">
        <v>413</v>
      </c>
      <c r="AH249" s="124"/>
      <c r="AI249" s="145" t="s">
        <v>1636</v>
      </c>
      <c r="AJ249" s="145" t="s">
        <v>1636</v>
      </c>
      <c r="AK249" s="145" t="s">
        <v>5758</v>
      </c>
    </row>
    <row r="250" spans="27:37" x14ac:dyDescent="0.35">
      <c r="AA250" s="128" t="s">
        <v>6343</v>
      </c>
      <c r="AB250" s="10" t="s">
        <v>5157</v>
      </c>
      <c r="AC250" s="51" t="s">
        <v>4654</v>
      </c>
      <c r="AD250" s="10" t="s">
        <v>413</v>
      </c>
      <c r="AE250" s="111" t="s">
        <v>413</v>
      </c>
      <c r="AF250" s="111" t="s">
        <v>413</v>
      </c>
      <c r="AG250" s="3" t="s">
        <v>413</v>
      </c>
      <c r="AH250" s="124"/>
      <c r="AI250" s="145" t="s">
        <v>1636</v>
      </c>
      <c r="AJ250" s="145">
        <v>0</v>
      </c>
      <c r="AK250" s="145" t="s">
        <v>5759</v>
      </c>
    </row>
    <row r="251" spans="27:37" x14ac:dyDescent="0.35">
      <c r="AA251" s="128" t="s">
        <v>6343</v>
      </c>
      <c r="AB251" s="10" t="s">
        <v>5157</v>
      </c>
      <c r="AC251" s="51" t="s">
        <v>4675</v>
      </c>
      <c r="AD251" s="10" t="s">
        <v>413</v>
      </c>
      <c r="AE251" s="110" t="s">
        <v>413</v>
      </c>
      <c r="AF251" s="110" t="s">
        <v>413</v>
      </c>
      <c r="AG251" s="3" t="s">
        <v>413</v>
      </c>
      <c r="AH251" s="124"/>
      <c r="AI251" s="145" t="s">
        <v>1636</v>
      </c>
      <c r="AJ251" s="145" t="s">
        <v>1636</v>
      </c>
      <c r="AK251" s="145" t="s">
        <v>5760</v>
      </c>
    </row>
    <row r="252" spans="27:37" x14ac:dyDescent="0.35">
      <c r="AA252" s="128" t="s">
        <v>6343</v>
      </c>
      <c r="AB252" s="10" t="s">
        <v>5157</v>
      </c>
      <c r="AC252" s="51" t="s">
        <v>4696</v>
      </c>
      <c r="AD252" s="10" t="s">
        <v>413</v>
      </c>
      <c r="AE252" s="111" t="s">
        <v>413</v>
      </c>
      <c r="AF252" s="111" t="s">
        <v>413</v>
      </c>
      <c r="AG252" s="3" t="s">
        <v>413</v>
      </c>
      <c r="AH252" s="124"/>
      <c r="AI252" s="145" t="s">
        <v>1636</v>
      </c>
      <c r="AJ252" s="145" t="s">
        <v>1636</v>
      </c>
      <c r="AK252" s="145" t="s">
        <v>5761</v>
      </c>
    </row>
    <row r="253" spans="27:37" x14ac:dyDescent="0.35">
      <c r="AA253" s="128" t="s">
        <v>6343</v>
      </c>
      <c r="AB253" s="10" t="s">
        <v>5157</v>
      </c>
      <c r="AC253" s="51" t="s">
        <v>4717</v>
      </c>
      <c r="AD253" s="10" t="s">
        <v>413</v>
      </c>
      <c r="AE253" s="111" t="s">
        <v>413</v>
      </c>
      <c r="AF253" s="111" t="s">
        <v>413</v>
      </c>
      <c r="AG253" s="3" t="s">
        <v>413</v>
      </c>
      <c r="AH253" s="124"/>
      <c r="AI253" s="145" t="s">
        <v>1636</v>
      </c>
      <c r="AJ253" s="145" t="s">
        <v>1636</v>
      </c>
      <c r="AK253" s="145" t="s">
        <v>5762</v>
      </c>
    </row>
    <row r="254" spans="27:37" x14ac:dyDescent="0.35">
      <c r="AA254" s="128" t="s">
        <v>6343</v>
      </c>
      <c r="AB254" s="10" t="s">
        <v>5158</v>
      </c>
      <c r="AC254" s="51" t="s">
        <v>4667</v>
      </c>
      <c r="AD254" s="10" t="s">
        <v>4138</v>
      </c>
      <c r="AE254" s="111" t="s">
        <v>4139</v>
      </c>
      <c r="AF254" s="111" t="s">
        <v>4139</v>
      </c>
      <c r="AG254" s="3" t="s">
        <v>6365</v>
      </c>
      <c r="AH254" s="124">
        <v>19</v>
      </c>
      <c r="AI254" s="145" t="s">
        <v>2353</v>
      </c>
      <c r="AJ254" s="145">
        <v>49</v>
      </c>
      <c r="AK254" s="145" t="s">
        <v>5763</v>
      </c>
    </row>
    <row r="255" spans="27:37" x14ac:dyDescent="0.35">
      <c r="AA255" s="128" t="s">
        <v>6343</v>
      </c>
      <c r="AB255" s="10" t="s">
        <v>5158</v>
      </c>
      <c r="AC255" s="51" t="s">
        <v>4688</v>
      </c>
      <c r="AD255" s="10" t="s">
        <v>1721</v>
      </c>
      <c r="AE255" s="110" t="s">
        <v>2109</v>
      </c>
      <c r="AF255" s="110" t="s">
        <v>2109</v>
      </c>
      <c r="AG255" s="3" t="s">
        <v>6189</v>
      </c>
      <c r="AH255" s="124">
        <v>30</v>
      </c>
      <c r="AI255" s="145" t="s">
        <v>2353</v>
      </c>
      <c r="AJ255" s="145" t="s">
        <v>1636</v>
      </c>
      <c r="AK255" s="145" t="s">
        <v>5764</v>
      </c>
    </row>
    <row r="256" spans="27:37" x14ac:dyDescent="0.35">
      <c r="AA256" s="128" t="s">
        <v>6343</v>
      </c>
      <c r="AB256" s="10" t="s">
        <v>5158</v>
      </c>
      <c r="AC256" s="51" t="s">
        <v>4709</v>
      </c>
      <c r="AD256" s="10" t="s">
        <v>413</v>
      </c>
      <c r="AE256" s="111" t="s">
        <v>413</v>
      </c>
      <c r="AF256" s="111" t="s">
        <v>413</v>
      </c>
      <c r="AG256" s="3" t="s">
        <v>413</v>
      </c>
      <c r="AH256" s="124"/>
      <c r="AI256" s="145" t="s">
        <v>1636</v>
      </c>
      <c r="AJ256" s="145" t="s">
        <v>1636</v>
      </c>
      <c r="AK256" s="145" t="s">
        <v>5765</v>
      </c>
    </row>
    <row r="257" spans="27:37" x14ac:dyDescent="0.35">
      <c r="AA257" s="128" t="s">
        <v>6343</v>
      </c>
      <c r="AB257" s="10" t="s">
        <v>5158</v>
      </c>
      <c r="AC257" s="51" t="s">
        <v>4730</v>
      </c>
      <c r="AD257" s="10" t="s">
        <v>413</v>
      </c>
      <c r="AE257" s="111" t="s">
        <v>413</v>
      </c>
      <c r="AF257" s="111" t="s">
        <v>413</v>
      </c>
      <c r="AG257" s="3" t="s">
        <v>413</v>
      </c>
      <c r="AH257" s="124"/>
      <c r="AI257" s="145" t="s">
        <v>1636</v>
      </c>
      <c r="AJ257" s="145" t="s">
        <v>1636</v>
      </c>
      <c r="AK257" s="145" t="s">
        <v>5766</v>
      </c>
    </row>
    <row r="258" spans="27:37" x14ac:dyDescent="0.35">
      <c r="AA258" s="128" t="s">
        <v>6343</v>
      </c>
      <c r="AB258" s="10" t="s">
        <v>5160</v>
      </c>
      <c r="AC258" s="51" t="s">
        <v>4666</v>
      </c>
      <c r="AD258" s="10" t="s">
        <v>5393</v>
      </c>
      <c r="AE258" s="111" t="s">
        <v>5394</v>
      </c>
      <c r="AF258" s="111" t="s">
        <v>5394</v>
      </c>
      <c r="AG258" s="3" t="s">
        <v>5377</v>
      </c>
      <c r="AH258" s="124">
        <v>28</v>
      </c>
      <c r="AI258" s="145" t="s">
        <v>2353</v>
      </c>
      <c r="AJ258" s="145">
        <v>49</v>
      </c>
      <c r="AK258" s="145" t="s">
        <v>5767</v>
      </c>
    </row>
    <row r="259" spans="27:37" x14ac:dyDescent="0.35">
      <c r="AA259" s="128" t="s">
        <v>6343</v>
      </c>
      <c r="AB259" s="10" t="s">
        <v>5160</v>
      </c>
      <c r="AC259" s="51" t="s">
        <v>4687</v>
      </c>
      <c r="AD259" s="10" t="s">
        <v>5393</v>
      </c>
      <c r="AE259" s="110" t="s">
        <v>5394</v>
      </c>
      <c r="AF259" s="110" t="s">
        <v>5394</v>
      </c>
      <c r="AG259" s="3" t="s">
        <v>6185</v>
      </c>
      <c r="AH259" s="124">
        <v>21</v>
      </c>
      <c r="AI259" s="145" t="s">
        <v>2353</v>
      </c>
      <c r="AJ259" s="145" t="s">
        <v>1636</v>
      </c>
      <c r="AK259" s="145" t="s">
        <v>5768</v>
      </c>
    </row>
    <row r="260" spans="27:37" x14ac:dyDescent="0.35">
      <c r="AA260" s="128" t="s">
        <v>6343</v>
      </c>
      <c r="AB260" s="10" t="s">
        <v>5160</v>
      </c>
      <c r="AC260" s="51" t="s">
        <v>4708</v>
      </c>
      <c r="AD260" s="10" t="s">
        <v>413</v>
      </c>
      <c r="AE260" s="111" t="s">
        <v>413</v>
      </c>
      <c r="AF260" s="111" t="s">
        <v>413</v>
      </c>
      <c r="AG260" s="3" t="s">
        <v>413</v>
      </c>
      <c r="AH260" s="124"/>
      <c r="AI260" s="145" t="s">
        <v>1636</v>
      </c>
      <c r="AJ260" s="145" t="s">
        <v>1636</v>
      </c>
      <c r="AK260" s="145" t="s">
        <v>5769</v>
      </c>
    </row>
    <row r="261" spans="27:37" x14ac:dyDescent="0.35">
      <c r="AA261" s="128" t="s">
        <v>6343</v>
      </c>
      <c r="AB261" s="10" t="s">
        <v>5160</v>
      </c>
      <c r="AC261" s="51" t="s">
        <v>4729</v>
      </c>
      <c r="AD261" s="10" t="s">
        <v>413</v>
      </c>
      <c r="AE261" s="111" t="s">
        <v>413</v>
      </c>
      <c r="AF261" s="111" t="s">
        <v>413</v>
      </c>
      <c r="AG261" s="3" t="s">
        <v>413</v>
      </c>
      <c r="AH261" s="124"/>
      <c r="AI261" s="145" t="s">
        <v>1636</v>
      </c>
      <c r="AJ261" s="145" t="s">
        <v>1636</v>
      </c>
      <c r="AK261" s="145" t="s">
        <v>5770</v>
      </c>
    </row>
    <row r="262" spans="27:37" x14ac:dyDescent="0.35">
      <c r="AA262" s="128" t="s">
        <v>6343</v>
      </c>
      <c r="AB262" s="10" t="s">
        <v>5161</v>
      </c>
      <c r="AC262" s="51" t="s">
        <v>4665</v>
      </c>
      <c r="AD262" s="10" t="s">
        <v>5393</v>
      </c>
      <c r="AE262" s="111" t="s">
        <v>5394</v>
      </c>
      <c r="AF262" s="111" t="s">
        <v>5394</v>
      </c>
      <c r="AG262" s="3" t="s">
        <v>6366</v>
      </c>
      <c r="AH262" s="124">
        <v>12</v>
      </c>
      <c r="AI262" s="145" t="s">
        <v>2353</v>
      </c>
      <c r="AJ262" s="145">
        <v>37</v>
      </c>
      <c r="AK262" s="145" t="s">
        <v>5771</v>
      </c>
    </row>
    <row r="263" spans="27:37" x14ac:dyDescent="0.35">
      <c r="AA263" s="128" t="s">
        <v>6343</v>
      </c>
      <c r="AB263" s="10" t="s">
        <v>5161</v>
      </c>
      <c r="AC263" s="51" t="s">
        <v>4686</v>
      </c>
      <c r="AD263" s="10" t="s">
        <v>5393</v>
      </c>
      <c r="AE263" s="110" t="s">
        <v>5394</v>
      </c>
      <c r="AF263" s="110" t="s">
        <v>5394</v>
      </c>
      <c r="AG263" s="3" t="s">
        <v>6367</v>
      </c>
      <c r="AH263" s="124">
        <v>11</v>
      </c>
      <c r="AI263" s="145" t="s">
        <v>2353</v>
      </c>
      <c r="AJ263" s="145" t="s">
        <v>1636</v>
      </c>
      <c r="AK263" s="145" t="s">
        <v>5772</v>
      </c>
    </row>
    <row r="264" spans="27:37" x14ac:dyDescent="0.35">
      <c r="AA264" s="128" t="s">
        <v>6343</v>
      </c>
      <c r="AB264" s="10" t="s">
        <v>5161</v>
      </c>
      <c r="AC264" s="51" t="s">
        <v>4707</v>
      </c>
      <c r="AD264" s="10" t="s">
        <v>5393</v>
      </c>
      <c r="AE264" s="111" t="s">
        <v>5394</v>
      </c>
      <c r="AF264" s="111" t="s">
        <v>5394</v>
      </c>
      <c r="AG264" s="3" t="s">
        <v>6368</v>
      </c>
      <c r="AH264" s="124">
        <v>14</v>
      </c>
      <c r="AI264" s="145" t="s">
        <v>2353</v>
      </c>
      <c r="AJ264" s="145" t="s">
        <v>1636</v>
      </c>
      <c r="AK264" s="145" t="s">
        <v>5773</v>
      </c>
    </row>
    <row r="265" spans="27:37" x14ac:dyDescent="0.35">
      <c r="AA265" s="128" t="s">
        <v>6343</v>
      </c>
      <c r="AB265" s="10" t="s">
        <v>5161</v>
      </c>
      <c r="AC265" s="51" t="s">
        <v>4728</v>
      </c>
      <c r="AD265" s="10" t="s">
        <v>413</v>
      </c>
      <c r="AE265" s="111" t="s">
        <v>413</v>
      </c>
      <c r="AF265" s="111" t="s">
        <v>413</v>
      </c>
      <c r="AG265" s="3" t="s">
        <v>413</v>
      </c>
      <c r="AH265" s="124"/>
      <c r="AI265" s="145" t="s">
        <v>1636</v>
      </c>
      <c r="AJ265" s="145" t="s">
        <v>1636</v>
      </c>
      <c r="AK265" s="145" t="s">
        <v>5774</v>
      </c>
    </row>
    <row r="266" spans="27:37" x14ac:dyDescent="0.35">
      <c r="AA266" s="128" t="s">
        <v>6343</v>
      </c>
      <c r="AB266" s="10" t="s">
        <v>5162</v>
      </c>
      <c r="AC266" s="51" t="s">
        <v>4664</v>
      </c>
      <c r="AD266" s="10" t="s">
        <v>832</v>
      </c>
      <c r="AE266" s="111" t="s">
        <v>1111</v>
      </c>
      <c r="AF266" s="111" t="s">
        <v>1111</v>
      </c>
      <c r="AG266" s="3" t="s">
        <v>5991</v>
      </c>
      <c r="AH266" s="124">
        <v>9</v>
      </c>
      <c r="AI266" s="145" t="s">
        <v>2353</v>
      </c>
      <c r="AJ266" s="145">
        <v>49</v>
      </c>
      <c r="AK266" s="145" t="s">
        <v>5775</v>
      </c>
    </row>
    <row r="267" spans="27:37" x14ac:dyDescent="0.35">
      <c r="AA267" s="128" t="s">
        <v>6343</v>
      </c>
      <c r="AB267" s="10" t="s">
        <v>5162</v>
      </c>
      <c r="AC267" s="51" t="s">
        <v>4685</v>
      </c>
      <c r="AD267" s="10" t="s">
        <v>1477</v>
      </c>
      <c r="AE267" s="110" t="s">
        <v>3144</v>
      </c>
      <c r="AF267" s="110" t="s">
        <v>3144</v>
      </c>
      <c r="AG267" s="3" t="s">
        <v>5987</v>
      </c>
      <c r="AH267" s="124">
        <v>40</v>
      </c>
      <c r="AI267" s="145" t="s">
        <v>2353</v>
      </c>
      <c r="AJ267" s="145" t="s">
        <v>1636</v>
      </c>
      <c r="AK267" s="145" t="s">
        <v>5776</v>
      </c>
    </row>
    <row r="268" spans="27:37" x14ac:dyDescent="0.35">
      <c r="AA268" s="128" t="s">
        <v>6343</v>
      </c>
      <c r="AB268" s="10" t="s">
        <v>5162</v>
      </c>
      <c r="AC268" s="51" t="s">
        <v>4706</v>
      </c>
      <c r="AD268" s="10" t="s">
        <v>413</v>
      </c>
      <c r="AE268" s="111" t="s">
        <v>413</v>
      </c>
      <c r="AF268" s="111" t="s">
        <v>413</v>
      </c>
      <c r="AG268" s="3" t="s">
        <v>413</v>
      </c>
      <c r="AH268" s="124"/>
      <c r="AI268" s="145" t="s">
        <v>1636</v>
      </c>
      <c r="AJ268" s="145" t="s">
        <v>1636</v>
      </c>
      <c r="AK268" s="145" t="s">
        <v>5777</v>
      </c>
    </row>
    <row r="269" spans="27:37" x14ac:dyDescent="0.35">
      <c r="AA269" s="128" t="s">
        <v>6343</v>
      </c>
      <c r="AB269" s="10" t="s">
        <v>5162</v>
      </c>
      <c r="AC269" s="51" t="s">
        <v>4727</v>
      </c>
      <c r="AD269" s="10" t="s">
        <v>413</v>
      </c>
      <c r="AE269" s="111" t="s">
        <v>413</v>
      </c>
      <c r="AF269" s="111" t="s">
        <v>413</v>
      </c>
      <c r="AG269" s="3" t="s">
        <v>413</v>
      </c>
      <c r="AH269" s="124"/>
      <c r="AI269" s="145" t="s">
        <v>1636</v>
      </c>
      <c r="AJ269" s="145" t="s">
        <v>1636</v>
      </c>
      <c r="AK269" s="145" t="s">
        <v>5778</v>
      </c>
    </row>
    <row r="270" spans="27:37" x14ac:dyDescent="0.35">
      <c r="AA270" s="128" t="s">
        <v>6343</v>
      </c>
      <c r="AB270" s="10" t="s">
        <v>5163</v>
      </c>
      <c r="AC270" s="51" t="s">
        <v>4663</v>
      </c>
      <c r="AD270" s="10" t="s">
        <v>5393</v>
      </c>
      <c r="AE270" s="111" t="s">
        <v>5394</v>
      </c>
      <c r="AF270" s="111" t="s">
        <v>5394</v>
      </c>
      <c r="AG270" s="3" t="s">
        <v>5375</v>
      </c>
      <c r="AH270" s="124">
        <v>30</v>
      </c>
      <c r="AI270" s="145" t="s">
        <v>2353</v>
      </c>
      <c r="AJ270" s="145">
        <v>49</v>
      </c>
      <c r="AK270" s="145" t="s">
        <v>5779</v>
      </c>
    </row>
    <row r="271" spans="27:37" x14ac:dyDescent="0.35">
      <c r="AA271" s="128" t="s">
        <v>6343</v>
      </c>
      <c r="AB271" s="10" t="s">
        <v>5163</v>
      </c>
      <c r="AC271" s="51" t="s">
        <v>4684</v>
      </c>
      <c r="AD271" s="10" t="s">
        <v>5393</v>
      </c>
      <c r="AE271" s="110" t="s">
        <v>5394</v>
      </c>
      <c r="AF271" s="110" t="s">
        <v>5394</v>
      </c>
      <c r="AG271" s="3" t="s">
        <v>6187</v>
      </c>
      <c r="AH271" s="124">
        <v>19</v>
      </c>
      <c r="AI271" s="145" t="s">
        <v>2353</v>
      </c>
      <c r="AJ271" s="145" t="s">
        <v>1636</v>
      </c>
      <c r="AK271" s="145" t="s">
        <v>5780</v>
      </c>
    </row>
    <row r="272" spans="27:37" x14ac:dyDescent="0.35">
      <c r="AA272" s="128" t="s">
        <v>6343</v>
      </c>
      <c r="AB272" s="10" t="s">
        <v>5163</v>
      </c>
      <c r="AC272" s="51" t="s">
        <v>4705</v>
      </c>
      <c r="AD272" s="10" t="s">
        <v>413</v>
      </c>
      <c r="AE272" s="111" t="s">
        <v>413</v>
      </c>
      <c r="AF272" s="111" t="s">
        <v>413</v>
      </c>
      <c r="AG272" s="3" t="s">
        <v>413</v>
      </c>
      <c r="AH272" s="124"/>
      <c r="AI272" s="145" t="s">
        <v>1636</v>
      </c>
      <c r="AJ272" s="145" t="s">
        <v>1636</v>
      </c>
      <c r="AK272" s="145" t="s">
        <v>5781</v>
      </c>
    </row>
    <row r="273" spans="27:37" x14ac:dyDescent="0.35">
      <c r="AA273" s="128" t="s">
        <v>6343</v>
      </c>
      <c r="AB273" s="10" t="s">
        <v>5163</v>
      </c>
      <c r="AC273" s="51" t="s">
        <v>4726</v>
      </c>
      <c r="AD273" s="10" t="s">
        <v>413</v>
      </c>
      <c r="AE273" s="111" t="s">
        <v>413</v>
      </c>
      <c r="AF273" s="111" t="s">
        <v>413</v>
      </c>
      <c r="AG273" s="3" t="s">
        <v>413</v>
      </c>
      <c r="AH273" s="124"/>
      <c r="AI273" s="145" t="s">
        <v>1636</v>
      </c>
      <c r="AJ273" s="145" t="s">
        <v>1636</v>
      </c>
      <c r="AK273" s="145" t="s">
        <v>5782</v>
      </c>
    </row>
    <row r="274" spans="27:37" x14ac:dyDescent="0.35">
      <c r="AA274" s="128" t="s">
        <v>6343</v>
      </c>
      <c r="AB274" s="10" t="s">
        <v>5164</v>
      </c>
      <c r="AC274" s="51" t="s">
        <v>4662</v>
      </c>
      <c r="AD274" s="10" t="s">
        <v>1477</v>
      </c>
      <c r="AE274" s="111" t="s">
        <v>3144</v>
      </c>
      <c r="AF274" s="111" t="s">
        <v>3144</v>
      </c>
      <c r="AG274" s="3" t="s">
        <v>5983</v>
      </c>
      <c r="AH274" s="124">
        <v>29</v>
      </c>
      <c r="AI274" s="145" t="s">
        <v>2353</v>
      </c>
      <c r="AJ274" s="145">
        <v>49</v>
      </c>
      <c r="AK274" s="145" t="s">
        <v>5783</v>
      </c>
    </row>
    <row r="275" spans="27:37" x14ac:dyDescent="0.35">
      <c r="AA275" s="128" t="s">
        <v>6343</v>
      </c>
      <c r="AB275" s="10" t="s">
        <v>5164</v>
      </c>
      <c r="AC275" s="51" t="s">
        <v>4683</v>
      </c>
      <c r="AD275" s="10" t="s">
        <v>832</v>
      </c>
      <c r="AE275" s="110" t="s">
        <v>1111</v>
      </c>
      <c r="AF275" s="110" t="s">
        <v>1111</v>
      </c>
      <c r="AG275" s="3" t="s">
        <v>5991</v>
      </c>
      <c r="AH275" s="124">
        <v>20</v>
      </c>
      <c r="AI275" s="145" t="s">
        <v>2353</v>
      </c>
      <c r="AJ275" s="145" t="s">
        <v>1636</v>
      </c>
      <c r="AK275" s="145" t="s">
        <v>5784</v>
      </c>
    </row>
    <row r="276" spans="27:37" x14ac:dyDescent="0.35">
      <c r="AA276" s="128" t="s">
        <v>6343</v>
      </c>
      <c r="AB276" s="10" t="s">
        <v>5164</v>
      </c>
      <c r="AC276" s="51" t="s">
        <v>4704</v>
      </c>
      <c r="AD276" s="10" t="s">
        <v>413</v>
      </c>
      <c r="AE276" s="110" t="s">
        <v>413</v>
      </c>
      <c r="AF276" s="110" t="s">
        <v>413</v>
      </c>
      <c r="AG276" s="3" t="s">
        <v>413</v>
      </c>
      <c r="AH276" s="124"/>
      <c r="AI276" s="145" t="s">
        <v>1636</v>
      </c>
      <c r="AJ276" s="145" t="s">
        <v>1636</v>
      </c>
      <c r="AK276" s="145" t="s">
        <v>5785</v>
      </c>
    </row>
    <row r="277" spans="27:37" x14ac:dyDescent="0.35">
      <c r="AA277" s="128" t="s">
        <v>6343</v>
      </c>
      <c r="AB277" s="10" t="s">
        <v>5164</v>
      </c>
      <c r="AC277" s="51" t="s">
        <v>4725</v>
      </c>
      <c r="AD277" s="10" t="s">
        <v>413</v>
      </c>
      <c r="AE277" s="110" t="s">
        <v>413</v>
      </c>
      <c r="AF277" s="110" t="s">
        <v>413</v>
      </c>
      <c r="AG277" s="3" t="s">
        <v>413</v>
      </c>
      <c r="AH277" s="124"/>
      <c r="AI277" s="145" t="s">
        <v>1636</v>
      </c>
      <c r="AJ277" s="145" t="s">
        <v>1636</v>
      </c>
      <c r="AK277" s="145" t="s">
        <v>5786</v>
      </c>
    </row>
    <row r="278" spans="27:37" x14ac:dyDescent="0.35">
      <c r="AA278" s="128" t="s">
        <v>6343</v>
      </c>
      <c r="AB278" s="10" t="s">
        <v>5165</v>
      </c>
      <c r="AC278" s="51" t="s">
        <v>4661</v>
      </c>
      <c r="AD278" s="10" t="s">
        <v>832</v>
      </c>
      <c r="AE278" s="110" t="s">
        <v>1111</v>
      </c>
      <c r="AF278" s="110" t="s">
        <v>1111</v>
      </c>
      <c r="AG278" s="3" t="s">
        <v>5369</v>
      </c>
      <c r="AH278" s="124">
        <v>45</v>
      </c>
      <c r="AI278" s="145" t="s">
        <v>2353</v>
      </c>
      <c r="AJ278" s="145">
        <v>49</v>
      </c>
      <c r="AK278" s="145" t="s">
        <v>5787</v>
      </c>
    </row>
    <row r="279" spans="27:37" x14ac:dyDescent="0.35">
      <c r="AA279" s="128" t="s">
        <v>6343</v>
      </c>
      <c r="AB279" s="10" t="s">
        <v>5165</v>
      </c>
      <c r="AC279" s="51" t="s">
        <v>4682</v>
      </c>
      <c r="AD279" s="10" t="s">
        <v>5393</v>
      </c>
      <c r="AE279" s="110" t="s">
        <v>5394</v>
      </c>
      <c r="AF279" s="110" t="s">
        <v>5394</v>
      </c>
      <c r="AG279" s="3" t="s">
        <v>5377</v>
      </c>
      <c r="AH279" s="124">
        <v>4</v>
      </c>
      <c r="AI279" s="145" t="s">
        <v>2353</v>
      </c>
      <c r="AJ279" s="145" t="s">
        <v>1636</v>
      </c>
      <c r="AK279" s="145" t="s">
        <v>5788</v>
      </c>
    </row>
    <row r="280" spans="27:37" x14ac:dyDescent="0.35">
      <c r="AA280" s="128" t="s">
        <v>6343</v>
      </c>
      <c r="AB280" s="10" t="s">
        <v>5165</v>
      </c>
      <c r="AC280" s="51" t="s">
        <v>4703</v>
      </c>
      <c r="AD280" s="10" t="s">
        <v>413</v>
      </c>
      <c r="AE280" s="110" t="s">
        <v>413</v>
      </c>
      <c r="AF280" s="110" t="s">
        <v>413</v>
      </c>
      <c r="AG280" s="3" t="s">
        <v>413</v>
      </c>
      <c r="AH280" s="124"/>
      <c r="AI280" s="145" t="s">
        <v>1636</v>
      </c>
      <c r="AJ280" s="145" t="s">
        <v>1636</v>
      </c>
      <c r="AK280" s="145" t="s">
        <v>5789</v>
      </c>
    </row>
    <row r="281" spans="27:37" x14ac:dyDescent="0.35">
      <c r="AA281" s="128" t="s">
        <v>6343</v>
      </c>
      <c r="AB281" s="10" t="s">
        <v>5165</v>
      </c>
      <c r="AC281" s="51" t="s">
        <v>4724</v>
      </c>
      <c r="AD281" s="10" t="s">
        <v>413</v>
      </c>
      <c r="AE281" s="110" t="s">
        <v>413</v>
      </c>
      <c r="AF281" s="110" t="s">
        <v>413</v>
      </c>
      <c r="AG281" s="3" t="s">
        <v>413</v>
      </c>
      <c r="AH281" s="124"/>
      <c r="AI281" s="145" t="s">
        <v>1636</v>
      </c>
      <c r="AJ281" s="145" t="s">
        <v>1636</v>
      </c>
      <c r="AK281" s="145" t="s">
        <v>5790</v>
      </c>
    </row>
    <row r="282" spans="27:37" x14ac:dyDescent="0.35">
      <c r="AA282" s="128" t="s">
        <v>6343</v>
      </c>
      <c r="AB282" s="10" t="s">
        <v>5166</v>
      </c>
      <c r="AC282" s="51" t="s">
        <v>4569</v>
      </c>
      <c r="AD282" s="10" t="s">
        <v>2092</v>
      </c>
      <c r="AE282" s="110" t="s">
        <v>2100</v>
      </c>
      <c r="AF282" s="110" t="s">
        <v>2100</v>
      </c>
      <c r="AG282" s="3" t="s">
        <v>6184</v>
      </c>
      <c r="AH282" s="124">
        <v>22</v>
      </c>
      <c r="AI282" s="145" t="s">
        <v>2353</v>
      </c>
      <c r="AJ282" s="145">
        <v>49</v>
      </c>
      <c r="AK282" s="145" t="s">
        <v>5791</v>
      </c>
    </row>
    <row r="283" spans="27:37" x14ac:dyDescent="0.35">
      <c r="AA283" s="128" t="s">
        <v>6343</v>
      </c>
      <c r="AB283" s="10" t="s">
        <v>5166</v>
      </c>
      <c r="AC283" s="51" t="s">
        <v>4590</v>
      </c>
      <c r="AD283" s="10" t="s">
        <v>2092</v>
      </c>
      <c r="AE283" s="110" t="s">
        <v>2100</v>
      </c>
      <c r="AF283" s="110" t="s">
        <v>2100</v>
      </c>
      <c r="AG283" s="3" t="s">
        <v>6369</v>
      </c>
      <c r="AH283" s="124">
        <v>27</v>
      </c>
      <c r="AI283" s="145" t="s">
        <v>2353</v>
      </c>
      <c r="AJ283" s="145" t="s">
        <v>1636</v>
      </c>
      <c r="AK283" s="145" t="s">
        <v>5792</v>
      </c>
    </row>
    <row r="284" spans="27:37" x14ac:dyDescent="0.35">
      <c r="AA284" s="128" t="s">
        <v>6343</v>
      </c>
      <c r="AB284" s="10" t="s">
        <v>5166</v>
      </c>
      <c r="AC284" s="51" t="s">
        <v>4611</v>
      </c>
      <c r="AD284" s="10" t="s">
        <v>413</v>
      </c>
      <c r="AE284" s="110" t="s">
        <v>413</v>
      </c>
      <c r="AF284" s="110" t="s">
        <v>413</v>
      </c>
      <c r="AG284" s="3" t="s">
        <v>413</v>
      </c>
      <c r="AH284" s="124"/>
      <c r="AI284" s="145" t="s">
        <v>1636</v>
      </c>
      <c r="AJ284" s="145" t="s">
        <v>1636</v>
      </c>
      <c r="AK284" s="145" t="s">
        <v>5793</v>
      </c>
    </row>
    <row r="285" spans="27:37" x14ac:dyDescent="0.35">
      <c r="AA285" s="128" t="s">
        <v>6343</v>
      </c>
      <c r="AB285" s="10" t="s">
        <v>5166</v>
      </c>
      <c r="AC285" s="51" t="s">
        <v>4632</v>
      </c>
      <c r="AD285" s="10" t="s">
        <v>413</v>
      </c>
      <c r="AE285" s="110" t="s">
        <v>413</v>
      </c>
      <c r="AF285" s="110" t="s">
        <v>413</v>
      </c>
      <c r="AG285" s="3" t="s">
        <v>413</v>
      </c>
      <c r="AH285" s="124"/>
      <c r="AI285" s="145" t="s">
        <v>1636</v>
      </c>
      <c r="AJ285" s="145" t="s">
        <v>1636</v>
      </c>
      <c r="AK285" s="145" t="s">
        <v>5794</v>
      </c>
    </row>
    <row r="286" spans="27:37" x14ac:dyDescent="0.35">
      <c r="AA286" s="128" t="s">
        <v>6343</v>
      </c>
      <c r="AB286" s="10" t="s">
        <v>5167</v>
      </c>
      <c r="AC286" s="51" t="s">
        <v>4568</v>
      </c>
      <c r="AD286" s="10" t="s">
        <v>2092</v>
      </c>
      <c r="AE286" s="110" t="s">
        <v>2100</v>
      </c>
      <c r="AF286" s="110" t="s">
        <v>2100</v>
      </c>
      <c r="AG286" s="3" t="s">
        <v>5226</v>
      </c>
      <c r="AH286" s="124">
        <v>21</v>
      </c>
      <c r="AI286" s="145" t="s">
        <v>2353</v>
      </c>
      <c r="AJ286" s="145">
        <v>49</v>
      </c>
      <c r="AK286" s="145" t="s">
        <v>5795</v>
      </c>
    </row>
    <row r="287" spans="27:37" x14ac:dyDescent="0.35">
      <c r="AA287" s="128" t="s">
        <v>6343</v>
      </c>
      <c r="AB287" s="10" t="s">
        <v>5167</v>
      </c>
      <c r="AC287" s="51" t="s">
        <v>4589</v>
      </c>
      <c r="AD287" s="10" t="s">
        <v>915</v>
      </c>
      <c r="AE287" s="110" t="s">
        <v>1100</v>
      </c>
      <c r="AF287" s="110" t="s">
        <v>1100</v>
      </c>
      <c r="AG287" s="3" t="s">
        <v>4448</v>
      </c>
      <c r="AH287" s="124">
        <v>28</v>
      </c>
      <c r="AI287" s="145" t="s">
        <v>2353</v>
      </c>
      <c r="AJ287" s="145" t="s">
        <v>1636</v>
      </c>
      <c r="AK287" s="145" t="s">
        <v>5796</v>
      </c>
    </row>
    <row r="288" spans="27:37" x14ac:dyDescent="0.35">
      <c r="AA288" s="128" t="s">
        <v>6343</v>
      </c>
      <c r="AB288" s="10" t="s">
        <v>5167</v>
      </c>
      <c r="AC288" s="51" t="s">
        <v>4610</v>
      </c>
      <c r="AD288" s="10" t="s">
        <v>413</v>
      </c>
      <c r="AE288" s="111" t="s">
        <v>413</v>
      </c>
      <c r="AF288" s="111" t="s">
        <v>413</v>
      </c>
      <c r="AG288" s="3" t="s">
        <v>413</v>
      </c>
      <c r="AH288" s="124"/>
      <c r="AI288" s="145" t="s">
        <v>1636</v>
      </c>
      <c r="AJ288" s="145" t="s">
        <v>1636</v>
      </c>
      <c r="AK288" s="145" t="s">
        <v>5797</v>
      </c>
    </row>
    <row r="289" spans="27:37" x14ac:dyDescent="0.35">
      <c r="AA289" s="128" t="s">
        <v>6343</v>
      </c>
      <c r="AB289" s="10" t="s">
        <v>5167</v>
      </c>
      <c r="AC289" s="51" t="s">
        <v>4631</v>
      </c>
      <c r="AD289" s="10" t="s">
        <v>413</v>
      </c>
      <c r="AE289" s="111" t="s">
        <v>413</v>
      </c>
      <c r="AF289" s="111" t="s">
        <v>413</v>
      </c>
      <c r="AG289" s="3" t="s">
        <v>413</v>
      </c>
      <c r="AH289" s="124"/>
      <c r="AI289" s="145" t="s">
        <v>1636</v>
      </c>
      <c r="AJ289" s="145" t="s">
        <v>1636</v>
      </c>
      <c r="AK289" s="145" t="s">
        <v>5798</v>
      </c>
    </row>
    <row r="290" spans="27:37" x14ac:dyDescent="0.35">
      <c r="AA290" s="128" t="s">
        <v>6343</v>
      </c>
      <c r="AB290" s="10" t="s">
        <v>5168</v>
      </c>
      <c r="AC290" s="51" t="s">
        <v>4567</v>
      </c>
      <c r="AD290" s="10" t="s">
        <v>5390</v>
      </c>
      <c r="AE290" s="111" t="s">
        <v>5391</v>
      </c>
      <c r="AF290" s="111" t="s">
        <v>5391</v>
      </c>
      <c r="AG290" s="3" t="s">
        <v>5373</v>
      </c>
      <c r="AH290" s="124">
        <v>23</v>
      </c>
      <c r="AI290" s="145" t="s">
        <v>2353</v>
      </c>
      <c r="AJ290" s="145">
        <v>48</v>
      </c>
      <c r="AK290" s="145" t="s">
        <v>5799</v>
      </c>
    </row>
    <row r="291" spans="27:37" x14ac:dyDescent="0.35">
      <c r="AA291" s="128" t="s">
        <v>6343</v>
      </c>
      <c r="AB291" s="10" t="s">
        <v>5168</v>
      </c>
      <c r="AC291" s="51" t="s">
        <v>4588</v>
      </c>
      <c r="AD291" s="10" t="s">
        <v>915</v>
      </c>
      <c r="AE291" s="110" t="s">
        <v>1100</v>
      </c>
      <c r="AF291" s="110" t="s">
        <v>1100</v>
      </c>
      <c r="AG291" s="3" t="s">
        <v>5999</v>
      </c>
      <c r="AH291" s="124">
        <v>25</v>
      </c>
      <c r="AI291" s="145" t="s">
        <v>2353</v>
      </c>
      <c r="AJ291" s="145" t="s">
        <v>1636</v>
      </c>
      <c r="AK291" s="145" t="s">
        <v>5800</v>
      </c>
    </row>
    <row r="292" spans="27:37" x14ac:dyDescent="0.35">
      <c r="AA292" s="128" t="s">
        <v>6343</v>
      </c>
      <c r="AB292" s="10" t="s">
        <v>5168</v>
      </c>
      <c r="AC292" s="51" t="s">
        <v>4609</v>
      </c>
      <c r="AD292" s="10" t="s">
        <v>413</v>
      </c>
      <c r="AE292" s="111" t="s">
        <v>413</v>
      </c>
      <c r="AF292" s="111" t="s">
        <v>413</v>
      </c>
      <c r="AG292" s="3" t="s">
        <v>413</v>
      </c>
      <c r="AH292" s="124"/>
      <c r="AI292" s="145" t="s">
        <v>1636</v>
      </c>
      <c r="AJ292" s="145" t="s">
        <v>1636</v>
      </c>
      <c r="AK292" s="145" t="s">
        <v>5801</v>
      </c>
    </row>
    <row r="293" spans="27:37" x14ac:dyDescent="0.35">
      <c r="AA293" s="128" t="s">
        <v>6343</v>
      </c>
      <c r="AB293" s="10" t="s">
        <v>5168</v>
      </c>
      <c r="AC293" s="51" t="s">
        <v>4630</v>
      </c>
      <c r="AD293" s="10" t="s">
        <v>413</v>
      </c>
      <c r="AE293" s="111" t="s">
        <v>413</v>
      </c>
      <c r="AF293" s="111" t="s">
        <v>413</v>
      </c>
      <c r="AG293" s="3" t="s">
        <v>413</v>
      </c>
      <c r="AH293" s="124"/>
      <c r="AI293" s="145" t="s">
        <v>1636</v>
      </c>
      <c r="AJ293" s="145" t="s">
        <v>1636</v>
      </c>
      <c r="AK293" s="145" t="s">
        <v>5802</v>
      </c>
    </row>
    <row r="294" spans="27:37" x14ac:dyDescent="0.35">
      <c r="AA294" s="128" t="s">
        <v>6343</v>
      </c>
      <c r="AB294" s="10" t="s">
        <v>5169</v>
      </c>
      <c r="AC294" s="51" t="s">
        <v>4566</v>
      </c>
      <c r="AD294" s="10" t="s">
        <v>819</v>
      </c>
      <c r="AE294" s="111" t="s">
        <v>2979</v>
      </c>
      <c r="AF294" s="111" t="s">
        <v>2979</v>
      </c>
      <c r="AG294" s="3" t="s">
        <v>6207</v>
      </c>
      <c r="AH294" s="124">
        <v>38</v>
      </c>
      <c r="AI294" s="145" t="s">
        <v>2353</v>
      </c>
      <c r="AJ294" s="145">
        <v>38</v>
      </c>
      <c r="AK294" s="145" t="s">
        <v>5803</v>
      </c>
    </row>
    <row r="295" spans="27:37" x14ac:dyDescent="0.35">
      <c r="AA295" s="128" t="s">
        <v>6343</v>
      </c>
      <c r="AB295" s="10" t="s">
        <v>5169</v>
      </c>
      <c r="AC295" s="51" t="s">
        <v>4587</v>
      </c>
      <c r="AD295" s="10" t="s">
        <v>413</v>
      </c>
      <c r="AE295" s="110" t="s">
        <v>413</v>
      </c>
      <c r="AF295" s="110" t="s">
        <v>413</v>
      </c>
      <c r="AG295" s="3" t="s">
        <v>413</v>
      </c>
      <c r="AH295" s="124"/>
      <c r="AI295" s="145" t="s">
        <v>1636</v>
      </c>
      <c r="AJ295" s="145" t="s">
        <v>1636</v>
      </c>
      <c r="AK295" s="145" t="s">
        <v>5804</v>
      </c>
    </row>
    <row r="296" spans="27:37" x14ac:dyDescent="0.35">
      <c r="AA296" s="128" t="s">
        <v>6343</v>
      </c>
      <c r="AB296" s="10" t="s">
        <v>5169</v>
      </c>
      <c r="AC296" s="51" t="s">
        <v>4608</v>
      </c>
      <c r="AD296" s="10" t="s">
        <v>413</v>
      </c>
      <c r="AE296" s="111" t="s">
        <v>413</v>
      </c>
      <c r="AF296" s="111" t="s">
        <v>413</v>
      </c>
      <c r="AG296" s="3" t="s">
        <v>413</v>
      </c>
      <c r="AH296" s="124"/>
      <c r="AI296" s="145" t="s">
        <v>1636</v>
      </c>
      <c r="AJ296" s="145" t="s">
        <v>1636</v>
      </c>
      <c r="AK296" s="145" t="s">
        <v>5805</v>
      </c>
    </row>
    <row r="297" spans="27:37" x14ac:dyDescent="0.35">
      <c r="AA297" s="128" t="s">
        <v>6343</v>
      </c>
      <c r="AB297" s="10" t="s">
        <v>5169</v>
      </c>
      <c r="AC297" s="51" t="s">
        <v>4629</v>
      </c>
      <c r="AD297" s="10" t="s">
        <v>413</v>
      </c>
      <c r="AE297" s="111" t="s">
        <v>413</v>
      </c>
      <c r="AF297" s="111" t="s">
        <v>413</v>
      </c>
      <c r="AG297" s="3" t="s">
        <v>413</v>
      </c>
      <c r="AH297" s="124"/>
      <c r="AI297" s="145" t="s">
        <v>1636</v>
      </c>
      <c r="AJ297" s="145" t="s">
        <v>1636</v>
      </c>
      <c r="AK297" s="145" t="s">
        <v>5806</v>
      </c>
    </row>
    <row r="298" spans="27:37" x14ac:dyDescent="0.35">
      <c r="AA298" s="128" t="s">
        <v>6343</v>
      </c>
      <c r="AB298" s="10" t="s">
        <v>5170</v>
      </c>
      <c r="AC298" s="51" t="s">
        <v>4565</v>
      </c>
      <c r="AD298" s="10" t="s">
        <v>2092</v>
      </c>
      <c r="AE298" s="111" t="s">
        <v>2100</v>
      </c>
      <c r="AF298" s="111" t="s">
        <v>2100</v>
      </c>
      <c r="AG298" s="3" t="s">
        <v>4945</v>
      </c>
      <c r="AH298" s="124">
        <v>15</v>
      </c>
      <c r="AI298" s="145" t="s">
        <v>2353</v>
      </c>
      <c r="AJ298" s="145">
        <v>46</v>
      </c>
      <c r="AK298" s="145" t="s">
        <v>5807</v>
      </c>
    </row>
    <row r="299" spans="27:37" x14ac:dyDescent="0.35">
      <c r="AA299" s="128" t="s">
        <v>6343</v>
      </c>
      <c r="AB299" s="10" t="s">
        <v>5170</v>
      </c>
      <c r="AC299" s="51" t="s">
        <v>4586</v>
      </c>
      <c r="AD299" s="10" t="s">
        <v>5392</v>
      </c>
      <c r="AE299" s="110" t="s">
        <v>5403</v>
      </c>
      <c r="AF299" s="110" t="s">
        <v>5403</v>
      </c>
      <c r="AG299" s="3" t="s">
        <v>6026</v>
      </c>
      <c r="AH299" s="124">
        <v>31</v>
      </c>
      <c r="AI299" s="145" t="s">
        <v>2353</v>
      </c>
      <c r="AJ299" s="145" t="s">
        <v>1636</v>
      </c>
      <c r="AK299" s="145" t="s">
        <v>5808</v>
      </c>
    </row>
    <row r="300" spans="27:37" x14ac:dyDescent="0.35">
      <c r="AA300" s="128" t="s">
        <v>6343</v>
      </c>
      <c r="AB300" s="10" t="s">
        <v>5170</v>
      </c>
      <c r="AC300" s="51" t="s">
        <v>4607</v>
      </c>
      <c r="AD300" s="10" t="s">
        <v>413</v>
      </c>
      <c r="AE300" s="111" t="s">
        <v>413</v>
      </c>
      <c r="AF300" s="111" t="s">
        <v>413</v>
      </c>
      <c r="AG300" s="3" t="s">
        <v>413</v>
      </c>
      <c r="AH300" s="124"/>
      <c r="AI300" s="145" t="s">
        <v>1636</v>
      </c>
      <c r="AJ300" s="145" t="s">
        <v>1636</v>
      </c>
      <c r="AK300" s="145" t="s">
        <v>5809</v>
      </c>
    </row>
    <row r="301" spans="27:37" x14ac:dyDescent="0.35">
      <c r="AA301" s="128" t="s">
        <v>6343</v>
      </c>
      <c r="AB301" s="10" t="s">
        <v>5170</v>
      </c>
      <c r="AC301" s="51" t="s">
        <v>4628</v>
      </c>
      <c r="AD301" s="10" t="s">
        <v>413</v>
      </c>
      <c r="AE301" s="111" t="s">
        <v>413</v>
      </c>
      <c r="AF301" s="111" t="s">
        <v>413</v>
      </c>
      <c r="AG301" s="3" t="s">
        <v>413</v>
      </c>
      <c r="AH301" s="124"/>
      <c r="AI301" s="145" t="s">
        <v>1636</v>
      </c>
      <c r="AJ301" s="145" t="s">
        <v>1636</v>
      </c>
      <c r="AK301" s="145" t="s">
        <v>5810</v>
      </c>
    </row>
    <row r="302" spans="27:37" x14ac:dyDescent="0.35">
      <c r="AA302" s="128" t="s">
        <v>6343</v>
      </c>
      <c r="AB302" s="10" t="s">
        <v>5171</v>
      </c>
      <c r="AC302" s="51" t="s">
        <v>4564</v>
      </c>
      <c r="AD302" s="10" t="s">
        <v>5390</v>
      </c>
      <c r="AE302" s="111" t="s">
        <v>5391</v>
      </c>
      <c r="AF302" s="111" t="s">
        <v>5391</v>
      </c>
      <c r="AG302" s="3" t="s">
        <v>5373</v>
      </c>
      <c r="AH302" s="124">
        <v>43</v>
      </c>
      <c r="AI302" s="145" t="s">
        <v>2353</v>
      </c>
      <c r="AJ302" s="145">
        <v>49</v>
      </c>
      <c r="AK302" s="145" t="s">
        <v>5811</v>
      </c>
    </row>
    <row r="303" spans="27:37" x14ac:dyDescent="0.35">
      <c r="AA303" s="128" t="s">
        <v>6343</v>
      </c>
      <c r="AB303" s="10" t="s">
        <v>5171</v>
      </c>
      <c r="AC303" s="51" t="s">
        <v>4585</v>
      </c>
      <c r="AD303" s="10" t="s">
        <v>915</v>
      </c>
      <c r="AE303" s="110" t="s">
        <v>1100</v>
      </c>
      <c r="AF303" s="110" t="s">
        <v>1100</v>
      </c>
      <c r="AG303" s="3" t="s">
        <v>6370</v>
      </c>
      <c r="AH303" s="124">
        <v>6</v>
      </c>
      <c r="AI303" s="145" t="s">
        <v>2353</v>
      </c>
      <c r="AJ303" s="145" t="s">
        <v>1636</v>
      </c>
      <c r="AK303" s="145" t="s">
        <v>5812</v>
      </c>
    </row>
    <row r="304" spans="27:37" x14ac:dyDescent="0.35">
      <c r="AA304" s="128" t="s">
        <v>6343</v>
      </c>
      <c r="AB304" s="10" t="s">
        <v>5171</v>
      </c>
      <c r="AC304" s="51" t="s">
        <v>4606</v>
      </c>
      <c r="AD304" s="10" t="s">
        <v>413</v>
      </c>
      <c r="AE304" s="111" t="s">
        <v>413</v>
      </c>
      <c r="AF304" s="111" t="s">
        <v>413</v>
      </c>
      <c r="AG304" s="3" t="s">
        <v>413</v>
      </c>
      <c r="AH304" s="124"/>
      <c r="AI304" s="145" t="s">
        <v>1636</v>
      </c>
      <c r="AJ304" s="145" t="s">
        <v>1636</v>
      </c>
      <c r="AK304" s="145" t="s">
        <v>5813</v>
      </c>
    </row>
    <row r="305" spans="27:37" x14ac:dyDescent="0.35">
      <c r="AA305" s="128" t="s">
        <v>6343</v>
      </c>
      <c r="AB305" s="10" t="s">
        <v>5171</v>
      </c>
      <c r="AC305" s="51" t="s">
        <v>4627</v>
      </c>
      <c r="AD305" s="10" t="s">
        <v>413</v>
      </c>
      <c r="AE305" s="111" t="s">
        <v>413</v>
      </c>
      <c r="AF305" s="111" t="s">
        <v>413</v>
      </c>
      <c r="AG305" s="3" t="s">
        <v>413</v>
      </c>
      <c r="AH305" s="124"/>
      <c r="AI305" s="145" t="s">
        <v>1636</v>
      </c>
      <c r="AJ305" s="145" t="s">
        <v>1636</v>
      </c>
      <c r="AK305" s="145" t="s">
        <v>5814</v>
      </c>
    </row>
    <row r="306" spans="27:37" x14ac:dyDescent="0.35">
      <c r="AA306" s="128" t="s">
        <v>6343</v>
      </c>
      <c r="AB306" s="10" t="s">
        <v>5172</v>
      </c>
      <c r="AC306" s="51" t="s">
        <v>4563</v>
      </c>
      <c r="AD306" s="10" t="s">
        <v>2092</v>
      </c>
      <c r="AE306" s="111" t="s">
        <v>2100</v>
      </c>
      <c r="AF306" s="111" t="s">
        <v>2100</v>
      </c>
      <c r="AG306" t="s">
        <v>5226</v>
      </c>
      <c r="AH306" s="124">
        <v>9</v>
      </c>
      <c r="AI306" s="145" t="s">
        <v>2353</v>
      </c>
      <c r="AJ306" s="145">
        <v>49</v>
      </c>
      <c r="AK306" s="145" t="s">
        <v>5815</v>
      </c>
    </row>
    <row r="307" spans="27:37" x14ac:dyDescent="0.35">
      <c r="AA307" s="128" t="s">
        <v>6343</v>
      </c>
      <c r="AB307" s="10" t="s">
        <v>5172</v>
      </c>
      <c r="AC307" s="51" t="s">
        <v>4584</v>
      </c>
      <c r="AD307" s="10" t="s">
        <v>819</v>
      </c>
      <c r="AE307" s="110" t="s">
        <v>2979</v>
      </c>
      <c r="AF307" s="110" t="s">
        <v>2979</v>
      </c>
      <c r="AG307" s="3" t="s">
        <v>4915</v>
      </c>
      <c r="AH307" s="124">
        <v>40</v>
      </c>
      <c r="AI307" s="145" t="s">
        <v>2353</v>
      </c>
      <c r="AJ307" s="145" t="s">
        <v>1636</v>
      </c>
      <c r="AK307" s="145" t="s">
        <v>5816</v>
      </c>
    </row>
    <row r="308" spans="27:37" x14ac:dyDescent="0.35">
      <c r="AA308" s="128" t="s">
        <v>6343</v>
      </c>
      <c r="AB308" s="10" t="s">
        <v>5172</v>
      </c>
      <c r="AC308" s="51" t="s">
        <v>4605</v>
      </c>
      <c r="AD308" s="10" t="s">
        <v>413</v>
      </c>
      <c r="AE308" s="111" t="s">
        <v>413</v>
      </c>
      <c r="AF308" s="111" t="s">
        <v>413</v>
      </c>
      <c r="AG308" s="3" t="s">
        <v>413</v>
      </c>
      <c r="AH308" s="124"/>
      <c r="AI308" s="145" t="s">
        <v>1636</v>
      </c>
      <c r="AJ308" s="145" t="s">
        <v>1636</v>
      </c>
      <c r="AK308" s="145" t="s">
        <v>5817</v>
      </c>
    </row>
    <row r="309" spans="27:37" x14ac:dyDescent="0.35">
      <c r="AA309" s="128" t="s">
        <v>6343</v>
      </c>
      <c r="AB309" s="10" t="s">
        <v>5172</v>
      </c>
      <c r="AC309" s="51" t="s">
        <v>4626</v>
      </c>
      <c r="AD309" s="10" t="s">
        <v>413</v>
      </c>
      <c r="AE309" s="111" t="s">
        <v>413</v>
      </c>
      <c r="AF309" s="111" t="s">
        <v>413</v>
      </c>
      <c r="AG309" s="3" t="s">
        <v>413</v>
      </c>
      <c r="AH309" s="124"/>
      <c r="AI309" s="145" t="s">
        <v>1636</v>
      </c>
      <c r="AJ309" s="145" t="s">
        <v>1636</v>
      </c>
      <c r="AK309" s="145" t="s">
        <v>5818</v>
      </c>
    </row>
    <row r="310" spans="27:37" x14ac:dyDescent="0.35">
      <c r="AA310" s="128" t="s">
        <v>6343</v>
      </c>
      <c r="AB310" s="10" t="s">
        <v>5173</v>
      </c>
      <c r="AC310" s="51" t="s">
        <v>4576</v>
      </c>
      <c r="AD310" s="10" t="s">
        <v>2092</v>
      </c>
      <c r="AE310" s="111" t="s">
        <v>2110</v>
      </c>
      <c r="AF310" s="111" t="s">
        <v>2110</v>
      </c>
      <c r="AG310" s="3" t="s">
        <v>6001</v>
      </c>
      <c r="AH310" s="124">
        <v>7</v>
      </c>
      <c r="AI310" s="145" t="s">
        <v>2353</v>
      </c>
      <c r="AJ310" s="145">
        <v>49</v>
      </c>
      <c r="AK310" s="145" t="s">
        <v>5819</v>
      </c>
    </row>
    <row r="311" spans="27:37" x14ac:dyDescent="0.35">
      <c r="AA311" s="128" t="s">
        <v>6343</v>
      </c>
      <c r="AB311" s="10" t="s">
        <v>5173</v>
      </c>
      <c r="AC311" s="51" t="s">
        <v>4597</v>
      </c>
      <c r="AD311" s="10" t="s">
        <v>1475</v>
      </c>
      <c r="AE311" s="110" t="s">
        <v>1634</v>
      </c>
      <c r="AF311" s="110" t="s">
        <v>1634</v>
      </c>
      <c r="AG311" s="3" t="s">
        <v>6371</v>
      </c>
      <c r="AH311" s="124">
        <v>42</v>
      </c>
      <c r="AI311" s="145" t="s">
        <v>2353</v>
      </c>
      <c r="AJ311" s="145" t="s">
        <v>1636</v>
      </c>
      <c r="AK311" s="145" t="s">
        <v>5820</v>
      </c>
    </row>
    <row r="312" spans="27:37" x14ac:dyDescent="0.35">
      <c r="AA312" s="128" t="s">
        <v>6343</v>
      </c>
      <c r="AB312" s="10" t="s">
        <v>5173</v>
      </c>
      <c r="AC312" s="51" t="s">
        <v>4618</v>
      </c>
      <c r="AD312" s="10" t="s">
        <v>413</v>
      </c>
      <c r="AE312" s="111" t="s">
        <v>413</v>
      </c>
      <c r="AF312" s="111" t="s">
        <v>413</v>
      </c>
      <c r="AG312" s="3" t="s">
        <v>413</v>
      </c>
      <c r="AH312" s="124"/>
      <c r="AI312" s="145" t="s">
        <v>1636</v>
      </c>
      <c r="AJ312" s="145" t="s">
        <v>1636</v>
      </c>
      <c r="AK312" s="145" t="s">
        <v>5821</v>
      </c>
    </row>
    <row r="313" spans="27:37" x14ac:dyDescent="0.35">
      <c r="AA313" s="128" t="s">
        <v>6343</v>
      </c>
      <c r="AB313" s="10" t="s">
        <v>5173</v>
      </c>
      <c r="AC313" s="51" t="s">
        <v>4639</v>
      </c>
      <c r="AD313" s="10" t="s">
        <v>413</v>
      </c>
      <c r="AE313" s="111" t="s">
        <v>413</v>
      </c>
      <c r="AF313" s="111" t="s">
        <v>413</v>
      </c>
      <c r="AG313" s="3" t="s">
        <v>413</v>
      </c>
      <c r="AH313" s="124"/>
      <c r="AI313" s="145" t="s">
        <v>1636</v>
      </c>
      <c r="AJ313" s="145" t="s">
        <v>1636</v>
      </c>
      <c r="AK313" s="145" t="s">
        <v>5822</v>
      </c>
    </row>
    <row r="314" spans="27:37" x14ac:dyDescent="0.35">
      <c r="AA314" s="128" t="s">
        <v>6343</v>
      </c>
      <c r="AB314" s="10" t="s">
        <v>5174</v>
      </c>
      <c r="AC314" s="51" t="s">
        <v>4575</v>
      </c>
      <c r="AD314" s="10" t="s">
        <v>1475</v>
      </c>
      <c r="AE314" s="111" t="s">
        <v>1634</v>
      </c>
      <c r="AF314" s="111" t="s">
        <v>1634</v>
      </c>
      <c r="AG314" s="3" t="s">
        <v>6033</v>
      </c>
      <c r="AH314" s="124">
        <v>48</v>
      </c>
      <c r="AI314" s="145" t="s">
        <v>2353</v>
      </c>
      <c r="AJ314" s="145">
        <v>48</v>
      </c>
      <c r="AK314" s="145" t="s">
        <v>5823</v>
      </c>
    </row>
    <row r="315" spans="27:37" x14ac:dyDescent="0.35">
      <c r="AA315" s="128" t="s">
        <v>6343</v>
      </c>
      <c r="AB315" s="10" t="s">
        <v>5174</v>
      </c>
      <c r="AC315" s="51" t="s">
        <v>4596</v>
      </c>
      <c r="AD315" s="10" t="s">
        <v>413</v>
      </c>
      <c r="AE315" s="110" t="s">
        <v>413</v>
      </c>
      <c r="AF315" s="110" t="s">
        <v>413</v>
      </c>
      <c r="AG315" s="3" t="s">
        <v>413</v>
      </c>
      <c r="AH315" s="124"/>
      <c r="AI315" s="145" t="s">
        <v>1636</v>
      </c>
      <c r="AJ315" s="145" t="s">
        <v>1636</v>
      </c>
      <c r="AK315" s="145" t="s">
        <v>5824</v>
      </c>
    </row>
    <row r="316" spans="27:37" x14ac:dyDescent="0.35">
      <c r="AA316" s="128" t="s">
        <v>6343</v>
      </c>
      <c r="AB316" s="10" t="s">
        <v>5174</v>
      </c>
      <c r="AC316" s="51" t="s">
        <v>4617</v>
      </c>
      <c r="AD316" s="10" t="s">
        <v>413</v>
      </c>
      <c r="AE316" s="111" t="s">
        <v>413</v>
      </c>
      <c r="AF316" s="111" t="s">
        <v>413</v>
      </c>
      <c r="AG316" s="3" t="s">
        <v>413</v>
      </c>
      <c r="AH316" s="124"/>
      <c r="AI316" s="145" t="s">
        <v>1636</v>
      </c>
      <c r="AJ316" s="145" t="s">
        <v>1636</v>
      </c>
      <c r="AK316" s="145" t="s">
        <v>5825</v>
      </c>
    </row>
    <row r="317" spans="27:37" x14ac:dyDescent="0.35">
      <c r="AA317" s="128" t="s">
        <v>6343</v>
      </c>
      <c r="AB317" s="10" t="s">
        <v>5174</v>
      </c>
      <c r="AC317" s="51" t="s">
        <v>4638</v>
      </c>
      <c r="AD317" s="10" t="s">
        <v>413</v>
      </c>
      <c r="AE317" s="111" t="s">
        <v>413</v>
      </c>
      <c r="AF317" s="111" t="s">
        <v>413</v>
      </c>
      <c r="AG317" s="3" t="s">
        <v>413</v>
      </c>
      <c r="AH317" s="124"/>
      <c r="AI317" s="145" t="s">
        <v>1636</v>
      </c>
      <c r="AJ317" s="145" t="s">
        <v>1636</v>
      </c>
      <c r="AK317" s="145" t="s">
        <v>5826</v>
      </c>
    </row>
    <row r="318" spans="27:37" x14ac:dyDescent="0.35">
      <c r="AA318" s="128" t="s">
        <v>6343</v>
      </c>
      <c r="AB318" s="10" t="s">
        <v>5175</v>
      </c>
      <c r="AC318" s="51" t="s">
        <v>4574</v>
      </c>
      <c r="AD318" s="10" t="s">
        <v>1475</v>
      </c>
      <c r="AE318" s="111" t="s">
        <v>1634</v>
      </c>
      <c r="AF318" s="111" t="s">
        <v>1634</v>
      </c>
      <c r="AG318" s="3" t="s">
        <v>6025</v>
      </c>
      <c r="AH318" s="124">
        <v>49</v>
      </c>
      <c r="AI318" s="145" t="s">
        <v>2353</v>
      </c>
      <c r="AJ318" s="145">
        <v>49</v>
      </c>
      <c r="AK318" s="145" t="s">
        <v>5827</v>
      </c>
    </row>
    <row r="319" spans="27:37" x14ac:dyDescent="0.35">
      <c r="AA319" s="128" t="s">
        <v>6343</v>
      </c>
      <c r="AB319" s="10" t="s">
        <v>5175</v>
      </c>
      <c r="AC319" s="51" t="s">
        <v>4595</v>
      </c>
      <c r="AD319" s="10" t="s">
        <v>413</v>
      </c>
      <c r="AE319" s="111" t="s">
        <v>413</v>
      </c>
      <c r="AF319" s="111" t="s">
        <v>413</v>
      </c>
      <c r="AG319" s="3" t="s">
        <v>413</v>
      </c>
      <c r="AH319" s="124"/>
      <c r="AI319" s="145" t="s">
        <v>1636</v>
      </c>
      <c r="AJ319" s="145" t="s">
        <v>1636</v>
      </c>
      <c r="AK319" s="145" t="s">
        <v>5828</v>
      </c>
    </row>
    <row r="320" spans="27:37" x14ac:dyDescent="0.35">
      <c r="AA320" s="128" t="s">
        <v>6343</v>
      </c>
      <c r="AB320" s="10" t="s">
        <v>5175</v>
      </c>
      <c r="AC320" s="51" t="s">
        <v>4616</v>
      </c>
      <c r="AD320" s="10" t="s">
        <v>413</v>
      </c>
      <c r="AE320" s="111" t="s">
        <v>413</v>
      </c>
      <c r="AF320" s="111" t="s">
        <v>413</v>
      </c>
      <c r="AG320" s="3" t="s">
        <v>413</v>
      </c>
      <c r="AH320" s="124"/>
      <c r="AI320" s="145" t="s">
        <v>1636</v>
      </c>
      <c r="AJ320" s="145" t="s">
        <v>1636</v>
      </c>
      <c r="AK320" s="145" t="s">
        <v>5829</v>
      </c>
    </row>
    <row r="321" spans="27:37" x14ac:dyDescent="0.35">
      <c r="AA321" s="128" t="s">
        <v>6343</v>
      </c>
      <c r="AB321" s="10" t="s">
        <v>5175</v>
      </c>
      <c r="AC321" s="51" t="s">
        <v>4637</v>
      </c>
      <c r="AD321" s="10" t="s">
        <v>413</v>
      </c>
      <c r="AE321" s="111" t="s">
        <v>413</v>
      </c>
      <c r="AF321" s="111" t="s">
        <v>413</v>
      </c>
      <c r="AG321" s="3" t="s">
        <v>413</v>
      </c>
      <c r="AH321" s="124"/>
      <c r="AI321" s="145" t="s">
        <v>1636</v>
      </c>
      <c r="AJ321" s="145" t="s">
        <v>1636</v>
      </c>
      <c r="AK321" s="145" t="s">
        <v>5830</v>
      </c>
    </row>
    <row r="322" spans="27:37" x14ac:dyDescent="0.35">
      <c r="AA322" s="128" t="s">
        <v>6343</v>
      </c>
      <c r="AB322" s="10" t="s">
        <v>5176</v>
      </c>
      <c r="AC322" s="51" t="s">
        <v>4573</v>
      </c>
      <c r="AD322" s="10" t="s">
        <v>2092</v>
      </c>
      <c r="AE322" s="110" t="s">
        <v>2100</v>
      </c>
      <c r="AF322" s="110" t="s">
        <v>2100</v>
      </c>
      <c r="AG322" s="3" t="s">
        <v>5379</v>
      </c>
      <c r="AH322" s="124">
        <v>49</v>
      </c>
      <c r="AI322" s="145" t="s">
        <v>2353</v>
      </c>
      <c r="AJ322" s="145">
        <v>49</v>
      </c>
      <c r="AK322" s="145" t="s">
        <v>5831</v>
      </c>
    </row>
    <row r="323" spans="27:37" x14ac:dyDescent="0.35">
      <c r="AA323" s="128" t="s">
        <v>6343</v>
      </c>
      <c r="AB323" s="10" t="s">
        <v>5176</v>
      </c>
      <c r="AC323" s="51" t="s">
        <v>4594</v>
      </c>
      <c r="AD323" s="41" t="s">
        <v>413</v>
      </c>
      <c r="AE323" s="112" t="s">
        <v>413</v>
      </c>
      <c r="AF323" s="112" t="s">
        <v>413</v>
      </c>
      <c r="AG323" s="3" t="s">
        <v>413</v>
      </c>
      <c r="AH323" s="124"/>
      <c r="AI323" s="145" t="s">
        <v>1636</v>
      </c>
      <c r="AJ323" s="145" t="s">
        <v>1636</v>
      </c>
      <c r="AK323" s="145" t="s">
        <v>5832</v>
      </c>
    </row>
    <row r="324" spans="27:37" x14ac:dyDescent="0.35">
      <c r="AA324" s="128" t="s">
        <v>6343</v>
      </c>
      <c r="AB324" s="10" t="s">
        <v>5176</v>
      </c>
      <c r="AC324" s="51" t="s">
        <v>4615</v>
      </c>
      <c r="AD324" s="10" t="s">
        <v>413</v>
      </c>
      <c r="AE324" s="111" t="s">
        <v>413</v>
      </c>
      <c r="AF324" s="111" t="s">
        <v>413</v>
      </c>
      <c r="AG324" s="3" t="s">
        <v>413</v>
      </c>
      <c r="AH324" s="124"/>
      <c r="AI324" s="145" t="s">
        <v>1636</v>
      </c>
      <c r="AJ324" s="145" t="s">
        <v>1636</v>
      </c>
      <c r="AK324" s="145" t="s">
        <v>5833</v>
      </c>
    </row>
    <row r="325" spans="27:37" x14ac:dyDescent="0.35">
      <c r="AA325" s="128" t="s">
        <v>6343</v>
      </c>
      <c r="AB325" s="10" t="s">
        <v>5176</v>
      </c>
      <c r="AC325" s="51" t="s">
        <v>4636</v>
      </c>
      <c r="AD325" s="10" t="s">
        <v>413</v>
      </c>
      <c r="AE325" s="111" t="s">
        <v>413</v>
      </c>
      <c r="AF325" s="111" t="s">
        <v>413</v>
      </c>
      <c r="AG325" s="3" t="s">
        <v>413</v>
      </c>
      <c r="AH325" s="124"/>
      <c r="AI325" s="145" t="s">
        <v>1636</v>
      </c>
      <c r="AJ325" s="145" t="s">
        <v>1636</v>
      </c>
      <c r="AK325" s="145" t="s">
        <v>5834</v>
      </c>
    </row>
    <row r="326" spans="27:37" x14ac:dyDescent="0.35">
      <c r="AA326" s="128" t="s">
        <v>6343</v>
      </c>
      <c r="AB326" s="10" t="s">
        <v>5180</v>
      </c>
      <c r="AC326" s="51" t="s">
        <v>4572</v>
      </c>
      <c r="AD326" s="10" t="s">
        <v>1475</v>
      </c>
      <c r="AE326" s="111" t="s">
        <v>1634</v>
      </c>
      <c r="AF326" s="111" t="s">
        <v>1634</v>
      </c>
      <c r="AG326" s="3" t="s">
        <v>6372</v>
      </c>
      <c r="AH326" s="124">
        <v>17</v>
      </c>
      <c r="AI326" s="145" t="s">
        <v>2353</v>
      </c>
      <c r="AJ326" s="145">
        <v>43</v>
      </c>
      <c r="AK326" s="145" t="s">
        <v>5835</v>
      </c>
    </row>
    <row r="327" spans="27:37" x14ac:dyDescent="0.35">
      <c r="AA327" s="128" t="s">
        <v>6343</v>
      </c>
      <c r="AB327" s="10" t="s">
        <v>5180</v>
      </c>
      <c r="AC327" s="51" t="s">
        <v>4593</v>
      </c>
      <c r="AD327" s="10" t="s">
        <v>2092</v>
      </c>
      <c r="AE327" s="110" t="s">
        <v>2100</v>
      </c>
      <c r="AF327" s="110" t="s">
        <v>2100</v>
      </c>
      <c r="AG327" s="3" t="s">
        <v>6373</v>
      </c>
      <c r="AH327" s="124">
        <v>26</v>
      </c>
      <c r="AI327" s="145" t="s">
        <v>2353</v>
      </c>
      <c r="AJ327" s="145" t="s">
        <v>1636</v>
      </c>
      <c r="AK327" s="145" t="s">
        <v>5836</v>
      </c>
    </row>
    <row r="328" spans="27:37" x14ac:dyDescent="0.35">
      <c r="AA328" s="128" t="s">
        <v>6343</v>
      </c>
      <c r="AB328" s="10" t="s">
        <v>5180</v>
      </c>
      <c r="AC328" s="51" t="s">
        <v>4614</v>
      </c>
      <c r="AD328" s="10" t="s">
        <v>413</v>
      </c>
      <c r="AE328" s="111" t="s">
        <v>413</v>
      </c>
      <c r="AF328" s="111" t="s">
        <v>413</v>
      </c>
      <c r="AG328" s="3" t="s">
        <v>413</v>
      </c>
      <c r="AH328" s="124"/>
      <c r="AI328" s="145" t="s">
        <v>1636</v>
      </c>
      <c r="AJ328" s="145" t="s">
        <v>1636</v>
      </c>
      <c r="AK328" s="145" t="s">
        <v>5837</v>
      </c>
    </row>
    <row r="329" spans="27:37" x14ac:dyDescent="0.35">
      <c r="AA329" s="128" t="s">
        <v>6343</v>
      </c>
      <c r="AB329" s="10" t="s">
        <v>5180</v>
      </c>
      <c r="AC329" s="51" t="s">
        <v>4635</v>
      </c>
      <c r="AD329" s="10" t="s">
        <v>413</v>
      </c>
      <c r="AE329" s="111" t="s">
        <v>413</v>
      </c>
      <c r="AF329" s="111" t="s">
        <v>413</v>
      </c>
      <c r="AG329" s="3" t="s">
        <v>413</v>
      </c>
      <c r="AH329" s="124"/>
      <c r="AI329" s="145" t="s">
        <v>1636</v>
      </c>
      <c r="AJ329" s="145" t="s">
        <v>1636</v>
      </c>
      <c r="AK329" s="145" t="s">
        <v>5838</v>
      </c>
    </row>
    <row r="330" spans="27:37" x14ac:dyDescent="0.35">
      <c r="AA330" s="128" t="s">
        <v>6343</v>
      </c>
      <c r="AB330" s="10" t="s">
        <v>5181</v>
      </c>
      <c r="AC330" s="51" t="s">
        <v>4571</v>
      </c>
      <c r="AD330" s="10" t="s">
        <v>2092</v>
      </c>
      <c r="AE330" s="111" t="s">
        <v>2100</v>
      </c>
      <c r="AF330" s="111" t="s">
        <v>2100</v>
      </c>
      <c r="AG330" s="3" t="s">
        <v>6184</v>
      </c>
      <c r="AH330" s="124">
        <v>26</v>
      </c>
      <c r="AI330" s="145" t="s">
        <v>2353</v>
      </c>
      <c r="AJ330" s="145">
        <v>49</v>
      </c>
      <c r="AK330" s="145" t="s">
        <v>5839</v>
      </c>
    </row>
    <row r="331" spans="27:37" x14ac:dyDescent="0.35">
      <c r="AA331" s="128" t="s">
        <v>6343</v>
      </c>
      <c r="AB331" s="10" t="s">
        <v>5181</v>
      </c>
      <c r="AC331" s="51" t="s">
        <v>4592</v>
      </c>
      <c r="AD331" s="10" t="s">
        <v>2092</v>
      </c>
      <c r="AE331" s="110" t="s">
        <v>2100</v>
      </c>
      <c r="AF331" s="110" t="s">
        <v>2100</v>
      </c>
      <c r="AG331" s="3" t="s">
        <v>4947</v>
      </c>
      <c r="AH331" s="124">
        <v>23</v>
      </c>
      <c r="AI331" s="145" t="s">
        <v>2353</v>
      </c>
      <c r="AJ331" s="145" t="s">
        <v>1636</v>
      </c>
      <c r="AK331" s="145" t="s">
        <v>5840</v>
      </c>
    </row>
    <row r="332" spans="27:37" x14ac:dyDescent="0.35">
      <c r="AA332" s="128" t="s">
        <v>6343</v>
      </c>
      <c r="AB332" s="10" t="s">
        <v>5181</v>
      </c>
      <c r="AC332" s="51" t="s">
        <v>4613</v>
      </c>
      <c r="AD332" s="10" t="s">
        <v>413</v>
      </c>
      <c r="AE332" s="111" t="s">
        <v>413</v>
      </c>
      <c r="AF332" s="111" t="s">
        <v>413</v>
      </c>
      <c r="AG332" s="3" t="s">
        <v>413</v>
      </c>
      <c r="AH332" s="124"/>
      <c r="AI332" s="145" t="s">
        <v>1636</v>
      </c>
      <c r="AJ332" s="145" t="s">
        <v>1636</v>
      </c>
      <c r="AK332" s="145" t="s">
        <v>5841</v>
      </c>
    </row>
    <row r="333" spans="27:37" x14ac:dyDescent="0.35">
      <c r="AA333" s="128" t="s">
        <v>6343</v>
      </c>
      <c r="AB333" s="10" t="s">
        <v>5181</v>
      </c>
      <c r="AC333" s="51" t="s">
        <v>4634</v>
      </c>
      <c r="AD333" s="10" t="s">
        <v>413</v>
      </c>
      <c r="AE333" s="111" t="s">
        <v>413</v>
      </c>
      <c r="AF333" s="111" t="s">
        <v>413</v>
      </c>
      <c r="AG333" s="3" t="s">
        <v>413</v>
      </c>
      <c r="AH333" s="124"/>
      <c r="AI333" s="145" t="s">
        <v>1636</v>
      </c>
      <c r="AJ333" s="145" t="s">
        <v>1636</v>
      </c>
      <c r="AK333" s="145" t="s">
        <v>5842</v>
      </c>
    </row>
    <row r="334" spans="27:37" x14ac:dyDescent="0.35">
      <c r="AA334" s="128" t="s">
        <v>6343</v>
      </c>
      <c r="AB334" s="10" t="s">
        <v>5182</v>
      </c>
      <c r="AC334" s="51" t="s">
        <v>4570</v>
      </c>
      <c r="AD334" s="10" t="s">
        <v>2092</v>
      </c>
      <c r="AE334" s="111" t="s">
        <v>2100</v>
      </c>
      <c r="AF334" s="111" t="s">
        <v>2100</v>
      </c>
      <c r="AG334" s="3" t="s">
        <v>6373</v>
      </c>
      <c r="AH334" s="124">
        <v>49</v>
      </c>
      <c r="AI334" s="145" t="s">
        <v>2353</v>
      </c>
      <c r="AJ334" s="145">
        <v>49</v>
      </c>
      <c r="AK334" s="145" t="s">
        <v>5843</v>
      </c>
    </row>
    <row r="335" spans="27:37" x14ac:dyDescent="0.35">
      <c r="AA335" s="128" t="s">
        <v>6343</v>
      </c>
      <c r="AB335" s="10" t="s">
        <v>5182</v>
      </c>
      <c r="AC335" s="51" t="s">
        <v>4591</v>
      </c>
      <c r="AD335" s="10" t="s">
        <v>413</v>
      </c>
      <c r="AE335" s="110" t="s">
        <v>413</v>
      </c>
      <c r="AF335" s="110" t="s">
        <v>413</v>
      </c>
      <c r="AG335" s="3" t="s">
        <v>413</v>
      </c>
      <c r="AH335" s="124"/>
      <c r="AI335" s="145" t="s">
        <v>1636</v>
      </c>
      <c r="AJ335" s="145" t="s">
        <v>1636</v>
      </c>
      <c r="AK335" s="145" t="s">
        <v>5844</v>
      </c>
    </row>
    <row r="336" spans="27:37" x14ac:dyDescent="0.35">
      <c r="AA336" s="128" t="s">
        <v>6343</v>
      </c>
      <c r="AB336" s="10" t="s">
        <v>5182</v>
      </c>
      <c r="AC336" s="51" t="s">
        <v>4612</v>
      </c>
      <c r="AD336" s="10" t="s">
        <v>413</v>
      </c>
      <c r="AE336" s="111" t="s">
        <v>413</v>
      </c>
      <c r="AF336" s="111" t="s">
        <v>413</v>
      </c>
      <c r="AG336" s="3" t="s">
        <v>413</v>
      </c>
      <c r="AH336" s="124"/>
      <c r="AI336" s="145" t="s">
        <v>1636</v>
      </c>
      <c r="AJ336" s="145" t="s">
        <v>1636</v>
      </c>
      <c r="AK336" s="145" t="s">
        <v>5845</v>
      </c>
    </row>
    <row r="337" spans="27:37" x14ac:dyDescent="0.35">
      <c r="AA337" s="128" t="s">
        <v>6343</v>
      </c>
      <c r="AB337" s="10" t="s">
        <v>5182</v>
      </c>
      <c r="AC337" s="51" t="s">
        <v>4633</v>
      </c>
      <c r="AD337" s="10" t="s">
        <v>413</v>
      </c>
      <c r="AE337" s="111" t="s">
        <v>413</v>
      </c>
      <c r="AF337" s="111" t="s">
        <v>413</v>
      </c>
      <c r="AG337" s="3" t="s">
        <v>413</v>
      </c>
      <c r="AH337" s="124"/>
      <c r="AI337" s="145" t="s">
        <v>1636</v>
      </c>
      <c r="AJ337" s="145" t="s">
        <v>1636</v>
      </c>
      <c r="AK337" s="145" t="s">
        <v>5846</v>
      </c>
    </row>
    <row r="338" spans="27:37" x14ac:dyDescent="0.35">
      <c r="AA338" s="128" t="s">
        <v>6343</v>
      </c>
      <c r="AB338" s="10" t="s">
        <v>5183</v>
      </c>
      <c r="AC338" s="51" t="s">
        <v>4583</v>
      </c>
      <c r="AD338" s="10" t="s">
        <v>824</v>
      </c>
      <c r="AE338" s="111" t="s">
        <v>2107</v>
      </c>
      <c r="AF338" s="111" t="s">
        <v>2107</v>
      </c>
      <c r="AG338" s="3" t="s">
        <v>5231</v>
      </c>
      <c r="AH338" s="124">
        <v>18</v>
      </c>
      <c r="AI338" s="145" t="s">
        <v>2353</v>
      </c>
      <c r="AJ338" s="145">
        <v>42</v>
      </c>
      <c r="AK338" s="145" t="s">
        <v>5847</v>
      </c>
    </row>
    <row r="339" spans="27:37" x14ac:dyDescent="0.35">
      <c r="AA339" s="128" t="s">
        <v>6343</v>
      </c>
      <c r="AB339" s="10" t="s">
        <v>5183</v>
      </c>
      <c r="AC339" s="51" t="s">
        <v>4604</v>
      </c>
      <c r="AD339" s="10" t="s">
        <v>5392</v>
      </c>
      <c r="AE339" s="110" t="s">
        <v>5403</v>
      </c>
      <c r="AF339" s="110" t="s">
        <v>5403</v>
      </c>
      <c r="AG339" s="3" t="s">
        <v>6029</v>
      </c>
      <c r="AH339" s="124">
        <v>24</v>
      </c>
      <c r="AI339" s="145" t="s">
        <v>2353</v>
      </c>
      <c r="AJ339" s="145" t="s">
        <v>1636</v>
      </c>
      <c r="AK339" s="145" t="s">
        <v>5848</v>
      </c>
    </row>
    <row r="340" spans="27:37" x14ac:dyDescent="0.35">
      <c r="AA340" s="128" t="s">
        <v>6343</v>
      </c>
      <c r="AB340" s="10" t="s">
        <v>5183</v>
      </c>
      <c r="AC340" s="51" t="s">
        <v>4625</v>
      </c>
      <c r="AD340" s="10" t="s">
        <v>413</v>
      </c>
      <c r="AE340" s="111" t="s">
        <v>413</v>
      </c>
      <c r="AF340" s="111" t="s">
        <v>413</v>
      </c>
      <c r="AG340" s="3" t="s">
        <v>413</v>
      </c>
      <c r="AH340" s="124"/>
      <c r="AI340" s="145" t="s">
        <v>1636</v>
      </c>
      <c r="AJ340" s="145" t="s">
        <v>1636</v>
      </c>
      <c r="AK340" s="145" t="s">
        <v>5849</v>
      </c>
    </row>
    <row r="341" spans="27:37" x14ac:dyDescent="0.35">
      <c r="AA341" s="128" t="s">
        <v>6343</v>
      </c>
      <c r="AB341" s="10" t="s">
        <v>5183</v>
      </c>
      <c r="AC341" s="51" t="s">
        <v>4646</v>
      </c>
      <c r="AD341" s="10" t="s">
        <v>413</v>
      </c>
      <c r="AE341" s="111" t="s">
        <v>413</v>
      </c>
      <c r="AF341" s="111" t="s">
        <v>413</v>
      </c>
      <c r="AG341" s="3" t="s">
        <v>413</v>
      </c>
      <c r="AH341" s="124"/>
      <c r="AI341" s="145" t="s">
        <v>1636</v>
      </c>
      <c r="AJ341" s="145" t="s">
        <v>1636</v>
      </c>
      <c r="AK341" s="145" t="s">
        <v>5850</v>
      </c>
    </row>
    <row r="342" spans="27:37" x14ac:dyDescent="0.35">
      <c r="AA342" s="128" t="s">
        <v>6343</v>
      </c>
      <c r="AB342" s="10" t="s">
        <v>5184</v>
      </c>
      <c r="AC342" s="51" t="s">
        <v>4582</v>
      </c>
      <c r="AD342" s="10" t="s">
        <v>832</v>
      </c>
      <c r="AE342" s="111" t="s">
        <v>1111</v>
      </c>
      <c r="AF342" s="111" t="s">
        <v>1111</v>
      </c>
      <c r="AG342" s="3" t="s">
        <v>6364</v>
      </c>
      <c r="AH342" s="124">
        <v>26</v>
      </c>
      <c r="AI342" s="145" t="s">
        <v>2353</v>
      </c>
      <c r="AJ342" s="145">
        <v>49</v>
      </c>
      <c r="AK342" s="145" t="s">
        <v>5851</v>
      </c>
    </row>
    <row r="343" spans="27:37" x14ac:dyDescent="0.35">
      <c r="AA343" s="128" t="s">
        <v>6343</v>
      </c>
      <c r="AB343" s="10" t="s">
        <v>5184</v>
      </c>
      <c r="AC343" s="51" t="s">
        <v>4603</v>
      </c>
      <c r="AD343" s="10" t="s">
        <v>824</v>
      </c>
      <c r="AE343" s="110" t="s">
        <v>2107</v>
      </c>
      <c r="AF343" s="110" t="s">
        <v>2107</v>
      </c>
      <c r="AG343" s="3" t="s">
        <v>5232</v>
      </c>
      <c r="AH343" s="124">
        <v>23</v>
      </c>
      <c r="AI343" s="145" t="s">
        <v>2353</v>
      </c>
      <c r="AJ343" s="145" t="s">
        <v>1636</v>
      </c>
      <c r="AK343" s="145" t="s">
        <v>5852</v>
      </c>
    </row>
    <row r="344" spans="27:37" x14ac:dyDescent="0.35">
      <c r="AA344" s="128" t="s">
        <v>6343</v>
      </c>
      <c r="AB344" s="10" t="s">
        <v>5184</v>
      </c>
      <c r="AC344" s="51" t="s">
        <v>4624</v>
      </c>
      <c r="AD344" s="10" t="s">
        <v>413</v>
      </c>
      <c r="AE344" s="111" t="s">
        <v>413</v>
      </c>
      <c r="AF344" s="111" t="s">
        <v>413</v>
      </c>
      <c r="AG344" s="3" t="s">
        <v>413</v>
      </c>
      <c r="AH344" s="124"/>
      <c r="AI344" s="145" t="s">
        <v>1636</v>
      </c>
      <c r="AJ344" s="145" t="s">
        <v>1636</v>
      </c>
      <c r="AK344" s="145" t="s">
        <v>5853</v>
      </c>
    </row>
    <row r="345" spans="27:37" x14ac:dyDescent="0.35">
      <c r="AA345" s="128" t="s">
        <v>6343</v>
      </c>
      <c r="AB345" s="10" t="s">
        <v>5184</v>
      </c>
      <c r="AC345" s="51" t="s">
        <v>4645</v>
      </c>
      <c r="AD345" s="10" t="s">
        <v>413</v>
      </c>
      <c r="AE345" s="111" t="s">
        <v>413</v>
      </c>
      <c r="AF345" s="111" t="s">
        <v>413</v>
      </c>
      <c r="AG345" s="3" t="s">
        <v>413</v>
      </c>
      <c r="AH345" s="124"/>
      <c r="AI345" s="145" t="s">
        <v>1636</v>
      </c>
      <c r="AJ345" s="145" t="s">
        <v>1636</v>
      </c>
      <c r="AK345" s="145" t="s">
        <v>5854</v>
      </c>
    </row>
    <row r="346" spans="27:37" x14ac:dyDescent="0.35">
      <c r="AA346" s="128" t="s">
        <v>6343</v>
      </c>
      <c r="AB346" s="10" t="s">
        <v>5185</v>
      </c>
      <c r="AC346" s="51" t="s">
        <v>4581</v>
      </c>
      <c r="AD346" s="10" t="s">
        <v>1477</v>
      </c>
      <c r="AE346" s="111" t="s">
        <v>3144</v>
      </c>
      <c r="AF346" s="111" t="s">
        <v>3144</v>
      </c>
      <c r="AG346" s="3" t="s">
        <v>6022</v>
      </c>
      <c r="AH346" s="124">
        <v>11</v>
      </c>
      <c r="AI346" s="145" t="s">
        <v>2353</v>
      </c>
      <c r="AJ346" s="145">
        <v>41</v>
      </c>
      <c r="AK346" s="145" t="s">
        <v>5855</v>
      </c>
    </row>
    <row r="347" spans="27:37" x14ac:dyDescent="0.35">
      <c r="AA347" s="128" t="s">
        <v>6343</v>
      </c>
      <c r="AB347" s="10" t="s">
        <v>5185</v>
      </c>
      <c r="AC347" s="51" t="s">
        <v>4602</v>
      </c>
      <c r="AD347" s="10" t="s">
        <v>824</v>
      </c>
      <c r="AE347" s="110" t="s">
        <v>2107</v>
      </c>
      <c r="AF347" s="110" t="s">
        <v>2107</v>
      </c>
      <c r="AG347" s="3" t="s">
        <v>4912</v>
      </c>
      <c r="AH347" s="124">
        <v>30</v>
      </c>
      <c r="AI347" s="145" t="s">
        <v>2353</v>
      </c>
      <c r="AJ347" s="145" t="s">
        <v>1636</v>
      </c>
      <c r="AK347" s="145" t="s">
        <v>5856</v>
      </c>
    </row>
    <row r="348" spans="27:37" x14ac:dyDescent="0.35">
      <c r="AA348" s="128" t="s">
        <v>6343</v>
      </c>
      <c r="AB348" s="10" t="s">
        <v>5185</v>
      </c>
      <c r="AC348" s="51" t="s">
        <v>4623</v>
      </c>
      <c r="AD348" s="10" t="s">
        <v>413</v>
      </c>
      <c r="AE348" s="111" t="s">
        <v>413</v>
      </c>
      <c r="AF348" s="111" t="s">
        <v>413</v>
      </c>
      <c r="AG348" s="3" t="s">
        <v>413</v>
      </c>
      <c r="AH348" s="124"/>
      <c r="AI348" s="145" t="s">
        <v>1636</v>
      </c>
      <c r="AJ348" s="145" t="s">
        <v>1636</v>
      </c>
      <c r="AK348" s="145" t="s">
        <v>5857</v>
      </c>
    </row>
    <row r="349" spans="27:37" x14ac:dyDescent="0.35">
      <c r="AA349" s="128" t="s">
        <v>6343</v>
      </c>
      <c r="AB349" s="10" t="s">
        <v>5185</v>
      </c>
      <c r="AC349" s="51" t="s">
        <v>4644</v>
      </c>
      <c r="AD349" s="10" t="s">
        <v>413</v>
      </c>
      <c r="AE349" s="111" t="s">
        <v>413</v>
      </c>
      <c r="AF349" s="111" t="s">
        <v>413</v>
      </c>
      <c r="AG349" s="3" t="s">
        <v>413</v>
      </c>
      <c r="AH349" s="124"/>
      <c r="AI349" s="145" t="s">
        <v>1636</v>
      </c>
      <c r="AJ349" s="145" t="s">
        <v>1636</v>
      </c>
      <c r="AK349" s="145" t="s">
        <v>5858</v>
      </c>
    </row>
    <row r="350" spans="27:37" x14ac:dyDescent="0.35">
      <c r="AA350" s="128" t="s">
        <v>6343</v>
      </c>
      <c r="AB350" s="10" t="s">
        <v>5186</v>
      </c>
      <c r="AC350" s="51" t="s">
        <v>4580</v>
      </c>
      <c r="AD350" s="10" t="s">
        <v>2092</v>
      </c>
      <c r="AE350" s="111" t="s">
        <v>2110</v>
      </c>
      <c r="AF350" s="111" t="s">
        <v>2110</v>
      </c>
      <c r="AG350" s="3" t="s">
        <v>6194</v>
      </c>
      <c r="AH350" s="124">
        <v>33</v>
      </c>
      <c r="AI350" s="145" t="s">
        <v>2353</v>
      </c>
      <c r="AJ350" s="145">
        <v>49</v>
      </c>
      <c r="AK350" s="145" t="s">
        <v>5859</v>
      </c>
    </row>
    <row r="351" spans="27:37" x14ac:dyDescent="0.35">
      <c r="AA351" s="128" t="s">
        <v>6343</v>
      </c>
      <c r="AB351" s="10" t="s">
        <v>5186</v>
      </c>
      <c r="AC351" s="51" t="s">
        <v>4601</v>
      </c>
      <c r="AD351" s="10" t="s">
        <v>2092</v>
      </c>
      <c r="AE351" s="110" t="s">
        <v>2110</v>
      </c>
      <c r="AF351" s="110" t="s">
        <v>2110</v>
      </c>
      <c r="AG351" s="3" t="s">
        <v>6001</v>
      </c>
      <c r="AH351" s="124">
        <v>16</v>
      </c>
      <c r="AI351" s="145" t="s">
        <v>2353</v>
      </c>
      <c r="AJ351" s="145" t="s">
        <v>1636</v>
      </c>
      <c r="AK351" s="145" t="s">
        <v>5860</v>
      </c>
    </row>
    <row r="352" spans="27:37" x14ac:dyDescent="0.35">
      <c r="AA352" s="128" t="s">
        <v>6343</v>
      </c>
      <c r="AB352" s="10" t="s">
        <v>5186</v>
      </c>
      <c r="AC352" s="51" t="s">
        <v>4622</v>
      </c>
      <c r="AD352" s="10" t="s">
        <v>413</v>
      </c>
      <c r="AE352" s="110" t="s">
        <v>413</v>
      </c>
      <c r="AF352" s="110" t="s">
        <v>413</v>
      </c>
      <c r="AG352" s="3" t="s">
        <v>413</v>
      </c>
      <c r="AH352" s="124"/>
      <c r="AI352" s="145" t="s">
        <v>1636</v>
      </c>
      <c r="AJ352" s="145" t="s">
        <v>1636</v>
      </c>
      <c r="AK352" s="145" t="s">
        <v>5861</v>
      </c>
    </row>
    <row r="353" spans="27:37" x14ac:dyDescent="0.35">
      <c r="AA353" s="128" t="s">
        <v>6343</v>
      </c>
      <c r="AB353" s="10" t="s">
        <v>5186</v>
      </c>
      <c r="AC353" s="51" t="s">
        <v>4643</v>
      </c>
      <c r="AD353" s="10" t="s">
        <v>413</v>
      </c>
      <c r="AE353" s="110" t="s">
        <v>413</v>
      </c>
      <c r="AF353" s="110" t="s">
        <v>413</v>
      </c>
      <c r="AG353" s="3" t="s">
        <v>413</v>
      </c>
      <c r="AH353" s="124"/>
      <c r="AI353" s="145" t="s">
        <v>1636</v>
      </c>
      <c r="AJ353" s="145" t="s">
        <v>1636</v>
      </c>
      <c r="AK353" s="145" t="s">
        <v>5862</v>
      </c>
    </row>
    <row r="354" spans="27:37" x14ac:dyDescent="0.35">
      <c r="AA354" s="128" t="s">
        <v>6343</v>
      </c>
      <c r="AB354" s="10" t="s">
        <v>5187</v>
      </c>
      <c r="AC354" s="51" t="s">
        <v>4579</v>
      </c>
      <c r="AD354" s="10" t="s">
        <v>832</v>
      </c>
      <c r="AE354" s="110" t="s">
        <v>1111</v>
      </c>
      <c r="AF354" s="110" t="s">
        <v>1111</v>
      </c>
      <c r="AG354" s="3" t="s">
        <v>6374</v>
      </c>
      <c r="AH354" s="124">
        <v>37</v>
      </c>
      <c r="AI354" s="145" t="s">
        <v>2353</v>
      </c>
      <c r="AJ354" s="145">
        <v>37</v>
      </c>
      <c r="AK354" s="145" t="s">
        <v>5863</v>
      </c>
    </row>
    <row r="355" spans="27:37" x14ac:dyDescent="0.35">
      <c r="AA355" s="128" t="s">
        <v>6343</v>
      </c>
      <c r="AB355" s="10" t="s">
        <v>5187</v>
      </c>
      <c r="AC355" s="51" t="s">
        <v>4600</v>
      </c>
      <c r="AD355" s="10" t="s">
        <v>413</v>
      </c>
      <c r="AE355" s="110" t="s">
        <v>413</v>
      </c>
      <c r="AF355" s="110" t="s">
        <v>413</v>
      </c>
      <c r="AG355" s="3" t="s">
        <v>413</v>
      </c>
      <c r="AH355" s="124"/>
      <c r="AI355" s="145" t="s">
        <v>1636</v>
      </c>
      <c r="AJ355" s="145" t="s">
        <v>1636</v>
      </c>
      <c r="AK355" s="145" t="s">
        <v>5864</v>
      </c>
    </row>
    <row r="356" spans="27:37" x14ac:dyDescent="0.35">
      <c r="AA356" s="128" t="s">
        <v>6343</v>
      </c>
      <c r="AB356" s="10" t="s">
        <v>5187</v>
      </c>
      <c r="AC356" s="51" t="s">
        <v>4621</v>
      </c>
      <c r="AD356" s="10" t="s">
        <v>413</v>
      </c>
      <c r="AE356" s="111" t="s">
        <v>413</v>
      </c>
      <c r="AF356" s="111" t="s">
        <v>413</v>
      </c>
      <c r="AG356" s="3" t="s">
        <v>413</v>
      </c>
      <c r="AH356" s="124"/>
      <c r="AI356" s="145" t="s">
        <v>1636</v>
      </c>
      <c r="AJ356" s="145" t="s">
        <v>1636</v>
      </c>
      <c r="AK356" s="145" t="s">
        <v>5865</v>
      </c>
    </row>
    <row r="357" spans="27:37" x14ac:dyDescent="0.35">
      <c r="AA357" s="128" t="s">
        <v>6343</v>
      </c>
      <c r="AB357" s="10" t="s">
        <v>5187</v>
      </c>
      <c r="AC357" s="51" t="s">
        <v>4642</v>
      </c>
      <c r="AD357" s="10" t="s">
        <v>413</v>
      </c>
      <c r="AE357" s="111" t="s">
        <v>413</v>
      </c>
      <c r="AF357" s="111" t="s">
        <v>413</v>
      </c>
      <c r="AG357" s="3" t="s">
        <v>413</v>
      </c>
      <c r="AH357" s="124"/>
      <c r="AI357" s="145" t="s">
        <v>1636</v>
      </c>
      <c r="AJ357" s="145" t="s">
        <v>1636</v>
      </c>
      <c r="AK357" s="145" t="s">
        <v>5866</v>
      </c>
    </row>
    <row r="358" spans="27:37" x14ac:dyDescent="0.35">
      <c r="AA358" s="128" t="s">
        <v>6343</v>
      </c>
      <c r="AB358" s="10" t="s">
        <v>5188</v>
      </c>
      <c r="AC358" s="51" t="s">
        <v>4578</v>
      </c>
      <c r="AD358" s="10" t="s">
        <v>824</v>
      </c>
      <c r="AE358" s="111" t="s">
        <v>2107</v>
      </c>
      <c r="AF358" s="111" t="s">
        <v>2107</v>
      </c>
      <c r="AG358" s="3" t="s">
        <v>6006</v>
      </c>
      <c r="AH358" s="124">
        <v>34</v>
      </c>
      <c r="AI358" s="145" t="s">
        <v>2353</v>
      </c>
      <c r="AJ358" s="145">
        <v>47</v>
      </c>
      <c r="AK358" s="145" t="s">
        <v>5867</v>
      </c>
    </row>
    <row r="359" spans="27:37" x14ac:dyDescent="0.35">
      <c r="AA359" s="128" t="s">
        <v>6343</v>
      </c>
      <c r="AB359" s="10" t="s">
        <v>5188</v>
      </c>
      <c r="AC359" s="51" t="s">
        <v>4599</v>
      </c>
      <c r="AD359" s="10" t="s">
        <v>824</v>
      </c>
      <c r="AE359" s="110" t="s">
        <v>2107</v>
      </c>
      <c r="AF359" s="110" t="s">
        <v>2107</v>
      </c>
      <c r="AG359" s="3" t="s">
        <v>6002</v>
      </c>
      <c r="AH359" s="124">
        <v>13</v>
      </c>
      <c r="AI359" s="145" t="s">
        <v>2353</v>
      </c>
      <c r="AJ359" s="145" t="s">
        <v>1636</v>
      </c>
      <c r="AK359" s="145" t="s">
        <v>5868</v>
      </c>
    </row>
    <row r="360" spans="27:37" x14ac:dyDescent="0.35">
      <c r="AA360" s="128" t="s">
        <v>6343</v>
      </c>
      <c r="AB360" s="10" t="s">
        <v>5188</v>
      </c>
      <c r="AC360" s="51" t="s">
        <v>4620</v>
      </c>
      <c r="AD360" s="10" t="s">
        <v>413</v>
      </c>
      <c r="AE360" s="111" t="s">
        <v>413</v>
      </c>
      <c r="AF360" s="111" t="s">
        <v>413</v>
      </c>
      <c r="AG360" s="3" t="s">
        <v>413</v>
      </c>
      <c r="AH360" s="124"/>
      <c r="AI360" s="145" t="s">
        <v>1636</v>
      </c>
      <c r="AJ360" s="145" t="s">
        <v>1636</v>
      </c>
      <c r="AK360" s="145" t="s">
        <v>5869</v>
      </c>
    </row>
    <row r="361" spans="27:37" x14ac:dyDescent="0.35">
      <c r="AA361" s="128" t="s">
        <v>6343</v>
      </c>
      <c r="AB361" s="10" t="s">
        <v>5188</v>
      </c>
      <c r="AC361" s="51" t="s">
        <v>4641</v>
      </c>
      <c r="AD361" s="10" t="s">
        <v>413</v>
      </c>
      <c r="AE361" s="111" t="s">
        <v>413</v>
      </c>
      <c r="AF361" s="111" t="s">
        <v>413</v>
      </c>
      <c r="AG361" s="3" t="s">
        <v>413</v>
      </c>
      <c r="AH361" s="124"/>
      <c r="AI361" s="145" t="s">
        <v>1636</v>
      </c>
      <c r="AJ361" s="145" t="s">
        <v>1636</v>
      </c>
      <c r="AK361" s="145" t="s">
        <v>5870</v>
      </c>
    </row>
    <row r="362" spans="27:37" x14ac:dyDescent="0.35">
      <c r="AA362" s="128" t="s">
        <v>6343</v>
      </c>
      <c r="AB362" s="10" t="s">
        <v>5192</v>
      </c>
      <c r="AC362" s="51" t="s">
        <v>4577</v>
      </c>
      <c r="AD362" s="10" t="s">
        <v>824</v>
      </c>
      <c r="AE362" s="111" t="s">
        <v>2107</v>
      </c>
      <c r="AF362" s="111" t="s">
        <v>2107</v>
      </c>
      <c r="AG362" s="3" t="s">
        <v>6002</v>
      </c>
      <c r="AH362" s="124">
        <v>9</v>
      </c>
      <c r="AI362" s="145" t="s">
        <v>2353</v>
      </c>
      <c r="AJ362" s="145">
        <v>49</v>
      </c>
      <c r="AK362" s="145" t="s">
        <v>5871</v>
      </c>
    </row>
    <row r="363" spans="27:37" x14ac:dyDescent="0.35">
      <c r="AA363" s="128" t="s">
        <v>6343</v>
      </c>
      <c r="AB363" s="10" t="s">
        <v>5192</v>
      </c>
      <c r="AC363" s="51" t="s">
        <v>4598</v>
      </c>
      <c r="AD363" s="10" t="s">
        <v>2092</v>
      </c>
      <c r="AE363" s="110" t="s">
        <v>2110</v>
      </c>
      <c r="AF363" s="110" t="s">
        <v>2110</v>
      </c>
      <c r="AG363" s="3" t="s">
        <v>4465</v>
      </c>
      <c r="AH363" s="124">
        <v>22</v>
      </c>
      <c r="AI363" s="145" t="s">
        <v>2353</v>
      </c>
      <c r="AJ363" s="145" t="s">
        <v>1636</v>
      </c>
      <c r="AK363" s="145" t="s">
        <v>5872</v>
      </c>
    </row>
    <row r="364" spans="27:37" x14ac:dyDescent="0.35">
      <c r="AA364" s="128" t="s">
        <v>6343</v>
      </c>
      <c r="AB364" s="10" t="s">
        <v>5192</v>
      </c>
      <c r="AC364" s="51" t="s">
        <v>4619</v>
      </c>
      <c r="AD364" s="10" t="s">
        <v>1475</v>
      </c>
      <c r="AE364" s="110" t="s">
        <v>1634</v>
      </c>
      <c r="AF364" s="110" t="s">
        <v>1634</v>
      </c>
      <c r="AG364" s="3" t="s">
        <v>6025</v>
      </c>
      <c r="AH364" s="124">
        <v>18</v>
      </c>
      <c r="AI364" s="145" t="s">
        <v>2353</v>
      </c>
      <c r="AJ364" s="145" t="s">
        <v>1636</v>
      </c>
      <c r="AK364" s="145" t="s">
        <v>5873</v>
      </c>
    </row>
    <row r="365" spans="27:37" x14ac:dyDescent="0.35">
      <c r="AA365" s="128" t="s">
        <v>6343</v>
      </c>
      <c r="AB365" s="10" t="s">
        <v>5192</v>
      </c>
      <c r="AC365" s="51" t="s">
        <v>4640</v>
      </c>
      <c r="AD365" s="10" t="s">
        <v>413</v>
      </c>
      <c r="AE365" s="110" t="s">
        <v>413</v>
      </c>
      <c r="AF365" s="110" t="s">
        <v>413</v>
      </c>
      <c r="AG365" s="3" t="s">
        <v>413</v>
      </c>
      <c r="AH365" s="124"/>
      <c r="AI365" s="145" t="s">
        <v>1636</v>
      </c>
      <c r="AJ365" s="145" t="s">
        <v>1636</v>
      </c>
      <c r="AK365" s="145" t="s">
        <v>5874</v>
      </c>
    </row>
    <row r="366" spans="27:37" x14ac:dyDescent="0.35">
      <c r="AA366" s="128" t="s">
        <v>6343</v>
      </c>
      <c r="AB366" s="10" t="s">
        <v>5193</v>
      </c>
      <c r="AC366" s="51" t="s">
        <v>4485</v>
      </c>
      <c r="AD366" s="10" t="s">
        <v>5392</v>
      </c>
      <c r="AE366" s="110" t="s">
        <v>5403</v>
      </c>
      <c r="AF366" s="110" t="s">
        <v>5403</v>
      </c>
      <c r="AG366" s="3" t="s">
        <v>6375</v>
      </c>
      <c r="AH366" s="124">
        <v>14</v>
      </c>
      <c r="AI366" s="145" t="s">
        <v>2353</v>
      </c>
      <c r="AJ366" s="145">
        <v>44</v>
      </c>
      <c r="AK366" s="145" t="s">
        <v>5875</v>
      </c>
    </row>
    <row r="367" spans="27:37" x14ac:dyDescent="0.35">
      <c r="AA367" s="128" t="s">
        <v>6343</v>
      </c>
      <c r="AB367" s="10" t="s">
        <v>5193</v>
      </c>
      <c r="AC367" s="51" t="s">
        <v>4506</v>
      </c>
      <c r="AD367" s="10" t="s">
        <v>5392</v>
      </c>
      <c r="AE367" s="110" t="s">
        <v>5403</v>
      </c>
      <c r="AF367" s="110" t="s">
        <v>5403</v>
      </c>
      <c r="AG367" s="3" t="s">
        <v>5401</v>
      </c>
      <c r="AH367" s="124">
        <v>30</v>
      </c>
      <c r="AI367" s="145" t="s">
        <v>2353</v>
      </c>
      <c r="AJ367" s="145" t="s">
        <v>1636</v>
      </c>
      <c r="AK367" s="145" t="s">
        <v>5876</v>
      </c>
    </row>
    <row r="368" spans="27:37" x14ac:dyDescent="0.35">
      <c r="AA368" s="128" t="s">
        <v>6343</v>
      </c>
      <c r="AB368" s="10" t="s">
        <v>5193</v>
      </c>
      <c r="AC368" s="51" t="s">
        <v>4527</v>
      </c>
      <c r="AD368" s="10" t="s">
        <v>413</v>
      </c>
      <c r="AE368" s="110" t="s">
        <v>413</v>
      </c>
      <c r="AF368" s="110" t="s">
        <v>413</v>
      </c>
      <c r="AG368" s="3" t="s">
        <v>413</v>
      </c>
      <c r="AH368" s="124"/>
      <c r="AI368" s="145" t="s">
        <v>1636</v>
      </c>
      <c r="AJ368" s="145" t="s">
        <v>1636</v>
      </c>
      <c r="AK368" s="145" t="s">
        <v>5877</v>
      </c>
    </row>
    <row r="369" spans="27:37" x14ac:dyDescent="0.35">
      <c r="AA369" s="128" t="s">
        <v>6343</v>
      </c>
      <c r="AB369" s="10" t="s">
        <v>5193</v>
      </c>
      <c r="AC369" s="51" t="s">
        <v>4548</v>
      </c>
      <c r="AD369" s="10" t="s">
        <v>413</v>
      </c>
      <c r="AE369" s="110" t="s">
        <v>413</v>
      </c>
      <c r="AF369" s="110" t="s">
        <v>413</v>
      </c>
      <c r="AG369" s="3" t="s">
        <v>413</v>
      </c>
      <c r="AH369" s="124"/>
      <c r="AI369" s="145" t="s">
        <v>1636</v>
      </c>
      <c r="AJ369" s="145" t="s">
        <v>1636</v>
      </c>
      <c r="AK369" s="145" t="s">
        <v>5878</v>
      </c>
    </row>
    <row r="370" spans="27:37" x14ac:dyDescent="0.35">
      <c r="AA370" s="128" t="s">
        <v>6343</v>
      </c>
      <c r="AB370" s="10" t="s">
        <v>5194</v>
      </c>
      <c r="AC370" s="51" t="s">
        <v>4484</v>
      </c>
      <c r="AD370" s="10" t="s">
        <v>829</v>
      </c>
      <c r="AE370" s="110" t="s">
        <v>1083</v>
      </c>
      <c r="AF370" s="110" t="s">
        <v>1083</v>
      </c>
      <c r="AG370" s="3" t="s">
        <v>6376</v>
      </c>
      <c r="AH370" s="124">
        <v>38</v>
      </c>
      <c r="AI370" s="145" t="s">
        <v>2353</v>
      </c>
      <c r="AJ370" s="145">
        <v>50</v>
      </c>
      <c r="AK370" s="145" t="s">
        <v>5879</v>
      </c>
    </row>
    <row r="371" spans="27:37" x14ac:dyDescent="0.35">
      <c r="AA371" s="128" t="s">
        <v>6343</v>
      </c>
      <c r="AB371" s="10" t="s">
        <v>5194</v>
      </c>
      <c r="AC371" s="51" t="s">
        <v>4505</v>
      </c>
      <c r="AD371" s="10" t="s">
        <v>5392</v>
      </c>
      <c r="AE371" s="110" t="s">
        <v>5403</v>
      </c>
      <c r="AF371" s="110" t="s">
        <v>5403</v>
      </c>
      <c r="AG371" s="3" t="s">
        <v>5400</v>
      </c>
      <c r="AH371" s="124">
        <v>12</v>
      </c>
      <c r="AI371" s="145" t="s">
        <v>2353</v>
      </c>
      <c r="AJ371" s="145" t="s">
        <v>1636</v>
      </c>
      <c r="AK371" s="145" t="s">
        <v>5880</v>
      </c>
    </row>
    <row r="372" spans="27:37" x14ac:dyDescent="0.35">
      <c r="AA372" s="128" t="s">
        <v>6343</v>
      </c>
      <c r="AB372" s="10" t="s">
        <v>5194</v>
      </c>
      <c r="AC372" s="51" t="s">
        <v>4526</v>
      </c>
      <c r="AD372" s="48" t="s">
        <v>413</v>
      </c>
      <c r="AE372" s="110" t="s">
        <v>413</v>
      </c>
      <c r="AF372" s="110" t="s">
        <v>413</v>
      </c>
      <c r="AG372" s="3" t="s">
        <v>413</v>
      </c>
      <c r="AH372" s="124"/>
      <c r="AI372" s="145" t="s">
        <v>1636</v>
      </c>
      <c r="AJ372" s="145" t="s">
        <v>1636</v>
      </c>
      <c r="AK372" s="145" t="s">
        <v>5881</v>
      </c>
    </row>
    <row r="373" spans="27:37" x14ac:dyDescent="0.35">
      <c r="AA373" s="128" t="s">
        <v>6343</v>
      </c>
      <c r="AB373" s="10" t="s">
        <v>5194</v>
      </c>
      <c r="AC373" s="51" t="s">
        <v>4547</v>
      </c>
      <c r="AD373" s="10" t="s">
        <v>413</v>
      </c>
      <c r="AE373" s="110" t="s">
        <v>413</v>
      </c>
      <c r="AF373" s="110" t="s">
        <v>413</v>
      </c>
      <c r="AG373" s="3" t="s">
        <v>413</v>
      </c>
      <c r="AH373" s="124"/>
      <c r="AI373" s="145" t="s">
        <v>1636</v>
      </c>
      <c r="AJ373" s="145" t="s">
        <v>1636</v>
      </c>
      <c r="AK373" s="145" t="s">
        <v>5882</v>
      </c>
    </row>
    <row r="374" spans="27:37" x14ac:dyDescent="0.35">
      <c r="AA374" s="128" t="s">
        <v>6343</v>
      </c>
      <c r="AB374" s="10" t="s">
        <v>5195</v>
      </c>
      <c r="AC374" s="51" t="s">
        <v>4483</v>
      </c>
      <c r="AD374" s="10" t="s">
        <v>829</v>
      </c>
      <c r="AE374" s="110" t="s">
        <v>1083</v>
      </c>
      <c r="AF374" s="110" t="s">
        <v>1083</v>
      </c>
      <c r="AG374" s="3" t="s">
        <v>6377</v>
      </c>
      <c r="AH374" s="124">
        <v>14</v>
      </c>
      <c r="AI374" s="145" t="s">
        <v>2353</v>
      </c>
      <c r="AJ374" s="145">
        <v>49</v>
      </c>
      <c r="AK374" s="145" t="s">
        <v>5883</v>
      </c>
    </row>
    <row r="375" spans="27:37" x14ac:dyDescent="0.35">
      <c r="AA375" s="128" t="s">
        <v>6343</v>
      </c>
      <c r="AB375" s="10" t="s">
        <v>5195</v>
      </c>
      <c r="AC375" s="51" t="s">
        <v>4504</v>
      </c>
      <c r="AD375" s="10" t="s">
        <v>829</v>
      </c>
      <c r="AE375" s="110" t="s">
        <v>1083</v>
      </c>
      <c r="AF375" s="110" t="s">
        <v>1083</v>
      </c>
      <c r="AG375" s="3" t="s">
        <v>6003</v>
      </c>
      <c r="AH375" s="124">
        <v>30</v>
      </c>
      <c r="AI375" s="145" t="s">
        <v>2353</v>
      </c>
      <c r="AJ375" s="145" t="s">
        <v>1636</v>
      </c>
      <c r="AK375" s="145" t="s">
        <v>5884</v>
      </c>
    </row>
    <row r="376" spans="27:37" x14ac:dyDescent="0.35">
      <c r="AA376" s="128" t="s">
        <v>6343</v>
      </c>
      <c r="AB376" s="10" t="s">
        <v>5195</v>
      </c>
      <c r="AC376" s="51" t="s">
        <v>4525</v>
      </c>
      <c r="AD376" s="10" t="s">
        <v>5392</v>
      </c>
      <c r="AE376" s="110" t="s">
        <v>5403</v>
      </c>
      <c r="AF376" s="110" t="s">
        <v>5403</v>
      </c>
      <c r="AG376" s="3" t="s">
        <v>5395</v>
      </c>
      <c r="AH376" s="124">
        <v>5</v>
      </c>
      <c r="AI376" s="145" t="s">
        <v>2353</v>
      </c>
      <c r="AJ376" s="145" t="s">
        <v>1636</v>
      </c>
      <c r="AK376" s="145" t="s">
        <v>5885</v>
      </c>
    </row>
    <row r="377" spans="27:37" x14ac:dyDescent="0.35">
      <c r="AA377" s="128" t="s">
        <v>6343</v>
      </c>
      <c r="AB377" s="10" t="s">
        <v>5195</v>
      </c>
      <c r="AC377" s="51" t="s">
        <v>4546</v>
      </c>
      <c r="AD377" s="10" t="s">
        <v>413</v>
      </c>
      <c r="AE377" s="110" t="s">
        <v>413</v>
      </c>
      <c r="AF377" s="110" t="s">
        <v>413</v>
      </c>
      <c r="AG377" s="3" t="s">
        <v>413</v>
      </c>
      <c r="AH377" s="124"/>
      <c r="AI377" s="145" t="s">
        <v>1636</v>
      </c>
      <c r="AJ377" s="145" t="s">
        <v>1636</v>
      </c>
      <c r="AK377" s="145" t="s">
        <v>5886</v>
      </c>
    </row>
    <row r="378" spans="27:37" x14ac:dyDescent="0.35">
      <c r="AA378" s="128" t="s">
        <v>6343</v>
      </c>
      <c r="AB378" s="10" t="s">
        <v>5196</v>
      </c>
      <c r="AC378" s="51" t="s">
        <v>4482</v>
      </c>
      <c r="AD378" s="10" t="s">
        <v>829</v>
      </c>
      <c r="AE378" s="110" t="s">
        <v>1083</v>
      </c>
      <c r="AF378" s="110" t="s">
        <v>1083</v>
      </c>
      <c r="AG378" s="116" t="s">
        <v>5230</v>
      </c>
      <c r="AH378" s="124">
        <v>13</v>
      </c>
      <c r="AI378" s="145" t="s">
        <v>2353</v>
      </c>
      <c r="AJ378" s="145">
        <v>51</v>
      </c>
      <c r="AK378" s="145" t="s">
        <v>5887</v>
      </c>
    </row>
    <row r="379" spans="27:37" x14ac:dyDescent="0.35">
      <c r="AA379" s="128" t="s">
        <v>6343</v>
      </c>
      <c r="AB379" s="10" t="s">
        <v>5196</v>
      </c>
      <c r="AC379" s="51" t="s">
        <v>4503</v>
      </c>
      <c r="AD379" s="10" t="s">
        <v>829</v>
      </c>
      <c r="AE379" s="110" t="s">
        <v>1083</v>
      </c>
      <c r="AF379" s="110" t="s">
        <v>1083</v>
      </c>
      <c r="AG379" s="3" t="s">
        <v>5227</v>
      </c>
      <c r="AH379" s="124">
        <v>28</v>
      </c>
      <c r="AI379" s="145" t="s">
        <v>2353</v>
      </c>
      <c r="AJ379" s="145" t="s">
        <v>1636</v>
      </c>
      <c r="AK379" s="145" t="s">
        <v>5888</v>
      </c>
    </row>
    <row r="380" spans="27:37" x14ac:dyDescent="0.35">
      <c r="AA380" s="128" t="s">
        <v>6343</v>
      </c>
      <c r="AB380" s="10" t="s">
        <v>5196</v>
      </c>
      <c r="AC380" s="51" t="s">
        <v>4524</v>
      </c>
      <c r="AD380" s="10" t="s">
        <v>5392</v>
      </c>
      <c r="AE380" s="110" t="s">
        <v>5403</v>
      </c>
      <c r="AF380" s="110" t="s">
        <v>5403</v>
      </c>
      <c r="AG380" s="3" t="s">
        <v>6378</v>
      </c>
      <c r="AH380" s="124">
        <v>10</v>
      </c>
      <c r="AI380" s="145" t="s">
        <v>2353</v>
      </c>
      <c r="AJ380" s="145" t="s">
        <v>1636</v>
      </c>
      <c r="AK380" s="145" t="s">
        <v>5889</v>
      </c>
    </row>
    <row r="381" spans="27:37" x14ac:dyDescent="0.35">
      <c r="AA381" s="128" t="s">
        <v>6343</v>
      </c>
      <c r="AB381" s="10" t="s">
        <v>5196</v>
      </c>
      <c r="AC381" s="51" t="s">
        <v>4545</v>
      </c>
      <c r="AD381" s="10" t="s">
        <v>413</v>
      </c>
      <c r="AE381" s="110" t="s">
        <v>413</v>
      </c>
      <c r="AF381" s="110" t="s">
        <v>413</v>
      </c>
      <c r="AG381" s="3" t="s">
        <v>413</v>
      </c>
      <c r="AH381" s="124"/>
      <c r="AI381" s="145" t="s">
        <v>1636</v>
      </c>
      <c r="AJ381" s="145" t="s">
        <v>1636</v>
      </c>
      <c r="AK381" s="145" t="s">
        <v>5890</v>
      </c>
    </row>
    <row r="382" spans="27:37" x14ac:dyDescent="0.35">
      <c r="AA382" s="128" t="s">
        <v>6343</v>
      </c>
      <c r="AB382" s="10" t="s">
        <v>5197</v>
      </c>
      <c r="AC382" s="51" t="s">
        <v>4481</v>
      </c>
      <c r="AD382" s="10" t="s">
        <v>829</v>
      </c>
      <c r="AE382" s="110" t="s">
        <v>1083</v>
      </c>
      <c r="AF382" s="110" t="s">
        <v>1083</v>
      </c>
      <c r="AG382" s="3" t="s">
        <v>6004</v>
      </c>
      <c r="AH382" s="124">
        <v>32</v>
      </c>
      <c r="AI382" s="145" t="s">
        <v>2353</v>
      </c>
      <c r="AJ382" s="145">
        <v>49</v>
      </c>
      <c r="AK382" s="145" t="s">
        <v>5891</v>
      </c>
    </row>
    <row r="383" spans="27:37" x14ac:dyDescent="0.35">
      <c r="AA383" s="128" t="s">
        <v>6343</v>
      </c>
      <c r="AB383" s="10" t="s">
        <v>5197</v>
      </c>
      <c r="AC383" s="51" t="s">
        <v>4502</v>
      </c>
      <c r="AD383" s="10" t="s">
        <v>829</v>
      </c>
      <c r="AE383" s="110" t="s">
        <v>1083</v>
      </c>
      <c r="AF383" s="110" t="s">
        <v>1083</v>
      </c>
      <c r="AG383" s="3" t="s">
        <v>5230</v>
      </c>
      <c r="AH383" s="124">
        <v>17</v>
      </c>
      <c r="AI383" s="145" t="s">
        <v>2353</v>
      </c>
      <c r="AJ383" s="145" t="s">
        <v>1636</v>
      </c>
      <c r="AK383" s="145" t="s">
        <v>5892</v>
      </c>
    </row>
    <row r="384" spans="27:37" x14ac:dyDescent="0.35">
      <c r="AA384" s="128" t="s">
        <v>6343</v>
      </c>
      <c r="AB384" s="10" t="s">
        <v>5197</v>
      </c>
      <c r="AC384" s="51" t="s">
        <v>4523</v>
      </c>
      <c r="AD384" s="10" t="s">
        <v>413</v>
      </c>
      <c r="AE384" s="110" t="s">
        <v>413</v>
      </c>
      <c r="AF384" s="110" t="s">
        <v>413</v>
      </c>
      <c r="AG384" s="3" t="s">
        <v>413</v>
      </c>
      <c r="AH384" s="124"/>
      <c r="AI384" s="145" t="s">
        <v>1636</v>
      </c>
      <c r="AJ384" s="145" t="s">
        <v>1636</v>
      </c>
      <c r="AK384" s="145" t="s">
        <v>5893</v>
      </c>
    </row>
    <row r="385" spans="27:37" x14ac:dyDescent="0.35">
      <c r="AA385" s="128" t="s">
        <v>6343</v>
      </c>
      <c r="AB385" s="10" t="s">
        <v>5197</v>
      </c>
      <c r="AC385" s="51" t="s">
        <v>4544</v>
      </c>
      <c r="AD385" s="10" t="s">
        <v>413</v>
      </c>
      <c r="AE385" s="110" t="s">
        <v>413</v>
      </c>
      <c r="AF385" s="110" t="s">
        <v>413</v>
      </c>
      <c r="AG385" s="3" t="s">
        <v>413</v>
      </c>
      <c r="AH385" s="124"/>
      <c r="AI385" s="145" t="s">
        <v>1636</v>
      </c>
      <c r="AJ385" s="145" t="s">
        <v>1636</v>
      </c>
      <c r="AK385" s="145" t="s">
        <v>5894</v>
      </c>
    </row>
    <row r="386" spans="27:37" x14ac:dyDescent="0.35">
      <c r="AA386" s="128" t="s">
        <v>6343</v>
      </c>
      <c r="AB386" s="10" t="s">
        <v>5198</v>
      </c>
      <c r="AC386" s="51" t="s">
        <v>4480</v>
      </c>
      <c r="AD386" s="10" t="s">
        <v>819</v>
      </c>
      <c r="AE386" s="110" t="s">
        <v>2979</v>
      </c>
      <c r="AF386" s="110" t="s">
        <v>2979</v>
      </c>
      <c r="AG386" s="3" t="s">
        <v>6212</v>
      </c>
      <c r="AH386" s="124">
        <v>14</v>
      </c>
      <c r="AI386" s="145" t="s">
        <v>2353</v>
      </c>
      <c r="AJ386" s="145">
        <v>49</v>
      </c>
      <c r="AK386" s="145" t="s">
        <v>5895</v>
      </c>
    </row>
    <row r="387" spans="27:37" x14ac:dyDescent="0.35">
      <c r="AA387" s="128" t="s">
        <v>6343</v>
      </c>
      <c r="AB387" s="10" t="s">
        <v>5198</v>
      </c>
      <c r="AC387" s="51" t="s">
        <v>4501</v>
      </c>
      <c r="AD387" s="10" t="s">
        <v>819</v>
      </c>
      <c r="AE387" s="110" t="s">
        <v>2979</v>
      </c>
      <c r="AF387" s="110" t="s">
        <v>2979</v>
      </c>
      <c r="AG387" s="3" t="s">
        <v>6211</v>
      </c>
      <c r="AH387" s="124">
        <v>35</v>
      </c>
      <c r="AI387" s="145" t="s">
        <v>2353</v>
      </c>
      <c r="AJ387" s="145" t="s">
        <v>1636</v>
      </c>
      <c r="AK387" s="145" t="s">
        <v>5896</v>
      </c>
    </row>
    <row r="388" spans="27:37" x14ac:dyDescent="0.35">
      <c r="AA388" s="128" t="s">
        <v>6343</v>
      </c>
      <c r="AB388" s="10" t="s">
        <v>5198</v>
      </c>
      <c r="AC388" s="51" t="s">
        <v>4522</v>
      </c>
      <c r="AD388" s="10" t="s">
        <v>413</v>
      </c>
      <c r="AE388" s="110" t="s">
        <v>413</v>
      </c>
      <c r="AF388" s="110" t="s">
        <v>413</v>
      </c>
      <c r="AG388" s="3" t="s">
        <v>413</v>
      </c>
      <c r="AH388" s="124"/>
      <c r="AI388" s="145" t="s">
        <v>1636</v>
      </c>
      <c r="AJ388" s="145" t="s">
        <v>1636</v>
      </c>
      <c r="AK388" s="145" t="s">
        <v>5897</v>
      </c>
    </row>
    <row r="389" spans="27:37" x14ac:dyDescent="0.35">
      <c r="AA389" s="128" t="s">
        <v>6343</v>
      </c>
      <c r="AB389" s="10" t="s">
        <v>5198</v>
      </c>
      <c r="AC389" s="51" t="s">
        <v>4543</v>
      </c>
      <c r="AD389" s="10" t="s">
        <v>413</v>
      </c>
      <c r="AE389" s="110" t="s">
        <v>413</v>
      </c>
      <c r="AF389" s="110" t="s">
        <v>413</v>
      </c>
      <c r="AG389" s="3" t="s">
        <v>413</v>
      </c>
      <c r="AH389" s="124"/>
      <c r="AI389" s="145" t="s">
        <v>1636</v>
      </c>
      <c r="AJ389" s="145" t="s">
        <v>1636</v>
      </c>
      <c r="AK389" s="145" t="s">
        <v>5898</v>
      </c>
    </row>
    <row r="390" spans="27:37" x14ac:dyDescent="0.35">
      <c r="AA390" s="128" t="s">
        <v>6343</v>
      </c>
      <c r="AB390" s="10" t="s">
        <v>5199</v>
      </c>
      <c r="AC390" s="51" t="s">
        <v>4479</v>
      </c>
      <c r="AD390" s="10" t="s">
        <v>819</v>
      </c>
      <c r="AE390" s="110" t="s">
        <v>2979</v>
      </c>
      <c r="AF390" s="110" t="s">
        <v>2979</v>
      </c>
      <c r="AG390" s="3" t="s">
        <v>4916</v>
      </c>
      <c r="AH390" s="124">
        <v>49</v>
      </c>
      <c r="AI390" s="145" t="s">
        <v>2353</v>
      </c>
      <c r="AJ390" s="145">
        <v>49</v>
      </c>
      <c r="AK390" s="145" t="s">
        <v>5899</v>
      </c>
    </row>
    <row r="391" spans="27:37" x14ac:dyDescent="0.35">
      <c r="AA391" s="128" t="s">
        <v>6343</v>
      </c>
      <c r="AB391" s="10" t="s">
        <v>5199</v>
      </c>
      <c r="AC391" s="51" t="s">
        <v>4500</v>
      </c>
      <c r="AD391" s="10" t="s">
        <v>413</v>
      </c>
      <c r="AE391" s="110" t="s">
        <v>413</v>
      </c>
      <c r="AF391" s="110" t="s">
        <v>413</v>
      </c>
      <c r="AG391" s="3" t="s">
        <v>413</v>
      </c>
      <c r="AH391" s="124"/>
      <c r="AI391" s="145" t="s">
        <v>1636</v>
      </c>
      <c r="AJ391" s="145" t="s">
        <v>1636</v>
      </c>
      <c r="AK391" s="145" t="s">
        <v>5900</v>
      </c>
    </row>
    <row r="392" spans="27:37" x14ac:dyDescent="0.35">
      <c r="AA392" s="128" t="s">
        <v>6343</v>
      </c>
      <c r="AB392" s="10" t="s">
        <v>5199</v>
      </c>
      <c r="AC392" s="51" t="s">
        <v>4521</v>
      </c>
      <c r="AD392" s="10" t="s">
        <v>413</v>
      </c>
      <c r="AE392" s="110" t="s">
        <v>413</v>
      </c>
      <c r="AF392" s="155" t="s">
        <v>413</v>
      </c>
      <c r="AG392" s="3" t="s">
        <v>413</v>
      </c>
      <c r="AH392" s="124"/>
      <c r="AI392" s="145" t="s">
        <v>1636</v>
      </c>
      <c r="AJ392" s="145" t="s">
        <v>1636</v>
      </c>
      <c r="AK392" s="145" t="s">
        <v>5901</v>
      </c>
    </row>
    <row r="393" spans="27:37" x14ac:dyDescent="0.35">
      <c r="AA393" s="128" t="s">
        <v>6343</v>
      </c>
      <c r="AB393" s="51" t="s">
        <v>5199</v>
      </c>
      <c r="AC393" s="51" t="s">
        <v>4542</v>
      </c>
      <c r="AD393" s="51" t="s">
        <v>413</v>
      </c>
      <c r="AE393" s="129" t="s">
        <v>413</v>
      </c>
      <c r="AF393" s="129" t="s">
        <v>413</v>
      </c>
      <c r="AG393" s="3" t="s">
        <v>413</v>
      </c>
      <c r="AH393" s="124"/>
      <c r="AI393" s="154" t="s">
        <v>1636</v>
      </c>
      <c r="AJ393" s="154" t="s">
        <v>1636</v>
      </c>
      <c r="AK393" s="154" t="s">
        <v>5902</v>
      </c>
    </row>
    <row r="394" spans="27:37" x14ac:dyDescent="0.35">
      <c r="AA394" s="128" t="s">
        <v>6343</v>
      </c>
      <c r="AB394" s="10" t="s">
        <v>5200</v>
      </c>
      <c r="AC394" s="51" t="s">
        <v>4492</v>
      </c>
      <c r="AD394" s="10" t="s">
        <v>413</v>
      </c>
      <c r="AE394" s="110" t="s">
        <v>413</v>
      </c>
      <c r="AF394" s="110" t="s">
        <v>413</v>
      </c>
      <c r="AG394" s="3" t="s">
        <v>413</v>
      </c>
      <c r="AH394" s="124"/>
      <c r="AI394" s="145" t="s">
        <v>1636</v>
      </c>
      <c r="AJ394" s="145">
        <v>0</v>
      </c>
      <c r="AK394" s="145" t="s">
        <v>5903</v>
      </c>
    </row>
    <row r="395" spans="27:37" x14ac:dyDescent="0.35">
      <c r="AA395" s="128" t="s">
        <v>6343</v>
      </c>
      <c r="AB395" s="10" t="s">
        <v>5200</v>
      </c>
      <c r="AC395" s="51" t="s">
        <v>4513</v>
      </c>
      <c r="AD395" s="10" t="s">
        <v>413</v>
      </c>
      <c r="AE395" s="110" t="s">
        <v>413</v>
      </c>
      <c r="AF395" s="110" t="s">
        <v>413</v>
      </c>
      <c r="AG395" s="3" t="s">
        <v>413</v>
      </c>
      <c r="AH395" s="124"/>
      <c r="AI395" s="145" t="s">
        <v>1636</v>
      </c>
      <c r="AJ395" s="145" t="s">
        <v>1636</v>
      </c>
      <c r="AK395" s="145" t="s">
        <v>5904</v>
      </c>
    </row>
    <row r="396" spans="27:37" x14ac:dyDescent="0.35">
      <c r="AA396" s="128" t="s">
        <v>6343</v>
      </c>
      <c r="AB396" s="10" t="s">
        <v>5200</v>
      </c>
      <c r="AC396" s="51" t="s">
        <v>4534</v>
      </c>
      <c r="AD396" s="10" t="s">
        <v>413</v>
      </c>
      <c r="AE396" s="110" t="s">
        <v>413</v>
      </c>
      <c r="AF396" s="110" t="s">
        <v>413</v>
      </c>
      <c r="AG396" s="3" t="s">
        <v>413</v>
      </c>
      <c r="AH396" s="124"/>
      <c r="AI396" s="145" t="s">
        <v>1636</v>
      </c>
      <c r="AJ396" s="145" t="s">
        <v>1636</v>
      </c>
      <c r="AK396" s="145" t="s">
        <v>5905</v>
      </c>
    </row>
    <row r="397" spans="27:37" x14ac:dyDescent="0.35">
      <c r="AA397" s="128" t="s">
        <v>6343</v>
      </c>
      <c r="AB397" s="10" t="s">
        <v>5200</v>
      </c>
      <c r="AC397" s="51" t="s">
        <v>4555</v>
      </c>
      <c r="AD397" s="10" t="s">
        <v>413</v>
      </c>
      <c r="AE397" s="110" t="s">
        <v>413</v>
      </c>
      <c r="AF397" s="110" t="s">
        <v>413</v>
      </c>
      <c r="AG397" s="3" t="s">
        <v>413</v>
      </c>
      <c r="AH397" s="124"/>
      <c r="AI397" s="145" t="s">
        <v>1636</v>
      </c>
      <c r="AJ397" s="145" t="s">
        <v>1636</v>
      </c>
      <c r="AK397" s="145" t="s">
        <v>5906</v>
      </c>
    </row>
    <row r="398" spans="27:37" x14ac:dyDescent="0.35">
      <c r="AA398" s="128" t="s">
        <v>6343</v>
      </c>
      <c r="AB398" s="10" t="s">
        <v>5201</v>
      </c>
      <c r="AC398" s="51" t="s">
        <v>4491</v>
      </c>
      <c r="AD398" s="10" t="s">
        <v>413</v>
      </c>
      <c r="AE398" s="110" t="s">
        <v>413</v>
      </c>
      <c r="AF398" s="110" t="s">
        <v>413</v>
      </c>
      <c r="AG398" s="3" t="s">
        <v>413</v>
      </c>
      <c r="AH398" s="124"/>
      <c r="AI398" s="145" t="s">
        <v>1636</v>
      </c>
      <c r="AJ398" s="145">
        <v>0</v>
      </c>
      <c r="AK398" s="145" t="s">
        <v>5907</v>
      </c>
    </row>
    <row r="399" spans="27:37" x14ac:dyDescent="0.35">
      <c r="AA399" s="128" t="s">
        <v>6343</v>
      </c>
      <c r="AB399" s="10" t="s">
        <v>5201</v>
      </c>
      <c r="AC399" s="51" t="s">
        <v>4512</v>
      </c>
      <c r="AD399" s="10" t="s">
        <v>413</v>
      </c>
      <c r="AE399" s="110" t="s">
        <v>413</v>
      </c>
      <c r="AF399" s="110" t="s">
        <v>413</v>
      </c>
      <c r="AG399" s="3" t="s">
        <v>413</v>
      </c>
      <c r="AH399" s="124"/>
      <c r="AI399" s="145" t="s">
        <v>1636</v>
      </c>
      <c r="AJ399" s="145" t="s">
        <v>1636</v>
      </c>
      <c r="AK399" s="145" t="s">
        <v>5908</v>
      </c>
    </row>
    <row r="400" spans="27:37" x14ac:dyDescent="0.35">
      <c r="AA400" s="128" t="s">
        <v>6343</v>
      </c>
      <c r="AB400" s="10" t="s">
        <v>5201</v>
      </c>
      <c r="AC400" s="51" t="s">
        <v>4533</v>
      </c>
      <c r="AD400" s="10" t="s">
        <v>413</v>
      </c>
      <c r="AE400" s="110" t="s">
        <v>413</v>
      </c>
      <c r="AF400" s="110" t="s">
        <v>413</v>
      </c>
      <c r="AG400" s="3" t="s">
        <v>413</v>
      </c>
      <c r="AH400" s="124"/>
      <c r="AI400" s="145" t="s">
        <v>1636</v>
      </c>
      <c r="AJ400" s="145" t="s">
        <v>1636</v>
      </c>
      <c r="AK400" s="145" t="s">
        <v>5909</v>
      </c>
    </row>
    <row r="401" spans="27:37" x14ac:dyDescent="0.35">
      <c r="AA401" s="128" t="s">
        <v>6343</v>
      </c>
      <c r="AB401" s="10" t="s">
        <v>5201</v>
      </c>
      <c r="AC401" s="51" t="s">
        <v>4554</v>
      </c>
      <c r="AD401" s="10" t="s">
        <v>413</v>
      </c>
      <c r="AE401" s="110" t="s">
        <v>413</v>
      </c>
      <c r="AF401" s="110" t="s">
        <v>413</v>
      </c>
      <c r="AG401" s="3" t="s">
        <v>413</v>
      </c>
      <c r="AH401" s="124"/>
      <c r="AI401" s="145" t="s">
        <v>1636</v>
      </c>
      <c r="AJ401" s="145" t="s">
        <v>1636</v>
      </c>
      <c r="AK401" s="145" t="s">
        <v>5910</v>
      </c>
    </row>
    <row r="402" spans="27:37" x14ac:dyDescent="0.35">
      <c r="AA402" s="128" t="s">
        <v>6343</v>
      </c>
      <c r="AB402" s="10" t="s">
        <v>5202</v>
      </c>
      <c r="AC402" s="51" t="s">
        <v>4490</v>
      </c>
      <c r="AD402" s="10" t="s">
        <v>413</v>
      </c>
      <c r="AE402" s="110" t="s">
        <v>413</v>
      </c>
      <c r="AF402" s="110" t="s">
        <v>413</v>
      </c>
      <c r="AG402" s="3" t="s">
        <v>413</v>
      </c>
      <c r="AH402" s="124"/>
      <c r="AI402" s="145" t="s">
        <v>1636</v>
      </c>
      <c r="AJ402" s="145">
        <v>0</v>
      </c>
      <c r="AK402" s="145" t="s">
        <v>5911</v>
      </c>
    </row>
    <row r="403" spans="27:37" x14ac:dyDescent="0.35">
      <c r="AA403" s="128" t="s">
        <v>6343</v>
      </c>
      <c r="AB403" s="10" t="s">
        <v>5202</v>
      </c>
      <c r="AC403" s="51" t="s">
        <v>4511</v>
      </c>
      <c r="AD403" s="10" t="s">
        <v>413</v>
      </c>
      <c r="AE403" s="110" t="s">
        <v>413</v>
      </c>
      <c r="AF403" s="110" t="s">
        <v>413</v>
      </c>
      <c r="AG403" s="3" t="s">
        <v>413</v>
      </c>
      <c r="AH403" s="124"/>
      <c r="AI403" s="145" t="s">
        <v>1636</v>
      </c>
      <c r="AJ403" s="145" t="s">
        <v>1636</v>
      </c>
      <c r="AK403" s="145" t="s">
        <v>5912</v>
      </c>
    </row>
    <row r="404" spans="27:37" x14ac:dyDescent="0.35">
      <c r="AA404" s="128" t="s">
        <v>6343</v>
      </c>
      <c r="AB404" s="10" t="s">
        <v>5202</v>
      </c>
      <c r="AC404" s="51" t="s">
        <v>4532</v>
      </c>
      <c r="AD404" s="51" t="s">
        <v>413</v>
      </c>
      <c r="AE404" s="110" t="s">
        <v>413</v>
      </c>
      <c r="AF404" s="110" t="s">
        <v>413</v>
      </c>
      <c r="AG404" s="3" t="s">
        <v>413</v>
      </c>
      <c r="AH404" s="124"/>
      <c r="AI404" s="145" t="s">
        <v>1636</v>
      </c>
      <c r="AJ404" s="145" t="s">
        <v>1636</v>
      </c>
      <c r="AK404" s="145" t="s">
        <v>5913</v>
      </c>
    </row>
    <row r="405" spans="27:37" x14ac:dyDescent="0.35">
      <c r="AA405" s="128" t="s">
        <v>6343</v>
      </c>
      <c r="AB405" s="10" t="s">
        <v>5202</v>
      </c>
      <c r="AC405" s="51" t="s">
        <v>4553</v>
      </c>
      <c r="AD405" s="10" t="s">
        <v>413</v>
      </c>
      <c r="AE405" s="110" t="s">
        <v>413</v>
      </c>
      <c r="AF405" s="110" t="s">
        <v>413</v>
      </c>
      <c r="AG405" s="3" t="s">
        <v>413</v>
      </c>
      <c r="AH405" s="124"/>
      <c r="AI405" s="145" t="s">
        <v>1636</v>
      </c>
      <c r="AJ405" s="145" t="s">
        <v>1636</v>
      </c>
      <c r="AK405" s="145" t="s">
        <v>5914</v>
      </c>
    </row>
    <row r="406" spans="27:37" x14ac:dyDescent="0.35">
      <c r="AA406" s="128" t="s">
        <v>6343</v>
      </c>
      <c r="AB406" s="10" t="s">
        <v>5203</v>
      </c>
      <c r="AC406" s="51" t="s">
        <v>4489</v>
      </c>
      <c r="AD406" s="10" t="s">
        <v>413</v>
      </c>
      <c r="AE406" s="110" t="s">
        <v>413</v>
      </c>
      <c r="AF406" s="110" t="s">
        <v>413</v>
      </c>
      <c r="AG406" s="3" t="s">
        <v>413</v>
      </c>
      <c r="AH406" s="124"/>
      <c r="AI406" s="145" t="s">
        <v>1636</v>
      </c>
      <c r="AJ406" s="145">
        <v>0</v>
      </c>
      <c r="AK406" s="145" t="s">
        <v>5915</v>
      </c>
    </row>
    <row r="407" spans="27:37" x14ac:dyDescent="0.35">
      <c r="AA407" s="128" t="s">
        <v>6343</v>
      </c>
      <c r="AB407" s="10" t="s">
        <v>5203</v>
      </c>
      <c r="AC407" s="51" t="s">
        <v>4510</v>
      </c>
      <c r="AD407" s="10" t="s">
        <v>413</v>
      </c>
      <c r="AE407" s="110" t="s">
        <v>413</v>
      </c>
      <c r="AF407" s="110" t="s">
        <v>413</v>
      </c>
      <c r="AG407" s="3" t="s">
        <v>413</v>
      </c>
      <c r="AH407" s="124"/>
      <c r="AI407" s="145" t="s">
        <v>1636</v>
      </c>
      <c r="AJ407" s="145" t="s">
        <v>1636</v>
      </c>
      <c r="AK407" s="145" t="s">
        <v>5916</v>
      </c>
    </row>
    <row r="408" spans="27:37" x14ac:dyDescent="0.35">
      <c r="AA408" s="128" t="s">
        <v>6343</v>
      </c>
      <c r="AB408" s="10" t="s">
        <v>5203</v>
      </c>
      <c r="AC408" s="51" t="s">
        <v>4531</v>
      </c>
      <c r="AD408" s="10" t="s">
        <v>413</v>
      </c>
      <c r="AE408" s="110" t="s">
        <v>413</v>
      </c>
      <c r="AF408" s="110" t="s">
        <v>413</v>
      </c>
      <c r="AG408" s="3" t="s">
        <v>413</v>
      </c>
      <c r="AH408" s="124"/>
      <c r="AI408" s="145" t="s">
        <v>1636</v>
      </c>
      <c r="AJ408" s="145" t="s">
        <v>1636</v>
      </c>
      <c r="AK408" s="145" t="s">
        <v>5917</v>
      </c>
    </row>
    <row r="409" spans="27:37" x14ac:dyDescent="0.35">
      <c r="AA409" s="128" t="s">
        <v>6343</v>
      </c>
      <c r="AB409" s="10" t="s">
        <v>5203</v>
      </c>
      <c r="AC409" s="51" t="s">
        <v>4552</v>
      </c>
      <c r="AD409" s="10" t="s">
        <v>413</v>
      </c>
      <c r="AE409" s="110" t="s">
        <v>413</v>
      </c>
      <c r="AF409" s="110" t="s">
        <v>413</v>
      </c>
      <c r="AG409" s="3" t="s">
        <v>413</v>
      </c>
      <c r="AH409" s="124"/>
      <c r="AI409" s="145" t="s">
        <v>1636</v>
      </c>
      <c r="AJ409" s="145" t="s">
        <v>1636</v>
      </c>
      <c r="AK409" s="145" t="s">
        <v>5918</v>
      </c>
    </row>
    <row r="410" spans="27:37" x14ac:dyDescent="0.35">
      <c r="AA410" s="128" t="s">
        <v>6343</v>
      </c>
      <c r="AB410" s="10" t="s">
        <v>5204</v>
      </c>
      <c r="AC410" s="51" t="s">
        <v>4488</v>
      </c>
      <c r="AD410" s="10" t="s">
        <v>413</v>
      </c>
      <c r="AE410" s="110" t="s">
        <v>413</v>
      </c>
      <c r="AF410" s="110" t="s">
        <v>413</v>
      </c>
      <c r="AG410" s="3" t="s">
        <v>413</v>
      </c>
      <c r="AH410" s="124"/>
      <c r="AI410" s="145" t="s">
        <v>1636</v>
      </c>
      <c r="AJ410" s="145">
        <v>0</v>
      </c>
      <c r="AK410" s="145" t="s">
        <v>5919</v>
      </c>
    </row>
    <row r="411" spans="27:37" x14ac:dyDescent="0.35">
      <c r="AA411" s="128" t="s">
        <v>6343</v>
      </c>
      <c r="AB411" s="10" t="s">
        <v>5204</v>
      </c>
      <c r="AC411" s="51" t="s">
        <v>4509</v>
      </c>
      <c r="AD411" s="10" t="s">
        <v>413</v>
      </c>
      <c r="AE411" s="110" t="s">
        <v>413</v>
      </c>
      <c r="AF411" s="110" t="s">
        <v>413</v>
      </c>
      <c r="AG411" s="3" t="s">
        <v>413</v>
      </c>
      <c r="AH411" s="124"/>
      <c r="AI411" s="145" t="s">
        <v>1636</v>
      </c>
      <c r="AJ411" s="145" t="s">
        <v>1636</v>
      </c>
      <c r="AK411" s="145" t="s">
        <v>5920</v>
      </c>
    </row>
    <row r="412" spans="27:37" x14ac:dyDescent="0.35">
      <c r="AA412" s="128" t="s">
        <v>6343</v>
      </c>
      <c r="AB412" s="48" t="s">
        <v>5204</v>
      </c>
      <c r="AC412" s="51" t="s">
        <v>4530</v>
      </c>
      <c r="AD412" s="48" t="s">
        <v>413</v>
      </c>
      <c r="AE412" s="110" t="s">
        <v>413</v>
      </c>
      <c r="AF412" s="110" t="s">
        <v>413</v>
      </c>
      <c r="AG412" s="3" t="s">
        <v>413</v>
      </c>
      <c r="AH412" s="124"/>
      <c r="AI412" s="145" t="s">
        <v>1636</v>
      </c>
      <c r="AJ412" s="145" t="s">
        <v>1636</v>
      </c>
      <c r="AK412" s="145" t="s">
        <v>5921</v>
      </c>
    </row>
    <row r="413" spans="27:37" x14ac:dyDescent="0.35">
      <c r="AA413" s="128" t="s">
        <v>6343</v>
      </c>
      <c r="AB413" s="48" t="s">
        <v>5204</v>
      </c>
      <c r="AC413" s="51" t="s">
        <v>4551</v>
      </c>
      <c r="AD413" s="48" t="s">
        <v>413</v>
      </c>
      <c r="AE413" s="110" t="s">
        <v>413</v>
      </c>
      <c r="AF413" s="110" t="s">
        <v>413</v>
      </c>
      <c r="AG413" s="3" t="s">
        <v>413</v>
      </c>
      <c r="AH413" s="124"/>
      <c r="AI413" s="145" t="s">
        <v>1636</v>
      </c>
      <c r="AJ413" s="145" t="s">
        <v>1636</v>
      </c>
      <c r="AK413" s="145" t="s">
        <v>5922</v>
      </c>
    </row>
    <row r="414" spans="27:37" x14ac:dyDescent="0.35">
      <c r="AA414" s="128" t="s">
        <v>6343</v>
      </c>
      <c r="AB414" s="48" t="s">
        <v>5205</v>
      </c>
      <c r="AC414" s="51" t="s">
        <v>4487</v>
      </c>
      <c r="AD414" s="48" t="s">
        <v>413</v>
      </c>
      <c r="AE414" s="110" t="s">
        <v>413</v>
      </c>
      <c r="AF414" s="110" t="s">
        <v>413</v>
      </c>
      <c r="AG414" s="3" t="s">
        <v>413</v>
      </c>
      <c r="AH414" s="124"/>
      <c r="AI414" s="145" t="s">
        <v>1636</v>
      </c>
      <c r="AJ414" s="145">
        <v>0</v>
      </c>
      <c r="AK414" s="145" t="s">
        <v>5923</v>
      </c>
    </row>
    <row r="415" spans="27:37" x14ac:dyDescent="0.35">
      <c r="AA415" s="128" t="s">
        <v>6343</v>
      </c>
      <c r="AB415" s="48" t="s">
        <v>5205</v>
      </c>
      <c r="AC415" s="51" t="s">
        <v>4508</v>
      </c>
      <c r="AD415" s="48" t="s">
        <v>413</v>
      </c>
      <c r="AE415" s="110" t="s">
        <v>413</v>
      </c>
      <c r="AF415" s="110" t="s">
        <v>413</v>
      </c>
      <c r="AG415" s="3" t="s">
        <v>413</v>
      </c>
      <c r="AH415" s="124"/>
      <c r="AI415" s="145" t="s">
        <v>1636</v>
      </c>
      <c r="AJ415" s="145" t="s">
        <v>1636</v>
      </c>
      <c r="AK415" s="145" t="s">
        <v>5924</v>
      </c>
    </row>
    <row r="416" spans="27:37" x14ac:dyDescent="0.35">
      <c r="AA416" s="128" t="s">
        <v>6343</v>
      </c>
      <c r="AB416" s="48" t="s">
        <v>5205</v>
      </c>
      <c r="AC416" s="51" t="s">
        <v>4529</v>
      </c>
      <c r="AD416" s="48" t="s">
        <v>413</v>
      </c>
      <c r="AE416" s="110" t="s">
        <v>413</v>
      </c>
      <c r="AF416" s="110" t="s">
        <v>413</v>
      </c>
      <c r="AG416" s="3" t="s">
        <v>413</v>
      </c>
      <c r="AH416" s="124"/>
      <c r="AI416" s="145" t="s">
        <v>1636</v>
      </c>
      <c r="AJ416" s="145" t="s">
        <v>1636</v>
      </c>
      <c r="AK416" s="145" t="s">
        <v>5925</v>
      </c>
    </row>
    <row r="417" spans="27:37" x14ac:dyDescent="0.35">
      <c r="AA417" s="128" t="s">
        <v>6343</v>
      </c>
      <c r="AB417" s="48" t="s">
        <v>5205</v>
      </c>
      <c r="AC417" s="51" t="s">
        <v>4550</v>
      </c>
      <c r="AD417" s="48" t="s">
        <v>413</v>
      </c>
      <c r="AE417" s="110" t="s">
        <v>413</v>
      </c>
      <c r="AF417" s="110" t="s">
        <v>413</v>
      </c>
      <c r="AG417" s="3" t="s">
        <v>413</v>
      </c>
      <c r="AH417" s="124"/>
      <c r="AI417" s="145" t="s">
        <v>1636</v>
      </c>
      <c r="AJ417" s="145" t="s">
        <v>1636</v>
      </c>
      <c r="AK417" s="145" t="s">
        <v>5926</v>
      </c>
    </row>
    <row r="418" spans="27:37" x14ac:dyDescent="0.35">
      <c r="AA418" s="128" t="s">
        <v>6343</v>
      </c>
      <c r="AB418" s="48" t="s">
        <v>5206</v>
      </c>
      <c r="AC418" s="51" t="s">
        <v>4486</v>
      </c>
      <c r="AD418" s="48" t="s">
        <v>413</v>
      </c>
      <c r="AE418" s="110" t="s">
        <v>413</v>
      </c>
      <c r="AF418" s="110" t="s">
        <v>413</v>
      </c>
      <c r="AG418" s="3" t="s">
        <v>413</v>
      </c>
      <c r="AH418" s="124"/>
      <c r="AI418" s="145" t="s">
        <v>1636</v>
      </c>
      <c r="AJ418" s="145">
        <v>0</v>
      </c>
      <c r="AK418" s="145" t="s">
        <v>5927</v>
      </c>
    </row>
    <row r="419" spans="27:37" x14ac:dyDescent="0.35">
      <c r="AA419" s="128" t="s">
        <v>6343</v>
      </c>
      <c r="AB419" s="48" t="s">
        <v>5206</v>
      </c>
      <c r="AC419" s="51" t="s">
        <v>4507</v>
      </c>
      <c r="AD419" s="48" t="s">
        <v>413</v>
      </c>
      <c r="AE419" s="110" t="s">
        <v>413</v>
      </c>
      <c r="AF419" s="110" t="s">
        <v>413</v>
      </c>
      <c r="AG419" s="3" t="s">
        <v>413</v>
      </c>
      <c r="AH419" s="124"/>
      <c r="AI419" s="145" t="s">
        <v>1636</v>
      </c>
      <c r="AJ419" s="145" t="s">
        <v>1636</v>
      </c>
      <c r="AK419" s="145" t="s">
        <v>5928</v>
      </c>
    </row>
    <row r="420" spans="27:37" x14ac:dyDescent="0.35">
      <c r="AA420" s="128" t="s">
        <v>6343</v>
      </c>
      <c r="AB420" s="48" t="s">
        <v>5206</v>
      </c>
      <c r="AC420" s="51" t="s">
        <v>4528</v>
      </c>
      <c r="AD420" s="48" t="s">
        <v>413</v>
      </c>
      <c r="AE420" s="110" t="s">
        <v>413</v>
      </c>
      <c r="AF420" s="110" t="s">
        <v>413</v>
      </c>
      <c r="AG420" s="3" t="s">
        <v>413</v>
      </c>
      <c r="AH420" s="124"/>
      <c r="AI420" s="145" t="s">
        <v>1636</v>
      </c>
      <c r="AJ420" s="145" t="s">
        <v>1636</v>
      </c>
      <c r="AK420" s="145" t="s">
        <v>5929</v>
      </c>
    </row>
    <row r="421" spans="27:37" x14ac:dyDescent="0.35">
      <c r="AA421" s="128" t="s">
        <v>6343</v>
      </c>
      <c r="AB421" s="48" t="s">
        <v>5206</v>
      </c>
      <c r="AC421" s="51" t="s">
        <v>4549</v>
      </c>
      <c r="AD421" s="48" t="s">
        <v>413</v>
      </c>
      <c r="AE421" s="110" t="s">
        <v>413</v>
      </c>
      <c r="AF421" s="110" t="s">
        <v>413</v>
      </c>
      <c r="AG421" s="3" t="s">
        <v>413</v>
      </c>
      <c r="AH421" s="124"/>
      <c r="AI421" s="145" t="s">
        <v>1636</v>
      </c>
      <c r="AJ421" s="145" t="s">
        <v>1636</v>
      </c>
      <c r="AK421" s="145" t="s">
        <v>5930</v>
      </c>
    </row>
    <row r="422" spans="27:37" x14ac:dyDescent="0.35">
      <c r="AA422" s="128" t="s">
        <v>6343</v>
      </c>
      <c r="AB422" s="48" t="s">
        <v>5207</v>
      </c>
      <c r="AC422" s="51" t="s">
        <v>4499</v>
      </c>
      <c r="AD422" s="48" t="s">
        <v>915</v>
      </c>
      <c r="AE422" s="110" t="s">
        <v>1100</v>
      </c>
      <c r="AF422" s="110" t="s">
        <v>1100</v>
      </c>
      <c r="AG422" s="3" t="s">
        <v>5998</v>
      </c>
      <c r="AH422" s="124">
        <v>38</v>
      </c>
      <c r="AI422" s="145" t="s">
        <v>2353</v>
      </c>
      <c r="AJ422" s="145">
        <v>48</v>
      </c>
      <c r="AK422" s="145" t="s">
        <v>5931</v>
      </c>
    </row>
    <row r="423" spans="27:37" x14ac:dyDescent="0.35">
      <c r="AA423" s="128" t="s">
        <v>6343</v>
      </c>
      <c r="AB423" s="48" t="s">
        <v>5207</v>
      </c>
      <c r="AC423" s="51" t="s">
        <v>4520</v>
      </c>
      <c r="AD423" s="48" t="s">
        <v>915</v>
      </c>
      <c r="AE423" s="110" t="s">
        <v>1100</v>
      </c>
      <c r="AF423" s="110" t="s">
        <v>1100</v>
      </c>
      <c r="AG423" s="3" t="s">
        <v>6370</v>
      </c>
      <c r="AH423" s="124">
        <v>10</v>
      </c>
      <c r="AI423" s="145" t="s">
        <v>2353</v>
      </c>
      <c r="AJ423" s="145" t="s">
        <v>1636</v>
      </c>
      <c r="AK423" s="145" t="s">
        <v>5932</v>
      </c>
    </row>
    <row r="424" spans="27:37" x14ac:dyDescent="0.35">
      <c r="AA424" s="128" t="s">
        <v>6343</v>
      </c>
      <c r="AB424" s="48" t="s">
        <v>5207</v>
      </c>
      <c r="AC424" s="51" t="s">
        <v>4541</v>
      </c>
      <c r="AD424" s="48" t="s">
        <v>413</v>
      </c>
      <c r="AE424" s="110" t="s">
        <v>413</v>
      </c>
      <c r="AF424" s="110" t="s">
        <v>413</v>
      </c>
      <c r="AG424" s="3" t="s">
        <v>413</v>
      </c>
      <c r="AH424" s="124"/>
      <c r="AI424" s="145" t="s">
        <v>1636</v>
      </c>
      <c r="AJ424" s="145" t="s">
        <v>1636</v>
      </c>
      <c r="AK424" s="145" t="s">
        <v>5933</v>
      </c>
    </row>
    <row r="425" spans="27:37" x14ac:dyDescent="0.35">
      <c r="AA425" s="128" t="s">
        <v>6343</v>
      </c>
      <c r="AB425" s="48" t="s">
        <v>5207</v>
      </c>
      <c r="AC425" s="51" t="s">
        <v>4562</v>
      </c>
      <c r="AD425" s="48" t="s">
        <v>413</v>
      </c>
      <c r="AE425" s="110" t="s">
        <v>413</v>
      </c>
      <c r="AF425" s="110" t="s">
        <v>413</v>
      </c>
      <c r="AG425" s="3" t="s">
        <v>413</v>
      </c>
      <c r="AH425" s="124"/>
      <c r="AI425" s="145" t="s">
        <v>1636</v>
      </c>
      <c r="AJ425" s="145" t="s">
        <v>1636</v>
      </c>
      <c r="AK425" s="145" t="s">
        <v>5934</v>
      </c>
    </row>
    <row r="426" spans="27:37" x14ac:dyDescent="0.35">
      <c r="AA426" s="128" t="s">
        <v>6343</v>
      </c>
      <c r="AB426" s="48" t="s">
        <v>5208</v>
      </c>
      <c r="AC426" s="51" t="s">
        <v>4498</v>
      </c>
      <c r="AD426" s="48" t="s">
        <v>5390</v>
      </c>
      <c r="AE426" s="110" t="s">
        <v>5391</v>
      </c>
      <c r="AF426" s="110" t="s">
        <v>5391</v>
      </c>
      <c r="AG426" s="3" t="s">
        <v>6008</v>
      </c>
      <c r="AH426" s="124">
        <v>22</v>
      </c>
      <c r="AI426" s="145" t="s">
        <v>2353</v>
      </c>
      <c r="AJ426" s="145">
        <v>48</v>
      </c>
      <c r="AK426" s="145" t="s">
        <v>5935</v>
      </c>
    </row>
    <row r="427" spans="27:37" x14ac:dyDescent="0.35">
      <c r="AA427" s="128" t="s">
        <v>6343</v>
      </c>
      <c r="AB427" s="48" t="s">
        <v>5208</v>
      </c>
      <c r="AC427" s="51" t="s">
        <v>4519</v>
      </c>
      <c r="AD427" s="48" t="s">
        <v>1475</v>
      </c>
      <c r="AE427" s="110" t="s">
        <v>1634</v>
      </c>
      <c r="AF427" s="110" t="s">
        <v>1634</v>
      </c>
      <c r="AG427" s="3" t="s">
        <v>6198</v>
      </c>
      <c r="AH427" s="124">
        <v>26</v>
      </c>
      <c r="AI427" s="145" t="s">
        <v>2353</v>
      </c>
      <c r="AJ427" s="145" t="s">
        <v>1636</v>
      </c>
      <c r="AK427" s="145" t="s">
        <v>5936</v>
      </c>
    </row>
    <row r="428" spans="27:37" x14ac:dyDescent="0.35">
      <c r="AA428" s="128" t="s">
        <v>6343</v>
      </c>
      <c r="AB428" s="48" t="s">
        <v>5208</v>
      </c>
      <c r="AC428" s="51" t="s">
        <v>4540</v>
      </c>
      <c r="AD428" s="48" t="s">
        <v>413</v>
      </c>
      <c r="AE428" s="110" t="s">
        <v>413</v>
      </c>
      <c r="AF428" s="110" t="s">
        <v>413</v>
      </c>
      <c r="AG428" s="3" t="s">
        <v>413</v>
      </c>
      <c r="AH428" s="124"/>
      <c r="AI428" s="145" t="s">
        <v>1636</v>
      </c>
      <c r="AJ428" s="145" t="s">
        <v>1636</v>
      </c>
      <c r="AK428" s="145" t="s">
        <v>5937</v>
      </c>
    </row>
    <row r="429" spans="27:37" x14ac:dyDescent="0.35">
      <c r="AA429" s="128" t="s">
        <v>6343</v>
      </c>
      <c r="AB429" s="48" t="s">
        <v>5208</v>
      </c>
      <c r="AC429" s="51" t="s">
        <v>4561</v>
      </c>
      <c r="AD429" s="48" t="s">
        <v>413</v>
      </c>
      <c r="AE429" s="110" t="s">
        <v>413</v>
      </c>
      <c r="AF429" s="110" t="s">
        <v>413</v>
      </c>
      <c r="AG429" s="3" t="s">
        <v>413</v>
      </c>
      <c r="AH429" s="124"/>
      <c r="AI429" s="145" t="s">
        <v>1636</v>
      </c>
      <c r="AJ429" s="145" t="s">
        <v>1636</v>
      </c>
      <c r="AK429" s="145" t="s">
        <v>5938</v>
      </c>
    </row>
    <row r="430" spans="27:37" x14ac:dyDescent="0.35">
      <c r="AA430" s="128" t="s">
        <v>6343</v>
      </c>
      <c r="AB430" s="48" t="s">
        <v>5209</v>
      </c>
      <c r="AC430" s="51" t="s">
        <v>4497</v>
      </c>
      <c r="AD430" s="48" t="s">
        <v>5390</v>
      </c>
      <c r="AE430" s="110" t="s">
        <v>5391</v>
      </c>
      <c r="AF430" s="110" t="s">
        <v>5391</v>
      </c>
      <c r="AG430" s="3" t="s">
        <v>6008</v>
      </c>
      <c r="AH430" s="124">
        <v>49</v>
      </c>
      <c r="AI430" s="145" t="s">
        <v>2353</v>
      </c>
      <c r="AJ430" s="145">
        <v>49</v>
      </c>
      <c r="AK430" s="145" t="s">
        <v>5939</v>
      </c>
    </row>
    <row r="431" spans="27:37" x14ac:dyDescent="0.35">
      <c r="AA431" s="128" t="s">
        <v>6343</v>
      </c>
      <c r="AB431" s="48" t="s">
        <v>5209</v>
      </c>
      <c r="AC431" s="51" t="s">
        <v>4518</v>
      </c>
      <c r="AD431" s="48" t="s">
        <v>413</v>
      </c>
      <c r="AE431" s="110" t="s">
        <v>413</v>
      </c>
      <c r="AF431" s="110" t="s">
        <v>413</v>
      </c>
      <c r="AG431" s="3" t="s">
        <v>413</v>
      </c>
      <c r="AH431" s="124"/>
      <c r="AI431" s="145" t="s">
        <v>1636</v>
      </c>
      <c r="AJ431" s="145" t="s">
        <v>1636</v>
      </c>
      <c r="AK431" s="145" t="s">
        <v>5940</v>
      </c>
    </row>
    <row r="432" spans="27:37" x14ac:dyDescent="0.35">
      <c r="AA432" s="128" t="s">
        <v>6343</v>
      </c>
      <c r="AB432" s="48" t="s">
        <v>5209</v>
      </c>
      <c r="AC432" s="51" t="s">
        <v>4539</v>
      </c>
      <c r="AD432" s="48" t="s">
        <v>413</v>
      </c>
      <c r="AE432" s="110" t="s">
        <v>413</v>
      </c>
      <c r="AF432" s="156" t="s">
        <v>413</v>
      </c>
      <c r="AG432" s="3" t="s">
        <v>413</v>
      </c>
      <c r="AH432" s="124"/>
      <c r="AI432" s="145" t="s">
        <v>1636</v>
      </c>
      <c r="AJ432" s="145" t="s">
        <v>1636</v>
      </c>
      <c r="AK432" s="145" t="s">
        <v>5941</v>
      </c>
    </row>
    <row r="433" spans="27:37" x14ac:dyDescent="0.35">
      <c r="AA433" s="128" t="s">
        <v>6343</v>
      </c>
      <c r="AB433" s="48" t="s">
        <v>5209</v>
      </c>
      <c r="AC433" s="51" t="s">
        <v>4560</v>
      </c>
      <c r="AD433" s="48" t="s">
        <v>413</v>
      </c>
      <c r="AE433" s="110" t="s">
        <v>413</v>
      </c>
      <c r="AF433" s="110" t="s">
        <v>413</v>
      </c>
      <c r="AG433" s="3" t="s">
        <v>413</v>
      </c>
      <c r="AH433" s="124"/>
      <c r="AI433" s="145" t="s">
        <v>1636</v>
      </c>
      <c r="AJ433" s="145" t="s">
        <v>1636</v>
      </c>
      <c r="AK433" s="145" t="s">
        <v>5942</v>
      </c>
    </row>
    <row r="434" spans="27:37" x14ac:dyDescent="0.35">
      <c r="AA434" s="128" t="s">
        <v>6343</v>
      </c>
      <c r="AB434" s="48" t="s">
        <v>5210</v>
      </c>
      <c r="AC434" s="51" t="s">
        <v>4496</v>
      </c>
      <c r="AD434" s="48" t="s">
        <v>5390</v>
      </c>
      <c r="AE434" s="110" t="s">
        <v>5391</v>
      </c>
      <c r="AF434" s="110" t="s">
        <v>5391</v>
      </c>
      <c r="AG434" s="3" t="s">
        <v>5374</v>
      </c>
      <c r="AH434" s="124">
        <v>21</v>
      </c>
      <c r="AI434" s="145" t="s">
        <v>2353</v>
      </c>
      <c r="AJ434" s="145">
        <v>44</v>
      </c>
      <c r="AK434" s="145" t="s">
        <v>5943</v>
      </c>
    </row>
    <row r="435" spans="27:37" x14ac:dyDescent="0.35">
      <c r="AA435" s="128" t="s">
        <v>6343</v>
      </c>
      <c r="AB435" s="48" t="s">
        <v>5210</v>
      </c>
      <c r="AC435" s="51" t="s">
        <v>4517</v>
      </c>
      <c r="AD435" s="48" t="s">
        <v>915</v>
      </c>
      <c r="AE435" s="110" t="s">
        <v>1100</v>
      </c>
      <c r="AF435" s="110" t="s">
        <v>1100</v>
      </c>
      <c r="AG435" s="3" t="s">
        <v>6379</v>
      </c>
      <c r="AH435" s="124">
        <v>23</v>
      </c>
      <c r="AI435" s="145" t="s">
        <v>2353</v>
      </c>
      <c r="AJ435" s="145" t="s">
        <v>1636</v>
      </c>
      <c r="AK435" s="145" t="s">
        <v>5944</v>
      </c>
    </row>
    <row r="436" spans="27:37" x14ac:dyDescent="0.35">
      <c r="AA436" s="128" t="s">
        <v>6343</v>
      </c>
      <c r="AB436" s="48" t="s">
        <v>5210</v>
      </c>
      <c r="AC436" s="51" t="s">
        <v>4538</v>
      </c>
      <c r="AD436" s="48" t="s">
        <v>413</v>
      </c>
      <c r="AE436" s="110" t="s">
        <v>413</v>
      </c>
      <c r="AF436" s="110" t="s">
        <v>413</v>
      </c>
      <c r="AG436" s="3" t="s">
        <v>413</v>
      </c>
      <c r="AH436" s="124"/>
      <c r="AI436" s="145" t="s">
        <v>1636</v>
      </c>
      <c r="AJ436" s="145" t="s">
        <v>1636</v>
      </c>
      <c r="AK436" s="145" t="s">
        <v>5945</v>
      </c>
    </row>
    <row r="437" spans="27:37" x14ac:dyDescent="0.35">
      <c r="AA437" s="128" t="s">
        <v>6343</v>
      </c>
      <c r="AB437" s="48" t="s">
        <v>5210</v>
      </c>
      <c r="AC437" s="51" t="s">
        <v>4559</v>
      </c>
      <c r="AD437" s="48" t="s">
        <v>413</v>
      </c>
      <c r="AE437" s="110" t="s">
        <v>413</v>
      </c>
      <c r="AF437" s="110" t="s">
        <v>413</v>
      </c>
      <c r="AG437" s="3" t="s">
        <v>413</v>
      </c>
      <c r="AH437" s="124"/>
      <c r="AI437" s="145" t="s">
        <v>1636</v>
      </c>
      <c r="AJ437" s="145" t="s">
        <v>1636</v>
      </c>
      <c r="AK437" s="145" t="s">
        <v>5946</v>
      </c>
    </row>
    <row r="438" spans="27:37" x14ac:dyDescent="0.35">
      <c r="AA438" s="128" t="s">
        <v>6343</v>
      </c>
      <c r="AB438" s="48" t="s">
        <v>5211</v>
      </c>
      <c r="AC438" s="51" t="s">
        <v>4495</v>
      </c>
      <c r="AD438" s="48" t="s">
        <v>5390</v>
      </c>
      <c r="AE438" s="110" t="s">
        <v>5391</v>
      </c>
      <c r="AF438" s="110" t="s">
        <v>5391</v>
      </c>
      <c r="AG438" s="3" t="s">
        <v>5374</v>
      </c>
      <c r="AH438" s="124">
        <v>10</v>
      </c>
      <c r="AI438" s="145" t="s">
        <v>2353</v>
      </c>
      <c r="AJ438" s="145">
        <v>49</v>
      </c>
      <c r="AK438" s="145" t="s">
        <v>5947</v>
      </c>
    </row>
    <row r="439" spans="27:37" x14ac:dyDescent="0.35">
      <c r="AA439" s="128" t="s">
        <v>6343</v>
      </c>
      <c r="AB439" s="48" t="s">
        <v>5211</v>
      </c>
      <c r="AC439" s="51" t="s">
        <v>4516</v>
      </c>
      <c r="AD439" s="48" t="s">
        <v>5390</v>
      </c>
      <c r="AE439" s="110" t="s">
        <v>5391</v>
      </c>
      <c r="AF439" s="110" t="s">
        <v>5391</v>
      </c>
      <c r="AG439" s="3" t="s">
        <v>5985</v>
      </c>
      <c r="AH439" s="124">
        <v>39</v>
      </c>
      <c r="AI439" s="145" t="s">
        <v>2353</v>
      </c>
      <c r="AJ439" s="145" t="s">
        <v>1636</v>
      </c>
      <c r="AK439" s="145" t="s">
        <v>5948</v>
      </c>
    </row>
    <row r="440" spans="27:37" x14ac:dyDescent="0.35">
      <c r="AA440" s="128" t="s">
        <v>6343</v>
      </c>
      <c r="AB440" s="48" t="s">
        <v>5211</v>
      </c>
      <c r="AC440" s="51" t="s">
        <v>4537</v>
      </c>
      <c r="AD440" s="48" t="s">
        <v>413</v>
      </c>
      <c r="AE440" s="110" t="s">
        <v>413</v>
      </c>
      <c r="AF440" s="110" t="s">
        <v>413</v>
      </c>
      <c r="AG440" s="3" t="s">
        <v>413</v>
      </c>
      <c r="AH440" s="124"/>
      <c r="AI440" s="145" t="s">
        <v>1636</v>
      </c>
      <c r="AJ440" s="145" t="s">
        <v>1636</v>
      </c>
      <c r="AK440" s="145" t="s">
        <v>5949</v>
      </c>
    </row>
    <row r="441" spans="27:37" x14ac:dyDescent="0.35">
      <c r="AA441" s="128" t="s">
        <v>6343</v>
      </c>
      <c r="AB441" s="128" t="s">
        <v>5211</v>
      </c>
      <c r="AC441" s="51" t="s">
        <v>4558</v>
      </c>
      <c r="AD441" s="128" t="s">
        <v>413</v>
      </c>
      <c r="AE441" s="129" t="s">
        <v>413</v>
      </c>
      <c r="AF441" s="129" t="s">
        <v>413</v>
      </c>
      <c r="AG441" s="3" t="s">
        <v>413</v>
      </c>
      <c r="AH441" s="124"/>
      <c r="AI441" s="154" t="s">
        <v>1636</v>
      </c>
      <c r="AJ441" s="154" t="s">
        <v>1636</v>
      </c>
      <c r="AK441" s="154" t="s">
        <v>5950</v>
      </c>
    </row>
    <row r="442" spans="27:37" x14ac:dyDescent="0.35">
      <c r="AA442" s="128" t="s">
        <v>6343</v>
      </c>
      <c r="AB442" s="48" t="s">
        <v>5212</v>
      </c>
      <c r="AC442" s="48" t="s">
        <v>4494</v>
      </c>
      <c r="AD442" s="48" t="s">
        <v>5392</v>
      </c>
      <c r="AE442" s="110" t="s">
        <v>5403</v>
      </c>
      <c r="AF442" s="110" t="s">
        <v>5403</v>
      </c>
      <c r="AG442" s="3" t="s">
        <v>6380</v>
      </c>
      <c r="AH442" s="124">
        <v>31</v>
      </c>
      <c r="AI442" s="145" t="s">
        <v>2353</v>
      </c>
      <c r="AJ442" s="145">
        <v>46</v>
      </c>
      <c r="AK442" s="145" t="s">
        <v>5951</v>
      </c>
    </row>
    <row r="443" spans="27:37" x14ac:dyDescent="0.35">
      <c r="AA443" s="128" t="s">
        <v>6343</v>
      </c>
      <c r="AB443" s="48" t="s">
        <v>5212</v>
      </c>
      <c r="AC443" s="51" t="s">
        <v>4515</v>
      </c>
      <c r="AD443" s="48" t="s">
        <v>2092</v>
      </c>
      <c r="AE443" s="110" t="s">
        <v>2110</v>
      </c>
      <c r="AF443" s="110" t="s">
        <v>2110</v>
      </c>
      <c r="AG443" t="s">
        <v>4451</v>
      </c>
      <c r="AH443" s="124">
        <v>15</v>
      </c>
      <c r="AI443" s="145" t="s">
        <v>2353</v>
      </c>
      <c r="AJ443" s="145" t="s">
        <v>1636</v>
      </c>
      <c r="AK443" s="145" t="s">
        <v>5952</v>
      </c>
    </row>
    <row r="444" spans="27:37" x14ac:dyDescent="0.35">
      <c r="AA444" s="128" t="s">
        <v>6343</v>
      </c>
      <c r="AB444" s="48" t="s">
        <v>5212</v>
      </c>
      <c r="AC444" s="51" t="s">
        <v>4536</v>
      </c>
      <c r="AD444" s="48" t="s">
        <v>413</v>
      </c>
      <c r="AE444" s="110" t="s">
        <v>413</v>
      </c>
      <c r="AF444" s="110" t="s">
        <v>413</v>
      </c>
      <c r="AG444" t="s">
        <v>413</v>
      </c>
      <c r="AH444" s="124"/>
      <c r="AI444" s="145" t="s">
        <v>1636</v>
      </c>
      <c r="AJ444" s="145" t="s">
        <v>1636</v>
      </c>
      <c r="AK444" s="145" t="s">
        <v>5953</v>
      </c>
    </row>
    <row r="445" spans="27:37" x14ac:dyDescent="0.35">
      <c r="AA445" s="128" t="s">
        <v>6343</v>
      </c>
      <c r="AB445" s="48" t="s">
        <v>5212</v>
      </c>
      <c r="AC445" s="51" t="s">
        <v>4557</v>
      </c>
      <c r="AD445" s="48" t="s">
        <v>413</v>
      </c>
      <c r="AE445" s="110" t="s">
        <v>413</v>
      </c>
      <c r="AF445" s="110" t="s">
        <v>413</v>
      </c>
      <c r="AG445" t="s">
        <v>413</v>
      </c>
      <c r="AH445" s="124"/>
      <c r="AI445" s="145" t="s">
        <v>1636</v>
      </c>
      <c r="AJ445" s="145" t="s">
        <v>1636</v>
      </c>
      <c r="AK445" s="145" t="s">
        <v>5954</v>
      </c>
    </row>
    <row r="446" spans="27:37" x14ac:dyDescent="0.35">
      <c r="AA446" s="128" t="s">
        <v>6343</v>
      </c>
      <c r="AB446" s="48" t="s">
        <v>5213</v>
      </c>
      <c r="AC446" s="51" t="s">
        <v>4493</v>
      </c>
      <c r="AD446" s="48" t="s">
        <v>5392</v>
      </c>
      <c r="AE446" s="110" t="s">
        <v>5403</v>
      </c>
      <c r="AF446" s="110" t="s">
        <v>5403</v>
      </c>
      <c r="AG446" s="3" t="s">
        <v>5395</v>
      </c>
      <c r="AH446" s="124">
        <v>22</v>
      </c>
      <c r="AI446" s="145" t="s">
        <v>2353</v>
      </c>
      <c r="AJ446" s="145">
        <v>49</v>
      </c>
      <c r="AK446" s="145" t="s">
        <v>5955</v>
      </c>
    </row>
    <row r="447" spans="27:37" x14ac:dyDescent="0.35">
      <c r="AA447" s="128" t="s">
        <v>6343</v>
      </c>
      <c r="AB447" s="48" t="s">
        <v>5213</v>
      </c>
      <c r="AC447" s="51" t="s">
        <v>4514</v>
      </c>
      <c r="AD447" s="48" t="s">
        <v>5392</v>
      </c>
      <c r="AE447" s="110" t="s">
        <v>5403</v>
      </c>
      <c r="AF447" s="110" t="s">
        <v>5403</v>
      </c>
      <c r="AG447" s="3" t="s">
        <v>6381</v>
      </c>
      <c r="AH447" s="124">
        <v>27</v>
      </c>
      <c r="AI447" s="145" t="s">
        <v>2353</v>
      </c>
      <c r="AJ447" s="145" t="s">
        <v>1636</v>
      </c>
      <c r="AK447" s="145" t="s">
        <v>5956</v>
      </c>
    </row>
    <row r="448" spans="27:37" x14ac:dyDescent="0.35">
      <c r="AA448" s="128" t="s">
        <v>6343</v>
      </c>
      <c r="AB448" s="48" t="s">
        <v>5213</v>
      </c>
      <c r="AC448" s="51" t="s">
        <v>4535</v>
      </c>
      <c r="AD448" s="48" t="s">
        <v>413</v>
      </c>
      <c r="AE448" s="110" t="s">
        <v>413</v>
      </c>
      <c r="AF448" s="110" t="s">
        <v>413</v>
      </c>
      <c r="AG448" s="3" t="s">
        <v>413</v>
      </c>
      <c r="AH448" s="124"/>
      <c r="AI448" s="145" t="s">
        <v>1636</v>
      </c>
      <c r="AJ448" s="145" t="s">
        <v>1636</v>
      </c>
      <c r="AK448" s="145" t="s">
        <v>5957</v>
      </c>
    </row>
    <row r="449" spans="27:37" x14ac:dyDescent="0.35">
      <c r="AA449" s="128" t="s">
        <v>6343</v>
      </c>
      <c r="AB449" s="48" t="s">
        <v>5213</v>
      </c>
      <c r="AC449" s="51" t="s">
        <v>4556</v>
      </c>
      <c r="AD449" s="48" t="s">
        <v>413</v>
      </c>
      <c r="AE449" s="110" t="s">
        <v>413</v>
      </c>
      <c r="AF449" s="157" t="s">
        <v>413</v>
      </c>
      <c r="AG449" s="3" t="s">
        <v>413</v>
      </c>
      <c r="AH449" s="124"/>
      <c r="AI449" s="145" t="s">
        <v>1636</v>
      </c>
      <c r="AJ449" s="145" t="s">
        <v>1636</v>
      </c>
      <c r="AK449" s="145" t="s">
        <v>5958</v>
      </c>
    </row>
    <row r="450" spans="27:37" x14ac:dyDescent="0.35">
      <c r="AB450" s="51" t="s">
        <v>5233</v>
      </c>
      <c r="AC450" s="51"/>
      <c r="AD450" s="51"/>
      <c r="AE450" s="132"/>
      <c r="AF450" s="162"/>
      <c r="AG450" s="50"/>
      <c r="AH450" s="163">
        <f>SUBTOTAL(109,clonemapC35373839[Initial Clone Count])</f>
        <v>3237</v>
      </c>
      <c r="AI450" s="123"/>
      <c r="AJ450" s="114">
        <f>SUBTOTAL(109,clonemapC35373839[sum of flat])</f>
        <v>3237</v>
      </c>
    </row>
  </sheetData>
  <conditionalFormatting sqref="AG214">
    <cfRule type="expression" dxfId="582" priority="34">
      <formula>MOD(ROW(),4)=2</formula>
    </cfRule>
  </conditionalFormatting>
  <conditionalFormatting sqref="AG306">
    <cfRule type="expression" dxfId="581" priority="32">
      <formula>MOD(ROW(),4)=1</formula>
    </cfRule>
    <cfRule type="expression" dxfId="580" priority="33">
      <formula>MOD(ROW(),4)=2</formula>
    </cfRule>
  </conditionalFormatting>
  <conditionalFormatting sqref="AG120:AG129 AG142 AG114:AG118">
    <cfRule type="expression" dxfId="579" priority="30">
      <formula>MOD(ROW(),4)=1</formula>
    </cfRule>
    <cfRule type="expression" dxfId="578" priority="31">
      <formula>MOD(ROW(),4)=2</formula>
    </cfRule>
  </conditionalFormatting>
  <conditionalFormatting sqref="AG134:AG136 AG138:AG140">
    <cfRule type="expression" dxfId="577" priority="22">
      <formula>MOD(ROW(),4)=1</formula>
    </cfRule>
    <cfRule type="expression" dxfId="576" priority="23">
      <formula>MOD(ROW(),4)=2</formula>
    </cfRule>
  </conditionalFormatting>
  <conditionalFormatting sqref="AJ140">
    <cfRule type="expression" dxfId="575" priority="17">
      <formula>MOD(ROW(),4)=1</formula>
    </cfRule>
    <cfRule type="expression" dxfId="574" priority="18">
      <formula>MOD(ROW(),4)=2</formula>
    </cfRule>
  </conditionalFormatting>
  <conditionalFormatting sqref="AJ392">
    <cfRule type="expression" dxfId="573" priority="11">
      <formula>MOD(ROW(),4)=1</formula>
    </cfRule>
    <cfRule type="expression" dxfId="572" priority="1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0:AE119 AA393:AE439 AA392 AA440">
    <cfRule type="expression" dxfId="571" priority="63">
      <formula>MOD(ROW(),4)=2</formula>
    </cfRule>
  </conditionalFormatting>
  <conditionalFormatting sqref="AH441:AI449 AH141:AI143 AI145:AI391 AH393:AI439 AH30:AI139 AH140 AH144:AH392 AH440">
    <cfRule type="expression" dxfId="570" priority="61">
      <formula>MOD(ROW(),4)=1</formula>
    </cfRule>
    <cfRule type="expression" dxfId="569" priority="62">
      <formula>MOD(ROW(),4)=2</formula>
    </cfRule>
  </conditionalFormatting>
  <conditionalFormatting sqref="AH384">
    <cfRule type="expression" dxfId="568" priority="59">
      <formula>MOD(ROW(),4)=1</formula>
    </cfRule>
    <cfRule type="expression" dxfId="567" priority="60">
      <formula>MOD(ROW(),4)=2</formula>
    </cfRule>
  </conditionalFormatting>
  <conditionalFormatting sqref="AC172">
    <cfRule type="expression" dxfId="566" priority="58">
      <formula>MOD(ROW(),4)=2</formula>
    </cfRule>
  </conditionalFormatting>
  <conditionalFormatting sqref="AC360:AC363">
    <cfRule type="expression" dxfId="565" priority="57">
      <formula>MOD(ROW(),4)=2</formula>
    </cfRule>
  </conditionalFormatting>
  <conditionalFormatting sqref="AC328">
    <cfRule type="expression" dxfId="564" priority="56">
      <formula>MOD(ROW(),4)=2</formula>
    </cfRule>
  </conditionalFormatting>
  <conditionalFormatting sqref="AC223">
    <cfRule type="expression" dxfId="563" priority="55">
      <formula>MOD(ROW(),4)=2</formula>
    </cfRule>
  </conditionalFormatting>
  <conditionalFormatting sqref="AC447">
    <cfRule type="expression" dxfId="562" priority="54">
      <formula>MOD(ROW(),4)=2</formula>
    </cfRule>
  </conditionalFormatting>
  <conditionalFormatting sqref="AD140:AE140">
    <cfRule type="expression" dxfId="561" priority="53">
      <formula>MOD(ROW(),4)=2</formula>
    </cfRule>
  </conditionalFormatting>
  <conditionalFormatting sqref="AH140:AI140">
    <cfRule type="expression" dxfId="560" priority="51">
      <formula>MOD(ROW(),4)=1</formula>
    </cfRule>
    <cfRule type="expression" dxfId="559" priority="52">
      <formula>MOD(ROW(),4)=2</formula>
    </cfRule>
  </conditionalFormatting>
  <conditionalFormatting sqref="AD144:AE144">
    <cfRule type="expression" dxfId="558" priority="50">
      <formula>MOD(ROW(),4)=2</formula>
    </cfRule>
  </conditionalFormatting>
  <conditionalFormatting sqref="AH144:AI144">
    <cfRule type="expression" dxfId="557" priority="48">
      <formula>MOD(ROW(),4)=1</formula>
    </cfRule>
    <cfRule type="expression" dxfId="556" priority="49">
      <formula>MOD(ROW(),4)=2</formula>
    </cfRule>
  </conditionalFormatting>
  <conditionalFormatting sqref="AA440:AE440">
    <cfRule type="expression" dxfId="555" priority="47">
      <formula>MOD(ROW(),4)=2</formula>
    </cfRule>
  </conditionalFormatting>
  <conditionalFormatting sqref="AH440:AI440">
    <cfRule type="expression" dxfId="554" priority="45">
      <formula>MOD(ROW(),4)=1</formula>
    </cfRule>
    <cfRule type="expression" dxfId="553" priority="46">
      <formula>MOD(ROW(),4)=2</formula>
    </cfRule>
  </conditionalFormatting>
  <conditionalFormatting sqref="AA392:AE392">
    <cfRule type="expression" dxfId="552" priority="44">
      <formula>MOD(ROW(),4)=2</formula>
    </cfRule>
  </conditionalFormatting>
  <conditionalFormatting sqref="AH392:AI392">
    <cfRule type="expression" dxfId="551" priority="42">
      <formula>MOD(ROW(),4)=1</formula>
    </cfRule>
    <cfRule type="expression" dxfId="550" priority="43">
      <formula>MOD(ROW(),4)=2</formula>
    </cfRule>
  </conditionalFormatting>
  <conditionalFormatting sqref="AG217:AG221">
    <cfRule type="expression" dxfId="549" priority="41">
      <formula>MOD(ROW(),4)=2</formula>
    </cfRule>
  </conditionalFormatting>
  <conditionalFormatting sqref="AG206:AG213 AG307:AG377 AG442 AG161:AG200 AG144:AG159 AG293:AG305 AG288:AG291 AG254:AG286 AG30:AG113 AG382:AG440">
    <cfRule type="expression" dxfId="548" priority="39">
      <formula>MOD(ROW(),4)=1</formula>
    </cfRule>
    <cfRule type="expression" dxfId="547" priority="40">
      <formula>MOD(ROW(),4)=2</formula>
    </cfRule>
  </conditionalFormatting>
  <conditionalFormatting sqref="AG338:AG365">
    <cfRule type="expression" dxfId="546" priority="37">
      <formula>MOD(ROW(),4)=1</formula>
    </cfRule>
    <cfRule type="expression" dxfId="545" priority="38">
      <formula>MOD(ROW(),4)=2</formula>
    </cfRule>
  </conditionalFormatting>
  <conditionalFormatting sqref="AG378">
    <cfRule type="expression" dxfId="544" priority="35">
      <formula>MOD(ROW(),4)=1</formula>
    </cfRule>
    <cfRule type="expression" dxfId="543" priority="36">
      <formula>MOD(ROW(),4)=2</formula>
    </cfRule>
  </conditionalFormatting>
  <conditionalFormatting sqref="AG130">
    <cfRule type="expression" dxfId="542" priority="29">
      <formula>MOD(ROW(),4)=2</formula>
    </cfRule>
  </conditionalFormatting>
  <conditionalFormatting sqref="AG201:AG205">
    <cfRule type="expression" dxfId="541" priority="28">
      <formula>MOD(ROW(),4)=2</formula>
    </cfRule>
  </conditionalFormatting>
  <conditionalFormatting sqref="AG222:AG253">
    <cfRule type="expression" dxfId="540" priority="26">
      <formula>MOD(ROW(),4)=1</formula>
    </cfRule>
    <cfRule type="expression" dxfId="539" priority="27">
      <formula>MOD(ROW(),4)=2</formula>
    </cfRule>
  </conditionalFormatting>
  <conditionalFormatting sqref="AG446:AG448">
    <cfRule type="expression" dxfId="538" priority="24">
      <formula>MOD(ROW(),4)=1</formula>
    </cfRule>
    <cfRule type="expression" dxfId="537" priority="25">
      <formula>MOD(ROW(),4)=2</formula>
    </cfRule>
  </conditionalFormatting>
  <conditionalFormatting sqref="AC442">
    <cfRule type="expression" dxfId="536" priority="21">
      <formula>MOD(ROW(),4)=2</formula>
    </cfRule>
  </conditionalFormatting>
  <conditionalFormatting sqref="AJ441:AJ449 AJ141:AJ143 AJ145:AJ391 AJ393:AJ439 AJ30:AJ139">
    <cfRule type="expression" dxfId="535" priority="19">
      <formula>MOD(ROW(),4)=1</formula>
    </cfRule>
    <cfRule type="expression" dxfId="534" priority="20">
      <formula>MOD(ROW(),4)=2</formula>
    </cfRule>
  </conditionalFormatting>
  <conditionalFormatting sqref="AJ144">
    <cfRule type="expression" dxfId="533" priority="15">
      <formula>MOD(ROW(),4)=1</formula>
    </cfRule>
    <cfRule type="expression" dxfId="532" priority="16">
      <formula>MOD(ROW(),4)=2</formula>
    </cfRule>
  </conditionalFormatting>
  <conditionalFormatting sqref="AJ440">
    <cfRule type="expression" dxfId="531" priority="13">
      <formula>MOD(ROW(),4)=1</formula>
    </cfRule>
    <cfRule type="expression" dxfId="530" priority="14">
      <formula>MOD(ROW(),4)=2</formula>
    </cfRule>
  </conditionalFormatting>
  <conditionalFormatting sqref="AK140">
    <cfRule type="expression" dxfId="529" priority="7">
      <formula>MOD(ROW(),4)=1</formula>
    </cfRule>
    <cfRule type="expression" dxfId="528" priority="8">
      <formula>MOD(ROW(),4)=2</formula>
    </cfRule>
  </conditionalFormatting>
  <conditionalFormatting sqref="AK392">
    <cfRule type="expression" dxfId="527" priority="1">
      <formula>MOD(ROW(),4)=1</formula>
    </cfRule>
    <cfRule type="expression" dxfId="526" priority="2">
      <formula>MOD(ROW(),4)=2</formula>
    </cfRule>
  </conditionalFormatting>
  <conditionalFormatting sqref="AK441:AK449 AK141:AK143 AK145:AK391 AK393:AK439 AK30:AK139">
    <cfRule type="expression" dxfId="525" priority="9">
      <formula>MOD(ROW(),4)=1</formula>
    </cfRule>
    <cfRule type="expression" dxfId="524" priority="10">
      <formula>MOD(ROW(),4)=2</formula>
    </cfRule>
  </conditionalFormatting>
  <conditionalFormatting sqref="AK144">
    <cfRule type="expression" dxfId="523" priority="5">
      <formula>MOD(ROW(),4)=1</formula>
    </cfRule>
    <cfRule type="expression" dxfId="522" priority="6">
      <formula>MOD(ROW(),4)=2</formula>
    </cfRule>
  </conditionalFormatting>
  <conditionalFormatting sqref="AK440">
    <cfRule type="expression" dxfId="521" priority="3">
      <formula>MOD(ROW(),4)=1</formula>
    </cfRule>
    <cfRule type="expression" dxfId="520" priority="4">
      <formula>MOD(ROW(),4)=2</formula>
    </cfRule>
  </conditionalFormatting>
  <pageMargins left="0.7" right="0.7" top="0.75" bottom="0.75" header="0.3" footer="0.3"/>
  <pageSetup scale="56" fitToHeight="0" orientation="landscape"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9605F-C80A-4B2A-B6D9-63D94C469FD6}">
  <sheetPr>
    <pageSetUpPr fitToPage="1"/>
  </sheetPr>
  <dimension ref="A1:AN450"/>
  <sheetViews>
    <sheetView topLeftCell="J14" zoomScale="58" zoomScaleNormal="40" workbookViewId="0">
      <selection activeCell="E10" sqref="E10"/>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14.453125" customWidth="1"/>
    <col min="32" max="32" width="16.26953125" customWidth="1"/>
    <col min="33" max="33" width="30.81640625" customWidth="1"/>
    <col min="34" max="34" width="12.81640625" customWidth="1"/>
    <col min="35" max="36" width="16" customWidth="1"/>
    <col min="37" max="37" width="21.7265625" customWidth="1"/>
    <col min="39" max="39" width="20.26953125" bestFit="1" customWidth="1"/>
    <col min="40" max="40" width="36.1796875" bestFit="1"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4951</v>
      </c>
      <c r="C3" s="56" t="s">
        <v>4951</v>
      </c>
      <c r="D3" s="56" t="s">
        <v>4951</v>
      </c>
      <c r="E3" s="56" t="s">
        <v>4951</v>
      </c>
      <c r="F3" s="40"/>
      <c r="G3" s="56" t="s">
        <v>4951</v>
      </c>
      <c r="H3" s="56" t="s">
        <v>6215</v>
      </c>
      <c r="I3" s="56" t="s">
        <v>6216</v>
      </c>
      <c r="J3" s="56" t="s">
        <v>6217</v>
      </c>
      <c r="L3" s="56" t="s">
        <v>6218</v>
      </c>
      <c r="M3" s="56" t="s">
        <v>6219</v>
      </c>
      <c r="N3" s="56" t="s">
        <v>6220</v>
      </c>
      <c r="O3" s="56" t="s">
        <v>4951</v>
      </c>
      <c r="Q3" s="56" t="s">
        <v>4951</v>
      </c>
      <c r="R3" s="56" t="s">
        <v>4951</v>
      </c>
      <c r="S3" s="56" t="s">
        <v>4951</v>
      </c>
      <c r="T3" s="56" t="s">
        <v>4951</v>
      </c>
      <c r="V3" s="56" t="s">
        <v>4951</v>
      </c>
      <c r="W3" s="56" t="s">
        <v>4951</v>
      </c>
      <c r="X3" s="56" t="s">
        <v>4951</v>
      </c>
      <c r="Y3" s="56" t="s">
        <v>4951</v>
      </c>
      <c r="Z3" s="18">
        <v>7</v>
      </c>
      <c r="AA3" s="18"/>
    </row>
    <row r="4" spans="1:40" ht="40" customHeight="1" x14ac:dyDescent="0.35">
      <c r="A4" s="40"/>
      <c r="B4" s="56" t="s">
        <v>6221</v>
      </c>
      <c r="C4" s="56" t="s">
        <v>6222</v>
      </c>
      <c r="D4" s="56" t="s">
        <v>6223</v>
      </c>
      <c r="E4" s="56" t="s">
        <v>4951</v>
      </c>
      <c r="F4" s="40"/>
      <c r="G4" s="56" t="s">
        <v>4951</v>
      </c>
      <c r="H4" s="56" t="s">
        <v>4951</v>
      </c>
      <c r="I4" s="56" t="s">
        <v>6103</v>
      </c>
      <c r="J4" s="56" t="s">
        <v>6224</v>
      </c>
      <c r="L4" s="56" t="s">
        <v>6225</v>
      </c>
      <c r="M4" s="56" t="s">
        <v>6226</v>
      </c>
      <c r="N4" s="56" t="s">
        <v>4951</v>
      </c>
      <c r="O4" s="56" t="s">
        <v>4951</v>
      </c>
      <c r="Q4" s="56" t="s">
        <v>4951</v>
      </c>
      <c r="R4" s="56" t="s">
        <v>4951</v>
      </c>
      <c r="S4" s="56" t="s">
        <v>4951</v>
      </c>
      <c r="T4" s="56" t="s">
        <v>4951</v>
      </c>
      <c r="V4" s="56" t="s">
        <v>4951</v>
      </c>
      <c r="W4" s="56" t="s">
        <v>4951</v>
      </c>
      <c r="X4" s="56" t="s">
        <v>4951</v>
      </c>
      <c r="Y4" s="56" t="s">
        <v>4951</v>
      </c>
      <c r="Z4" s="18">
        <v>6</v>
      </c>
      <c r="AA4" s="18"/>
    </row>
    <row r="5" spans="1:40" ht="40" customHeight="1" x14ac:dyDescent="0.35">
      <c r="A5" s="40"/>
      <c r="B5" s="56" t="s">
        <v>6227</v>
      </c>
      <c r="C5" s="56" t="s">
        <v>6228</v>
      </c>
      <c r="D5" s="56" t="s">
        <v>4951</v>
      </c>
      <c r="E5" s="56" t="s">
        <v>4951</v>
      </c>
      <c r="F5" s="40"/>
      <c r="G5" s="56" t="s">
        <v>4951</v>
      </c>
      <c r="H5" s="56" t="s">
        <v>4951</v>
      </c>
      <c r="I5" s="56" t="s">
        <v>6229</v>
      </c>
      <c r="J5" s="56" t="s">
        <v>6230</v>
      </c>
      <c r="L5" s="56" t="s">
        <v>6231</v>
      </c>
      <c r="M5" s="56" t="s">
        <v>6232</v>
      </c>
      <c r="N5" s="56" t="s">
        <v>4951</v>
      </c>
      <c r="O5" s="56" t="s">
        <v>4951</v>
      </c>
      <c r="Q5" s="56" t="s">
        <v>4951</v>
      </c>
      <c r="R5" s="56" t="s">
        <v>6233</v>
      </c>
      <c r="S5" s="56" t="s">
        <v>6234</v>
      </c>
      <c r="T5" s="56" t="s">
        <v>6235</v>
      </c>
      <c r="V5" s="56" t="s">
        <v>4951</v>
      </c>
      <c r="W5" s="56" t="s">
        <v>4951</v>
      </c>
      <c r="X5" s="56" t="s">
        <v>4951</v>
      </c>
      <c r="Y5" s="56" t="s">
        <v>4951</v>
      </c>
      <c r="Z5" s="18">
        <v>5</v>
      </c>
      <c r="AA5" s="18"/>
    </row>
    <row r="6" spans="1:40" ht="40" customHeight="1" x14ac:dyDescent="0.35">
      <c r="A6" s="40">
        <v>1</v>
      </c>
      <c r="B6" s="56" t="s">
        <v>6236</v>
      </c>
      <c r="C6" s="56" t="s">
        <v>6237</v>
      </c>
      <c r="D6" s="56" t="s">
        <v>6238</v>
      </c>
      <c r="E6" s="56" t="s">
        <v>4951</v>
      </c>
      <c r="F6" s="40"/>
      <c r="G6" s="56" t="s">
        <v>4951</v>
      </c>
      <c r="H6" s="56" t="s">
        <v>4951</v>
      </c>
      <c r="I6" s="56" t="s">
        <v>4951</v>
      </c>
      <c r="J6" s="56" t="s">
        <v>6239</v>
      </c>
      <c r="L6" s="56" t="s">
        <v>6240</v>
      </c>
      <c r="M6" s="56" t="s">
        <v>6241</v>
      </c>
      <c r="N6" s="56" t="s">
        <v>6242</v>
      </c>
      <c r="O6" s="56" t="s">
        <v>6243</v>
      </c>
      <c r="Q6" s="56" t="s">
        <v>4951</v>
      </c>
      <c r="R6" s="56" t="s">
        <v>4951</v>
      </c>
      <c r="S6" s="56" t="s">
        <v>4951</v>
      </c>
      <c r="T6" s="56" t="s">
        <v>6244</v>
      </c>
      <c r="V6" s="56" t="s">
        <v>4951</v>
      </c>
      <c r="W6" s="56" t="s">
        <v>4951</v>
      </c>
      <c r="X6" s="56" t="s">
        <v>4951</v>
      </c>
      <c r="Y6" s="56" t="s">
        <v>4951</v>
      </c>
      <c r="Z6" s="18">
        <v>4</v>
      </c>
      <c r="AA6" s="18"/>
    </row>
    <row r="7" spans="1:40" ht="40" customHeight="1" x14ac:dyDescent="0.35">
      <c r="A7" s="40"/>
      <c r="B7" s="56" t="s">
        <v>6068</v>
      </c>
      <c r="C7" s="56" t="s">
        <v>6245</v>
      </c>
      <c r="D7" s="56" t="s">
        <v>6246</v>
      </c>
      <c r="E7" s="56" t="s">
        <v>4951</v>
      </c>
      <c r="F7" s="40"/>
      <c r="G7" s="56" t="s">
        <v>4951</v>
      </c>
      <c r="H7" s="56" t="s">
        <v>4951</v>
      </c>
      <c r="I7" s="56" t="s">
        <v>4951</v>
      </c>
      <c r="J7" s="56" t="s">
        <v>6247</v>
      </c>
      <c r="L7" s="56" t="s">
        <v>6248</v>
      </c>
      <c r="M7" s="56" t="s">
        <v>4951</v>
      </c>
      <c r="N7" s="56" t="s">
        <v>4951</v>
      </c>
      <c r="O7" s="56" t="s">
        <v>4951</v>
      </c>
      <c r="Q7" s="56" t="s">
        <v>4951</v>
      </c>
      <c r="R7" s="56" t="s">
        <v>4951</v>
      </c>
      <c r="S7" s="56" t="s">
        <v>6249</v>
      </c>
      <c r="T7" s="56" t="s">
        <v>6250</v>
      </c>
      <c r="V7" s="56" t="s">
        <v>4951</v>
      </c>
      <c r="W7" s="56" t="s">
        <v>4951</v>
      </c>
      <c r="X7" s="56" t="s">
        <v>4951</v>
      </c>
      <c r="Y7" s="56" t="s">
        <v>4951</v>
      </c>
      <c r="Z7" s="18">
        <v>3</v>
      </c>
      <c r="AA7" s="18"/>
    </row>
    <row r="8" spans="1:40" ht="40" customHeight="1" x14ac:dyDescent="0.35">
      <c r="A8" s="40"/>
      <c r="B8" s="56" t="s">
        <v>6251</v>
      </c>
      <c r="C8" s="56" t="s">
        <v>6252</v>
      </c>
      <c r="D8" s="56" t="s">
        <v>6253</v>
      </c>
      <c r="E8" s="56" t="s">
        <v>4951</v>
      </c>
      <c r="F8" s="40"/>
      <c r="G8" s="56" t="s">
        <v>4951</v>
      </c>
      <c r="H8" s="56" t="s">
        <v>6254</v>
      </c>
      <c r="I8" s="56" t="s">
        <v>6255</v>
      </c>
      <c r="J8" s="56" t="s">
        <v>6256</v>
      </c>
      <c r="L8" s="56" t="s">
        <v>6257</v>
      </c>
      <c r="M8" s="56" t="s">
        <v>6258</v>
      </c>
      <c r="N8" s="56" t="s">
        <v>6259</v>
      </c>
      <c r="O8" s="56" t="s">
        <v>4951</v>
      </c>
      <c r="Q8" s="56" t="s">
        <v>4951</v>
      </c>
      <c r="R8" s="56" t="s">
        <v>4951</v>
      </c>
      <c r="S8" s="56" t="s">
        <v>4951</v>
      </c>
      <c r="T8" s="56" t="s">
        <v>6260</v>
      </c>
      <c r="V8" s="56" t="s">
        <v>4951</v>
      </c>
      <c r="W8" s="56" t="s">
        <v>4951</v>
      </c>
      <c r="X8" s="56" t="s">
        <v>4951</v>
      </c>
      <c r="Y8" s="56" t="s">
        <v>4951</v>
      </c>
      <c r="Z8" s="18">
        <v>2</v>
      </c>
      <c r="AA8" s="18"/>
    </row>
    <row r="9" spans="1:40" ht="40" customHeight="1" x14ac:dyDescent="0.35">
      <c r="A9" s="40"/>
      <c r="B9" s="56" t="s">
        <v>6089</v>
      </c>
      <c r="C9" s="56" t="s">
        <v>6261</v>
      </c>
      <c r="D9" s="56" t="s">
        <v>4951</v>
      </c>
      <c r="E9" s="56" t="s">
        <v>4951</v>
      </c>
      <c r="F9" s="40"/>
      <c r="G9" s="56" t="s">
        <v>4951</v>
      </c>
      <c r="H9" s="56" t="s">
        <v>4951</v>
      </c>
      <c r="I9" s="56" t="s">
        <v>6262</v>
      </c>
      <c r="J9" s="56" t="s">
        <v>6263</v>
      </c>
      <c r="L9" s="56" t="s">
        <v>6264</v>
      </c>
      <c r="M9" s="56" t="s">
        <v>6265</v>
      </c>
      <c r="N9" s="56" t="s">
        <v>4951</v>
      </c>
      <c r="O9" s="56" t="s">
        <v>4951</v>
      </c>
      <c r="Q9" s="56" t="s">
        <v>4951</v>
      </c>
      <c r="R9" s="56" t="s">
        <v>5514</v>
      </c>
      <c r="S9" s="56" t="s">
        <v>6266</v>
      </c>
      <c r="T9" s="56" t="s">
        <v>5523</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4951</v>
      </c>
      <c r="J11" s="56" t="s">
        <v>6267</v>
      </c>
      <c r="L11" s="56" t="s">
        <v>4951</v>
      </c>
      <c r="M11" s="56" t="s">
        <v>4951</v>
      </c>
      <c r="N11" s="56" t="s">
        <v>4951</v>
      </c>
      <c r="O11" s="56" t="s">
        <v>4951</v>
      </c>
      <c r="Q11" s="56" t="s">
        <v>4951</v>
      </c>
      <c r="R11" s="56" t="s">
        <v>6268</v>
      </c>
      <c r="S11" s="56" t="s">
        <v>6269</v>
      </c>
      <c r="T11" s="56" t="s">
        <v>6270</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4951</v>
      </c>
      <c r="I12" s="56" t="s">
        <v>6271</v>
      </c>
      <c r="J12" s="56" t="s">
        <v>6272</v>
      </c>
      <c r="L12" s="56" t="s">
        <v>4951</v>
      </c>
      <c r="M12" s="56" t="s">
        <v>4951</v>
      </c>
      <c r="N12" s="56" t="s">
        <v>4951</v>
      </c>
      <c r="O12" s="56" t="s">
        <v>4951</v>
      </c>
      <c r="Q12" s="56" t="s">
        <v>4951</v>
      </c>
      <c r="R12" s="56" t="s">
        <v>4951</v>
      </c>
      <c r="S12" s="56" t="s">
        <v>6273</v>
      </c>
      <c r="T12" s="56" t="s">
        <v>6274</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4951</v>
      </c>
      <c r="J13" s="56" t="s">
        <v>6275</v>
      </c>
      <c r="L13" s="56" t="s">
        <v>4951</v>
      </c>
      <c r="M13" s="56" t="s">
        <v>4951</v>
      </c>
      <c r="N13" s="56" t="s">
        <v>4951</v>
      </c>
      <c r="O13" s="56" t="s">
        <v>4951</v>
      </c>
      <c r="Q13" s="56" t="s">
        <v>4951</v>
      </c>
      <c r="R13" s="56" t="s">
        <v>4951</v>
      </c>
      <c r="S13" s="56" t="s">
        <v>6276</v>
      </c>
      <c r="T13" s="56" t="s">
        <v>6277</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s">
        <v>4951</v>
      </c>
      <c r="H14" s="56" t="s">
        <v>6278</v>
      </c>
      <c r="I14" s="56" t="s">
        <v>6279</v>
      </c>
      <c r="J14" s="56" t="s">
        <v>6280</v>
      </c>
      <c r="L14" s="56" t="s">
        <v>4951</v>
      </c>
      <c r="M14" s="56" t="s">
        <v>4951</v>
      </c>
      <c r="N14" s="56" t="s">
        <v>4951</v>
      </c>
      <c r="O14" s="56" t="s">
        <v>4951</v>
      </c>
      <c r="Q14" s="56" t="s">
        <v>4951</v>
      </c>
      <c r="R14" s="56" t="s">
        <v>4951</v>
      </c>
      <c r="S14" s="56" t="s">
        <v>6281</v>
      </c>
      <c r="T14" s="56" t="s">
        <v>6282</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4951</v>
      </c>
      <c r="H15" s="56" t="s">
        <v>4951</v>
      </c>
      <c r="I15" s="56" t="s">
        <v>6283</v>
      </c>
      <c r="J15" s="56" t="s">
        <v>6284</v>
      </c>
      <c r="L15" s="56" t="s">
        <v>4951</v>
      </c>
      <c r="M15" s="56" t="s">
        <v>4951</v>
      </c>
      <c r="N15" s="56" t="s">
        <v>4951</v>
      </c>
      <c r="O15" s="56" t="s">
        <v>4951</v>
      </c>
      <c r="Q15" s="56" t="s">
        <v>4951</v>
      </c>
      <c r="R15" s="56" t="s">
        <v>4951</v>
      </c>
      <c r="S15" s="56" t="s">
        <v>6285</v>
      </c>
      <c r="T15" s="56" t="s">
        <v>6286</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4951</v>
      </c>
      <c r="H16" s="56" t="s">
        <v>4951</v>
      </c>
      <c r="I16" s="56" t="s">
        <v>6287</v>
      </c>
      <c r="J16" s="56" t="s">
        <v>6288</v>
      </c>
      <c r="L16" s="56" t="s">
        <v>4951</v>
      </c>
      <c r="M16" s="56" t="s">
        <v>4951</v>
      </c>
      <c r="N16" s="56" t="s">
        <v>4951</v>
      </c>
      <c r="O16" s="56" t="s">
        <v>4951</v>
      </c>
      <c r="Q16" s="56" t="s">
        <v>4951</v>
      </c>
      <c r="R16" s="56" t="s">
        <v>4951</v>
      </c>
      <c r="S16" s="56" t="s">
        <v>6289</v>
      </c>
      <c r="T16" s="56" t="s">
        <v>5462</v>
      </c>
      <c r="V16" s="56" t="s">
        <v>4951</v>
      </c>
      <c r="W16" s="56" t="s">
        <v>4951</v>
      </c>
      <c r="X16" s="56" t="s">
        <v>4951</v>
      </c>
      <c r="Y16" s="56" t="s">
        <v>4951</v>
      </c>
      <c r="Z16" s="18">
        <v>2</v>
      </c>
      <c r="AA16" s="18"/>
    </row>
    <row r="17" spans="1:40" ht="40" customHeight="1" x14ac:dyDescent="0.35">
      <c r="A17" s="40"/>
      <c r="B17" s="56" t="s">
        <v>4951</v>
      </c>
      <c r="C17" s="56" t="s">
        <v>4951</v>
      </c>
      <c r="D17" s="56" t="s">
        <v>4951</v>
      </c>
      <c r="E17" s="56" t="s">
        <v>4951</v>
      </c>
      <c r="F17" s="40"/>
      <c r="G17" s="56" t="s">
        <v>4951</v>
      </c>
      <c r="H17" s="56" t="s">
        <v>4951</v>
      </c>
      <c r="I17" s="56" t="s">
        <v>4951</v>
      </c>
      <c r="J17" s="56" t="s">
        <v>6290</v>
      </c>
      <c r="L17" s="56" t="s">
        <v>4951</v>
      </c>
      <c r="M17" s="56" t="s">
        <v>4951</v>
      </c>
      <c r="N17" s="56" t="s">
        <v>4951</v>
      </c>
      <c r="O17" s="56" t="s">
        <v>4951</v>
      </c>
      <c r="Q17" s="56" t="s">
        <v>4951</v>
      </c>
      <c r="R17" s="56" t="s">
        <v>4951</v>
      </c>
      <c r="S17" s="56" t="s">
        <v>6291</v>
      </c>
      <c r="T17" s="56" t="s">
        <v>6292</v>
      </c>
      <c r="V17" s="56" t="s">
        <v>4951</v>
      </c>
      <c r="W17" s="56" t="s">
        <v>4951</v>
      </c>
      <c r="X17" s="56" t="s">
        <v>4951</v>
      </c>
      <c r="Y17" s="56" t="s">
        <v>4951</v>
      </c>
      <c r="Z17" s="18">
        <v>1</v>
      </c>
      <c r="AA17" s="18"/>
    </row>
    <row r="18" spans="1:40" ht="40" customHeight="1" x14ac:dyDescent="0.35"/>
    <row r="19" spans="1:40" ht="40" customHeight="1" x14ac:dyDescent="0.35">
      <c r="A19" s="40"/>
      <c r="B19" s="56" t="s">
        <v>5076</v>
      </c>
      <c r="C19" s="56" t="s">
        <v>4951</v>
      </c>
      <c r="D19" s="56" t="s">
        <v>4951</v>
      </c>
      <c r="E19" s="56" t="s">
        <v>4951</v>
      </c>
      <c r="F19" s="40"/>
      <c r="G19" s="56" t="s">
        <v>4951</v>
      </c>
      <c r="H19" s="56" t="s">
        <v>4951</v>
      </c>
      <c r="I19" s="56" t="s">
        <v>6293</v>
      </c>
      <c r="J19" s="56" t="s">
        <v>6294</v>
      </c>
      <c r="L19" s="56" t="s">
        <v>6295</v>
      </c>
      <c r="M19" s="56" t="s">
        <v>6173</v>
      </c>
      <c r="N19" s="56" t="s">
        <v>4951</v>
      </c>
      <c r="O19" s="56" t="s">
        <v>4951</v>
      </c>
      <c r="Q19" s="56" t="s">
        <v>4951</v>
      </c>
      <c r="R19" s="56" t="s">
        <v>4951</v>
      </c>
      <c r="S19" s="56" t="s">
        <v>6296</v>
      </c>
      <c r="T19" s="56" t="s">
        <v>6297</v>
      </c>
      <c r="V19" s="56" t="s">
        <v>4951</v>
      </c>
      <c r="W19" s="56" t="s">
        <v>4951</v>
      </c>
      <c r="X19" s="56" t="s">
        <v>4951</v>
      </c>
      <c r="Y19" s="56" t="s">
        <v>4951</v>
      </c>
      <c r="Z19" s="18">
        <v>7</v>
      </c>
      <c r="AA19" s="18"/>
    </row>
    <row r="20" spans="1:40" ht="40" customHeight="1" x14ac:dyDescent="0.35">
      <c r="A20" s="40"/>
      <c r="B20" s="56" t="s">
        <v>6298</v>
      </c>
      <c r="C20" s="56" t="s">
        <v>6299</v>
      </c>
      <c r="D20" s="56" t="s">
        <v>6300</v>
      </c>
      <c r="E20" s="56" t="s">
        <v>4951</v>
      </c>
      <c r="F20" s="40"/>
      <c r="G20" s="56" t="s">
        <v>4951</v>
      </c>
      <c r="H20" s="56" t="s">
        <v>4951</v>
      </c>
      <c r="I20" s="56" t="s">
        <v>6301</v>
      </c>
      <c r="J20" s="56" t="s">
        <v>6302</v>
      </c>
      <c r="L20" s="56" t="s">
        <v>6303</v>
      </c>
      <c r="M20" s="56" t="s">
        <v>4951</v>
      </c>
      <c r="N20" s="56" t="s">
        <v>4951</v>
      </c>
      <c r="O20" s="56" t="s">
        <v>4951</v>
      </c>
      <c r="Q20" s="56" t="s">
        <v>4951</v>
      </c>
      <c r="R20" s="56" t="s">
        <v>4951</v>
      </c>
      <c r="S20" s="56" t="s">
        <v>4951</v>
      </c>
      <c r="T20" s="56" t="s">
        <v>6304</v>
      </c>
      <c r="V20" s="56" t="s">
        <v>4951</v>
      </c>
      <c r="W20" s="56" t="s">
        <v>4951</v>
      </c>
      <c r="X20" s="56" t="s">
        <v>4951</v>
      </c>
      <c r="Y20" s="56" t="s">
        <v>4951</v>
      </c>
      <c r="Z20" s="18">
        <v>6</v>
      </c>
      <c r="AA20" s="18"/>
    </row>
    <row r="21" spans="1:40" ht="40" customHeight="1" x14ac:dyDescent="0.35">
      <c r="A21" s="40"/>
      <c r="B21" s="56" t="s">
        <v>6305</v>
      </c>
      <c r="C21" s="56" t="s">
        <v>4951</v>
      </c>
      <c r="D21" s="56" t="s">
        <v>4951</v>
      </c>
      <c r="E21" s="56" t="s">
        <v>4951</v>
      </c>
      <c r="F21" s="40"/>
      <c r="G21" s="56" t="s">
        <v>4951</v>
      </c>
      <c r="H21" s="56" t="s">
        <v>4951</v>
      </c>
      <c r="I21" s="56" t="s">
        <v>6306</v>
      </c>
      <c r="J21" s="56" t="s">
        <v>6307</v>
      </c>
      <c r="L21" s="56" t="s">
        <v>5529</v>
      </c>
      <c r="M21" s="56" t="s">
        <v>6308</v>
      </c>
      <c r="N21" s="56" t="s">
        <v>4951</v>
      </c>
      <c r="O21" s="56" t="s">
        <v>4951</v>
      </c>
      <c r="Q21" s="56" t="s">
        <v>4951</v>
      </c>
      <c r="R21" s="56" t="s">
        <v>4951</v>
      </c>
      <c r="S21" s="56" t="s">
        <v>6309</v>
      </c>
      <c r="T21" s="56" t="s">
        <v>6310</v>
      </c>
      <c r="V21" s="56" t="s">
        <v>4951</v>
      </c>
      <c r="W21" s="56" t="s">
        <v>4951</v>
      </c>
      <c r="X21" s="56" t="s">
        <v>4951</v>
      </c>
      <c r="Y21" s="56" t="s">
        <v>4951</v>
      </c>
      <c r="Z21" s="18">
        <v>5</v>
      </c>
      <c r="AA21" s="18"/>
    </row>
    <row r="22" spans="1:40" ht="40" customHeight="1" x14ac:dyDescent="0.35">
      <c r="A22" s="40">
        <v>3</v>
      </c>
      <c r="B22" s="56" t="s">
        <v>6311</v>
      </c>
      <c r="C22" s="56" t="s">
        <v>6312</v>
      </c>
      <c r="D22" s="56" t="s">
        <v>4951</v>
      </c>
      <c r="E22" s="56" t="s">
        <v>4951</v>
      </c>
      <c r="F22" s="40"/>
      <c r="G22" s="56" t="s">
        <v>4951</v>
      </c>
      <c r="H22" s="56" t="s">
        <v>4951</v>
      </c>
      <c r="I22" s="56" t="s">
        <v>6313</v>
      </c>
      <c r="J22" s="56" t="s">
        <v>6314</v>
      </c>
      <c r="L22" s="56" t="s">
        <v>6315</v>
      </c>
      <c r="M22" s="56" t="s">
        <v>6316</v>
      </c>
      <c r="N22" s="56" t="s">
        <v>6317</v>
      </c>
      <c r="O22" s="56" t="s">
        <v>4951</v>
      </c>
      <c r="Q22" s="56" t="s">
        <v>4951</v>
      </c>
      <c r="R22" s="56" t="s">
        <v>4951</v>
      </c>
      <c r="S22" s="56" t="s">
        <v>6318</v>
      </c>
      <c r="T22" s="56" t="s">
        <v>6319</v>
      </c>
      <c r="V22" s="56" t="s">
        <v>4951</v>
      </c>
      <c r="W22" s="56" t="s">
        <v>4951</v>
      </c>
      <c r="X22" s="56" t="s">
        <v>4951</v>
      </c>
      <c r="Y22" s="56" t="s">
        <v>4951</v>
      </c>
      <c r="Z22" s="18">
        <v>4</v>
      </c>
      <c r="AA22" s="18"/>
    </row>
    <row r="23" spans="1:40" ht="40" customHeight="1" x14ac:dyDescent="0.35">
      <c r="A23" s="40"/>
      <c r="B23" s="56" t="s">
        <v>6320</v>
      </c>
      <c r="C23" s="56" t="s">
        <v>4951</v>
      </c>
      <c r="D23" s="56" t="s">
        <v>4951</v>
      </c>
      <c r="E23" s="56" t="s">
        <v>4951</v>
      </c>
      <c r="F23" s="40"/>
      <c r="G23" s="56" t="s">
        <v>4951</v>
      </c>
      <c r="H23" s="56" t="s">
        <v>4951</v>
      </c>
      <c r="I23" s="56" t="s">
        <v>4951</v>
      </c>
      <c r="J23" s="56" t="s">
        <v>6058</v>
      </c>
      <c r="L23" s="56" t="s">
        <v>6321</v>
      </c>
      <c r="M23" s="56" t="s">
        <v>6322</v>
      </c>
      <c r="N23" s="56" t="s">
        <v>6323</v>
      </c>
      <c r="O23" s="56" t="s">
        <v>6324</v>
      </c>
      <c r="Q23" s="56" t="s">
        <v>4951</v>
      </c>
      <c r="R23" s="56" t="s">
        <v>4951</v>
      </c>
      <c r="S23" s="56" t="s">
        <v>6325</v>
      </c>
      <c r="T23" s="56" t="s">
        <v>6326</v>
      </c>
      <c r="V23" s="56" t="s">
        <v>4951</v>
      </c>
      <c r="W23" s="56" t="s">
        <v>4951</v>
      </c>
      <c r="X23" s="56" t="s">
        <v>4951</v>
      </c>
      <c r="Y23" s="56" t="s">
        <v>4951</v>
      </c>
      <c r="Z23" s="18">
        <v>3</v>
      </c>
      <c r="AA23" s="18"/>
    </row>
    <row r="24" spans="1:40" ht="40" customHeight="1" x14ac:dyDescent="0.35">
      <c r="A24" s="40"/>
      <c r="B24" s="56" t="s">
        <v>6327</v>
      </c>
      <c r="C24" s="56" t="s">
        <v>6328</v>
      </c>
      <c r="D24" s="56" t="s">
        <v>5486</v>
      </c>
      <c r="E24" s="56" t="s">
        <v>4951</v>
      </c>
      <c r="F24" s="40"/>
      <c r="G24" s="56" t="s">
        <v>4951</v>
      </c>
      <c r="H24" s="56" t="s">
        <v>4951</v>
      </c>
      <c r="I24" s="56" t="s">
        <v>6329</v>
      </c>
      <c r="J24" s="56" t="s">
        <v>6330</v>
      </c>
      <c r="L24" s="56" t="s">
        <v>6331</v>
      </c>
      <c r="M24" s="56" t="s">
        <v>5016</v>
      </c>
      <c r="N24" s="56" t="s">
        <v>4951</v>
      </c>
      <c r="O24" s="56" t="s">
        <v>4951</v>
      </c>
      <c r="Q24" s="56" t="s">
        <v>4951</v>
      </c>
      <c r="R24" s="56" t="s">
        <v>4951</v>
      </c>
      <c r="S24" s="56" t="s">
        <v>6332</v>
      </c>
      <c r="T24" s="56" t="s">
        <v>6333</v>
      </c>
      <c r="V24" s="56" t="s">
        <v>4951</v>
      </c>
      <c r="W24" s="56" t="s">
        <v>4951</v>
      </c>
      <c r="X24" s="56" t="s">
        <v>4951</v>
      </c>
      <c r="Y24" s="56" t="s">
        <v>4951</v>
      </c>
      <c r="Z24" s="18">
        <v>2</v>
      </c>
      <c r="AA24" s="18"/>
    </row>
    <row r="25" spans="1:40" ht="40" customHeight="1" x14ac:dyDescent="0.35">
      <c r="A25" s="40"/>
      <c r="B25" s="56" t="s">
        <v>6334</v>
      </c>
      <c r="C25" s="56" t="s">
        <v>4951</v>
      </c>
      <c r="D25" s="56" t="s">
        <v>4951</v>
      </c>
      <c r="E25" s="56" t="s">
        <v>4951</v>
      </c>
      <c r="F25" s="40"/>
      <c r="G25" s="56" t="s">
        <v>4951</v>
      </c>
      <c r="H25" s="56" t="s">
        <v>4951</v>
      </c>
      <c r="I25" s="56" t="s">
        <v>6335</v>
      </c>
      <c r="J25" s="56" t="s">
        <v>6336</v>
      </c>
      <c r="L25" s="56" t="s">
        <v>6337</v>
      </c>
      <c r="M25" s="56" t="s">
        <v>6338</v>
      </c>
      <c r="N25" s="56" t="s">
        <v>6339</v>
      </c>
      <c r="O25" s="56" t="s">
        <v>5412</v>
      </c>
      <c r="Q25" s="56" t="s">
        <v>4951</v>
      </c>
      <c r="R25" s="56" t="s">
        <v>4951</v>
      </c>
      <c r="S25" s="56" t="s">
        <v>4951</v>
      </c>
      <c r="T25" s="56" t="s">
        <v>6340</v>
      </c>
      <c r="V25" s="56" t="s">
        <v>4951</v>
      </c>
      <c r="W25" s="56" t="s">
        <v>4951</v>
      </c>
      <c r="X25" s="56" t="s">
        <v>4951</v>
      </c>
      <c r="Y25" s="56" t="s">
        <v>4951</v>
      </c>
      <c r="Z25" s="18">
        <v>1</v>
      </c>
      <c r="AA25" s="18"/>
    </row>
    <row r="26" spans="1:40" x14ac:dyDescent="0.35">
      <c r="A26" s="1"/>
      <c r="B26" s="1"/>
      <c r="C26" s="1"/>
      <c r="D26" s="1"/>
      <c r="E26" s="1"/>
      <c r="F26" s="1"/>
      <c r="G26" s="1"/>
      <c r="H26" s="1"/>
      <c r="I26" s="1"/>
      <c r="J26" s="1"/>
      <c r="L26" s="1"/>
      <c r="M26" s="1"/>
      <c r="N26" s="1"/>
      <c r="O26" s="1"/>
      <c r="Q26" s="1"/>
      <c r="R26" s="1"/>
      <c r="S26" s="1"/>
      <c r="T26" s="1"/>
    </row>
    <row r="27" spans="1:40" x14ac:dyDescent="0.35">
      <c r="A27" s="1"/>
      <c r="B27" s="1"/>
      <c r="C27" s="1"/>
      <c r="D27" s="1"/>
      <c r="E27" s="1"/>
      <c r="F27" s="1"/>
      <c r="G27" s="1"/>
      <c r="H27" s="1"/>
      <c r="I27" s="1"/>
      <c r="J27" s="1"/>
      <c r="L27" s="1"/>
      <c r="M27" s="1"/>
      <c r="N27" s="1"/>
      <c r="O27" s="1"/>
      <c r="Q27" s="1"/>
    </row>
    <row r="29" spans="1:40" ht="29" x14ac:dyDescent="0.35">
      <c r="AA29" s="18" t="s">
        <v>5533</v>
      </c>
      <c r="AB29" s="18" t="s">
        <v>1284</v>
      </c>
      <c r="AC29" s="18" t="s">
        <v>194</v>
      </c>
      <c r="AD29" s="18" t="s">
        <v>818</v>
      </c>
      <c r="AE29" s="113" t="s">
        <v>197</v>
      </c>
      <c r="AF29" s="55" t="s">
        <v>4442</v>
      </c>
      <c r="AG29" s="18" t="s">
        <v>195</v>
      </c>
      <c r="AH29" s="36" t="s">
        <v>196</v>
      </c>
      <c r="AI29" s="121" t="s">
        <v>863</v>
      </c>
      <c r="AJ29" s="18" t="s">
        <v>5222</v>
      </c>
      <c r="AK29" s="18" t="s">
        <v>4899</v>
      </c>
    </row>
    <row r="30" spans="1:40" x14ac:dyDescent="0.35">
      <c r="AA30" s="128" t="s">
        <v>6182</v>
      </c>
      <c r="AB30" s="48" t="s">
        <v>5092</v>
      </c>
      <c r="AC30" s="51" t="s">
        <v>4821</v>
      </c>
      <c r="AD30" s="48" t="s">
        <v>413</v>
      </c>
      <c r="AE30" s="110" t="s">
        <v>413</v>
      </c>
      <c r="AF30" s="110" t="s">
        <v>413</v>
      </c>
      <c r="AG30" s="3" t="s">
        <v>413</v>
      </c>
      <c r="AH30" s="124"/>
      <c r="AI30" s="145" t="s">
        <v>1636</v>
      </c>
      <c r="AJ30" s="145">
        <v>0</v>
      </c>
      <c r="AK30" s="145" t="s">
        <v>5539</v>
      </c>
    </row>
    <row r="31" spans="1:40" x14ac:dyDescent="0.35">
      <c r="AA31" s="128" t="s">
        <v>6182</v>
      </c>
      <c r="AB31" s="48" t="s">
        <v>5092</v>
      </c>
      <c r="AC31" s="51" t="s">
        <v>4842</v>
      </c>
      <c r="AD31" s="48" t="s">
        <v>413</v>
      </c>
      <c r="AE31" s="110" t="s">
        <v>413</v>
      </c>
      <c r="AF31" s="110" t="s">
        <v>413</v>
      </c>
      <c r="AG31" s="3" t="s">
        <v>413</v>
      </c>
      <c r="AH31" s="124"/>
      <c r="AI31" s="145" t="s">
        <v>1636</v>
      </c>
      <c r="AJ31" s="145" t="s">
        <v>1636</v>
      </c>
      <c r="AK31" s="145" t="s">
        <v>5540</v>
      </c>
      <c r="AM31" s="26" t="s">
        <v>409</v>
      </c>
      <c r="AN31" t="s">
        <v>1423</v>
      </c>
    </row>
    <row r="32" spans="1:40" x14ac:dyDescent="0.35">
      <c r="AA32" s="128" t="s">
        <v>6182</v>
      </c>
      <c r="AB32" s="48" t="s">
        <v>5092</v>
      </c>
      <c r="AC32" s="51" t="s">
        <v>4863</v>
      </c>
      <c r="AD32" s="48" t="s">
        <v>413</v>
      </c>
      <c r="AE32" s="110" t="s">
        <v>413</v>
      </c>
      <c r="AF32" s="110" t="s">
        <v>413</v>
      </c>
      <c r="AG32" s="3" t="s">
        <v>413</v>
      </c>
      <c r="AH32" s="124"/>
      <c r="AI32" s="145" t="s">
        <v>1636</v>
      </c>
      <c r="AJ32" s="145" t="s">
        <v>1636</v>
      </c>
      <c r="AK32" s="145" t="s">
        <v>5541</v>
      </c>
      <c r="AM32" s="15" t="s">
        <v>819</v>
      </c>
      <c r="AN32" s="28">
        <v>165</v>
      </c>
    </row>
    <row r="33" spans="27:40" x14ac:dyDescent="0.35">
      <c r="AA33" s="128" t="s">
        <v>6182</v>
      </c>
      <c r="AB33" s="48" t="s">
        <v>5092</v>
      </c>
      <c r="AC33" s="51" t="s">
        <v>4884</v>
      </c>
      <c r="AD33" s="48" t="s">
        <v>413</v>
      </c>
      <c r="AE33" s="110" t="s">
        <v>413</v>
      </c>
      <c r="AF33" s="110" t="s">
        <v>413</v>
      </c>
      <c r="AG33" s="3" t="s">
        <v>413</v>
      </c>
      <c r="AH33" s="124"/>
      <c r="AI33" s="145" t="s">
        <v>1636</v>
      </c>
      <c r="AJ33" s="145" t="s">
        <v>1636</v>
      </c>
      <c r="AK33" s="145" t="s">
        <v>5542</v>
      </c>
      <c r="AM33" s="15" t="s">
        <v>5390</v>
      </c>
      <c r="AN33" s="28">
        <v>323</v>
      </c>
    </row>
    <row r="34" spans="27:40" x14ac:dyDescent="0.35">
      <c r="AA34" s="128" t="s">
        <v>6182</v>
      </c>
      <c r="AB34" s="48" t="s">
        <v>5093</v>
      </c>
      <c r="AC34" s="51" t="s">
        <v>4820</v>
      </c>
      <c r="AD34" s="48" t="s">
        <v>413</v>
      </c>
      <c r="AE34" s="110" t="s">
        <v>413</v>
      </c>
      <c r="AF34" s="110" t="s">
        <v>413</v>
      </c>
      <c r="AG34" s="3" t="s">
        <v>413</v>
      </c>
      <c r="AH34" s="124"/>
      <c r="AI34" s="145" t="s">
        <v>1636</v>
      </c>
      <c r="AJ34" s="145">
        <v>0</v>
      </c>
      <c r="AK34" s="145" t="s">
        <v>5543</v>
      </c>
      <c r="AM34" s="15" t="s">
        <v>5393</v>
      </c>
      <c r="AN34" s="28">
        <v>140</v>
      </c>
    </row>
    <row r="35" spans="27:40" x14ac:dyDescent="0.35">
      <c r="AA35" s="128" t="s">
        <v>6182</v>
      </c>
      <c r="AB35" s="48" t="s">
        <v>5093</v>
      </c>
      <c r="AC35" s="51" t="s">
        <v>4841</v>
      </c>
      <c r="AD35" s="48" t="s">
        <v>413</v>
      </c>
      <c r="AE35" s="110" t="s">
        <v>413</v>
      </c>
      <c r="AF35" s="110" t="s">
        <v>413</v>
      </c>
      <c r="AG35" s="3" t="s">
        <v>413</v>
      </c>
      <c r="AH35" s="124"/>
      <c r="AI35" s="145" t="s">
        <v>1636</v>
      </c>
      <c r="AJ35" s="145" t="s">
        <v>1636</v>
      </c>
      <c r="AK35" s="145" t="s">
        <v>5544</v>
      </c>
      <c r="AM35" s="15" t="s">
        <v>6036</v>
      </c>
      <c r="AN35" s="28">
        <v>182</v>
      </c>
    </row>
    <row r="36" spans="27:40" x14ac:dyDescent="0.35">
      <c r="AA36" s="128" t="s">
        <v>6182</v>
      </c>
      <c r="AB36" s="48" t="s">
        <v>5093</v>
      </c>
      <c r="AC36" s="51" t="s">
        <v>4862</v>
      </c>
      <c r="AD36" s="48" t="s">
        <v>413</v>
      </c>
      <c r="AE36" s="110" t="s">
        <v>413</v>
      </c>
      <c r="AF36" s="110" t="s">
        <v>413</v>
      </c>
      <c r="AG36" s="3" t="s">
        <v>413</v>
      </c>
      <c r="AH36" s="124"/>
      <c r="AI36" s="145" t="s">
        <v>1636</v>
      </c>
      <c r="AJ36" s="145" t="s">
        <v>1636</v>
      </c>
      <c r="AK36" s="145" t="s">
        <v>5545</v>
      </c>
      <c r="AM36" s="15" t="s">
        <v>3801</v>
      </c>
      <c r="AN36" s="28">
        <v>89</v>
      </c>
    </row>
    <row r="37" spans="27:40" x14ac:dyDescent="0.35">
      <c r="AA37" s="128" t="s">
        <v>6182</v>
      </c>
      <c r="AB37" s="48" t="s">
        <v>5093</v>
      </c>
      <c r="AC37" s="51" t="s">
        <v>4883</v>
      </c>
      <c r="AD37" s="48" t="s">
        <v>413</v>
      </c>
      <c r="AE37" s="110" t="s">
        <v>413</v>
      </c>
      <c r="AF37" s="110" t="s">
        <v>413</v>
      </c>
      <c r="AG37" s="3" t="s">
        <v>413</v>
      </c>
      <c r="AH37" s="124"/>
      <c r="AI37" s="145" t="s">
        <v>1636</v>
      </c>
      <c r="AJ37" s="145" t="s">
        <v>1636</v>
      </c>
      <c r="AK37" s="145" t="s">
        <v>5546</v>
      </c>
      <c r="AM37" s="15" t="s">
        <v>4140</v>
      </c>
      <c r="AN37" s="28">
        <v>51</v>
      </c>
    </row>
    <row r="38" spans="27:40" x14ac:dyDescent="0.35">
      <c r="AA38" s="128" t="s">
        <v>6182</v>
      </c>
      <c r="AB38" s="48" t="s">
        <v>5094</v>
      </c>
      <c r="AC38" s="51" t="s">
        <v>4819</v>
      </c>
      <c r="AD38" s="48" t="s">
        <v>413</v>
      </c>
      <c r="AE38" s="110" t="s">
        <v>413</v>
      </c>
      <c r="AF38" s="110" t="s">
        <v>413</v>
      </c>
      <c r="AG38" s="3" t="s">
        <v>413</v>
      </c>
      <c r="AH38" s="124"/>
      <c r="AI38" s="145" t="s">
        <v>1636</v>
      </c>
      <c r="AJ38" s="145">
        <v>0</v>
      </c>
      <c r="AK38" s="145" t="s">
        <v>5547</v>
      </c>
      <c r="AM38" s="15" t="s">
        <v>824</v>
      </c>
      <c r="AN38" s="28">
        <v>239</v>
      </c>
    </row>
    <row r="39" spans="27:40" x14ac:dyDescent="0.35">
      <c r="AA39" s="128" t="s">
        <v>6182</v>
      </c>
      <c r="AB39" s="48" t="s">
        <v>5094</v>
      </c>
      <c r="AC39" s="51" t="s">
        <v>4840</v>
      </c>
      <c r="AD39" s="48" t="s">
        <v>413</v>
      </c>
      <c r="AE39" s="110" t="s">
        <v>413</v>
      </c>
      <c r="AF39" s="110" t="s">
        <v>413</v>
      </c>
      <c r="AG39" s="3" t="s">
        <v>413</v>
      </c>
      <c r="AH39" s="124"/>
      <c r="AI39" s="145" t="s">
        <v>1636</v>
      </c>
      <c r="AJ39" s="145" t="s">
        <v>1636</v>
      </c>
      <c r="AK39" s="145" t="s">
        <v>5548</v>
      </c>
      <c r="AM39" s="15" t="s">
        <v>5114</v>
      </c>
      <c r="AN39" s="28">
        <v>97</v>
      </c>
    </row>
    <row r="40" spans="27:40" x14ac:dyDescent="0.35">
      <c r="AA40" s="128" t="s">
        <v>6182</v>
      </c>
      <c r="AB40" s="48" t="s">
        <v>5094</v>
      </c>
      <c r="AC40" s="51" t="s">
        <v>4861</v>
      </c>
      <c r="AD40" s="48" t="s">
        <v>413</v>
      </c>
      <c r="AE40" s="110" t="s">
        <v>413</v>
      </c>
      <c r="AF40" s="110" t="s">
        <v>413</v>
      </c>
      <c r="AG40" s="3" t="s">
        <v>413</v>
      </c>
      <c r="AH40" s="124"/>
      <c r="AI40" s="145" t="s">
        <v>1636</v>
      </c>
      <c r="AJ40" s="145" t="s">
        <v>1636</v>
      </c>
      <c r="AK40" s="145" t="s">
        <v>5549</v>
      </c>
      <c r="AM40" s="15" t="s">
        <v>1475</v>
      </c>
      <c r="AN40" s="28">
        <v>191</v>
      </c>
    </row>
    <row r="41" spans="27:40" x14ac:dyDescent="0.35">
      <c r="AA41" s="128" t="s">
        <v>6182</v>
      </c>
      <c r="AB41" s="48" t="s">
        <v>5094</v>
      </c>
      <c r="AC41" s="51" t="s">
        <v>4882</v>
      </c>
      <c r="AD41" s="48" t="s">
        <v>413</v>
      </c>
      <c r="AE41" s="110" t="s">
        <v>413</v>
      </c>
      <c r="AF41" s="110" t="s">
        <v>413</v>
      </c>
      <c r="AG41" s="3" t="s">
        <v>413</v>
      </c>
      <c r="AH41" s="124"/>
      <c r="AI41" s="145" t="s">
        <v>1636</v>
      </c>
      <c r="AJ41" s="145" t="s">
        <v>1636</v>
      </c>
      <c r="AK41" s="145" t="s">
        <v>5550</v>
      </c>
      <c r="AM41" s="15" t="s">
        <v>5116</v>
      </c>
      <c r="AN41" s="28">
        <v>69</v>
      </c>
    </row>
    <row r="42" spans="27:40" x14ac:dyDescent="0.35">
      <c r="AA42" s="128" t="s">
        <v>6182</v>
      </c>
      <c r="AB42" s="48" t="s">
        <v>5095</v>
      </c>
      <c r="AC42" s="51" t="s">
        <v>4818</v>
      </c>
      <c r="AD42" s="48" t="s">
        <v>413</v>
      </c>
      <c r="AE42" s="110" t="s">
        <v>413</v>
      </c>
      <c r="AF42" s="110" t="s">
        <v>413</v>
      </c>
      <c r="AG42" s="3" t="s">
        <v>413</v>
      </c>
      <c r="AH42" s="124"/>
      <c r="AI42" s="145" t="s">
        <v>1636</v>
      </c>
      <c r="AJ42" s="145">
        <v>0</v>
      </c>
      <c r="AK42" s="145" t="s">
        <v>5551</v>
      </c>
      <c r="AM42" s="15" t="s">
        <v>834</v>
      </c>
      <c r="AN42" s="28">
        <v>200</v>
      </c>
    </row>
    <row r="43" spans="27:40" x14ac:dyDescent="0.35">
      <c r="AA43" s="128" t="s">
        <v>6182</v>
      </c>
      <c r="AB43" s="48" t="s">
        <v>5095</v>
      </c>
      <c r="AC43" s="51" t="s">
        <v>4839</v>
      </c>
      <c r="AD43" s="48" t="s">
        <v>413</v>
      </c>
      <c r="AE43" s="110" t="s">
        <v>413</v>
      </c>
      <c r="AF43" s="110" t="s">
        <v>413</v>
      </c>
      <c r="AG43" s="3" t="s">
        <v>413</v>
      </c>
      <c r="AH43" s="124"/>
      <c r="AI43" s="145" t="s">
        <v>1636</v>
      </c>
      <c r="AJ43" s="145" t="s">
        <v>1636</v>
      </c>
      <c r="AK43" s="145" t="s">
        <v>5552</v>
      </c>
      <c r="AM43" s="15" t="s">
        <v>3794</v>
      </c>
      <c r="AN43" s="28">
        <v>191</v>
      </c>
    </row>
    <row r="44" spans="27:40" x14ac:dyDescent="0.35">
      <c r="AA44" s="128" t="s">
        <v>6182</v>
      </c>
      <c r="AB44" s="48" t="s">
        <v>5095</v>
      </c>
      <c r="AC44" s="51" t="s">
        <v>4860</v>
      </c>
      <c r="AD44" s="48" t="s">
        <v>413</v>
      </c>
      <c r="AE44" s="110" t="s">
        <v>413</v>
      </c>
      <c r="AF44" s="110" t="s">
        <v>413</v>
      </c>
      <c r="AG44" s="3" t="s">
        <v>413</v>
      </c>
      <c r="AH44" s="124"/>
      <c r="AI44" s="145" t="s">
        <v>1636</v>
      </c>
      <c r="AJ44" s="145" t="s">
        <v>1636</v>
      </c>
      <c r="AK44" s="145" t="s">
        <v>5553</v>
      </c>
      <c r="AM44" s="15" t="s">
        <v>1721</v>
      </c>
      <c r="AN44" s="28">
        <v>191</v>
      </c>
    </row>
    <row r="45" spans="27:40" x14ac:dyDescent="0.35">
      <c r="AA45" s="128" t="s">
        <v>6182</v>
      </c>
      <c r="AB45" s="48" t="s">
        <v>5095</v>
      </c>
      <c r="AC45" s="51" t="s">
        <v>4881</v>
      </c>
      <c r="AD45" s="48" t="s">
        <v>413</v>
      </c>
      <c r="AE45" s="110" t="s">
        <v>413</v>
      </c>
      <c r="AF45" s="110" t="s">
        <v>413</v>
      </c>
      <c r="AG45" s="3" t="s">
        <v>413</v>
      </c>
      <c r="AH45" s="124"/>
      <c r="AI45" s="145" t="s">
        <v>1636</v>
      </c>
      <c r="AJ45" s="145" t="s">
        <v>1636</v>
      </c>
      <c r="AK45" s="145" t="s">
        <v>5554</v>
      </c>
      <c r="AM45" s="15" t="s">
        <v>4142</v>
      </c>
      <c r="AN45" s="28">
        <v>129</v>
      </c>
    </row>
    <row r="46" spans="27:40" x14ac:dyDescent="0.35">
      <c r="AA46" s="128" t="s">
        <v>6182</v>
      </c>
      <c r="AB46" s="48" t="s">
        <v>5096</v>
      </c>
      <c r="AC46" s="51" t="s">
        <v>4817</v>
      </c>
      <c r="AD46" s="48" t="s">
        <v>413</v>
      </c>
      <c r="AE46" s="110" t="s">
        <v>413</v>
      </c>
      <c r="AF46" s="110" t="s">
        <v>413</v>
      </c>
      <c r="AG46" s="3" t="s">
        <v>413</v>
      </c>
      <c r="AH46" s="124"/>
      <c r="AI46" s="145" t="s">
        <v>1636</v>
      </c>
      <c r="AJ46" s="145">
        <v>0</v>
      </c>
      <c r="AK46" s="145" t="s">
        <v>5555</v>
      </c>
      <c r="AM46" s="15" t="s">
        <v>2092</v>
      </c>
      <c r="AN46" s="28">
        <v>342</v>
      </c>
    </row>
    <row r="47" spans="27:40" x14ac:dyDescent="0.35">
      <c r="AA47" s="128" t="s">
        <v>6182</v>
      </c>
      <c r="AB47" s="48" t="s">
        <v>5096</v>
      </c>
      <c r="AC47" s="51" t="s">
        <v>4838</v>
      </c>
      <c r="AD47" s="48" t="s">
        <v>413</v>
      </c>
      <c r="AE47" s="110" t="s">
        <v>413</v>
      </c>
      <c r="AF47" s="110" t="s">
        <v>413</v>
      </c>
      <c r="AG47" s="3" t="s">
        <v>413</v>
      </c>
      <c r="AH47" s="124"/>
      <c r="AI47" s="145" t="s">
        <v>1636</v>
      </c>
      <c r="AJ47" s="145" t="s">
        <v>1636</v>
      </c>
      <c r="AK47" s="145" t="s">
        <v>5556</v>
      </c>
      <c r="AM47" s="15" t="s">
        <v>1477</v>
      </c>
      <c r="AN47" s="28">
        <v>201</v>
      </c>
    </row>
    <row r="48" spans="27:40" x14ac:dyDescent="0.35">
      <c r="AA48" s="128" t="s">
        <v>6182</v>
      </c>
      <c r="AB48" s="48" t="s">
        <v>5096</v>
      </c>
      <c r="AC48" s="51" t="s">
        <v>4859</v>
      </c>
      <c r="AD48" s="48" t="s">
        <v>413</v>
      </c>
      <c r="AE48" s="110" t="s">
        <v>413</v>
      </c>
      <c r="AF48" s="110" t="s">
        <v>413</v>
      </c>
      <c r="AG48" s="3" t="s">
        <v>413</v>
      </c>
      <c r="AH48" s="124"/>
      <c r="AI48" s="145" t="s">
        <v>1636</v>
      </c>
      <c r="AJ48" s="145" t="s">
        <v>1636</v>
      </c>
      <c r="AK48" s="145" t="s">
        <v>5557</v>
      </c>
      <c r="AM48" s="15" t="s">
        <v>837</v>
      </c>
      <c r="AN48" s="28">
        <v>219</v>
      </c>
    </row>
    <row r="49" spans="27:40" x14ac:dyDescent="0.35">
      <c r="AA49" s="128" t="s">
        <v>6182</v>
      </c>
      <c r="AB49" s="48" t="s">
        <v>5096</v>
      </c>
      <c r="AC49" s="51" t="s">
        <v>4880</v>
      </c>
      <c r="AD49" s="48" t="s">
        <v>413</v>
      </c>
      <c r="AE49" s="110" t="s">
        <v>413</v>
      </c>
      <c r="AF49" s="110" t="s">
        <v>413</v>
      </c>
      <c r="AG49" s="3" t="s">
        <v>413</v>
      </c>
      <c r="AH49" s="124"/>
      <c r="AI49" s="145" t="s">
        <v>1636</v>
      </c>
      <c r="AJ49" s="145" t="s">
        <v>1636</v>
      </c>
      <c r="AK49" s="145" t="s">
        <v>5558</v>
      </c>
      <c r="AM49" s="15" t="s">
        <v>410</v>
      </c>
      <c r="AN49" s="28">
        <v>3019</v>
      </c>
    </row>
    <row r="50" spans="27:40" x14ac:dyDescent="0.35">
      <c r="AA50" s="128" t="s">
        <v>6182</v>
      </c>
      <c r="AB50" s="48" t="s">
        <v>5097</v>
      </c>
      <c r="AC50" s="51" t="s">
        <v>4816</v>
      </c>
      <c r="AD50" s="48" t="s">
        <v>413</v>
      </c>
      <c r="AE50" s="110" t="s">
        <v>413</v>
      </c>
      <c r="AF50" s="110" t="s">
        <v>413</v>
      </c>
      <c r="AG50" s="3" t="s">
        <v>413</v>
      </c>
      <c r="AH50" s="124"/>
      <c r="AI50" s="145" t="s">
        <v>1636</v>
      </c>
      <c r="AJ50" s="145">
        <v>0</v>
      </c>
      <c r="AK50" s="145" t="s">
        <v>5559</v>
      </c>
    </row>
    <row r="51" spans="27:40" x14ac:dyDescent="0.35">
      <c r="AA51" s="128" t="s">
        <v>6182</v>
      </c>
      <c r="AB51" s="48" t="s">
        <v>5097</v>
      </c>
      <c r="AC51" s="51" t="s">
        <v>4837</v>
      </c>
      <c r="AD51" s="48" t="s">
        <v>413</v>
      </c>
      <c r="AE51" s="110" t="s">
        <v>413</v>
      </c>
      <c r="AF51" s="110" t="s">
        <v>413</v>
      </c>
      <c r="AG51" s="3" t="s">
        <v>413</v>
      </c>
      <c r="AH51" s="124"/>
      <c r="AI51" s="145" t="s">
        <v>1636</v>
      </c>
      <c r="AJ51" s="145" t="s">
        <v>1636</v>
      </c>
      <c r="AK51" s="145" t="s">
        <v>5560</v>
      </c>
    </row>
    <row r="52" spans="27:40" x14ac:dyDescent="0.35">
      <c r="AA52" s="128" t="s">
        <v>6182</v>
      </c>
      <c r="AB52" s="48" t="s">
        <v>5097</v>
      </c>
      <c r="AC52" s="51" t="s">
        <v>4858</v>
      </c>
      <c r="AD52" s="48" t="s">
        <v>413</v>
      </c>
      <c r="AE52" s="110" t="s">
        <v>413</v>
      </c>
      <c r="AF52" s="110" t="s">
        <v>413</v>
      </c>
      <c r="AG52" s="3" t="s">
        <v>413</v>
      </c>
      <c r="AH52" s="124"/>
      <c r="AI52" s="145" t="s">
        <v>1636</v>
      </c>
      <c r="AJ52" s="145" t="s">
        <v>1636</v>
      </c>
      <c r="AK52" s="145" t="s">
        <v>5561</v>
      </c>
    </row>
    <row r="53" spans="27:40" x14ac:dyDescent="0.35">
      <c r="AA53" s="128" t="s">
        <v>6182</v>
      </c>
      <c r="AB53" s="48" t="s">
        <v>5097</v>
      </c>
      <c r="AC53" s="51" t="s">
        <v>4879</v>
      </c>
      <c r="AD53" s="48" t="s">
        <v>413</v>
      </c>
      <c r="AE53" s="110" t="s">
        <v>413</v>
      </c>
      <c r="AF53" s="110" t="s">
        <v>413</v>
      </c>
      <c r="AG53" s="3" t="s">
        <v>413</v>
      </c>
      <c r="AH53" s="124"/>
      <c r="AI53" s="145" t="s">
        <v>1636</v>
      </c>
      <c r="AJ53" s="145" t="s">
        <v>1636</v>
      </c>
      <c r="AK53" s="145" t="s">
        <v>5562</v>
      </c>
    </row>
    <row r="54" spans="27:40" x14ac:dyDescent="0.35">
      <c r="AA54" s="128" t="s">
        <v>6182</v>
      </c>
      <c r="AB54" s="48" t="s">
        <v>5098</v>
      </c>
      <c r="AC54" s="51" t="s">
        <v>4815</v>
      </c>
      <c r="AD54" s="48" t="s">
        <v>413</v>
      </c>
      <c r="AE54" s="110" t="s">
        <v>413</v>
      </c>
      <c r="AF54" s="110" t="s">
        <v>413</v>
      </c>
      <c r="AG54" s="3" t="s">
        <v>413</v>
      </c>
      <c r="AH54" s="124"/>
      <c r="AI54" s="145" t="s">
        <v>1636</v>
      </c>
      <c r="AJ54" s="145">
        <v>0</v>
      </c>
      <c r="AK54" s="145" t="s">
        <v>5563</v>
      </c>
    </row>
    <row r="55" spans="27:40" x14ac:dyDescent="0.35">
      <c r="AA55" s="128" t="s">
        <v>6182</v>
      </c>
      <c r="AB55" s="48" t="s">
        <v>5098</v>
      </c>
      <c r="AC55" s="51" t="s">
        <v>4836</v>
      </c>
      <c r="AD55" s="48" t="s">
        <v>413</v>
      </c>
      <c r="AE55" s="110" t="s">
        <v>413</v>
      </c>
      <c r="AF55" s="110" t="s">
        <v>413</v>
      </c>
      <c r="AG55" s="3" t="s">
        <v>413</v>
      </c>
      <c r="AH55" s="124"/>
      <c r="AI55" s="145" t="s">
        <v>1636</v>
      </c>
      <c r="AJ55" s="145" t="s">
        <v>1636</v>
      </c>
      <c r="AK55" s="145" t="s">
        <v>5564</v>
      </c>
    </row>
    <row r="56" spans="27:40" x14ac:dyDescent="0.35">
      <c r="AA56" s="128" t="s">
        <v>6182</v>
      </c>
      <c r="AB56" s="48" t="s">
        <v>5098</v>
      </c>
      <c r="AC56" s="51" t="s">
        <v>4857</v>
      </c>
      <c r="AD56" s="48" t="s">
        <v>413</v>
      </c>
      <c r="AE56" s="110" t="s">
        <v>413</v>
      </c>
      <c r="AF56" s="110" t="s">
        <v>413</v>
      </c>
      <c r="AG56" s="3" t="s">
        <v>413</v>
      </c>
      <c r="AH56" s="124"/>
      <c r="AI56" s="145" t="s">
        <v>1636</v>
      </c>
      <c r="AJ56" s="145" t="s">
        <v>1636</v>
      </c>
      <c r="AK56" s="145" t="s">
        <v>5565</v>
      </c>
    </row>
    <row r="57" spans="27:40" x14ac:dyDescent="0.35">
      <c r="AA57" s="128" t="s">
        <v>6182</v>
      </c>
      <c r="AB57" s="48" t="s">
        <v>5098</v>
      </c>
      <c r="AC57" s="51" t="s">
        <v>4878</v>
      </c>
      <c r="AD57" s="48" t="s">
        <v>413</v>
      </c>
      <c r="AE57" s="110" t="s">
        <v>413</v>
      </c>
      <c r="AF57" s="110" t="s">
        <v>413</v>
      </c>
      <c r="AG57" s="3" t="s">
        <v>413</v>
      </c>
      <c r="AH57" s="124"/>
      <c r="AI57" s="145" t="s">
        <v>1636</v>
      </c>
      <c r="AJ57" s="145" t="s">
        <v>1636</v>
      </c>
      <c r="AK57" s="145" t="s">
        <v>5566</v>
      </c>
    </row>
    <row r="58" spans="27:40" x14ac:dyDescent="0.35">
      <c r="AA58" s="128" t="s">
        <v>6182</v>
      </c>
      <c r="AB58" s="48" t="s">
        <v>5099</v>
      </c>
      <c r="AC58" s="51" t="s">
        <v>4828</v>
      </c>
      <c r="AD58" s="48" t="s">
        <v>413</v>
      </c>
      <c r="AE58" s="110" t="s">
        <v>413</v>
      </c>
      <c r="AF58" s="110" t="s">
        <v>413</v>
      </c>
      <c r="AG58" s="3" t="s">
        <v>413</v>
      </c>
      <c r="AH58" s="124"/>
      <c r="AI58" s="145" t="s">
        <v>1636</v>
      </c>
      <c r="AJ58" s="145">
        <v>0</v>
      </c>
      <c r="AK58" s="145" t="s">
        <v>5567</v>
      </c>
    </row>
    <row r="59" spans="27:40" x14ac:dyDescent="0.35">
      <c r="AA59" s="128" t="s">
        <v>6182</v>
      </c>
      <c r="AB59" s="48" t="s">
        <v>5099</v>
      </c>
      <c r="AC59" s="51" t="s">
        <v>4849</v>
      </c>
      <c r="AD59" s="48" t="s">
        <v>413</v>
      </c>
      <c r="AE59" s="110" t="s">
        <v>413</v>
      </c>
      <c r="AF59" s="110" t="s">
        <v>413</v>
      </c>
      <c r="AG59" s="3" t="s">
        <v>413</v>
      </c>
      <c r="AH59" s="124"/>
      <c r="AI59" s="145" t="s">
        <v>1636</v>
      </c>
      <c r="AJ59" s="145" t="s">
        <v>1636</v>
      </c>
      <c r="AK59" s="145" t="s">
        <v>5568</v>
      </c>
    </row>
    <row r="60" spans="27:40" x14ac:dyDescent="0.35">
      <c r="AA60" s="128" t="s">
        <v>6182</v>
      </c>
      <c r="AB60" s="48" t="s">
        <v>5099</v>
      </c>
      <c r="AC60" s="51" t="s">
        <v>4870</v>
      </c>
      <c r="AD60" s="48" t="s">
        <v>413</v>
      </c>
      <c r="AE60" s="110" t="s">
        <v>413</v>
      </c>
      <c r="AF60" s="110" t="s">
        <v>413</v>
      </c>
      <c r="AG60" s="3" t="s">
        <v>413</v>
      </c>
      <c r="AH60" s="124"/>
      <c r="AI60" s="145" t="s">
        <v>1636</v>
      </c>
      <c r="AJ60" s="145" t="s">
        <v>1636</v>
      </c>
      <c r="AK60" s="145" t="s">
        <v>5569</v>
      </c>
    </row>
    <row r="61" spans="27:40" x14ac:dyDescent="0.35">
      <c r="AA61" s="128" t="s">
        <v>6182</v>
      </c>
      <c r="AB61" s="48" t="s">
        <v>5099</v>
      </c>
      <c r="AC61" s="51" t="s">
        <v>4891</v>
      </c>
      <c r="AD61" s="48" t="s">
        <v>413</v>
      </c>
      <c r="AE61" s="110" t="s">
        <v>413</v>
      </c>
      <c r="AF61" s="110" t="s">
        <v>413</v>
      </c>
      <c r="AG61" s="3" t="s">
        <v>413</v>
      </c>
      <c r="AH61" s="124"/>
      <c r="AI61" s="145" t="s">
        <v>1636</v>
      </c>
      <c r="AJ61" s="145" t="s">
        <v>1636</v>
      </c>
      <c r="AK61" s="145" t="s">
        <v>5570</v>
      </c>
    </row>
    <row r="62" spans="27:40" x14ac:dyDescent="0.35">
      <c r="AA62" s="128" t="s">
        <v>6182</v>
      </c>
      <c r="AB62" s="48" t="s">
        <v>5100</v>
      </c>
      <c r="AC62" s="51" t="s">
        <v>4827</v>
      </c>
      <c r="AD62" s="48" t="s">
        <v>413</v>
      </c>
      <c r="AE62" s="110" t="s">
        <v>413</v>
      </c>
      <c r="AF62" s="110" t="s">
        <v>413</v>
      </c>
      <c r="AG62" s="3" t="s">
        <v>413</v>
      </c>
      <c r="AH62" s="124"/>
      <c r="AI62" s="145" t="s">
        <v>1636</v>
      </c>
      <c r="AJ62" s="145">
        <v>0</v>
      </c>
      <c r="AK62" s="145" t="s">
        <v>5571</v>
      </c>
    </row>
    <row r="63" spans="27:40" x14ac:dyDescent="0.35">
      <c r="AA63" s="128" t="s">
        <v>6182</v>
      </c>
      <c r="AB63" s="48" t="s">
        <v>5100</v>
      </c>
      <c r="AC63" s="51" t="s">
        <v>4848</v>
      </c>
      <c r="AD63" s="48" t="s">
        <v>413</v>
      </c>
      <c r="AE63" s="110" t="s">
        <v>413</v>
      </c>
      <c r="AF63" s="110" t="s">
        <v>413</v>
      </c>
      <c r="AG63" s="3" t="s">
        <v>413</v>
      </c>
      <c r="AH63" s="124"/>
      <c r="AI63" s="145" t="s">
        <v>1636</v>
      </c>
      <c r="AJ63" s="145" t="s">
        <v>1636</v>
      </c>
      <c r="AK63" s="145" t="s">
        <v>5572</v>
      </c>
    </row>
    <row r="64" spans="27:40" x14ac:dyDescent="0.35">
      <c r="AA64" s="128" t="s">
        <v>6182</v>
      </c>
      <c r="AB64" s="48" t="s">
        <v>5100</v>
      </c>
      <c r="AC64" s="51" t="s">
        <v>4869</v>
      </c>
      <c r="AD64" s="48" t="s">
        <v>413</v>
      </c>
      <c r="AE64" s="110" t="s">
        <v>413</v>
      </c>
      <c r="AF64" s="110" t="s">
        <v>413</v>
      </c>
      <c r="AG64" s="3" t="s">
        <v>413</v>
      </c>
      <c r="AH64" s="124"/>
      <c r="AI64" s="145" t="s">
        <v>1636</v>
      </c>
      <c r="AJ64" s="145" t="s">
        <v>1636</v>
      </c>
      <c r="AK64" s="145" t="s">
        <v>5573</v>
      </c>
    </row>
    <row r="65" spans="27:37" x14ac:dyDescent="0.35">
      <c r="AA65" s="128" t="s">
        <v>6182</v>
      </c>
      <c r="AB65" s="48" t="s">
        <v>5100</v>
      </c>
      <c r="AC65" s="51" t="s">
        <v>4890</v>
      </c>
      <c r="AD65" s="48" t="s">
        <v>413</v>
      </c>
      <c r="AE65" s="110" t="s">
        <v>413</v>
      </c>
      <c r="AF65" s="110" t="s">
        <v>413</v>
      </c>
      <c r="AG65" s="3" t="s">
        <v>413</v>
      </c>
      <c r="AH65" s="124"/>
      <c r="AI65" s="145" t="s">
        <v>1636</v>
      </c>
      <c r="AJ65" s="145" t="s">
        <v>1636</v>
      </c>
      <c r="AK65" s="145" t="s">
        <v>5574</v>
      </c>
    </row>
    <row r="66" spans="27:37" x14ac:dyDescent="0.35">
      <c r="AA66" s="128" t="s">
        <v>6182</v>
      </c>
      <c r="AB66" s="48" t="s">
        <v>5101</v>
      </c>
      <c r="AC66" s="51" t="s">
        <v>4826</v>
      </c>
      <c r="AD66" s="48" t="s">
        <v>413</v>
      </c>
      <c r="AE66" s="110" t="s">
        <v>413</v>
      </c>
      <c r="AF66" s="110" t="s">
        <v>413</v>
      </c>
      <c r="AG66" s="3" t="s">
        <v>413</v>
      </c>
      <c r="AH66" s="124"/>
      <c r="AI66" s="145" t="s">
        <v>1636</v>
      </c>
      <c r="AJ66" s="145">
        <v>0</v>
      </c>
      <c r="AK66" s="145" t="s">
        <v>5575</v>
      </c>
    </row>
    <row r="67" spans="27:37" x14ac:dyDescent="0.35">
      <c r="AA67" s="128" t="s">
        <v>6182</v>
      </c>
      <c r="AB67" s="48" t="s">
        <v>5101</v>
      </c>
      <c r="AC67" s="51" t="s">
        <v>4847</v>
      </c>
      <c r="AD67" s="48" t="s">
        <v>413</v>
      </c>
      <c r="AE67" s="110" t="s">
        <v>413</v>
      </c>
      <c r="AF67" s="110" t="s">
        <v>413</v>
      </c>
      <c r="AG67" s="3" t="s">
        <v>413</v>
      </c>
      <c r="AH67" s="124"/>
      <c r="AI67" s="145" t="s">
        <v>1636</v>
      </c>
      <c r="AJ67" s="145" t="s">
        <v>1636</v>
      </c>
      <c r="AK67" s="145" t="s">
        <v>5576</v>
      </c>
    </row>
    <row r="68" spans="27:37" x14ac:dyDescent="0.35">
      <c r="AA68" s="128" t="s">
        <v>6182</v>
      </c>
      <c r="AB68" s="48" t="s">
        <v>5101</v>
      </c>
      <c r="AC68" s="51" t="s">
        <v>4868</v>
      </c>
      <c r="AD68" s="48" t="s">
        <v>413</v>
      </c>
      <c r="AE68" s="110" t="s">
        <v>413</v>
      </c>
      <c r="AF68" s="110" t="s">
        <v>413</v>
      </c>
      <c r="AG68" s="3" t="s">
        <v>413</v>
      </c>
      <c r="AH68" s="124"/>
      <c r="AI68" s="145" t="s">
        <v>1636</v>
      </c>
      <c r="AJ68" s="145" t="s">
        <v>1636</v>
      </c>
      <c r="AK68" s="145" t="s">
        <v>5577</v>
      </c>
    </row>
    <row r="69" spans="27:37" x14ac:dyDescent="0.35">
      <c r="AA69" s="128" t="s">
        <v>6182</v>
      </c>
      <c r="AB69" s="48" t="s">
        <v>5101</v>
      </c>
      <c r="AC69" s="51" t="s">
        <v>4889</v>
      </c>
      <c r="AD69" s="48" t="s">
        <v>413</v>
      </c>
      <c r="AE69" s="110" t="s">
        <v>413</v>
      </c>
      <c r="AF69" s="110" t="s">
        <v>413</v>
      </c>
      <c r="AG69" s="3" t="s">
        <v>413</v>
      </c>
      <c r="AH69" s="124"/>
      <c r="AI69" s="145" t="s">
        <v>1636</v>
      </c>
      <c r="AJ69" s="145" t="s">
        <v>1636</v>
      </c>
      <c r="AK69" s="145" t="s">
        <v>5578</v>
      </c>
    </row>
    <row r="70" spans="27:37" x14ac:dyDescent="0.35">
      <c r="AA70" s="128" t="s">
        <v>6182</v>
      </c>
      <c r="AB70" s="48" t="s">
        <v>5102</v>
      </c>
      <c r="AC70" s="51" t="s">
        <v>4825</v>
      </c>
      <c r="AD70" s="48" t="s">
        <v>413</v>
      </c>
      <c r="AE70" s="110" t="s">
        <v>413</v>
      </c>
      <c r="AF70" s="110" t="s">
        <v>413</v>
      </c>
      <c r="AG70" s="3" t="s">
        <v>413</v>
      </c>
      <c r="AH70" s="124"/>
      <c r="AI70" s="145" t="s">
        <v>1636</v>
      </c>
      <c r="AJ70" s="145">
        <v>0</v>
      </c>
      <c r="AK70" s="145" t="s">
        <v>5579</v>
      </c>
    </row>
    <row r="71" spans="27:37" x14ac:dyDescent="0.35">
      <c r="AA71" s="128" t="s">
        <v>6182</v>
      </c>
      <c r="AB71" s="48" t="s">
        <v>5102</v>
      </c>
      <c r="AC71" s="51" t="s">
        <v>4846</v>
      </c>
      <c r="AD71" s="48" t="s">
        <v>413</v>
      </c>
      <c r="AE71" s="110" t="s">
        <v>413</v>
      </c>
      <c r="AF71" s="110" t="s">
        <v>413</v>
      </c>
      <c r="AG71" s="3" t="s">
        <v>413</v>
      </c>
      <c r="AH71" s="124"/>
      <c r="AI71" s="145" t="s">
        <v>1636</v>
      </c>
      <c r="AJ71" s="145" t="s">
        <v>1636</v>
      </c>
      <c r="AK71" s="145" t="s">
        <v>5580</v>
      </c>
    </row>
    <row r="72" spans="27:37" x14ac:dyDescent="0.35">
      <c r="AA72" s="128" t="s">
        <v>6182</v>
      </c>
      <c r="AB72" s="48" t="s">
        <v>5102</v>
      </c>
      <c r="AC72" s="51" t="s">
        <v>4867</v>
      </c>
      <c r="AD72" s="48" t="s">
        <v>413</v>
      </c>
      <c r="AE72" s="110" t="s">
        <v>413</v>
      </c>
      <c r="AF72" s="110" t="s">
        <v>413</v>
      </c>
      <c r="AG72" s="3" t="s">
        <v>413</v>
      </c>
      <c r="AH72" s="124"/>
      <c r="AI72" s="145" t="s">
        <v>1636</v>
      </c>
      <c r="AJ72" s="145" t="s">
        <v>1636</v>
      </c>
      <c r="AK72" s="145" t="s">
        <v>5581</v>
      </c>
    </row>
    <row r="73" spans="27:37" x14ac:dyDescent="0.35">
      <c r="AA73" s="128" t="s">
        <v>6182</v>
      </c>
      <c r="AB73" s="48" t="s">
        <v>5102</v>
      </c>
      <c r="AC73" s="51" t="s">
        <v>4888</v>
      </c>
      <c r="AD73" s="48" t="s">
        <v>413</v>
      </c>
      <c r="AE73" s="110" t="s">
        <v>413</v>
      </c>
      <c r="AF73" s="110" t="s">
        <v>413</v>
      </c>
      <c r="AG73" s="3" t="s">
        <v>413</v>
      </c>
      <c r="AH73" s="124"/>
      <c r="AI73" s="145" t="s">
        <v>1636</v>
      </c>
      <c r="AJ73" s="145" t="s">
        <v>1636</v>
      </c>
      <c r="AK73" s="145" t="s">
        <v>5582</v>
      </c>
    </row>
    <row r="74" spans="27:37" x14ac:dyDescent="0.35">
      <c r="AA74" s="128" t="s">
        <v>6182</v>
      </c>
      <c r="AB74" s="48" t="s">
        <v>5103</v>
      </c>
      <c r="AC74" s="51" t="s">
        <v>4824</v>
      </c>
      <c r="AD74" s="48" t="s">
        <v>413</v>
      </c>
      <c r="AE74" s="110" t="s">
        <v>413</v>
      </c>
      <c r="AF74" s="110" t="s">
        <v>413</v>
      </c>
      <c r="AG74" s="3" t="s">
        <v>413</v>
      </c>
      <c r="AH74" s="124"/>
      <c r="AI74" s="145" t="s">
        <v>1636</v>
      </c>
      <c r="AJ74" s="145">
        <v>0</v>
      </c>
      <c r="AK74" s="145" t="s">
        <v>5583</v>
      </c>
    </row>
    <row r="75" spans="27:37" x14ac:dyDescent="0.35">
      <c r="AA75" s="128" t="s">
        <v>6182</v>
      </c>
      <c r="AB75" s="48" t="s">
        <v>5103</v>
      </c>
      <c r="AC75" s="51" t="s">
        <v>4845</v>
      </c>
      <c r="AD75" s="48" t="s">
        <v>413</v>
      </c>
      <c r="AE75" s="110" t="s">
        <v>413</v>
      </c>
      <c r="AF75" s="110" t="s">
        <v>413</v>
      </c>
      <c r="AG75" s="3" t="s">
        <v>413</v>
      </c>
      <c r="AH75" s="124"/>
      <c r="AI75" s="145" t="s">
        <v>1636</v>
      </c>
      <c r="AJ75" s="145" t="s">
        <v>1636</v>
      </c>
      <c r="AK75" s="145" t="s">
        <v>5584</v>
      </c>
    </row>
    <row r="76" spans="27:37" x14ac:dyDescent="0.35">
      <c r="AA76" s="128" t="s">
        <v>6182</v>
      </c>
      <c r="AB76" s="48" t="s">
        <v>5103</v>
      </c>
      <c r="AC76" s="51" t="s">
        <v>4866</v>
      </c>
      <c r="AD76" s="48" t="s">
        <v>413</v>
      </c>
      <c r="AE76" s="110" t="s">
        <v>413</v>
      </c>
      <c r="AF76" s="110" t="s">
        <v>413</v>
      </c>
      <c r="AG76" s="3" t="s">
        <v>413</v>
      </c>
      <c r="AH76" s="124"/>
      <c r="AI76" s="145" t="s">
        <v>1636</v>
      </c>
      <c r="AJ76" s="145" t="s">
        <v>1636</v>
      </c>
      <c r="AK76" s="145" t="s">
        <v>5585</v>
      </c>
    </row>
    <row r="77" spans="27:37" x14ac:dyDescent="0.35">
      <c r="AA77" s="128" t="s">
        <v>6182</v>
      </c>
      <c r="AB77" s="48" t="s">
        <v>5103</v>
      </c>
      <c r="AC77" s="51" t="s">
        <v>4887</v>
      </c>
      <c r="AD77" s="48" t="s">
        <v>413</v>
      </c>
      <c r="AE77" s="110" t="s">
        <v>413</v>
      </c>
      <c r="AF77" s="110" t="s">
        <v>413</v>
      </c>
      <c r="AG77" s="3" t="s">
        <v>413</v>
      </c>
      <c r="AH77" s="124"/>
      <c r="AI77" s="145" t="s">
        <v>1636</v>
      </c>
      <c r="AJ77" s="145" t="s">
        <v>1636</v>
      </c>
      <c r="AK77" s="145" t="s">
        <v>5586</v>
      </c>
    </row>
    <row r="78" spans="27:37" x14ac:dyDescent="0.35">
      <c r="AA78" s="128" t="s">
        <v>6182</v>
      </c>
      <c r="AB78" s="48" t="s">
        <v>5104</v>
      </c>
      <c r="AC78" s="51" t="s">
        <v>4823</v>
      </c>
      <c r="AD78" s="48" t="s">
        <v>413</v>
      </c>
      <c r="AE78" s="110" t="s">
        <v>413</v>
      </c>
      <c r="AF78" s="110" t="s">
        <v>413</v>
      </c>
      <c r="AG78" s="3" t="s">
        <v>413</v>
      </c>
      <c r="AH78" s="124"/>
      <c r="AI78" s="145" t="s">
        <v>1636</v>
      </c>
      <c r="AJ78" s="145">
        <v>0</v>
      </c>
      <c r="AK78" s="145" t="s">
        <v>5587</v>
      </c>
    </row>
    <row r="79" spans="27:37" x14ac:dyDescent="0.35">
      <c r="AA79" s="128" t="s">
        <v>6182</v>
      </c>
      <c r="AB79" s="48" t="s">
        <v>5104</v>
      </c>
      <c r="AC79" s="51" t="s">
        <v>4844</v>
      </c>
      <c r="AD79" s="48" t="s">
        <v>413</v>
      </c>
      <c r="AE79" s="110" t="s">
        <v>413</v>
      </c>
      <c r="AF79" s="110" t="s">
        <v>413</v>
      </c>
      <c r="AG79" s="3" t="s">
        <v>413</v>
      </c>
      <c r="AH79" s="124"/>
      <c r="AI79" s="145" t="s">
        <v>1636</v>
      </c>
      <c r="AJ79" s="145" t="s">
        <v>1636</v>
      </c>
      <c r="AK79" s="145" t="s">
        <v>5588</v>
      </c>
    </row>
    <row r="80" spans="27:37" x14ac:dyDescent="0.35">
      <c r="AA80" s="128" t="s">
        <v>6182</v>
      </c>
      <c r="AB80" s="48" t="s">
        <v>5104</v>
      </c>
      <c r="AC80" s="51" t="s">
        <v>4865</v>
      </c>
      <c r="AD80" s="48" t="s">
        <v>413</v>
      </c>
      <c r="AE80" s="110" t="s">
        <v>413</v>
      </c>
      <c r="AF80" s="110" t="s">
        <v>413</v>
      </c>
      <c r="AG80" s="3" t="s">
        <v>413</v>
      </c>
      <c r="AH80" s="124"/>
      <c r="AI80" s="145" t="s">
        <v>1636</v>
      </c>
      <c r="AJ80" s="145" t="s">
        <v>1636</v>
      </c>
      <c r="AK80" s="145" t="s">
        <v>5589</v>
      </c>
    </row>
    <row r="81" spans="27:37" x14ac:dyDescent="0.35">
      <c r="AA81" s="128" t="s">
        <v>6182</v>
      </c>
      <c r="AB81" s="48" t="s">
        <v>5104</v>
      </c>
      <c r="AC81" s="51" t="s">
        <v>4886</v>
      </c>
      <c r="AD81" s="48" t="s">
        <v>413</v>
      </c>
      <c r="AE81" s="110" t="s">
        <v>413</v>
      </c>
      <c r="AF81" s="110" t="s">
        <v>413</v>
      </c>
      <c r="AG81" s="3" t="s">
        <v>413</v>
      </c>
      <c r="AH81" s="124"/>
      <c r="AI81" s="145" t="s">
        <v>1636</v>
      </c>
      <c r="AJ81" s="145" t="s">
        <v>1636</v>
      </c>
      <c r="AK81" s="145" t="s">
        <v>5590</v>
      </c>
    </row>
    <row r="82" spans="27:37" x14ac:dyDescent="0.35">
      <c r="AA82" s="128" t="s">
        <v>6182</v>
      </c>
      <c r="AB82" s="48" t="s">
        <v>5105</v>
      </c>
      <c r="AC82" s="51" t="s">
        <v>4822</v>
      </c>
      <c r="AD82" s="48" t="s">
        <v>413</v>
      </c>
      <c r="AE82" s="110" t="s">
        <v>413</v>
      </c>
      <c r="AF82" s="110" t="s">
        <v>413</v>
      </c>
      <c r="AG82" s="3" t="s">
        <v>413</v>
      </c>
      <c r="AH82" s="124"/>
      <c r="AI82" s="145" t="s">
        <v>1636</v>
      </c>
      <c r="AJ82" s="145">
        <v>0</v>
      </c>
      <c r="AK82" s="145" t="s">
        <v>5591</v>
      </c>
    </row>
    <row r="83" spans="27:37" x14ac:dyDescent="0.35">
      <c r="AA83" s="128" t="s">
        <v>6182</v>
      </c>
      <c r="AB83" s="48" t="s">
        <v>5105</v>
      </c>
      <c r="AC83" s="51" t="s">
        <v>4843</v>
      </c>
      <c r="AD83" s="48" t="s">
        <v>413</v>
      </c>
      <c r="AE83" s="110" t="s">
        <v>413</v>
      </c>
      <c r="AF83" s="110" t="s">
        <v>413</v>
      </c>
      <c r="AG83" s="3" t="s">
        <v>413</v>
      </c>
      <c r="AH83" s="124"/>
      <c r="AI83" s="145" t="s">
        <v>1636</v>
      </c>
      <c r="AJ83" s="145" t="s">
        <v>1636</v>
      </c>
      <c r="AK83" s="145" t="s">
        <v>5592</v>
      </c>
    </row>
    <row r="84" spans="27:37" x14ac:dyDescent="0.35">
      <c r="AA84" s="128" t="s">
        <v>6182</v>
      </c>
      <c r="AB84" s="48" t="s">
        <v>5105</v>
      </c>
      <c r="AC84" s="51" t="s">
        <v>4864</v>
      </c>
      <c r="AD84" s="48" t="s">
        <v>413</v>
      </c>
      <c r="AE84" s="110" t="s">
        <v>413</v>
      </c>
      <c r="AF84" s="110" t="s">
        <v>413</v>
      </c>
      <c r="AG84" s="3" t="s">
        <v>413</v>
      </c>
      <c r="AH84" s="124"/>
      <c r="AI84" s="145" t="s">
        <v>1636</v>
      </c>
      <c r="AJ84" s="145" t="s">
        <v>1636</v>
      </c>
      <c r="AK84" s="145" t="s">
        <v>5593</v>
      </c>
    </row>
    <row r="85" spans="27:37" x14ac:dyDescent="0.35">
      <c r="AA85" s="128" t="s">
        <v>6182</v>
      </c>
      <c r="AB85" s="48" t="s">
        <v>5105</v>
      </c>
      <c r="AC85" s="51" t="s">
        <v>4885</v>
      </c>
      <c r="AD85" s="48" t="s">
        <v>413</v>
      </c>
      <c r="AE85" s="110" t="s">
        <v>413</v>
      </c>
      <c r="AF85" s="110" t="s">
        <v>413</v>
      </c>
      <c r="AG85" s="3" t="s">
        <v>413</v>
      </c>
      <c r="AH85" s="124"/>
      <c r="AI85" s="145" t="s">
        <v>1636</v>
      </c>
      <c r="AJ85" s="145" t="s">
        <v>1636</v>
      </c>
      <c r="AK85" s="145" t="s">
        <v>5594</v>
      </c>
    </row>
    <row r="86" spans="27:37" x14ac:dyDescent="0.35">
      <c r="AA86" s="128" t="s">
        <v>6182</v>
      </c>
      <c r="AB86" s="48" t="s">
        <v>5106</v>
      </c>
      <c r="AC86" s="51" t="s">
        <v>4835</v>
      </c>
      <c r="AD86" s="48" t="s">
        <v>413</v>
      </c>
      <c r="AE86" s="110" t="s">
        <v>413</v>
      </c>
      <c r="AF86" s="110" t="s">
        <v>413</v>
      </c>
      <c r="AG86" s="3" t="s">
        <v>413</v>
      </c>
      <c r="AH86" s="124"/>
      <c r="AI86" s="145" t="s">
        <v>1636</v>
      </c>
      <c r="AJ86" s="145">
        <v>0</v>
      </c>
      <c r="AK86" s="145" t="s">
        <v>5595</v>
      </c>
    </row>
    <row r="87" spans="27:37" x14ac:dyDescent="0.35">
      <c r="AA87" s="128" t="s">
        <v>6182</v>
      </c>
      <c r="AB87" s="48" t="s">
        <v>5106</v>
      </c>
      <c r="AC87" s="51" t="s">
        <v>4856</v>
      </c>
      <c r="AD87" s="48" t="s">
        <v>413</v>
      </c>
      <c r="AE87" s="110" t="s">
        <v>413</v>
      </c>
      <c r="AF87" s="110" t="s">
        <v>413</v>
      </c>
      <c r="AG87" s="3" t="s">
        <v>413</v>
      </c>
      <c r="AH87" s="124"/>
      <c r="AI87" s="145" t="s">
        <v>1636</v>
      </c>
      <c r="AJ87" s="145" t="s">
        <v>1636</v>
      </c>
      <c r="AK87" s="145" t="s">
        <v>5596</v>
      </c>
    </row>
    <row r="88" spans="27:37" x14ac:dyDescent="0.35">
      <c r="AA88" s="128" t="s">
        <v>6182</v>
      </c>
      <c r="AB88" s="48" t="s">
        <v>5106</v>
      </c>
      <c r="AC88" s="51" t="s">
        <v>4877</v>
      </c>
      <c r="AD88" s="48" t="s">
        <v>413</v>
      </c>
      <c r="AE88" s="110" t="s">
        <v>413</v>
      </c>
      <c r="AF88" s="110" t="s">
        <v>413</v>
      </c>
      <c r="AG88" s="3" t="s">
        <v>413</v>
      </c>
      <c r="AH88" s="124"/>
      <c r="AI88" s="145" t="s">
        <v>1636</v>
      </c>
      <c r="AJ88" s="145" t="s">
        <v>1636</v>
      </c>
      <c r="AK88" s="145" t="s">
        <v>5597</v>
      </c>
    </row>
    <row r="89" spans="27:37" x14ac:dyDescent="0.35">
      <c r="AA89" s="128" t="s">
        <v>6182</v>
      </c>
      <c r="AB89" s="48" t="s">
        <v>5106</v>
      </c>
      <c r="AC89" s="51" t="s">
        <v>4898</v>
      </c>
      <c r="AD89" s="48" t="s">
        <v>413</v>
      </c>
      <c r="AE89" s="110" t="s">
        <v>413</v>
      </c>
      <c r="AF89" s="110" t="s">
        <v>413</v>
      </c>
      <c r="AG89" s="3" t="s">
        <v>413</v>
      </c>
      <c r="AH89" s="124"/>
      <c r="AI89" s="145" t="s">
        <v>1636</v>
      </c>
      <c r="AJ89" s="145" t="s">
        <v>1636</v>
      </c>
      <c r="AK89" s="145" t="s">
        <v>5598</v>
      </c>
    </row>
    <row r="90" spans="27:37" x14ac:dyDescent="0.35">
      <c r="AA90" s="128" t="s">
        <v>6182</v>
      </c>
      <c r="AB90" s="48" t="s">
        <v>5107</v>
      </c>
      <c r="AC90" s="51" t="s">
        <v>4834</v>
      </c>
      <c r="AD90" s="48" t="s">
        <v>413</v>
      </c>
      <c r="AE90" s="110" t="s">
        <v>413</v>
      </c>
      <c r="AF90" s="110" t="s">
        <v>413</v>
      </c>
      <c r="AG90" s="3" t="s">
        <v>413</v>
      </c>
      <c r="AH90" s="124"/>
      <c r="AI90" s="145" t="s">
        <v>1636</v>
      </c>
      <c r="AJ90" s="145">
        <v>0</v>
      </c>
      <c r="AK90" s="145" t="s">
        <v>5599</v>
      </c>
    </row>
    <row r="91" spans="27:37" x14ac:dyDescent="0.35">
      <c r="AA91" s="128" t="s">
        <v>6182</v>
      </c>
      <c r="AB91" s="48" t="s">
        <v>5107</v>
      </c>
      <c r="AC91" s="51" t="s">
        <v>4855</v>
      </c>
      <c r="AD91" s="48" t="s">
        <v>413</v>
      </c>
      <c r="AE91" s="110" t="s">
        <v>413</v>
      </c>
      <c r="AF91" s="110" t="s">
        <v>413</v>
      </c>
      <c r="AG91" s="3" t="s">
        <v>413</v>
      </c>
      <c r="AH91" s="124"/>
      <c r="AI91" s="145" t="s">
        <v>1636</v>
      </c>
      <c r="AJ91" s="145" t="s">
        <v>1636</v>
      </c>
      <c r="AK91" s="145" t="s">
        <v>5600</v>
      </c>
    </row>
    <row r="92" spans="27:37" x14ac:dyDescent="0.35">
      <c r="AA92" s="128" t="s">
        <v>6182</v>
      </c>
      <c r="AB92" s="48" t="s">
        <v>5107</v>
      </c>
      <c r="AC92" s="51" t="s">
        <v>4876</v>
      </c>
      <c r="AD92" s="48" t="s">
        <v>413</v>
      </c>
      <c r="AE92" s="110" t="s">
        <v>413</v>
      </c>
      <c r="AF92" s="110" t="s">
        <v>413</v>
      </c>
      <c r="AG92" s="3" t="s">
        <v>413</v>
      </c>
      <c r="AH92" s="124"/>
      <c r="AI92" s="145" t="s">
        <v>1636</v>
      </c>
      <c r="AJ92" s="145" t="s">
        <v>1636</v>
      </c>
      <c r="AK92" s="145" t="s">
        <v>5601</v>
      </c>
    </row>
    <row r="93" spans="27:37" x14ac:dyDescent="0.35">
      <c r="AA93" s="128" t="s">
        <v>6182</v>
      </c>
      <c r="AB93" s="48" t="s">
        <v>5107</v>
      </c>
      <c r="AC93" s="51" t="s">
        <v>4897</v>
      </c>
      <c r="AD93" s="48" t="s">
        <v>413</v>
      </c>
      <c r="AE93" s="110" t="s">
        <v>413</v>
      </c>
      <c r="AF93" s="110" t="s">
        <v>413</v>
      </c>
      <c r="AG93" s="3" t="s">
        <v>413</v>
      </c>
      <c r="AH93" s="124"/>
      <c r="AI93" s="145" t="s">
        <v>1636</v>
      </c>
      <c r="AJ93" s="145" t="s">
        <v>1636</v>
      </c>
      <c r="AK93" s="145" t="s">
        <v>5602</v>
      </c>
    </row>
    <row r="94" spans="27:37" x14ac:dyDescent="0.35">
      <c r="AA94" s="128" t="s">
        <v>6182</v>
      </c>
      <c r="AB94" s="48" t="s">
        <v>5108</v>
      </c>
      <c r="AC94" s="51" t="s">
        <v>4833</v>
      </c>
      <c r="AD94" s="48" t="s">
        <v>413</v>
      </c>
      <c r="AE94" s="110" t="s">
        <v>413</v>
      </c>
      <c r="AF94" s="110" t="s">
        <v>413</v>
      </c>
      <c r="AG94" s="3" t="s">
        <v>413</v>
      </c>
      <c r="AH94" s="124"/>
      <c r="AI94" s="145" t="s">
        <v>1636</v>
      </c>
      <c r="AJ94" s="145">
        <v>0</v>
      </c>
      <c r="AK94" s="145" t="s">
        <v>5603</v>
      </c>
    </row>
    <row r="95" spans="27:37" x14ac:dyDescent="0.35">
      <c r="AA95" s="128" t="s">
        <v>6182</v>
      </c>
      <c r="AB95" s="48" t="s">
        <v>5108</v>
      </c>
      <c r="AC95" s="51" t="s">
        <v>4854</v>
      </c>
      <c r="AD95" s="48" t="s">
        <v>413</v>
      </c>
      <c r="AE95" s="110" t="s">
        <v>413</v>
      </c>
      <c r="AF95" s="110" t="s">
        <v>413</v>
      </c>
      <c r="AG95" s="3" t="s">
        <v>413</v>
      </c>
      <c r="AH95" s="124"/>
      <c r="AI95" s="145" t="s">
        <v>1636</v>
      </c>
      <c r="AJ95" s="145" t="s">
        <v>1636</v>
      </c>
      <c r="AK95" s="145" t="s">
        <v>5604</v>
      </c>
    </row>
    <row r="96" spans="27:37" x14ac:dyDescent="0.35">
      <c r="AA96" s="128" t="s">
        <v>6182</v>
      </c>
      <c r="AB96" s="48" t="s">
        <v>5108</v>
      </c>
      <c r="AC96" s="51" t="s">
        <v>4875</v>
      </c>
      <c r="AD96" s="48" t="s">
        <v>413</v>
      </c>
      <c r="AE96" s="110" t="s">
        <v>413</v>
      </c>
      <c r="AF96" s="110" t="s">
        <v>413</v>
      </c>
      <c r="AG96" s="3" t="s">
        <v>413</v>
      </c>
      <c r="AH96" s="124"/>
      <c r="AI96" s="145" t="s">
        <v>1636</v>
      </c>
      <c r="AJ96" s="145" t="s">
        <v>1636</v>
      </c>
      <c r="AK96" s="145" t="s">
        <v>5605</v>
      </c>
    </row>
    <row r="97" spans="27:37" x14ac:dyDescent="0.35">
      <c r="AA97" s="128" t="s">
        <v>6182</v>
      </c>
      <c r="AB97" s="48" t="s">
        <v>5108</v>
      </c>
      <c r="AC97" s="51" t="s">
        <v>4896</v>
      </c>
      <c r="AD97" s="48" t="s">
        <v>413</v>
      </c>
      <c r="AE97" s="110" t="s">
        <v>413</v>
      </c>
      <c r="AF97" s="110" t="s">
        <v>413</v>
      </c>
      <c r="AG97" s="3" t="s">
        <v>413</v>
      </c>
      <c r="AH97" s="124"/>
      <c r="AI97" s="145" t="s">
        <v>1636</v>
      </c>
      <c r="AJ97" s="145" t="s">
        <v>1636</v>
      </c>
      <c r="AK97" s="145" t="s">
        <v>5606</v>
      </c>
    </row>
    <row r="98" spans="27:37" x14ac:dyDescent="0.35">
      <c r="AA98" s="128" t="s">
        <v>6182</v>
      </c>
      <c r="AB98" s="48" t="s">
        <v>5109</v>
      </c>
      <c r="AC98" s="51" t="s">
        <v>4832</v>
      </c>
      <c r="AD98" s="48" t="s">
        <v>413</v>
      </c>
      <c r="AE98" s="110" t="s">
        <v>413</v>
      </c>
      <c r="AF98" s="110" t="s">
        <v>413</v>
      </c>
      <c r="AG98" s="3" t="s">
        <v>413</v>
      </c>
      <c r="AH98" s="124"/>
      <c r="AI98" s="145" t="s">
        <v>1636</v>
      </c>
      <c r="AJ98" s="145">
        <v>0</v>
      </c>
      <c r="AK98" s="145" t="s">
        <v>5607</v>
      </c>
    </row>
    <row r="99" spans="27:37" x14ac:dyDescent="0.35">
      <c r="AA99" s="128" t="s">
        <v>6182</v>
      </c>
      <c r="AB99" s="48" t="s">
        <v>5109</v>
      </c>
      <c r="AC99" s="51" t="s">
        <v>4853</v>
      </c>
      <c r="AD99" s="48" t="s">
        <v>413</v>
      </c>
      <c r="AE99" s="110" t="s">
        <v>413</v>
      </c>
      <c r="AF99" s="110" t="s">
        <v>413</v>
      </c>
      <c r="AG99" s="3" t="s">
        <v>413</v>
      </c>
      <c r="AH99" s="124"/>
      <c r="AI99" s="145" t="s">
        <v>1636</v>
      </c>
      <c r="AJ99" s="145" t="s">
        <v>1636</v>
      </c>
      <c r="AK99" s="145" t="s">
        <v>5608</v>
      </c>
    </row>
    <row r="100" spans="27:37" x14ac:dyDescent="0.35">
      <c r="AA100" s="128" t="s">
        <v>6182</v>
      </c>
      <c r="AB100" s="48" t="s">
        <v>5109</v>
      </c>
      <c r="AC100" s="51" t="s">
        <v>4874</v>
      </c>
      <c r="AD100" s="48" t="s">
        <v>413</v>
      </c>
      <c r="AE100" s="110" t="s">
        <v>413</v>
      </c>
      <c r="AF100" s="110" t="s">
        <v>413</v>
      </c>
      <c r="AG100" s="3" t="s">
        <v>413</v>
      </c>
      <c r="AH100" s="124"/>
      <c r="AI100" s="145" t="s">
        <v>1636</v>
      </c>
      <c r="AJ100" s="145" t="s">
        <v>1636</v>
      </c>
      <c r="AK100" s="145" t="s">
        <v>5609</v>
      </c>
    </row>
    <row r="101" spans="27:37" x14ac:dyDescent="0.35">
      <c r="AA101" s="128" t="s">
        <v>6182</v>
      </c>
      <c r="AB101" s="48" t="s">
        <v>5109</v>
      </c>
      <c r="AC101" s="51" t="s">
        <v>4895</v>
      </c>
      <c r="AD101" s="48" t="s">
        <v>413</v>
      </c>
      <c r="AE101" s="110" t="s">
        <v>413</v>
      </c>
      <c r="AF101" s="110" t="s">
        <v>413</v>
      </c>
      <c r="AG101" s="3" t="s">
        <v>413</v>
      </c>
      <c r="AH101" s="124"/>
      <c r="AI101" s="145" t="s">
        <v>1636</v>
      </c>
      <c r="AJ101" s="145" t="s">
        <v>1636</v>
      </c>
      <c r="AK101" s="145" t="s">
        <v>5610</v>
      </c>
    </row>
    <row r="102" spans="27:37" x14ac:dyDescent="0.35">
      <c r="AA102" s="128" t="s">
        <v>6182</v>
      </c>
      <c r="AB102" s="48" t="s">
        <v>5110</v>
      </c>
      <c r="AC102" s="51" t="s">
        <v>4831</v>
      </c>
      <c r="AD102" s="48" t="s">
        <v>413</v>
      </c>
      <c r="AE102" s="110" t="s">
        <v>413</v>
      </c>
      <c r="AF102" s="110" t="s">
        <v>413</v>
      </c>
      <c r="AG102" s="3" t="s">
        <v>413</v>
      </c>
      <c r="AH102" s="124"/>
      <c r="AI102" s="145" t="s">
        <v>1636</v>
      </c>
      <c r="AJ102" s="145">
        <v>0</v>
      </c>
      <c r="AK102" s="145" t="s">
        <v>5611</v>
      </c>
    </row>
    <row r="103" spans="27:37" x14ac:dyDescent="0.35">
      <c r="AA103" s="128" t="s">
        <v>6182</v>
      </c>
      <c r="AB103" s="48" t="s">
        <v>5110</v>
      </c>
      <c r="AC103" s="51" t="s">
        <v>4852</v>
      </c>
      <c r="AD103" s="48" t="s">
        <v>413</v>
      </c>
      <c r="AE103" s="110" t="s">
        <v>413</v>
      </c>
      <c r="AF103" s="110" t="s">
        <v>413</v>
      </c>
      <c r="AG103" s="3" t="s">
        <v>413</v>
      </c>
      <c r="AH103" s="124"/>
      <c r="AI103" s="145" t="s">
        <v>1636</v>
      </c>
      <c r="AJ103" s="145" t="s">
        <v>1636</v>
      </c>
      <c r="AK103" s="145" t="s">
        <v>5612</v>
      </c>
    </row>
    <row r="104" spans="27:37" x14ac:dyDescent="0.35">
      <c r="AA104" s="128" t="s">
        <v>6182</v>
      </c>
      <c r="AB104" s="48" t="s">
        <v>5110</v>
      </c>
      <c r="AC104" s="51" t="s">
        <v>4873</v>
      </c>
      <c r="AD104" s="48" t="s">
        <v>413</v>
      </c>
      <c r="AE104" s="110" t="s">
        <v>413</v>
      </c>
      <c r="AF104" s="110" t="s">
        <v>413</v>
      </c>
      <c r="AG104" s="3" t="s">
        <v>413</v>
      </c>
      <c r="AH104" s="124"/>
      <c r="AI104" s="145" t="s">
        <v>1636</v>
      </c>
      <c r="AJ104" s="145" t="s">
        <v>1636</v>
      </c>
      <c r="AK104" s="145" t="s">
        <v>5613</v>
      </c>
    </row>
    <row r="105" spans="27:37" x14ac:dyDescent="0.35">
      <c r="AA105" s="128" t="s">
        <v>6182</v>
      </c>
      <c r="AB105" s="48" t="s">
        <v>5110</v>
      </c>
      <c r="AC105" s="51" t="s">
        <v>4894</v>
      </c>
      <c r="AD105" s="48" t="s">
        <v>413</v>
      </c>
      <c r="AE105" s="110" t="s">
        <v>413</v>
      </c>
      <c r="AF105" s="110" t="s">
        <v>413</v>
      </c>
      <c r="AG105" s="3" t="s">
        <v>413</v>
      </c>
      <c r="AH105" s="124"/>
      <c r="AI105" s="145" t="s">
        <v>1636</v>
      </c>
      <c r="AJ105" s="145" t="s">
        <v>1636</v>
      </c>
      <c r="AK105" s="145" t="s">
        <v>5614</v>
      </c>
    </row>
    <row r="106" spans="27:37" x14ac:dyDescent="0.35">
      <c r="AA106" s="128" t="s">
        <v>6182</v>
      </c>
      <c r="AB106" s="48" t="s">
        <v>5111</v>
      </c>
      <c r="AC106" s="51" t="s">
        <v>4830</v>
      </c>
      <c r="AD106" s="48" t="s">
        <v>413</v>
      </c>
      <c r="AE106" s="110" t="s">
        <v>413</v>
      </c>
      <c r="AF106" s="110" t="s">
        <v>413</v>
      </c>
      <c r="AG106" s="3" t="s">
        <v>413</v>
      </c>
      <c r="AH106" s="124"/>
      <c r="AI106" s="145" t="s">
        <v>1636</v>
      </c>
      <c r="AJ106" s="145">
        <v>0</v>
      </c>
      <c r="AK106" s="145" t="s">
        <v>5615</v>
      </c>
    </row>
    <row r="107" spans="27:37" x14ac:dyDescent="0.35">
      <c r="AA107" s="128" t="s">
        <v>6182</v>
      </c>
      <c r="AB107" s="48" t="s">
        <v>5111</v>
      </c>
      <c r="AC107" s="51" t="s">
        <v>4851</v>
      </c>
      <c r="AD107" s="48" t="s">
        <v>413</v>
      </c>
      <c r="AE107" s="110" t="s">
        <v>413</v>
      </c>
      <c r="AF107" s="110" t="s">
        <v>413</v>
      </c>
      <c r="AG107" s="3" t="s">
        <v>413</v>
      </c>
      <c r="AH107" s="124"/>
      <c r="AI107" s="145" t="s">
        <v>1636</v>
      </c>
      <c r="AJ107" s="145" t="s">
        <v>1636</v>
      </c>
      <c r="AK107" s="145" t="s">
        <v>5616</v>
      </c>
    </row>
    <row r="108" spans="27:37" x14ac:dyDescent="0.35">
      <c r="AA108" s="128" t="s">
        <v>6182</v>
      </c>
      <c r="AB108" s="48" t="s">
        <v>5111</v>
      </c>
      <c r="AC108" s="51" t="s">
        <v>4872</v>
      </c>
      <c r="AD108" s="48" t="s">
        <v>413</v>
      </c>
      <c r="AE108" s="110" t="s">
        <v>413</v>
      </c>
      <c r="AF108" s="110" t="s">
        <v>413</v>
      </c>
      <c r="AG108" s="3" t="s">
        <v>413</v>
      </c>
      <c r="AH108" s="124"/>
      <c r="AI108" s="145" t="s">
        <v>1636</v>
      </c>
      <c r="AJ108" s="145" t="s">
        <v>1636</v>
      </c>
      <c r="AK108" s="145" t="s">
        <v>5617</v>
      </c>
    </row>
    <row r="109" spans="27:37" x14ac:dyDescent="0.35">
      <c r="AA109" s="128" t="s">
        <v>6182</v>
      </c>
      <c r="AB109" s="48" t="s">
        <v>5111</v>
      </c>
      <c r="AC109" s="51" t="s">
        <v>4893</v>
      </c>
      <c r="AD109" s="48" t="s">
        <v>413</v>
      </c>
      <c r="AE109" s="110" t="s">
        <v>413</v>
      </c>
      <c r="AF109" s="110" t="s">
        <v>413</v>
      </c>
      <c r="AG109" s="3" t="s">
        <v>413</v>
      </c>
      <c r="AH109" s="124"/>
      <c r="AI109" s="145" t="s">
        <v>1636</v>
      </c>
      <c r="AJ109" s="145" t="s">
        <v>1636</v>
      </c>
      <c r="AK109" s="145" t="s">
        <v>5618</v>
      </c>
    </row>
    <row r="110" spans="27:37" x14ac:dyDescent="0.35">
      <c r="AA110" s="128" t="s">
        <v>6182</v>
      </c>
      <c r="AB110" s="48" t="s">
        <v>5112</v>
      </c>
      <c r="AC110" s="51" t="s">
        <v>4829</v>
      </c>
      <c r="AD110" s="48" t="s">
        <v>413</v>
      </c>
      <c r="AE110" s="110" t="s">
        <v>413</v>
      </c>
      <c r="AF110" s="110" t="s">
        <v>413</v>
      </c>
      <c r="AG110" s="3" t="s">
        <v>413</v>
      </c>
      <c r="AH110" s="124"/>
      <c r="AI110" s="145" t="s">
        <v>1636</v>
      </c>
      <c r="AJ110" s="145">
        <v>0</v>
      </c>
      <c r="AK110" s="145" t="s">
        <v>5619</v>
      </c>
    </row>
    <row r="111" spans="27:37" x14ac:dyDescent="0.35">
      <c r="AA111" s="128" t="s">
        <v>6182</v>
      </c>
      <c r="AB111" s="48" t="s">
        <v>5112</v>
      </c>
      <c r="AC111" s="51" t="s">
        <v>4850</v>
      </c>
      <c r="AD111" s="48" t="s">
        <v>413</v>
      </c>
      <c r="AE111" s="110" t="s">
        <v>413</v>
      </c>
      <c r="AF111" s="110" t="s">
        <v>413</v>
      </c>
      <c r="AG111" s="3" t="s">
        <v>413</v>
      </c>
      <c r="AH111" s="124"/>
      <c r="AI111" s="145" t="s">
        <v>1636</v>
      </c>
      <c r="AJ111" s="145" t="s">
        <v>1636</v>
      </c>
      <c r="AK111" s="145" t="s">
        <v>5620</v>
      </c>
    </row>
    <row r="112" spans="27:37" x14ac:dyDescent="0.35">
      <c r="AA112" s="128" t="s">
        <v>6182</v>
      </c>
      <c r="AB112" s="48" t="s">
        <v>5112</v>
      </c>
      <c r="AC112" s="51" t="s">
        <v>4871</v>
      </c>
      <c r="AD112" s="48" t="s">
        <v>413</v>
      </c>
      <c r="AE112" s="110" t="s">
        <v>413</v>
      </c>
      <c r="AF112" s="110" t="s">
        <v>413</v>
      </c>
      <c r="AG112" s="3" t="s">
        <v>413</v>
      </c>
      <c r="AH112" s="124"/>
      <c r="AI112" s="145" t="s">
        <v>1636</v>
      </c>
      <c r="AJ112" s="145" t="s">
        <v>1636</v>
      </c>
      <c r="AK112" s="145" t="s">
        <v>5621</v>
      </c>
    </row>
    <row r="113" spans="27:37" x14ac:dyDescent="0.35">
      <c r="AA113" s="128" t="s">
        <v>6182</v>
      </c>
      <c r="AB113" s="48" t="s">
        <v>5112</v>
      </c>
      <c r="AC113" s="51" t="s">
        <v>4892</v>
      </c>
      <c r="AD113" s="48" t="s">
        <v>413</v>
      </c>
      <c r="AE113" s="110" t="s">
        <v>413</v>
      </c>
      <c r="AF113" s="110" t="s">
        <v>413</v>
      </c>
      <c r="AG113" s="3" t="s">
        <v>413</v>
      </c>
      <c r="AH113" s="124"/>
      <c r="AI113" s="145" t="s">
        <v>1636</v>
      </c>
      <c r="AJ113" s="145" t="s">
        <v>1636</v>
      </c>
      <c r="AK113" s="145" t="s">
        <v>5622</v>
      </c>
    </row>
    <row r="114" spans="27:37" x14ac:dyDescent="0.35">
      <c r="AA114" s="128" t="s">
        <v>6182</v>
      </c>
      <c r="AB114" s="48" t="s">
        <v>5113</v>
      </c>
      <c r="AC114" s="51" t="s">
        <v>4737</v>
      </c>
      <c r="AD114" s="48"/>
      <c r="AE114" s="110" t="s">
        <v>5115</v>
      </c>
      <c r="AF114" s="110" t="s">
        <v>5115</v>
      </c>
      <c r="AG114" s="3" t="s">
        <v>4904</v>
      </c>
      <c r="AH114" s="124">
        <v>14</v>
      </c>
      <c r="AI114" s="145" t="s">
        <v>2353</v>
      </c>
      <c r="AJ114" s="145">
        <v>43</v>
      </c>
      <c r="AK114" s="145" t="s">
        <v>5623</v>
      </c>
    </row>
    <row r="115" spans="27:37" x14ac:dyDescent="0.35">
      <c r="AA115" s="128" t="s">
        <v>6182</v>
      </c>
      <c r="AB115" s="48" t="s">
        <v>5113</v>
      </c>
      <c r="AC115" s="51" t="s">
        <v>4758</v>
      </c>
      <c r="AD115" s="48"/>
      <c r="AE115" s="110" t="s">
        <v>5117</v>
      </c>
      <c r="AF115" s="110" t="s">
        <v>5117</v>
      </c>
      <c r="AG115" s="3" t="s">
        <v>4905</v>
      </c>
      <c r="AH115" s="124">
        <v>15</v>
      </c>
      <c r="AI115" s="145" t="s">
        <v>2353</v>
      </c>
      <c r="AJ115" s="145" t="s">
        <v>1636</v>
      </c>
      <c r="AK115" s="145" t="s">
        <v>5624</v>
      </c>
    </row>
    <row r="116" spans="27:37" x14ac:dyDescent="0.35">
      <c r="AA116" s="128" t="s">
        <v>6182</v>
      </c>
      <c r="AB116" s="48" t="s">
        <v>5113</v>
      </c>
      <c r="AC116" s="51" t="s">
        <v>4779</v>
      </c>
      <c r="AD116" s="48"/>
      <c r="AE116" s="110" t="s">
        <v>5141</v>
      </c>
      <c r="AF116" s="110" t="s">
        <v>5141</v>
      </c>
      <c r="AG116" s="3" t="s">
        <v>4922</v>
      </c>
      <c r="AH116" s="124">
        <v>14</v>
      </c>
      <c r="AI116" s="145" t="s">
        <v>2353</v>
      </c>
      <c r="AJ116" s="145" t="s">
        <v>1636</v>
      </c>
      <c r="AK116" s="145" t="s">
        <v>5625</v>
      </c>
    </row>
    <row r="117" spans="27:37" x14ac:dyDescent="0.35">
      <c r="AA117" s="128" t="s">
        <v>6182</v>
      </c>
      <c r="AB117" s="48" t="s">
        <v>5113</v>
      </c>
      <c r="AC117" s="51" t="s">
        <v>4800</v>
      </c>
      <c r="AD117" s="48"/>
      <c r="AE117" s="110" t="s">
        <v>413</v>
      </c>
      <c r="AF117" s="110" t="s">
        <v>413</v>
      </c>
      <c r="AG117" s="3" t="s">
        <v>413</v>
      </c>
      <c r="AH117" s="124"/>
      <c r="AI117" s="145" t="s">
        <v>1636</v>
      </c>
      <c r="AJ117" s="145" t="s">
        <v>1636</v>
      </c>
      <c r="AK117" s="145" t="s">
        <v>5626</v>
      </c>
    </row>
    <row r="118" spans="27:37" x14ac:dyDescent="0.35">
      <c r="AA118" s="128" t="s">
        <v>6182</v>
      </c>
      <c r="AB118" s="48" t="s">
        <v>5118</v>
      </c>
      <c r="AC118" s="51" t="s">
        <v>4736</v>
      </c>
      <c r="AD118" s="48" t="s">
        <v>5114</v>
      </c>
      <c r="AE118" s="110" t="s">
        <v>5122</v>
      </c>
      <c r="AF118" s="110" t="s">
        <v>5122</v>
      </c>
      <c r="AG118" s="3" t="s">
        <v>4908</v>
      </c>
      <c r="AH118" s="124">
        <v>14</v>
      </c>
      <c r="AI118" s="145" t="s">
        <v>2353</v>
      </c>
      <c r="AJ118" s="145">
        <v>14</v>
      </c>
      <c r="AK118" s="145" t="s">
        <v>5628</v>
      </c>
    </row>
    <row r="119" spans="27:37" x14ac:dyDescent="0.35">
      <c r="AA119" s="128" t="s">
        <v>6182</v>
      </c>
      <c r="AB119" s="48" t="s">
        <v>5118</v>
      </c>
      <c r="AC119" s="51" t="s">
        <v>4757</v>
      </c>
      <c r="AD119" s="48" t="s">
        <v>413</v>
      </c>
      <c r="AE119" s="110" t="s">
        <v>413</v>
      </c>
      <c r="AF119" s="110" t="s">
        <v>413</v>
      </c>
      <c r="AG119" s="3" t="s">
        <v>413</v>
      </c>
      <c r="AH119" s="124"/>
      <c r="AI119" s="145" t="s">
        <v>1636</v>
      </c>
      <c r="AJ119" s="145" t="s">
        <v>1636</v>
      </c>
      <c r="AK119" s="145" t="s">
        <v>5629</v>
      </c>
    </row>
    <row r="120" spans="27:37" x14ac:dyDescent="0.35">
      <c r="AA120" s="128" t="s">
        <v>6182</v>
      </c>
      <c r="AB120" s="10" t="s">
        <v>5118</v>
      </c>
      <c r="AC120" s="51" t="s">
        <v>4778</v>
      </c>
      <c r="AD120" s="48" t="s">
        <v>413</v>
      </c>
      <c r="AE120" s="110" t="s">
        <v>413</v>
      </c>
      <c r="AF120" s="110" t="s">
        <v>413</v>
      </c>
      <c r="AG120" s="3" t="s">
        <v>413</v>
      </c>
      <c r="AH120" s="124"/>
      <c r="AI120" s="145" t="s">
        <v>1636</v>
      </c>
      <c r="AJ120" s="145" t="s">
        <v>1636</v>
      </c>
      <c r="AK120" s="145" t="s">
        <v>5630</v>
      </c>
    </row>
    <row r="121" spans="27:37" x14ac:dyDescent="0.35">
      <c r="AA121" s="128" t="s">
        <v>6182</v>
      </c>
      <c r="AB121" s="10" t="s">
        <v>5118</v>
      </c>
      <c r="AC121" s="51" t="s">
        <v>4799</v>
      </c>
      <c r="AD121" s="48" t="s">
        <v>413</v>
      </c>
      <c r="AE121" s="110" t="s">
        <v>413</v>
      </c>
      <c r="AF121" s="110" t="s">
        <v>413</v>
      </c>
      <c r="AG121" s="3" t="s">
        <v>413</v>
      </c>
      <c r="AH121" s="124"/>
      <c r="AI121" s="145" t="s">
        <v>1636</v>
      </c>
      <c r="AJ121" s="145" t="s">
        <v>1636</v>
      </c>
      <c r="AK121" s="145" t="s">
        <v>5960</v>
      </c>
    </row>
    <row r="122" spans="27:37" x14ac:dyDescent="0.35">
      <c r="AA122" s="128" t="s">
        <v>6182</v>
      </c>
      <c r="AB122" s="10" t="s">
        <v>5120</v>
      </c>
      <c r="AC122" s="51" t="s">
        <v>4735</v>
      </c>
      <c r="AD122" s="48" t="s">
        <v>5116</v>
      </c>
      <c r="AE122" s="110" t="s">
        <v>5137</v>
      </c>
      <c r="AF122" s="110" t="s">
        <v>5137</v>
      </c>
      <c r="AG122" s="3" t="s">
        <v>4921</v>
      </c>
      <c r="AH122" s="124">
        <v>14</v>
      </c>
      <c r="AI122" s="145" t="s">
        <v>2353</v>
      </c>
      <c r="AJ122" s="145">
        <v>29</v>
      </c>
      <c r="AK122" s="145" t="s">
        <v>5631</v>
      </c>
    </row>
    <row r="123" spans="27:37" x14ac:dyDescent="0.35">
      <c r="AA123" s="128" t="s">
        <v>6182</v>
      </c>
      <c r="AB123" s="10" t="s">
        <v>5120</v>
      </c>
      <c r="AC123" s="51" t="s">
        <v>4756</v>
      </c>
      <c r="AD123" s="48" t="s">
        <v>6036</v>
      </c>
      <c r="AE123" s="110" t="s">
        <v>6037</v>
      </c>
      <c r="AF123" s="110" t="s">
        <v>6037</v>
      </c>
      <c r="AG123" s="3" t="s">
        <v>6193</v>
      </c>
      <c r="AH123" s="124">
        <v>15</v>
      </c>
      <c r="AI123" s="145" t="s">
        <v>2353</v>
      </c>
      <c r="AJ123" s="145" t="s">
        <v>1636</v>
      </c>
      <c r="AK123" s="145" t="s">
        <v>5632</v>
      </c>
    </row>
    <row r="124" spans="27:37" x14ac:dyDescent="0.35">
      <c r="AA124" s="128" t="s">
        <v>6182</v>
      </c>
      <c r="AB124" s="10" t="s">
        <v>5120</v>
      </c>
      <c r="AC124" s="51" t="s">
        <v>4777</v>
      </c>
      <c r="AD124" s="48" t="s">
        <v>413</v>
      </c>
      <c r="AE124" s="110" t="s">
        <v>413</v>
      </c>
      <c r="AF124" s="110" t="s">
        <v>413</v>
      </c>
      <c r="AG124" s="3" t="s">
        <v>413</v>
      </c>
      <c r="AH124" s="124"/>
      <c r="AI124" s="145" t="s">
        <v>1636</v>
      </c>
      <c r="AJ124" s="145" t="s">
        <v>1636</v>
      </c>
      <c r="AK124" s="145" t="s">
        <v>5633</v>
      </c>
    </row>
    <row r="125" spans="27:37" x14ac:dyDescent="0.35">
      <c r="AA125" s="128" t="s">
        <v>6182</v>
      </c>
      <c r="AB125" s="10" t="s">
        <v>5120</v>
      </c>
      <c r="AC125" s="51" t="s">
        <v>4798</v>
      </c>
      <c r="AD125" s="48" t="s">
        <v>413</v>
      </c>
      <c r="AE125" s="110" t="s">
        <v>413</v>
      </c>
      <c r="AF125" s="110" t="s">
        <v>413</v>
      </c>
      <c r="AG125" s="3" t="s">
        <v>413</v>
      </c>
      <c r="AH125" s="124"/>
      <c r="AI125" s="145" t="s">
        <v>1636</v>
      </c>
      <c r="AJ125" s="145" t="s">
        <v>1636</v>
      </c>
      <c r="AK125" s="145" t="s">
        <v>5634</v>
      </c>
    </row>
    <row r="126" spans="27:37" x14ac:dyDescent="0.35">
      <c r="AA126" s="128" t="s">
        <v>6182</v>
      </c>
      <c r="AB126" s="10" t="s">
        <v>5121</v>
      </c>
      <c r="AC126" s="51" t="s">
        <v>4734</v>
      </c>
      <c r="AD126" s="48" t="s">
        <v>6201</v>
      </c>
      <c r="AE126" s="110" t="s">
        <v>6201</v>
      </c>
      <c r="AF126" s="110" t="s">
        <v>6201</v>
      </c>
      <c r="AG126" s="3" t="s">
        <v>6201</v>
      </c>
      <c r="AH126" s="124"/>
      <c r="AI126" s="145" t="s">
        <v>1636</v>
      </c>
      <c r="AJ126" s="145">
        <v>0</v>
      </c>
      <c r="AK126" s="145" t="s">
        <v>5635</v>
      </c>
    </row>
    <row r="127" spans="27:37" x14ac:dyDescent="0.35">
      <c r="AA127" s="128" t="s">
        <v>6182</v>
      </c>
      <c r="AB127" s="10" t="s">
        <v>5121</v>
      </c>
      <c r="AC127" s="51" t="s">
        <v>4755</v>
      </c>
      <c r="AD127" s="48" t="s">
        <v>413</v>
      </c>
      <c r="AE127" s="110" t="s">
        <v>413</v>
      </c>
      <c r="AF127" s="110" t="s">
        <v>413</v>
      </c>
      <c r="AG127" s="3" t="s">
        <v>413</v>
      </c>
      <c r="AH127" s="124"/>
      <c r="AI127" s="145" t="s">
        <v>1636</v>
      </c>
      <c r="AJ127" s="145" t="s">
        <v>1636</v>
      </c>
      <c r="AK127" s="145" t="s">
        <v>5636</v>
      </c>
    </row>
    <row r="128" spans="27:37" x14ac:dyDescent="0.35">
      <c r="AA128" s="128" t="s">
        <v>6182</v>
      </c>
      <c r="AB128" s="10" t="s">
        <v>5121</v>
      </c>
      <c r="AC128" s="51" t="s">
        <v>4776</v>
      </c>
      <c r="AD128" s="48" t="s">
        <v>413</v>
      </c>
      <c r="AE128" s="110" t="s">
        <v>413</v>
      </c>
      <c r="AF128" s="110" t="s">
        <v>413</v>
      </c>
      <c r="AG128" s="3" t="s">
        <v>413</v>
      </c>
      <c r="AH128" s="124"/>
      <c r="AI128" s="145" t="s">
        <v>1636</v>
      </c>
      <c r="AJ128" s="145" t="s">
        <v>1636</v>
      </c>
      <c r="AK128" s="145" t="s">
        <v>5637</v>
      </c>
    </row>
    <row r="129" spans="27:37" x14ac:dyDescent="0.35">
      <c r="AA129" s="128" t="s">
        <v>6182</v>
      </c>
      <c r="AB129" s="10" t="s">
        <v>5121</v>
      </c>
      <c r="AC129" s="51" t="s">
        <v>4797</v>
      </c>
      <c r="AD129" s="48" t="s">
        <v>413</v>
      </c>
      <c r="AE129" s="110" t="s">
        <v>413</v>
      </c>
      <c r="AF129" s="110" t="s">
        <v>413</v>
      </c>
      <c r="AG129" s="3" t="s">
        <v>413</v>
      </c>
      <c r="AH129" s="124"/>
      <c r="AI129" s="145" t="s">
        <v>1636</v>
      </c>
      <c r="AJ129" s="145" t="s">
        <v>1636</v>
      </c>
      <c r="AK129" s="145" t="s">
        <v>5638</v>
      </c>
    </row>
    <row r="130" spans="27:37" x14ac:dyDescent="0.35">
      <c r="AA130" s="128" t="s">
        <v>6182</v>
      </c>
      <c r="AB130" s="10" t="s">
        <v>5123</v>
      </c>
      <c r="AC130" s="51" t="s">
        <v>4733</v>
      </c>
      <c r="AD130" s="48" t="s">
        <v>5114</v>
      </c>
      <c r="AE130" s="110" t="s">
        <v>5135</v>
      </c>
      <c r="AF130" s="110" t="s">
        <v>5135</v>
      </c>
      <c r="AG130" s="111" t="s">
        <v>4919</v>
      </c>
      <c r="AH130" s="124">
        <v>14</v>
      </c>
      <c r="AI130" s="145" t="s">
        <v>2353</v>
      </c>
      <c r="AJ130" s="145">
        <v>41</v>
      </c>
      <c r="AK130" s="145" t="s">
        <v>5639</v>
      </c>
    </row>
    <row r="131" spans="27:37" x14ac:dyDescent="0.35">
      <c r="AA131" s="128" t="s">
        <v>6182</v>
      </c>
      <c r="AB131" s="10" t="s">
        <v>5123</v>
      </c>
      <c r="AC131" s="51" t="s">
        <v>4754</v>
      </c>
      <c r="AD131" s="48" t="s">
        <v>5114</v>
      </c>
      <c r="AE131" s="110" t="s">
        <v>5178</v>
      </c>
      <c r="AF131" s="110" t="s">
        <v>5178</v>
      </c>
      <c r="AG131" s="3" t="s">
        <v>4934</v>
      </c>
      <c r="AH131" s="124">
        <v>13</v>
      </c>
      <c r="AI131" s="145" t="s">
        <v>2353</v>
      </c>
      <c r="AJ131" s="145" t="s">
        <v>1636</v>
      </c>
      <c r="AK131" s="145" t="s">
        <v>5640</v>
      </c>
    </row>
    <row r="132" spans="27:37" x14ac:dyDescent="0.35">
      <c r="AA132" s="128" t="s">
        <v>6182</v>
      </c>
      <c r="AB132" s="10" t="s">
        <v>5123</v>
      </c>
      <c r="AC132" s="51" t="s">
        <v>4775</v>
      </c>
      <c r="AD132" s="48" t="s">
        <v>5116</v>
      </c>
      <c r="AE132" s="110" t="s">
        <v>5119</v>
      </c>
      <c r="AF132" s="110" t="s">
        <v>5119</v>
      </c>
      <c r="AG132" s="3" t="s">
        <v>6202</v>
      </c>
      <c r="AH132" s="124">
        <v>14</v>
      </c>
      <c r="AI132" s="145" t="s">
        <v>2353</v>
      </c>
      <c r="AJ132" s="145" t="s">
        <v>1636</v>
      </c>
      <c r="AK132" s="145" t="s">
        <v>5641</v>
      </c>
    </row>
    <row r="133" spans="27:37" x14ac:dyDescent="0.35">
      <c r="AA133" s="128" t="s">
        <v>6182</v>
      </c>
      <c r="AB133" s="10" t="s">
        <v>5123</v>
      </c>
      <c r="AC133" s="51" t="s">
        <v>4796</v>
      </c>
      <c r="AD133" s="48" t="s">
        <v>413</v>
      </c>
      <c r="AE133" s="110" t="s">
        <v>413</v>
      </c>
      <c r="AF133" s="110" t="s">
        <v>413</v>
      </c>
      <c r="AG133" s="3" t="s">
        <v>413</v>
      </c>
      <c r="AH133" s="124"/>
      <c r="AI133" s="145" t="s">
        <v>1636</v>
      </c>
      <c r="AJ133" s="145" t="s">
        <v>1636</v>
      </c>
      <c r="AK133" s="145" t="s">
        <v>5642</v>
      </c>
    </row>
    <row r="134" spans="27:37" x14ac:dyDescent="0.35">
      <c r="AA134" s="128" t="s">
        <v>6182</v>
      </c>
      <c r="AB134" s="10" t="s">
        <v>5124</v>
      </c>
      <c r="AC134" s="51" t="s">
        <v>4732</v>
      </c>
      <c r="AD134" s="48" t="s">
        <v>413</v>
      </c>
      <c r="AE134" s="110" t="s">
        <v>413</v>
      </c>
      <c r="AF134" s="110" t="s">
        <v>413</v>
      </c>
      <c r="AG134" s="3" t="s">
        <v>413</v>
      </c>
      <c r="AH134" s="124"/>
      <c r="AI134" s="145" t="s">
        <v>1636</v>
      </c>
      <c r="AJ134" s="145">
        <v>0</v>
      </c>
      <c r="AK134" s="145" t="s">
        <v>5643</v>
      </c>
    </row>
    <row r="135" spans="27:37" x14ac:dyDescent="0.35">
      <c r="AA135" s="128" t="s">
        <v>6182</v>
      </c>
      <c r="AB135" s="10" t="s">
        <v>5124</v>
      </c>
      <c r="AC135" s="51" t="s">
        <v>4753</v>
      </c>
      <c r="AD135" s="48" t="s">
        <v>413</v>
      </c>
      <c r="AE135" s="110" t="s">
        <v>413</v>
      </c>
      <c r="AF135" s="110" t="s">
        <v>413</v>
      </c>
      <c r="AG135" s="3" t="s">
        <v>413</v>
      </c>
      <c r="AH135" s="124"/>
      <c r="AI135" s="145" t="s">
        <v>1636</v>
      </c>
      <c r="AJ135" s="145" t="s">
        <v>1636</v>
      </c>
      <c r="AK135" s="145" t="s">
        <v>5644</v>
      </c>
    </row>
    <row r="136" spans="27:37" x14ac:dyDescent="0.35">
      <c r="AA136" s="128" t="s">
        <v>6182</v>
      </c>
      <c r="AB136" s="10" t="s">
        <v>5124</v>
      </c>
      <c r="AC136" s="51" t="s">
        <v>4774</v>
      </c>
      <c r="AD136" s="48" t="s">
        <v>413</v>
      </c>
      <c r="AE136" s="110" t="s">
        <v>413</v>
      </c>
      <c r="AF136" s="110" t="s">
        <v>413</v>
      </c>
      <c r="AG136" s="3" t="s">
        <v>413</v>
      </c>
      <c r="AH136" s="124"/>
      <c r="AI136" s="145" t="s">
        <v>1636</v>
      </c>
      <c r="AJ136" s="145" t="s">
        <v>1636</v>
      </c>
      <c r="AK136" s="145" t="s">
        <v>5645</v>
      </c>
    </row>
    <row r="137" spans="27:37" x14ac:dyDescent="0.35">
      <c r="AA137" s="128" t="s">
        <v>6182</v>
      </c>
      <c r="AB137" s="10" t="s">
        <v>5124</v>
      </c>
      <c r="AC137" s="51" t="s">
        <v>4795</v>
      </c>
      <c r="AD137" s="48" t="s">
        <v>413</v>
      </c>
      <c r="AE137" s="110" t="s">
        <v>413</v>
      </c>
      <c r="AF137" s="110" t="s">
        <v>413</v>
      </c>
      <c r="AG137" s="3" t="s">
        <v>413</v>
      </c>
      <c r="AH137" s="124"/>
      <c r="AI137" s="145" t="s">
        <v>1636</v>
      </c>
      <c r="AJ137" s="145" t="s">
        <v>1636</v>
      </c>
      <c r="AK137" s="145" t="s">
        <v>5646</v>
      </c>
    </row>
    <row r="138" spans="27:37" x14ac:dyDescent="0.35">
      <c r="AA138" s="128" t="s">
        <v>6182</v>
      </c>
      <c r="AB138" s="10" t="s">
        <v>5125</v>
      </c>
      <c r="AC138" s="51" t="s">
        <v>4731</v>
      </c>
      <c r="AD138" s="48" t="s">
        <v>413</v>
      </c>
      <c r="AE138" s="110" t="s">
        <v>413</v>
      </c>
      <c r="AF138" s="110" t="s">
        <v>413</v>
      </c>
      <c r="AG138" s="3" t="s">
        <v>413</v>
      </c>
      <c r="AH138" s="124"/>
      <c r="AI138" s="145" t="s">
        <v>1636</v>
      </c>
      <c r="AJ138" s="145">
        <v>0</v>
      </c>
      <c r="AK138" s="145" t="s">
        <v>5647</v>
      </c>
    </row>
    <row r="139" spans="27:37" x14ac:dyDescent="0.35">
      <c r="AA139" s="128" t="s">
        <v>6182</v>
      </c>
      <c r="AB139" s="10" t="s">
        <v>5125</v>
      </c>
      <c r="AC139" s="51" t="s">
        <v>4752</v>
      </c>
      <c r="AD139" s="48" t="s">
        <v>413</v>
      </c>
      <c r="AE139" s="110" t="s">
        <v>413</v>
      </c>
      <c r="AF139" s="110" t="s">
        <v>413</v>
      </c>
      <c r="AG139" s="3" t="s">
        <v>413</v>
      </c>
      <c r="AH139" s="124"/>
      <c r="AI139" s="145" t="s">
        <v>1636</v>
      </c>
      <c r="AJ139" s="145" t="s">
        <v>1636</v>
      </c>
      <c r="AK139" s="145" t="s">
        <v>5648</v>
      </c>
    </row>
    <row r="140" spans="27:37" x14ac:dyDescent="0.35">
      <c r="AA140" s="128" t="s">
        <v>6182</v>
      </c>
      <c r="AB140" s="10" t="s">
        <v>5125</v>
      </c>
      <c r="AC140" s="51" t="s">
        <v>4773</v>
      </c>
      <c r="AD140" s="48" t="s">
        <v>413</v>
      </c>
      <c r="AE140" s="110" t="s">
        <v>413</v>
      </c>
      <c r="AF140" s="110" t="s">
        <v>413</v>
      </c>
      <c r="AG140" s="3" t="s">
        <v>413</v>
      </c>
      <c r="AH140" s="124"/>
      <c r="AI140" s="145" t="s">
        <v>1636</v>
      </c>
      <c r="AJ140" s="145" t="s">
        <v>1636</v>
      </c>
      <c r="AK140" s="145" t="s">
        <v>5649</v>
      </c>
    </row>
    <row r="141" spans="27:37" x14ac:dyDescent="0.35">
      <c r="AA141" s="128" t="s">
        <v>6182</v>
      </c>
      <c r="AB141" s="10" t="s">
        <v>5125</v>
      </c>
      <c r="AC141" s="51" t="s">
        <v>4794</v>
      </c>
      <c r="AD141" s="48" t="s">
        <v>413</v>
      </c>
      <c r="AE141" s="110" t="s">
        <v>413</v>
      </c>
      <c r="AF141" s="110" t="s">
        <v>413</v>
      </c>
      <c r="AG141" s="3" t="s">
        <v>413</v>
      </c>
      <c r="AH141" s="124"/>
      <c r="AI141" s="145" t="s">
        <v>1636</v>
      </c>
      <c r="AJ141" s="145" t="s">
        <v>1636</v>
      </c>
      <c r="AK141" s="145" t="s">
        <v>5650</v>
      </c>
    </row>
    <row r="142" spans="27:37" x14ac:dyDescent="0.35">
      <c r="AA142" s="128" t="s">
        <v>6182</v>
      </c>
      <c r="AB142" s="10" t="s">
        <v>5126</v>
      </c>
      <c r="AC142" s="51" t="s">
        <v>4744</v>
      </c>
      <c r="AD142" s="48" t="s">
        <v>1477</v>
      </c>
      <c r="AE142" s="110" t="s">
        <v>3144</v>
      </c>
      <c r="AF142" s="110" t="s">
        <v>3144</v>
      </c>
      <c r="AG142" s="3" t="s">
        <v>5983</v>
      </c>
      <c r="AH142" s="124">
        <v>28</v>
      </c>
      <c r="AI142" s="145" t="s">
        <v>2353</v>
      </c>
      <c r="AJ142" s="145">
        <v>49</v>
      </c>
      <c r="AK142" s="145" t="s">
        <v>5651</v>
      </c>
    </row>
    <row r="143" spans="27:37" x14ac:dyDescent="0.35">
      <c r="AA143" s="128" t="s">
        <v>6182</v>
      </c>
      <c r="AB143" s="10" t="s">
        <v>5126</v>
      </c>
      <c r="AC143" s="51" t="s">
        <v>4765</v>
      </c>
      <c r="AD143" s="48" t="s">
        <v>6036</v>
      </c>
      <c r="AE143" s="110" t="s">
        <v>6037</v>
      </c>
      <c r="AF143" s="110" t="s">
        <v>6037</v>
      </c>
      <c r="AG143" s="3" t="s">
        <v>6020</v>
      </c>
      <c r="AH143" s="124">
        <v>21</v>
      </c>
      <c r="AI143" s="145" t="s">
        <v>2353</v>
      </c>
      <c r="AJ143" s="145" t="s">
        <v>1636</v>
      </c>
      <c r="AK143" s="145" t="s">
        <v>5652</v>
      </c>
    </row>
    <row r="144" spans="27:37" x14ac:dyDescent="0.35">
      <c r="AA144" s="128" t="s">
        <v>6182</v>
      </c>
      <c r="AB144" s="10" t="s">
        <v>5126</v>
      </c>
      <c r="AC144" s="51" t="s">
        <v>4786</v>
      </c>
      <c r="AD144" s="48" t="s">
        <v>413</v>
      </c>
      <c r="AE144" s="110" t="s">
        <v>413</v>
      </c>
      <c r="AF144" s="110" t="s">
        <v>413</v>
      </c>
      <c r="AG144" s="3" t="s">
        <v>413</v>
      </c>
      <c r="AH144" s="124"/>
      <c r="AI144" s="145" t="s">
        <v>1636</v>
      </c>
      <c r="AJ144" s="145" t="s">
        <v>1636</v>
      </c>
      <c r="AK144" s="145" t="s">
        <v>5653</v>
      </c>
    </row>
    <row r="145" spans="27:37" x14ac:dyDescent="0.35">
      <c r="AA145" s="128" t="s">
        <v>6182</v>
      </c>
      <c r="AB145" s="10" t="s">
        <v>5126</v>
      </c>
      <c r="AC145" s="51" t="s">
        <v>4807</v>
      </c>
      <c r="AD145" s="48" t="s">
        <v>413</v>
      </c>
      <c r="AE145" s="110" t="s">
        <v>413</v>
      </c>
      <c r="AF145" s="110" t="s">
        <v>413</v>
      </c>
      <c r="AG145" s="3" t="s">
        <v>413</v>
      </c>
      <c r="AH145" s="124"/>
      <c r="AI145" s="145" t="s">
        <v>1636</v>
      </c>
      <c r="AJ145" s="145" t="s">
        <v>1636</v>
      </c>
      <c r="AK145" s="145" t="s">
        <v>5654</v>
      </c>
    </row>
    <row r="146" spans="27:37" x14ac:dyDescent="0.35">
      <c r="AA146" s="128" t="s">
        <v>6182</v>
      </c>
      <c r="AB146" s="10" t="s">
        <v>5127</v>
      </c>
      <c r="AC146" s="51" t="s">
        <v>4743</v>
      </c>
      <c r="AD146" s="48" t="s">
        <v>5114</v>
      </c>
      <c r="AE146" s="110" t="s">
        <v>5177</v>
      </c>
      <c r="AF146" s="110" t="s">
        <v>5177</v>
      </c>
      <c r="AG146" s="3" t="s">
        <v>4933</v>
      </c>
      <c r="AH146" s="124">
        <v>15</v>
      </c>
      <c r="AI146" s="145" t="s">
        <v>2353</v>
      </c>
      <c r="AJ146" s="145">
        <v>49</v>
      </c>
      <c r="AK146" s="145" t="s">
        <v>5655</v>
      </c>
    </row>
    <row r="147" spans="27:37" x14ac:dyDescent="0.35">
      <c r="AA147" s="128" t="s">
        <v>6182</v>
      </c>
      <c r="AB147" s="10" t="s">
        <v>5127</v>
      </c>
      <c r="AC147" s="51" t="s">
        <v>4764</v>
      </c>
      <c r="AD147" s="48" t="s">
        <v>3801</v>
      </c>
      <c r="AE147" s="110" t="s">
        <v>3806</v>
      </c>
      <c r="AF147" s="110" t="s">
        <v>3806</v>
      </c>
      <c r="AG147" s="3" t="s">
        <v>6203</v>
      </c>
      <c r="AH147" s="124">
        <v>34</v>
      </c>
      <c r="AI147" s="145" t="s">
        <v>2353</v>
      </c>
      <c r="AJ147" s="145" t="s">
        <v>1636</v>
      </c>
      <c r="AK147" s="145" t="s">
        <v>5656</v>
      </c>
    </row>
    <row r="148" spans="27:37" x14ac:dyDescent="0.35">
      <c r="AA148" s="128" t="s">
        <v>6182</v>
      </c>
      <c r="AB148" s="10" t="s">
        <v>5127</v>
      </c>
      <c r="AC148" s="51" t="s">
        <v>4785</v>
      </c>
      <c r="AD148" s="48" t="s">
        <v>413</v>
      </c>
      <c r="AE148" s="110" t="s">
        <v>413</v>
      </c>
      <c r="AF148" s="110" t="s">
        <v>413</v>
      </c>
      <c r="AG148" s="3" t="s">
        <v>413</v>
      </c>
      <c r="AH148" s="124"/>
      <c r="AI148" s="145" t="s">
        <v>1636</v>
      </c>
      <c r="AJ148" s="145" t="s">
        <v>1636</v>
      </c>
      <c r="AK148" s="145" t="s">
        <v>5657</v>
      </c>
    </row>
    <row r="149" spans="27:37" x14ac:dyDescent="0.35">
      <c r="AA149" s="128" t="s">
        <v>6182</v>
      </c>
      <c r="AB149" s="10" t="s">
        <v>5127</v>
      </c>
      <c r="AC149" s="51" t="s">
        <v>4806</v>
      </c>
      <c r="AD149" s="48" t="s">
        <v>413</v>
      </c>
      <c r="AE149" s="110" t="s">
        <v>413</v>
      </c>
      <c r="AF149" s="110" t="s">
        <v>413</v>
      </c>
      <c r="AG149" s="3" t="s">
        <v>413</v>
      </c>
      <c r="AH149" s="124"/>
      <c r="AI149" s="145" t="s">
        <v>1636</v>
      </c>
      <c r="AJ149" s="145" t="s">
        <v>1636</v>
      </c>
      <c r="AK149" s="145" t="s">
        <v>5658</v>
      </c>
    </row>
    <row r="150" spans="27:37" x14ac:dyDescent="0.35">
      <c r="AA150" s="128" t="s">
        <v>6182</v>
      </c>
      <c r="AB150" s="10" t="s">
        <v>5128</v>
      </c>
      <c r="AC150" s="51" t="s">
        <v>4742</v>
      </c>
      <c r="AD150" s="48" t="s">
        <v>6036</v>
      </c>
      <c r="AE150" s="110" t="s">
        <v>6037</v>
      </c>
      <c r="AF150" s="110" t="s">
        <v>6037</v>
      </c>
      <c r="AG150" s="3" t="s">
        <v>6016</v>
      </c>
      <c r="AH150" s="124">
        <v>8</v>
      </c>
      <c r="AI150" s="145" t="s">
        <v>2353</v>
      </c>
      <c r="AJ150" s="145">
        <v>49</v>
      </c>
      <c r="AK150" s="145" t="s">
        <v>5659</v>
      </c>
    </row>
    <row r="151" spans="27:37" x14ac:dyDescent="0.35">
      <c r="AA151" s="128" t="s">
        <v>6182</v>
      </c>
      <c r="AB151" s="10" t="s">
        <v>5128</v>
      </c>
      <c r="AC151" s="51" t="s">
        <v>4763</v>
      </c>
      <c r="AD151" s="48" t="s">
        <v>3801</v>
      </c>
      <c r="AE151" s="110" t="s">
        <v>3806</v>
      </c>
      <c r="AF151" s="110" t="s">
        <v>3806</v>
      </c>
      <c r="AG151" s="3" t="s">
        <v>5224</v>
      </c>
      <c r="AH151" s="124">
        <v>41</v>
      </c>
      <c r="AI151" s="145" t="s">
        <v>2353</v>
      </c>
      <c r="AJ151" s="145" t="s">
        <v>1636</v>
      </c>
      <c r="AK151" s="145" t="s">
        <v>5660</v>
      </c>
    </row>
    <row r="152" spans="27:37" x14ac:dyDescent="0.35">
      <c r="AA152" s="128" t="s">
        <v>6182</v>
      </c>
      <c r="AB152" s="10" t="s">
        <v>5128</v>
      </c>
      <c r="AC152" s="51" t="s">
        <v>4784</v>
      </c>
      <c r="AD152" s="48" t="s">
        <v>413</v>
      </c>
      <c r="AE152" s="110" t="s">
        <v>413</v>
      </c>
      <c r="AF152" s="110" t="s">
        <v>413</v>
      </c>
      <c r="AG152" s="3" t="s">
        <v>413</v>
      </c>
      <c r="AH152" s="124"/>
      <c r="AI152" s="145" t="s">
        <v>1636</v>
      </c>
      <c r="AJ152" s="145" t="s">
        <v>1636</v>
      </c>
      <c r="AK152" s="145" t="s">
        <v>5661</v>
      </c>
    </row>
    <row r="153" spans="27:37" x14ac:dyDescent="0.35">
      <c r="AA153" s="128" t="s">
        <v>6182</v>
      </c>
      <c r="AB153" s="10" t="s">
        <v>5128</v>
      </c>
      <c r="AC153" s="51" t="s">
        <v>4805</v>
      </c>
      <c r="AD153" s="48" t="s">
        <v>413</v>
      </c>
      <c r="AE153" s="110" t="s">
        <v>413</v>
      </c>
      <c r="AF153" s="110" t="s">
        <v>413</v>
      </c>
      <c r="AG153" s="3" t="s">
        <v>413</v>
      </c>
      <c r="AH153" s="124"/>
      <c r="AI153" s="145" t="s">
        <v>1636</v>
      </c>
      <c r="AJ153" s="145" t="s">
        <v>1636</v>
      </c>
      <c r="AK153" s="145" t="s">
        <v>5662</v>
      </c>
    </row>
    <row r="154" spans="27:37" x14ac:dyDescent="0.35">
      <c r="AA154" s="128" t="s">
        <v>6182</v>
      </c>
      <c r="AB154" s="10" t="s">
        <v>5129</v>
      </c>
      <c r="AC154" s="51" t="s">
        <v>4741</v>
      </c>
      <c r="AD154" s="48" t="s">
        <v>6036</v>
      </c>
      <c r="AE154" s="110" t="s">
        <v>6037</v>
      </c>
      <c r="AF154" s="110" t="s">
        <v>6037</v>
      </c>
      <c r="AG154" s="3" t="s">
        <v>6020</v>
      </c>
      <c r="AH154" s="124">
        <v>8</v>
      </c>
      <c r="AI154" s="145" t="s">
        <v>2353</v>
      </c>
      <c r="AJ154" s="145">
        <v>48</v>
      </c>
      <c r="AK154" s="145" t="s">
        <v>5663</v>
      </c>
    </row>
    <row r="155" spans="27:37" x14ac:dyDescent="0.35">
      <c r="AA155" s="128" t="s">
        <v>6182</v>
      </c>
      <c r="AB155" s="10" t="s">
        <v>5129</v>
      </c>
      <c r="AC155" s="51" t="s">
        <v>4762</v>
      </c>
      <c r="AD155" s="48" t="s">
        <v>1477</v>
      </c>
      <c r="AE155" s="110" t="s">
        <v>3144</v>
      </c>
      <c r="AF155" s="110" t="s">
        <v>3144</v>
      </c>
      <c r="AG155" s="3" t="s">
        <v>5987</v>
      </c>
      <c r="AH155" s="124">
        <v>40</v>
      </c>
      <c r="AI155" s="145" t="s">
        <v>2353</v>
      </c>
      <c r="AJ155" s="145" t="s">
        <v>1636</v>
      </c>
      <c r="AK155" s="145" t="s">
        <v>5664</v>
      </c>
    </row>
    <row r="156" spans="27:37" x14ac:dyDescent="0.35">
      <c r="AA156" s="128" t="s">
        <v>6182</v>
      </c>
      <c r="AB156" s="10" t="s">
        <v>5129</v>
      </c>
      <c r="AC156" s="51" t="s">
        <v>4783</v>
      </c>
      <c r="AD156" s="48" t="s">
        <v>413</v>
      </c>
      <c r="AE156" s="110" t="s">
        <v>413</v>
      </c>
      <c r="AF156" s="110" t="s">
        <v>413</v>
      </c>
      <c r="AG156" s="3" t="s">
        <v>413</v>
      </c>
      <c r="AH156" s="124"/>
      <c r="AI156" s="145" t="s">
        <v>1636</v>
      </c>
      <c r="AJ156" s="145" t="s">
        <v>1636</v>
      </c>
      <c r="AK156" s="145" t="s">
        <v>5665</v>
      </c>
    </row>
    <row r="157" spans="27:37" x14ac:dyDescent="0.35">
      <c r="AA157" s="128" t="s">
        <v>6182</v>
      </c>
      <c r="AB157" s="10" t="s">
        <v>5129</v>
      </c>
      <c r="AC157" s="51" t="s">
        <v>4804</v>
      </c>
      <c r="AD157" s="48" t="s">
        <v>413</v>
      </c>
      <c r="AE157" s="110" t="s">
        <v>413</v>
      </c>
      <c r="AF157" s="110" t="s">
        <v>413</v>
      </c>
      <c r="AG157" s="3" t="s">
        <v>413</v>
      </c>
      <c r="AH157" s="124"/>
      <c r="AI157" s="145" t="s">
        <v>1636</v>
      </c>
      <c r="AJ157" s="145" t="s">
        <v>1636</v>
      </c>
      <c r="AK157" s="145" t="s">
        <v>5666</v>
      </c>
    </row>
    <row r="158" spans="27:37" x14ac:dyDescent="0.35">
      <c r="AA158" s="128" t="s">
        <v>6182</v>
      </c>
      <c r="AB158" s="10" t="s">
        <v>5130</v>
      </c>
      <c r="AC158" s="51" t="s">
        <v>4740</v>
      </c>
      <c r="AD158" s="48" t="s">
        <v>6036</v>
      </c>
      <c r="AE158" s="110" t="s">
        <v>6037</v>
      </c>
      <c r="AF158" s="110" t="s">
        <v>6037</v>
      </c>
      <c r="AG158" s="3" t="s">
        <v>6018</v>
      </c>
      <c r="AH158" s="124">
        <v>24</v>
      </c>
      <c r="AI158" s="145" t="s">
        <v>2353</v>
      </c>
      <c r="AJ158" s="145">
        <v>42</v>
      </c>
      <c r="AK158" s="145" t="s">
        <v>5667</v>
      </c>
    </row>
    <row r="159" spans="27:37" x14ac:dyDescent="0.35">
      <c r="AA159" s="128" t="s">
        <v>6182</v>
      </c>
      <c r="AB159" s="10" t="s">
        <v>5130</v>
      </c>
      <c r="AC159" s="51" t="s">
        <v>4761</v>
      </c>
      <c r="AD159" s="48" t="s">
        <v>1477</v>
      </c>
      <c r="AE159" s="110" t="s">
        <v>3144</v>
      </c>
      <c r="AF159" s="110" t="s">
        <v>3144</v>
      </c>
      <c r="AG159" s="3" t="s">
        <v>6024</v>
      </c>
      <c r="AH159" s="124">
        <v>18</v>
      </c>
      <c r="AI159" s="145" t="s">
        <v>2353</v>
      </c>
      <c r="AJ159" s="145" t="s">
        <v>1636</v>
      </c>
      <c r="AK159" s="145" t="s">
        <v>5668</v>
      </c>
    </row>
    <row r="160" spans="27:37" x14ac:dyDescent="0.35">
      <c r="AA160" s="128" t="s">
        <v>6182</v>
      </c>
      <c r="AB160" s="10" t="s">
        <v>5130</v>
      </c>
      <c r="AC160" s="51" t="s">
        <v>4782</v>
      </c>
      <c r="AD160" s="48" t="s">
        <v>413</v>
      </c>
      <c r="AE160" s="110" t="s">
        <v>413</v>
      </c>
      <c r="AF160" s="110" t="s">
        <v>413</v>
      </c>
      <c r="AG160" s="3" t="s">
        <v>413</v>
      </c>
      <c r="AH160" s="124"/>
      <c r="AI160" s="145" t="s">
        <v>1636</v>
      </c>
      <c r="AJ160" s="145" t="s">
        <v>1636</v>
      </c>
      <c r="AK160" s="145" t="s">
        <v>5669</v>
      </c>
    </row>
    <row r="161" spans="27:37" x14ac:dyDescent="0.35">
      <c r="AA161" s="128" t="s">
        <v>6182</v>
      </c>
      <c r="AB161" s="10" t="s">
        <v>5130</v>
      </c>
      <c r="AC161" s="51" t="s">
        <v>4803</v>
      </c>
      <c r="AD161" s="48" t="s">
        <v>413</v>
      </c>
      <c r="AE161" s="110" t="s">
        <v>413</v>
      </c>
      <c r="AF161" s="110" t="s">
        <v>413</v>
      </c>
      <c r="AG161" s="3" t="s">
        <v>413</v>
      </c>
      <c r="AH161" s="124"/>
      <c r="AI161" s="145" t="s">
        <v>1636</v>
      </c>
      <c r="AJ161" s="145" t="s">
        <v>1636</v>
      </c>
      <c r="AK161" s="145" t="s">
        <v>5670</v>
      </c>
    </row>
    <row r="162" spans="27:37" x14ac:dyDescent="0.35">
      <c r="AA162" s="128" t="s">
        <v>6182</v>
      </c>
      <c r="AB162" s="10" t="s">
        <v>5131</v>
      </c>
      <c r="AC162" s="51" t="s">
        <v>4739</v>
      </c>
      <c r="AD162" s="48" t="s">
        <v>1477</v>
      </c>
      <c r="AE162" s="110" t="s">
        <v>3144</v>
      </c>
      <c r="AF162" s="110" t="s">
        <v>3144</v>
      </c>
      <c r="AG162" s="3" t="s">
        <v>5987</v>
      </c>
      <c r="AH162" s="124">
        <v>19</v>
      </c>
      <c r="AI162" s="145" t="s">
        <v>2353</v>
      </c>
      <c r="AJ162" s="145">
        <v>49</v>
      </c>
      <c r="AK162" s="145" t="s">
        <v>5671</v>
      </c>
    </row>
    <row r="163" spans="27:37" x14ac:dyDescent="0.35">
      <c r="AA163" s="128" t="s">
        <v>6182</v>
      </c>
      <c r="AB163" s="10" t="s">
        <v>5131</v>
      </c>
      <c r="AC163" s="51" t="s">
        <v>4760</v>
      </c>
      <c r="AD163" s="48" t="s">
        <v>2092</v>
      </c>
      <c r="AE163" s="110" t="s">
        <v>2100</v>
      </c>
      <c r="AF163" s="110" t="s">
        <v>2100</v>
      </c>
      <c r="AG163" s="3" t="s">
        <v>4946</v>
      </c>
      <c r="AH163" s="124">
        <v>30</v>
      </c>
      <c r="AI163" s="145" t="s">
        <v>2353</v>
      </c>
      <c r="AJ163" s="145" t="s">
        <v>1636</v>
      </c>
      <c r="AK163" s="145" t="s">
        <v>5672</v>
      </c>
    </row>
    <row r="164" spans="27:37" x14ac:dyDescent="0.35">
      <c r="AA164" s="128" t="s">
        <v>6182</v>
      </c>
      <c r="AB164" s="10" t="s">
        <v>5131</v>
      </c>
      <c r="AC164" s="51" t="s">
        <v>4781</v>
      </c>
      <c r="AD164" s="48" t="s">
        <v>413</v>
      </c>
      <c r="AE164" s="110" t="s">
        <v>413</v>
      </c>
      <c r="AF164" s="110" t="s">
        <v>413</v>
      </c>
      <c r="AG164" s="3" t="s">
        <v>413</v>
      </c>
      <c r="AH164" s="124"/>
      <c r="AI164" s="145" t="s">
        <v>1636</v>
      </c>
      <c r="AJ164" s="145" t="s">
        <v>1636</v>
      </c>
      <c r="AK164" s="145" t="s">
        <v>5673</v>
      </c>
    </row>
    <row r="165" spans="27:37" x14ac:dyDescent="0.35">
      <c r="AA165" s="128" t="s">
        <v>6182</v>
      </c>
      <c r="AB165" s="10" t="s">
        <v>5131</v>
      </c>
      <c r="AC165" s="51" t="s">
        <v>4802</v>
      </c>
      <c r="AD165" s="48" t="s">
        <v>413</v>
      </c>
      <c r="AE165" s="110" t="s">
        <v>413</v>
      </c>
      <c r="AF165" s="110" t="s">
        <v>413</v>
      </c>
      <c r="AG165" s="3" t="s">
        <v>413</v>
      </c>
      <c r="AH165" s="124"/>
      <c r="AI165" s="145" t="s">
        <v>1636</v>
      </c>
      <c r="AJ165" s="145" t="s">
        <v>1636</v>
      </c>
      <c r="AK165" s="145" t="s">
        <v>5674</v>
      </c>
    </row>
    <row r="166" spans="27:37" x14ac:dyDescent="0.35">
      <c r="AA166" s="128" t="s">
        <v>6182</v>
      </c>
      <c r="AB166" s="10" t="s">
        <v>5132</v>
      </c>
      <c r="AC166" s="51" t="s">
        <v>4738</v>
      </c>
      <c r="AD166" s="48" t="s">
        <v>3801</v>
      </c>
      <c r="AE166" s="110" t="s">
        <v>3806</v>
      </c>
      <c r="AF166" s="110" t="s">
        <v>3806</v>
      </c>
      <c r="AG166" s="3" t="s">
        <v>6204</v>
      </c>
      <c r="AH166" s="124">
        <v>14</v>
      </c>
      <c r="AI166" s="145" t="s">
        <v>2353</v>
      </c>
      <c r="AJ166" s="145">
        <v>49</v>
      </c>
      <c r="AK166" s="145" t="s">
        <v>5675</v>
      </c>
    </row>
    <row r="167" spans="27:37" x14ac:dyDescent="0.35">
      <c r="AA167" s="128" t="s">
        <v>6182</v>
      </c>
      <c r="AB167" s="10" t="s">
        <v>5132</v>
      </c>
      <c r="AC167" s="51" t="s">
        <v>4759</v>
      </c>
      <c r="AD167" s="48" t="s">
        <v>2092</v>
      </c>
      <c r="AE167" s="110" t="s">
        <v>2100</v>
      </c>
      <c r="AF167" s="110" t="s">
        <v>2100</v>
      </c>
      <c r="AG167" s="3" t="s">
        <v>4947</v>
      </c>
      <c r="AH167" s="124">
        <v>26</v>
      </c>
      <c r="AI167" s="145" t="s">
        <v>2353</v>
      </c>
      <c r="AJ167" s="145" t="s">
        <v>1636</v>
      </c>
      <c r="AK167" s="145" t="s">
        <v>5676</v>
      </c>
    </row>
    <row r="168" spans="27:37" x14ac:dyDescent="0.35">
      <c r="AA168" s="128" t="s">
        <v>6182</v>
      </c>
      <c r="AB168" s="10" t="s">
        <v>5132</v>
      </c>
      <c r="AC168" s="51" t="s">
        <v>4780</v>
      </c>
      <c r="AD168" s="48" t="s">
        <v>5393</v>
      </c>
      <c r="AE168" s="110" t="s">
        <v>5394</v>
      </c>
      <c r="AF168" s="110" t="s">
        <v>5394</v>
      </c>
      <c r="AG168" s="3" t="s">
        <v>6205</v>
      </c>
      <c r="AH168" s="124">
        <v>9</v>
      </c>
      <c r="AI168" s="145" t="s">
        <v>2353</v>
      </c>
      <c r="AJ168" s="145" t="s">
        <v>1636</v>
      </c>
      <c r="AK168" s="145" t="s">
        <v>5677</v>
      </c>
    </row>
    <row r="169" spans="27:37" x14ac:dyDescent="0.35">
      <c r="AA169" s="128" t="s">
        <v>6182</v>
      </c>
      <c r="AB169" s="10" t="s">
        <v>5132</v>
      </c>
      <c r="AC169" s="51" t="s">
        <v>4801</v>
      </c>
      <c r="AD169" s="48" t="s">
        <v>413</v>
      </c>
      <c r="AE169" s="110" t="s">
        <v>413</v>
      </c>
      <c r="AF169" s="110" t="s">
        <v>413</v>
      </c>
      <c r="AG169" s="3" t="s">
        <v>413</v>
      </c>
      <c r="AH169" s="124"/>
      <c r="AI169" s="145" t="s">
        <v>1636</v>
      </c>
      <c r="AJ169" s="145" t="s">
        <v>1636</v>
      </c>
      <c r="AK169" s="145" t="s">
        <v>5678</v>
      </c>
    </row>
    <row r="170" spans="27:37" x14ac:dyDescent="0.35">
      <c r="AA170" s="128" t="s">
        <v>6182</v>
      </c>
      <c r="AB170" s="10" t="s">
        <v>5133</v>
      </c>
      <c r="AC170" s="51" t="s">
        <v>4751</v>
      </c>
      <c r="AD170" s="48" t="s">
        <v>4142</v>
      </c>
      <c r="AE170" s="110" t="s">
        <v>4156</v>
      </c>
      <c r="AF170" s="110" t="s">
        <v>4156</v>
      </c>
      <c r="AG170" s="3" t="s">
        <v>6206</v>
      </c>
      <c r="AH170" s="124">
        <v>49</v>
      </c>
      <c r="AI170" s="145" t="s">
        <v>2353</v>
      </c>
      <c r="AJ170" s="145">
        <v>49</v>
      </c>
      <c r="AK170" s="145" t="s">
        <v>5679</v>
      </c>
    </row>
    <row r="171" spans="27:37" x14ac:dyDescent="0.35">
      <c r="AA171" s="128" t="s">
        <v>6182</v>
      </c>
      <c r="AB171" s="10" t="s">
        <v>5133</v>
      </c>
      <c r="AC171" s="51" t="s">
        <v>4772</v>
      </c>
      <c r="AD171" s="48" t="s">
        <v>413</v>
      </c>
      <c r="AE171" s="110" t="s">
        <v>413</v>
      </c>
      <c r="AF171" s="110" t="s">
        <v>413</v>
      </c>
      <c r="AG171" s="3" t="s">
        <v>413</v>
      </c>
      <c r="AH171" s="124"/>
      <c r="AI171" s="145" t="s">
        <v>1636</v>
      </c>
      <c r="AJ171" s="145" t="s">
        <v>1636</v>
      </c>
      <c r="AK171" s="145" t="s">
        <v>5680</v>
      </c>
    </row>
    <row r="172" spans="27:37" x14ac:dyDescent="0.35">
      <c r="AA172" s="128" t="s">
        <v>6182</v>
      </c>
      <c r="AB172" s="10" t="s">
        <v>5133</v>
      </c>
      <c r="AC172" s="51" t="s">
        <v>4793</v>
      </c>
      <c r="AD172" s="48" t="s">
        <v>413</v>
      </c>
      <c r="AE172" s="110" t="s">
        <v>413</v>
      </c>
      <c r="AF172" s="110" t="s">
        <v>413</v>
      </c>
      <c r="AG172" s="3" t="s">
        <v>413</v>
      </c>
      <c r="AH172" s="124"/>
      <c r="AI172" s="145" t="s">
        <v>1636</v>
      </c>
      <c r="AJ172" s="145" t="s">
        <v>1636</v>
      </c>
      <c r="AK172" s="145" t="s">
        <v>5681</v>
      </c>
    </row>
    <row r="173" spans="27:37" x14ac:dyDescent="0.35">
      <c r="AA173" s="128" t="s">
        <v>6182</v>
      </c>
      <c r="AB173" s="10" t="s">
        <v>5133</v>
      </c>
      <c r="AC173" s="51" t="s">
        <v>4814</v>
      </c>
      <c r="AD173" s="48" t="s">
        <v>413</v>
      </c>
      <c r="AE173" s="110" t="s">
        <v>413</v>
      </c>
      <c r="AF173" s="110" t="s">
        <v>413</v>
      </c>
      <c r="AG173" s="3" t="s">
        <v>413</v>
      </c>
      <c r="AH173" s="124"/>
      <c r="AI173" s="145" t="s">
        <v>1636</v>
      </c>
      <c r="AJ173" s="145" t="s">
        <v>1636</v>
      </c>
      <c r="AK173" s="145" t="s">
        <v>5682</v>
      </c>
    </row>
    <row r="174" spans="27:37" x14ac:dyDescent="0.35">
      <c r="AA174" s="128" t="s">
        <v>6182</v>
      </c>
      <c r="AB174" s="10" t="s">
        <v>5134</v>
      </c>
      <c r="AC174" s="51" t="s">
        <v>4750</v>
      </c>
      <c r="AD174" s="48" t="s">
        <v>4142</v>
      </c>
      <c r="AE174" s="110" t="s">
        <v>4156</v>
      </c>
      <c r="AF174" s="110" t="s">
        <v>4156</v>
      </c>
      <c r="AG174" s="3" t="s">
        <v>6206</v>
      </c>
      <c r="AH174" s="124">
        <v>15</v>
      </c>
      <c r="AI174" s="145" t="s">
        <v>2353</v>
      </c>
      <c r="AJ174" s="145">
        <v>46</v>
      </c>
      <c r="AK174" s="145" t="s">
        <v>5683</v>
      </c>
    </row>
    <row r="175" spans="27:37" x14ac:dyDescent="0.35">
      <c r="AA175" s="128" t="s">
        <v>6182</v>
      </c>
      <c r="AB175" s="10" t="s">
        <v>5134</v>
      </c>
      <c r="AC175" s="51" t="s">
        <v>4771</v>
      </c>
      <c r="AD175" s="48" t="s">
        <v>819</v>
      </c>
      <c r="AE175" s="110" t="s">
        <v>2979</v>
      </c>
      <c r="AF175" s="110" t="s">
        <v>2979</v>
      </c>
      <c r="AG175" s="3" t="s">
        <v>6207</v>
      </c>
      <c r="AH175" s="124">
        <v>31</v>
      </c>
      <c r="AI175" s="145" t="s">
        <v>2353</v>
      </c>
      <c r="AJ175" s="145" t="s">
        <v>1636</v>
      </c>
      <c r="AK175" s="145" t="s">
        <v>5684</v>
      </c>
    </row>
    <row r="176" spans="27:37" x14ac:dyDescent="0.35">
      <c r="AA176" s="128" t="s">
        <v>6182</v>
      </c>
      <c r="AB176" s="10" t="s">
        <v>5134</v>
      </c>
      <c r="AC176" s="51" t="s">
        <v>4792</v>
      </c>
      <c r="AD176" s="48" t="s">
        <v>413</v>
      </c>
      <c r="AE176" s="110" t="s">
        <v>413</v>
      </c>
      <c r="AF176" s="110" t="s">
        <v>413</v>
      </c>
      <c r="AG176" s="3" t="s">
        <v>413</v>
      </c>
      <c r="AH176" s="124"/>
      <c r="AI176" s="145" t="s">
        <v>1636</v>
      </c>
      <c r="AJ176" s="145" t="s">
        <v>1636</v>
      </c>
      <c r="AK176" s="145" t="s">
        <v>5685</v>
      </c>
    </row>
    <row r="177" spans="27:37" x14ac:dyDescent="0.35">
      <c r="AA177" s="128" t="s">
        <v>6182</v>
      </c>
      <c r="AB177" s="10" t="s">
        <v>5134</v>
      </c>
      <c r="AC177" s="51" t="s">
        <v>4813</v>
      </c>
      <c r="AD177" s="48" t="s">
        <v>413</v>
      </c>
      <c r="AE177" s="110" t="s">
        <v>413</v>
      </c>
      <c r="AF177" s="110" t="s">
        <v>413</v>
      </c>
      <c r="AG177" s="3" t="s">
        <v>413</v>
      </c>
      <c r="AH177" s="124"/>
      <c r="AI177" s="145" t="s">
        <v>1636</v>
      </c>
      <c r="AJ177" s="145" t="s">
        <v>1636</v>
      </c>
      <c r="AK177" s="145" t="s">
        <v>5686</v>
      </c>
    </row>
    <row r="178" spans="27:37" x14ac:dyDescent="0.35">
      <c r="AA178" s="128" t="s">
        <v>6182</v>
      </c>
      <c r="AB178" s="10" t="s">
        <v>5138</v>
      </c>
      <c r="AC178" s="51" t="s">
        <v>4749</v>
      </c>
      <c r="AD178" s="48" t="s">
        <v>824</v>
      </c>
      <c r="AE178" s="110" t="s">
        <v>2107</v>
      </c>
      <c r="AF178" s="110" t="s">
        <v>2107</v>
      </c>
      <c r="AG178" s="3" t="s">
        <v>6002</v>
      </c>
      <c r="AH178" s="124">
        <v>23</v>
      </c>
      <c r="AI178" s="145" t="s">
        <v>2353</v>
      </c>
      <c r="AJ178" s="145">
        <v>45</v>
      </c>
      <c r="AK178" s="145" t="s">
        <v>5687</v>
      </c>
    </row>
    <row r="179" spans="27:37" x14ac:dyDescent="0.35">
      <c r="AA179" s="128" t="s">
        <v>6182</v>
      </c>
      <c r="AB179" s="10" t="s">
        <v>5138</v>
      </c>
      <c r="AC179" s="51" t="s">
        <v>4770</v>
      </c>
      <c r="AD179" s="48" t="s">
        <v>4142</v>
      </c>
      <c r="AE179" s="110" t="s">
        <v>4156</v>
      </c>
      <c r="AF179" s="110" t="s">
        <v>4156</v>
      </c>
      <c r="AG179" s="3" t="s">
        <v>6208</v>
      </c>
      <c r="AH179" s="124">
        <v>22</v>
      </c>
      <c r="AI179" s="145" t="s">
        <v>2353</v>
      </c>
      <c r="AJ179" s="145" t="s">
        <v>1636</v>
      </c>
      <c r="AK179" s="145" t="s">
        <v>5688</v>
      </c>
    </row>
    <row r="180" spans="27:37" x14ac:dyDescent="0.35">
      <c r="AA180" s="128" t="s">
        <v>6182</v>
      </c>
      <c r="AB180" s="10" t="s">
        <v>5138</v>
      </c>
      <c r="AC180" s="51" t="s">
        <v>4791</v>
      </c>
      <c r="AD180" s="48" t="s">
        <v>413</v>
      </c>
      <c r="AE180" s="110" t="s">
        <v>413</v>
      </c>
      <c r="AF180" s="110" t="s">
        <v>413</v>
      </c>
      <c r="AG180" s="3" t="s">
        <v>413</v>
      </c>
      <c r="AH180" s="124"/>
      <c r="AI180" s="145" t="s">
        <v>1636</v>
      </c>
      <c r="AJ180" s="145" t="s">
        <v>1636</v>
      </c>
      <c r="AK180" s="145" t="s">
        <v>5689</v>
      </c>
    </row>
    <row r="181" spans="27:37" x14ac:dyDescent="0.35">
      <c r="AA181" s="128" t="s">
        <v>6182</v>
      </c>
      <c r="AB181" s="10" t="s">
        <v>5138</v>
      </c>
      <c r="AC181" s="51" t="s">
        <v>4812</v>
      </c>
      <c r="AD181" s="48" t="s">
        <v>413</v>
      </c>
      <c r="AE181" s="110" t="s">
        <v>413</v>
      </c>
      <c r="AF181" s="110" t="s">
        <v>413</v>
      </c>
      <c r="AG181" s="3" t="s">
        <v>413</v>
      </c>
      <c r="AH181" s="124"/>
      <c r="AI181" s="145" t="s">
        <v>1636</v>
      </c>
      <c r="AJ181" s="145" t="s">
        <v>1636</v>
      </c>
      <c r="AK181" s="145" t="s">
        <v>5690</v>
      </c>
    </row>
    <row r="182" spans="27:37" x14ac:dyDescent="0.35">
      <c r="AA182" s="128" t="s">
        <v>6182</v>
      </c>
      <c r="AB182" s="10" t="s">
        <v>5139</v>
      </c>
      <c r="AC182" s="51" t="s">
        <v>4748</v>
      </c>
      <c r="AD182" s="48" t="s">
        <v>1475</v>
      </c>
      <c r="AE182" s="110" t="s">
        <v>1634</v>
      </c>
      <c r="AF182" s="110" t="s">
        <v>1634</v>
      </c>
      <c r="AG182" s="3" t="s">
        <v>4932</v>
      </c>
      <c r="AH182" s="124">
        <v>9</v>
      </c>
      <c r="AI182" s="145" t="s">
        <v>2353</v>
      </c>
      <c r="AJ182" s="145">
        <v>40</v>
      </c>
      <c r="AK182" s="145" t="s">
        <v>5691</v>
      </c>
    </row>
    <row r="183" spans="27:37" x14ac:dyDescent="0.35">
      <c r="AA183" s="128" t="s">
        <v>6182</v>
      </c>
      <c r="AB183" s="10" t="s">
        <v>5139</v>
      </c>
      <c r="AC183" s="51" t="s">
        <v>4769</v>
      </c>
      <c r="AD183" s="48" t="s">
        <v>819</v>
      </c>
      <c r="AE183" s="110" t="s">
        <v>2979</v>
      </c>
      <c r="AF183" s="110" t="s">
        <v>2979</v>
      </c>
      <c r="AG183" s="3" t="s">
        <v>6209</v>
      </c>
      <c r="AH183" s="124">
        <v>31</v>
      </c>
      <c r="AI183" s="145" t="s">
        <v>2353</v>
      </c>
      <c r="AJ183" s="145" t="s">
        <v>1636</v>
      </c>
      <c r="AK183" s="145" t="s">
        <v>5692</v>
      </c>
    </row>
    <row r="184" spans="27:37" x14ac:dyDescent="0.35">
      <c r="AA184" s="128" t="s">
        <v>6182</v>
      </c>
      <c r="AB184" s="10" t="s">
        <v>5139</v>
      </c>
      <c r="AC184" s="51" t="s">
        <v>4790</v>
      </c>
      <c r="AD184" s="48" t="s">
        <v>413</v>
      </c>
      <c r="AE184" s="110" t="s">
        <v>413</v>
      </c>
      <c r="AF184" s="110" t="s">
        <v>413</v>
      </c>
      <c r="AG184" s="3" t="s">
        <v>413</v>
      </c>
      <c r="AH184" s="124"/>
      <c r="AI184" s="145" t="s">
        <v>1636</v>
      </c>
      <c r="AJ184" s="145" t="s">
        <v>1636</v>
      </c>
      <c r="AK184" s="145" t="s">
        <v>5693</v>
      </c>
    </row>
    <row r="185" spans="27:37" x14ac:dyDescent="0.35">
      <c r="AA185" s="128" t="s">
        <v>6182</v>
      </c>
      <c r="AB185" s="10" t="s">
        <v>5139</v>
      </c>
      <c r="AC185" s="51" t="s">
        <v>4811</v>
      </c>
      <c r="AD185" s="48" t="s">
        <v>413</v>
      </c>
      <c r="AE185" s="110" t="s">
        <v>413</v>
      </c>
      <c r="AF185" s="110" t="s">
        <v>413</v>
      </c>
      <c r="AG185" s="3" t="s">
        <v>413</v>
      </c>
      <c r="AH185" s="124"/>
      <c r="AI185" s="145" t="s">
        <v>1636</v>
      </c>
      <c r="AJ185" s="145" t="s">
        <v>1636</v>
      </c>
      <c r="AK185" s="145" t="s">
        <v>5694</v>
      </c>
    </row>
    <row r="186" spans="27:37" x14ac:dyDescent="0.35">
      <c r="AA186" s="128" t="s">
        <v>6182</v>
      </c>
      <c r="AB186" s="10" t="s">
        <v>5140</v>
      </c>
      <c r="AC186" s="51" t="s">
        <v>4747</v>
      </c>
      <c r="AD186" s="48" t="s">
        <v>5390</v>
      </c>
      <c r="AE186" s="110" t="s">
        <v>5391</v>
      </c>
      <c r="AF186" s="110" t="s">
        <v>5391</v>
      </c>
      <c r="AG186" s="3" t="s">
        <v>5385</v>
      </c>
      <c r="AH186" s="124">
        <v>9</v>
      </c>
      <c r="AI186" s="145" t="s">
        <v>2353</v>
      </c>
      <c r="AJ186" s="145">
        <v>47</v>
      </c>
      <c r="AK186" s="145" t="s">
        <v>5695</v>
      </c>
    </row>
    <row r="187" spans="27:37" x14ac:dyDescent="0.35">
      <c r="AA187" s="128" t="s">
        <v>6182</v>
      </c>
      <c r="AB187" s="10" t="s">
        <v>5140</v>
      </c>
      <c r="AC187" s="51" t="s">
        <v>4768</v>
      </c>
      <c r="AD187" s="48" t="s">
        <v>819</v>
      </c>
      <c r="AE187" s="110" t="s">
        <v>2979</v>
      </c>
      <c r="AF187" s="110" t="s">
        <v>2979</v>
      </c>
      <c r="AG187" s="3" t="s">
        <v>4916</v>
      </c>
      <c r="AH187" s="124">
        <v>38</v>
      </c>
      <c r="AI187" s="145" t="s">
        <v>2353</v>
      </c>
      <c r="AJ187" s="145" t="s">
        <v>1636</v>
      </c>
      <c r="AK187" s="145" t="s">
        <v>5696</v>
      </c>
    </row>
    <row r="188" spans="27:37" x14ac:dyDescent="0.35">
      <c r="AA188" s="128" t="s">
        <v>6182</v>
      </c>
      <c r="AB188" s="10" t="s">
        <v>5140</v>
      </c>
      <c r="AC188" s="51" t="s">
        <v>4789</v>
      </c>
      <c r="AD188" s="48" t="s">
        <v>413</v>
      </c>
      <c r="AE188" s="110" t="s">
        <v>413</v>
      </c>
      <c r="AF188" s="110" t="s">
        <v>413</v>
      </c>
      <c r="AG188" s="3" t="s">
        <v>413</v>
      </c>
      <c r="AH188" s="124"/>
      <c r="AI188" s="145" t="s">
        <v>1636</v>
      </c>
      <c r="AJ188" s="145" t="s">
        <v>1636</v>
      </c>
      <c r="AK188" s="145" t="s">
        <v>5697</v>
      </c>
    </row>
    <row r="189" spans="27:37" x14ac:dyDescent="0.35">
      <c r="AA189" s="128" t="s">
        <v>6182</v>
      </c>
      <c r="AB189" s="10" t="s">
        <v>5140</v>
      </c>
      <c r="AC189" s="51" t="s">
        <v>4810</v>
      </c>
      <c r="AD189" s="48" t="s">
        <v>413</v>
      </c>
      <c r="AE189" s="110" t="s">
        <v>413</v>
      </c>
      <c r="AF189" s="110" t="s">
        <v>413</v>
      </c>
      <c r="AG189" s="3" t="s">
        <v>413</v>
      </c>
      <c r="AH189" s="124"/>
      <c r="AI189" s="145" t="s">
        <v>1636</v>
      </c>
      <c r="AJ189" s="145" t="s">
        <v>1636</v>
      </c>
      <c r="AK189" s="145" t="s">
        <v>5698</v>
      </c>
    </row>
    <row r="190" spans="27:37" x14ac:dyDescent="0.35">
      <c r="AA190" s="128" t="s">
        <v>6182</v>
      </c>
      <c r="AB190" s="10" t="s">
        <v>5142</v>
      </c>
      <c r="AC190" s="51" t="s">
        <v>4746</v>
      </c>
      <c r="AD190" s="48" t="s">
        <v>834</v>
      </c>
      <c r="AE190" s="110" t="s">
        <v>1150</v>
      </c>
      <c r="AF190" s="110" t="s">
        <v>1150</v>
      </c>
      <c r="AG190" s="3" t="s">
        <v>6210</v>
      </c>
      <c r="AH190" s="124">
        <v>40</v>
      </c>
      <c r="AI190" s="145" t="s">
        <v>2353</v>
      </c>
      <c r="AJ190" s="145">
        <v>40</v>
      </c>
      <c r="AK190" s="145" t="s">
        <v>5699</v>
      </c>
    </row>
    <row r="191" spans="27:37" x14ac:dyDescent="0.35">
      <c r="AA191" s="128" t="s">
        <v>6182</v>
      </c>
      <c r="AB191" s="10" t="s">
        <v>5142</v>
      </c>
      <c r="AC191" s="51" t="s">
        <v>4767</v>
      </c>
      <c r="AD191" s="48" t="s">
        <v>413</v>
      </c>
      <c r="AE191" s="110" t="s">
        <v>413</v>
      </c>
      <c r="AF191" s="110" t="s">
        <v>413</v>
      </c>
      <c r="AG191" s="3" t="s">
        <v>413</v>
      </c>
      <c r="AH191" s="124"/>
      <c r="AI191" s="145" t="s">
        <v>1636</v>
      </c>
      <c r="AJ191" s="145" t="s">
        <v>1636</v>
      </c>
      <c r="AK191" s="145" t="s">
        <v>5700</v>
      </c>
    </row>
    <row r="192" spans="27:37" x14ac:dyDescent="0.35">
      <c r="AA192" s="128" t="s">
        <v>6182</v>
      </c>
      <c r="AB192" s="10" t="s">
        <v>5142</v>
      </c>
      <c r="AC192" s="51" t="s">
        <v>4788</v>
      </c>
      <c r="AD192" s="48" t="s">
        <v>413</v>
      </c>
      <c r="AE192" s="110" t="s">
        <v>413</v>
      </c>
      <c r="AF192" s="110" t="s">
        <v>413</v>
      </c>
      <c r="AG192" s="3" t="s">
        <v>413</v>
      </c>
      <c r="AH192" s="124"/>
      <c r="AI192" s="145" t="s">
        <v>1636</v>
      </c>
      <c r="AJ192" s="145" t="s">
        <v>1636</v>
      </c>
      <c r="AK192" s="145" t="s">
        <v>5701</v>
      </c>
    </row>
    <row r="193" spans="27:37" x14ac:dyDescent="0.35">
      <c r="AA193" s="128" t="s">
        <v>6182</v>
      </c>
      <c r="AB193" s="10" t="s">
        <v>5142</v>
      </c>
      <c r="AC193" s="51" t="s">
        <v>4809</v>
      </c>
      <c r="AD193" s="48" t="s">
        <v>413</v>
      </c>
      <c r="AE193" s="110" t="s">
        <v>413</v>
      </c>
      <c r="AF193" s="110" t="s">
        <v>413</v>
      </c>
      <c r="AG193" s="3" t="s">
        <v>413</v>
      </c>
      <c r="AH193" s="124"/>
      <c r="AI193" s="145" t="s">
        <v>1636</v>
      </c>
      <c r="AJ193" s="145" t="s">
        <v>1636</v>
      </c>
      <c r="AK193" s="145" t="s">
        <v>5702</v>
      </c>
    </row>
    <row r="194" spans="27:37" x14ac:dyDescent="0.35">
      <c r="AA194" s="128" t="s">
        <v>6182</v>
      </c>
      <c r="AB194" s="10" t="s">
        <v>5143</v>
      </c>
      <c r="AC194" s="51" t="s">
        <v>4745</v>
      </c>
      <c r="AD194" s="48" t="s">
        <v>819</v>
      </c>
      <c r="AE194" s="110" t="s">
        <v>2979</v>
      </c>
      <c r="AF194" s="110" t="s">
        <v>2979</v>
      </c>
      <c r="AG194" s="3" t="s">
        <v>6211</v>
      </c>
      <c r="AH194" s="124">
        <v>13</v>
      </c>
      <c r="AI194" s="145" t="s">
        <v>2353</v>
      </c>
      <c r="AJ194" s="145">
        <v>48</v>
      </c>
      <c r="AK194" s="145" t="s">
        <v>5703</v>
      </c>
    </row>
    <row r="195" spans="27:37" x14ac:dyDescent="0.35">
      <c r="AA195" s="128" t="s">
        <v>6182</v>
      </c>
      <c r="AB195" s="10" t="s">
        <v>5143</v>
      </c>
      <c r="AC195" s="51" t="s">
        <v>4766</v>
      </c>
      <c r="AD195" s="48" t="s">
        <v>824</v>
      </c>
      <c r="AE195" s="110" t="s">
        <v>2107</v>
      </c>
      <c r="AF195" s="110" t="s">
        <v>2107</v>
      </c>
      <c r="AG195" s="3" t="s">
        <v>5231</v>
      </c>
      <c r="AH195" s="124">
        <v>35</v>
      </c>
      <c r="AI195" s="145" t="s">
        <v>2353</v>
      </c>
      <c r="AJ195" s="145" t="s">
        <v>1636</v>
      </c>
      <c r="AK195" s="145" t="s">
        <v>5704</v>
      </c>
    </row>
    <row r="196" spans="27:37" x14ac:dyDescent="0.35">
      <c r="AA196" s="128" t="s">
        <v>6182</v>
      </c>
      <c r="AB196" s="10" t="s">
        <v>5143</v>
      </c>
      <c r="AC196" s="51" t="s">
        <v>4787</v>
      </c>
      <c r="AD196" s="48" t="s">
        <v>413</v>
      </c>
      <c r="AE196" s="110" t="s">
        <v>413</v>
      </c>
      <c r="AF196" s="110" t="s">
        <v>413</v>
      </c>
      <c r="AG196" s="3" t="s">
        <v>413</v>
      </c>
      <c r="AH196" s="124"/>
      <c r="AI196" s="145" t="s">
        <v>1636</v>
      </c>
      <c r="AJ196" s="145" t="s">
        <v>1636</v>
      </c>
      <c r="AK196" s="145" t="s">
        <v>5705</v>
      </c>
    </row>
    <row r="197" spans="27:37" x14ac:dyDescent="0.35">
      <c r="AA197" s="128" t="s">
        <v>6182</v>
      </c>
      <c r="AB197" s="10" t="s">
        <v>5143</v>
      </c>
      <c r="AC197" s="51" t="s">
        <v>4808</v>
      </c>
      <c r="AD197" s="48" t="s">
        <v>413</v>
      </c>
      <c r="AE197" s="110" t="s">
        <v>413</v>
      </c>
      <c r="AF197" s="110" t="s">
        <v>413</v>
      </c>
      <c r="AG197" s="3" t="s">
        <v>413</v>
      </c>
      <c r="AH197" s="124"/>
      <c r="AI197" s="145" t="s">
        <v>1636</v>
      </c>
      <c r="AJ197" s="145" t="s">
        <v>1636</v>
      </c>
      <c r="AK197" s="145" t="s">
        <v>5706</v>
      </c>
    </row>
    <row r="198" spans="27:37" x14ac:dyDescent="0.35">
      <c r="AA198" s="128" t="s">
        <v>6182</v>
      </c>
      <c r="AB198" s="10" t="s">
        <v>5144</v>
      </c>
      <c r="AC198" s="51" t="s">
        <v>4653</v>
      </c>
      <c r="AD198" s="48" t="s">
        <v>6341</v>
      </c>
      <c r="AE198" s="110" t="s">
        <v>6342</v>
      </c>
      <c r="AF198" s="110" t="s">
        <v>6342</v>
      </c>
      <c r="AG198" s="3" t="s">
        <v>6183</v>
      </c>
      <c r="AH198" s="124">
        <v>30</v>
      </c>
      <c r="AI198" s="145" t="s">
        <v>2353</v>
      </c>
      <c r="AJ198" s="145">
        <v>49</v>
      </c>
      <c r="AK198" s="145" t="s">
        <v>5707</v>
      </c>
    </row>
    <row r="199" spans="27:37" x14ac:dyDescent="0.35">
      <c r="AA199" s="128" t="s">
        <v>6182</v>
      </c>
      <c r="AB199" s="10" t="s">
        <v>5144</v>
      </c>
      <c r="AC199" s="51" t="s">
        <v>4674</v>
      </c>
      <c r="AD199" s="48" t="s">
        <v>1477</v>
      </c>
      <c r="AE199" s="110" t="s">
        <v>3144</v>
      </c>
      <c r="AF199" s="110" t="s">
        <v>3144</v>
      </c>
      <c r="AG199" s="3" t="s">
        <v>6024</v>
      </c>
      <c r="AH199" s="124">
        <v>19</v>
      </c>
      <c r="AI199" s="145" t="s">
        <v>2353</v>
      </c>
      <c r="AJ199" s="145" t="s">
        <v>1636</v>
      </c>
      <c r="AK199" s="145" t="s">
        <v>5708</v>
      </c>
    </row>
    <row r="200" spans="27:37" x14ac:dyDescent="0.35">
      <c r="AA200" s="128" t="s">
        <v>6182</v>
      </c>
      <c r="AB200" s="10" t="s">
        <v>5144</v>
      </c>
      <c r="AC200" s="51" t="s">
        <v>4695</v>
      </c>
      <c r="AD200" s="48" t="s">
        <v>413</v>
      </c>
      <c r="AE200" s="110" t="s">
        <v>413</v>
      </c>
      <c r="AF200" s="110" t="s">
        <v>413</v>
      </c>
      <c r="AG200" s="3" t="s">
        <v>413</v>
      </c>
      <c r="AH200" s="124"/>
      <c r="AI200" s="145" t="s">
        <v>1636</v>
      </c>
      <c r="AJ200" s="145" t="s">
        <v>1636</v>
      </c>
      <c r="AK200" s="145" t="s">
        <v>5709</v>
      </c>
    </row>
    <row r="201" spans="27:37" x14ac:dyDescent="0.35">
      <c r="AA201" s="128" t="s">
        <v>6182</v>
      </c>
      <c r="AB201" s="10" t="s">
        <v>5144</v>
      </c>
      <c r="AC201" s="51" t="s">
        <v>4716</v>
      </c>
      <c r="AD201" s="48" t="s">
        <v>413</v>
      </c>
      <c r="AE201" s="110" t="s">
        <v>413</v>
      </c>
      <c r="AF201" s="110" t="s">
        <v>413</v>
      </c>
      <c r="AG201" s="10" t="s">
        <v>413</v>
      </c>
      <c r="AH201" s="124"/>
      <c r="AI201" s="145" t="s">
        <v>1636</v>
      </c>
      <c r="AJ201" s="145" t="s">
        <v>1636</v>
      </c>
      <c r="AK201" s="145" t="s">
        <v>5710</v>
      </c>
    </row>
    <row r="202" spans="27:37" x14ac:dyDescent="0.35">
      <c r="AA202" s="128" t="s">
        <v>6182</v>
      </c>
      <c r="AB202" s="10" t="s">
        <v>5145</v>
      </c>
      <c r="AC202" s="51" t="s">
        <v>4652</v>
      </c>
      <c r="AD202" s="48" t="s">
        <v>1721</v>
      </c>
      <c r="AE202" s="110" t="s">
        <v>2109</v>
      </c>
      <c r="AF202" s="110" t="s">
        <v>2109</v>
      </c>
      <c r="AG202" s="10" t="s">
        <v>5990</v>
      </c>
      <c r="AH202" s="124">
        <v>9</v>
      </c>
      <c r="AI202" s="145" t="s">
        <v>2353</v>
      </c>
      <c r="AJ202" s="145">
        <v>49</v>
      </c>
      <c r="AK202" s="145" t="s">
        <v>5711</v>
      </c>
    </row>
    <row r="203" spans="27:37" x14ac:dyDescent="0.35">
      <c r="AA203" s="128" t="s">
        <v>6182</v>
      </c>
      <c r="AB203" s="10" t="s">
        <v>5145</v>
      </c>
      <c r="AC203" s="51" t="s">
        <v>4673</v>
      </c>
      <c r="AD203" s="48" t="s">
        <v>2092</v>
      </c>
      <c r="AE203" s="110" t="s">
        <v>2100</v>
      </c>
      <c r="AF203" s="110" t="s">
        <v>2100</v>
      </c>
      <c r="AG203" s="10" t="s">
        <v>4945</v>
      </c>
      <c r="AH203" s="124">
        <v>24</v>
      </c>
      <c r="AI203" s="145" t="s">
        <v>2353</v>
      </c>
      <c r="AJ203" s="145" t="s">
        <v>1636</v>
      </c>
      <c r="AK203" s="145" t="s">
        <v>5712</v>
      </c>
    </row>
    <row r="204" spans="27:37" x14ac:dyDescent="0.35">
      <c r="AA204" s="128" t="s">
        <v>6182</v>
      </c>
      <c r="AB204" s="10" t="s">
        <v>5145</v>
      </c>
      <c r="AC204" s="51" t="s">
        <v>4694</v>
      </c>
      <c r="AD204" s="48" t="s">
        <v>5393</v>
      </c>
      <c r="AE204" s="110" t="s">
        <v>5394</v>
      </c>
      <c r="AF204" s="110" t="s">
        <v>5394</v>
      </c>
      <c r="AG204" s="10" t="s">
        <v>5381</v>
      </c>
      <c r="AH204" s="124">
        <v>16</v>
      </c>
      <c r="AI204" s="145" t="s">
        <v>2353</v>
      </c>
      <c r="AJ204" s="145" t="s">
        <v>1636</v>
      </c>
      <c r="AK204" s="145" t="s">
        <v>5713</v>
      </c>
    </row>
    <row r="205" spans="27:37" x14ac:dyDescent="0.35">
      <c r="AA205" s="128" t="s">
        <v>6182</v>
      </c>
      <c r="AB205" s="10" t="s">
        <v>5145</v>
      </c>
      <c r="AC205" s="51" t="s">
        <v>4715</v>
      </c>
      <c r="AD205" s="48" t="s">
        <v>413</v>
      </c>
      <c r="AE205" s="110" t="s">
        <v>413</v>
      </c>
      <c r="AF205" s="110" t="s">
        <v>413</v>
      </c>
      <c r="AG205" s="10" t="s">
        <v>413</v>
      </c>
      <c r="AH205" s="124"/>
      <c r="AI205" s="145" t="s">
        <v>1636</v>
      </c>
      <c r="AJ205" s="145" t="s">
        <v>1636</v>
      </c>
      <c r="AK205" s="145" t="s">
        <v>5714</v>
      </c>
    </row>
    <row r="206" spans="27:37" x14ac:dyDescent="0.35">
      <c r="AA206" s="128" t="s">
        <v>6182</v>
      </c>
      <c r="AB206" s="10" t="s">
        <v>5146</v>
      </c>
      <c r="AC206" s="51" t="s">
        <v>4651</v>
      </c>
      <c r="AD206" s="48" t="s">
        <v>2092</v>
      </c>
      <c r="AE206" s="110" t="s">
        <v>2100</v>
      </c>
      <c r="AF206" s="110" t="s">
        <v>2100</v>
      </c>
      <c r="AG206" s="3" t="s">
        <v>5379</v>
      </c>
      <c r="AH206" s="124">
        <v>49</v>
      </c>
      <c r="AI206" s="145" t="s">
        <v>2353</v>
      </c>
      <c r="AJ206" s="145">
        <v>49</v>
      </c>
      <c r="AK206" s="145" t="s">
        <v>5715</v>
      </c>
    </row>
    <row r="207" spans="27:37" x14ac:dyDescent="0.35">
      <c r="AA207" s="128" t="s">
        <v>6182</v>
      </c>
      <c r="AB207" s="10" t="s">
        <v>5146</v>
      </c>
      <c r="AC207" s="51" t="s">
        <v>4672</v>
      </c>
      <c r="AD207" s="48" t="s">
        <v>413</v>
      </c>
      <c r="AE207" s="110" t="s">
        <v>413</v>
      </c>
      <c r="AF207" s="110" t="s">
        <v>413</v>
      </c>
      <c r="AG207" s="3" t="s">
        <v>413</v>
      </c>
      <c r="AH207" s="124"/>
      <c r="AI207" s="145" t="s">
        <v>1636</v>
      </c>
      <c r="AJ207" s="145" t="s">
        <v>1636</v>
      </c>
      <c r="AK207" s="145" t="s">
        <v>5716</v>
      </c>
    </row>
    <row r="208" spans="27:37" x14ac:dyDescent="0.35">
      <c r="AA208" s="128" t="s">
        <v>6182</v>
      </c>
      <c r="AB208" s="10" t="s">
        <v>5146</v>
      </c>
      <c r="AC208" s="51" t="s">
        <v>4693</v>
      </c>
      <c r="AD208" s="48" t="s">
        <v>413</v>
      </c>
      <c r="AE208" s="110" t="s">
        <v>413</v>
      </c>
      <c r="AF208" s="110" t="s">
        <v>413</v>
      </c>
      <c r="AG208" s="3" t="s">
        <v>413</v>
      </c>
      <c r="AH208" s="124"/>
      <c r="AI208" s="145" t="s">
        <v>1636</v>
      </c>
      <c r="AJ208" s="145" t="s">
        <v>1636</v>
      </c>
      <c r="AK208" s="145" t="s">
        <v>5717</v>
      </c>
    </row>
    <row r="209" spans="27:37" x14ac:dyDescent="0.35">
      <c r="AA209" s="128" t="s">
        <v>6182</v>
      </c>
      <c r="AB209" s="10" t="s">
        <v>5146</v>
      </c>
      <c r="AC209" s="51" t="s">
        <v>4714</v>
      </c>
      <c r="AD209" s="48" t="s">
        <v>413</v>
      </c>
      <c r="AE209" s="110" t="s">
        <v>413</v>
      </c>
      <c r="AF209" s="110" t="s">
        <v>413</v>
      </c>
      <c r="AG209" s="3" t="s">
        <v>413</v>
      </c>
      <c r="AH209" s="124"/>
      <c r="AI209" s="145" t="s">
        <v>1636</v>
      </c>
      <c r="AJ209" s="145" t="s">
        <v>1636</v>
      </c>
      <c r="AK209" s="145" t="s">
        <v>5718</v>
      </c>
    </row>
    <row r="210" spans="27:37" x14ac:dyDescent="0.35">
      <c r="AA210" s="128" t="s">
        <v>6182</v>
      </c>
      <c r="AB210" s="10" t="s">
        <v>5147</v>
      </c>
      <c r="AC210" s="51" t="s">
        <v>4650</v>
      </c>
      <c r="AD210" s="48" t="s">
        <v>2092</v>
      </c>
      <c r="AE210" s="110" t="s">
        <v>2100</v>
      </c>
      <c r="AF210" s="110" t="s">
        <v>2100</v>
      </c>
      <c r="AG210" s="3" t="s">
        <v>6184</v>
      </c>
      <c r="AH210" s="124">
        <v>24</v>
      </c>
      <c r="AI210" s="145" t="s">
        <v>2353</v>
      </c>
      <c r="AJ210" s="145">
        <v>49</v>
      </c>
      <c r="AK210" s="145" t="s">
        <v>5719</v>
      </c>
    </row>
    <row r="211" spans="27:37" x14ac:dyDescent="0.35">
      <c r="AA211" s="128" t="s">
        <v>6182</v>
      </c>
      <c r="AB211" s="10" t="s">
        <v>5147</v>
      </c>
      <c r="AC211" s="51" t="s">
        <v>4671</v>
      </c>
      <c r="AD211" s="48" t="s">
        <v>5393</v>
      </c>
      <c r="AE211" s="110" t="s">
        <v>5394</v>
      </c>
      <c r="AF211" s="110" t="s">
        <v>5394</v>
      </c>
      <c r="AG211" s="3" t="s">
        <v>6185</v>
      </c>
      <c r="AH211" s="124">
        <v>9</v>
      </c>
      <c r="AI211" s="145" t="s">
        <v>2353</v>
      </c>
      <c r="AJ211" s="145" t="s">
        <v>1636</v>
      </c>
      <c r="AK211" s="145" t="s">
        <v>5720</v>
      </c>
    </row>
    <row r="212" spans="27:37" x14ac:dyDescent="0.35">
      <c r="AA212" s="128" t="s">
        <v>6182</v>
      </c>
      <c r="AB212" s="10" t="s">
        <v>5147</v>
      </c>
      <c r="AC212" s="51" t="s">
        <v>4692</v>
      </c>
      <c r="AD212" s="48" t="s">
        <v>5393</v>
      </c>
      <c r="AE212" s="110" t="s">
        <v>5394</v>
      </c>
      <c r="AF212" s="110" t="s">
        <v>5394</v>
      </c>
      <c r="AG212" s="3" t="s">
        <v>6186</v>
      </c>
      <c r="AH212" s="124">
        <v>8</v>
      </c>
      <c r="AI212" s="145" t="s">
        <v>2353</v>
      </c>
      <c r="AJ212" s="145" t="s">
        <v>1636</v>
      </c>
      <c r="AK212" s="145" t="s">
        <v>5721</v>
      </c>
    </row>
    <row r="213" spans="27:37" x14ac:dyDescent="0.35">
      <c r="AA213" s="128" t="s">
        <v>6182</v>
      </c>
      <c r="AB213" s="10" t="s">
        <v>5147</v>
      </c>
      <c r="AC213" s="51" t="s">
        <v>4713</v>
      </c>
      <c r="AD213" s="48" t="s">
        <v>5393</v>
      </c>
      <c r="AE213" s="110" t="s">
        <v>5394</v>
      </c>
      <c r="AF213" s="110" t="s">
        <v>5394</v>
      </c>
      <c r="AG213" s="3" t="s">
        <v>6187</v>
      </c>
      <c r="AH213" s="124">
        <v>8</v>
      </c>
      <c r="AI213" s="145" t="s">
        <v>2353</v>
      </c>
      <c r="AJ213" s="145" t="s">
        <v>1636</v>
      </c>
      <c r="AK213" s="145" t="s">
        <v>5722</v>
      </c>
    </row>
    <row r="214" spans="27:37" x14ac:dyDescent="0.35">
      <c r="AA214" s="128" t="s">
        <v>6182</v>
      </c>
      <c r="AB214" s="10" t="s">
        <v>5148</v>
      </c>
      <c r="AC214" s="51" t="s">
        <v>4649</v>
      </c>
      <c r="AD214" s="48" t="s">
        <v>1477</v>
      </c>
      <c r="AE214" s="110" t="s">
        <v>3144</v>
      </c>
      <c r="AF214" s="110" t="s">
        <v>3144</v>
      </c>
      <c r="AG214" s="111" t="s">
        <v>5984</v>
      </c>
      <c r="AH214" s="124">
        <v>23</v>
      </c>
      <c r="AI214" s="145" t="s">
        <v>2353</v>
      </c>
      <c r="AJ214" s="145">
        <v>49</v>
      </c>
      <c r="AK214" s="145" t="s">
        <v>5723</v>
      </c>
    </row>
    <row r="215" spans="27:37" x14ac:dyDescent="0.35">
      <c r="AA215" s="128" t="s">
        <v>6182</v>
      </c>
      <c r="AB215" s="10" t="s">
        <v>5148</v>
      </c>
      <c r="AC215" s="51" t="s">
        <v>4670</v>
      </c>
      <c r="AD215" s="48" t="s">
        <v>4140</v>
      </c>
      <c r="AE215" s="110" t="s">
        <v>4279</v>
      </c>
      <c r="AF215" s="110" t="s">
        <v>4279</v>
      </c>
      <c r="AG215" s="3" t="s">
        <v>6188</v>
      </c>
      <c r="AH215" s="124">
        <v>26</v>
      </c>
      <c r="AI215" s="145" t="s">
        <v>2353</v>
      </c>
      <c r="AJ215" s="145" t="s">
        <v>1636</v>
      </c>
      <c r="AK215" s="145" t="s">
        <v>5724</v>
      </c>
    </row>
    <row r="216" spans="27:37" x14ac:dyDescent="0.35">
      <c r="AA216" s="128" t="s">
        <v>6182</v>
      </c>
      <c r="AB216" s="10" t="s">
        <v>5148</v>
      </c>
      <c r="AC216" s="51" t="s">
        <v>4691</v>
      </c>
      <c r="AD216" s="48" t="s">
        <v>413</v>
      </c>
      <c r="AE216" s="110" t="s">
        <v>413</v>
      </c>
      <c r="AF216" s="110" t="s">
        <v>413</v>
      </c>
      <c r="AG216" s="3" t="s">
        <v>413</v>
      </c>
      <c r="AH216" s="124"/>
      <c r="AI216" s="145" t="s">
        <v>1636</v>
      </c>
      <c r="AJ216" s="145" t="s">
        <v>1636</v>
      </c>
      <c r="AK216" s="145" t="s">
        <v>5725</v>
      </c>
    </row>
    <row r="217" spans="27:37" x14ac:dyDescent="0.35">
      <c r="AA217" s="128" t="s">
        <v>6182</v>
      </c>
      <c r="AB217" s="10" t="s">
        <v>5148</v>
      </c>
      <c r="AC217" s="51" t="s">
        <v>4712</v>
      </c>
      <c r="AD217" s="48" t="s">
        <v>413</v>
      </c>
      <c r="AE217" s="110" t="s">
        <v>413</v>
      </c>
      <c r="AF217" s="110" t="s">
        <v>413</v>
      </c>
      <c r="AG217" s="10" t="s">
        <v>413</v>
      </c>
      <c r="AH217" s="124"/>
      <c r="AI217" s="145" t="s">
        <v>1636</v>
      </c>
      <c r="AJ217" s="145" t="s">
        <v>1636</v>
      </c>
      <c r="AK217" s="145" t="s">
        <v>5726</v>
      </c>
    </row>
    <row r="218" spans="27:37" x14ac:dyDescent="0.35">
      <c r="AA218" s="128" t="s">
        <v>6182</v>
      </c>
      <c r="AB218" s="10" t="s">
        <v>5149</v>
      </c>
      <c r="AC218" s="51" t="s">
        <v>4648</v>
      </c>
      <c r="AD218" s="48" t="s">
        <v>1721</v>
      </c>
      <c r="AE218" s="110" t="s">
        <v>2109</v>
      </c>
      <c r="AF218" s="110" t="s">
        <v>2109</v>
      </c>
      <c r="AG218" s="10" t="s">
        <v>6189</v>
      </c>
      <c r="AH218" s="124">
        <v>24</v>
      </c>
      <c r="AI218" s="145" t="s">
        <v>2353</v>
      </c>
      <c r="AJ218" s="145">
        <v>49</v>
      </c>
      <c r="AK218" s="145" t="s">
        <v>5727</v>
      </c>
    </row>
    <row r="219" spans="27:37" x14ac:dyDescent="0.35">
      <c r="AA219" s="128" t="s">
        <v>6182</v>
      </c>
      <c r="AB219" s="10" t="s">
        <v>5149</v>
      </c>
      <c r="AC219" s="51" t="s">
        <v>4669</v>
      </c>
      <c r="AD219" s="48" t="s">
        <v>4140</v>
      </c>
      <c r="AE219" s="110" t="s">
        <v>4279</v>
      </c>
      <c r="AF219" s="110" t="s">
        <v>4279</v>
      </c>
      <c r="AG219" s="10" t="s">
        <v>6190</v>
      </c>
      <c r="AH219" s="124">
        <v>25</v>
      </c>
      <c r="AI219" s="145" t="s">
        <v>2353</v>
      </c>
      <c r="AJ219" s="145" t="s">
        <v>1636</v>
      </c>
      <c r="AK219" s="145" t="s">
        <v>5728</v>
      </c>
    </row>
    <row r="220" spans="27:37" x14ac:dyDescent="0.35">
      <c r="AA220" s="128" t="s">
        <v>6182</v>
      </c>
      <c r="AB220" s="10" t="s">
        <v>5149</v>
      </c>
      <c r="AC220" s="51" t="s">
        <v>4690</v>
      </c>
      <c r="AD220" s="48" t="s">
        <v>413</v>
      </c>
      <c r="AE220" s="110" t="s">
        <v>413</v>
      </c>
      <c r="AF220" s="110" t="s">
        <v>413</v>
      </c>
      <c r="AG220" s="10" t="s">
        <v>413</v>
      </c>
      <c r="AH220" s="124"/>
      <c r="AI220" s="145" t="s">
        <v>1636</v>
      </c>
      <c r="AJ220" s="145" t="s">
        <v>1636</v>
      </c>
      <c r="AK220" s="145" t="s">
        <v>5729</v>
      </c>
    </row>
    <row r="221" spans="27:37" x14ac:dyDescent="0.35">
      <c r="AA221" s="128" t="s">
        <v>6182</v>
      </c>
      <c r="AB221" s="10" t="s">
        <v>5149</v>
      </c>
      <c r="AC221" s="51" t="s">
        <v>4711</v>
      </c>
      <c r="AD221" s="10" t="s">
        <v>413</v>
      </c>
      <c r="AE221" s="111" t="s">
        <v>413</v>
      </c>
      <c r="AF221" s="111" t="s">
        <v>413</v>
      </c>
      <c r="AG221" s="10" t="s">
        <v>413</v>
      </c>
      <c r="AH221" s="124"/>
      <c r="AI221" s="145" t="s">
        <v>1636</v>
      </c>
      <c r="AJ221" s="145" t="s">
        <v>1636</v>
      </c>
      <c r="AK221" s="145" t="s">
        <v>5730</v>
      </c>
    </row>
    <row r="222" spans="27:37" x14ac:dyDescent="0.35">
      <c r="AA222" s="128" t="s">
        <v>6182</v>
      </c>
      <c r="AB222" s="10" t="s">
        <v>5150</v>
      </c>
      <c r="AC222" s="51" t="s">
        <v>4647</v>
      </c>
      <c r="AD222" s="10" t="s">
        <v>5390</v>
      </c>
      <c r="AE222" s="111" t="s">
        <v>5391</v>
      </c>
      <c r="AF222" s="111" t="s">
        <v>5391</v>
      </c>
      <c r="AG222" s="3" t="s">
        <v>5985</v>
      </c>
      <c r="AH222" s="124">
        <v>16</v>
      </c>
      <c r="AI222" s="145" t="s">
        <v>2353</v>
      </c>
      <c r="AJ222" s="145">
        <v>49</v>
      </c>
      <c r="AK222" s="145" t="s">
        <v>5731</v>
      </c>
    </row>
    <row r="223" spans="27:37" x14ac:dyDescent="0.35">
      <c r="AA223" s="128" t="s">
        <v>6182</v>
      </c>
      <c r="AB223" s="10" t="s">
        <v>5150</v>
      </c>
      <c r="AC223" s="51" t="s">
        <v>4668</v>
      </c>
      <c r="AD223" s="10" t="s">
        <v>2092</v>
      </c>
      <c r="AE223" s="111" t="s">
        <v>2100</v>
      </c>
      <c r="AF223" s="111" t="s">
        <v>2100</v>
      </c>
      <c r="AG223" s="3" t="s">
        <v>5226</v>
      </c>
      <c r="AH223" s="124">
        <v>17</v>
      </c>
      <c r="AI223" s="145" t="s">
        <v>2353</v>
      </c>
      <c r="AJ223" s="145" t="s">
        <v>1636</v>
      </c>
      <c r="AK223" s="145" t="s">
        <v>5732</v>
      </c>
    </row>
    <row r="224" spans="27:37" x14ac:dyDescent="0.35">
      <c r="AA224" s="128" t="s">
        <v>6182</v>
      </c>
      <c r="AB224" s="10" t="s">
        <v>5150</v>
      </c>
      <c r="AC224" s="51" t="s">
        <v>4689</v>
      </c>
      <c r="AD224" s="10" t="s">
        <v>1477</v>
      </c>
      <c r="AE224" s="111" t="s">
        <v>3144</v>
      </c>
      <c r="AF224" s="111" t="s">
        <v>3144</v>
      </c>
      <c r="AG224" s="3" t="s">
        <v>5984</v>
      </c>
      <c r="AH224" s="124">
        <v>16</v>
      </c>
      <c r="AI224" s="145" t="s">
        <v>2353</v>
      </c>
      <c r="AJ224" s="145" t="s">
        <v>1636</v>
      </c>
      <c r="AK224" s="145" t="s">
        <v>5733</v>
      </c>
    </row>
    <row r="225" spans="27:37" x14ac:dyDescent="0.35">
      <c r="AA225" s="128" t="s">
        <v>6182</v>
      </c>
      <c r="AB225" s="10" t="s">
        <v>5150</v>
      </c>
      <c r="AC225" s="51" t="s">
        <v>4710</v>
      </c>
      <c r="AD225" s="10" t="s">
        <v>413</v>
      </c>
      <c r="AE225" s="111" t="s">
        <v>413</v>
      </c>
      <c r="AF225" s="111" t="s">
        <v>413</v>
      </c>
      <c r="AG225" s="3" t="s">
        <v>413</v>
      </c>
      <c r="AH225" s="124"/>
      <c r="AI225" s="145" t="s">
        <v>1636</v>
      </c>
      <c r="AJ225" s="145" t="s">
        <v>1636</v>
      </c>
      <c r="AK225" s="145" t="s">
        <v>5734</v>
      </c>
    </row>
    <row r="226" spans="27:37" x14ac:dyDescent="0.35">
      <c r="AA226" s="128" t="s">
        <v>6182</v>
      </c>
      <c r="AB226" s="10" t="s">
        <v>5151</v>
      </c>
      <c r="AC226" s="51" t="s">
        <v>4660</v>
      </c>
      <c r="AD226" s="10" t="s">
        <v>413</v>
      </c>
      <c r="AE226" s="111" t="s">
        <v>413</v>
      </c>
      <c r="AF226" s="111" t="s">
        <v>413</v>
      </c>
      <c r="AG226" s="3" t="s">
        <v>413</v>
      </c>
      <c r="AH226" s="124"/>
      <c r="AI226" s="145" t="s">
        <v>1636</v>
      </c>
      <c r="AJ226" s="145">
        <v>0</v>
      </c>
      <c r="AK226" s="145" t="s">
        <v>5735</v>
      </c>
    </row>
    <row r="227" spans="27:37" x14ac:dyDescent="0.35">
      <c r="AA227" s="128" t="s">
        <v>6182</v>
      </c>
      <c r="AB227" s="10" t="s">
        <v>5151</v>
      </c>
      <c r="AC227" s="51" t="s">
        <v>4681</v>
      </c>
      <c r="AD227" s="10" t="s">
        <v>413</v>
      </c>
      <c r="AE227" s="111" t="s">
        <v>413</v>
      </c>
      <c r="AF227" s="111" t="s">
        <v>413</v>
      </c>
      <c r="AG227" s="3" t="s">
        <v>413</v>
      </c>
      <c r="AH227" s="124"/>
      <c r="AI227" s="145" t="s">
        <v>1636</v>
      </c>
      <c r="AJ227" s="145" t="s">
        <v>1636</v>
      </c>
      <c r="AK227" s="145" t="s">
        <v>5736</v>
      </c>
    </row>
    <row r="228" spans="27:37" x14ac:dyDescent="0.35">
      <c r="AA228" s="128" t="s">
        <v>6182</v>
      </c>
      <c r="AB228" s="10" t="s">
        <v>5151</v>
      </c>
      <c r="AC228" s="51" t="s">
        <v>4702</v>
      </c>
      <c r="AD228" s="10" t="s">
        <v>413</v>
      </c>
      <c r="AE228" s="111" t="s">
        <v>413</v>
      </c>
      <c r="AF228" s="111" t="s">
        <v>413</v>
      </c>
      <c r="AG228" s="3" t="s">
        <v>413</v>
      </c>
      <c r="AH228" s="124"/>
      <c r="AI228" s="145" t="s">
        <v>1636</v>
      </c>
      <c r="AJ228" s="145" t="s">
        <v>1636</v>
      </c>
      <c r="AK228" s="145" t="s">
        <v>5737</v>
      </c>
    </row>
    <row r="229" spans="27:37" x14ac:dyDescent="0.35">
      <c r="AA229" s="128" t="s">
        <v>6182</v>
      </c>
      <c r="AB229" s="10" t="s">
        <v>5151</v>
      </c>
      <c r="AC229" s="51" t="s">
        <v>4723</v>
      </c>
      <c r="AD229" s="10" t="s">
        <v>413</v>
      </c>
      <c r="AE229" s="111" t="s">
        <v>413</v>
      </c>
      <c r="AF229" s="111" t="s">
        <v>413</v>
      </c>
      <c r="AG229" s="3" t="s">
        <v>413</v>
      </c>
      <c r="AH229" s="124"/>
      <c r="AI229" s="145" t="s">
        <v>1636</v>
      </c>
      <c r="AJ229" s="145" t="s">
        <v>1636</v>
      </c>
      <c r="AK229" s="145" t="s">
        <v>5962</v>
      </c>
    </row>
    <row r="230" spans="27:37" x14ac:dyDescent="0.35">
      <c r="AA230" s="128" t="s">
        <v>6182</v>
      </c>
      <c r="AB230" s="10" t="s">
        <v>5152</v>
      </c>
      <c r="AC230" s="51" t="s">
        <v>4659</v>
      </c>
      <c r="AD230" s="10" t="s">
        <v>413</v>
      </c>
      <c r="AE230" s="111" t="s">
        <v>413</v>
      </c>
      <c r="AF230" s="111" t="s">
        <v>413</v>
      </c>
      <c r="AG230" s="3" t="s">
        <v>413</v>
      </c>
      <c r="AH230" s="124"/>
      <c r="AI230" s="145" t="s">
        <v>1636</v>
      </c>
      <c r="AJ230" s="145">
        <v>0</v>
      </c>
      <c r="AK230" s="145" t="s">
        <v>5738</v>
      </c>
    </row>
    <row r="231" spans="27:37" x14ac:dyDescent="0.35">
      <c r="AA231" s="128" t="s">
        <v>6182</v>
      </c>
      <c r="AB231" s="10" t="s">
        <v>5152</v>
      </c>
      <c r="AC231" s="51" t="s">
        <v>4680</v>
      </c>
      <c r="AD231" s="10" t="s">
        <v>413</v>
      </c>
      <c r="AE231" s="110" t="s">
        <v>413</v>
      </c>
      <c r="AF231" s="110" t="s">
        <v>413</v>
      </c>
      <c r="AG231" s="3" t="s">
        <v>413</v>
      </c>
      <c r="AH231" s="124"/>
      <c r="AI231" s="145" t="s">
        <v>1636</v>
      </c>
      <c r="AJ231" s="145" t="s">
        <v>1636</v>
      </c>
      <c r="AK231" s="145" t="s">
        <v>5739</v>
      </c>
    </row>
    <row r="232" spans="27:37" x14ac:dyDescent="0.35">
      <c r="AA232" s="128" t="s">
        <v>6182</v>
      </c>
      <c r="AB232" s="10" t="s">
        <v>5152</v>
      </c>
      <c r="AC232" s="51" t="s">
        <v>4701</v>
      </c>
      <c r="AD232" s="10" t="s">
        <v>413</v>
      </c>
      <c r="AE232" s="111" t="s">
        <v>413</v>
      </c>
      <c r="AF232" s="111" t="s">
        <v>413</v>
      </c>
      <c r="AG232" s="3" t="s">
        <v>413</v>
      </c>
      <c r="AH232" s="124"/>
      <c r="AI232" s="145" t="s">
        <v>1636</v>
      </c>
      <c r="AJ232" s="145" t="s">
        <v>1636</v>
      </c>
      <c r="AK232" s="145" t="s">
        <v>5740</v>
      </c>
    </row>
    <row r="233" spans="27:37" x14ac:dyDescent="0.35">
      <c r="AA233" s="128" t="s">
        <v>6182</v>
      </c>
      <c r="AB233" s="10" t="s">
        <v>5152</v>
      </c>
      <c r="AC233" s="51" t="s">
        <v>4722</v>
      </c>
      <c r="AD233" s="10" t="s">
        <v>413</v>
      </c>
      <c r="AE233" s="111" t="s">
        <v>413</v>
      </c>
      <c r="AF233" s="111" t="s">
        <v>413</v>
      </c>
      <c r="AG233" s="3" t="s">
        <v>413</v>
      </c>
      <c r="AH233" s="124"/>
      <c r="AI233" s="145" t="s">
        <v>1636</v>
      </c>
      <c r="AJ233" s="145" t="s">
        <v>1636</v>
      </c>
      <c r="AK233" s="145" t="s">
        <v>5741</v>
      </c>
    </row>
    <row r="234" spans="27:37" x14ac:dyDescent="0.35">
      <c r="AA234" s="128" t="s">
        <v>6182</v>
      </c>
      <c r="AB234" s="10" t="s">
        <v>5153</v>
      </c>
      <c r="AC234" s="51" t="s">
        <v>4658</v>
      </c>
      <c r="AD234" s="10" t="s">
        <v>413</v>
      </c>
      <c r="AE234" s="111" t="s">
        <v>413</v>
      </c>
      <c r="AF234" s="111" t="s">
        <v>413</v>
      </c>
      <c r="AG234" s="3" t="s">
        <v>413</v>
      </c>
      <c r="AH234" s="124"/>
      <c r="AI234" s="145" t="s">
        <v>1636</v>
      </c>
      <c r="AJ234" s="145">
        <v>0</v>
      </c>
      <c r="AK234" s="145" t="s">
        <v>5743</v>
      </c>
    </row>
    <row r="235" spans="27:37" x14ac:dyDescent="0.35">
      <c r="AA235" s="128" t="s">
        <v>6182</v>
      </c>
      <c r="AB235" s="10" t="s">
        <v>5153</v>
      </c>
      <c r="AC235" s="51" t="s">
        <v>4679</v>
      </c>
      <c r="AD235" s="10" t="s">
        <v>413</v>
      </c>
      <c r="AE235" s="110" t="s">
        <v>413</v>
      </c>
      <c r="AF235" s="110" t="s">
        <v>413</v>
      </c>
      <c r="AG235" s="3" t="s">
        <v>413</v>
      </c>
      <c r="AH235" s="124"/>
      <c r="AI235" s="145" t="s">
        <v>1636</v>
      </c>
      <c r="AJ235" s="145" t="s">
        <v>1636</v>
      </c>
      <c r="AK235" s="145" t="s">
        <v>5744</v>
      </c>
    </row>
    <row r="236" spans="27:37" x14ac:dyDescent="0.35">
      <c r="AA236" s="128" t="s">
        <v>6182</v>
      </c>
      <c r="AB236" s="10" t="s">
        <v>5153</v>
      </c>
      <c r="AC236" s="51" t="s">
        <v>4700</v>
      </c>
      <c r="AD236" s="10" t="s">
        <v>413</v>
      </c>
      <c r="AE236" s="111" t="s">
        <v>413</v>
      </c>
      <c r="AF236" s="111" t="s">
        <v>413</v>
      </c>
      <c r="AG236" s="3" t="s">
        <v>413</v>
      </c>
      <c r="AH236" s="124"/>
      <c r="AI236" s="145" t="s">
        <v>1636</v>
      </c>
      <c r="AJ236" s="145" t="s">
        <v>1636</v>
      </c>
      <c r="AK236" s="145" t="s">
        <v>5745</v>
      </c>
    </row>
    <row r="237" spans="27:37" x14ac:dyDescent="0.35">
      <c r="AA237" s="128" t="s">
        <v>6182</v>
      </c>
      <c r="AB237" s="10" t="s">
        <v>5153</v>
      </c>
      <c r="AC237" s="51" t="s">
        <v>4721</v>
      </c>
      <c r="AD237" s="10" t="s">
        <v>413</v>
      </c>
      <c r="AE237" s="111" t="s">
        <v>413</v>
      </c>
      <c r="AF237" s="111" t="s">
        <v>413</v>
      </c>
      <c r="AG237" s="3" t="s">
        <v>413</v>
      </c>
      <c r="AH237" s="124"/>
      <c r="AI237" s="145" t="s">
        <v>1636</v>
      </c>
      <c r="AJ237" s="145" t="s">
        <v>1636</v>
      </c>
      <c r="AK237" s="145" t="s">
        <v>5746</v>
      </c>
    </row>
    <row r="238" spans="27:37" x14ac:dyDescent="0.35">
      <c r="AA238" s="128" t="s">
        <v>6182</v>
      </c>
      <c r="AB238" s="10" t="s">
        <v>5154</v>
      </c>
      <c r="AC238" s="51" t="s">
        <v>4657</v>
      </c>
      <c r="AD238" s="10" t="s">
        <v>413</v>
      </c>
      <c r="AE238" s="111" t="s">
        <v>413</v>
      </c>
      <c r="AF238" s="111" t="s">
        <v>413</v>
      </c>
      <c r="AG238" s="3" t="s">
        <v>413</v>
      </c>
      <c r="AH238" s="124"/>
      <c r="AI238" s="145" t="s">
        <v>1636</v>
      </c>
      <c r="AJ238" s="145">
        <v>0</v>
      </c>
      <c r="AK238" s="145" t="s">
        <v>5747</v>
      </c>
    </row>
    <row r="239" spans="27:37" x14ac:dyDescent="0.35">
      <c r="AA239" s="128" t="s">
        <v>6182</v>
      </c>
      <c r="AB239" s="41" t="s">
        <v>5154</v>
      </c>
      <c r="AC239" s="41" t="s">
        <v>4678</v>
      </c>
      <c r="AD239" s="10" t="s">
        <v>413</v>
      </c>
      <c r="AE239" s="110" t="s">
        <v>413</v>
      </c>
      <c r="AF239" s="110" t="s">
        <v>413</v>
      </c>
      <c r="AG239" s="3" t="s">
        <v>413</v>
      </c>
      <c r="AH239" s="124"/>
      <c r="AI239" s="145" t="s">
        <v>1636</v>
      </c>
      <c r="AJ239" s="145" t="s">
        <v>1636</v>
      </c>
      <c r="AK239" s="145" t="s">
        <v>5748</v>
      </c>
    </row>
    <row r="240" spans="27:37" x14ac:dyDescent="0.35">
      <c r="AA240" s="128" t="s">
        <v>6182</v>
      </c>
      <c r="AB240" s="10" t="s">
        <v>5154</v>
      </c>
      <c r="AC240" s="51" t="s">
        <v>4699</v>
      </c>
      <c r="AD240" s="10" t="s">
        <v>413</v>
      </c>
      <c r="AE240" s="111" t="s">
        <v>413</v>
      </c>
      <c r="AF240" s="111" t="s">
        <v>413</v>
      </c>
      <c r="AG240" s="3" t="s">
        <v>413</v>
      </c>
      <c r="AH240" s="124"/>
      <c r="AI240" s="145" t="s">
        <v>1636</v>
      </c>
      <c r="AJ240" s="145" t="s">
        <v>1636</v>
      </c>
      <c r="AK240" s="145" t="s">
        <v>5749</v>
      </c>
    </row>
    <row r="241" spans="27:37" x14ac:dyDescent="0.35">
      <c r="AA241" s="128" t="s">
        <v>6182</v>
      </c>
      <c r="AB241" s="10" t="s">
        <v>5154</v>
      </c>
      <c r="AC241" s="51" t="s">
        <v>4720</v>
      </c>
      <c r="AD241" s="10" t="s">
        <v>413</v>
      </c>
      <c r="AE241" s="111" t="s">
        <v>413</v>
      </c>
      <c r="AF241" s="111" t="s">
        <v>413</v>
      </c>
      <c r="AG241" s="3" t="s">
        <v>413</v>
      </c>
      <c r="AH241" s="124"/>
      <c r="AI241" s="145" t="s">
        <v>1636</v>
      </c>
      <c r="AJ241" s="145" t="s">
        <v>1636</v>
      </c>
      <c r="AK241" s="145" t="s">
        <v>5750</v>
      </c>
    </row>
    <row r="242" spans="27:37" x14ac:dyDescent="0.35">
      <c r="AA242" s="128" t="s">
        <v>6182</v>
      </c>
      <c r="AB242" s="10" t="s">
        <v>5155</v>
      </c>
      <c r="AC242" s="51" t="s">
        <v>4656</v>
      </c>
      <c r="AD242" s="10" t="s">
        <v>413</v>
      </c>
      <c r="AE242" s="111" t="s">
        <v>413</v>
      </c>
      <c r="AF242" s="111" t="s">
        <v>413</v>
      </c>
      <c r="AG242" s="3" t="s">
        <v>413</v>
      </c>
      <c r="AH242" s="124"/>
      <c r="AI242" s="145" t="s">
        <v>1636</v>
      </c>
      <c r="AJ242" s="145">
        <v>0</v>
      </c>
      <c r="AK242" s="145" t="s">
        <v>5751</v>
      </c>
    </row>
    <row r="243" spans="27:37" x14ac:dyDescent="0.35">
      <c r="AA243" s="128" t="s">
        <v>6182</v>
      </c>
      <c r="AB243" s="10" t="s">
        <v>5155</v>
      </c>
      <c r="AC243" s="51" t="s">
        <v>4677</v>
      </c>
      <c r="AD243" s="10" t="s">
        <v>413</v>
      </c>
      <c r="AE243" s="110" t="s">
        <v>413</v>
      </c>
      <c r="AF243" s="110" t="s">
        <v>413</v>
      </c>
      <c r="AG243" s="3" t="s">
        <v>413</v>
      </c>
      <c r="AH243" s="124"/>
      <c r="AI243" s="145" t="s">
        <v>1636</v>
      </c>
      <c r="AJ243" s="145" t="s">
        <v>1636</v>
      </c>
      <c r="AK243" s="145" t="s">
        <v>5752</v>
      </c>
    </row>
    <row r="244" spans="27:37" x14ac:dyDescent="0.35">
      <c r="AA244" s="128" t="s">
        <v>6182</v>
      </c>
      <c r="AB244" s="10" t="s">
        <v>5155</v>
      </c>
      <c r="AC244" s="51" t="s">
        <v>4698</v>
      </c>
      <c r="AD244" s="10" t="s">
        <v>413</v>
      </c>
      <c r="AE244" s="111" t="s">
        <v>413</v>
      </c>
      <c r="AF244" s="111" t="s">
        <v>413</v>
      </c>
      <c r="AG244" s="3" t="s">
        <v>413</v>
      </c>
      <c r="AH244" s="124"/>
      <c r="AI244" s="145" t="s">
        <v>1636</v>
      </c>
      <c r="AJ244" s="145" t="s">
        <v>1636</v>
      </c>
      <c r="AK244" s="145" t="s">
        <v>5753</v>
      </c>
    </row>
    <row r="245" spans="27:37" x14ac:dyDescent="0.35">
      <c r="AA245" s="128" t="s">
        <v>6182</v>
      </c>
      <c r="AB245" s="10" t="s">
        <v>5155</v>
      </c>
      <c r="AC245" s="51" t="s">
        <v>4719</v>
      </c>
      <c r="AD245" s="10" t="s">
        <v>413</v>
      </c>
      <c r="AE245" s="111" t="s">
        <v>413</v>
      </c>
      <c r="AF245" s="111" t="s">
        <v>413</v>
      </c>
      <c r="AG245" s="3" t="s">
        <v>413</v>
      </c>
      <c r="AH245" s="124"/>
      <c r="AI245" s="145" t="s">
        <v>1636</v>
      </c>
      <c r="AJ245" s="145" t="s">
        <v>1636</v>
      </c>
      <c r="AK245" s="145" t="s">
        <v>5754</v>
      </c>
    </row>
    <row r="246" spans="27:37" x14ac:dyDescent="0.35">
      <c r="AA246" s="128" t="s">
        <v>6182</v>
      </c>
      <c r="AB246" s="10" t="s">
        <v>5156</v>
      </c>
      <c r="AC246" s="51" t="s">
        <v>4655</v>
      </c>
      <c r="AD246" s="10" t="s">
        <v>413</v>
      </c>
      <c r="AE246" s="111" t="s">
        <v>413</v>
      </c>
      <c r="AF246" s="111" t="s">
        <v>413</v>
      </c>
      <c r="AG246" s="3" t="s">
        <v>413</v>
      </c>
      <c r="AH246" s="124"/>
      <c r="AI246" s="145" t="s">
        <v>1636</v>
      </c>
      <c r="AJ246" s="145">
        <v>0</v>
      </c>
      <c r="AK246" s="145" t="s">
        <v>5755</v>
      </c>
    </row>
    <row r="247" spans="27:37" x14ac:dyDescent="0.35">
      <c r="AA247" s="128" t="s">
        <v>6182</v>
      </c>
      <c r="AB247" s="10" t="s">
        <v>5156</v>
      </c>
      <c r="AC247" s="51" t="s">
        <v>4676</v>
      </c>
      <c r="AD247" s="10" t="s">
        <v>413</v>
      </c>
      <c r="AE247" s="110" t="s">
        <v>413</v>
      </c>
      <c r="AF247" s="110" t="s">
        <v>413</v>
      </c>
      <c r="AG247" s="3" t="s">
        <v>413</v>
      </c>
      <c r="AH247" s="124"/>
      <c r="AI247" s="145" t="s">
        <v>1636</v>
      </c>
      <c r="AJ247" s="145" t="s">
        <v>1636</v>
      </c>
      <c r="AK247" s="145" t="s">
        <v>5756</v>
      </c>
    </row>
    <row r="248" spans="27:37" x14ac:dyDescent="0.35">
      <c r="AA248" s="128" t="s">
        <v>6182</v>
      </c>
      <c r="AB248" s="10" t="s">
        <v>5156</v>
      </c>
      <c r="AC248" s="51" t="s">
        <v>4697</v>
      </c>
      <c r="AD248" s="10" t="s">
        <v>413</v>
      </c>
      <c r="AE248" s="111" t="s">
        <v>413</v>
      </c>
      <c r="AF248" s="111" t="s">
        <v>413</v>
      </c>
      <c r="AG248" s="3" t="s">
        <v>413</v>
      </c>
      <c r="AH248" s="124"/>
      <c r="AI248" s="145" t="s">
        <v>1636</v>
      </c>
      <c r="AJ248" s="145" t="s">
        <v>1636</v>
      </c>
      <c r="AK248" s="145" t="s">
        <v>5757</v>
      </c>
    </row>
    <row r="249" spans="27:37" x14ac:dyDescent="0.35">
      <c r="AA249" s="128" t="s">
        <v>6182</v>
      </c>
      <c r="AB249" s="10" t="s">
        <v>5156</v>
      </c>
      <c r="AC249" s="51" t="s">
        <v>4718</v>
      </c>
      <c r="AD249" s="10" t="s">
        <v>413</v>
      </c>
      <c r="AE249" s="111" t="s">
        <v>413</v>
      </c>
      <c r="AF249" s="111" t="s">
        <v>413</v>
      </c>
      <c r="AG249" s="3" t="s">
        <v>413</v>
      </c>
      <c r="AH249" s="124"/>
      <c r="AI249" s="145" t="s">
        <v>1636</v>
      </c>
      <c r="AJ249" s="145" t="s">
        <v>1636</v>
      </c>
      <c r="AK249" s="145" t="s">
        <v>5758</v>
      </c>
    </row>
    <row r="250" spans="27:37" x14ac:dyDescent="0.35">
      <c r="AA250" s="128" t="s">
        <v>6182</v>
      </c>
      <c r="AB250" s="10" t="s">
        <v>5157</v>
      </c>
      <c r="AC250" s="51" t="s">
        <v>4654</v>
      </c>
      <c r="AD250" s="10" t="s">
        <v>413</v>
      </c>
      <c r="AE250" s="111" t="s">
        <v>413</v>
      </c>
      <c r="AF250" s="111" t="s">
        <v>413</v>
      </c>
      <c r="AG250" s="3" t="s">
        <v>413</v>
      </c>
      <c r="AH250" s="124"/>
      <c r="AI250" s="145" t="s">
        <v>1636</v>
      </c>
      <c r="AJ250" s="145">
        <v>0</v>
      </c>
      <c r="AK250" s="145" t="s">
        <v>5759</v>
      </c>
    </row>
    <row r="251" spans="27:37" x14ac:dyDescent="0.35">
      <c r="AA251" s="128" t="s">
        <v>6182</v>
      </c>
      <c r="AB251" s="10" t="s">
        <v>5157</v>
      </c>
      <c r="AC251" s="51" t="s">
        <v>4675</v>
      </c>
      <c r="AD251" s="10" t="s">
        <v>413</v>
      </c>
      <c r="AE251" s="110" t="s">
        <v>413</v>
      </c>
      <c r="AF251" s="110" t="s">
        <v>413</v>
      </c>
      <c r="AG251" s="3" t="s">
        <v>413</v>
      </c>
      <c r="AH251" s="124"/>
      <c r="AI251" s="145" t="s">
        <v>1636</v>
      </c>
      <c r="AJ251" s="145" t="s">
        <v>1636</v>
      </c>
      <c r="AK251" s="145" t="s">
        <v>5760</v>
      </c>
    </row>
    <row r="252" spans="27:37" x14ac:dyDescent="0.35">
      <c r="AA252" s="128" t="s">
        <v>6182</v>
      </c>
      <c r="AB252" s="10" t="s">
        <v>5157</v>
      </c>
      <c r="AC252" s="51" t="s">
        <v>4696</v>
      </c>
      <c r="AD252" s="10" t="s">
        <v>413</v>
      </c>
      <c r="AE252" s="111" t="s">
        <v>413</v>
      </c>
      <c r="AF252" s="111" t="s">
        <v>413</v>
      </c>
      <c r="AG252" s="3" t="s">
        <v>413</v>
      </c>
      <c r="AH252" s="124"/>
      <c r="AI252" s="145" t="s">
        <v>1636</v>
      </c>
      <c r="AJ252" s="145" t="s">
        <v>1636</v>
      </c>
      <c r="AK252" s="145" t="s">
        <v>5761</v>
      </c>
    </row>
    <row r="253" spans="27:37" x14ac:dyDescent="0.35">
      <c r="AA253" s="128" t="s">
        <v>6182</v>
      </c>
      <c r="AB253" s="10" t="s">
        <v>5157</v>
      </c>
      <c r="AC253" s="51" t="s">
        <v>4717</v>
      </c>
      <c r="AD253" s="10" t="s">
        <v>413</v>
      </c>
      <c r="AE253" s="111" t="s">
        <v>413</v>
      </c>
      <c r="AF253" s="111" t="s">
        <v>413</v>
      </c>
      <c r="AG253" s="3" t="s">
        <v>413</v>
      </c>
      <c r="AH253" s="124"/>
      <c r="AI253" s="145" t="s">
        <v>1636</v>
      </c>
      <c r="AJ253" s="145" t="s">
        <v>1636</v>
      </c>
      <c r="AK253" s="145" t="s">
        <v>5762</v>
      </c>
    </row>
    <row r="254" spans="27:37" x14ac:dyDescent="0.35">
      <c r="AA254" s="128" t="s">
        <v>6182</v>
      </c>
      <c r="AB254" s="10" t="s">
        <v>5158</v>
      </c>
      <c r="AC254" s="51" t="s">
        <v>4667</v>
      </c>
      <c r="AD254" s="10" t="s">
        <v>824</v>
      </c>
      <c r="AE254" s="111" t="s">
        <v>2107</v>
      </c>
      <c r="AF254" s="111" t="s">
        <v>2107</v>
      </c>
      <c r="AG254" s="3" t="s">
        <v>4918</v>
      </c>
      <c r="AH254" s="124">
        <v>13</v>
      </c>
      <c r="AI254" s="145" t="s">
        <v>2353</v>
      </c>
      <c r="AJ254" s="145">
        <v>49</v>
      </c>
      <c r="AK254" s="145" t="s">
        <v>5763</v>
      </c>
    </row>
    <row r="255" spans="27:37" x14ac:dyDescent="0.35">
      <c r="AA255" s="128" t="s">
        <v>6182</v>
      </c>
      <c r="AB255" s="10" t="s">
        <v>5158</v>
      </c>
      <c r="AC255" s="51" t="s">
        <v>4688</v>
      </c>
      <c r="AD255" s="10" t="s">
        <v>5114</v>
      </c>
      <c r="AE255" s="110" t="s">
        <v>5189</v>
      </c>
      <c r="AF255" s="110" t="s">
        <v>5189</v>
      </c>
      <c r="AG255" s="3" t="s">
        <v>4937</v>
      </c>
      <c r="AH255" s="124">
        <v>13</v>
      </c>
      <c r="AI255" s="145" t="s">
        <v>2353</v>
      </c>
      <c r="AJ255" s="145" t="s">
        <v>1636</v>
      </c>
      <c r="AK255" s="145" t="s">
        <v>5764</v>
      </c>
    </row>
    <row r="256" spans="27:37" x14ac:dyDescent="0.35">
      <c r="AA256" s="128" t="s">
        <v>6182</v>
      </c>
      <c r="AB256" s="10" t="s">
        <v>5158</v>
      </c>
      <c r="AC256" s="51" t="s">
        <v>4709</v>
      </c>
      <c r="AD256" s="10" t="s">
        <v>5116</v>
      </c>
      <c r="AE256" s="111" t="s">
        <v>5191</v>
      </c>
      <c r="AF256" s="111" t="s">
        <v>5191</v>
      </c>
      <c r="AG256" s="3" t="s">
        <v>6191</v>
      </c>
      <c r="AH256" s="124">
        <v>14</v>
      </c>
      <c r="AI256" s="145" t="s">
        <v>2353</v>
      </c>
      <c r="AJ256" s="145" t="s">
        <v>1636</v>
      </c>
      <c r="AK256" s="145" t="s">
        <v>5765</v>
      </c>
    </row>
    <row r="257" spans="27:37" x14ac:dyDescent="0.35">
      <c r="AA257" s="128" t="s">
        <v>6182</v>
      </c>
      <c r="AB257" s="10" t="s">
        <v>5158</v>
      </c>
      <c r="AC257" s="51" t="s">
        <v>4730</v>
      </c>
      <c r="AD257" s="10" t="s">
        <v>837</v>
      </c>
      <c r="AE257" s="111" t="s">
        <v>1117</v>
      </c>
      <c r="AF257" s="111" t="s">
        <v>1117</v>
      </c>
      <c r="AG257" s="3" t="s">
        <v>5384</v>
      </c>
      <c r="AH257" s="124">
        <v>9</v>
      </c>
      <c r="AI257" s="145" t="s">
        <v>2353</v>
      </c>
      <c r="AJ257" s="145" t="s">
        <v>1636</v>
      </c>
      <c r="AK257" s="145" t="s">
        <v>5766</v>
      </c>
    </row>
    <row r="258" spans="27:37" x14ac:dyDescent="0.35">
      <c r="AA258" s="128" t="s">
        <v>6182</v>
      </c>
      <c r="AB258" s="10" t="s">
        <v>5160</v>
      </c>
      <c r="AC258" s="51" t="s">
        <v>4666</v>
      </c>
      <c r="AD258" s="10" t="s">
        <v>6036</v>
      </c>
      <c r="AE258" s="111" t="s">
        <v>6037</v>
      </c>
      <c r="AF258" s="111" t="s">
        <v>6037</v>
      </c>
      <c r="AG258" s="3" t="s">
        <v>6192</v>
      </c>
      <c r="AH258" s="124">
        <v>30</v>
      </c>
      <c r="AI258" s="145" t="s">
        <v>2353</v>
      </c>
      <c r="AJ258" s="145">
        <v>44</v>
      </c>
      <c r="AK258" s="145" t="s">
        <v>5767</v>
      </c>
    </row>
    <row r="259" spans="27:37" x14ac:dyDescent="0.35">
      <c r="AA259" s="128" t="s">
        <v>6182</v>
      </c>
      <c r="AB259" s="10" t="s">
        <v>5160</v>
      </c>
      <c r="AC259" s="51" t="s">
        <v>4687</v>
      </c>
      <c r="AD259" s="10" t="s">
        <v>5114</v>
      </c>
      <c r="AE259" s="110" t="s">
        <v>5179</v>
      </c>
      <c r="AF259" s="110" t="s">
        <v>5179</v>
      </c>
      <c r="AG259" s="3" t="s">
        <v>4935</v>
      </c>
      <c r="AH259" s="124">
        <v>14</v>
      </c>
      <c r="AI259" s="145" t="s">
        <v>2353</v>
      </c>
      <c r="AJ259" s="145" t="s">
        <v>1636</v>
      </c>
      <c r="AK259" s="145" t="s">
        <v>5768</v>
      </c>
    </row>
    <row r="260" spans="27:37" x14ac:dyDescent="0.35">
      <c r="AA260" s="128" t="s">
        <v>6182</v>
      </c>
      <c r="AB260" s="10" t="s">
        <v>5160</v>
      </c>
      <c r="AC260" s="51" t="s">
        <v>4708</v>
      </c>
      <c r="AD260" s="10" t="s">
        <v>413</v>
      </c>
      <c r="AE260" s="111" t="s">
        <v>413</v>
      </c>
      <c r="AF260" s="111" t="s">
        <v>413</v>
      </c>
      <c r="AG260" s="3" t="s">
        <v>413</v>
      </c>
      <c r="AH260" s="124"/>
      <c r="AI260" s="145" t="s">
        <v>1636</v>
      </c>
      <c r="AJ260" s="145" t="s">
        <v>1636</v>
      </c>
      <c r="AK260" s="145" t="s">
        <v>5769</v>
      </c>
    </row>
    <row r="261" spans="27:37" x14ac:dyDescent="0.35">
      <c r="AA261" s="128" t="s">
        <v>6182</v>
      </c>
      <c r="AB261" s="10" t="s">
        <v>5160</v>
      </c>
      <c r="AC261" s="51" t="s">
        <v>4729</v>
      </c>
      <c r="AD261" s="10" t="s">
        <v>413</v>
      </c>
      <c r="AE261" s="111" t="s">
        <v>413</v>
      </c>
      <c r="AF261" s="111" t="s">
        <v>413</v>
      </c>
      <c r="AG261" s="3" t="s">
        <v>413</v>
      </c>
      <c r="AH261" s="124"/>
      <c r="AI261" s="145" t="s">
        <v>1636</v>
      </c>
      <c r="AJ261" s="145" t="s">
        <v>1636</v>
      </c>
      <c r="AK261" s="145" t="s">
        <v>5770</v>
      </c>
    </row>
    <row r="262" spans="27:37" x14ac:dyDescent="0.35">
      <c r="AA262" s="128" t="s">
        <v>6182</v>
      </c>
      <c r="AB262" s="10" t="s">
        <v>5161</v>
      </c>
      <c r="AC262" s="51" t="s">
        <v>4665</v>
      </c>
      <c r="AD262" s="10" t="s">
        <v>5393</v>
      </c>
      <c r="AE262" s="111" t="s">
        <v>5394</v>
      </c>
      <c r="AF262" s="111" t="s">
        <v>5394</v>
      </c>
      <c r="AG262" s="3" t="s">
        <v>5377</v>
      </c>
      <c r="AH262" s="124">
        <v>8</v>
      </c>
      <c r="AI262" s="145" t="s">
        <v>2353</v>
      </c>
      <c r="AJ262" s="145">
        <v>49</v>
      </c>
      <c r="AK262" s="145" t="s">
        <v>5771</v>
      </c>
    </row>
    <row r="263" spans="27:37" x14ac:dyDescent="0.35">
      <c r="AA263" s="128" t="s">
        <v>6182</v>
      </c>
      <c r="AB263" s="10" t="s">
        <v>5161</v>
      </c>
      <c r="AC263" s="51" t="s">
        <v>4686</v>
      </c>
      <c r="AD263" s="10" t="s">
        <v>5114</v>
      </c>
      <c r="AE263" s="110" t="s">
        <v>5159</v>
      </c>
      <c r="AF263" s="110" t="s">
        <v>5159</v>
      </c>
      <c r="AG263" s="3" t="s">
        <v>4926</v>
      </c>
      <c r="AH263" s="124">
        <v>14</v>
      </c>
      <c r="AI263" s="145" t="s">
        <v>2353</v>
      </c>
      <c r="AJ263" s="145" t="s">
        <v>1636</v>
      </c>
      <c r="AK263" s="145" t="s">
        <v>5772</v>
      </c>
    </row>
    <row r="264" spans="27:37" x14ac:dyDescent="0.35">
      <c r="AA264" s="128" t="s">
        <v>6182</v>
      </c>
      <c r="AB264" s="10" t="s">
        <v>5161</v>
      </c>
      <c r="AC264" s="51" t="s">
        <v>4707</v>
      </c>
      <c r="AD264" s="10" t="s">
        <v>5116</v>
      </c>
      <c r="AE264" s="111" t="s">
        <v>5190</v>
      </c>
      <c r="AF264" s="111" t="s">
        <v>5190</v>
      </c>
      <c r="AG264" s="3" t="s">
        <v>4938</v>
      </c>
      <c r="AH264" s="124">
        <v>14</v>
      </c>
      <c r="AI264" s="145" t="s">
        <v>2353</v>
      </c>
      <c r="AJ264" s="145" t="s">
        <v>1636</v>
      </c>
      <c r="AK264" s="145" t="s">
        <v>5773</v>
      </c>
    </row>
    <row r="265" spans="27:37" x14ac:dyDescent="0.35">
      <c r="AA265" s="128" t="s">
        <v>6182</v>
      </c>
      <c r="AB265" s="10" t="s">
        <v>5161</v>
      </c>
      <c r="AC265" s="51" t="s">
        <v>4728</v>
      </c>
      <c r="AD265" s="10" t="s">
        <v>5116</v>
      </c>
      <c r="AE265" s="111" t="s">
        <v>5136</v>
      </c>
      <c r="AF265" s="111" t="s">
        <v>5136</v>
      </c>
      <c r="AG265" s="3" t="s">
        <v>4920</v>
      </c>
      <c r="AH265" s="124">
        <v>13</v>
      </c>
      <c r="AI265" s="145" t="s">
        <v>2353</v>
      </c>
      <c r="AJ265" s="145" t="s">
        <v>1636</v>
      </c>
      <c r="AK265" s="145" t="s">
        <v>5774</v>
      </c>
    </row>
    <row r="266" spans="27:37" x14ac:dyDescent="0.35">
      <c r="AA266" s="128" t="s">
        <v>6182</v>
      </c>
      <c r="AB266" s="10" t="s">
        <v>5162</v>
      </c>
      <c r="AC266" s="51" t="s">
        <v>4664</v>
      </c>
      <c r="AD266" s="10" t="s">
        <v>5393</v>
      </c>
      <c r="AE266" s="111" t="s">
        <v>5394</v>
      </c>
      <c r="AF266" s="111" t="s">
        <v>5394</v>
      </c>
      <c r="AG266" s="3" t="s">
        <v>5375</v>
      </c>
      <c r="AH266" s="124">
        <v>3</v>
      </c>
      <c r="AI266" s="145" t="s">
        <v>2353</v>
      </c>
      <c r="AJ266" s="145">
        <v>49</v>
      </c>
      <c r="AK266" s="145" t="s">
        <v>5775</v>
      </c>
    </row>
    <row r="267" spans="27:37" x14ac:dyDescent="0.35">
      <c r="AA267" s="128" t="s">
        <v>6182</v>
      </c>
      <c r="AB267" s="10" t="s">
        <v>5162</v>
      </c>
      <c r="AC267" s="51" t="s">
        <v>4685</v>
      </c>
      <c r="AD267" s="10" t="s">
        <v>6036</v>
      </c>
      <c r="AE267" s="110" t="s">
        <v>6037</v>
      </c>
      <c r="AF267" s="110" t="s">
        <v>6037</v>
      </c>
      <c r="AG267" s="3" t="s">
        <v>5988</v>
      </c>
      <c r="AH267" s="124">
        <v>30</v>
      </c>
      <c r="AI267" s="145" t="s">
        <v>2353</v>
      </c>
      <c r="AJ267" s="145" t="s">
        <v>1636</v>
      </c>
      <c r="AK267" s="145" t="s">
        <v>5776</v>
      </c>
    </row>
    <row r="268" spans="27:37" x14ac:dyDescent="0.35">
      <c r="AA268" s="128" t="s">
        <v>6182</v>
      </c>
      <c r="AB268" s="10" t="s">
        <v>5162</v>
      </c>
      <c r="AC268" s="51" t="s">
        <v>4706</v>
      </c>
      <c r="AD268" s="10" t="s">
        <v>6036</v>
      </c>
      <c r="AE268" s="111" t="s">
        <v>6037</v>
      </c>
      <c r="AF268" s="111" t="s">
        <v>6037</v>
      </c>
      <c r="AG268" s="3" t="s">
        <v>6193</v>
      </c>
      <c r="AH268" s="124">
        <v>16</v>
      </c>
      <c r="AI268" s="145" t="s">
        <v>2353</v>
      </c>
      <c r="AJ268" s="145" t="s">
        <v>1636</v>
      </c>
      <c r="AK268" s="145" t="s">
        <v>5777</v>
      </c>
    </row>
    <row r="269" spans="27:37" x14ac:dyDescent="0.35">
      <c r="AA269" s="128" t="s">
        <v>6182</v>
      </c>
      <c r="AB269" s="10" t="s">
        <v>5162</v>
      </c>
      <c r="AC269" s="51" t="s">
        <v>4727</v>
      </c>
      <c r="AD269" s="10" t="s">
        <v>413</v>
      </c>
      <c r="AE269" s="111" t="s">
        <v>413</v>
      </c>
      <c r="AF269" s="111" t="s">
        <v>413</v>
      </c>
      <c r="AG269" s="3" t="s">
        <v>413</v>
      </c>
      <c r="AH269" s="124"/>
      <c r="AI269" s="145" t="s">
        <v>1636</v>
      </c>
      <c r="AJ269" s="145" t="s">
        <v>1636</v>
      </c>
      <c r="AK269" s="145" t="s">
        <v>5778</v>
      </c>
    </row>
    <row r="270" spans="27:37" x14ac:dyDescent="0.35">
      <c r="AA270" s="128" t="s">
        <v>6182</v>
      </c>
      <c r="AB270" s="10" t="s">
        <v>5163</v>
      </c>
      <c r="AC270" s="51" t="s">
        <v>4663</v>
      </c>
      <c r="AD270" s="10" t="s">
        <v>1477</v>
      </c>
      <c r="AE270" s="111" t="s">
        <v>3144</v>
      </c>
      <c r="AF270" s="111" t="s">
        <v>3144</v>
      </c>
      <c r="AG270" s="3" t="s">
        <v>5372</v>
      </c>
      <c r="AH270" s="124">
        <v>38</v>
      </c>
      <c r="AI270" s="145" t="s">
        <v>2353</v>
      </c>
      <c r="AJ270" s="145">
        <v>49</v>
      </c>
      <c r="AK270" s="145" t="s">
        <v>5779</v>
      </c>
    </row>
    <row r="271" spans="27:37" x14ac:dyDescent="0.35">
      <c r="AA271" s="128" t="s">
        <v>6182</v>
      </c>
      <c r="AB271" s="10" t="s">
        <v>5163</v>
      </c>
      <c r="AC271" s="51" t="s">
        <v>4684</v>
      </c>
      <c r="AD271" s="10" t="s">
        <v>6036</v>
      </c>
      <c r="AE271" s="110" t="s">
        <v>6037</v>
      </c>
      <c r="AF271" s="110" t="s">
        <v>6037</v>
      </c>
      <c r="AG271" s="3" t="s">
        <v>6192</v>
      </c>
      <c r="AH271" s="124">
        <v>11</v>
      </c>
      <c r="AI271" s="145" t="s">
        <v>2353</v>
      </c>
      <c r="AJ271" s="145" t="s">
        <v>1636</v>
      </c>
      <c r="AK271" s="145" t="s">
        <v>5780</v>
      </c>
    </row>
    <row r="272" spans="27:37" x14ac:dyDescent="0.35">
      <c r="AA272" s="128" t="s">
        <v>6182</v>
      </c>
      <c r="AB272" s="10" t="s">
        <v>5163</v>
      </c>
      <c r="AC272" s="51" t="s">
        <v>4705</v>
      </c>
      <c r="AD272" s="10" t="s">
        <v>413</v>
      </c>
      <c r="AE272" s="111" t="s">
        <v>413</v>
      </c>
      <c r="AF272" s="111" t="s">
        <v>413</v>
      </c>
      <c r="AG272" s="3" t="s">
        <v>413</v>
      </c>
      <c r="AH272" s="124"/>
      <c r="AI272" s="145" t="s">
        <v>1636</v>
      </c>
      <c r="AJ272" s="145" t="s">
        <v>1636</v>
      </c>
      <c r="AK272" s="145" t="s">
        <v>5781</v>
      </c>
    </row>
    <row r="273" spans="27:37" x14ac:dyDescent="0.35">
      <c r="AA273" s="128" t="s">
        <v>6182</v>
      </c>
      <c r="AB273" s="10" t="s">
        <v>5163</v>
      </c>
      <c r="AC273" s="51" t="s">
        <v>4726</v>
      </c>
      <c r="AD273" s="10" t="s">
        <v>413</v>
      </c>
      <c r="AE273" s="111" t="s">
        <v>413</v>
      </c>
      <c r="AF273" s="111" t="s">
        <v>413</v>
      </c>
      <c r="AG273" s="3" t="s">
        <v>413</v>
      </c>
      <c r="AH273" s="124"/>
      <c r="AI273" s="145" t="s">
        <v>1636</v>
      </c>
      <c r="AJ273" s="145" t="s">
        <v>1636</v>
      </c>
      <c r="AK273" s="145" t="s">
        <v>5782</v>
      </c>
    </row>
    <row r="274" spans="27:37" x14ac:dyDescent="0.35">
      <c r="AA274" s="128" t="s">
        <v>6182</v>
      </c>
      <c r="AB274" s="10" t="s">
        <v>5164</v>
      </c>
      <c r="AC274" s="51" t="s">
        <v>4662</v>
      </c>
      <c r="AD274" s="10" t="s">
        <v>5393</v>
      </c>
      <c r="AE274" s="111" t="s">
        <v>5394</v>
      </c>
      <c r="AF274" s="111" t="s">
        <v>5394</v>
      </c>
      <c r="AG274" s="3" t="s">
        <v>5377</v>
      </c>
      <c r="AH274" s="124">
        <v>49</v>
      </c>
      <c r="AI274" s="145" t="s">
        <v>2353</v>
      </c>
      <c r="AJ274" s="145">
        <v>49</v>
      </c>
      <c r="AK274" s="145" t="s">
        <v>5783</v>
      </c>
    </row>
    <row r="275" spans="27:37" x14ac:dyDescent="0.35">
      <c r="AA275" s="128" t="s">
        <v>6182</v>
      </c>
      <c r="AB275" s="10" t="s">
        <v>5164</v>
      </c>
      <c r="AC275" s="51" t="s">
        <v>4683</v>
      </c>
      <c r="AD275" s="10" t="s">
        <v>413</v>
      </c>
      <c r="AE275" s="110" t="s">
        <v>413</v>
      </c>
      <c r="AF275" s="110" t="s">
        <v>413</v>
      </c>
      <c r="AG275" s="3" t="s">
        <v>413</v>
      </c>
      <c r="AH275" s="124"/>
      <c r="AI275" s="145" t="s">
        <v>1636</v>
      </c>
      <c r="AJ275" s="145" t="s">
        <v>1636</v>
      </c>
      <c r="AK275" s="145" t="s">
        <v>5784</v>
      </c>
    </row>
    <row r="276" spans="27:37" x14ac:dyDescent="0.35">
      <c r="AA276" s="128" t="s">
        <v>6182</v>
      </c>
      <c r="AB276" s="10" t="s">
        <v>5164</v>
      </c>
      <c r="AC276" s="51" t="s">
        <v>4704</v>
      </c>
      <c r="AD276" s="10" t="s">
        <v>413</v>
      </c>
      <c r="AE276" s="110" t="s">
        <v>413</v>
      </c>
      <c r="AF276" s="110" t="s">
        <v>413</v>
      </c>
      <c r="AG276" s="3" t="s">
        <v>413</v>
      </c>
      <c r="AH276" s="124"/>
      <c r="AI276" s="145" t="s">
        <v>1636</v>
      </c>
      <c r="AJ276" s="145" t="s">
        <v>1636</v>
      </c>
      <c r="AK276" s="145" t="s">
        <v>5785</v>
      </c>
    </row>
    <row r="277" spans="27:37" x14ac:dyDescent="0.35">
      <c r="AA277" s="128" t="s">
        <v>6182</v>
      </c>
      <c r="AB277" s="10" t="s">
        <v>5164</v>
      </c>
      <c r="AC277" s="51" t="s">
        <v>4725</v>
      </c>
      <c r="AD277" s="10" t="s">
        <v>413</v>
      </c>
      <c r="AE277" s="110" t="s">
        <v>413</v>
      </c>
      <c r="AF277" s="110" t="s">
        <v>413</v>
      </c>
      <c r="AG277" s="3" t="s">
        <v>413</v>
      </c>
      <c r="AH277" s="124"/>
      <c r="AI277" s="145" t="s">
        <v>1636</v>
      </c>
      <c r="AJ277" s="145" t="s">
        <v>1636</v>
      </c>
      <c r="AK277" s="145" t="s">
        <v>5786</v>
      </c>
    </row>
    <row r="278" spans="27:37" x14ac:dyDescent="0.35">
      <c r="AA278" s="128" t="s">
        <v>6182</v>
      </c>
      <c r="AB278" s="10" t="s">
        <v>5165</v>
      </c>
      <c r="AC278" s="51" t="s">
        <v>4661</v>
      </c>
      <c r="AD278" s="10" t="s">
        <v>6036</v>
      </c>
      <c r="AE278" s="110" t="s">
        <v>6037</v>
      </c>
      <c r="AF278" s="110" t="s">
        <v>6037</v>
      </c>
      <c r="AG278" s="3" t="s">
        <v>6016</v>
      </c>
      <c r="AH278" s="124">
        <v>19</v>
      </c>
      <c r="AI278" s="145" t="s">
        <v>2353</v>
      </c>
      <c r="AJ278" s="145">
        <v>49</v>
      </c>
      <c r="AK278" s="145" t="s">
        <v>5787</v>
      </c>
    </row>
    <row r="279" spans="27:37" x14ac:dyDescent="0.35">
      <c r="AA279" s="128" t="s">
        <v>6182</v>
      </c>
      <c r="AB279" s="10" t="s">
        <v>5165</v>
      </c>
      <c r="AC279" s="51" t="s">
        <v>4682</v>
      </c>
      <c r="AD279" s="10" t="s">
        <v>5393</v>
      </c>
      <c r="AE279" s="110" t="s">
        <v>5394</v>
      </c>
      <c r="AF279" s="110" t="s">
        <v>5394</v>
      </c>
      <c r="AG279" s="3" t="s">
        <v>5375</v>
      </c>
      <c r="AH279" s="124">
        <v>30</v>
      </c>
      <c r="AI279" s="145" t="s">
        <v>2353</v>
      </c>
      <c r="AJ279" s="145" t="s">
        <v>1636</v>
      </c>
      <c r="AK279" s="145" t="s">
        <v>5788</v>
      </c>
    </row>
    <row r="280" spans="27:37" x14ac:dyDescent="0.35">
      <c r="AA280" s="128" t="s">
        <v>6182</v>
      </c>
      <c r="AB280" s="10" t="s">
        <v>5165</v>
      </c>
      <c r="AC280" s="51" t="s">
        <v>4703</v>
      </c>
      <c r="AD280" s="10" t="s">
        <v>413</v>
      </c>
      <c r="AE280" s="110" t="s">
        <v>413</v>
      </c>
      <c r="AF280" s="110" t="s">
        <v>413</v>
      </c>
      <c r="AG280" s="3" t="s">
        <v>413</v>
      </c>
      <c r="AH280" s="124"/>
      <c r="AI280" s="145" t="s">
        <v>1636</v>
      </c>
      <c r="AJ280" s="145" t="s">
        <v>1636</v>
      </c>
      <c r="AK280" s="145" t="s">
        <v>5789</v>
      </c>
    </row>
    <row r="281" spans="27:37" x14ac:dyDescent="0.35">
      <c r="AA281" s="128" t="s">
        <v>6182</v>
      </c>
      <c r="AB281" s="10" t="s">
        <v>5165</v>
      </c>
      <c r="AC281" s="51" t="s">
        <v>4724</v>
      </c>
      <c r="AD281" s="10" t="s">
        <v>413</v>
      </c>
      <c r="AE281" s="110" t="s">
        <v>413</v>
      </c>
      <c r="AF281" s="110" t="s">
        <v>413</v>
      </c>
      <c r="AG281" s="3" t="s">
        <v>413</v>
      </c>
      <c r="AH281" s="124"/>
      <c r="AI281" s="145" t="s">
        <v>1636</v>
      </c>
      <c r="AJ281" s="145" t="s">
        <v>1636</v>
      </c>
      <c r="AK281" s="145" t="s">
        <v>5790</v>
      </c>
    </row>
    <row r="282" spans="27:37" x14ac:dyDescent="0.35">
      <c r="AA282" s="128" t="s">
        <v>6182</v>
      </c>
      <c r="AB282" s="10" t="s">
        <v>5166</v>
      </c>
      <c r="AC282" s="51" t="s">
        <v>4569</v>
      </c>
      <c r="AD282" s="10" t="s">
        <v>2092</v>
      </c>
      <c r="AE282" s="110" t="s">
        <v>2110</v>
      </c>
      <c r="AF282" s="110" t="s">
        <v>2110</v>
      </c>
      <c r="AG282" s="3" t="s">
        <v>4465</v>
      </c>
      <c r="AH282" s="124">
        <v>19</v>
      </c>
      <c r="AI282" s="145" t="s">
        <v>2353</v>
      </c>
      <c r="AJ282" s="145">
        <v>49</v>
      </c>
      <c r="AK282" s="145" t="s">
        <v>5791</v>
      </c>
    </row>
    <row r="283" spans="27:37" x14ac:dyDescent="0.35">
      <c r="AA283" s="128" t="s">
        <v>6182</v>
      </c>
      <c r="AB283" s="10" t="s">
        <v>5166</v>
      </c>
      <c r="AC283" s="51" t="s">
        <v>4590</v>
      </c>
      <c r="AD283" s="10" t="s">
        <v>3794</v>
      </c>
      <c r="AE283" s="110" t="s">
        <v>3795</v>
      </c>
      <c r="AF283" s="110" t="s">
        <v>3795</v>
      </c>
      <c r="AG283" s="3" t="s">
        <v>5370</v>
      </c>
      <c r="AH283" s="124">
        <v>30</v>
      </c>
      <c r="AI283" s="145" t="s">
        <v>2353</v>
      </c>
      <c r="AJ283" s="145" t="s">
        <v>1636</v>
      </c>
      <c r="AK283" s="145" t="s">
        <v>5792</v>
      </c>
    </row>
    <row r="284" spans="27:37" x14ac:dyDescent="0.35">
      <c r="AA284" s="128" t="s">
        <v>6182</v>
      </c>
      <c r="AB284" s="10" t="s">
        <v>5166</v>
      </c>
      <c r="AC284" s="51" t="s">
        <v>4611</v>
      </c>
      <c r="AD284" s="10" t="s">
        <v>413</v>
      </c>
      <c r="AE284" s="110" t="s">
        <v>413</v>
      </c>
      <c r="AF284" s="110" t="s">
        <v>413</v>
      </c>
      <c r="AG284" s="3" t="s">
        <v>413</v>
      </c>
      <c r="AH284" s="124"/>
      <c r="AI284" s="145" t="s">
        <v>1636</v>
      </c>
      <c r="AJ284" s="145" t="s">
        <v>1636</v>
      </c>
      <c r="AK284" s="145" t="s">
        <v>5793</v>
      </c>
    </row>
    <row r="285" spans="27:37" x14ac:dyDescent="0.35">
      <c r="AA285" s="128" t="s">
        <v>6182</v>
      </c>
      <c r="AB285" s="10" t="s">
        <v>5166</v>
      </c>
      <c r="AC285" s="51" t="s">
        <v>4632</v>
      </c>
      <c r="AD285" s="10" t="s">
        <v>413</v>
      </c>
      <c r="AE285" s="110" t="s">
        <v>413</v>
      </c>
      <c r="AF285" s="110" t="s">
        <v>413</v>
      </c>
      <c r="AG285" s="3" t="s">
        <v>413</v>
      </c>
      <c r="AH285" s="124"/>
      <c r="AI285" s="145" t="s">
        <v>1636</v>
      </c>
      <c r="AJ285" s="145" t="s">
        <v>1636</v>
      </c>
      <c r="AK285" s="145" t="s">
        <v>5794</v>
      </c>
    </row>
    <row r="286" spans="27:37" x14ac:dyDescent="0.35">
      <c r="AA286" s="128" t="s">
        <v>6182</v>
      </c>
      <c r="AB286" s="10" t="s">
        <v>5167</v>
      </c>
      <c r="AC286" s="51" t="s">
        <v>4568</v>
      </c>
      <c r="AD286" s="10" t="s">
        <v>3794</v>
      </c>
      <c r="AE286" s="110" t="s">
        <v>3795</v>
      </c>
      <c r="AF286" s="110" t="s">
        <v>3795</v>
      </c>
      <c r="AG286" s="3" t="s">
        <v>5370</v>
      </c>
      <c r="AH286" s="124">
        <v>11</v>
      </c>
      <c r="AI286" s="145" t="s">
        <v>2353</v>
      </c>
      <c r="AJ286" s="145">
        <v>49</v>
      </c>
      <c r="AK286" s="145" t="s">
        <v>5795</v>
      </c>
    </row>
    <row r="287" spans="27:37" x14ac:dyDescent="0.35">
      <c r="AA287" s="128" t="s">
        <v>6182</v>
      </c>
      <c r="AB287" s="10" t="s">
        <v>5167</v>
      </c>
      <c r="AC287" s="51" t="s">
        <v>4589</v>
      </c>
      <c r="AD287" s="10" t="s">
        <v>1475</v>
      </c>
      <c r="AE287" s="110" t="s">
        <v>1634</v>
      </c>
      <c r="AF287" s="110" t="s">
        <v>1634</v>
      </c>
      <c r="AG287" s="3" t="s">
        <v>4929</v>
      </c>
      <c r="AH287" s="124">
        <v>28</v>
      </c>
      <c r="AI287" s="145" t="s">
        <v>2353</v>
      </c>
      <c r="AJ287" s="145" t="s">
        <v>1636</v>
      </c>
      <c r="AK287" s="145" t="s">
        <v>5796</v>
      </c>
    </row>
    <row r="288" spans="27:37" x14ac:dyDescent="0.35">
      <c r="AA288" s="128" t="s">
        <v>6182</v>
      </c>
      <c r="AB288" s="10" t="s">
        <v>5167</v>
      </c>
      <c r="AC288" s="51" t="s">
        <v>4610</v>
      </c>
      <c r="AD288" s="10" t="s">
        <v>3794</v>
      </c>
      <c r="AE288" s="111" t="s">
        <v>3795</v>
      </c>
      <c r="AF288" s="111" t="s">
        <v>3795</v>
      </c>
      <c r="AG288" s="3" t="s">
        <v>6019</v>
      </c>
      <c r="AH288" s="124">
        <v>10</v>
      </c>
      <c r="AI288" s="145" t="s">
        <v>2353</v>
      </c>
      <c r="AJ288" s="145" t="s">
        <v>1636</v>
      </c>
      <c r="AK288" s="145" t="s">
        <v>5797</v>
      </c>
    </row>
    <row r="289" spans="27:37" x14ac:dyDescent="0.35">
      <c r="AA289" s="128" t="s">
        <v>6182</v>
      </c>
      <c r="AB289" s="10" t="s">
        <v>5167</v>
      </c>
      <c r="AC289" s="51" t="s">
        <v>4631</v>
      </c>
      <c r="AD289" s="10" t="s">
        <v>413</v>
      </c>
      <c r="AE289" s="111" t="s">
        <v>413</v>
      </c>
      <c r="AF289" s="111" t="s">
        <v>413</v>
      </c>
      <c r="AG289" s="3" t="s">
        <v>413</v>
      </c>
      <c r="AH289" s="124"/>
      <c r="AI289" s="145" t="s">
        <v>1636</v>
      </c>
      <c r="AJ289" s="145" t="s">
        <v>1636</v>
      </c>
      <c r="AK289" s="145" t="s">
        <v>5798</v>
      </c>
    </row>
    <row r="290" spans="27:37" x14ac:dyDescent="0.35">
      <c r="AA290" s="128" t="s">
        <v>6182</v>
      </c>
      <c r="AB290" s="10" t="s">
        <v>5168</v>
      </c>
      <c r="AC290" s="51" t="s">
        <v>4567</v>
      </c>
      <c r="AD290" s="10" t="s">
        <v>837</v>
      </c>
      <c r="AE290" s="111" t="s">
        <v>1117</v>
      </c>
      <c r="AF290" s="111" t="s">
        <v>1117</v>
      </c>
      <c r="AG290" s="3" t="s">
        <v>5388</v>
      </c>
      <c r="AH290" s="124">
        <v>42</v>
      </c>
      <c r="AI290" s="145" t="s">
        <v>2353</v>
      </c>
      <c r="AJ290" s="145">
        <v>42</v>
      </c>
      <c r="AK290" s="145" t="s">
        <v>5799</v>
      </c>
    </row>
    <row r="291" spans="27:37" x14ac:dyDescent="0.35">
      <c r="AA291" s="128" t="s">
        <v>6182</v>
      </c>
      <c r="AB291" s="10" t="s">
        <v>5168</v>
      </c>
      <c r="AC291" s="51" t="s">
        <v>4588</v>
      </c>
      <c r="AD291" s="10" t="s">
        <v>413</v>
      </c>
      <c r="AE291" s="110" t="s">
        <v>413</v>
      </c>
      <c r="AF291" s="110" t="s">
        <v>413</v>
      </c>
      <c r="AG291" s="3" t="s">
        <v>413</v>
      </c>
      <c r="AH291" s="124"/>
      <c r="AI291" s="145" t="s">
        <v>1636</v>
      </c>
      <c r="AJ291" s="145" t="s">
        <v>1636</v>
      </c>
      <c r="AK291" s="145" t="s">
        <v>5800</v>
      </c>
    </row>
    <row r="292" spans="27:37" x14ac:dyDescent="0.35">
      <c r="AA292" s="128" t="s">
        <v>6182</v>
      </c>
      <c r="AB292" s="10" t="s">
        <v>5168</v>
      </c>
      <c r="AC292" s="51" t="s">
        <v>4609</v>
      </c>
      <c r="AD292" s="10" t="s">
        <v>413</v>
      </c>
      <c r="AE292" s="111" t="s">
        <v>413</v>
      </c>
      <c r="AF292" s="111" t="s">
        <v>413</v>
      </c>
      <c r="AG292" s="3" t="s">
        <v>413</v>
      </c>
      <c r="AH292" s="124"/>
      <c r="AI292" s="145" t="s">
        <v>1636</v>
      </c>
      <c r="AJ292" s="145" t="s">
        <v>1636</v>
      </c>
      <c r="AK292" s="145" t="s">
        <v>5801</v>
      </c>
    </row>
    <row r="293" spans="27:37" x14ac:dyDescent="0.35">
      <c r="AA293" s="128" t="s">
        <v>6182</v>
      </c>
      <c r="AB293" s="10" t="s">
        <v>5168</v>
      </c>
      <c r="AC293" s="51" t="s">
        <v>4630</v>
      </c>
      <c r="AD293" s="10" t="s">
        <v>413</v>
      </c>
      <c r="AE293" s="111" t="s">
        <v>413</v>
      </c>
      <c r="AF293" s="111" t="s">
        <v>413</v>
      </c>
      <c r="AG293" s="3" t="s">
        <v>413</v>
      </c>
      <c r="AH293" s="124"/>
      <c r="AI293" s="145" t="s">
        <v>1636</v>
      </c>
      <c r="AJ293" s="145" t="s">
        <v>1636</v>
      </c>
      <c r="AK293" s="145" t="s">
        <v>5802</v>
      </c>
    </row>
    <row r="294" spans="27:37" x14ac:dyDescent="0.35">
      <c r="AA294" s="128" t="s">
        <v>6182</v>
      </c>
      <c r="AB294" s="10" t="s">
        <v>5169</v>
      </c>
      <c r="AC294" s="51" t="s">
        <v>4566</v>
      </c>
      <c r="AD294" s="10" t="s">
        <v>2092</v>
      </c>
      <c r="AE294" s="111" t="s">
        <v>2110</v>
      </c>
      <c r="AF294" s="111" t="s">
        <v>2110</v>
      </c>
      <c r="AG294" s="3" t="s">
        <v>6194</v>
      </c>
      <c r="AH294" s="124">
        <v>41</v>
      </c>
      <c r="AI294" s="145" t="s">
        <v>2353</v>
      </c>
      <c r="AJ294" s="145">
        <v>41</v>
      </c>
      <c r="AK294" s="145" t="s">
        <v>5803</v>
      </c>
    </row>
    <row r="295" spans="27:37" x14ac:dyDescent="0.35">
      <c r="AA295" s="128" t="s">
        <v>6182</v>
      </c>
      <c r="AB295" s="10" t="s">
        <v>5169</v>
      </c>
      <c r="AC295" s="51" t="s">
        <v>4587</v>
      </c>
      <c r="AD295" s="10" t="s">
        <v>413</v>
      </c>
      <c r="AE295" s="110" t="s">
        <v>413</v>
      </c>
      <c r="AF295" s="110" t="s">
        <v>413</v>
      </c>
      <c r="AG295" s="3" t="s">
        <v>413</v>
      </c>
      <c r="AH295" s="124"/>
      <c r="AI295" s="145" t="s">
        <v>1636</v>
      </c>
      <c r="AJ295" s="145" t="s">
        <v>1636</v>
      </c>
      <c r="AK295" s="145" t="s">
        <v>5804</v>
      </c>
    </row>
    <row r="296" spans="27:37" x14ac:dyDescent="0.35">
      <c r="AA296" s="128" t="s">
        <v>6182</v>
      </c>
      <c r="AB296" s="10" t="s">
        <v>5169</v>
      </c>
      <c r="AC296" s="51" t="s">
        <v>4608</v>
      </c>
      <c r="AD296" s="10" t="s">
        <v>413</v>
      </c>
      <c r="AE296" s="111" t="s">
        <v>413</v>
      </c>
      <c r="AF296" s="111" t="s">
        <v>413</v>
      </c>
      <c r="AG296" s="3" t="s">
        <v>413</v>
      </c>
      <c r="AH296" s="124"/>
      <c r="AI296" s="145" t="s">
        <v>1636</v>
      </c>
      <c r="AJ296" s="145" t="s">
        <v>1636</v>
      </c>
      <c r="AK296" s="145" t="s">
        <v>5805</v>
      </c>
    </row>
    <row r="297" spans="27:37" x14ac:dyDescent="0.35">
      <c r="AA297" s="128" t="s">
        <v>6182</v>
      </c>
      <c r="AB297" s="10" t="s">
        <v>5169</v>
      </c>
      <c r="AC297" s="51" t="s">
        <v>4629</v>
      </c>
      <c r="AD297" s="10" t="s">
        <v>413</v>
      </c>
      <c r="AE297" s="111" t="s">
        <v>413</v>
      </c>
      <c r="AF297" s="111" t="s">
        <v>413</v>
      </c>
      <c r="AG297" s="3" t="s">
        <v>413</v>
      </c>
      <c r="AH297" s="124"/>
      <c r="AI297" s="145" t="s">
        <v>1636</v>
      </c>
      <c r="AJ297" s="145" t="s">
        <v>1636</v>
      </c>
      <c r="AK297" s="145" t="s">
        <v>5806</v>
      </c>
    </row>
    <row r="298" spans="27:37" x14ac:dyDescent="0.35">
      <c r="AA298" s="128" t="s">
        <v>6182</v>
      </c>
      <c r="AB298" s="10" t="s">
        <v>5170</v>
      </c>
      <c r="AC298" s="51" t="s">
        <v>4565</v>
      </c>
      <c r="AD298" s="10" t="s">
        <v>3794</v>
      </c>
      <c r="AE298" s="111" t="s">
        <v>3795</v>
      </c>
      <c r="AF298" s="111" t="s">
        <v>3795</v>
      </c>
      <c r="AG298" s="3" t="s">
        <v>6019</v>
      </c>
      <c r="AH298" s="124">
        <v>25</v>
      </c>
      <c r="AI298" s="145" t="s">
        <v>2353</v>
      </c>
      <c r="AJ298" s="145">
        <v>49</v>
      </c>
      <c r="AK298" s="145" t="s">
        <v>5807</v>
      </c>
    </row>
    <row r="299" spans="27:37" x14ac:dyDescent="0.35">
      <c r="AA299" s="128" t="s">
        <v>6182</v>
      </c>
      <c r="AB299" s="10" t="s">
        <v>5170</v>
      </c>
      <c r="AC299" s="51" t="s">
        <v>4586</v>
      </c>
      <c r="AD299" s="10" t="s">
        <v>3794</v>
      </c>
      <c r="AE299" s="110" t="s">
        <v>3795</v>
      </c>
      <c r="AF299" s="110" t="s">
        <v>3795</v>
      </c>
      <c r="AG299" s="3" t="s">
        <v>5989</v>
      </c>
      <c r="AH299" s="124">
        <v>24</v>
      </c>
      <c r="AI299" s="145" t="s">
        <v>2353</v>
      </c>
      <c r="AJ299" s="145" t="s">
        <v>1636</v>
      </c>
      <c r="AK299" s="145" t="s">
        <v>5808</v>
      </c>
    </row>
    <row r="300" spans="27:37" x14ac:dyDescent="0.35">
      <c r="AA300" s="128" t="s">
        <v>6182</v>
      </c>
      <c r="AB300" s="10" t="s">
        <v>5170</v>
      </c>
      <c r="AC300" s="51" t="s">
        <v>4607</v>
      </c>
      <c r="AD300" s="10" t="s">
        <v>413</v>
      </c>
      <c r="AE300" s="111" t="s">
        <v>413</v>
      </c>
      <c r="AF300" s="111" t="s">
        <v>413</v>
      </c>
      <c r="AG300" s="3" t="s">
        <v>413</v>
      </c>
      <c r="AH300" s="124"/>
      <c r="AI300" s="145" t="s">
        <v>1636</v>
      </c>
      <c r="AJ300" s="145" t="s">
        <v>1636</v>
      </c>
      <c r="AK300" s="145" t="s">
        <v>5809</v>
      </c>
    </row>
    <row r="301" spans="27:37" x14ac:dyDescent="0.35">
      <c r="AA301" s="128" t="s">
        <v>6182</v>
      </c>
      <c r="AB301" s="10" t="s">
        <v>5170</v>
      </c>
      <c r="AC301" s="51" t="s">
        <v>4628</v>
      </c>
      <c r="AD301" s="10" t="s">
        <v>413</v>
      </c>
      <c r="AE301" s="111" t="s">
        <v>413</v>
      </c>
      <c r="AF301" s="111" t="s">
        <v>413</v>
      </c>
      <c r="AG301" s="3" t="s">
        <v>413</v>
      </c>
      <c r="AH301" s="124"/>
      <c r="AI301" s="145" t="s">
        <v>1636</v>
      </c>
      <c r="AJ301" s="145" t="s">
        <v>1636</v>
      </c>
      <c r="AK301" s="145" t="s">
        <v>5810</v>
      </c>
    </row>
    <row r="302" spans="27:37" x14ac:dyDescent="0.35">
      <c r="AA302" s="128" t="s">
        <v>6182</v>
      </c>
      <c r="AB302" s="10" t="s">
        <v>5171</v>
      </c>
      <c r="AC302" s="51" t="s">
        <v>4564</v>
      </c>
      <c r="AD302" s="10" t="s">
        <v>2092</v>
      </c>
      <c r="AE302" s="111" t="s">
        <v>2110</v>
      </c>
      <c r="AF302" s="111" t="s">
        <v>2110</v>
      </c>
      <c r="AG302" s="3" t="s">
        <v>4451</v>
      </c>
      <c r="AH302" s="124">
        <v>23</v>
      </c>
      <c r="AI302" s="145" t="s">
        <v>2353</v>
      </c>
      <c r="AJ302" s="145">
        <v>36</v>
      </c>
      <c r="AK302" s="145" t="s">
        <v>5811</v>
      </c>
    </row>
    <row r="303" spans="27:37" x14ac:dyDescent="0.35">
      <c r="AA303" s="128" t="s">
        <v>6182</v>
      </c>
      <c r="AB303" s="10" t="s">
        <v>5171</v>
      </c>
      <c r="AC303" s="51" t="s">
        <v>4585</v>
      </c>
      <c r="AD303" s="10" t="s">
        <v>3794</v>
      </c>
      <c r="AE303" s="110" t="s">
        <v>3795</v>
      </c>
      <c r="AF303" s="110" t="s">
        <v>3795</v>
      </c>
      <c r="AG303" s="3" t="s">
        <v>5364</v>
      </c>
      <c r="AH303" s="124">
        <v>13</v>
      </c>
      <c r="AI303" s="145" t="s">
        <v>2353</v>
      </c>
      <c r="AJ303" s="145" t="s">
        <v>1636</v>
      </c>
      <c r="AK303" s="145" t="s">
        <v>5812</v>
      </c>
    </row>
    <row r="304" spans="27:37" x14ac:dyDescent="0.35">
      <c r="AA304" s="128" t="s">
        <v>6182</v>
      </c>
      <c r="AB304" s="10" t="s">
        <v>5171</v>
      </c>
      <c r="AC304" s="51" t="s">
        <v>4606</v>
      </c>
      <c r="AD304" s="10" t="s">
        <v>413</v>
      </c>
      <c r="AE304" s="111" t="s">
        <v>413</v>
      </c>
      <c r="AF304" s="111" t="s">
        <v>413</v>
      </c>
      <c r="AG304" s="3" t="s">
        <v>413</v>
      </c>
      <c r="AH304" s="124"/>
      <c r="AI304" s="145" t="s">
        <v>1636</v>
      </c>
      <c r="AJ304" s="145" t="s">
        <v>1636</v>
      </c>
      <c r="AK304" s="145" t="s">
        <v>5813</v>
      </c>
    </row>
    <row r="305" spans="27:37" x14ac:dyDescent="0.35">
      <c r="AA305" s="128" t="s">
        <v>6182</v>
      </c>
      <c r="AB305" s="10" t="s">
        <v>5171</v>
      </c>
      <c r="AC305" s="51" t="s">
        <v>4627</v>
      </c>
      <c r="AD305" s="10" t="s">
        <v>413</v>
      </c>
      <c r="AE305" s="111" t="s">
        <v>413</v>
      </c>
      <c r="AF305" s="111" t="s">
        <v>413</v>
      </c>
      <c r="AG305" s="3" t="s">
        <v>413</v>
      </c>
      <c r="AH305" s="124"/>
      <c r="AI305" s="145" t="s">
        <v>1636</v>
      </c>
      <c r="AJ305" s="145" t="s">
        <v>1636</v>
      </c>
      <c r="AK305" s="145" t="s">
        <v>5814</v>
      </c>
    </row>
    <row r="306" spans="27:37" x14ac:dyDescent="0.35">
      <c r="AA306" s="128" t="s">
        <v>6182</v>
      </c>
      <c r="AB306" s="10" t="s">
        <v>5172</v>
      </c>
      <c r="AC306" s="51" t="s">
        <v>4563</v>
      </c>
      <c r="AD306" s="10" t="s">
        <v>3794</v>
      </c>
      <c r="AE306" s="111" t="s">
        <v>3795</v>
      </c>
      <c r="AF306" s="111" t="s">
        <v>3795</v>
      </c>
      <c r="AG306" t="s">
        <v>5989</v>
      </c>
      <c r="AH306" s="124">
        <v>6</v>
      </c>
      <c r="AI306" s="145" t="s">
        <v>2353</v>
      </c>
      <c r="AJ306" s="145">
        <v>49</v>
      </c>
      <c r="AK306" s="145" t="s">
        <v>5815</v>
      </c>
    </row>
    <row r="307" spans="27:37" x14ac:dyDescent="0.35">
      <c r="AA307" s="128" t="s">
        <v>6182</v>
      </c>
      <c r="AB307" s="10" t="s">
        <v>5172</v>
      </c>
      <c r="AC307" s="51" t="s">
        <v>4584</v>
      </c>
      <c r="AD307" s="10" t="s">
        <v>3794</v>
      </c>
      <c r="AE307" s="110" t="s">
        <v>3795</v>
      </c>
      <c r="AF307" s="110" t="s">
        <v>3795</v>
      </c>
      <c r="AG307" s="3" t="s">
        <v>6195</v>
      </c>
      <c r="AH307" s="124">
        <v>23</v>
      </c>
      <c r="AI307" s="145" t="s">
        <v>2353</v>
      </c>
      <c r="AJ307" s="145" t="s">
        <v>1636</v>
      </c>
      <c r="AK307" s="145" t="s">
        <v>5816</v>
      </c>
    </row>
    <row r="308" spans="27:37" x14ac:dyDescent="0.35">
      <c r="AA308" s="128" t="s">
        <v>6182</v>
      </c>
      <c r="AB308" s="10" t="s">
        <v>5172</v>
      </c>
      <c r="AC308" s="51" t="s">
        <v>4605</v>
      </c>
      <c r="AD308" s="10" t="s">
        <v>1475</v>
      </c>
      <c r="AE308" s="111" t="s">
        <v>1634</v>
      </c>
      <c r="AF308" s="111" t="s">
        <v>1634</v>
      </c>
      <c r="AG308" s="3" t="s">
        <v>4931</v>
      </c>
      <c r="AH308" s="124">
        <v>20</v>
      </c>
      <c r="AI308" s="145" t="s">
        <v>2353</v>
      </c>
      <c r="AJ308" s="145" t="s">
        <v>1636</v>
      </c>
      <c r="AK308" s="145" t="s">
        <v>5817</v>
      </c>
    </row>
    <row r="309" spans="27:37" x14ac:dyDescent="0.35">
      <c r="AA309" s="128" t="s">
        <v>6182</v>
      </c>
      <c r="AB309" s="10" t="s">
        <v>5172</v>
      </c>
      <c r="AC309" s="51" t="s">
        <v>4626</v>
      </c>
      <c r="AD309" s="10" t="s">
        <v>413</v>
      </c>
      <c r="AE309" s="111" t="s">
        <v>413</v>
      </c>
      <c r="AF309" s="111" t="s">
        <v>413</v>
      </c>
      <c r="AG309" s="3" t="s">
        <v>413</v>
      </c>
      <c r="AH309" s="124"/>
      <c r="AI309" s="145" t="s">
        <v>1636</v>
      </c>
      <c r="AJ309" s="145" t="s">
        <v>1636</v>
      </c>
      <c r="AK309" s="145" t="s">
        <v>5818</v>
      </c>
    </row>
    <row r="310" spans="27:37" x14ac:dyDescent="0.35">
      <c r="AA310" s="128" t="s">
        <v>6182</v>
      </c>
      <c r="AB310" s="10" t="s">
        <v>5173</v>
      </c>
      <c r="AC310" s="51" t="s">
        <v>4576</v>
      </c>
      <c r="AD310" s="10" t="s">
        <v>5390</v>
      </c>
      <c r="AE310" s="111" t="s">
        <v>5391</v>
      </c>
      <c r="AF310" s="111" t="s">
        <v>5391</v>
      </c>
      <c r="AG310" s="3" t="s">
        <v>5373</v>
      </c>
      <c r="AH310" s="124">
        <v>49</v>
      </c>
      <c r="AI310" s="145" t="s">
        <v>2353</v>
      </c>
      <c r="AJ310" s="145">
        <v>49</v>
      </c>
      <c r="AK310" s="145" t="s">
        <v>5819</v>
      </c>
    </row>
    <row r="311" spans="27:37" x14ac:dyDescent="0.35">
      <c r="AA311" s="128" t="s">
        <v>6182</v>
      </c>
      <c r="AB311" s="10" t="s">
        <v>5173</v>
      </c>
      <c r="AC311" s="51" t="s">
        <v>4597</v>
      </c>
      <c r="AD311" s="10" t="s">
        <v>413</v>
      </c>
      <c r="AE311" s="110" t="s">
        <v>413</v>
      </c>
      <c r="AF311" s="110" t="s">
        <v>413</v>
      </c>
      <c r="AG311" s="3" t="s">
        <v>413</v>
      </c>
      <c r="AH311" s="124"/>
      <c r="AI311" s="145" t="s">
        <v>1636</v>
      </c>
      <c r="AJ311" s="145" t="s">
        <v>1636</v>
      </c>
      <c r="AK311" s="145" t="s">
        <v>5820</v>
      </c>
    </row>
    <row r="312" spans="27:37" x14ac:dyDescent="0.35">
      <c r="AA312" s="128" t="s">
        <v>6182</v>
      </c>
      <c r="AB312" s="10" t="s">
        <v>5173</v>
      </c>
      <c r="AC312" s="51" t="s">
        <v>4618</v>
      </c>
      <c r="AD312" s="10" t="s">
        <v>413</v>
      </c>
      <c r="AE312" s="111" t="s">
        <v>413</v>
      </c>
      <c r="AF312" s="111" t="s">
        <v>413</v>
      </c>
      <c r="AG312" s="3" t="s">
        <v>413</v>
      </c>
      <c r="AH312" s="124"/>
      <c r="AI312" s="145" t="s">
        <v>1636</v>
      </c>
      <c r="AJ312" s="145" t="s">
        <v>1636</v>
      </c>
      <c r="AK312" s="145" t="s">
        <v>5821</v>
      </c>
    </row>
    <row r="313" spans="27:37" x14ac:dyDescent="0.35">
      <c r="AA313" s="128" t="s">
        <v>6182</v>
      </c>
      <c r="AB313" s="10" t="s">
        <v>5173</v>
      </c>
      <c r="AC313" s="51" t="s">
        <v>4639</v>
      </c>
      <c r="AD313" s="10" t="s">
        <v>413</v>
      </c>
      <c r="AE313" s="111" t="s">
        <v>413</v>
      </c>
      <c r="AF313" s="111" t="s">
        <v>413</v>
      </c>
      <c r="AG313" s="3" t="s">
        <v>413</v>
      </c>
      <c r="AH313" s="124"/>
      <c r="AI313" s="145" t="s">
        <v>1636</v>
      </c>
      <c r="AJ313" s="145" t="s">
        <v>1636</v>
      </c>
      <c r="AK313" s="145" t="s">
        <v>5822</v>
      </c>
    </row>
    <row r="314" spans="27:37" x14ac:dyDescent="0.35">
      <c r="AA314" s="128" t="s">
        <v>6182</v>
      </c>
      <c r="AB314" s="10" t="s">
        <v>5174</v>
      </c>
      <c r="AC314" s="51" t="s">
        <v>4575</v>
      </c>
      <c r="AD314" s="10" t="s">
        <v>1721</v>
      </c>
      <c r="AE314" s="111" t="s">
        <v>2109</v>
      </c>
      <c r="AF314" s="111" t="s">
        <v>2109</v>
      </c>
      <c r="AG314" s="3" t="s">
        <v>6196</v>
      </c>
      <c r="AH314" s="124">
        <v>23</v>
      </c>
      <c r="AI314" s="145" t="s">
        <v>2353</v>
      </c>
      <c r="AJ314" s="145">
        <v>49</v>
      </c>
      <c r="AK314" s="145" t="s">
        <v>5823</v>
      </c>
    </row>
    <row r="315" spans="27:37" x14ac:dyDescent="0.35">
      <c r="AA315" s="128" t="s">
        <v>6182</v>
      </c>
      <c r="AB315" s="10" t="s">
        <v>5174</v>
      </c>
      <c r="AC315" s="51" t="s">
        <v>4596</v>
      </c>
      <c r="AD315" s="10" t="s">
        <v>5390</v>
      </c>
      <c r="AE315" s="110" t="s">
        <v>5391</v>
      </c>
      <c r="AF315" s="110" t="s">
        <v>5391</v>
      </c>
      <c r="AG315" s="3" t="s">
        <v>6197</v>
      </c>
      <c r="AH315" s="124">
        <v>26</v>
      </c>
      <c r="AI315" s="145" t="s">
        <v>2353</v>
      </c>
      <c r="AJ315" s="145" t="s">
        <v>1636</v>
      </c>
      <c r="AK315" s="145" t="s">
        <v>5824</v>
      </c>
    </row>
    <row r="316" spans="27:37" x14ac:dyDescent="0.35">
      <c r="AA316" s="128" t="s">
        <v>6182</v>
      </c>
      <c r="AB316" s="10" t="s">
        <v>5174</v>
      </c>
      <c r="AC316" s="51" t="s">
        <v>4617</v>
      </c>
      <c r="AD316" s="10" t="s">
        <v>413</v>
      </c>
      <c r="AE316" s="111" t="s">
        <v>413</v>
      </c>
      <c r="AF316" s="111" t="s">
        <v>413</v>
      </c>
      <c r="AG316" s="3" t="s">
        <v>413</v>
      </c>
      <c r="AH316" s="124"/>
      <c r="AI316" s="145" t="s">
        <v>1636</v>
      </c>
      <c r="AJ316" s="145" t="s">
        <v>1636</v>
      </c>
      <c r="AK316" s="145" t="s">
        <v>5825</v>
      </c>
    </row>
    <row r="317" spans="27:37" x14ac:dyDescent="0.35">
      <c r="AA317" s="128" t="s">
        <v>6182</v>
      </c>
      <c r="AB317" s="10" t="s">
        <v>5174</v>
      </c>
      <c r="AC317" s="51" t="s">
        <v>4638</v>
      </c>
      <c r="AD317" s="10" t="s">
        <v>413</v>
      </c>
      <c r="AE317" s="111" t="s">
        <v>413</v>
      </c>
      <c r="AF317" s="111" t="s">
        <v>413</v>
      </c>
      <c r="AG317" s="3" t="s">
        <v>413</v>
      </c>
      <c r="AH317" s="124"/>
      <c r="AI317" s="145" t="s">
        <v>1636</v>
      </c>
      <c r="AJ317" s="145" t="s">
        <v>1636</v>
      </c>
      <c r="AK317" s="145" t="s">
        <v>5826</v>
      </c>
    </row>
    <row r="318" spans="27:37" x14ac:dyDescent="0.35">
      <c r="AA318" s="128" t="s">
        <v>6182</v>
      </c>
      <c r="AB318" s="10" t="s">
        <v>5175</v>
      </c>
      <c r="AC318" s="51" t="s">
        <v>4574</v>
      </c>
      <c r="AD318" s="10" t="s">
        <v>5390</v>
      </c>
      <c r="AE318" s="111" t="s">
        <v>5391</v>
      </c>
      <c r="AF318" s="111" t="s">
        <v>5391</v>
      </c>
      <c r="AG318" s="3" t="s">
        <v>5374</v>
      </c>
      <c r="AH318" s="124">
        <v>16</v>
      </c>
      <c r="AI318" s="145" t="s">
        <v>2353</v>
      </c>
      <c r="AJ318" s="145">
        <v>49</v>
      </c>
      <c r="AK318" s="145" t="s">
        <v>5827</v>
      </c>
    </row>
    <row r="319" spans="27:37" x14ac:dyDescent="0.35">
      <c r="AA319" s="128" t="s">
        <v>6182</v>
      </c>
      <c r="AB319" s="10" t="s">
        <v>5175</v>
      </c>
      <c r="AC319" s="51" t="s">
        <v>4595</v>
      </c>
      <c r="AD319" s="10" t="s">
        <v>5390</v>
      </c>
      <c r="AE319" s="111" t="s">
        <v>5391</v>
      </c>
      <c r="AF319" s="111" t="s">
        <v>5391</v>
      </c>
      <c r="AG319" s="3" t="s">
        <v>6013</v>
      </c>
      <c r="AH319" s="124">
        <v>33</v>
      </c>
      <c r="AI319" s="145" t="s">
        <v>2353</v>
      </c>
      <c r="AJ319" s="145" t="s">
        <v>1636</v>
      </c>
      <c r="AK319" s="145" t="s">
        <v>5828</v>
      </c>
    </row>
    <row r="320" spans="27:37" x14ac:dyDescent="0.35">
      <c r="AA320" s="128" t="s">
        <v>6182</v>
      </c>
      <c r="AB320" s="10" t="s">
        <v>5175</v>
      </c>
      <c r="AC320" s="51" t="s">
        <v>4616</v>
      </c>
      <c r="AD320" s="10" t="s">
        <v>413</v>
      </c>
      <c r="AE320" s="111" t="s">
        <v>413</v>
      </c>
      <c r="AF320" s="111" t="s">
        <v>413</v>
      </c>
      <c r="AG320" s="3" t="s">
        <v>413</v>
      </c>
      <c r="AH320" s="124"/>
      <c r="AI320" s="145" t="s">
        <v>1636</v>
      </c>
      <c r="AJ320" s="145" t="s">
        <v>1636</v>
      </c>
      <c r="AK320" s="145" t="s">
        <v>5829</v>
      </c>
    </row>
    <row r="321" spans="27:37" x14ac:dyDescent="0.35">
      <c r="AA321" s="128" t="s">
        <v>6182</v>
      </c>
      <c r="AB321" s="10" t="s">
        <v>5175</v>
      </c>
      <c r="AC321" s="51" t="s">
        <v>4637</v>
      </c>
      <c r="AD321" s="10" t="s">
        <v>413</v>
      </c>
      <c r="AE321" s="111" t="s">
        <v>413</v>
      </c>
      <c r="AF321" s="111" t="s">
        <v>413</v>
      </c>
      <c r="AG321" s="3" t="s">
        <v>413</v>
      </c>
      <c r="AH321" s="124"/>
      <c r="AI321" s="145" t="s">
        <v>1636</v>
      </c>
      <c r="AJ321" s="145" t="s">
        <v>1636</v>
      </c>
      <c r="AK321" s="145" t="s">
        <v>5830</v>
      </c>
    </row>
    <row r="322" spans="27:37" x14ac:dyDescent="0.35">
      <c r="AA322" s="128" t="s">
        <v>6182</v>
      </c>
      <c r="AB322" s="10" t="s">
        <v>5176</v>
      </c>
      <c r="AC322" s="51" t="s">
        <v>4573</v>
      </c>
      <c r="AD322" s="10" t="s">
        <v>5390</v>
      </c>
      <c r="AE322" s="110" t="s">
        <v>5391</v>
      </c>
      <c r="AF322" s="110" t="s">
        <v>5391</v>
      </c>
      <c r="AG322" s="3" t="s">
        <v>5374</v>
      </c>
      <c r="AH322" s="124">
        <v>15</v>
      </c>
      <c r="AI322" s="145" t="s">
        <v>2353</v>
      </c>
      <c r="AJ322" s="145">
        <v>49</v>
      </c>
      <c r="AK322" s="145" t="s">
        <v>5831</v>
      </c>
    </row>
    <row r="323" spans="27:37" x14ac:dyDescent="0.35">
      <c r="AA323" s="128" t="s">
        <v>6182</v>
      </c>
      <c r="AB323" s="10" t="s">
        <v>5176</v>
      </c>
      <c r="AC323" s="51" t="s">
        <v>4594</v>
      </c>
      <c r="AD323" s="41" t="s">
        <v>834</v>
      </c>
      <c r="AE323" s="112" t="s">
        <v>1150</v>
      </c>
      <c r="AF323" s="112" t="s">
        <v>1150</v>
      </c>
      <c r="AG323" s="3" t="s">
        <v>5366</v>
      </c>
      <c r="AH323" s="124">
        <v>16</v>
      </c>
      <c r="AI323" s="145" t="s">
        <v>2353</v>
      </c>
      <c r="AJ323" s="145" t="s">
        <v>1636</v>
      </c>
      <c r="AK323" s="145" t="s">
        <v>5832</v>
      </c>
    </row>
    <row r="324" spans="27:37" x14ac:dyDescent="0.35">
      <c r="AA324" s="128" t="s">
        <v>6182</v>
      </c>
      <c r="AB324" s="10" t="s">
        <v>5176</v>
      </c>
      <c r="AC324" s="51" t="s">
        <v>4615</v>
      </c>
      <c r="AD324" s="10" t="s">
        <v>2092</v>
      </c>
      <c r="AE324" s="111" t="s">
        <v>2110</v>
      </c>
      <c r="AF324" s="111" t="s">
        <v>2110</v>
      </c>
      <c r="AG324" s="3" t="s">
        <v>4465</v>
      </c>
      <c r="AH324" s="124">
        <v>18</v>
      </c>
      <c r="AI324" s="145" t="s">
        <v>2353</v>
      </c>
      <c r="AJ324" s="145" t="s">
        <v>1636</v>
      </c>
      <c r="AK324" s="145" t="s">
        <v>5833</v>
      </c>
    </row>
    <row r="325" spans="27:37" x14ac:dyDescent="0.35">
      <c r="AA325" s="128" t="s">
        <v>6182</v>
      </c>
      <c r="AB325" s="10" t="s">
        <v>5176</v>
      </c>
      <c r="AC325" s="51" t="s">
        <v>4636</v>
      </c>
      <c r="AD325" s="10" t="s">
        <v>413</v>
      </c>
      <c r="AE325" s="111" t="s">
        <v>413</v>
      </c>
      <c r="AF325" s="111" t="s">
        <v>413</v>
      </c>
      <c r="AG325" s="3" t="s">
        <v>413</v>
      </c>
      <c r="AH325" s="124"/>
      <c r="AI325" s="145" t="s">
        <v>1636</v>
      </c>
      <c r="AJ325" s="145" t="s">
        <v>1636</v>
      </c>
      <c r="AK325" s="145" t="s">
        <v>5834</v>
      </c>
    </row>
    <row r="326" spans="27:37" x14ac:dyDescent="0.35">
      <c r="AA326" s="128" t="s">
        <v>6182</v>
      </c>
      <c r="AB326" s="10" t="s">
        <v>5180</v>
      </c>
      <c r="AC326" s="51" t="s">
        <v>4572</v>
      </c>
      <c r="AD326" s="10" t="s">
        <v>5390</v>
      </c>
      <c r="AE326" s="111" t="s">
        <v>5391</v>
      </c>
      <c r="AF326" s="111" t="s">
        <v>5391</v>
      </c>
      <c r="AG326" s="3" t="s">
        <v>6010</v>
      </c>
      <c r="AH326" s="124">
        <v>40</v>
      </c>
      <c r="AI326" s="145" t="s">
        <v>2353</v>
      </c>
      <c r="AJ326" s="145">
        <v>40</v>
      </c>
      <c r="AK326" s="145" t="s">
        <v>5835</v>
      </c>
    </row>
    <row r="327" spans="27:37" x14ac:dyDescent="0.35">
      <c r="AA327" s="128" t="s">
        <v>6182</v>
      </c>
      <c r="AB327" s="10" t="s">
        <v>5180</v>
      </c>
      <c r="AC327" s="51" t="s">
        <v>4593</v>
      </c>
      <c r="AD327" s="10" t="s">
        <v>413</v>
      </c>
      <c r="AE327" s="110" t="s">
        <v>413</v>
      </c>
      <c r="AF327" s="110" t="s">
        <v>413</v>
      </c>
      <c r="AG327" s="3" t="s">
        <v>413</v>
      </c>
      <c r="AH327" s="124"/>
      <c r="AI327" s="145" t="s">
        <v>1636</v>
      </c>
      <c r="AJ327" s="145" t="s">
        <v>1636</v>
      </c>
      <c r="AK327" s="145" t="s">
        <v>5836</v>
      </c>
    </row>
    <row r="328" spans="27:37" x14ac:dyDescent="0.35">
      <c r="AA328" s="128" t="s">
        <v>6182</v>
      </c>
      <c r="AB328" s="10" t="s">
        <v>5180</v>
      </c>
      <c r="AC328" s="51" t="s">
        <v>4614</v>
      </c>
      <c r="AD328" s="10" t="s">
        <v>413</v>
      </c>
      <c r="AE328" s="111" t="s">
        <v>413</v>
      </c>
      <c r="AF328" s="111" t="s">
        <v>413</v>
      </c>
      <c r="AG328" s="3" t="s">
        <v>413</v>
      </c>
      <c r="AH328" s="124"/>
      <c r="AI328" s="145" t="s">
        <v>1636</v>
      </c>
      <c r="AJ328" s="145" t="s">
        <v>1636</v>
      </c>
      <c r="AK328" s="145" t="s">
        <v>5837</v>
      </c>
    </row>
    <row r="329" spans="27:37" x14ac:dyDescent="0.35">
      <c r="AA329" s="128" t="s">
        <v>6182</v>
      </c>
      <c r="AB329" s="10" t="s">
        <v>5180</v>
      </c>
      <c r="AC329" s="51" t="s">
        <v>4635</v>
      </c>
      <c r="AD329" s="10" t="s">
        <v>413</v>
      </c>
      <c r="AE329" s="111" t="s">
        <v>413</v>
      </c>
      <c r="AF329" s="111" t="s">
        <v>413</v>
      </c>
      <c r="AG329" s="3" t="s">
        <v>413</v>
      </c>
      <c r="AH329" s="124"/>
      <c r="AI329" s="145" t="s">
        <v>1636</v>
      </c>
      <c r="AJ329" s="145" t="s">
        <v>1636</v>
      </c>
      <c r="AK329" s="145" t="s">
        <v>5838</v>
      </c>
    </row>
    <row r="330" spans="27:37" x14ac:dyDescent="0.35">
      <c r="AA330" s="128" t="s">
        <v>6182</v>
      </c>
      <c r="AB330" s="10" t="s">
        <v>5181</v>
      </c>
      <c r="AC330" s="51" t="s">
        <v>4571</v>
      </c>
      <c r="AD330" s="10" t="s">
        <v>2092</v>
      </c>
      <c r="AE330" s="111" t="s">
        <v>2110</v>
      </c>
      <c r="AF330" s="111" t="s">
        <v>2110</v>
      </c>
      <c r="AG330" s="3" t="s">
        <v>4465</v>
      </c>
      <c r="AH330" s="124">
        <v>5</v>
      </c>
      <c r="AI330" s="145" t="s">
        <v>2353</v>
      </c>
      <c r="AJ330" s="145">
        <v>49</v>
      </c>
      <c r="AK330" s="145" t="s">
        <v>5839</v>
      </c>
    </row>
    <row r="331" spans="27:37" x14ac:dyDescent="0.35">
      <c r="AA331" s="128" t="s">
        <v>6182</v>
      </c>
      <c r="AB331" s="10" t="s">
        <v>5181</v>
      </c>
      <c r="AC331" s="51" t="s">
        <v>4592</v>
      </c>
      <c r="AD331" s="10" t="s">
        <v>1475</v>
      </c>
      <c r="AE331" s="110" t="s">
        <v>1634</v>
      </c>
      <c r="AF331" s="110" t="s">
        <v>1634</v>
      </c>
      <c r="AG331" s="3" t="s">
        <v>6198</v>
      </c>
      <c r="AH331" s="124">
        <v>44</v>
      </c>
      <c r="AI331" s="145" t="s">
        <v>2353</v>
      </c>
      <c r="AJ331" s="145" t="s">
        <v>1636</v>
      </c>
      <c r="AK331" s="145" t="s">
        <v>5840</v>
      </c>
    </row>
    <row r="332" spans="27:37" x14ac:dyDescent="0.35">
      <c r="AA332" s="128" t="s">
        <v>6182</v>
      </c>
      <c r="AB332" s="10" t="s">
        <v>5181</v>
      </c>
      <c r="AC332" s="51" t="s">
        <v>4613</v>
      </c>
      <c r="AD332" s="10" t="s">
        <v>413</v>
      </c>
      <c r="AE332" s="111" t="s">
        <v>413</v>
      </c>
      <c r="AF332" s="111" t="s">
        <v>413</v>
      </c>
      <c r="AG332" s="3" t="s">
        <v>413</v>
      </c>
      <c r="AH332" s="124"/>
      <c r="AI332" s="145" t="s">
        <v>1636</v>
      </c>
      <c r="AJ332" s="145" t="s">
        <v>1636</v>
      </c>
      <c r="AK332" s="145" t="s">
        <v>5841</v>
      </c>
    </row>
    <row r="333" spans="27:37" x14ac:dyDescent="0.35">
      <c r="AA333" s="128" t="s">
        <v>6182</v>
      </c>
      <c r="AB333" s="10" t="s">
        <v>5181</v>
      </c>
      <c r="AC333" s="51" t="s">
        <v>4634</v>
      </c>
      <c r="AD333" s="10" t="s">
        <v>413</v>
      </c>
      <c r="AE333" s="111" t="s">
        <v>413</v>
      </c>
      <c r="AF333" s="111" t="s">
        <v>413</v>
      </c>
      <c r="AG333" s="3" t="s">
        <v>413</v>
      </c>
      <c r="AH333" s="124"/>
      <c r="AI333" s="145" t="s">
        <v>1636</v>
      </c>
      <c r="AJ333" s="145" t="s">
        <v>1636</v>
      </c>
      <c r="AK333" s="145" t="s">
        <v>5842</v>
      </c>
    </row>
    <row r="334" spans="27:37" x14ac:dyDescent="0.35">
      <c r="AA334" s="128" t="s">
        <v>6182</v>
      </c>
      <c r="AB334" s="10" t="s">
        <v>5182</v>
      </c>
      <c r="AC334" s="51" t="s">
        <v>4570</v>
      </c>
      <c r="AD334" s="10" t="s">
        <v>1475</v>
      </c>
      <c r="AE334" s="111" t="s">
        <v>1634</v>
      </c>
      <c r="AF334" s="111" t="s">
        <v>1634</v>
      </c>
      <c r="AG334" s="3" t="s">
        <v>4932</v>
      </c>
      <c r="AH334" s="124">
        <v>49</v>
      </c>
      <c r="AI334" s="145" t="s">
        <v>2353</v>
      </c>
      <c r="AJ334" s="145">
        <v>49</v>
      </c>
      <c r="AK334" s="145" t="s">
        <v>5843</v>
      </c>
    </row>
    <row r="335" spans="27:37" x14ac:dyDescent="0.35">
      <c r="AA335" s="128" t="s">
        <v>6182</v>
      </c>
      <c r="AB335" s="10" t="s">
        <v>5182</v>
      </c>
      <c r="AC335" s="51" t="s">
        <v>4591</v>
      </c>
      <c r="AD335" s="10" t="s">
        <v>413</v>
      </c>
      <c r="AE335" s="110" t="s">
        <v>413</v>
      </c>
      <c r="AF335" s="110" t="s">
        <v>413</v>
      </c>
      <c r="AG335" s="3" t="s">
        <v>413</v>
      </c>
      <c r="AH335" s="124"/>
      <c r="AI335" s="145" t="s">
        <v>1636</v>
      </c>
      <c r="AJ335" s="145" t="s">
        <v>1636</v>
      </c>
      <c r="AK335" s="145" t="s">
        <v>5844</v>
      </c>
    </row>
    <row r="336" spans="27:37" x14ac:dyDescent="0.35">
      <c r="AA336" s="128" t="s">
        <v>6182</v>
      </c>
      <c r="AB336" s="10" t="s">
        <v>5182</v>
      </c>
      <c r="AC336" s="51" t="s">
        <v>4612</v>
      </c>
      <c r="AD336" s="10" t="s">
        <v>413</v>
      </c>
      <c r="AE336" s="111" t="s">
        <v>413</v>
      </c>
      <c r="AF336" s="111" t="s">
        <v>413</v>
      </c>
      <c r="AG336" s="3" t="s">
        <v>413</v>
      </c>
      <c r="AH336" s="124"/>
      <c r="AI336" s="145" t="s">
        <v>1636</v>
      </c>
      <c r="AJ336" s="145" t="s">
        <v>1636</v>
      </c>
      <c r="AK336" s="145" t="s">
        <v>5845</v>
      </c>
    </row>
    <row r="337" spans="27:37" x14ac:dyDescent="0.35">
      <c r="AA337" s="128" t="s">
        <v>6182</v>
      </c>
      <c r="AB337" s="10" t="s">
        <v>5182</v>
      </c>
      <c r="AC337" s="51" t="s">
        <v>4633</v>
      </c>
      <c r="AD337" s="10" t="s">
        <v>413</v>
      </c>
      <c r="AE337" s="111" t="s">
        <v>413</v>
      </c>
      <c r="AF337" s="111" t="s">
        <v>413</v>
      </c>
      <c r="AG337" s="3" t="s">
        <v>413</v>
      </c>
      <c r="AH337" s="124"/>
      <c r="AI337" s="145" t="s">
        <v>1636</v>
      </c>
      <c r="AJ337" s="145" t="s">
        <v>1636</v>
      </c>
      <c r="AK337" s="145" t="s">
        <v>5846</v>
      </c>
    </row>
    <row r="338" spans="27:37" x14ac:dyDescent="0.35">
      <c r="AA338" s="128" t="s">
        <v>6182</v>
      </c>
      <c r="AB338" s="10" t="s">
        <v>5183</v>
      </c>
      <c r="AC338" s="51" t="s">
        <v>4583</v>
      </c>
      <c r="AD338" s="10" t="s">
        <v>1721</v>
      </c>
      <c r="AE338" s="111" t="s">
        <v>2109</v>
      </c>
      <c r="AF338" s="111" t="s">
        <v>2109</v>
      </c>
      <c r="AG338" s="3" t="s">
        <v>5990</v>
      </c>
      <c r="AH338" s="124">
        <v>38</v>
      </c>
      <c r="AI338" s="145" t="s">
        <v>2353</v>
      </c>
      <c r="AJ338" s="145">
        <v>49</v>
      </c>
      <c r="AK338" s="145" t="s">
        <v>5847</v>
      </c>
    </row>
    <row r="339" spans="27:37" x14ac:dyDescent="0.35">
      <c r="AA339" s="128" t="s">
        <v>6182</v>
      </c>
      <c r="AB339" s="10" t="s">
        <v>5183</v>
      </c>
      <c r="AC339" s="51" t="s">
        <v>4604</v>
      </c>
      <c r="AD339" s="10" t="s">
        <v>1721</v>
      </c>
      <c r="AE339" s="110" t="s">
        <v>2109</v>
      </c>
      <c r="AF339" s="110" t="s">
        <v>2109</v>
      </c>
      <c r="AG339" s="3" t="s">
        <v>6199</v>
      </c>
      <c r="AH339" s="124">
        <v>11</v>
      </c>
      <c r="AI339" s="145" t="s">
        <v>2353</v>
      </c>
      <c r="AJ339" s="145" t="s">
        <v>1636</v>
      </c>
      <c r="AK339" s="145" t="s">
        <v>5848</v>
      </c>
    </row>
    <row r="340" spans="27:37" x14ac:dyDescent="0.35">
      <c r="AA340" s="128" t="s">
        <v>6182</v>
      </c>
      <c r="AB340" s="10" t="s">
        <v>5183</v>
      </c>
      <c r="AC340" s="51" t="s">
        <v>4625</v>
      </c>
      <c r="AD340" s="10" t="s">
        <v>413</v>
      </c>
      <c r="AE340" s="111" t="s">
        <v>413</v>
      </c>
      <c r="AF340" s="111" t="s">
        <v>413</v>
      </c>
      <c r="AG340" s="3" t="s">
        <v>413</v>
      </c>
      <c r="AH340" s="124"/>
      <c r="AI340" s="145" t="s">
        <v>1636</v>
      </c>
      <c r="AJ340" s="145" t="s">
        <v>1636</v>
      </c>
      <c r="AK340" s="145" t="s">
        <v>5849</v>
      </c>
    </row>
    <row r="341" spans="27:37" x14ac:dyDescent="0.35">
      <c r="AA341" s="128" t="s">
        <v>6182</v>
      </c>
      <c r="AB341" s="10" t="s">
        <v>5183</v>
      </c>
      <c r="AC341" s="51" t="s">
        <v>4646</v>
      </c>
      <c r="AD341" s="10" t="s">
        <v>413</v>
      </c>
      <c r="AE341" s="111" t="s">
        <v>413</v>
      </c>
      <c r="AF341" s="111" t="s">
        <v>413</v>
      </c>
      <c r="AG341" s="3" t="s">
        <v>413</v>
      </c>
      <c r="AH341" s="124"/>
      <c r="AI341" s="145" t="s">
        <v>1636</v>
      </c>
      <c r="AJ341" s="145" t="s">
        <v>1636</v>
      </c>
      <c r="AK341" s="145" t="s">
        <v>5850</v>
      </c>
    </row>
    <row r="342" spans="27:37" x14ac:dyDescent="0.35">
      <c r="AA342" s="128" t="s">
        <v>6182</v>
      </c>
      <c r="AB342" s="10" t="s">
        <v>5184</v>
      </c>
      <c r="AC342" s="51" t="s">
        <v>4582</v>
      </c>
      <c r="AD342" s="10" t="s">
        <v>5390</v>
      </c>
      <c r="AE342" s="111" t="s">
        <v>5391</v>
      </c>
      <c r="AF342" s="111" t="s">
        <v>5391</v>
      </c>
      <c r="AG342" s="3" t="s">
        <v>5985</v>
      </c>
      <c r="AH342" s="124">
        <v>33</v>
      </c>
      <c r="AI342" s="145" t="s">
        <v>2353</v>
      </c>
      <c r="AJ342" s="145">
        <v>49</v>
      </c>
      <c r="AK342" s="145" t="s">
        <v>5851</v>
      </c>
    </row>
    <row r="343" spans="27:37" x14ac:dyDescent="0.35">
      <c r="AA343" s="128" t="s">
        <v>6182</v>
      </c>
      <c r="AB343" s="10" t="s">
        <v>5184</v>
      </c>
      <c r="AC343" s="51" t="s">
        <v>4603</v>
      </c>
      <c r="AD343" s="10" t="s">
        <v>1721</v>
      </c>
      <c r="AE343" s="110" t="s">
        <v>2109</v>
      </c>
      <c r="AF343" s="110" t="s">
        <v>2109</v>
      </c>
      <c r="AG343" s="3" t="s">
        <v>4456</v>
      </c>
      <c r="AH343" s="124">
        <v>16</v>
      </c>
      <c r="AI343" s="145" t="s">
        <v>2353</v>
      </c>
      <c r="AJ343" s="145" t="s">
        <v>1636</v>
      </c>
      <c r="AK343" s="145" t="s">
        <v>5852</v>
      </c>
    </row>
    <row r="344" spans="27:37" x14ac:dyDescent="0.35">
      <c r="AA344" s="128" t="s">
        <v>6182</v>
      </c>
      <c r="AB344" s="10" t="s">
        <v>5184</v>
      </c>
      <c r="AC344" s="51" t="s">
        <v>4624</v>
      </c>
      <c r="AD344" s="10" t="s">
        <v>413</v>
      </c>
      <c r="AE344" s="111" t="s">
        <v>413</v>
      </c>
      <c r="AF344" s="111" t="s">
        <v>413</v>
      </c>
      <c r="AG344" s="3" t="s">
        <v>413</v>
      </c>
      <c r="AH344" s="124"/>
      <c r="AI344" s="145" t="s">
        <v>1636</v>
      </c>
      <c r="AJ344" s="145" t="s">
        <v>1636</v>
      </c>
      <c r="AK344" s="145" t="s">
        <v>5853</v>
      </c>
    </row>
    <row r="345" spans="27:37" x14ac:dyDescent="0.35">
      <c r="AA345" s="128" t="s">
        <v>6182</v>
      </c>
      <c r="AB345" s="10" t="s">
        <v>5184</v>
      </c>
      <c r="AC345" s="51" t="s">
        <v>4645</v>
      </c>
      <c r="AD345" s="10" t="s">
        <v>413</v>
      </c>
      <c r="AE345" s="111" t="s">
        <v>413</v>
      </c>
      <c r="AF345" s="111" t="s">
        <v>413</v>
      </c>
      <c r="AG345" s="3" t="s">
        <v>413</v>
      </c>
      <c r="AH345" s="124"/>
      <c r="AI345" s="145" t="s">
        <v>1636</v>
      </c>
      <c r="AJ345" s="145" t="s">
        <v>1636</v>
      </c>
      <c r="AK345" s="145" t="s">
        <v>5854</v>
      </c>
    </row>
    <row r="346" spans="27:37" x14ac:dyDescent="0.35">
      <c r="AA346" s="128" t="s">
        <v>6182</v>
      </c>
      <c r="AB346" s="10" t="s">
        <v>5185</v>
      </c>
      <c r="AC346" s="51" t="s">
        <v>4581</v>
      </c>
      <c r="AD346" s="10" t="s">
        <v>5390</v>
      </c>
      <c r="AE346" s="111" t="s">
        <v>5391</v>
      </c>
      <c r="AF346" s="111" t="s">
        <v>5391</v>
      </c>
      <c r="AG346" s="3" t="s">
        <v>5385</v>
      </c>
      <c r="AH346" s="124">
        <v>49</v>
      </c>
      <c r="AI346" s="145" t="s">
        <v>2353</v>
      </c>
      <c r="AJ346" s="145">
        <v>49</v>
      </c>
      <c r="AK346" s="145" t="s">
        <v>5855</v>
      </c>
    </row>
    <row r="347" spans="27:37" x14ac:dyDescent="0.35">
      <c r="AA347" s="128" t="s">
        <v>6182</v>
      </c>
      <c r="AB347" s="10" t="s">
        <v>5185</v>
      </c>
      <c r="AC347" s="51" t="s">
        <v>4602</v>
      </c>
      <c r="AD347" s="10" t="s">
        <v>413</v>
      </c>
      <c r="AE347" s="110" t="s">
        <v>413</v>
      </c>
      <c r="AF347" s="110" t="s">
        <v>413</v>
      </c>
      <c r="AG347" s="3" t="s">
        <v>413</v>
      </c>
      <c r="AH347" s="124"/>
      <c r="AI347" s="145" t="s">
        <v>1636</v>
      </c>
      <c r="AJ347" s="145" t="s">
        <v>1636</v>
      </c>
      <c r="AK347" s="145" t="s">
        <v>5856</v>
      </c>
    </row>
    <row r="348" spans="27:37" x14ac:dyDescent="0.35">
      <c r="AA348" s="128" t="s">
        <v>6182</v>
      </c>
      <c r="AB348" s="10" t="s">
        <v>5185</v>
      </c>
      <c r="AC348" s="51" t="s">
        <v>4623</v>
      </c>
      <c r="AD348" s="10" t="s">
        <v>413</v>
      </c>
      <c r="AE348" s="111" t="s">
        <v>413</v>
      </c>
      <c r="AF348" s="111" t="s">
        <v>413</v>
      </c>
      <c r="AG348" s="3" t="s">
        <v>413</v>
      </c>
      <c r="AH348" s="124"/>
      <c r="AI348" s="145" t="s">
        <v>1636</v>
      </c>
      <c r="AJ348" s="145" t="s">
        <v>1636</v>
      </c>
      <c r="AK348" s="145" t="s">
        <v>5857</v>
      </c>
    </row>
    <row r="349" spans="27:37" x14ac:dyDescent="0.35">
      <c r="AA349" s="128" t="s">
        <v>6182</v>
      </c>
      <c r="AB349" s="10" t="s">
        <v>5185</v>
      </c>
      <c r="AC349" s="51" t="s">
        <v>4644</v>
      </c>
      <c r="AD349" s="10" t="s">
        <v>413</v>
      </c>
      <c r="AE349" s="111" t="s">
        <v>413</v>
      </c>
      <c r="AF349" s="111" t="s">
        <v>413</v>
      </c>
      <c r="AG349" s="3" t="s">
        <v>413</v>
      </c>
      <c r="AH349" s="124"/>
      <c r="AI349" s="145" t="s">
        <v>1636</v>
      </c>
      <c r="AJ349" s="145" t="s">
        <v>1636</v>
      </c>
      <c r="AK349" s="145" t="s">
        <v>5858</v>
      </c>
    </row>
    <row r="350" spans="27:37" x14ac:dyDescent="0.35">
      <c r="AA350" s="128" t="s">
        <v>6182</v>
      </c>
      <c r="AB350" s="10" t="s">
        <v>5186</v>
      </c>
      <c r="AC350" s="51" t="s">
        <v>4580</v>
      </c>
      <c r="AD350" s="10" t="s">
        <v>1721</v>
      </c>
      <c r="AE350" s="111" t="s">
        <v>2109</v>
      </c>
      <c r="AF350" s="111" t="s">
        <v>2109</v>
      </c>
      <c r="AG350" s="3" t="s">
        <v>4456</v>
      </c>
      <c r="AH350" s="124">
        <v>21</v>
      </c>
      <c r="AI350" s="145" t="s">
        <v>2353</v>
      </c>
      <c r="AJ350" s="145">
        <v>49</v>
      </c>
      <c r="AK350" s="145" t="s">
        <v>5859</v>
      </c>
    </row>
    <row r="351" spans="27:37" x14ac:dyDescent="0.35">
      <c r="AA351" s="128" t="s">
        <v>6182</v>
      </c>
      <c r="AB351" s="10" t="s">
        <v>5186</v>
      </c>
      <c r="AC351" s="51" t="s">
        <v>4601</v>
      </c>
      <c r="AD351" s="10" t="s">
        <v>1721</v>
      </c>
      <c r="AE351" s="110" t="s">
        <v>2109</v>
      </c>
      <c r="AF351" s="110" t="s">
        <v>2109</v>
      </c>
      <c r="AG351" s="3" t="s">
        <v>6200</v>
      </c>
      <c r="AH351" s="124">
        <v>28</v>
      </c>
      <c r="AI351" s="145" t="s">
        <v>2353</v>
      </c>
      <c r="AJ351" s="145" t="s">
        <v>1636</v>
      </c>
      <c r="AK351" s="145" t="s">
        <v>5860</v>
      </c>
    </row>
    <row r="352" spans="27:37" x14ac:dyDescent="0.35">
      <c r="AA352" s="128" t="s">
        <v>6182</v>
      </c>
      <c r="AB352" s="10" t="s">
        <v>5186</v>
      </c>
      <c r="AC352" s="51" t="s">
        <v>4622</v>
      </c>
      <c r="AD352" s="10" t="s">
        <v>413</v>
      </c>
      <c r="AE352" s="110" t="s">
        <v>413</v>
      </c>
      <c r="AF352" s="110" t="s">
        <v>413</v>
      </c>
      <c r="AG352" s="3" t="s">
        <v>413</v>
      </c>
      <c r="AH352" s="124"/>
      <c r="AI352" s="145" t="s">
        <v>1636</v>
      </c>
      <c r="AJ352" s="145" t="s">
        <v>1636</v>
      </c>
      <c r="AK352" s="145" t="s">
        <v>5861</v>
      </c>
    </row>
    <row r="353" spans="27:37" x14ac:dyDescent="0.35">
      <c r="AA353" s="128" t="s">
        <v>6182</v>
      </c>
      <c r="AB353" s="10" t="s">
        <v>5186</v>
      </c>
      <c r="AC353" s="51" t="s">
        <v>4643</v>
      </c>
      <c r="AD353" s="10" t="s">
        <v>413</v>
      </c>
      <c r="AE353" s="110" t="s">
        <v>413</v>
      </c>
      <c r="AF353" s="110" t="s">
        <v>413</v>
      </c>
      <c r="AG353" s="3" t="s">
        <v>413</v>
      </c>
      <c r="AH353" s="124"/>
      <c r="AI353" s="145" t="s">
        <v>1636</v>
      </c>
      <c r="AJ353" s="145" t="s">
        <v>1636</v>
      </c>
      <c r="AK353" s="145" t="s">
        <v>5862</v>
      </c>
    </row>
    <row r="354" spans="27:37" x14ac:dyDescent="0.35">
      <c r="AA354" s="128" t="s">
        <v>6182</v>
      </c>
      <c r="AB354" s="10" t="s">
        <v>5187</v>
      </c>
      <c r="AC354" s="51" t="s">
        <v>4579</v>
      </c>
      <c r="AD354" s="10" t="s">
        <v>5390</v>
      </c>
      <c r="AE354" s="110" t="s">
        <v>5391</v>
      </c>
      <c r="AF354" s="110" t="s">
        <v>5391</v>
      </c>
      <c r="AG354" s="3" t="s">
        <v>6007</v>
      </c>
      <c r="AH354" s="124">
        <v>32</v>
      </c>
      <c r="AI354" s="145" t="s">
        <v>2353</v>
      </c>
      <c r="AJ354" s="145">
        <v>37</v>
      </c>
      <c r="AK354" s="145" t="s">
        <v>5863</v>
      </c>
    </row>
    <row r="355" spans="27:37" x14ac:dyDescent="0.35">
      <c r="AA355" s="128" t="s">
        <v>6182</v>
      </c>
      <c r="AB355" s="10" t="s">
        <v>5187</v>
      </c>
      <c r="AC355" s="51" t="s">
        <v>4600</v>
      </c>
      <c r="AD355" s="10" t="s">
        <v>5390</v>
      </c>
      <c r="AE355" s="110" t="s">
        <v>5391</v>
      </c>
      <c r="AF355" s="110" t="s">
        <v>5391</v>
      </c>
      <c r="AG355" s="3" t="s">
        <v>5373</v>
      </c>
      <c r="AH355" s="124">
        <v>5</v>
      </c>
      <c r="AI355" s="145" t="s">
        <v>2353</v>
      </c>
      <c r="AJ355" s="145" t="s">
        <v>1636</v>
      </c>
      <c r="AK355" s="145" t="s">
        <v>5864</v>
      </c>
    </row>
    <row r="356" spans="27:37" x14ac:dyDescent="0.35">
      <c r="AA356" s="128" t="s">
        <v>6182</v>
      </c>
      <c r="AB356" s="10" t="s">
        <v>5187</v>
      </c>
      <c r="AC356" s="51" t="s">
        <v>4621</v>
      </c>
      <c r="AD356" s="10" t="s">
        <v>413</v>
      </c>
      <c r="AE356" s="111" t="s">
        <v>413</v>
      </c>
      <c r="AF356" s="111" t="s">
        <v>413</v>
      </c>
      <c r="AG356" s="3" t="s">
        <v>413</v>
      </c>
      <c r="AH356" s="124"/>
      <c r="AI356" s="145" t="s">
        <v>1636</v>
      </c>
      <c r="AJ356" s="145" t="s">
        <v>1636</v>
      </c>
      <c r="AK356" s="145" t="s">
        <v>5865</v>
      </c>
    </row>
    <row r="357" spans="27:37" x14ac:dyDescent="0.35">
      <c r="AA357" s="128" t="s">
        <v>6182</v>
      </c>
      <c r="AB357" s="10" t="s">
        <v>5187</v>
      </c>
      <c r="AC357" s="51" t="s">
        <v>4642</v>
      </c>
      <c r="AD357" s="10" t="s">
        <v>413</v>
      </c>
      <c r="AE357" s="111" t="s">
        <v>413</v>
      </c>
      <c r="AF357" s="111" t="s">
        <v>413</v>
      </c>
      <c r="AG357" s="3" t="s">
        <v>413</v>
      </c>
      <c r="AH357" s="124"/>
      <c r="AI357" s="145" t="s">
        <v>1636</v>
      </c>
      <c r="AJ357" s="145" t="s">
        <v>1636</v>
      </c>
      <c r="AK357" s="145" t="s">
        <v>5866</v>
      </c>
    </row>
    <row r="358" spans="27:37" x14ac:dyDescent="0.35">
      <c r="AA358" s="128" t="s">
        <v>6182</v>
      </c>
      <c r="AB358" s="10" t="s">
        <v>5188</v>
      </c>
      <c r="AC358" s="51" t="s">
        <v>4578</v>
      </c>
      <c r="AD358" s="10" t="s">
        <v>1475</v>
      </c>
      <c r="AE358" s="111" t="s">
        <v>1634</v>
      </c>
      <c r="AF358" s="111" t="s">
        <v>1634</v>
      </c>
      <c r="AG358" s="3" t="s">
        <v>4930</v>
      </c>
      <c r="AH358" s="124">
        <v>41</v>
      </c>
      <c r="AI358" s="145" t="s">
        <v>2353</v>
      </c>
      <c r="AJ358" s="145">
        <v>49</v>
      </c>
      <c r="AK358" s="145" t="s">
        <v>5867</v>
      </c>
    </row>
    <row r="359" spans="27:37" x14ac:dyDescent="0.35">
      <c r="AA359" s="128" t="s">
        <v>6182</v>
      </c>
      <c r="AB359" s="10" t="s">
        <v>5188</v>
      </c>
      <c r="AC359" s="51" t="s">
        <v>4599</v>
      </c>
      <c r="AD359" s="10" t="s">
        <v>1721</v>
      </c>
      <c r="AE359" s="110" t="s">
        <v>2109</v>
      </c>
      <c r="AF359" s="110" t="s">
        <v>2109</v>
      </c>
      <c r="AG359" s="3" t="s">
        <v>6196</v>
      </c>
      <c r="AH359" s="124">
        <v>8</v>
      </c>
      <c r="AI359" s="145" t="s">
        <v>2353</v>
      </c>
      <c r="AJ359" s="145" t="s">
        <v>1636</v>
      </c>
      <c r="AK359" s="145" t="s">
        <v>5868</v>
      </c>
    </row>
    <row r="360" spans="27:37" x14ac:dyDescent="0.35">
      <c r="AA360" s="128" t="s">
        <v>6182</v>
      </c>
      <c r="AB360" s="10" t="s">
        <v>5188</v>
      </c>
      <c r="AC360" s="51" t="s">
        <v>4620</v>
      </c>
      <c r="AD360" s="10" t="s">
        <v>413</v>
      </c>
      <c r="AE360" s="111" t="s">
        <v>413</v>
      </c>
      <c r="AF360" s="111" t="s">
        <v>413</v>
      </c>
      <c r="AG360" s="3" t="s">
        <v>413</v>
      </c>
      <c r="AH360" s="124"/>
      <c r="AI360" s="145" t="s">
        <v>1636</v>
      </c>
      <c r="AJ360" s="145" t="s">
        <v>1636</v>
      </c>
      <c r="AK360" s="145" t="s">
        <v>5869</v>
      </c>
    </row>
    <row r="361" spans="27:37" x14ac:dyDescent="0.35">
      <c r="AA361" s="128" t="s">
        <v>6182</v>
      </c>
      <c r="AB361" s="10" t="s">
        <v>5188</v>
      </c>
      <c r="AC361" s="51" t="s">
        <v>4641</v>
      </c>
      <c r="AD361" s="10" t="s">
        <v>413</v>
      </c>
      <c r="AE361" s="111" t="s">
        <v>413</v>
      </c>
      <c r="AF361" s="111" t="s">
        <v>413</v>
      </c>
      <c r="AG361" s="3" t="s">
        <v>413</v>
      </c>
      <c r="AH361" s="124"/>
      <c r="AI361" s="145" t="s">
        <v>1636</v>
      </c>
      <c r="AJ361" s="145" t="s">
        <v>1636</v>
      </c>
      <c r="AK361" s="145" t="s">
        <v>5870</v>
      </c>
    </row>
    <row r="362" spans="27:37" x14ac:dyDescent="0.35">
      <c r="AA362" s="128" t="s">
        <v>6182</v>
      </c>
      <c r="AB362" s="10" t="s">
        <v>5192</v>
      </c>
      <c r="AC362" s="51" t="s">
        <v>4577</v>
      </c>
      <c r="AD362" s="10" t="s">
        <v>1721</v>
      </c>
      <c r="AE362" s="111" t="s">
        <v>2109</v>
      </c>
      <c r="AF362" s="111" t="s">
        <v>2109</v>
      </c>
      <c r="AG362" s="3" t="s">
        <v>6199</v>
      </c>
      <c r="AH362" s="124">
        <v>13</v>
      </c>
      <c r="AI362" s="145" t="s">
        <v>2353</v>
      </c>
      <c r="AJ362" s="145">
        <v>49</v>
      </c>
      <c r="AK362" s="145" t="s">
        <v>5871</v>
      </c>
    </row>
    <row r="363" spans="27:37" x14ac:dyDescent="0.35">
      <c r="AA363" s="128" t="s">
        <v>6182</v>
      </c>
      <c r="AB363" s="10" t="s">
        <v>5192</v>
      </c>
      <c r="AC363" s="51" t="s">
        <v>4598</v>
      </c>
      <c r="AD363" s="10" t="s">
        <v>2092</v>
      </c>
      <c r="AE363" s="110" t="s">
        <v>2110</v>
      </c>
      <c r="AF363" s="110" t="s">
        <v>2110</v>
      </c>
      <c r="AG363" s="3" t="s">
        <v>6001</v>
      </c>
      <c r="AH363" s="124">
        <v>36</v>
      </c>
      <c r="AI363" s="145" t="s">
        <v>2353</v>
      </c>
      <c r="AJ363" s="145" t="s">
        <v>1636</v>
      </c>
      <c r="AK363" s="145" t="s">
        <v>5872</v>
      </c>
    </row>
    <row r="364" spans="27:37" x14ac:dyDescent="0.35">
      <c r="AA364" s="128" t="s">
        <v>6182</v>
      </c>
      <c r="AB364" s="10" t="s">
        <v>5192</v>
      </c>
      <c r="AC364" s="51" t="s">
        <v>4619</v>
      </c>
      <c r="AD364" s="10" t="s">
        <v>413</v>
      </c>
      <c r="AE364" s="110" t="s">
        <v>413</v>
      </c>
      <c r="AF364" s="110" t="s">
        <v>413</v>
      </c>
      <c r="AG364" s="3" t="s">
        <v>413</v>
      </c>
      <c r="AH364" s="124"/>
      <c r="AI364" s="145" t="s">
        <v>1636</v>
      </c>
      <c r="AJ364" s="145" t="s">
        <v>1636</v>
      </c>
      <c r="AK364" s="145" t="s">
        <v>5873</v>
      </c>
    </row>
    <row r="365" spans="27:37" x14ac:dyDescent="0.35">
      <c r="AA365" s="128" t="s">
        <v>6182</v>
      </c>
      <c r="AB365" s="10" t="s">
        <v>5192</v>
      </c>
      <c r="AC365" s="51" t="s">
        <v>4640</v>
      </c>
      <c r="AD365" s="10" t="s">
        <v>413</v>
      </c>
      <c r="AE365" s="110" t="s">
        <v>413</v>
      </c>
      <c r="AF365" s="110" t="s">
        <v>413</v>
      </c>
      <c r="AG365" s="3" t="s">
        <v>413</v>
      </c>
      <c r="AH365" s="124"/>
      <c r="AI365" s="145" t="s">
        <v>1636</v>
      </c>
      <c r="AJ365" s="145" t="s">
        <v>1636</v>
      </c>
      <c r="AK365" s="145" t="s">
        <v>5874</v>
      </c>
    </row>
    <row r="366" spans="27:37" x14ac:dyDescent="0.35">
      <c r="AA366" s="128" t="s">
        <v>6182</v>
      </c>
      <c r="AB366" s="10" t="s">
        <v>5193</v>
      </c>
      <c r="AC366" s="51" t="s">
        <v>4485</v>
      </c>
      <c r="AD366" s="10" t="s">
        <v>837</v>
      </c>
      <c r="AE366" s="110" t="s">
        <v>1117</v>
      </c>
      <c r="AF366" s="110" t="s">
        <v>1117</v>
      </c>
      <c r="AG366" s="3" t="s">
        <v>5384</v>
      </c>
      <c r="AH366" s="124">
        <v>13</v>
      </c>
      <c r="AI366" s="145" t="s">
        <v>2353</v>
      </c>
      <c r="AJ366" s="145">
        <v>49</v>
      </c>
      <c r="AK366" s="145" t="s">
        <v>5875</v>
      </c>
    </row>
    <row r="367" spans="27:37" x14ac:dyDescent="0.35">
      <c r="AA367" s="128" t="s">
        <v>6182</v>
      </c>
      <c r="AB367" s="10" t="s">
        <v>5193</v>
      </c>
      <c r="AC367" s="51" t="s">
        <v>4506</v>
      </c>
      <c r="AD367" s="10" t="s">
        <v>834</v>
      </c>
      <c r="AE367" s="110" t="s">
        <v>1150</v>
      </c>
      <c r="AF367" s="110" t="s">
        <v>1150</v>
      </c>
      <c r="AG367" s="3" t="s">
        <v>4924</v>
      </c>
      <c r="AH367" s="124">
        <v>36</v>
      </c>
      <c r="AI367" s="145" t="s">
        <v>2353</v>
      </c>
      <c r="AJ367" s="145" t="s">
        <v>1636</v>
      </c>
      <c r="AK367" s="145" t="s">
        <v>5876</v>
      </c>
    </row>
    <row r="368" spans="27:37" x14ac:dyDescent="0.35">
      <c r="AA368" s="128" t="s">
        <v>6182</v>
      </c>
      <c r="AB368" s="10" t="s">
        <v>5193</v>
      </c>
      <c r="AC368" s="51" t="s">
        <v>4527</v>
      </c>
      <c r="AD368" s="10" t="s">
        <v>413</v>
      </c>
      <c r="AE368" s="110" t="s">
        <v>413</v>
      </c>
      <c r="AF368" s="110" t="s">
        <v>413</v>
      </c>
      <c r="AG368" s="3" t="s">
        <v>413</v>
      </c>
      <c r="AH368" s="124"/>
      <c r="AI368" s="145" t="s">
        <v>1636</v>
      </c>
      <c r="AJ368" s="145" t="s">
        <v>1636</v>
      </c>
      <c r="AK368" s="145" t="s">
        <v>5877</v>
      </c>
    </row>
    <row r="369" spans="27:37" x14ac:dyDescent="0.35">
      <c r="AA369" s="128" t="s">
        <v>6182</v>
      </c>
      <c r="AB369" s="10" t="s">
        <v>5193</v>
      </c>
      <c r="AC369" s="51" t="s">
        <v>4548</v>
      </c>
      <c r="AD369" s="10" t="s">
        <v>413</v>
      </c>
      <c r="AE369" s="110" t="s">
        <v>413</v>
      </c>
      <c r="AF369" s="110" t="s">
        <v>413</v>
      </c>
      <c r="AG369" s="3" t="s">
        <v>413</v>
      </c>
      <c r="AH369" s="124"/>
      <c r="AI369" s="145" t="s">
        <v>1636</v>
      </c>
      <c r="AJ369" s="145" t="s">
        <v>1636</v>
      </c>
      <c r="AK369" s="145" t="s">
        <v>5878</v>
      </c>
    </row>
    <row r="370" spans="27:37" x14ac:dyDescent="0.35">
      <c r="AA370" s="128" t="s">
        <v>6182</v>
      </c>
      <c r="AB370" s="10" t="s">
        <v>5194</v>
      </c>
      <c r="AC370" s="51" t="s">
        <v>4484</v>
      </c>
      <c r="AD370" s="10" t="s">
        <v>824</v>
      </c>
      <c r="AE370" s="110" t="s">
        <v>2107</v>
      </c>
      <c r="AF370" s="110" t="s">
        <v>2107</v>
      </c>
      <c r="AG370" s="3" t="s">
        <v>6006</v>
      </c>
      <c r="AH370" s="124">
        <v>24</v>
      </c>
      <c r="AI370" s="145" t="s">
        <v>2353</v>
      </c>
      <c r="AJ370" s="145">
        <v>49</v>
      </c>
      <c r="AK370" s="145" t="s">
        <v>5879</v>
      </c>
    </row>
    <row r="371" spans="27:37" x14ac:dyDescent="0.35">
      <c r="AA371" s="128" t="s">
        <v>6182</v>
      </c>
      <c r="AB371" s="10" t="s">
        <v>5194</v>
      </c>
      <c r="AC371" s="51" t="s">
        <v>4505</v>
      </c>
      <c r="AD371" s="10" t="s">
        <v>834</v>
      </c>
      <c r="AE371" s="110" t="s">
        <v>1150</v>
      </c>
      <c r="AF371" s="110" t="s">
        <v>1150</v>
      </c>
      <c r="AG371" s="3" t="s">
        <v>6034</v>
      </c>
      <c r="AH371" s="124">
        <v>16</v>
      </c>
      <c r="AI371" s="145" t="s">
        <v>2353</v>
      </c>
      <c r="AJ371" s="145" t="s">
        <v>1636</v>
      </c>
      <c r="AK371" s="145" t="s">
        <v>5880</v>
      </c>
    </row>
    <row r="372" spans="27:37" x14ac:dyDescent="0.35">
      <c r="AA372" s="128" t="s">
        <v>6182</v>
      </c>
      <c r="AB372" s="10" t="s">
        <v>5194</v>
      </c>
      <c r="AC372" s="51" t="s">
        <v>4526</v>
      </c>
      <c r="AD372" s="48" t="s">
        <v>837</v>
      </c>
      <c r="AE372" s="110" t="s">
        <v>1117</v>
      </c>
      <c r="AF372" s="110" t="s">
        <v>1117</v>
      </c>
      <c r="AG372" s="3" t="s">
        <v>4450</v>
      </c>
      <c r="AH372" s="124">
        <v>9</v>
      </c>
      <c r="AI372" s="145" t="s">
        <v>2353</v>
      </c>
      <c r="AJ372" s="145" t="s">
        <v>1636</v>
      </c>
      <c r="AK372" s="145" t="s">
        <v>5881</v>
      </c>
    </row>
    <row r="373" spans="27:37" x14ac:dyDescent="0.35">
      <c r="AA373" s="128" t="s">
        <v>6182</v>
      </c>
      <c r="AB373" s="10" t="s">
        <v>5194</v>
      </c>
      <c r="AC373" s="51" t="s">
        <v>4547</v>
      </c>
      <c r="AD373" s="10" t="s">
        <v>413</v>
      </c>
      <c r="AE373" s="110" t="s">
        <v>413</v>
      </c>
      <c r="AF373" s="110" t="s">
        <v>413</v>
      </c>
      <c r="AG373" s="3" t="s">
        <v>413</v>
      </c>
      <c r="AH373" s="124"/>
      <c r="AI373" s="145" t="s">
        <v>1636</v>
      </c>
      <c r="AJ373" s="145" t="s">
        <v>1636</v>
      </c>
      <c r="AK373" s="145" t="s">
        <v>5882</v>
      </c>
    </row>
    <row r="374" spans="27:37" x14ac:dyDescent="0.35">
      <c r="AA374" s="128" t="s">
        <v>6182</v>
      </c>
      <c r="AB374" s="10" t="s">
        <v>5195</v>
      </c>
      <c r="AC374" s="51" t="s">
        <v>4483</v>
      </c>
      <c r="AD374" s="10" t="s">
        <v>824</v>
      </c>
      <c r="AE374" s="110" t="s">
        <v>2107</v>
      </c>
      <c r="AF374" s="110" t="s">
        <v>2107</v>
      </c>
      <c r="AG374" s="3" t="s">
        <v>4466</v>
      </c>
      <c r="AH374" s="124">
        <v>22</v>
      </c>
      <c r="AI374" s="145" t="s">
        <v>2353</v>
      </c>
      <c r="AJ374" s="145">
        <v>49</v>
      </c>
      <c r="AK374" s="145" t="s">
        <v>5883</v>
      </c>
    </row>
    <row r="375" spans="27:37" x14ac:dyDescent="0.35">
      <c r="AA375" s="128" t="s">
        <v>6182</v>
      </c>
      <c r="AB375" s="10" t="s">
        <v>5195</v>
      </c>
      <c r="AC375" s="51" t="s">
        <v>4504</v>
      </c>
      <c r="AD375" s="10" t="s">
        <v>824</v>
      </c>
      <c r="AE375" s="110" t="s">
        <v>2107</v>
      </c>
      <c r="AF375" s="110" t="s">
        <v>2107</v>
      </c>
      <c r="AG375" s="3" t="s">
        <v>5996</v>
      </c>
      <c r="AH375" s="124">
        <v>16</v>
      </c>
      <c r="AI375" s="145" t="s">
        <v>2353</v>
      </c>
      <c r="AJ375" s="145" t="s">
        <v>1636</v>
      </c>
      <c r="AK375" s="145" t="s">
        <v>5884</v>
      </c>
    </row>
    <row r="376" spans="27:37" x14ac:dyDescent="0.35">
      <c r="AA376" s="128" t="s">
        <v>6182</v>
      </c>
      <c r="AB376" s="10" t="s">
        <v>5195</v>
      </c>
      <c r="AC376" s="51" t="s">
        <v>4525</v>
      </c>
      <c r="AD376" s="10" t="s">
        <v>824</v>
      </c>
      <c r="AE376" s="110" t="s">
        <v>2107</v>
      </c>
      <c r="AF376" s="110" t="s">
        <v>2107</v>
      </c>
      <c r="AG376" s="3" t="s">
        <v>4918</v>
      </c>
      <c r="AH376" s="124">
        <v>11</v>
      </c>
      <c r="AI376" s="145" t="s">
        <v>2353</v>
      </c>
      <c r="AJ376" s="145" t="s">
        <v>1636</v>
      </c>
      <c r="AK376" s="145" t="s">
        <v>5885</v>
      </c>
    </row>
    <row r="377" spans="27:37" x14ac:dyDescent="0.35">
      <c r="AA377" s="128" t="s">
        <v>6182</v>
      </c>
      <c r="AB377" s="10" t="s">
        <v>5195</v>
      </c>
      <c r="AC377" s="51" t="s">
        <v>4546</v>
      </c>
      <c r="AD377" s="10" t="s">
        <v>413</v>
      </c>
      <c r="AE377" s="110" t="s">
        <v>413</v>
      </c>
      <c r="AF377" s="110" t="s">
        <v>413</v>
      </c>
      <c r="AG377" s="3" t="s">
        <v>413</v>
      </c>
      <c r="AH377" s="124"/>
      <c r="AI377" s="145" t="s">
        <v>1636</v>
      </c>
      <c r="AJ377" s="145" t="s">
        <v>1636</v>
      </c>
      <c r="AK377" s="145" t="s">
        <v>5886</v>
      </c>
    </row>
    <row r="378" spans="27:37" x14ac:dyDescent="0.35">
      <c r="AA378" s="128" t="s">
        <v>6182</v>
      </c>
      <c r="AB378" s="10" t="s">
        <v>5196</v>
      </c>
      <c r="AC378" s="51" t="s">
        <v>4482</v>
      </c>
      <c r="AD378" s="10" t="s">
        <v>824</v>
      </c>
      <c r="AE378" s="110" t="s">
        <v>2107</v>
      </c>
      <c r="AF378" s="110" t="s">
        <v>2107</v>
      </c>
      <c r="AG378" s="116" t="s">
        <v>4447</v>
      </c>
      <c r="AH378" s="124">
        <v>16</v>
      </c>
      <c r="AI378" s="145" t="s">
        <v>2353</v>
      </c>
      <c r="AJ378" s="145">
        <v>49</v>
      </c>
      <c r="AK378" s="145" t="s">
        <v>5887</v>
      </c>
    </row>
    <row r="379" spans="27:37" x14ac:dyDescent="0.35">
      <c r="AA379" s="128" t="s">
        <v>6182</v>
      </c>
      <c r="AB379" s="10" t="s">
        <v>5196</v>
      </c>
      <c r="AC379" s="51" t="s">
        <v>4503</v>
      </c>
      <c r="AD379" s="10" t="s">
        <v>824</v>
      </c>
      <c r="AE379" s="110" t="s">
        <v>2107</v>
      </c>
      <c r="AF379" s="110" t="s">
        <v>2107</v>
      </c>
      <c r="AG379" s="3" t="s">
        <v>5997</v>
      </c>
      <c r="AH379" s="124">
        <v>23</v>
      </c>
      <c r="AI379" s="145" t="s">
        <v>2353</v>
      </c>
      <c r="AJ379" s="145" t="s">
        <v>1636</v>
      </c>
      <c r="AK379" s="145" t="s">
        <v>5888</v>
      </c>
    </row>
    <row r="380" spans="27:37" x14ac:dyDescent="0.35">
      <c r="AA380" s="128" t="s">
        <v>6182</v>
      </c>
      <c r="AB380" s="10" t="s">
        <v>5196</v>
      </c>
      <c r="AC380" s="51" t="s">
        <v>4524</v>
      </c>
      <c r="AD380" s="10" t="s">
        <v>824</v>
      </c>
      <c r="AE380" s="110" t="s">
        <v>2107</v>
      </c>
      <c r="AF380" s="110" t="s">
        <v>2107</v>
      </c>
      <c r="AG380" s="3" t="s">
        <v>4466</v>
      </c>
      <c r="AH380" s="124">
        <v>10</v>
      </c>
      <c r="AI380" s="145" t="s">
        <v>2353</v>
      </c>
      <c r="AJ380" s="145" t="s">
        <v>1636</v>
      </c>
      <c r="AK380" s="145" t="s">
        <v>5889</v>
      </c>
    </row>
    <row r="381" spans="27:37" x14ac:dyDescent="0.35">
      <c r="AA381" s="128" t="s">
        <v>6182</v>
      </c>
      <c r="AB381" s="10" t="s">
        <v>5196</v>
      </c>
      <c r="AC381" s="51" t="s">
        <v>4545</v>
      </c>
      <c r="AD381" s="10" t="s">
        <v>413</v>
      </c>
      <c r="AE381" s="110" t="s">
        <v>413</v>
      </c>
      <c r="AF381" s="110" t="s">
        <v>413</v>
      </c>
      <c r="AG381" s="3" t="s">
        <v>413</v>
      </c>
      <c r="AH381" s="124"/>
      <c r="AI381" s="145" t="s">
        <v>1636</v>
      </c>
      <c r="AJ381" s="145" t="s">
        <v>1636</v>
      </c>
      <c r="AK381" s="145" t="s">
        <v>5890</v>
      </c>
    </row>
    <row r="382" spans="27:37" x14ac:dyDescent="0.35">
      <c r="AA382" s="128" t="s">
        <v>6182</v>
      </c>
      <c r="AB382" s="10" t="s">
        <v>5197</v>
      </c>
      <c r="AC382" s="51" t="s">
        <v>4481</v>
      </c>
      <c r="AD382" s="10" t="s">
        <v>819</v>
      </c>
      <c r="AE382" s="110" t="s">
        <v>2979</v>
      </c>
      <c r="AF382" s="110" t="s">
        <v>2979</v>
      </c>
      <c r="AG382" s="3" t="s">
        <v>6212</v>
      </c>
      <c r="AH382" s="124">
        <v>40</v>
      </c>
      <c r="AI382" s="145" t="s">
        <v>2353</v>
      </c>
      <c r="AJ382" s="145">
        <v>49</v>
      </c>
      <c r="AK382" s="145" t="s">
        <v>5891</v>
      </c>
    </row>
    <row r="383" spans="27:37" x14ac:dyDescent="0.35">
      <c r="AA383" s="128" t="s">
        <v>6182</v>
      </c>
      <c r="AB383" s="10" t="s">
        <v>5197</v>
      </c>
      <c r="AC383" s="51" t="s">
        <v>4502</v>
      </c>
      <c r="AD383" s="10" t="s">
        <v>824</v>
      </c>
      <c r="AE383" s="110" t="s">
        <v>2107</v>
      </c>
      <c r="AF383" s="110" t="s">
        <v>2107</v>
      </c>
      <c r="AG383" s="3" t="s">
        <v>4447</v>
      </c>
      <c r="AH383" s="124">
        <v>9</v>
      </c>
      <c r="AI383" s="145" t="s">
        <v>2353</v>
      </c>
      <c r="AJ383" s="145" t="s">
        <v>1636</v>
      </c>
      <c r="AK383" s="145" t="s">
        <v>5892</v>
      </c>
    </row>
    <row r="384" spans="27:37" x14ac:dyDescent="0.35">
      <c r="AA384" s="128" t="s">
        <v>6182</v>
      </c>
      <c r="AB384" s="10" t="s">
        <v>5197</v>
      </c>
      <c r="AC384" s="51" t="s">
        <v>4523</v>
      </c>
      <c r="AD384" s="10" t="s">
        <v>413</v>
      </c>
      <c r="AE384" s="110" t="s">
        <v>413</v>
      </c>
      <c r="AF384" s="110" t="s">
        <v>413</v>
      </c>
      <c r="AG384" s="3" t="s">
        <v>413</v>
      </c>
      <c r="AH384" s="124"/>
      <c r="AI384" s="145" t="s">
        <v>1636</v>
      </c>
      <c r="AJ384" s="145" t="s">
        <v>1636</v>
      </c>
      <c r="AK384" s="145" t="s">
        <v>5893</v>
      </c>
    </row>
    <row r="385" spans="27:37" x14ac:dyDescent="0.35">
      <c r="AA385" s="128" t="s">
        <v>6182</v>
      </c>
      <c r="AB385" s="10" t="s">
        <v>5197</v>
      </c>
      <c r="AC385" s="51" t="s">
        <v>4544</v>
      </c>
      <c r="AD385" s="10" t="s">
        <v>413</v>
      </c>
      <c r="AE385" s="110" t="s">
        <v>413</v>
      </c>
      <c r="AF385" s="110" t="s">
        <v>413</v>
      </c>
      <c r="AG385" s="3" t="s">
        <v>413</v>
      </c>
      <c r="AH385" s="124"/>
      <c r="AI385" s="145" t="s">
        <v>1636</v>
      </c>
      <c r="AJ385" s="145" t="s">
        <v>1636</v>
      </c>
      <c r="AK385" s="145" t="s">
        <v>5894</v>
      </c>
    </row>
    <row r="386" spans="27:37" x14ac:dyDescent="0.35">
      <c r="AA386" s="128" t="s">
        <v>6182</v>
      </c>
      <c r="AB386" s="10" t="s">
        <v>5198</v>
      </c>
      <c r="AC386" s="51" t="s">
        <v>4480</v>
      </c>
      <c r="AD386" s="10" t="s">
        <v>819</v>
      </c>
      <c r="AE386" s="110" t="s">
        <v>2979</v>
      </c>
      <c r="AF386" s="110" t="s">
        <v>2979</v>
      </c>
      <c r="AG386" s="3" t="s">
        <v>6211</v>
      </c>
      <c r="AH386" s="124">
        <v>12</v>
      </c>
      <c r="AI386" s="145" t="s">
        <v>2353</v>
      </c>
      <c r="AJ386" s="145">
        <v>49</v>
      </c>
      <c r="AK386" s="145" t="s">
        <v>5895</v>
      </c>
    </row>
    <row r="387" spans="27:37" x14ac:dyDescent="0.35">
      <c r="AA387" s="128" t="s">
        <v>6182</v>
      </c>
      <c r="AB387" s="10" t="s">
        <v>5198</v>
      </c>
      <c r="AC387" s="51" t="s">
        <v>4501</v>
      </c>
      <c r="AD387" s="10" t="s">
        <v>824</v>
      </c>
      <c r="AE387" s="110" t="s">
        <v>2107</v>
      </c>
      <c r="AF387" s="110" t="s">
        <v>2107</v>
      </c>
      <c r="AG387" s="3" t="s">
        <v>5232</v>
      </c>
      <c r="AH387" s="124">
        <v>24</v>
      </c>
      <c r="AI387" s="145" t="s">
        <v>2353</v>
      </c>
      <c r="AJ387" s="145" t="s">
        <v>1636</v>
      </c>
      <c r="AK387" s="145" t="s">
        <v>5896</v>
      </c>
    </row>
    <row r="388" spans="27:37" x14ac:dyDescent="0.35">
      <c r="AA388" s="128" t="s">
        <v>6182</v>
      </c>
      <c r="AB388" s="10" t="s">
        <v>5198</v>
      </c>
      <c r="AC388" s="51" t="s">
        <v>4522</v>
      </c>
      <c r="AD388" s="10" t="s">
        <v>824</v>
      </c>
      <c r="AE388" s="110" t="s">
        <v>2107</v>
      </c>
      <c r="AF388" s="110" t="s">
        <v>2107</v>
      </c>
      <c r="AG388" s="3" t="s">
        <v>4447</v>
      </c>
      <c r="AH388" s="124">
        <v>13</v>
      </c>
      <c r="AI388" s="145" t="s">
        <v>2353</v>
      </c>
      <c r="AJ388" s="145" t="s">
        <v>1636</v>
      </c>
      <c r="AK388" s="145" t="s">
        <v>5897</v>
      </c>
    </row>
    <row r="389" spans="27:37" x14ac:dyDescent="0.35">
      <c r="AA389" s="128" t="s">
        <v>6182</v>
      </c>
      <c r="AB389" s="10" t="s">
        <v>5198</v>
      </c>
      <c r="AC389" s="51" t="s">
        <v>4543</v>
      </c>
      <c r="AD389" s="10" t="s">
        <v>413</v>
      </c>
      <c r="AE389" s="110" t="s">
        <v>413</v>
      </c>
      <c r="AF389" s="110" t="s">
        <v>413</v>
      </c>
      <c r="AG389" s="3" t="s">
        <v>413</v>
      </c>
      <c r="AH389" s="124"/>
      <c r="AI389" s="145" t="s">
        <v>1636</v>
      </c>
      <c r="AJ389" s="145" t="s">
        <v>1636</v>
      </c>
      <c r="AK389" s="145" t="s">
        <v>5898</v>
      </c>
    </row>
    <row r="390" spans="27:37" x14ac:dyDescent="0.35">
      <c r="AA390" s="128" t="s">
        <v>6182</v>
      </c>
      <c r="AB390" s="10" t="s">
        <v>5199</v>
      </c>
      <c r="AC390" s="51" t="s">
        <v>4479</v>
      </c>
      <c r="AD390" s="10" t="s">
        <v>413</v>
      </c>
      <c r="AE390" s="110" t="s">
        <v>413</v>
      </c>
      <c r="AF390" s="110" t="s">
        <v>413</v>
      </c>
      <c r="AG390" s="3" t="s">
        <v>413</v>
      </c>
      <c r="AH390" s="124"/>
      <c r="AI390" s="145" t="s">
        <v>1636</v>
      </c>
      <c r="AJ390" s="145">
        <v>0</v>
      </c>
      <c r="AK390" s="145" t="s">
        <v>5899</v>
      </c>
    </row>
    <row r="391" spans="27:37" x14ac:dyDescent="0.35">
      <c r="AA391" s="128" t="s">
        <v>6182</v>
      </c>
      <c r="AB391" s="10" t="s">
        <v>5199</v>
      </c>
      <c r="AC391" s="51" t="s">
        <v>4500</v>
      </c>
      <c r="AD391" s="10" t="s">
        <v>413</v>
      </c>
      <c r="AE391" s="110" t="s">
        <v>413</v>
      </c>
      <c r="AF391" s="110" t="s">
        <v>413</v>
      </c>
      <c r="AG391" s="3" t="s">
        <v>413</v>
      </c>
      <c r="AH391" s="124"/>
      <c r="AI391" s="145" t="s">
        <v>1636</v>
      </c>
      <c r="AJ391" s="145" t="s">
        <v>1636</v>
      </c>
      <c r="AK391" s="145" t="s">
        <v>5900</v>
      </c>
    </row>
    <row r="392" spans="27:37" x14ac:dyDescent="0.35">
      <c r="AA392" s="128" t="s">
        <v>6182</v>
      </c>
      <c r="AB392" s="10" t="s">
        <v>5199</v>
      </c>
      <c r="AC392" s="51" t="s">
        <v>4521</v>
      </c>
      <c r="AD392" s="10" t="s">
        <v>413</v>
      </c>
      <c r="AE392" s="110" t="s">
        <v>413</v>
      </c>
      <c r="AF392" s="155" t="s">
        <v>413</v>
      </c>
      <c r="AG392" s="3" t="s">
        <v>413</v>
      </c>
      <c r="AH392" s="124"/>
      <c r="AI392" s="145" t="s">
        <v>1636</v>
      </c>
      <c r="AJ392" s="145" t="s">
        <v>1636</v>
      </c>
      <c r="AK392" s="145" t="s">
        <v>5901</v>
      </c>
    </row>
    <row r="393" spans="27:37" x14ac:dyDescent="0.35">
      <c r="AA393" s="128" t="s">
        <v>6182</v>
      </c>
      <c r="AB393" s="51" t="s">
        <v>5199</v>
      </c>
      <c r="AC393" s="51" t="s">
        <v>4542</v>
      </c>
      <c r="AD393" s="51" t="s">
        <v>413</v>
      </c>
      <c r="AE393" s="129" t="s">
        <v>413</v>
      </c>
      <c r="AF393" s="129" t="s">
        <v>413</v>
      </c>
      <c r="AG393" s="3" t="s">
        <v>413</v>
      </c>
      <c r="AH393" s="124"/>
      <c r="AI393" s="154" t="s">
        <v>1636</v>
      </c>
      <c r="AJ393" s="154" t="s">
        <v>1636</v>
      </c>
      <c r="AK393" s="154" t="s">
        <v>5902</v>
      </c>
    </row>
    <row r="394" spans="27:37" x14ac:dyDescent="0.35">
      <c r="AA394" s="128" t="s">
        <v>6182</v>
      </c>
      <c r="AB394" s="10" t="s">
        <v>5200</v>
      </c>
      <c r="AC394" s="51" t="s">
        <v>4492</v>
      </c>
      <c r="AD394" s="10" t="s">
        <v>413</v>
      </c>
      <c r="AE394" s="110" t="s">
        <v>413</v>
      </c>
      <c r="AF394" s="110" t="s">
        <v>413</v>
      </c>
      <c r="AG394" s="3" t="s">
        <v>413</v>
      </c>
      <c r="AH394" s="124"/>
      <c r="AI394" s="145" t="s">
        <v>1636</v>
      </c>
      <c r="AJ394" s="145">
        <v>0</v>
      </c>
      <c r="AK394" s="145" t="s">
        <v>5903</v>
      </c>
    </row>
    <row r="395" spans="27:37" x14ac:dyDescent="0.35">
      <c r="AA395" s="128" t="s">
        <v>6182</v>
      </c>
      <c r="AB395" s="10" t="s">
        <v>5200</v>
      </c>
      <c r="AC395" s="51" t="s">
        <v>4513</v>
      </c>
      <c r="AD395" s="10" t="s">
        <v>413</v>
      </c>
      <c r="AE395" s="110" t="s">
        <v>413</v>
      </c>
      <c r="AF395" s="110" t="s">
        <v>413</v>
      </c>
      <c r="AG395" s="3" t="s">
        <v>413</v>
      </c>
      <c r="AH395" s="124"/>
      <c r="AI395" s="145" t="s">
        <v>1636</v>
      </c>
      <c r="AJ395" s="145" t="s">
        <v>1636</v>
      </c>
      <c r="AK395" s="145" t="s">
        <v>5904</v>
      </c>
    </row>
    <row r="396" spans="27:37" x14ac:dyDescent="0.35">
      <c r="AA396" s="128" t="s">
        <v>6182</v>
      </c>
      <c r="AB396" s="10" t="s">
        <v>5200</v>
      </c>
      <c r="AC396" s="51" t="s">
        <v>4534</v>
      </c>
      <c r="AD396" s="10" t="s">
        <v>413</v>
      </c>
      <c r="AE396" s="110" t="s">
        <v>413</v>
      </c>
      <c r="AF396" s="110" t="s">
        <v>413</v>
      </c>
      <c r="AG396" s="3" t="s">
        <v>413</v>
      </c>
      <c r="AH396" s="124"/>
      <c r="AI396" s="145" t="s">
        <v>1636</v>
      </c>
      <c r="AJ396" s="145" t="s">
        <v>1636</v>
      </c>
      <c r="AK396" s="145" t="s">
        <v>5905</v>
      </c>
    </row>
    <row r="397" spans="27:37" x14ac:dyDescent="0.35">
      <c r="AA397" s="128" t="s">
        <v>6182</v>
      </c>
      <c r="AB397" s="10" t="s">
        <v>5200</v>
      </c>
      <c r="AC397" s="51" t="s">
        <v>4555</v>
      </c>
      <c r="AD397" s="10" t="s">
        <v>413</v>
      </c>
      <c r="AE397" s="110" t="s">
        <v>413</v>
      </c>
      <c r="AF397" s="110" t="s">
        <v>413</v>
      </c>
      <c r="AG397" s="3" t="s">
        <v>413</v>
      </c>
      <c r="AH397" s="124"/>
      <c r="AI397" s="145" t="s">
        <v>1636</v>
      </c>
      <c r="AJ397" s="145" t="s">
        <v>1636</v>
      </c>
      <c r="AK397" s="145" t="s">
        <v>5906</v>
      </c>
    </row>
    <row r="398" spans="27:37" x14ac:dyDescent="0.35">
      <c r="AA398" s="128" t="s">
        <v>6182</v>
      </c>
      <c r="AB398" s="10" t="s">
        <v>5201</v>
      </c>
      <c r="AC398" s="51" t="s">
        <v>4491</v>
      </c>
      <c r="AD398" s="10" t="s">
        <v>413</v>
      </c>
      <c r="AE398" s="110" t="s">
        <v>413</v>
      </c>
      <c r="AF398" s="110" t="s">
        <v>413</v>
      </c>
      <c r="AG398" s="3" t="s">
        <v>413</v>
      </c>
      <c r="AH398" s="124"/>
      <c r="AI398" s="145" t="s">
        <v>1636</v>
      </c>
      <c r="AJ398" s="145">
        <v>0</v>
      </c>
      <c r="AK398" s="145" t="s">
        <v>5907</v>
      </c>
    </row>
    <row r="399" spans="27:37" x14ac:dyDescent="0.35">
      <c r="AA399" s="128" t="s">
        <v>6182</v>
      </c>
      <c r="AB399" s="10" t="s">
        <v>5201</v>
      </c>
      <c r="AC399" s="51" t="s">
        <v>4512</v>
      </c>
      <c r="AD399" s="10" t="s">
        <v>413</v>
      </c>
      <c r="AE399" s="110" t="s">
        <v>413</v>
      </c>
      <c r="AF399" s="110" t="s">
        <v>413</v>
      </c>
      <c r="AG399" s="3" t="s">
        <v>413</v>
      </c>
      <c r="AH399" s="124"/>
      <c r="AI399" s="145" t="s">
        <v>1636</v>
      </c>
      <c r="AJ399" s="145" t="s">
        <v>1636</v>
      </c>
      <c r="AK399" s="145" t="s">
        <v>5908</v>
      </c>
    </row>
    <row r="400" spans="27:37" x14ac:dyDescent="0.35">
      <c r="AA400" s="128" t="s">
        <v>6182</v>
      </c>
      <c r="AB400" s="10" t="s">
        <v>5201</v>
      </c>
      <c r="AC400" s="51" t="s">
        <v>4533</v>
      </c>
      <c r="AD400" s="10" t="s">
        <v>413</v>
      </c>
      <c r="AE400" s="110" t="s">
        <v>413</v>
      </c>
      <c r="AF400" s="110" t="s">
        <v>413</v>
      </c>
      <c r="AG400" s="3" t="s">
        <v>413</v>
      </c>
      <c r="AH400" s="124"/>
      <c r="AI400" s="145" t="s">
        <v>1636</v>
      </c>
      <c r="AJ400" s="145" t="s">
        <v>1636</v>
      </c>
      <c r="AK400" s="145" t="s">
        <v>5909</v>
      </c>
    </row>
    <row r="401" spans="27:37" x14ac:dyDescent="0.35">
      <c r="AA401" s="128" t="s">
        <v>6182</v>
      </c>
      <c r="AB401" s="10" t="s">
        <v>5201</v>
      </c>
      <c r="AC401" s="51" t="s">
        <v>4554</v>
      </c>
      <c r="AD401" s="10" t="s">
        <v>413</v>
      </c>
      <c r="AE401" s="110" t="s">
        <v>413</v>
      </c>
      <c r="AF401" s="110" t="s">
        <v>413</v>
      </c>
      <c r="AG401" s="3" t="s">
        <v>413</v>
      </c>
      <c r="AH401" s="124"/>
      <c r="AI401" s="145" t="s">
        <v>1636</v>
      </c>
      <c r="AJ401" s="145" t="s">
        <v>1636</v>
      </c>
      <c r="AK401" s="145" t="s">
        <v>5910</v>
      </c>
    </row>
    <row r="402" spans="27:37" x14ac:dyDescent="0.35">
      <c r="AA402" s="128" t="s">
        <v>6182</v>
      </c>
      <c r="AB402" s="10" t="s">
        <v>5202</v>
      </c>
      <c r="AC402" s="51" t="s">
        <v>4490</v>
      </c>
      <c r="AD402" s="10" t="s">
        <v>413</v>
      </c>
      <c r="AE402" s="110" t="s">
        <v>413</v>
      </c>
      <c r="AF402" s="110" t="s">
        <v>413</v>
      </c>
      <c r="AG402" s="3" t="s">
        <v>413</v>
      </c>
      <c r="AH402" s="124"/>
      <c r="AI402" s="145" t="s">
        <v>1636</v>
      </c>
      <c r="AJ402" s="145">
        <v>0</v>
      </c>
      <c r="AK402" s="145" t="s">
        <v>5911</v>
      </c>
    </row>
    <row r="403" spans="27:37" x14ac:dyDescent="0.35">
      <c r="AA403" s="128" t="s">
        <v>6182</v>
      </c>
      <c r="AB403" s="10" t="s">
        <v>5202</v>
      </c>
      <c r="AC403" s="51" t="s">
        <v>4511</v>
      </c>
      <c r="AD403" s="10" t="s">
        <v>413</v>
      </c>
      <c r="AE403" s="110" t="s">
        <v>413</v>
      </c>
      <c r="AF403" s="110" t="s">
        <v>413</v>
      </c>
      <c r="AG403" s="3" t="s">
        <v>413</v>
      </c>
      <c r="AH403" s="124"/>
      <c r="AI403" s="145" t="s">
        <v>1636</v>
      </c>
      <c r="AJ403" s="145" t="s">
        <v>1636</v>
      </c>
      <c r="AK403" s="145" t="s">
        <v>5912</v>
      </c>
    </row>
    <row r="404" spans="27:37" x14ac:dyDescent="0.35">
      <c r="AA404" s="128" t="s">
        <v>6182</v>
      </c>
      <c r="AB404" s="10" t="s">
        <v>5202</v>
      </c>
      <c r="AC404" s="51" t="s">
        <v>4532</v>
      </c>
      <c r="AD404" s="51" t="s">
        <v>413</v>
      </c>
      <c r="AE404" s="110" t="s">
        <v>413</v>
      </c>
      <c r="AF404" s="110" t="s">
        <v>413</v>
      </c>
      <c r="AG404" s="3" t="s">
        <v>413</v>
      </c>
      <c r="AH404" s="124"/>
      <c r="AI404" s="145" t="s">
        <v>1636</v>
      </c>
      <c r="AJ404" s="145" t="s">
        <v>1636</v>
      </c>
      <c r="AK404" s="145" t="s">
        <v>5913</v>
      </c>
    </row>
    <row r="405" spans="27:37" x14ac:dyDescent="0.35">
      <c r="AA405" s="128" t="s">
        <v>6182</v>
      </c>
      <c r="AB405" s="10" t="s">
        <v>5202</v>
      </c>
      <c r="AC405" s="51" t="s">
        <v>4553</v>
      </c>
      <c r="AD405" s="10" t="s">
        <v>413</v>
      </c>
      <c r="AE405" s="110" t="s">
        <v>413</v>
      </c>
      <c r="AF405" s="110" t="s">
        <v>413</v>
      </c>
      <c r="AG405" s="3" t="s">
        <v>413</v>
      </c>
      <c r="AH405" s="124"/>
      <c r="AI405" s="145" t="s">
        <v>1636</v>
      </c>
      <c r="AJ405" s="145" t="s">
        <v>1636</v>
      </c>
      <c r="AK405" s="145" t="s">
        <v>5914</v>
      </c>
    </row>
    <row r="406" spans="27:37" x14ac:dyDescent="0.35">
      <c r="AA406" s="128" t="s">
        <v>6182</v>
      </c>
      <c r="AB406" s="10" t="s">
        <v>5203</v>
      </c>
      <c r="AC406" s="51" t="s">
        <v>4489</v>
      </c>
      <c r="AD406" s="10" t="s">
        <v>413</v>
      </c>
      <c r="AE406" s="110" t="s">
        <v>413</v>
      </c>
      <c r="AF406" s="110" t="s">
        <v>413</v>
      </c>
      <c r="AG406" s="3" t="s">
        <v>413</v>
      </c>
      <c r="AH406" s="124"/>
      <c r="AI406" s="145" t="s">
        <v>1636</v>
      </c>
      <c r="AJ406" s="145">
        <v>0</v>
      </c>
      <c r="AK406" s="145" t="s">
        <v>5915</v>
      </c>
    </row>
    <row r="407" spans="27:37" x14ac:dyDescent="0.35">
      <c r="AA407" s="128" t="s">
        <v>6182</v>
      </c>
      <c r="AB407" s="10" t="s">
        <v>5203</v>
      </c>
      <c r="AC407" s="51" t="s">
        <v>4510</v>
      </c>
      <c r="AD407" s="10" t="s">
        <v>413</v>
      </c>
      <c r="AE407" s="110" t="s">
        <v>413</v>
      </c>
      <c r="AF407" s="110" t="s">
        <v>413</v>
      </c>
      <c r="AG407" s="3" t="s">
        <v>413</v>
      </c>
      <c r="AH407" s="124"/>
      <c r="AI407" s="145" t="s">
        <v>1636</v>
      </c>
      <c r="AJ407" s="145" t="s">
        <v>1636</v>
      </c>
      <c r="AK407" s="145" t="s">
        <v>5916</v>
      </c>
    </row>
    <row r="408" spans="27:37" x14ac:dyDescent="0.35">
      <c r="AA408" s="128" t="s">
        <v>6182</v>
      </c>
      <c r="AB408" s="10" t="s">
        <v>5203</v>
      </c>
      <c r="AC408" s="51" t="s">
        <v>4531</v>
      </c>
      <c r="AD408" s="10" t="s">
        <v>413</v>
      </c>
      <c r="AE408" s="110" t="s">
        <v>413</v>
      </c>
      <c r="AF408" s="110" t="s">
        <v>413</v>
      </c>
      <c r="AG408" s="3" t="s">
        <v>413</v>
      </c>
      <c r="AH408" s="124"/>
      <c r="AI408" s="145" t="s">
        <v>1636</v>
      </c>
      <c r="AJ408" s="145" t="s">
        <v>1636</v>
      </c>
      <c r="AK408" s="145" t="s">
        <v>5917</v>
      </c>
    </row>
    <row r="409" spans="27:37" x14ac:dyDescent="0.35">
      <c r="AA409" s="128" t="s">
        <v>6182</v>
      </c>
      <c r="AB409" s="10" t="s">
        <v>5203</v>
      </c>
      <c r="AC409" s="51" t="s">
        <v>4552</v>
      </c>
      <c r="AD409" s="10" t="s">
        <v>413</v>
      </c>
      <c r="AE409" s="110" t="s">
        <v>413</v>
      </c>
      <c r="AF409" s="110" t="s">
        <v>413</v>
      </c>
      <c r="AG409" s="3" t="s">
        <v>413</v>
      </c>
      <c r="AH409" s="124"/>
      <c r="AI409" s="145" t="s">
        <v>1636</v>
      </c>
      <c r="AJ409" s="145" t="s">
        <v>1636</v>
      </c>
      <c r="AK409" s="145" t="s">
        <v>5918</v>
      </c>
    </row>
    <row r="410" spans="27:37" x14ac:dyDescent="0.35">
      <c r="AA410" s="128" t="s">
        <v>6182</v>
      </c>
      <c r="AB410" s="10" t="s">
        <v>5204</v>
      </c>
      <c r="AC410" s="51" t="s">
        <v>4488</v>
      </c>
      <c r="AD410" s="10" t="s">
        <v>413</v>
      </c>
      <c r="AE410" s="110" t="s">
        <v>413</v>
      </c>
      <c r="AF410" s="110" t="s">
        <v>413</v>
      </c>
      <c r="AG410" s="3" t="s">
        <v>413</v>
      </c>
      <c r="AH410" s="124"/>
      <c r="AI410" s="145" t="s">
        <v>1636</v>
      </c>
      <c r="AJ410" s="145">
        <v>0</v>
      </c>
      <c r="AK410" s="145" t="s">
        <v>5919</v>
      </c>
    </row>
    <row r="411" spans="27:37" x14ac:dyDescent="0.35">
      <c r="AA411" s="128" t="s">
        <v>6182</v>
      </c>
      <c r="AB411" s="10" t="s">
        <v>5204</v>
      </c>
      <c r="AC411" s="51" t="s">
        <v>4509</v>
      </c>
      <c r="AD411" s="10" t="s">
        <v>413</v>
      </c>
      <c r="AE411" s="110" t="s">
        <v>413</v>
      </c>
      <c r="AF411" s="110" t="s">
        <v>413</v>
      </c>
      <c r="AG411" s="3" t="s">
        <v>413</v>
      </c>
      <c r="AH411" s="124"/>
      <c r="AI411" s="145" t="s">
        <v>1636</v>
      </c>
      <c r="AJ411" s="145" t="s">
        <v>1636</v>
      </c>
      <c r="AK411" s="145" t="s">
        <v>5920</v>
      </c>
    </row>
    <row r="412" spans="27:37" x14ac:dyDescent="0.35">
      <c r="AA412" s="128" t="s">
        <v>6182</v>
      </c>
      <c r="AB412" s="48" t="s">
        <v>5204</v>
      </c>
      <c r="AC412" s="51" t="s">
        <v>4530</v>
      </c>
      <c r="AD412" s="48" t="s">
        <v>413</v>
      </c>
      <c r="AE412" s="110" t="s">
        <v>413</v>
      </c>
      <c r="AF412" s="110" t="s">
        <v>413</v>
      </c>
      <c r="AG412" s="3" t="s">
        <v>413</v>
      </c>
      <c r="AH412" s="124"/>
      <c r="AI412" s="145" t="s">
        <v>1636</v>
      </c>
      <c r="AJ412" s="145" t="s">
        <v>1636</v>
      </c>
      <c r="AK412" s="145" t="s">
        <v>5921</v>
      </c>
    </row>
    <row r="413" spans="27:37" x14ac:dyDescent="0.35">
      <c r="AA413" s="128" t="s">
        <v>6182</v>
      </c>
      <c r="AB413" s="48" t="s">
        <v>5204</v>
      </c>
      <c r="AC413" s="51" t="s">
        <v>4551</v>
      </c>
      <c r="AD413" s="48" t="s">
        <v>413</v>
      </c>
      <c r="AE413" s="110" t="s">
        <v>413</v>
      </c>
      <c r="AF413" s="110" t="s">
        <v>413</v>
      </c>
      <c r="AG413" s="3" t="s">
        <v>413</v>
      </c>
      <c r="AH413" s="124"/>
      <c r="AI413" s="145" t="s">
        <v>1636</v>
      </c>
      <c r="AJ413" s="145" t="s">
        <v>1636</v>
      </c>
      <c r="AK413" s="145" t="s">
        <v>5922</v>
      </c>
    </row>
    <row r="414" spans="27:37" x14ac:dyDescent="0.35">
      <c r="AA414" s="128" t="s">
        <v>6182</v>
      </c>
      <c r="AB414" s="48" t="s">
        <v>5205</v>
      </c>
      <c r="AC414" s="51" t="s">
        <v>4487</v>
      </c>
      <c r="AD414" s="48" t="s">
        <v>413</v>
      </c>
      <c r="AE414" s="110" t="s">
        <v>413</v>
      </c>
      <c r="AF414" s="110" t="s">
        <v>413</v>
      </c>
      <c r="AG414" s="3" t="s">
        <v>413</v>
      </c>
      <c r="AH414" s="124"/>
      <c r="AI414" s="145" t="s">
        <v>1636</v>
      </c>
      <c r="AJ414" s="145">
        <v>0</v>
      </c>
      <c r="AK414" s="145" t="s">
        <v>5923</v>
      </c>
    </row>
    <row r="415" spans="27:37" x14ac:dyDescent="0.35">
      <c r="AA415" s="128" t="s">
        <v>6182</v>
      </c>
      <c r="AB415" s="48" t="s">
        <v>5205</v>
      </c>
      <c r="AC415" s="51" t="s">
        <v>4508</v>
      </c>
      <c r="AD415" s="48" t="s">
        <v>413</v>
      </c>
      <c r="AE415" s="110" t="s">
        <v>413</v>
      </c>
      <c r="AF415" s="110" t="s">
        <v>413</v>
      </c>
      <c r="AG415" s="3" t="s">
        <v>413</v>
      </c>
      <c r="AH415" s="124"/>
      <c r="AI415" s="145" t="s">
        <v>1636</v>
      </c>
      <c r="AJ415" s="145" t="s">
        <v>1636</v>
      </c>
      <c r="AK415" s="145" t="s">
        <v>5924</v>
      </c>
    </row>
    <row r="416" spans="27:37" x14ac:dyDescent="0.35">
      <c r="AA416" s="128" t="s">
        <v>6182</v>
      </c>
      <c r="AB416" s="48" t="s">
        <v>5205</v>
      </c>
      <c r="AC416" s="51" t="s">
        <v>4529</v>
      </c>
      <c r="AD416" s="48" t="s">
        <v>413</v>
      </c>
      <c r="AE416" s="110" t="s">
        <v>413</v>
      </c>
      <c r="AF416" s="110" t="s">
        <v>413</v>
      </c>
      <c r="AG416" s="3" t="s">
        <v>413</v>
      </c>
      <c r="AH416" s="124"/>
      <c r="AI416" s="145" t="s">
        <v>1636</v>
      </c>
      <c r="AJ416" s="145" t="s">
        <v>1636</v>
      </c>
      <c r="AK416" s="145" t="s">
        <v>5925</v>
      </c>
    </row>
    <row r="417" spans="27:37" x14ac:dyDescent="0.35">
      <c r="AA417" s="128" t="s">
        <v>6182</v>
      </c>
      <c r="AB417" s="48" t="s">
        <v>5205</v>
      </c>
      <c r="AC417" s="51" t="s">
        <v>4550</v>
      </c>
      <c r="AD417" s="48" t="s">
        <v>413</v>
      </c>
      <c r="AE417" s="110" t="s">
        <v>413</v>
      </c>
      <c r="AF417" s="110" t="s">
        <v>413</v>
      </c>
      <c r="AG417" s="3" t="s">
        <v>413</v>
      </c>
      <c r="AH417" s="124"/>
      <c r="AI417" s="145" t="s">
        <v>1636</v>
      </c>
      <c r="AJ417" s="145" t="s">
        <v>1636</v>
      </c>
      <c r="AK417" s="145" t="s">
        <v>5926</v>
      </c>
    </row>
    <row r="418" spans="27:37" x14ac:dyDescent="0.35">
      <c r="AA418" s="128" t="s">
        <v>6182</v>
      </c>
      <c r="AB418" s="48" t="s">
        <v>5206</v>
      </c>
      <c r="AC418" s="51" t="s">
        <v>4486</v>
      </c>
      <c r="AD418" s="48" t="s">
        <v>413</v>
      </c>
      <c r="AE418" s="110" t="s">
        <v>413</v>
      </c>
      <c r="AF418" s="110" t="s">
        <v>413</v>
      </c>
      <c r="AG418" s="3" t="s">
        <v>413</v>
      </c>
      <c r="AH418" s="124"/>
      <c r="AI418" s="145" t="s">
        <v>1636</v>
      </c>
      <c r="AJ418" s="145">
        <v>0</v>
      </c>
      <c r="AK418" s="145" t="s">
        <v>5927</v>
      </c>
    </row>
    <row r="419" spans="27:37" x14ac:dyDescent="0.35">
      <c r="AA419" s="128" t="s">
        <v>6182</v>
      </c>
      <c r="AB419" s="48" t="s">
        <v>5206</v>
      </c>
      <c r="AC419" s="51" t="s">
        <v>4507</v>
      </c>
      <c r="AD419" s="48" t="s">
        <v>413</v>
      </c>
      <c r="AE419" s="110" t="s">
        <v>413</v>
      </c>
      <c r="AF419" s="110" t="s">
        <v>413</v>
      </c>
      <c r="AG419" s="3" t="s">
        <v>413</v>
      </c>
      <c r="AH419" s="124"/>
      <c r="AI419" s="145" t="s">
        <v>1636</v>
      </c>
      <c r="AJ419" s="145" t="s">
        <v>1636</v>
      </c>
      <c r="AK419" s="145" t="s">
        <v>5928</v>
      </c>
    </row>
    <row r="420" spans="27:37" x14ac:dyDescent="0.35">
      <c r="AA420" s="128" t="s">
        <v>6182</v>
      </c>
      <c r="AB420" s="48" t="s">
        <v>5206</v>
      </c>
      <c r="AC420" s="51" t="s">
        <v>4528</v>
      </c>
      <c r="AD420" s="48" t="s">
        <v>413</v>
      </c>
      <c r="AE420" s="110" t="s">
        <v>413</v>
      </c>
      <c r="AF420" s="110" t="s">
        <v>413</v>
      </c>
      <c r="AG420" s="3" t="s">
        <v>413</v>
      </c>
      <c r="AH420" s="124"/>
      <c r="AI420" s="145" t="s">
        <v>1636</v>
      </c>
      <c r="AJ420" s="145" t="s">
        <v>1636</v>
      </c>
      <c r="AK420" s="145" t="s">
        <v>5929</v>
      </c>
    </row>
    <row r="421" spans="27:37" x14ac:dyDescent="0.35">
      <c r="AA421" s="128" t="s">
        <v>6182</v>
      </c>
      <c r="AB421" s="48" t="s">
        <v>5206</v>
      </c>
      <c r="AC421" s="51" t="s">
        <v>4549</v>
      </c>
      <c r="AD421" s="48" t="s">
        <v>413</v>
      </c>
      <c r="AE421" s="110" t="s">
        <v>413</v>
      </c>
      <c r="AF421" s="110" t="s">
        <v>413</v>
      </c>
      <c r="AG421" s="3" t="s">
        <v>413</v>
      </c>
      <c r="AH421" s="124"/>
      <c r="AI421" s="145" t="s">
        <v>1636</v>
      </c>
      <c r="AJ421" s="145" t="s">
        <v>1636</v>
      </c>
      <c r="AK421" s="145" t="s">
        <v>5930</v>
      </c>
    </row>
    <row r="422" spans="27:37" x14ac:dyDescent="0.35">
      <c r="AA422" s="128" t="s">
        <v>6182</v>
      </c>
      <c r="AB422" s="48" t="s">
        <v>5207</v>
      </c>
      <c r="AC422" s="51" t="s">
        <v>4499</v>
      </c>
      <c r="AD422" s="48" t="s">
        <v>3794</v>
      </c>
      <c r="AE422" s="110" t="s">
        <v>3795</v>
      </c>
      <c r="AF422" s="110" t="s">
        <v>3795</v>
      </c>
      <c r="AG422" s="3" t="s">
        <v>5364</v>
      </c>
      <c r="AH422" s="124">
        <v>49</v>
      </c>
      <c r="AI422" s="145" t="s">
        <v>2353</v>
      </c>
      <c r="AJ422" s="145">
        <v>49</v>
      </c>
      <c r="AK422" s="145" t="s">
        <v>5931</v>
      </c>
    </row>
    <row r="423" spans="27:37" x14ac:dyDescent="0.35">
      <c r="AA423" s="128" t="s">
        <v>6182</v>
      </c>
      <c r="AB423" s="48" t="s">
        <v>5207</v>
      </c>
      <c r="AC423" s="51" t="s">
        <v>4520</v>
      </c>
      <c r="AD423" s="48" t="s">
        <v>413</v>
      </c>
      <c r="AE423" s="110" t="s">
        <v>413</v>
      </c>
      <c r="AF423" s="110" t="s">
        <v>413</v>
      </c>
      <c r="AG423" s="3" t="s">
        <v>413</v>
      </c>
      <c r="AH423" s="124"/>
      <c r="AI423" s="145" t="s">
        <v>1636</v>
      </c>
      <c r="AJ423" s="145" t="s">
        <v>1636</v>
      </c>
      <c r="AK423" s="145" t="s">
        <v>5932</v>
      </c>
    </row>
    <row r="424" spans="27:37" x14ac:dyDescent="0.35">
      <c r="AA424" s="128" t="s">
        <v>6182</v>
      </c>
      <c r="AB424" s="48" t="s">
        <v>5207</v>
      </c>
      <c r="AC424" s="51" t="s">
        <v>4541</v>
      </c>
      <c r="AD424" s="48" t="s">
        <v>413</v>
      </c>
      <c r="AE424" s="110" t="s">
        <v>413</v>
      </c>
      <c r="AF424" s="110" t="s">
        <v>413</v>
      </c>
      <c r="AG424" s="3" t="s">
        <v>413</v>
      </c>
      <c r="AH424" s="124"/>
      <c r="AI424" s="145" t="s">
        <v>1636</v>
      </c>
      <c r="AJ424" s="145" t="s">
        <v>1636</v>
      </c>
      <c r="AK424" s="145" t="s">
        <v>5933</v>
      </c>
    </row>
    <row r="425" spans="27:37" x14ac:dyDescent="0.35">
      <c r="AA425" s="128" t="s">
        <v>6182</v>
      </c>
      <c r="AB425" s="48" t="s">
        <v>5207</v>
      </c>
      <c r="AC425" s="51" t="s">
        <v>4562</v>
      </c>
      <c r="AD425" s="48" t="s">
        <v>413</v>
      </c>
      <c r="AE425" s="110" t="s">
        <v>413</v>
      </c>
      <c r="AF425" s="110" t="s">
        <v>413</v>
      </c>
      <c r="AG425" s="3" t="s">
        <v>413</v>
      </c>
      <c r="AH425" s="124"/>
      <c r="AI425" s="145" t="s">
        <v>1636</v>
      </c>
      <c r="AJ425" s="145" t="s">
        <v>1636</v>
      </c>
      <c r="AK425" s="145" t="s">
        <v>5934</v>
      </c>
    </row>
    <row r="426" spans="27:37" x14ac:dyDescent="0.35">
      <c r="AA426" s="128" t="s">
        <v>6182</v>
      </c>
      <c r="AB426" s="48" t="s">
        <v>5208</v>
      </c>
      <c r="AC426" s="51" t="s">
        <v>4498</v>
      </c>
      <c r="AD426" s="48" t="s">
        <v>4142</v>
      </c>
      <c r="AE426" s="110" t="s">
        <v>4153</v>
      </c>
      <c r="AF426" s="110" t="s">
        <v>4153</v>
      </c>
      <c r="AG426" s="3" t="s">
        <v>6213</v>
      </c>
      <c r="AH426" s="124">
        <v>25</v>
      </c>
      <c r="AI426" s="145" t="s">
        <v>2353</v>
      </c>
      <c r="AJ426" s="145">
        <v>49</v>
      </c>
      <c r="AK426" s="145" t="s">
        <v>5935</v>
      </c>
    </row>
    <row r="427" spans="27:37" x14ac:dyDescent="0.35">
      <c r="AA427" s="128" t="s">
        <v>6182</v>
      </c>
      <c r="AB427" s="48" t="s">
        <v>5208</v>
      </c>
      <c r="AC427" s="51" t="s">
        <v>4519</v>
      </c>
      <c r="AD427" s="48" t="s">
        <v>837</v>
      </c>
      <c r="AE427" s="110" t="s">
        <v>1117</v>
      </c>
      <c r="AF427" s="110" t="s">
        <v>1117</v>
      </c>
      <c r="AG427" s="3" t="s">
        <v>6035</v>
      </c>
      <c r="AH427" s="124">
        <v>15</v>
      </c>
      <c r="AI427" s="145" t="s">
        <v>2353</v>
      </c>
      <c r="AJ427" s="145" t="s">
        <v>1636</v>
      </c>
      <c r="AK427" s="145" t="s">
        <v>5936</v>
      </c>
    </row>
    <row r="428" spans="27:37" x14ac:dyDescent="0.35">
      <c r="AA428" s="128" t="s">
        <v>6182</v>
      </c>
      <c r="AB428" s="48" t="s">
        <v>5208</v>
      </c>
      <c r="AC428" s="51" t="s">
        <v>4540</v>
      </c>
      <c r="AD428" s="48" t="s">
        <v>837</v>
      </c>
      <c r="AE428" s="110" t="s">
        <v>1117</v>
      </c>
      <c r="AF428" s="110" t="s">
        <v>1117</v>
      </c>
      <c r="AG428" s="3" t="s">
        <v>5389</v>
      </c>
      <c r="AH428" s="124">
        <v>9</v>
      </c>
      <c r="AI428" s="145" t="s">
        <v>2353</v>
      </c>
      <c r="AJ428" s="145" t="s">
        <v>1636</v>
      </c>
      <c r="AK428" s="145" t="s">
        <v>5937</v>
      </c>
    </row>
    <row r="429" spans="27:37" x14ac:dyDescent="0.35">
      <c r="AA429" s="128" t="s">
        <v>6182</v>
      </c>
      <c r="AB429" s="48" t="s">
        <v>5208</v>
      </c>
      <c r="AC429" s="51" t="s">
        <v>4561</v>
      </c>
      <c r="AD429" s="48" t="s">
        <v>413</v>
      </c>
      <c r="AE429" s="110" t="s">
        <v>413</v>
      </c>
      <c r="AF429" s="110" t="s">
        <v>413</v>
      </c>
      <c r="AG429" s="3" t="s">
        <v>413</v>
      </c>
      <c r="AH429" s="124"/>
      <c r="AI429" s="145" t="s">
        <v>1636</v>
      </c>
      <c r="AJ429" s="145" t="s">
        <v>1636</v>
      </c>
      <c r="AK429" s="145" t="s">
        <v>5938</v>
      </c>
    </row>
    <row r="430" spans="27:37" x14ac:dyDescent="0.35">
      <c r="AA430" s="128" t="s">
        <v>6182</v>
      </c>
      <c r="AB430" s="48" t="s">
        <v>5209</v>
      </c>
      <c r="AC430" s="51" t="s">
        <v>4497</v>
      </c>
      <c r="AD430" s="48" t="s">
        <v>837</v>
      </c>
      <c r="AE430" s="110" t="s">
        <v>1117</v>
      </c>
      <c r="AF430" s="110" t="s">
        <v>1117</v>
      </c>
      <c r="AG430" s="3" t="s">
        <v>4444</v>
      </c>
      <c r="AH430" s="124">
        <v>49</v>
      </c>
      <c r="AI430" s="145" t="s">
        <v>2353</v>
      </c>
      <c r="AJ430" s="145">
        <v>49</v>
      </c>
      <c r="AK430" s="145" t="s">
        <v>5939</v>
      </c>
    </row>
    <row r="431" spans="27:37" x14ac:dyDescent="0.35">
      <c r="AA431" s="128" t="s">
        <v>6182</v>
      </c>
      <c r="AB431" s="48" t="s">
        <v>5209</v>
      </c>
      <c r="AC431" s="51" t="s">
        <v>4518</v>
      </c>
      <c r="AD431" s="48" t="s">
        <v>413</v>
      </c>
      <c r="AE431" s="110" t="s">
        <v>413</v>
      </c>
      <c r="AF431" s="110" t="s">
        <v>413</v>
      </c>
      <c r="AG431" s="3" t="s">
        <v>413</v>
      </c>
      <c r="AH431" s="124"/>
      <c r="AI431" s="145" t="s">
        <v>1636</v>
      </c>
      <c r="AJ431" s="145" t="s">
        <v>1636</v>
      </c>
      <c r="AK431" s="145" t="s">
        <v>5940</v>
      </c>
    </row>
    <row r="432" spans="27:37" x14ac:dyDescent="0.35">
      <c r="AA432" s="128" t="s">
        <v>6182</v>
      </c>
      <c r="AB432" s="48" t="s">
        <v>5209</v>
      </c>
      <c r="AC432" s="51" t="s">
        <v>4539</v>
      </c>
      <c r="AD432" s="48" t="s">
        <v>413</v>
      </c>
      <c r="AE432" s="110" t="s">
        <v>413</v>
      </c>
      <c r="AF432" s="156" t="s">
        <v>413</v>
      </c>
      <c r="AG432" s="3" t="s">
        <v>413</v>
      </c>
      <c r="AH432" s="124"/>
      <c r="AI432" s="145" t="s">
        <v>1636</v>
      </c>
      <c r="AJ432" s="145" t="s">
        <v>1636</v>
      </c>
      <c r="AK432" s="145" t="s">
        <v>5941</v>
      </c>
    </row>
    <row r="433" spans="27:37" x14ac:dyDescent="0.35">
      <c r="AA433" s="128" t="s">
        <v>6182</v>
      </c>
      <c r="AB433" s="48" t="s">
        <v>5209</v>
      </c>
      <c r="AC433" s="51" t="s">
        <v>4560</v>
      </c>
      <c r="AD433" s="48" t="s">
        <v>413</v>
      </c>
      <c r="AE433" s="110" t="s">
        <v>413</v>
      </c>
      <c r="AF433" s="110" t="s">
        <v>413</v>
      </c>
      <c r="AG433" s="3" t="s">
        <v>413</v>
      </c>
      <c r="AH433" s="124"/>
      <c r="AI433" s="145" t="s">
        <v>1636</v>
      </c>
      <c r="AJ433" s="145" t="s">
        <v>1636</v>
      </c>
      <c r="AK433" s="145" t="s">
        <v>5942</v>
      </c>
    </row>
    <row r="434" spans="27:37" x14ac:dyDescent="0.35">
      <c r="AA434" s="128" t="s">
        <v>6182</v>
      </c>
      <c r="AB434" s="48" t="s">
        <v>5210</v>
      </c>
      <c r="AC434" s="51" t="s">
        <v>4496</v>
      </c>
      <c r="AD434" s="48" t="s">
        <v>4142</v>
      </c>
      <c r="AE434" s="110" t="s">
        <v>4153</v>
      </c>
      <c r="AF434" s="110" t="s">
        <v>4153</v>
      </c>
      <c r="AG434" s="3" t="s">
        <v>6214</v>
      </c>
      <c r="AH434" s="124">
        <v>6</v>
      </c>
      <c r="AI434" s="145" t="s">
        <v>2353</v>
      </c>
      <c r="AJ434" s="145">
        <v>49</v>
      </c>
      <c r="AK434" s="145" t="s">
        <v>5943</v>
      </c>
    </row>
    <row r="435" spans="27:37" x14ac:dyDescent="0.35">
      <c r="AA435" s="128" t="s">
        <v>6182</v>
      </c>
      <c r="AB435" s="48" t="s">
        <v>5210</v>
      </c>
      <c r="AC435" s="51" t="s">
        <v>4517</v>
      </c>
      <c r="AD435" s="48" t="s">
        <v>837</v>
      </c>
      <c r="AE435" s="110" t="s">
        <v>1117</v>
      </c>
      <c r="AF435" s="110" t="s">
        <v>1117</v>
      </c>
      <c r="AG435" s="3" t="s">
        <v>5389</v>
      </c>
      <c r="AH435" s="124">
        <v>43</v>
      </c>
      <c r="AI435" s="145" t="s">
        <v>2353</v>
      </c>
      <c r="AJ435" s="145" t="s">
        <v>1636</v>
      </c>
      <c r="AK435" s="145" t="s">
        <v>5944</v>
      </c>
    </row>
    <row r="436" spans="27:37" x14ac:dyDescent="0.35">
      <c r="AA436" s="128" t="s">
        <v>6182</v>
      </c>
      <c r="AB436" s="48" t="s">
        <v>5210</v>
      </c>
      <c r="AC436" s="51" t="s">
        <v>4538</v>
      </c>
      <c r="AD436" s="48" t="s">
        <v>413</v>
      </c>
      <c r="AE436" s="110" t="s">
        <v>413</v>
      </c>
      <c r="AF436" s="110" t="s">
        <v>413</v>
      </c>
      <c r="AG436" s="3" t="s">
        <v>413</v>
      </c>
      <c r="AH436" s="124"/>
      <c r="AI436" s="145" t="s">
        <v>1636</v>
      </c>
      <c r="AJ436" s="145" t="s">
        <v>1636</v>
      </c>
      <c r="AK436" s="145" t="s">
        <v>5945</v>
      </c>
    </row>
    <row r="437" spans="27:37" x14ac:dyDescent="0.35">
      <c r="AA437" s="128" t="s">
        <v>6182</v>
      </c>
      <c r="AB437" s="48" t="s">
        <v>5210</v>
      </c>
      <c r="AC437" s="51" t="s">
        <v>4559</v>
      </c>
      <c r="AD437" s="48" t="s">
        <v>413</v>
      </c>
      <c r="AE437" s="110" t="s">
        <v>413</v>
      </c>
      <c r="AF437" s="110" t="s">
        <v>413</v>
      </c>
      <c r="AG437" s="3" t="s">
        <v>413</v>
      </c>
      <c r="AH437" s="124"/>
      <c r="AI437" s="145" t="s">
        <v>1636</v>
      </c>
      <c r="AJ437" s="145" t="s">
        <v>1636</v>
      </c>
      <c r="AK437" s="145" t="s">
        <v>5946</v>
      </c>
    </row>
    <row r="438" spans="27:37" x14ac:dyDescent="0.35">
      <c r="AA438" s="128" t="s">
        <v>6182</v>
      </c>
      <c r="AB438" s="48" t="s">
        <v>5211</v>
      </c>
      <c r="AC438" s="51" t="s">
        <v>4495</v>
      </c>
      <c r="AD438" s="48" t="s">
        <v>834</v>
      </c>
      <c r="AE438" s="110" t="s">
        <v>1150</v>
      </c>
      <c r="AF438" s="110" t="s">
        <v>1150</v>
      </c>
      <c r="AG438" s="3" t="s">
        <v>4925</v>
      </c>
      <c r="AH438" s="124">
        <v>36</v>
      </c>
      <c r="AI438" s="145" t="s">
        <v>2353</v>
      </c>
      <c r="AJ438" s="145">
        <v>36</v>
      </c>
      <c r="AK438" s="145" t="s">
        <v>5947</v>
      </c>
    </row>
    <row r="439" spans="27:37" x14ac:dyDescent="0.35">
      <c r="AA439" s="128" t="s">
        <v>6182</v>
      </c>
      <c r="AB439" s="48" t="s">
        <v>5211</v>
      </c>
      <c r="AC439" s="51" t="s">
        <v>4516</v>
      </c>
      <c r="AD439" s="48" t="s">
        <v>413</v>
      </c>
      <c r="AE439" s="110" t="s">
        <v>413</v>
      </c>
      <c r="AF439" s="110" t="s">
        <v>413</v>
      </c>
      <c r="AG439" s="3" t="s">
        <v>413</v>
      </c>
      <c r="AH439" s="124"/>
      <c r="AI439" s="145" t="s">
        <v>1636</v>
      </c>
      <c r="AJ439" s="145" t="s">
        <v>1636</v>
      </c>
      <c r="AK439" s="145" t="s">
        <v>5948</v>
      </c>
    </row>
    <row r="440" spans="27:37" x14ac:dyDescent="0.35">
      <c r="AA440" s="128" t="s">
        <v>6182</v>
      </c>
      <c r="AB440" s="48" t="s">
        <v>5211</v>
      </c>
      <c r="AC440" s="51" t="s">
        <v>4537</v>
      </c>
      <c r="AD440" s="48" t="s">
        <v>413</v>
      </c>
      <c r="AE440" s="110" t="s">
        <v>413</v>
      </c>
      <c r="AF440" s="110" t="s">
        <v>413</v>
      </c>
      <c r="AG440" s="3" t="s">
        <v>413</v>
      </c>
      <c r="AH440" s="124"/>
      <c r="AI440" s="145" t="s">
        <v>1636</v>
      </c>
      <c r="AJ440" s="145" t="s">
        <v>1636</v>
      </c>
      <c r="AK440" s="145" t="s">
        <v>5949</v>
      </c>
    </row>
    <row r="441" spans="27:37" x14ac:dyDescent="0.35">
      <c r="AA441" s="128" t="s">
        <v>6182</v>
      </c>
      <c r="AB441" s="128" t="s">
        <v>5211</v>
      </c>
      <c r="AC441" s="51" t="s">
        <v>4558</v>
      </c>
      <c r="AD441" s="128" t="s">
        <v>413</v>
      </c>
      <c r="AE441" s="129" t="s">
        <v>413</v>
      </c>
      <c r="AF441" s="129" t="s">
        <v>413</v>
      </c>
      <c r="AG441" s="3" t="s">
        <v>413</v>
      </c>
      <c r="AH441" s="124"/>
      <c r="AI441" s="154" t="s">
        <v>1636</v>
      </c>
      <c r="AJ441" s="154" t="s">
        <v>1636</v>
      </c>
      <c r="AK441" s="154" t="s">
        <v>5950</v>
      </c>
    </row>
    <row r="442" spans="27:37" x14ac:dyDescent="0.35">
      <c r="AA442" s="128" t="s">
        <v>6182</v>
      </c>
      <c r="AB442" s="48" t="s">
        <v>5212</v>
      </c>
      <c r="AC442" s="48" t="s">
        <v>4494</v>
      </c>
      <c r="AD442" s="48" t="s">
        <v>834</v>
      </c>
      <c r="AE442" s="110" t="s">
        <v>1150</v>
      </c>
      <c r="AF442" s="110" t="s">
        <v>1150</v>
      </c>
      <c r="AG442" s="3" t="s">
        <v>4924</v>
      </c>
      <c r="AH442" s="124">
        <v>7</v>
      </c>
      <c r="AI442" s="145" t="s">
        <v>2353</v>
      </c>
      <c r="AJ442" s="145">
        <v>49</v>
      </c>
      <c r="AK442" s="145" t="s">
        <v>5951</v>
      </c>
    </row>
    <row r="443" spans="27:37" x14ac:dyDescent="0.35">
      <c r="AA443" s="128" t="s">
        <v>6182</v>
      </c>
      <c r="AB443" s="48" t="s">
        <v>5212</v>
      </c>
      <c r="AC443" s="51" t="s">
        <v>4515</v>
      </c>
      <c r="AD443" s="48" t="s">
        <v>837</v>
      </c>
      <c r="AE443" s="110" t="s">
        <v>1117</v>
      </c>
      <c r="AF443" s="110" t="s">
        <v>1117</v>
      </c>
      <c r="AG443" t="s">
        <v>5387</v>
      </c>
      <c r="AH443" s="124">
        <v>30</v>
      </c>
      <c r="AI443" s="145" t="s">
        <v>2353</v>
      </c>
      <c r="AJ443" s="145" t="s">
        <v>1636</v>
      </c>
      <c r="AK443" s="145" t="s">
        <v>5952</v>
      </c>
    </row>
    <row r="444" spans="27:37" x14ac:dyDescent="0.35">
      <c r="AA444" s="128" t="s">
        <v>6182</v>
      </c>
      <c r="AB444" s="48" t="s">
        <v>5212</v>
      </c>
      <c r="AC444" s="51" t="s">
        <v>4536</v>
      </c>
      <c r="AD444" s="48" t="s">
        <v>4142</v>
      </c>
      <c r="AE444" s="110" t="s">
        <v>4153</v>
      </c>
      <c r="AF444" s="110" t="s">
        <v>4153</v>
      </c>
      <c r="AG444" t="s">
        <v>6214</v>
      </c>
      <c r="AH444" s="124">
        <v>12</v>
      </c>
      <c r="AI444" s="145" t="s">
        <v>2353</v>
      </c>
      <c r="AJ444" s="145" t="s">
        <v>1636</v>
      </c>
      <c r="AK444" s="145" t="s">
        <v>5953</v>
      </c>
    </row>
    <row r="445" spans="27:37" x14ac:dyDescent="0.35">
      <c r="AA445" s="128" t="s">
        <v>6182</v>
      </c>
      <c r="AB445" s="48" t="s">
        <v>5212</v>
      </c>
      <c r="AC445" s="51" t="s">
        <v>4557</v>
      </c>
      <c r="AD445" s="48" t="s">
        <v>413</v>
      </c>
      <c r="AE445" s="110" t="s">
        <v>413</v>
      </c>
      <c r="AF445" s="110" t="s">
        <v>413</v>
      </c>
      <c r="AG445" t="s">
        <v>413</v>
      </c>
      <c r="AH445" s="124"/>
      <c r="AI445" s="145" t="s">
        <v>1636</v>
      </c>
      <c r="AJ445" s="145" t="s">
        <v>1636</v>
      </c>
      <c r="AK445" s="145" t="s">
        <v>5954</v>
      </c>
    </row>
    <row r="446" spans="27:37" x14ac:dyDescent="0.35">
      <c r="AA446" s="128" t="s">
        <v>6182</v>
      </c>
      <c r="AB446" s="48" t="s">
        <v>5213</v>
      </c>
      <c r="AC446" s="51" t="s">
        <v>4493</v>
      </c>
      <c r="AD446" s="48" t="s">
        <v>834</v>
      </c>
      <c r="AE446" s="110" t="s">
        <v>1150</v>
      </c>
      <c r="AF446" s="110" t="s">
        <v>1150</v>
      </c>
      <c r="AG446" s="3" t="s">
        <v>4925</v>
      </c>
      <c r="AH446" s="124">
        <v>49</v>
      </c>
      <c r="AI446" s="145" t="s">
        <v>2353</v>
      </c>
      <c r="AJ446" s="145">
        <v>49</v>
      </c>
      <c r="AK446" s="145" t="s">
        <v>5955</v>
      </c>
    </row>
    <row r="447" spans="27:37" x14ac:dyDescent="0.35">
      <c r="AA447" s="128" t="s">
        <v>6182</v>
      </c>
      <c r="AB447" s="48" t="s">
        <v>5213</v>
      </c>
      <c r="AC447" s="51" t="s">
        <v>4514</v>
      </c>
      <c r="AD447" s="48" t="s">
        <v>413</v>
      </c>
      <c r="AE447" s="110" t="s">
        <v>413</v>
      </c>
      <c r="AF447" s="110" t="s">
        <v>413</v>
      </c>
      <c r="AG447" s="3" t="s">
        <v>413</v>
      </c>
      <c r="AH447" s="124"/>
      <c r="AI447" s="145" t="s">
        <v>1636</v>
      </c>
      <c r="AJ447" s="145" t="s">
        <v>1636</v>
      </c>
      <c r="AK447" s="145" t="s">
        <v>5956</v>
      </c>
    </row>
    <row r="448" spans="27:37" x14ac:dyDescent="0.35">
      <c r="AA448" s="128" t="s">
        <v>6182</v>
      </c>
      <c r="AB448" s="48" t="s">
        <v>5213</v>
      </c>
      <c r="AC448" s="51" t="s">
        <v>4535</v>
      </c>
      <c r="AD448" s="48" t="s">
        <v>413</v>
      </c>
      <c r="AE448" s="110" t="s">
        <v>413</v>
      </c>
      <c r="AF448" s="110" t="s">
        <v>413</v>
      </c>
      <c r="AG448" s="3" t="s">
        <v>413</v>
      </c>
      <c r="AH448" s="124"/>
      <c r="AI448" s="145" t="s">
        <v>1636</v>
      </c>
      <c r="AJ448" s="145" t="s">
        <v>1636</v>
      </c>
      <c r="AK448" s="145" t="s">
        <v>5957</v>
      </c>
    </row>
    <row r="449" spans="27:37" x14ac:dyDescent="0.35">
      <c r="AA449" s="128" t="s">
        <v>6182</v>
      </c>
      <c r="AB449" s="48" t="s">
        <v>5213</v>
      </c>
      <c r="AC449" s="51" t="s">
        <v>4556</v>
      </c>
      <c r="AD449" s="48" t="s">
        <v>413</v>
      </c>
      <c r="AE449" s="110" t="s">
        <v>413</v>
      </c>
      <c r="AF449" s="157" t="s">
        <v>413</v>
      </c>
      <c r="AG449" s="3" t="s">
        <v>413</v>
      </c>
      <c r="AH449" s="124"/>
      <c r="AI449" s="145" t="s">
        <v>1636</v>
      </c>
      <c r="AJ449" s="145" t="s">
        <v>1636</v>
      </c>
      <c r="AK449" s="145" t="s">
        <v>5958</v>
      </c>
    </row>
    <row r="450" spans="27:37" x14ac:dyDescent="0.35">
      <c r="AB450" s="51" t="s">
        <v>5233</v>
      </c>
      <c r="AC450" s="51"/>
      <c r="AD450" s="51"/>
      <c r="AE450" s="132"/>
      <c r="AF450" s="162"/>
      <c r="AG450" s="50"/>
      <c r="AH450" s="163">
        <f>SUBTOTAL(109,clonemapC353738[Initial Clone Count])</f>
        <v>3062</v>
      </c>
      <c r="AI450" s="123"/>
      <c r="AJ450" s="114">
        <f>SUBTOTAL(109,clonemapC353738[sum of flat])</f>
        <v>3062</v>
      </c>
    </row>
  </sheetData>
  <conditionalFormatting sqref="AG214">
    <cfRule type="expression" dxfId="519" priority="34">
      <formula>MOD(ROW(),4)=2</formula>
    </cfRule>
  </conditionalFormatting>
  <conditionalFormatting sqref="AG306">
    <cfRule type="expression" dxfId="518" priority="32">
      <formula>MOD(ROW(),4)=1</formula>
    </cfRule>
    <cfRule type="expression" dxfId="517" priority="33">
      <formula>MOD(ROW(),4)=2</formula>
    </cfRule>
  </conditionalFormatting>
  <conditionalFormatting sqref="AG120:AG129 AG142 AG114:AG118">
    <cfRule type="expression" dxfId="516" priority="30">
      <formula>MOD(ROW(),4)=1</formula>
    </cfRule>
    <cfRule type="expression" dxfId="515" priority="31">
      <formula>MOD(ROW(),4)=2</formula>
    </cfRule>
  </conditionalFormatting>
  <conditionalFormatting sqref="AG134:AG136 AG138:AG140">
    <cfRule type="expression" dxfId="514" priority="22">
      <formula>MOD(ROW(),4)=1</formula>
    </cfRule>
    <cfRule type="expression" dxfId="513" priority="23">
      <formula>MOD(ROW(),4)=2</formula>
    </cfRule>
  </conditionalFormatting>
  <conditionalFormatting sqref="AJ140">
    <cfRule type="expression" dxfId="512" priority="17">
      <formula>MOD(ROW(),4)=1</formula>
    </cfRule>
    <cfRule type="expression" dxfId="511" priority="18">
      <formula>MOD(ROW(),4)=2</formula>
    </cfRule>
  </conditionalFormatting>
  <conditionalFormatting sqref="AJ392">
    <cfRule type="expression" dxfId="510" priority="11">
      <formula>MOD(ROW(),4)=1</formula>
    </cfRule>
    <cfRule type="expression" dxfId="509" priority="1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0:AE119 AA393:AE439 AA392 AA440">
    <cfRule type="expression" dxfId="508" priority="63">
      <formula>MOD(ROW(),4)=2</formula>
    </cfRule>
  </conditionalFormatting>
  <conditionalFormatting sqref="AH441:AI449 AH141:AI143 AI145:AI391 AH393:AI439 AH30:AI139 AH140 AH144:AH392 AH440">
    <cfRule type="expression" dxfId="507" priority="61">
      <formula>MOD(ROW(),4)=1</formula>
    </cfRule>
    <cfRule type="expression" dxfId="506" priority="62">
      <formula>MOD(ROW(),4)=2</formula>
    </cfRule>
  </conditionalFormatting>
  <conditionalFormatting sqref="AH384">
    <cfRule type="expression" dxfId="505" priority="59">
      <formula>MOD(ROW(),4)=1</formula>
    </cfRule>
    <cfRule type="expression" dxfId="504" priority="60">
      <formula>MOD(ROW(),4)=2</formula>
    </cfRule>
  </conditionalFormatting>
  <conditionalFormatting sqref="AC172">
    <cfRule type="expression" dxfId="503" priority="58">
      <formula>MOD(ROW(),4)=2</formula>
    </cfRule>
  </conditionalFormatting>
  <conditionalFormatting sqref="AC360:AC363">
    <cfRule type="expression" dxfId="502" priority="57">
      <formula>MOD(ROW(),4)=2</formula>
    </cfRule>
  </conditionalFormatting>
  <conditionalFormatting sqref="AC328">
    <cfRule type="expression" dxfId="501" priority="56">
      <formula>MOD(ROW(),4)=2</formula>
    </cfRule>
  </conditionalFormatting>
  <conditionalFormatting sqref="AC223">
    <cfRule type="expression" dxfId="500" priority="55">
      <formula>MOD(ROW(),4)=2</formula>
    </cfRule>
  </conditionalFormatting>
  <conditionalFormatting sqref="AC447">
    <cfRule type="expression" dxfId="499" priority="54">
      <formula>MOD(ROW(),4)=2</formula>
    </cfRule>
  </conditionalFormatting>
  <conditionalFormatting sqref="AD140:AE140">
    <cfRule type="expression" dxfId="498" priority="53">
      <formula>MOD(ROW(),4)=2</formula>
    </cfRule>
  </conditionalFormatting>
  <conditionalFormatting sqref="AH140:AI140">
    <cfRule type="expression" dxfId="497" priority="51">
      <formula>MOD(ROW(),4)=1</formula>
    </cfRule>
    <cfRule type="expression" dxfId="496" priority="52">
      <formula>MOD(ROW(),4)=2</formula>
    </cfRule>
  </conditionalFormatting>
  <conditionalFormatting sqref="AD144:AE144">
    <cfRule type="expression" dxfId="495" priority="50">
      <formula>MOD(ROW(),4)=2</formula>
    </cfRule>
  </conditionalFormatting>
  <conditionalFormatting sqref="AH144:AI144">
    <cfRule type="expression" dxfId="494" priority="48">
      <formula>MOD(ROW(),4)=1</formula>
    </cfRule>
    <cfRule type="expression" dxfId="493" priority="49">
      <formula>MOD(ROW(),4)=2</formula>
    </cfRule>
  </conditionalFormatting>
  <conditionalFormatting sqref="AA440:AE440">
    <cfRule type="expression" dxfId="492" priority="47">
      <formula>MOD(ROW(),4)=2</formula>
    </cfRule>
  </conditionalFormatting>
  <conditionalFormatting sqref="AH440:AI440">
    <cfRule type="expression" dxfId="491" priority="45">
      <formula>MOD(ROW(),4)=1</formula>
    </cfRule>
    <cfRule type="expression" dxfId="490" priority="46">
      <formula>MOD(ROW(),4)=2</formula>
    </cfRule>
  </conditionalFormatting>
  <conditionalFormatting sqref="AA392:AE392">
    <cfRule type="expression" dxfId="489" priority="44">
      <formula>MOD(ROW(),4)=2</formula>
    </cfRule>
  </conditionalFormatting>
  <conditionalFormatting sqref="AH392:AI392">
    <cfRule type="expression" dxfId="488" priority="42">
      <formula>MOD(ROW(),4)=1</formula>
    </cfRule>
    <cfRule type="expression" dxfId="487" priority="43">
      <formula>MOD(ROW(),4)=2</formula>
    </cfRule>
  </conditionalFormatting>
  <conditionalFormatting sqref="AG217:AG221">
    <cfRule type="expression" dxfId="486" priority="41">
      <formula>MOD(ROW(),4)=2</formula>
    </cfRule>
  </conditionalFormatting>
  <conditionalFormatting sqref="AG206:AG213 AG307:AG377 AG442 AG161:AG200 AG144:AG159 AG293:AG305 AG288:AG291 AG254:AG286 AG30:AG113 AG382:AG440">
    <cfRule type="expression" dxfId="485" priority="39">
      <formula>MOD(ROW(),4)=1</formula>
    </cfRule>
    <cfRule type="expression" dxfId="484" priority="40">
      <formula>MOD(ROW(),4)=2</formula>
    </cfRule>
  </conditionalFormatting>
  <conditionalFormatting sqref="AG338:AG365">
    <cfRule type="expression" dxfId="483" priority="37">
      <formula>MOD(ROW(),4)=1</formula>
    </cfRule>
    <cfRule type="expression" dxfId="482" priority="38">
      <formula>MOD(ROW(),4)=2</formula>
    </cfRule>
  </conditionalFormatting>
  <conditionalFormatting sqref="AG378">
    <cfRule type="expression" dxfId="481" priority="35">
      <formula>MOD(ROW(),4)=1</formula>
    </cfRule>
    <cfRule type="expression" dxfId="480" priority="36">
      <formula>MOD(ROW(),4)=2</formula>
    </cfRule>
  </conditionalFormatting>
  <conditionalFormatting sqref="AG130">
    <cfRule type="expression" dxfId="479" priority="29">
      <formula>MOD(ROW(),4)=2</formula>
    </cfRule>
  </conditionalFormatting>
  <conditionalFormatting sqref="AG201:AG205">
    <cfRule type="expression" dxfId="478" priority="28">
      <formula>MOD(ROW(),4)=2</formula>
    </cfRule>
  </conditionalFormatting>
  <conditionalFormatting sqref="AG222:AG253">
    <cfRule type="expression" dxfId="477" priority="26">
      <formula>MOD(ROW(),4)=1</formula>
    </cfRule>
    <cfRule type="expression" dxfId="476" priority="27">
      <formula>MOD(ROW(),4)=2</formula>
    </cfRule>
  </conditionalFormatting>
  <conditionalFormatting sqref="AG446:AG448">
    <cfRule type="expression" dxfId="475" priority="24">
      <formula>MOD(ROW(),4)=1</formula>
    </cfRule>
    <cfRule type="expression" dxfId="474" priority="25">
      <formula>MOD(ROW(),4)=2</formula>
    </cfRule>
  </conditionalFormatting>
  <conditionalFormatting sqref="AC442">
    <cfRule type="expression" dxfId="473" priority="21">
      <formula>MOD(ROW(),4)=2</formula>
    </cfRule>
  </conditionalFormatting>
  <conditionalFormatting sqref="AJ441:AJ449 AJ141:AJ143 AJ145:AJ391 AJ393:AJ439 AJ30:AJ139">
    <cfRule type="expression" dxfId="472" priority="19">
      <formula>MOD(ROW(),4)=1</formula>
    </cfRule>
    <cfRule type="expression" dxfId="471" priority="20">
      <formula>MOD(ROW(),4)=2</formula>
    </cfRule>
  </conditionalFormatting>
  <conditionalFormatting sqref="AJ144">
    <cfRule type="expression" dxfId="470" priority="15">
      <formula>MOD(ROW(),4)=1</formula>
    </cfRule>
    <cfRule type="expression" dxfId="469" priority="16">
      <formula>MOD(ROW(),4)=2</formula>
    </cfRule>
  </conditionalFormatting>
  <conditionalFormatting sqref="AJ440">
    <cfRule type="expression" dxfId="468" priority="13">
      <formula>MOD(ROW(),4)=1</formula>
    </cfRule>
    <cfRule type="expression" dxfId="467" priority="14">
      <formula>MOD(ROW(),4)=2</formula>
    </cfRule>
  </conditionalFormatting>
  <conditionalFormatting sqref="AK140">
    <cfRule type="expression" dxfId="466" priority="7">
      <formula>MOD(ROW(),4)=1</formula>
    </cfRule>
    <cfRule type="expression" dxfId="465" priority="8">
      <formula>MOD(ROW(),4)=2</formula>
    </cfRule>
  </conditionalFormatting>
  <conditionalFormatting sqref="AK392">
    <cfRule type="expression" dxfId="464" priority="1">
      <formula>MOD(ROW(),4)=1</formula>
    </cfRule>
    <cfRule type="expression" dxfId="463" priority="2">
      <formula>MOD(ROW(),4)=2</formula>
    </cfRule>
  </conditionalFormatting>
  <conditionalFormatting sqref="AK441:AK449 AK141:AK143 AK145:AK391 AK393:AK439 AK30:AK139">
    <cfRule type="expression" dxfId="462" priority="9">
      <formula>MOD(ROW(),4)=1</formula>
    </cfRule>
    <cfRule type="expression" dxfId="461" priority="10">
      <formula>MOD(ROW(),4)=2</formula>
    </cfRule>
  </conditionalFormatting>
  <conditionalFormatting sqref="AK144">
    <cfRule type="expression" dxfId="460" priority="5">
      <formula>MOD(ROW(),4)=1</formula>
    </cfRule>
    <cfRule type="expression" dxfId="459" priority="6">
      <formula>MOD(ROW(),4)=2</formula>
    </cfRule>
  </conditionalFormatting>
  <conditionalFormatting sqref="AK440">
    <cfRule type="expression" dxfId="458" priority="3">
      <formula>MOD(ROW(),4)=1</formula>
    </cfRule>
    <cfRule type="expression" dxfId="457" priority="4">
      <formula>MOD(ROW(),4)=2</formula>
    </cfRule>
  </conditionalFormatting>
  <pageMargins left="0.7" right="0.7" top="0.75" bottom="0.75" header="0.3" footer="0.3"/>
  <pageSetup scale="56" fitToHeight="0" orientation="landscape"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F480-3627-48D0-B01D-00CB6603DE05}">
  <sheetPr>
    <pageSetUpPr fitToPage="1"/>
  </sheetPr>
  <dimension ref="A1:AN450"/>
  <sheetViews>
    <sheetView topLeftCell="M27" zoomScale="44" workbookViewId="0">
      <selection activeCell="AA30" sqref="AA30:AK449"/>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14.453125" customWidth="1"/>
    <col min="32" max="32" width="30.81640625" customWidth="1"/>
    <col min="33" max="33" width="11.81640625" customWidth="1"/>
    <col min="34" max="34" width="8.7265625" customWidth="1"/>
    <col min="37" max="37" width="21.7265625"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6044</v>
      </c>
      <c r="C3" s="56" t="s">
        <v>6045</v>
      </c>
      <c r="D3" s="56" t="s">
        <v>6046</v>
      </c>
      <c r="E3" s="56" t="s">
        <v>4951</v>
      </c>
      <c r="F3" s="40"/>
      <c r="G3" s="56" t="s">
        <v>4951</v>
      </c>
      <c r="H3" s="56" t="s">
        <v>4951</v>
      </c>
      <c r="I3" s="56" t="s">
        <v>4951</v>
      </c>
      <c r="J3" s="56" t="s">
        <v>4951</v>
      </c>
      <c r="L3" s="56" t="s">
        <v>4951</v>
      </c>
      <c r="M3" s="56" t="s">
        <v>4951</v>
      </c>
      <c r="N3" s="56" t="s">
        <v>4951</v>
      </c>
      <c r="O3" s="56" t="s">
        <v>4951</v>
      </c>
      <c r="Q3" s="56" t="s">
        <v>4951</v>
      </c>
      <c r="R3" s="56" t="s">
        <v>4951</v>
      </c>
      <c r="S3" s="56" t="s">
        <v>4951</v>
      </c>
      <c r="T3" s="56" t="s">
        <v>4951</v>
      </c>
      <c r="V3" s="56" t="s">
        <v>4951</v>
      </c>
      <c r="W3" s="56" t="s">
        <v>4951</v>
      </c>
      <c r="X3" s="56" t="s">
        <v>4951</v>
      </c>
      <c r="Y3" s="56" t="s">
        <v>4951</v>
      </c>
      <c r="Z3" s="18">
        <v>7</v>
      </c>
      <c r="AA3" s="18"/>
    </row>
    <row r="4" spans="1:40" ht="40" customHeight="1" x14ac:dyDescent="0.35">
      <c r="A4" s="40"/>
      <c r="B4" s="56" t="s">
        <v>6047</v>
      </c>
      <c r="C4" s="56" t="s">
        <v>6048</v>
      </c>
      <c r="D4" s="56" t="s">
        <v>4951</v>
      </c>
      <c r="E4" s="56" t="s">
        <v>4951</v>
      </c>
      <c r="F4" s="40"/>
      <c r="G4" s="56" t="s">
        <v>4951</v>
      </c>
      <c r="H4" s="56" t="s">
        <v>4951</v>
      </c>
      <c r="I4" s="56" t="s">
        <v>6049</v>
      </c>
      <c r="J4" s="56" t="s">
        <v>6050</v>
      </c>
      <c r="L4" s="56" t="s">
        <v>6051</v>
      </c>
      <c r="M4" s="56" t="s">
        <v>6052</v>
      </c>
      <c r="N4" s="56" t="s">
        <v>5494</v>
      </c>
      <c r="O4" s="56" t="s">
        <v>4951</v>
      </c>
      <c r="Q4" s="56" t="s">
        <v>4951</v>
      </c>
      <c r="R4" s="56" t="s">
        <v>4951</v>
      </c>
      <c r="S4" s="56" t="s">
        <v>6053</v>
      </c>
      <c r="T4" s="56" t="s">
        <v>6054</v>
      </c>
      <c r="V4" s="56" t="s">
        <v>4951</v>
      </c>
      <c r="W4" s="56" t="s">
        <v>4951</v>
      </c>
      <c r="X4" s="56" t="s">
        <v>4951</v>
      </c>
      <c r="Y4" s="56" t="s">
        <v>4951</v>
      </c>
      <c r="Z4" s="18">
        <v>6</v>
      </c>
      <c r="AA4" s="18"/>
    </row>
    <row r="5" spans="1:40" ht="40" customHeight="1" x14ac:dyDescent="0.35">
      <c r="A5" s="40"/>
      <c r="B5" s="56" t="s">
        <v>6055</v>
      </c>
      <c r="C5" s="56" t="s">
        <v>6056</v>
      </c>
      <c r="D5" s="56" t="s">
        <v>6057</v>
      </c>
      <c r="E5" s="56" t="s">
        <v>4951</v>
      </c>
      <c r="F5" s="40"/>
      <c r="G5" s="56" t="s">
        <v>4951</v>
      </c>
      <c r="H5" s="56" t="s">
        <v>4951</v>
      </c>
      <c r="I5" s="56" t="s">
        <v>4951</v>
      </c>
      <c r="J5" s="56" t="s">
        <v>6058</v>
      </c>
      <c r="L5" s="56" t="s">
        <v>6059</v>
      </c>
      <c r="M5" s="56" t="s">
        <v>6060</v>
      </c>
      <c r="N5" s="56" t="s">
        <v>4951</v>
      </c>
      <c r="O5" s="56" t="s">
        <v>4951</v>
      </c>
      <c r="Q5" s="56" t="s">
        <v>4951</v>
      </c>
      <c r="R5" s="56" t="s">
        <v>4951</v>
      </c>
      <c r="S5" s="56" t="s">
        <v>6061</v>
      </c>
      <c r="T5" s="56" t="s">
        <v>6062</v>
      </c>
      <c r="V5" s="56" t="s">
        <v>4951</v>
      </c>
      <c r="W5" s="56" t="s">
        <v>4951</v>
      </c>
      <c r="X5" s="56" t="s">
        <v>4951</v>
      </c>
      <c r="Y5" s="56" t="s">
        <v>4951</v>
      </c>
      <c r="Z5" s="18">
        <v>5</v>
      </c>
      <c r="AA5" s="18"/>
    </row>
    <row r="6" spans="1:40" ht="40" customHeight="1" x14ac:dyDescent="0.35">
      <c r="A6" s="40">
        <v>1</v>
      </c>
      <c r="B6" s="56" t="s">
        <v>6063</v>
      </c>
      <c r="C6" s="56" t="s">
        <v>6064</v>
      </c>
      <c r="D6" s="56" t="s">
        <v>4951</v>
      </c>
      <c r="E6" s="56" t="s">
        <v>4951</v>
      </c>
      <c r="F6" s="40"/>
      <c r="G6" s="56" t="s">
        <v>4951</v>
      </c>
      <c r="H6" s="56" t="s">
        <v>4951</v>
      </c>
      <c r="I6" s="56" t="s">
        <v>4951</v>
      </c>
      <c r="J6" s="56" t="s">
        <v>6065</v>
      </c>
      <c r="L6" s="56" t="s">
        <v>6066</v>
      </c>
      <c r="M6" s="56" t="s">
        <v>6067</v>
      </c>
      <c r="N6" s="56" t="s">
        <v>4951</v>
      </c>
      <c r="O6" s="56" t="s">
        <v>4951</v>
      </c>
      <c r="Q6" s="56" t="s">
        <v>4951</v>
      </c>
      <c r="R6" s="56" t="s">
        <v>4951</v>
      </c>
      <c r="S6" s="56" t="s">
        <v>6068</v>
      </c>
      <c r="T6" s="56" t="s">
        <v>6069</v>
      </c>
      <c r="V6" s="56" t="s">
        <v>4951</v>
      </c>
      <c r="W6" s="56" t="s">
        <v>4951</v>
      </c>
      <c r="X6" s="56" t="s">
        <v>4951</v>
      </c>
      <c r="Y6" s="56" t="s">
        <v>4951</v>
      </c>
      <c r="Z6" s="18">
        <v>4</v>
      </c>
      <c r="AA6" s="18"/>
    </row>
    <row r="7" spans="1:40" ht="40" customHeight="1" x14ac:dyDescent="0.35">
      <c r="A7" s="40"/>
      <c r="B7" s="56" t="s">
        <v>6070</v>
      </c>
      <c r="C7" s="56" t="s">
        <v>6071</v>
      </c>
      <c r="D7" s="56" t="s">
        <v>6072</v>
      </c>
      <c r="E7" s="56" t="s">
        <v>4951</v>
      </c>
      <c r="F7" s="40"/>
      <c r="G7" s="56" t="s">
        <v>4951</v>
      </c>
      <c r="H7" s="56" t="s">
        <v>6073</v>
      </c>
      <c r="I7" s="56" t="s">
        <v>6074</v>
      </c>
      <c r="J7" s="56" t="s">
        <v>6075</v>
      </c>
      <c r="L7" s="56" t="s">
        <v>6076</v>
      </c>
      <c r="M7" s="56" t="s">
        <v>4903</v>
      </c>
      <c r="N7" s="56" t="s">
        <v>4951</v>
      </c>
      <c r="O7" s="56" t="s">
        <v>4951</v>
      </c>
      <c r="Q7" s="56" t="s">
        <v>4951</v>
      </c>
      <c r="R7" s="56" t="s">
        <v>4951</v>
      </c>
      <c r="S7" s="56" t="s">
        <v>4951</v>
      </c>
      <c r="T7" s="56" t="s">
        <v>6077</v>
      </c>
      <c r="V7" s="56" t="s">
        <v>4951</v>
      </c>
      <c r="W7" s="56" t="s">
        <v>4951</v>
      </c>
      <c r="X7" s="56" t="s">
        <v>4951</v>
      </c>
      <c r="Y7" s="56" t="s">
        <v>4951</v>
      </c>
      <c r="Z7" s="18">
        <v>3</v>
      </c>
      <c r="AA7" s="18"/>
    </row>
    <row r="8" spans="1:40" ht="40" customHeight="1" x14ac:dyDescent="0.35">
      <c r="A8" s="40"/>
      <c r="B8" s="56" t="s">
        <v>6078</v>
      </c>
      <c r="C8" s="56" t="s">
        <v>6079</v>
      </c>
      <c r="D8" s="56" t="s">
        <v>4951</v>
      </c>
      <c r="E8" s="56" t="s">
        <v>4951</v>
      </c>
      <c r="F8" s="40"/>
      <c r="G8" s="56" t="s">
        <v>4951</v>
      </c>
      <c r="H8" s="56" t="s">
        <v>4951</v>
      </c>
      <c r="I8" s="56" t="s">
        <v>6080</v>
      </c>
      <c r="J8" s="56" t="s">
        <v>6081</v>
      </c>
      <c r="L8" s="56" t="s">
        <v>6082</v>
      </c>
      <c r="M8" s="56" t="s">
        <v>6083</v>
      </c>
      <c r="N8" s="56" t="s">
        <v>4951</v>
      </c>
      <c r="O8" s="56" t="s">
        <v>4951</v>
      </c>
      <c r="Q8" s="56" t="s">
        <v>4951</v>
      </c>
      <c r="R8" s="56" t="s">
        <v>4951</v>
      </c>
      <c r="S8" s="56" t="s">
        <v>6084</v>
      </c>
      <c r="T8" s="56" t="s">
        <v>6085</v>
      </c>
      <c r="V8" s="56" t="s">
        <v>4951</v>
      </c>
      <c r="W8" s="56" t="s">
        <v>4951</v>
      </c>
      <c r="X8" s="56" t="s">
        <v>4951</v>
      </c>
      <c r="Y8" s="56" t="s">
        <v>4951</v>
      </c>
      <c r="Z8" s="18">
        <v>2</v>
      </c>
      <c r="AA8" s="18"/>
    </row>
    <row r="9" spans="1:40" ht="40" customHeight="1" x14ac:dyDescent="0.35">
      <c r="A9" s="40"/>
      <c r="B9" s="56" t="s">
        <v>6086</v>
      </c>
      <c r="C9" s="56" t="s">
        <v>6087</v>
      </c>
      <c r="D9" s="56" t="s">
        <v>6088</v>
      </c>
      <c r="E9" s="56" t="s">
        <v>6089</v>
      </c>
      <c r="F9" s="40"/>
      <c r="G9" s="56" t="s">
        <v>4951</v>
      </c>
      <c r="H9" s="56" t="s">
        <v>4951</v>
      </c>
      <c r="I9" s="56" t="s">
        <v>6090</v>
      </c>
      <c r="J9" s="56" t="s">
        <v>6091</v>
      </c>
      <c r="L9" s="56" t="s">
        <v>6092</v>
      </c>
      <c r="M9" s="56" t="s">
        <v>4951</v>
      </c>
      <c r="N9" s="56" t="s">
        <v>4951</v>
      </c>
      <c r="O9" s="56" t="s">
        <v>4951</v>
      </c>
      <c r="Q9" s="56" t="s">
        <v>4951</v>
      </c>
      <c r="R9" s="56" t="s">
        <v>4951</v>
      </c>
      <c r="S9" s="56" t="s">
        <v>4951</v>
      </c>
      <c r="T9" s="56" t="s">
        <v>6093</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6094</v>
      </c>
      <c r="J11" s="56" t="s">
        <v>6095</v>
      </c>
      <c r="L11" s="56" t="s">
        <v>4951</v>
      </c>
      <c r="M11" s="56" t="s">
        <v>4951</v>
      </c>
      <c r="N11" s="56" t="s">
        <v>4951</v>
      </c>
      <c r="O11" s="56" t="s">
        <v>4951</v>
      </c>
      <c r="Q11" s="56" t="s">
        <v>4951</v>
      </c>
      <c r="R11" s="56" t="s">
        <v>4951</v>
      </c>
      <c r="S11" s="56" t="s">
        <v>6096</v>
      </c>
      <c r="T11" s="56" t="s">
        <v>6097</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4951</v>
      </c>
      <c r="I12" s="56" t="s">
        <v>6098</v>
      </c>
      <c r="J12" s="56" t="s">
        <v>6099</v>
      </c>
      <c r="L12" s="56" t="s">
        <v>4951</v>
      </c>
      <c r="M12" s="56" t="s">
        <v>4951</v>
      </c>
      <c r="N12" s="56" t="s">
        <v>4951</v>
      </c>
      <c r="O12" s="56" t="s">
        <v>4951</v>
      </c>
      <c r="Q12" s="56" t="s">
        <v>4951</v>
      </c>
      <c r="R12" s="56" t="s">
        <v>4951</v>
      </c>
      <c r="S12" s="56" t="s">
        <v>6100</v>
      </c>
      <c r="T12" s="56" t="s">
        <v>6101</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4951</v>
      </c>
      <c r="J13" s="56" t="s">
        <v>6102</v>
      </c>
      <c r="L13" s="56" t="s">
        <v>4951</v>
      </c>
      <c r="M13" s="56" t="s">
        <v>4951</v>
      </c>
      <c r="N13" s="56" t="s">
        <v>4951</v>
      </c>
      <c r="O13" s="56" t="s">
        <v>4951</v>
      </c>
      <c r="Q13" s="56" t="s">
        <v>4951</v>
      </c>
      <c r="R13" s="56" t="s">
        <v>6103</v>
      </c>
      <c r="S13" s="56" t="s">
        <v>6104</v>
      </c>
      <c r="T13" s="56" t="s">
        <v>6105</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s">
        <v>4951</v>
      </c>
      <c r="H14" s="56" t="s">
        <v>4951</v>
      </c>
      <c r="I14" s="56" t="s">
        <v>6106</v>
      </c>
      <c r="J14" s="56" t="s">
        <v>6107</v>
      </c>
      <c r="L14" s="56" t="s">
        <v>4951</v>
      </c>
      <c r="M14" s="56" t="s">
        <v>4951</v>
      </c>
      <c r="N14" s="56" t="s">
        <v>4951</v>
      </c>
      <c r="O14" s="56" t="s">
        <v>4951</v>
      </c>
      <c r="Q14" s="56" t="s">
        <v>4951</v>
      </c>
      <c r="R14" s="56" t="s">
        <v>6108</v>
      </c>
      <c r="S14" s="56" t="s">
        <v>6109</v>
      </c>
      <c r="T14" s="56" t="s">
        <v>6110</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4951</v>
      </c>
      <c r="H15" s="56" t="s">
        <v>4951</v>
      </c>
      <c r="I15" s="56" t="s">
        <v>4951</v>
      </c>
      <c r="J15" s="56" t="s">
        <v>6111</v>
      </c>
      <c r="L15" s="56" t="s">
        <v>4951</v>
      </c>
      <c r="M15" s="56" t="s">
        <v>4951</v>
      </c>
      <c r="N15" s="56" t="s">
        <v>4951</v>
      </c>
      <c r="O15" s="56" t="s">
        <v>4951</v>
      </c>
      <c r="Q15" s="56" t="s">
        <v>4951</v>
      </c>
      <c r="R15" s="56" t="s">
        <v>6112</v>
      </c>
      <c r="S15" s="56" t="s">
        <v>6113</v>
      </c>
      <c r="T15" s="56" t="s">
        <v>6114</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4951</v>
      </c>
      <c r="H16" s="56" t="s">
        <v>4951</v>
      </c>
      <c r="I16" s="56" t="s">
        <v>6115</v>
      </c>
      <c r="J16" s="56" t="s">
        <v>6116</v>
      </c>
      <c r="L16" s="56" t="s">
        <v>4951</v>
      </c>
      <c r="M16" s="56" t="s">
        <v>4951</v>
      </c>
      <c r="N16" s="56" t="s">
        <v>4951</v>
      </c>
      <c r="O16" s="56" t="s">
        <v>4951</v>
      </c>
      <c r="Q16" s="56" t="s">
        <v>4951</v>
      </c>
      <c r="R16" s="56" t="s">
        <v>4951</v>
      </c>
      <c r="S16" s="56" t="s">
        <v>6117</v>
      </c>
      <c r="T16" s="56" t="s">
        <v>6118</v>
      </c>
      <c r="V16" s="56" t="s">
        <v>4951</v>
      </c>
      <c r="W16" s="56" t="s">
        <v>4951</v>
      </c>
      <c r="X16" s="56" t="s">
        <v>4951</v>
      </c>
      <c r="Y16" s="56" t="s">
        <v>4951</v>
      </c>
      <c r="Z16" s="18">
        <v>2</v>
      </c>
      <c r="AA16" s="18"/>
    </row>
    <row r="17" spans="1:37" ht="40" customHeight="1" x14ac:dyDescent="0.35">
      <c r="A17" s="40"/>
      <c r="B17" s="56" t="s">
        <v>4951</v>
      </c>
      <c r="C17" s="56" t="s">
        <v>4951</v>
      </c>
      <c r="D17" s="56" t="s">
        <v>4951</v>
      </c>
      <c r="E17" s="56" t="s">
        <v>4951</v>
      </c>
      <c r="F17" s="40"/>
      <c r="G17" s="56" t="s">
        <v>4951</v>
      </c>
      <c r="H17" s="56" t="s">
        <v>4951</v>
      </c>
      <c r="I17" s="56" t="s">
        <v>4951</v>
      </c>
      <c r="J17" s="56" t="s">
        <v>6119</v>
      </c>
      <c r="L17" s="56" t="s">
        <v>4951</v>
      </c>
      <c r="M17" s="56" t="s">
        <v>4951</v>
      </c>
      <c r="N17" s="56" t="s">
        <v>4951</v>
      </c>
      <c r="O17" s="56" t="s">
        <v>4951</v>
      </c>
      <c r="Q17" s="56" t="s">
        <v>4951</v>
      </c>
      <c r="R17" s="56" t="s">
        <v>4951</v>
      </c>
      <c r="S17" s="56" t="s">
        <v>4951</v>
      </c>
      <c r="T17" s="56" t="s">
        <v>6120</v>
      </c>
      <c r="V17" s="56" t="s">
        <v>4951</v>
      </c>
      <c r="W17" s="56" t="s">
        <v>4951</v>
      </c>
      <c r="X17" s="56" t="s">
        <v>4951</v>
      </c>
      <c r="Y17" s="56" t="s">
        <v>4951</v>
      </c>
      <c r="Z17" s="18">
        <v>1</v>
      </c>
      <c r="AA17" s="18"/>
    </row>
    <row r="18" spans="1:37" ht="40" customHeight="1" x14ac:dyDescent="0.35"/>
    <row r="19" spans="1:37" ht="40" customHeight="1" x14ac:dyDescent="0.35">
      <c r="A19" s="40"/>
      <c r="B19" s="56" t="s">
        <v>6121</v>
      </c>
      <c r="C19" s="56" t="s">
        <v>6122</v>
      </c>
      <c r="D19" s="56" t="s">
        <v>4951</v>
      </c>
      <c r="E19" s="56" t="s">
        <v>4951</v>
      </c>
      <c r="F19" s="40"/>
      <c r="G19" s="56" t="s">
        <v>4951</v>
      </c>
      <c r="H19" s="56" t="s">
        <v>4951</v>
      </c>
      <c r="I19" s="56" t="s">
        <v>6123</v>
      </c>
      <c r="J19" s="56" t="s">
        <v>6124</v>
      </c>
      <c r="L19" s="56" t="s">
        <v>6125</v>
      </c>
      <c r="M19" s="56" t="s">
        <v>4903</v>
      </c>
      <c r="N19" s="56" t="s">
        <v>4903</v>
      </c>
      <c r="O19" s="56" t="s">
        <v>4903</v>
      </c>
      <c r="Q19" s="56" t="s">
        <v>4951</v>
      </c>
      <c r="R19" s="56" t="s">
        <v>6126</v>
      </c>
      <c r="S19" s="56" t="s">
        <v>6127</v>
      </c>
      <c r="T19" s="56" t="s">
        <v>6128</v>
      </c>
      <c r="V19" s="56" t="s">
        <v>4951</v>
      </c>
      <c r="W19" s="56" t="s">
        <v>4951</v>
      </c>
      <c r="X19" s="56" t="s">
        <v>4951</v>
      </c>
      <c r="Y19" s="56" t="s">
        <v>4951</v>
      </c>
      <c r="Z19" s="18">
        <v>7</v>
      </c>
      <c r="AA19" s="18"/>
    </row>
    <row r="20" spans="1:37" ht="40" customHeight="1" x14ac:dyDescent="0.35">
      <c r="A20" s="40"/>
      <c r="B20" s="56" t="s">
        <v>6129</v>
      </c>
      <c r="C20" s="56" t="s">
        <v>4951</v>
      </c>
      <c r="D20" s="56" t="s">
        <v>4951</v>
      </c>
      <c r="E20" s="56" t="s">
        <v>4951</v>
      </c>
      <c r="F20" s="40"/>
      <c r="G20" s="56" t="s">
        <v>4951</v>
      </c>
      <c r="H20" s="56" t="s">
        <v>4951</v>
      </c>
      <c r="I20" s="56" t="s">
        <v>6130</v>
      </c>
      <c r="J20" s="56" t="s">
        <v>6131</v>
      </c>
      <c r="L20" s="56" t="s">
        <v>6132</v>
      </c>
      <c r="M20" s="56" t="s">
        <v>6133</v>
      </c>
      <c r="N20" s="56" t="s">
        <v>6134</v>
      </c>
      <c r="O20" s="56" t="s">
        <v>4903</v>
      </c>
      <c r="Q20" s="56" t="s">
        <v>4951</v>
      </c>
      <c r="R20" s="56" t="s">
        <v>6135</v>
      </c>
      <c r="S20" s="56" t="s">
        <v>6136</v>
      </c>
      <c r="T20" s="56" t="s">
        <v>6137</v>
      </c>
      <c r="V20" s="56" t="s">
        <v>4951</v>
      </c>
      <c r="W20" s="56" t="s">
        <v>4951</v>
      </c>
      <c r="X20" s="56" t="s">
        <v>4951</v>
      </c>
      <c r="Y20" s="56" t="s">
        <v>4951</v>
      </c>
      <c r="Z20" s="18">
        <v>6</v>
      </c>
      <c r="AA20" s="18"/>
    </row>
    <row r="21" spans="1:37" ht="40" customHeight="1" x14ac:dyDescent="0.35">
      <c r="A21" s="40"/>
      <c r="B21" s="56" t="s">
        <v>6138</v>
      </c>
      <c r="C21" s="56" t="s">
        <v>6139</v>
      </c>
      <c r="D21" s="56" t="s">
        <v>4951</v>
      </c>
      <c r="E21" s="56" t="s">
        <v>4951</v>
      </c>
      <c r="F21" s="40"/>
      <c r="G21" s="56" t="s">
        <v>4951</v>
      </c>
      <c r="H21" s="56" t="s">
        <v>4951</v>
      </c>
      <c r="I21" s="56" t="s">
        <v>6140</v>
      </c>
      <c r="J21" s="56" t="s">
        <v>6141</v>
      </c>
      <c r="L21" s="56" t="s">
        <v>6142</v>
      </c>
      <c r="M21" s="56" t="s">
        <v>4903</v>
      </c>
      <c r="N21" s="56" t="s">
        <v>4903</v>
      </c>
      <c r="O21" s="56" t="s">
        <v>4903</v>
      </c>
      <c r="Q21" s="56" t="s">
        <v>4951</v>
      </c>
      <c r="R21" s="56" t="s">
        <v>6143</v>
      </c>
      <c r="S21" s="56" t="s">
        <v>6144</v>
      </c>
      <c r="T21" s="56" t="s">
        <v>6145</v>
      </c>
      <c r="V21" s="56" t="s">
        <v>4951</v>
      </c>
      <c r="W21" s="56" t="s">
        <v>4951</v>
      </c>
      <c r="X21" s="56" t="s">
        <v>4951</v>
      </c>
      <c r="Y21" s="56" t="s">
        <v>4951</v>
      </c>
      <c r="Z21" s="18">
        <v>5</v>
      </c>
      <c r="AA21" s="18"/>
    </row>
    <row r="22" spans="1:37" ht="40" customHeight="1" x14ac:dyDescent="0.35">
      <c r="A22" s="40">
        <v>3</v>
      </c>
      <c r="B22" s="56" t="s">
        <v>6146</v>
      </c>
      <c r="C22" s="56" t="s">
        <v>6147</v>
      </c>
      <c r="D22" s="56" t="s">
        <v>6148</v>
      </c>
      <c r="E22" s="56" t="s">
        <v>4951</v>
      </c>
      <c r="F22" s="40"/>
      <c r="G22" s="56" t="s">
        <v>4951</v>
      </c>
      <c r="H22" s="56" t="s">
        <v>4951</v>
      </c>
      <c r="I22" s="56" t="s">
        <v>4951</v>
      </c>
      <c r="J22" s="56" t="s">
        <v>6149</v>
      </c>
      <c r="L22" s="56" t="s">
        <v>6150</v>
      </c>
      <c r="M22" s="56" t="s">
        <v>6151</v>
      </c>
      <c r="N22" s="56" t="s">
        <v>6152</v>
      </c>
      <c r="O22" s="56" t="s">
        <v>4903</v>
      </c>
      <c r="Q22" s="56" t="s">
        <v>6153</v>
      </c>
      <c r="R22" s="56" t="s">
        <v>6154</v>
      </c>
      <c r="S22" s="56" t="s">
        <v>6155</v>
      </c>
      <c r="T22" s="56" t="s">
        <v>6156</v>
      </c>
      <c r="V22" s="56" t="s">
        <v>4951</v>
      </c>
      <c r="W22" s="56" t="s">
        <v>4951</v>
      </c>
      <c r="X22" s="56" t="s">
        <v>4951</v>
      </c>
      <c r="Y22" s="56" t="s">
        <v>4951</v>
      </c>
      <c r="Z22" s="18">
        <v>4</v>
      </c>
      <c r="AA22" s="18"/>
    </row>
    <row r="23" spans="1:37" ht="40" customHeight="1" x14ac:dyDescent="0.35">
      <c r="A23" s="40"/>
      <c r="B23" s="56" t="s">
        <v>6157</v>
      </c>
      <c r="C23" s="56" t="s">
        <v>6158</v>
      </c>
      <c r="D23" s="56" t="s">
        <v>6159</v>
      </c>
      <c r="E23" s="56" t="s">
        <v>4951</v>
      </c>
      <c r="F23" s="40"/>
      <c r="G23" s="56" t="s">
        <v>4951</v>
      </c>
      <c r="H23" s="56" t="s">
        <v>4951</v>
      </c>
      <c r="I23" s="56" t="s">
        <v>6160</v>
      </c>
      <c r="J23" s="56" t="s">
        <v>6161</v>
      </c>
      <c r="L23" s="56" t="s">
        <v>6162</v>
      </c>
      <c r="M23" s="56" t="s">
        <v>6163</v>
      </c>
      <c r="N23" s="56" t="s">
        <v>4903</v>
      </c>
      <c r="O23" s="56" t="s">
        <v>4903</v>
      </c>
      <c r="Q23" s="56" t="s">
        <v>4951</v>
      </c>
      <c r="R23" s="56" t="s">
        <v>4951</v>
      </c>
      <c r="S23" s="56" t="s">
        <v>6164</v>
      </c>
      <c r="T23" s="56" t="s">
        <v>6165</v>
      </c>
      <c r="V23" s="56" t="s">
        <v>4951</v>
      </c>
      <c r="W23" s="56" t="s">
        <v>4951</v>
      </c>
      <c r="X23" s="56" t="s">
        <v>4951</v>
      </c>
      <c r="Y23" s="56" t="s">
        <v>4951</v>
      </c>
      <c r="Z23" s="18">
        <v>3</v>
      </c>
      <c r="AA23" s="18"/>
    </row>
    <row r="24" spans="1:37" ht="40" customHeight="1" x14ac:dyDescent="0.35">
      <c r="A24" s="40"/>
      <c r="B24" s="56" t="s">
        <v>6166</v>
      </c>
      <c r="C24" s="56" t="s">
        <v>6167</v>
      </c>
      <c r="D24" s="56" t="s">
        <v>6168</v>
      </c>
      <c r="E24" s="56" t="s">
        <v>4951</v>
      </c>
      <c r="F24" s="40"/>
      <c r="G24" s="56" t="s">
        <v>4951</v>
      </c>
      <c r="H24" s="56" t="s">
        <v>4951</v>
      </c>
      <c r="I24" s="56" t="s">
        <v>6169</v>
      </c>
      <c r="J24" s="56" t="s">
        <v>5027</v>
      </c>
      <c r="L24" s="56" t="s">
        <v>6170</v>
      </c>
      <c r="M24" s="56" t="s">
        <v>6171</v>
      </c>
      <c r="N24" s="56" t="s">
        <v>6172</v>
      </c>
      <c r="O24" s="56" t="s">
        <v>4903</v>
      </c>
      <c r="Q24" s="56" t="s">
        <v>4951</v>
      </c>
      <c r="R24" s="56" t="s">
        <v>4951</v>
      </c>
      <c r="S24" s="56" t="s">
        <v>6173</v>
      </c>
      <c r="T24" s="56" t="s">
        <v>6174</v>
      </c>
      <c r="V24" s="56" t="s">
        <v>4951</v>
      </c>
      <c r="W24" s="56" t="s">
        <v>4951</v>
      </c>
      <c r="X24" s="56" t="s">
        <v>4951</v>
      </c>
      <c r="Y24" s="56" t="s">
        <v>4951</v>
      </c>
      <c r="Z24" s="18">
        <v>2</v>
      </c>
      <c r="AA24" s="18"/>
    </row>
    <row r="25" spans="1:37" ht="40" customHeight="1" x14ac:dyDescent="0.35">
      <c r="A25" s="40"/>
      <c r="B25" s="56" t="s">
        <v>6175</v>
      </c>
      <c r="C25" s="56" t="s">
        <v>4951</v>
      </c>
      <c r="D25" s="56" t="s">
        <v>4951</v>
      </c>
      <c r="E25" s="56" t="s">
        <v>4951</v>
      </c>
      <c r="F25" s="40"/>
      <c r="G25" s="56" t="s">
        <v>4951</v>
      </c>
      <c r="H25" s="56" t="s">
        <v>4951</v>
      </c>
      <c r="I25" s="56" t="s">
        <v>6176</v>
      </c>
      <c r="J25" s="56" t="s">
        <v>6177</v>
      </c>
      <c r="L25" s="56" t="s">
        <v>6178</v>
      </c>
      <c r="M25" s="56" t="s">
        <v>6179</v>
      </c>
      <c r="N25" s="56" t="s">
        <v>4903</v>
      </c>
      <c r="O25" s="56" t="s">
        <v>4903</v>
      </c>
      <c r="Q25" s="56" t="s">
        <v>4951</v>
      </c>
      <c r="R25" s="56" t="s">
        <v>4951</v>
      </c>
      <c r="S25" s="56" t="s">
        <v>6180</v>
      </c>
      <c r="T25" s="56" t="s">
        <v>6181</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58" x14ac:dyDescent="0.35">
      <c r="AA29" s="18" t="s">
        <v>5533</v>
      </c>
      <c r="AB29" s="18" t="s">
        <v>1284</v>
      </c>
      <c r="AC29" s="18" t="s">
        <v>194</v>
      </c>
      <c r="AD29" s="18" t="s">
        <v>818</v>
      </c>
      <c r="AE29" s="113" t="s">
        <v>197</v>
      </c>
      <c r="AF29" s="55" t="s">
        <v>4442</v>
      </c>
      <c r="AG29" s="18" t="s">
        <v>195</v>
      </c>
      <c r="AH29" s="36" t="s">
        <v>196</v>
      </c>
      <c r="AI29" s="121" t="s">
        <v>863</v>
      </c>
      <c r="AJ29" s="18" t="s">
        <v>5222</v>
      </c>
      <c r="AK29" s="18" t="s">
        <v>4899</v>
      </c>
    </row>
    <row r="30" spans="1:37" x14ac:dyDescent="0.35">
      <c r="AA30" s="128" t="s">
        <v>5979</v>
      </c>
      <c r="AB30" s="48" t="s">
        <v>5092</v>
      </c>
      <c r="AC30" s="51" t="s">
        <v>4821</v>
      </c>
      <c r="AD30" s="48" t="s">
        <v>413</v>
      </c>
      <c r="AE30" s="110" t="s">
        <v>413</v>
      </c>
      <c r="AF30" s="110" t="s">
        <v>413</v>
      </c>
      <c r="AG30" s="3" t="s">
        <v>413</v>
      </c>
      <c r="AH30" s="124"/>
      <c r="AI30" s="145" t="s">
        <v>1636</v>
      </c>
      <c r="AJ30" s="145">
        <v>0</v>
      </c>
      <c r="AK30" s="145" t="s">
        <v>5539</v>
      </c>
    </row>
    <row r="31" spans="1:37" x14ac:dyDescent="0.35">
      <c r="AA31" s="128" t="s">
        <v>5979</v>
      </c>
      <c r="AB31" s="48" t="s">
        <v>5092</v>
      </c>
      <c r="AC31" s="51" t="s">
        <v>4842</v>
      </c>
      <c r="AD31" s="48" t="s">
        <v>413</v>
      </c>
      <c r="AE31" s="110" t="s">
        <v>413</v>
      </c>
      <c r="AF31" s="110" t="s">
        <v>413</v>
      </c>
      <c r="AG31" s="3" t="s">
        <v>413</v>
      </c>
      <c r="AH31" s="124"/>
      <c r="AI31" s="145" t="s">
        <v>1636</v>
      </c>
      <c r="AJ31" s="145" t="s">
        <v>1636</v>
      </c>
      <c r="AK31" s="145" t="s">
        <v>5540</v>
      </c>
    </row>
    <row r="32" spans="1:37" x14ac:dyDescent="0.35">
      <c r="AA32" s="128" t="s">
        <v>5979</v>
      </c>
      <c r="AB32" s="48" t="s">
        <v>5092</v>
      </c>
      <c r="AC32" s="51" t="s">
        <v>4863</v>
      </c>
      <c r="AD32" s="48" t="s">
        <v>413</v>
      </c>
      <c r="AE32" s="110" t="s">
        <v>413</v>
      </c>
      <c r="AF32" s="110" t="s">
        <v>413</v>
      </c>
      <c r="AG32" s="3" t="s">
        <v>413</v>
      </c>
      <c r="AH32" s="124"/>
      <c r="AI32" s="145" t="s">
        <v>1636</v>
      </c>
      <c r="AJ32" s="145" t="s">
        <v>1636</v>
      </c>
      <c r="AK32" s="145" t="s">
        <v>5541</v>
      </c>
    </row>
    <row r="33" spans="27:37" x14ac:dyDescent="0.35">
      <c r="AA33" s="128" t="s">
        <v>5979</v>
      </c>
      <c r="AB33" s="48" t="s">
        <v>5092</v>
      </c>
      <c r="AC33" s="51" t="s">
        <v>4884</v>
      </c>
      <c r="AD33" s="48" t="s">
        <v>413</v>
      </c>
      <c r="AE33" s="110" t="s">
        <v>413</v>
      </c>
      <c r="AF33" s="110" t="s">
        <v>413</v>
      </c>
      <c r="AG33" s="3" t="s">
        <v>413</v>
      </c>
      <c r="AH33" s="124"/>
      <c r="AI33" s="145" t="s">
        <v>1636</v>
      </c>
      <c r="AJ33" s="145" t="s">
        <v>1636</v>
      </c>
      <c r="AK33" s="145" t="s">
        <v>5542</v>
      </c>
    </row>
    <row r="34" spans="27:37" x14ac:dyDescent="0.35">
      <c r="AA34" s="128" t="s">
        <v>5979</v>
      </c>
      <c r="AB34" s="48" t="s">
        <v>5093</v>
      </c>
      <c r="AC34" s="51" t="s">
        <v>4820</v>
      </c>
      <c r="AD34" s="48" t="s">
        <v>413</v>
      </c>
      <c r="AE34" s="110" t="s">
        <v>413</v>
      </c>
      <c r="AF34" s="110" t="s">
        <v>413</v>
      </c>
      <c r="AG34" s="3" t="s">
        <v>413</v>
      </c>
      <c r="AH34" s="124"/>
      <c r="AI34" s="145" t="s">
        <v>1636</v>
      </c>
      <c r="AJ34" s="145">
        <v>0</v>
      </c>
      <c r="AK34" s="145" t="s">
        <v>5543</v>
      </c>
    </row>
    <row r="35" spans="27:37" x14ac:dyDescent="0.35">
      <c r="AA35" s="128" t="s">
        <v>5979</v>
      </c>
      <c r="AB35" s="48" t="s">
        <v>5093</v>
      </c>
      <c r="AC35" s="51" t="s">
        <v>4841</v>
      </c>
      <c r="AD35" s="48" t="s">
        <v>413</v>
      </c>
      <c r="AE35" s="110" t="s">
        <v>413</v>
      </c>
      <c r="AF35" s="110" t="s">
        <v>413</v>
      </c>
      <c r="AG35" s="3" t="s">
        <v>413</v>
      </c>
      <c r="AH35" s="124"/>
      <c r="AI35" s="145" t="s">
        <v>1636</v>
      </c>
      <c r="AJ35" s="145" t="s">
        <v>1636</v>
      </c>
      <c r="AK35" s="145" t="s">
        <v>5544</v>
      </c>
    </row>
    <row r="36" spans="27:37" x14ac:dyDescent="0.35">
      <c r="AA36" s="128" t="s">
        <v>5979</v>
      </c>
      <c r="AB36" s="48" t="s">
        <v>5093</v>
      </c>
      <c r="AC36" s="51" t="s">
        <v>4862</v>
      </c>
      <c r="AD36" s="48" t="s">
        <v>413</v>
      </c>
      <c r="AE36" s="110" t="s">
        <v>413</v>
      </c>
      <c r="AF36" s="110" t="s">
        <v>413</v>
      </c>
      <c r="AG36" s="3" t="s">
        <v>413</v>
      </c>
      <c r="AH36" s="124"/>
      <c r="AI36" s="145" t="s">
        <v>1636</v>
      </c>
      <c r="AJ36" s="145" t="s">
        <v>1636</v>
      </c>
      <c r="AK36" s="145" t="s">
        <v>5545</v>
      </c>
    </row>
    <row r="37" spans="27:37" x14ac:dyDescent="0.35">
      <c r="AA37" s="128" t="s">
        <v>5979</v>
      </c>
      <c r="AB37" s="48" t="s">
        <v>5093</v>
      </c>
      <c r="AC37" s="51" t="s">
        <v>4883</v>
      </c>
      <c r="AD37" s="48" t="s">
        <v>413</v>
      </c>
      <c r="AE37" s="110" t="s">
        <v>413</v>
      </c>
      <c r="AF37" s="110" t="s">
        <v>413</v>
      </c>
      <c r="AG37" s="3" t="s">
        <v>413</v>
      </c>
      <c r="AH37" s="124"/>
      <c r="AI37" s="145" t="s">
        <v>1636</v>
      </c>
      <c r="AJ37" s="145" t="s">
        <v>1636</v>
      </c>
      <c r="AK37" s="145" t="s">
        <v>5546</v>
      </c>
    </row>
    <row r="38" spans="27:37" x14ac:dyDescent="0.35">
      <c r="AA38" s="128" t="s">
        <v>5979</v>
      </c>
      <c r="AB38" s="48" t="s">
        <v>5094</v>
      </c>
      <c r="AC38" s="51" t="s">
        <v>4819</v>
      </c>
      <c r="AD38" s="48" t="s">
        <v>413</v>
      </c>
      <c r="AE38" s="110" t="s">
        <v>413</v>
      </c>
      <c r="AF38" s="110" t="s">
        <v>413</v>
      </c>
      <c r="AG38" s="3" t="s">
        <v>413</v>
      </c>
      <c r="AH38" s="124"/>
      <c r="AI38" s="145" t="s">
        <v>1636</v>
      </c>
      <c r="AJ38" s="145">
        <v>0</v>
      </c>
      <c r="AK38" s="145" t="s">
        <v>5547</v>
      </c>
    </row>
    <row r="39" spans="27:37" x14ac:dyDescent="0.35">
      <c r="AA39" s="128" t="s">
        <v>5979</v>
      </c>
      <c r="AB39" s="48" t="s">
        <v>5094</v>
      </c>
      <c r="AC39" s="51" t="s">
        <v>4840</v>
      </c>
      <c r="AD39" s="48" t="s">
        <v>413</v>
      </c>
      <c r="AE39" s="110" t="s">
        <v>413</v>
      </c>
      <c r="AF39" s="110" t="s">
        <v>413</v>
      </c>
      <c r="AG39" s="3" t="s">
        <v>413</v>
      </c>
      <c r="AH39" s="124"/>
      <c r="AI39" s="145" t="s">
        <v>1636</v>
      </c>
      <c r="AJ39" s="145" t="s">
        <v>1636</v>
      </c>
      <c r="AK39" s="145" t="s">
        <v>5548</v>
      </c>
    </row>
    <row r="40" spans="27:37" x14ac:dyDescent="0.35">
      <c r="AA40" s="128" t="s">
        <v>5979</v>
      </c>
      <c r="AB40" s="48" t="s">
        <v>5094</v>
      </c>
      <c r="AC40" s="51" t="s">
        <v>4861</v>
      </c>
      <c r="AD40" s="48" t="s">
        <v>413</v>
      </c>
      <c r="AE40" s="110" t="s">
        <v>413</v>
      </c>
      <c r="AF40" s="110" t="s">
        <v>413</v>
      </c>
      <c r="AG40" s="3" t="s">
        <v>413</v>
      </c>
      <c r="AH40" s="124"/>
      <c r="AI40" s="145" t="s">
        <v>1636</v>
      </c>
      <c r="AJ40" s="145" t="s">
        <v>1636</v>
      </c>
      <c r="AK40" s="145" t="s">
        <v>5549</v>
      </c>
    </row>
    <row r="41" spans="27:37" x14ac:dyDescent="0.35">
      <c r="AA41" s="128" t="s">
        <v>5979</v>
      </c>
      <c r="AB41" s="48" t="s">
        <v>5094</v>
      </c>
      <c r="AC41" s="51" t="s">
        <v>4882</v>
      </c>
      <c r="AD41" s="48" t="s">
        <v>413</v>
      </c>
      <c r="AE41" s="110" t="s">
        <v>413</v>
      </c>
      <c r="AF41" s="110" t="s">
        <v>413</v>
      </c>
      <c r="AG41" s="3" t="s">
        <v>413</v>
      </c>
      <c r="AH41" s="124"/>
      <c r="AI41" s="145" t="s">
        <v>1636</v>
      </c>
      <c r="AJ41" s="145" t="s">
        <v>1636</v>
      </c>
      <c r="AK41" s="145" t="s">
        <v>5550</v>
      </c>
    </row>
    <row r="42" spans="27:37" x14ac:dyDescent="0.35">
      <c r="AA42" s="128" t="s">
        <v>5979</v>
      </c>
      <c r="AB42" s="48" t="s">
        <v>5095</v>
      </c>
      <c r="AC42" s="51" t="s">
        <v>4818</v>
      </c>
      <c r="AD42" s="48" t="s">
        <v>413</v>
      </c>
      <c r="AE42" s="110" t="s">
        <v>413</v>
      </c>
      <c r="AF42" s="110" t="s">
        <v>413</v>
      </c>
      <c r="AG42" s="3" t="s">
        <v>413</v>
      </c>
      <c r="AH42" s="124"/>
      <c r="AI42" s="145" t="s">
        <v>1636</v>
      </c>
      <c r="AJ42" s="145">
        <v>0</v>
      </c>
      <c r="AK42" s="145" t="s">
        <v>5551</v>
      </c>
    </row>
    <row r="43" spans="27:37" x14ac:dyDescent="0.35">
      <c r="AA43" s="128" t="s">
        <v>5979</v>
      </c>
      <c r="AB43" s="48" t="s">
        <v>5095</v>
      </c>
      <c r="AC43" s="51" t="s">
        <v>4839</v>
      </c>
      <c r="AD43" s="48" t="s">
        <v>413</v>
      </c>
      <c r="AE43" s="110" t="s">
        <v>413</v>
      </c>
      <c r="AF43" s="110" t="s">
        <v>413</v>
      </c>
      <c r="AG43" s="3" t="s">
        <v>413</v>
      </c>
      <c r="AH43" s="124"/>
      <c r="AI43" s="145" t="s">
        <v>1636</v>
      </c>
      <c r="AJ43" s="145" t="s">
        <v>1636</v>
      </c>
      <c r="AK43" s="145" t="s">
        <v>5552</v>
      </c>
    </row>
    <row r="44" spans="27:37" x14ac:dyDescent="0.35">
      <c r="AA44" s="128" t="s">
        <v>5979</v>
      </c>
      <c r="AB44" s="48" t="s">
        <v>5095</v>
      </c>
      <c r="AC44" s="51" t="s">
        <v>4860</v>
      </c>
      <c r="AD44" s="48" t="s">
        <v>413</v>
      </c>
      <c r="AE44" s="110" t="s">
        <v>413</v>
      </c>
      <c r="AF44" s="110" t="s">
        <v>413</v>
      </c>
      <c r="AG44" s="3" t="s">
        <v>413</v>
      </c>
      <c r="AH44" s="124"/>
      <c r="AI44" s="145" t="s">
        <v>1636</v>
      </c>
      <c r="AJ44" s="145" t="s">
        <v>1636</v>
      </c>
      <c r="AK44" s="145" t="s">
        <v>5553</v>
      </c>
    </row>
    <row r="45" spans="27:37" x14ac:dyDescent="0.35">
      <c r="AA45" s="128" t="s">
        <v>5979</v>
      </c>
      <c r="AB45" s="48" t="s">
        <v>5095</v>
      </c>
      <c r="AC45" s="51" t="s">
        <v>4881</v>
      </c>
      <c r="AD45" s="48" t="s">
        <v>413</v>
      </c>
      <c r="AE45" s="110" t="s">
        <v>413</v>
      </c>
      <c r="AF45" s="110" t="s">
        <v>413</v>
      </c>
      <c r="AG45" s="3" t="s">
        <v>413</v>
      </c>
      <c r="AH45" s="124"/>
      <c r="AI45" s="145" t="s">
        <v>1636</v>
      </c>
      <c r="AJ45" s="145" t="s">
        <v>1636</v>
      </c>
      <c r="AK45" s="145" t="s">
        <v>5554</v>
      </c>
    </row>
    <row r="46" spans="27:37" x14ac:dyDescent="0.35">
      <c r="AA46" s="128" t="s">
        <v>5979</v>
      </c>
      <c r="AB46" s="48" t="s">
        <v>5096</v>
      </c>
      <c r="AC46" s="51" t="s">
        <v>4817</v>
      </c>
      <c r="AD46" s="48" t="s">
        <v>413</v>
      </c>
      <c r="AE46" s="110" t="s">
        <v>413</v>
      </c>
      <c r="AF46" s="110" t="s">
        <v>413</v>
      </c>
      <c r="AG46" s="3" t="s">
        <v>413</v>
      </c>
      <c r="AH46" s="124"/>
      <c r="AI46" s="145" t="s">
        <v>1636</v>
      </c>
      <c r="AJ46" s="145">
        <v>0</v>
      </c>
      <c r="AK46" s="145" t="s">
        <v>5555</v>
      </c>
    </row>
    <row r="47" spans="27:37" x14ac:dyDescent="0.35">
      <c r="AA47" s="128" t="s">
        <v>5979</v>
      </c>
      <c r="AB47" s="48" t="s">
        <v>5096</v>
      </c>
      <c r="AC47" s="51" t="s">
        <v>4838</v>
      </c>
      <c r="AD47" s="48" t="s">
        <v>413</v>
      </c>
      <c r="AE47" s="110" t="s">
        <v>413</v>
      </c>
      <c r="AF47" s="110" t="s">
        <v>413</v>
      </c>
      <c r="AG47" s="3" t="s">
        <v>413</v>
      </c>
      <c r="AH47" s="124"/>
      <c r="AI47" s="145" t="s">
        <v>1636</v>
      </c>
      <c r="AJ47" s="145" t="s">
        <v>1636</v>
      </c>
      <c r="AK47" s="145" t="s">
        <v>5556</v>
      </c>
    </row>
    <row r="48" spans="27:37" x14ac:dyDescent="0.35">
      <c r="AA48" s="128" t="s">
        <v>5979</v>
      </c>
      <c r="AB48" s="48" t="s">
        <v>5096</v>
      </c>
      <c r="AC48" s="51" t="s">
        <v>4859</v>
      </c>
      <c r="AD48" s="48" t="s">
        <v>413</v>
      </c>
      <c r="AE48" s="110" t="s">
        <v>413</v>
      </c>
      <c r="AF48" s="110" t="s">
        <v>413</v>
      </c>
      <c r="AG48" s="3" t="s">
        <v>413</v>
      </c>
      <c r="AH48" s="124"/>
      <c r="AI48" s="145" t="s">
        <v>1636</v>
      </c>
      <c r="AJ48" s="145" t="s">
        <v>1636</v>
      </c>
      <c r="AK48" s="145" t="s">
        <v>5557</v>
      </c>
    </row>
    <row r="49" spans="27:37" x14ac:dyDescent="0.35">
      <c r="AA49" s="128" t="s">
        <v>5979</v>
      </c>
      <c r="AB49" s="48" t="s">
        <v>5096</v>
      </c>
      <c r="AC49" s="51" t="s">
        <v>4880</v>
      </c>
      <c r="AD49" s="48" t="s">
        <v>413</v>
      </c>
      <c r="AE49" s="110" t="s">
        <v>413</v>
      </c>
      <c r="AF49" s="110" t="s">
        <v>413</v>
      </c>
      <c r="AG49" s="3" t="s">
        <v>413</v>
      </c>
      <c r="AH49" s="124"/>
      <c r="AI49" s="145" t="s">
        <v>1636</v>
      </c>
      <c r="AJ49" s="145" t="s">
        <v>1636</v>
      </c>
      <c r="AK49" s="145" t="s">
        <v>5558</v>
      </c>
    </row>
    <row r="50" spans="27:37" x14ac:dyDescent="0.35">
      <c r="AA50" s="128" t="s">
        <v>5979</v>
      </c>
      <c r="AB50" s="48" t="s">
        <v>5097</v>
      </c>
      <c r="AC50" s="51" t="s">
        <v>4816</v>
      </c>
      <c r="AD50" s="48" t="s">
        <v>413</v>
      </c>
      <c r="AE50" s="110" t="s">
        <v>413</v>
      </c>
      <c r="AF50" s="110" t="s">
        <v>413</v>
      </c>
      <c r="AG50" s="3" t="s">
        <v>413</v>
      </c>
      <c r="AH50" s="124"/>
      <c r="AI50" s="145" t="s">
        <v>1636</v>
      </c>
      <c r="AJ50" s="145">
        <v>0</v>
      </c>
      <c r="AK50" s="145" t="s">
        <v>5559</v>
      </c>
    </row>
    <row r="51" spans="27:37" x14ac:dyDescent="0.35">
      <c r="AA51" s="128" t="s">
        <v>5979</v>
      </c>
      <c r="AB51" s="48" t="s">
        <v>5097</v>
      </c>
      <c r="AC51" s="51" t="s">
        <v>4837</v>
      </c>
      <c r="AD51" s="48" t="s">
        <v>413</v>
      </c>
      <c r="AE51" s="110" t="s">
        <v>413</v>
      </c>
      <c r="AF51" s="110" t="s">
        <v>413</v>
      </c>
      <c r="AG51" s="3" t="s">
        <v>413</v>
      </c>
      <c r="AH51" s="124"/>
      <c r="AI51" s="145" t="s">
        <v>1636</v>
      </c>
      <c r="AJ51" s="145" t="s">
        <v>1636</v>
      </c>
      <c r="AK51" s="145" t="s">
        <v>5560</v>
      </c>
    </row>
    <row r="52" spans="27:37" x14ac:dyDescent="0.35">
      <c r="AA52" s="128" t="s">
        <v>5979</v>
      </c>
      <c r="AB52" s="48" t="s">
        <v>5097</v>
      </c>
      <c r="AC52" s="51" t="s">
        <v>4858</v>
      </c>
      <c r="AD52" s="48" t="s">
        <v>413</v>
      </c>
      <c r="AE52" s="110" t="s">
        <v>413</v>
      </c>
      <c r="AF52" s="110" t="s">
        <v>413</v>
      </c>
      <c r="AG52" s="3" t="s">
        <v>413</v>
      </c>
      <c r="AH52" s="124"/>
      <c r="AI52" s="145" t="s">
        <v>1636</v>
      </c>
      <c r="AJ52" s="145" t="s">
        <v>1636</v>
      </c>
      <c r="AK52" s="145" t="s">
        <v>5561</v>
      </c>
    </row>
    <row r="53" spans="27:37" x14ac:dyDescent="0.35">
      <c r="AA53" s="128" t="s">
        <v>5979</v>
      </c>
      <c r="AB53" s="48" t="s">
        <v>5097</v>
      </c>
      <c r="AC53" s="51" t="s">
        <v>4879</v>
      </c>
      <c r="AD53" s="48" t="s">
        <v>413</v>
      </c>
      <c r="AE53" s="110" t="s">
        <v>413</v>
      </c>
      <c r="AF53" s="110" t="s">
        <v>413</v>
      </c>
      <c r="AG53" s="3" t="s">
        <v>413</v>
      </c>
      <c r="AH53" s="124"/>
      <c r="AI53" s="145" t="s">
        <v>1636</v>
      </c>
      <c r="AJ53" s="145" t="s">
        <v>1636</v>
      </c>
      <c r="AK53" s="145" t="s">
        <v>5562</v>
      </c>
    </row>
    <row r="54" spans="27:37" x14ac:dyDescent="0.35">
      <c r="AA54" s="128" t="s">
        <v>5979</v>
      </c>
      <c r="AB54" s="48" t="s">
        <v>5098</v>
      </c>
      <c r="AC54" s="51" t="s">
        <v>4815</v>
      </c>
      <c r="AD54" s="48" t="s">
        <v>413</v>
      </c>
      <c r="AE54" s="110" t="s">
        <v>413</v>
      </c>
      <c r="AF54" s="110" t="s">
        <v>413</v>
      </c>
      <c r="AG54" s="3" t="s">
        <v>413</v>
      </c>
      <c r="AH54" s="124"/>
      <c r="AI54" s="145" t="s">
        <v>1636</v>
      </c>
      <c r="AJ54" s="145">
        <v>0</v>
      </c>
      <c r="AK54" s="145" t="s">
        <v>5563</v>
      </c>
    </row>
    <row r="55" spans="27:37" x14ac:dyDescent="0.35">
      <c r="AA55" s="128" t="s">
        <v>5979</v>
      </c>
      <c r="AB55" s="48" t="s">
        <v>5098</v>
      </c>
      <c r="AC55" s="51" t="s">
        <v>4836</v>
      </c>
      <c r="AD55" s="48" t="s">
        <v>413</v>
      </c>
      <c r="AE55" s="110" t="s">
        <v>413</v>
      </c>
      <c r="AF55" s="110" t="s">
        <v>413</v>
      </c>
      <c r="AG55" s="3" t="s">
        <v>413</v>
      </c>
      <c r="AH55" s="124"/>
      <c r="AI55" s="145" t="s">
        <v>1636</v>
      </c>
      <c r="AJ55" s="145" t="s">
        <v>1636</v>
      </c>
      <c r="AK55" s="145" t="s">
        <v>5564</v>
      </c>
    </row>
    <row r="56" spans="27:37" x14ac:dyDescent="0.35">
      <c r="AA56" s="128" t="s">
        <v>5979</v>
      </c>
      <c r="AB56" s="48" t="s">
        <v>5098</v>
      </c>
      <c r="AC56" s="51" t="s">
        <v>4857</v>
      </c>
      <c r="AD56" s="48" t="s">
        <v>413</v>
      </c>
      <c r="AE56" s="110" t="s">
        <v>413</v>
      </c>
      <c r="AF56" s="110" t="s">
        <v>413</v>
      </c>
      <c r="AG56" s="3" t="s">
        <v>413</v>
      </c>
      <c r="AH56" s="124"/>
      <c r="AI56" s="145" t="s">
        <v>1636</v>
      </c>
      <c r="AJ56" s="145" t="s">
        <v>1636</v>
      </c>
      <c r="AK56" s="145" t="s">
        <v>5565</v>
      </c>
    </row>
    <row r="57" spans="27:37" x14ac:dyDescent="0.35">
      <c r="AA57" s="128" t="s">
        <v>5979</v>
      </c>
      <c r="AB57" s="48" t="s">
        <v>5098</v>
      </c>
      <c r="AC57" s="51" t="s">
        <v>4878</v>
      </c>
      <c r="AD57" s="48" t="s">
        <v>413</v>
      </c>
      <c r="AE57" s="110" t="s">
        <v>413</v>
      </c>
      <c r="AF57" s="110" t="s">
        <v>413</v>
      </c>
      <c r="AG57" s="3" t="s">
        <v>413</v>
      </c>
      <c r="AH57" s="124"/>
      <c r="AI57" s="145" t="s">
        <v>1636</v>
      </c>
      <c r="AJ57" s="145" t="s">
        <v>1636</v>
      </c>
      <c r="AK57" s="145" t="s">
        <v>5566</v>
      </c>
    </row>
    <row r="58" spans="27:37" x14ac:dyDescent="0.35">
      <c r="AA58" s="128" t="s">
        <v>5979</v>
      </c>
      <c r="AB58" s="48" t="s">
        <v>5099</v>
      </c>
      <c r="AC58" s="51" t="s">
        <v>4828</v>
      </c>
      <c r="AD58" s="48" t="s">
        <v>413</v>
      </c>
      <c r="AE58" s="110" t="s">
        <v>413</v>
      </c>
      <c r="AF58" s="110" t="s">
        <v>413</v>
      </c>
      <c r="AG58" s="3" t="s">
        <v>413</v>
      </c>
      <c r="AH58" s="124"/>
      <c r="AI58" s="145" t="s">
        <v>1636</v>
      </c>
      <c r="AJ58" s="145">
        <v>0</v>
      </c>
      <c r="AK58" s="145" t="s">
        <v>5567</v>
      </c>
    </row>
    <row r="59" spans="27:37" x14ac:dyDescent="0.35">
      <c r="AA59" s="128" t="s">
        <v>5979</v>
      </c>
      <c r="AB59" s="48" t="s">
        <v>5099</v>
      </c>
      <c r="AC59" s="51" t="s">
        <v>4849</v>
      </c>
      <c r="AD59" s="48" t="s">
        <v>413</v>
      </c>
      <c r="AE59" s="110" t="s">
        <v>413</v>
      </c>
      <c r="AF59" s="110" t="s">
        <v>413</v>
      </c>
      <c r="AG59" s="3" t="s">
        <v>413</v>
      </c>
      <c r="AH59" s="124"/>
      <c r="AI59" s="145" t="s">
        <v>1636</v>
      </c>
      <c r="AJ59" s="145" t="s">
        <v>1636</v>
      </c>
      <c r="AK59" s="145" t="s">
        <v>5568</v>
      </c>
    </row>
    <row r="60" spans="27:37" x14ac:dyDescent="0.35">
      <c r="AA60" s="128" t="s">
        <v>5979</v>
      </c>
      <c r="AB60" s="48" t="s">
        <v>5099</v>
      </c>
      <c r="AC60" s="51" t="s">
        <v>4870</v>
      </c>
      <c r="AD60" s="48" t="s">
        <v>413</v>
      </c>
      <c r="AE60" s="110" t="s">
        <v>413</v>
      </c>
      <c r="AF60" s="110" t="s">
        <v>413</v>
      </c>
      <c r="AG60" s="3" t="s">
        <v>413</v>
      </c>
      <c r="AH60" s="124"/>
      <c r="AI60" s="145" t="s">
        <v>1636</v>
      </c>
      <c r="AJ60" s="145" t="s">
        <v>1636</v>
      </c>
      <c r="AK60" s="145" t="s">
        <v>5569</v>
      </c>
    </row>
    <row r="61" spans="27:37" x14ac:dyDescent="0.35">
      <c r="AA61" s="128" t="s">
        <v>5979</v>
      </c>
      <c r="AB61" s="48" t="s">
        <v>5099</v>
      </c>
      <c r="AC61" s="51" t="s">
        <v>4891</v>
      </c>
      <c r="AD61" s="48" t="s">
        <v>413</v>
      </c>
      <c r="AE61" s="110" t="s">
        <v>413</v>
      </c>
      <c r="AF61" s="110" t="s">
        <v>413</v>
      </c>
      <c r="AG61" s="3" t="s">
        <v>413</v>
      </c>
      <c r="AH61" s="124"/>
      <c r="AI61" s="145" t="s">
        <v>1636</v>
      </c>
      <c r="AJ61" s="145" t="s">
        <v>1636</v>
      </c>
      <c r="AK61" s="145" t="s">
        <v>5570</v>
      </c>
    </row>
    <row r="62" spans="27:37" x14ac:dyDescent="0.35">
      <c r="AA62" s="128" t="s">
        <v>5979</v>
      </c>
      <c r="AB62" s="48" t="s">
        <v>5100</v>
      </c>
      <c r="AC62" s="51" t="s">
        <v>4827</v>
      </c>
      <c r="AD62" s="48" t="s">
        <v>413</v>
      </c>
      <c r="AE62" s="110" t="s">
        <v>413</v>
      </c>
      <c r="AF62" s="110" t="s">
        <v>413</v>
      </c>
      <c r="AG62" s="3" t="s">
        <v>413</v>
      </c>
      <c r="AH62" s="124"/>
      <c r="AI62" s="145" t="s">
        <v>1636</v>
      </c>
      <c r="AJ62" s="145">
        <v>0</v>
      </c>
      <c r="AK62" s="145" t="s">
        <v>5571</v>
      </c>
    </row>
    <row r="63" spans="27:37" x14ac:dyDescent="0.35">
      <c r="AA63" s="128" t="s">
        <v>5979</v>
      </c>
      <c r="AB63" s="48" t="s">
        <v>5100</v>
      </c>
      <c r="AC63" s="51" t="s">
        <v>4848</v>
      </c>
      <c r="AD63" s="48" t="s">
        <v>413</v>
      </c>
      <c r="AE63" s="110" t="s">
        <v>413</v>
      </c>
      <c r="AF63" s="110" t="s">
        <v>413</v>
      </c>
      <c r="AG63" s="3" t="s">
        <v>413</v>
      </c>
      <c r="AH63" s="124"/>
      <c r="AI63" s="145" t="s">
        <v>1636</v>
      </c>
      <c r="AJ63" s="145" t="s">
        <v>1636</v>
      </c>
      <c r="AK63" s="145" t="s">
        <v>5572</v>
      </c>
    </row>
    <row r="64" spans="27:37" x14ac:dyDescent="0.35">
      <c r="AA64" s="128" t="s">
        <v>5979</v>
      </c>
      <c r="AB64" s="48" t="s">
        <v>5100</v>
      </c>
      <c r="AC64" s="51" t="s">
        <v>4869</v>
      </c>
      <c r="AD64" s="48" t="s">
        <v>413</v>
      </c>
      <c r="AE64" s="110" t="s">
        <v>413</v>
      </c>
      <c r="AF64" s="110" t="s">
        <v>413</v>
      </c>
      <c r="AG64" s="3" t="s">
        <v>413</v>
      </c>
      <c r="AH64" s="124"/>
      <c r="AI64" s="145" t="s">
        <v>1636</v>
      </c>
      <c r="AJ64" s="145" t="s">
        <v>1636</v>
      </c>
      <c r="AK64" s="145" t="s">
        <v>5573</v>
      </c>
    </row>
    <row r="65" spans="27:37" x14ac:dyDescent="0.35">
      <c r="AA65" s="128" t="s">
        <v>5979</v>
      </c>
      <c r="AB65" s="48" t="s">
        <v>5100</v>
      </c>
      <c r="AC65" s="51" t="s">
        <v>4890</v>
      </c>
      <c r="AD65" s="48" t="s">
        <v>413</v>
      </c>
      <c r="AE65" s="110" t="s">
        <v>413</v>
      </c>
      <c r="AF65" s="110" t="s">
        <v>413</v>
      </c>
      <c r="AG65" s="3" t="s">
        <v>413</v>
      </c>
      <c r="AH65" s="124"/>
      <c r="AI65" s="145" t="s">
        <v>1636</v>
      </c>
      <c r="AJ65" s="145" t="s">
        <v>1636</v>
      </c>
      <c r="AK65" s="145" t="s">
        <v>5574</v>
      </c>
    </row>
    <row r="66" spans="27:37" x14ac:dyDescent="0.35">
      <c r="AA66" s="128" t="s">
        <v>5979</v>
      </c>
      <c r="AB66" s="48" t="s">
        <v>5101</v>
      </c>
      <c r="AC66" s="51" t="s">
        <v>4826</v>
      </c>
      <c r="AD66" s="48" t="s">
        <v>413</v>
      </c>
      <c r="AE66" s="110" t="s">
        <v>413</v>
      </c>
      <c r="AF66" s="110" t="s">
        <v>413</v>
      </c>
      <c r="AG66" s="3" t="s">
        <v>413</v>
      </c>
      <c r="AH66" s="124"/>
      <c r="AI66" s="145" t="s">
        <v>1636</v>
      </c>
      <c r="AJ66" s="145">
        <v>0</v>
      </c>
      <c r="AK66" s="145" t="s">
        <v>5575</v>
      </c>
    </row>
    <row r="67" spans="27:37" x14ac:dyDescent="0.35">
      <c r="AA67" s="128" t="s">
        <v>5979</v>
      </c>
      <c r="AB67" s="48" t="s">
        <v>5101</v>
      </c>
      <c r="AC67" s="51" t="s">
        <v>4847</v>
      </c>
      <c r="AD67" s="48" t="s">
        <v>413</v>
      </c>
      <c r="AE67" s="110" t="s">
        <v>413</v>
      </c>
      <c r="AF67" s="110" t="s">
        <v>413</v>
      </c>
      <c r="AG67" s="3" t="s">
        <v>413</v>
      </c>
      <c r="AH67" s="124"/>
      <c r="AI67" s="145" t="s">
        <v>1636</v>
      </c>
      <c r="AJ67" s="145" t="s">
        <v>1636</v>
      </c>
      <c r="AK67" s="145" t="s">
        <v>5576</v>
      </c>
    </row>
    <row r="68" spans="27:37" x14ac:dyDescent="0.35">
      <c r="AA68" s="128" t="s">
        <v>5979</v>
      </c>
      <c r="AB68" s="48" t="s">
        <v>5101</v>
      </c>
      <c r="AC68" s="51" t="s">
        <v>4868</v>
      </c>
      <c r="AD68" s="48" t="s">
        <v>413</v>
      </c>
      <c r="AE68" s="110" t="s">
        <v>413</v>
      </c>
      <c r="AF68" s="110" t="s">
        <v>413</v>
      </c>
      <c r="AG68" s="3" t="s">
        <v>413</v>
      </c>
      <c r="AH68" s="124"/>
      <c r="AI68" s="145" t="s">
        <v>1636</v>
      </c>
      <c r="AJ68" s="145" t="s">
        <v>1636</v>
      </c>
      <c r="AK68" s="145" t="s">
        <v>5577</v>
      </c>
    </row>
    <row r="69" spans="27:37" x14ac:dyDescent="0.35">
      <c r="AA69" s="128" t="s">
        <v>5979</v>
      </c>
      <c r="AB69" s="48" t="s">
        <v>5101</v>
      </c>
      <c r="AC69" s="51" t="s">
        <v>4889</v>
      </c>
      <c r="AD69" s="48" t="s">
        <v>413</v>
      </c>
      <c r="AE69" s="110" t="s">
        <v>413</v>
      </c>
      <c r="AF69" s="110" t="s">
        <v>413</v>
      </c>
      <c r="AG69" s="3" t="s">
        <v>413</v>
      </c>
      <c r="AH69" s="124"/>
      <c r="AI69" s="145" t="s">
        <v>1636</v>
      </c>
      <c r="AJ69" s="145" t="s">
        <v>1636</v>
      </c>
      <c r="AK69" s="145" t="s">
        <v>5578</v>
      </c>
    </row>
    <row r="70" spans="27:37" x14ac:dyDescent="0.35">
      <c r="AA70" s="128" t="s">
        <v>5979</v>
      </c>
      <c r="AB70" s="48" t="s">
        <v>5102</v>
      </c>
      <c r="AC70" s="51" t="s">
        <v>4825</v>
      </c>
      <c r="AD70" s="48" t="s">
        <v>413</v>
      </c>
      <c r="AE70" s="110" t="s">
        <v>413</v>
      </c>
      <c r="AF70" s="110" t="s">
        <v>413</v>
      </c>
      <c r="AG70" s="3" t="s">
        <v>413</v>
      </c>
      <c r="AH70" s="124"/>
      <c r="AI70" s="145" t="s">
        <v>1636</v>
      </c>
      <c r="AJ70" s="145">
        <v>0</v>
      </c>
      <c r="AK70" s="145" t="s">
        <v>5579</v>
      </c>
    </row>
    <row r="71" spans="27:37" x14ac:dyDescent="0.35">
      <c r="AA71" s="128" t="s">
        <v>5979</v>
      </c>
      <c r="AB71" s="48" t="s">
        <v>5102</v>
      </c>
      <c r="AC71" s="51" t="s">
        <v>4846</v>
      </c>
      <c r="AD71" s="48" t="s">
        <v>413</v>
      </c>
      <c r="AE71" s="110" t="s">
        <v>413</v>
      </c>
      <c r="AF71" s="110" t="s">
        <v>413</v>
      </c>
      <c r="AG71" s="3" t="s">
        <v>413</v>
      </c>
      <c r="AH71" s="124"/>
      <c r="AI71" s="145" t="s">
        <v>1636</v>
      </c>
      <c r="AJ71" s="145" t="s">
        <v>1636</v>
      </c>
      <c r="AK71" s="145" t="s">
        <v>5580</v>
      </c>
    </row>
    <row r="72" spans="27:37" x14ac:dyDescent="0.35">
      <c r="AA72" s="128" t="s">
        <v>5979</v>
      </c>
      <c r="AB72" s="48" t="s">
        <v>5102</v>
      </c>
      <c r="AC72" s="51" t="s">
        <v>4867</v>
      </c>
      <c r="AD72" s="48" t="s">
        <v>413</v>
      </c>
      <c r="AE72" s="110" t="s">
        <v>413</v>
      </c>
      <c r="AF72" s="110" t="s">
        <v>413</v>
      </c>
      <c r="AG72" s="3" t="s">
        <v>413</v>
      </c>
      <c r="AH72" s="124"/>
      <c r="AI72" s="145" t="s">
        <v>1636</v>
      </c>
      <c r="AJ72" s="145" t="s">
        <v>1636</v>
      </c>
      <c r="AK72" s="145" t="s">
        <v>5581</v>
      </c>
    </row>
    <row r="73" spans="27:37" x14ac:dyDescent="0.35">
      <c r="AA73" s="128" t="s">
        <v>5979</v>
      </c>
      <c r="AB73" s="48" t="s">
        <v>5102</v>
      </c>
      <c r="AC73" s="51" t="s">
        <v>4888</v>
      </c>
      <c r="AD73" s="48" t="s">
        <v>413</v>
      </c>
      <c r="AE73" s="110" t="s">
        <v>413</v>
      </c>
      <c r="AF73" s="110" t="s">
        <v>413</v>
      </c>
      <c r="AG73" s="3" t="s">
        <v>413</v>
      </c>
      <c r="AH73" s="124"/>
      <c r="AI73" s="145" t="s">
        <v>1636</v>
      </c>
      <c r="AJ73" s="145" t="s">
        <v>1636</v>
      </c>
      <c r="AK73" s="145" t="s">
        <v>5582</v>
      </c>
    </row>
    <row r="74" spans="27:37" x14ac:dyDescent="0.35">
      <c r="AA74" s="128" t="s">
        <v>5979</v>
      </c>
      <c r="AB74" s="48" t="s">
        <v>5103</v>
      </c>
      <c r="AC74" s="51" t="s">
        <v>4824</v>
      </c>
      <c r="AD74" s="48" t="s">
        <v>413</v>
      </c>
      <c r="AE74" s="110" t="s">
        <v>413</v>
      </c>
      <c r="AF74" s="110" t="s">
        <v>413</v>
      </c>
      <c r="AG74" s="3" t="s">
        <v>413</v>
      </c>
      <c r="AH74" s="124"/>
      <c r="AI74" s="145" t="s">
        <v>1636</v>
      </c>
      <c r="AJ74" s="145">
        <v>0</v>
      </c>
      <c r="AK74" s="145" t="s">
        <v>5583</v>
      </c>
    </row>
    <row r="75" spans="27:37" x14ac:dyDescent="0.35">
      <c r="AA75" s="128" t="s">
        <v>5979</v>
      </c>
      <c r="AB75" s="48" t="s">
        <v>5103</v>
      </c>
      <c r="AC75" s="51" t="s">
        <v>4845</v>
      </c>
      <c r="AD75" s="48" t="s">
        <v>413</v>
      </c>
      <c r="AE75" s="110" t="s">
        <v>413</v>
      </c>
      <c r="AF75" s="110" t="s">
        <v>413</v>
      </c>
      <c r="AG75" s="3" t="s">
        <v>413</v>
      </c>
      <c r="AH75" s="124"/>
      <c r="AI75" s="145" t="s">
        <v>1636</v>
      </c>
      <c r="AJ75" s="145" t="s">
        <v>1636</v>
      </c>
      <c r="AK75" s="145" t="s">
        <v>5584</v>
      </c>
    </row>
    <row r="76" spans="27:37" x14ac:dyDescent="0.35">
      <c r="AA76" s="128" t="s">
        <v>5979</v>
      </c>
      <c r="AB76" s="48" t="s">
        <v>5103</v>
      </c>
      <c r="AC76" s="51" t="s">
        <v>4866</v>
      </c>
      <c r="AD76" s="48" t="s">
        <v>413</v>
      </c>
      <c r="AE76" s="110" t="s">
        <v>413</v>
      </c>
      <c r="AF76" s="110" t="s">
        <v>413</v>
      </c>
      <c r="AG76" s="3" t="s">
        <v>413</v>
      </c>
      <c r="AH76" s="124"/>
      <c r="AI76" s="145" t="s">
        <v>1636</v>
      </c>
      <c r="AJ76" s="145" t="s">
        <v>1636</v>
      </c>
      <c r="AK76" s="145" t="s">
        <v>5585</v>
      </c>
    </row>
    <row r="77" spans="27:37" x14ac:dyDescent="0.35">
      <c r="AA77" s="128" t="s">
        <v>5979</v>
      </c>
      <c r="AB77" s="48" t="s">
        <v>5103</v>
      </c>
      <c r="AC77" s="51" t="s">
        <v>4887</v>
      </c>
      <c r="AD77" s="48" t="s">
        <v>413</v>
      </c>
      <c r="AE77" s="110" t="s">
        <v>413</v>
      </c>
      <c r="AF77" s="110" t="s">
        <v>413</v>
      </c>
      <c r="AG77" s="3" t="s">
        <v>413</v>
      </c>
      <c r="AH77" s="124"/>
      <c r="AI77" s="145" t="s">
        <v>1636</v>
      </c>
      <c r="AJ77" s="145" t="s">
        <v>1636</v>
      </c>
      <c r="AK77" s="145" t="s">
        <v>5586</v>
      </c>
    </row>
    <row r="78" spans="27:37" x14ac:dyDescent="0.35">
      <c r="AA78" s="128" t="s">
        <v>5979</v>
      </c>
      <c r="AB78" s="48" t="s">
        <v>5104</v>
      </c>
      <c r="AC78" s="51" t="s">
        <v>4823</v>
      </c>
      <c r="AD78" s="48" t="s">
        <v>413</v>
      </c>
      <c r="AE78" s="110" t="s">
        <v>413</v>
      </c>
      <c r="AF78" s="110" t="s">
        <v>413</v>
      </c>
      <c r="AG78" s="3" t="s">
        <v>413</v>
      </c>
      <c r="AH78" s="124"/>
      <c r="AI78" s="145" t="s">
        <v>1636</v>
      </c>
      <c r="AJ78" s="145">
        <v>0</v>
      </c>
      <c r="AK78" s="145" t="s">
        <v>5587</v>
      </c>
    </row>
    <row r="79" spans="27:37" x14ac:dyDescent="0.35">
      <c r="AA79" s="128" t="s">
        <v>5979</v>
      </c>
      <c r="AB79" s="48" t="s">
        <v>5104</v>
      </c>
      <c r="AC79" s="51" t="s">
        <v>4844</v>
      </c>
      <c r="AD79" s="48" t="s">
        <v>413</v>
      </c>
      <c r="AE79" s="110" t="s">
        <v>413</v>
      </c>
      <c r="AF79" s="110" t="s">
        <v>413</v>
      </c>
      <c r="AG79" s="3" t="s">
        <v>413</v>
      </c>
      <c r="AH79" s="124"/>
      <c r="AI79" s="145" t="s">
        <v>1636</v>
      </c>
      <c r="AJ79" s="145" t="s">
        <v>1636</v>
      </c>
      <c r="AK79" s="145" t="s">
        <v>5588</v>
      </c>
    </row>
    <row r="80" spans="27:37" x14ac:dyDescent="0.35">
      <c r="AA80" s="128" t="s">
        <v>5979</v>
      </c>
      <c r="AB80" s="48" t="s">
        <v>5104</v>
      </c>
      <c r="AC80" s="51" t="s">
        <v>4865</v>
      </c>
      <c r="AD80" s="48" t="s">
        <v>413</v>
      </c>
      <c r="AE80" s="110" t="s">
        <v>413</v>
      </c>
      <c r="AF80" s="110" t="s">
        <v>413</v>
      </c>
      <c r="AG80" s="3" t="s">
        <v>413</v>
      </c>
      <c r="AH80" s="124"/>
      <c r="AI80" s="145" t="s">
        <v>1636</v>
      </c>
      <c r="AJ80" s="145" t="s">
        <v>1636</v>
      </c>
      <c r="AK80" s="145" t="s">
        <v>5589</v>
      </c>
    </row>
    <row r="81" spans="27:37" x14ac:dyDescent="0.35">
      <c r="AA81" s="128" t="s">
        <v>5979</v>
      </c>
      <c r="AB81" s="48" t="s">
        <v>5104</v>
      </c>
      <c r="AC81" s="51" t="s">
        <v>4886</v>
      </c>
      <c r="AD81" s="48" t="s">
        <v>413</v>
      </c>
      <c r="AE81" s="110" t="s">
        <v>413</v>
      </c>
      <c r="AF81" s="110" t="s">
        <v>413</v>
      </c>
      <c r="AG81" s="3" t="s">
        <v>413</v>
      </c>
      <c r="AH81" s="124"/>
      <c r="AI81" s="145" t="s">
        <v>1636</v>
      </c>
      <c r="AJ81" s="145" t="s">
        <v>1636</v>
      </c>
      <c r="AK81" s="145" t="s">
        <v>5590</v>
      </c>
    </row>
    <row r="82" spans="27:37" x14ac:dyDescent="0.35">
      <c r="AA82" s="128" t="s">
        <v>5979</v>
      </c>
      <c r="AB82" s="48" t="s">
        <v>5105</v>
      </c>
      <c r="AC82" s="51" t="s">
        <v>4822</v>
      </c>
      <c r="AD82" s="48" t="s">
        <v>413</v>
      </c>
      <c r="AE82" s="110" t="s">
        <v>413</v>
      </c>
      <c r="AF82" s="110" t="s">
        <v>413</v>
      </c>
      <c r="AG82" s="3" t="s">
        <v>413</v>
      </c>
      <c r="AH82" s="124"/>
      <c r="AI82" s="145" t="s">
        <v>1636</v>
      </c>
      <c r="AJ82" s="145">
        <v>0</v>
      </c>
      <c r="AK82" s="145" t="s">
        <v>5591</v>
      </c>
    </row>
    <row r="83" spans="27:37" x14ac:dyDescent="0.35">
      <c r="AA83" s="128" t="s">
        <v>5979</v>
      </c>
      <c r="AB83" s="48" t="s">
        <v>5105</v>
      </c>
      <c r="AC83" s="51" t="s">
        <v>4843</v>
      </c>
      <c r="AD83" s="48" t="s">
        <v>413</v>
      </c>
      <c r="AE83" s="110" t="s">
        <v>413</v>
      </c>
      <c r="AF83" s="110" t="s">
        <v>413</v>
      </c>
      <c r="AG83" s="3" t="s">
        <v>413</v>
      </c>
      <c r="AH83" s="124"/>
      <c r="AI83" s="145" t="s">
        <v>1636</v>
      </c>
      <c r="AJ83" s="145" t="s">
        <v>1636</v>
      </c>
      <c r="AK83" s="145" t="s">
        <v>5592</v>
      </c>
    </row>
    <row r="84" spans="27:37" x14ac:dyDescent="0.35">
      <c r="AA84" s="128" t="s">
        <v>5979</v>
      </c>
      <c r="AB84" s="48" t="s">
        <v>5105</v>
      </c>
      <c r="AC84" s="51" t="s">
        <v>4864</v>
      </c>
      <c r="AD84" s="48" t="s">
        <v>413</v>
      </c>
      <c r="AE84" s="110" t="s">
        <v>413</v>
      </c>
      <c r="AF84" s="110" t="s">
        <v>413</v>
      </c>
      <c r="AG84" s="3" t="s">
        <v>413</v>
      </c>
      <c r="AH84" s="124"/>
      <c r="AI84" s="145" t="s">
        <v>1636</v>
      </c>
      <c r="AJ84" s="145" t="s">
        <v>1636</v>
      </c>
      <c r="AK84" s="145" t="s">
        <v>5593</v>
      </c>
    </row>
    <row r="85" spans="27:37" x14ac:dyDescent="0.35">
      <c r="AA85" s="128" t="s">
        <v>5979</v>
      </c>
      <c r="AB85" s="48" t="s">
        <v>5105</v>
      </c>
      <c r="AC85" s="51" t="s">
        <v>4885</v>
      </c>
      <c r="AD85" s="48" t="s">
        <v>413</v>
      </c>
      <c r="AE85" s="110" t="s">
        <v>413</v>
      </c>
      <c r="AF85" s="110" t="s">
        <v>413</v>
      </c>
      <c r="AG85" s="3" t="s">
        <v>413</v>
      </c>
      <c r="AH85" s="124"/>
      <c r="AI85" s="145" t="s">
        <v>1636</v>
      </c>
      <c r="AJ85" s="145" t="s">
        <v>1636</v>
      </c>
      <c r="AK85" s="145" t="s">
        <v>5594</v>
      </c>
    </row>
    <row r="86" spans="27:37" x14ac:dyDescent="0.35">
      <c r="AA86" s="128" t="s">
        <v>5979</v>
      </c>
      <c r="AB86" s="48" t="s">
        <v>5106</v>
      </c>
      <c r="AC86" s="51" t="s">
        <v>4835</v>
      </c>
      <c r="AD86" s="48" t="s">
        <v>413</v>
      </c>
      <c r="AE86" s="110" t="s">
        <v>413</v>
      </c>
      <c r="AF86" s="110" t="s">
        <v>413</v>
      </c>
      <c r="AG86" s="3" t="s">
        <v>413</v>
      </c>
      <c r="AH86" s="124"/>
      <c r="AI86" s="145" t="s">
        <v>1636</v>
      </c>
      <c r="AJ86" s="145">
        <v>0</v>
      </c>
      <c r="AK86" s="145" t="s">
        <v>5595</v>
      </c>
    </row>
    <row r="87" spans="27:37" x14ac:dyDescent="0.35">
      <c r="AA87" s="128" t="s">
        <v>5979</v>
      </c>
      <c r="AB87" s="48" t="s">
        <v>5106</v>
      </c>
      <c r="AC87" s="51" t="s">
        <v>4856</v>
      </c>
      <c r="AD87" s="48" t="s">
        <v>413</v>
      </c>
      <c r="AE87" s="110" t="s">
        <v>413</v>
      </c>
      <c r="AF87" s="110" t="s">
        <v>413</v>
      </c>
      <c r="AG87" s="3" t="s">
        <v>413</v>
      </c>
      <c r="AH87" s="124"/>
      <c r="AI87" s="145" t="s">
        <v>1636</v>
      </c>
      <c r="AJ87" s="145" t="s">
        <v>1636</v>
      </c>
      <c r="AK87" s="145" t="s">
        <v>5596</v>
      </c>
    </row>
    <row r="88" spans="27:37" x14ac:dyDescent="0.35">
      <c r="AA88" s="128" t="s">
        <v>5979</v>
      </c>
      <c r="AB88" s="48" t="s">
        <v>5106</v>
      </c>
      <c r="AC88" s="51" t="s">
        <v>4877</v>
      </c>
      <c r="AD88" s="48" t="s">
        <v>413</v>
      </c>
      <c r="AE88" s="110" t="s">
        <v>413</v>
      </c>
      <c r="AF88" s="110" t="s">
        <v>413</v>
      </c>
      <c r="AG88" s="3" t="s">
        <v>413</v>
      </c>
      <c r="AH88" s="124"/>
      <c r="AI88" s="145" t="s">
        <v>1636</v>
      </c>
      <c r="AJ88" s="145" t="s">
        <v>1636</v>
      </c>
      <c r="AK88" s="145" t="s">
        <v>5597</v>
      </c>
    </row>
    <row r="89" spans="27:37" x14ac:dyDescent="0.35">
      <c r="AA89" s="128" t="s">
        <v>5979</v>
      </c>
      <c r="AB89" s="48" t="s">
        <v>5106</v>
      </c>
      <c r="AC89" s="51" t="s">
        <v>4898</v>
      </c>
      <c r="AD89" s="48" t="s">
        <v>413</v>
      </c>
      <c r="AE89" s="110" t="s">
        <v>413</v>
      </c>
      <c r="AF89" s="110" t="s">
        <v>413</v>
      </c>
      <c r="AG89" s="3" t="s">
        <v>413</v>
      </c>
      <c r="AH89" s="124"/>
      <c r="AI89" s="145" t="s">
        <v>1636</v>
      </c>
      <c r="AJ89" s="145" t="s">
        <v>1636</v>
      </c>
      <c r="AK89" s="145" t="s">
        <v>5598</v>
      </c>
    </row>
    <row r="90" spans="27:37" x14ac:dyDescent="0.35">
      <c r="AA90" s="128" t="s">
        <v>5979</v>
      </c>
      <c r="AB90" s="48" t="s">
        <v>5107</v>
      </c>
      <c r="AC90" s="51" t="s">
        <v>4834</v>
      </c>
      <c r="AD90" s="48" t="s">
        <v>413</v>
      </c>
      <c r="AE90" s="110" t="s">
        <v>413</v>
      </c>
      <c r="AF90" s="110" t="s">
        <v>413</v>
      </c>
      <c r="AG90" s="3" t="s">
        <v>413</v>
      </c>
      <c r="AH90" s="124"/>
      <c r="AI90" s="145" t="s">
        <v>1636</v>
      </c>
      <c r="AJ90" s="145">
        <v>0</v>
      </c>
      <c r="AK90" s="145" t="s">
        <v>5599</v>
      </c>
    </row>
    <row r="91" spans="27:37" x14ac:dyDescent="0.35">
      <c r="AA91" s="128" t="s">
        <v>5979</v>
      </c>
      <c r="AB91" s="48" t="s">
        <v>5107</v>
      </c>
      <c r="AC91" s="51" t="s">
        <v>4855</v>
      </c>
      <c r="AD91" s="48" t="s">
        <v>413</v>
      </c>
      <c r="AE91" s="110" t="s">
        <v>413</v>
      </c>
      <c r="AF91" s="110" t="s">
        <v>413</v>
      </c>
      <c r="AG91" s="3" t="s">
        <v>413</v>
      </c>
      <c r="AH91" s="124"/>
      <c r="AI91" s="145" t="s">
        <v>1636</v>
      </c>
      <c r="AJ91" s="145" t="s">
        <v>1636</v>
      </c>
      <c r="AK91" s="145" t="s">
        <v>5600</v>
      </c>
    </row>
    <row r="92" spans="27:37" x14ac:dyDescent="0.35">
      <c r="AA92" s="128" t="s">
        <v>5979</v>
      </c>
      <c r="AB92" s="48" t="s">
        <v>5107</v>
      </c>
      <c r="AC92" s="51" t="s">
        <v>4876</v>
      </c>
      <c r="AD92" s="48" t="s">
        <v>413</v>
      </c>
      <c r="AE92" s="110" t="s">
        <v>413</v>
      </c>
      <c r="AF92" s="110" t="s">
        <v>413</v>
      </c>
      <c r="AG92" s="3" t="s">
        <v>413</v>
      </c>
      <c r="AH92" s="124"/>
      <c r="AI92" s="145" t="s">
        <v>1636</v>
      </c>
      <c r="AJ92" s="145" t="s">
        <v>1636</v>
      </c>
      <c r="AK92" s="145" t="s">
        <v>5601</v>
      </c>
    </row>
    <row r="93" spans="27:37" x14ac:dyDescent="0.35">
      <c r="AA93" s="128" t="s">
        <v>5979</v>
      </c>
      <c r="AB93" s="48" t="s">
        <v>5107</v>
      </c>
      <c r="AC93" s="51" t="s">
        <v>4897</v>
      </c>
      <c r="AD93" s="48" t="s">
        <v>413</v>
      </c>
      <c r="AE93" s="110" t="s">
        <v>413</v>
      </c>
      <c r="AF93" s="110" t="s">
        <v>413</v>
      </c>
      <c r="AG93" s="3" t="s">
        <v>413</v>
      </c>
      <c r="AH93" s="124"/>
      <c r="AI93" s="145" t="s">
        <v>1636</v>
      </c>
      <c r="AJ93" s="145" t="s">
        <v>1636</v>
      </c>
      <c r="AK93" s="145" t="s">
        <v>5602</v>
      </c>
    </row>
    <row r="94" spans="27:37" x14ac:dyDescent="0.35">
      <c r="AA94" s="128" t="s">
        <v>5979</v>
      </c>
      <c r="AB94" s="48" t="s">
        <v>5108</v>
      </c>
      <c r="AC94" s="51" t="s">
        <v>4833</v>
      </c>
      <c r="AD94" s="48" t="s">
        <v>413</v>
      </c>
      <c r="AE94" s="110" t="s">
        <v>413</v>
      </c>
      <c r="AF94" s="110" t="s">
        <v>413</v>
      </c>
      <c r="AG94" s="3" t="s">
        <v>413</v>
      </c>
      <c r="AH94" s="124"/>
      <c r="AI94" s="145" t="s">
        <v>1636</v>
      </c>
      <c r="AJ94" s="145">
        <v>0</v>
      </c>
      <c r="AK94" s="145" t="s">
        <v>5603</v>
      </c>
    </row>
    <row r="95" spans="27:37" x14ac:dyDescent="0.35">
      <c r="AA95" s="128" t="s">
        <v>5979</v>
      </c>
      <c r="AB95" s="48" t="s">
        <v>5108</v>
      </c>
      <c r="AC95" s="51" t="s">
        <v>4854</v>
      </c>
      <c r="AD95" s="48" t="s">
        <v>413</v>
      </c>
      <c r="AE95" s="110" t="s">
        <v>413</v>
      </c>
      <c r="AF95" s="110" t="s">
        <v>413</v>
      </c>
      <c r="AG95" s="3" t="s">
        <v>413</v>
      </c>
      <c r="AH95" s="124"/>
      <c r="AI95" s="145" t="s">
        <v>1636</v>
      </c>
      <c r="AJ95" s="145" t="s">
        <v>1636</v>
      </c>
      <c r="AK95" s="145" t="s">
        <v>5604</v>
      </c>
    </row>
    <row r="96" spans="27:37" x14ac:dyDescent="0.35">
      <c r="AA96" s="128" t="s">
        <v>5979</v>
      </c>
      <c r="AB96" s="48" t="s">
        <v>5108</v>
      </c>
      <c r="AC96" s="51" t="s">
        <v>4875</v>
      </c>
      <c r="AD96" s="48" t="s">
        <v>413</v>
      </c>
      <c r="AE96" s="110" t="s">
        <v>413</v>
      </c>
      <c r="AF96" s="110" t="s">
        <v>413</v>
      </c>
      <c r="AG96" s="3" t="s">
        <v>413</v>
      </c>
      <c r="AH96" s="124"/>
      <c r="AI96" s="145" t="s">
        <v>1636</v>
      </c>
      <c r="AJ96" s="145" t="s">
        <v>1636</v>
      </c>
      <c r="AK96" s="145" t="s">
        <v>5605</v>
      </c>
    </row>
    <row r="97" spans="27:37" x14ac:dyDescent="0.35">
      <c r="AA97" s="128" t="s">
        <v>5979</v>
      </c>
      <c r="AB97" s="48" t="s">
        <v>5108</v>
      </c>
      <c r="AC97" s="51" t="s">
        <v>4896</v>
      </c>
      <c r="AD97" s="48" t="s">
        <v>413</v>
      </c>
      <c r="AE97" s="110" t="s">
        <v>413</v>
      </c>
      <c r="AF97" s="110" t="s">
        <v>413</v>
      </c>
      <c r="AG97" s="3" t="s">
        <v>413</v>
      </c>
      <c r="AH97" s="124"/>
      <c r="AI97" s="145" t="s">
        <v>1636</v>
      </c>
      <c r="AJ97" s="145" t="s">
        <v>1636</v>
      </c>
      <c r="AK97" s="145" t="s">
        <v>5606</v>
      </c>
    </row>
    <row r="98" spans="27:37" x14ac:dyDescent="0.35">
      <c r="AA98" s="128" t="s">
        <v>5979</v>
      </c>
      <c r="AB98" s="48" t="s">
        <v>5109</v>
      </c>
      <c r="AC98" s="51" t="s">
        <v>4832</v>
      </c>
      <c r="AD98" s="48" t="s">
        <v>413</v>
      </c>
      <c r="AE98" s="110" t="s">
        <v>413</v>
      </c>
      <c r="AF98" s="110" t="s">
        <v>413</v>
      </c>
      <c r="AG98" s="3" t="s">
        <v>413</v>
      </c>
      <c r="AH98" s="124"/>
      <c r="AI98" s="145" t="s">
        <v>1636</v>
      </c>
      <c r="AJ98" s="145">
        <v>0</v>
      </c>
      <c r="AK98" s="145" t="s">
        <v>5607</v>
      </c>
    </row>
    <row r="99" spans="27:37" x14ac:dyDescent="0.35">
      <c r="AA99" s="128" t="s">
        <v>5979</v>
      </c>
      <c r="AB99" s="48" t="s">
        <v>5109</v>
      </c>
      <c r="AC99" s="51" t="s">
        <v>4853</v>
      </c>
      <c r="AD99" s="48" t="s">
        <v>413</v>
      </c>
      <c r="AE99" s="110" t="s">
        <v>413</v>
      </c>
      <c r="AF99" s="110" t="s">
        <v>413</v>
      </c>
      <c r="AG99" s="3" t="s">
        <v>413</v>
      </c>
      <c r="AH99" s="124"/>
      <c r="AI99" s="145" t="s">
        <v>1636</v>
      </c>
      <c r="AJ99" s="145" t="s">
        <v>1636</v>
      </c>
      <c r="AK99" s="145" t="s">
        <v>5608</v>
      </c>
    </row>
    <row r="100" spans="27:37" x14ac:dyDescent="0.35">
      <c r="AA100" s="128" t="s">
        <v>5979</v>
      </c>
      <c r="AB100" s="48" t="s">
        <v>5109</v>
      </c>
      <c r="AC100" s="51" t="s">
        <v>4874</v>
      </c>
      <c r="AD100" s="48" t="s">
        <v>413</v>
      </c>
      <c r="AE100" s="110" t="s">
        <v>413</v>
      </c>
      <c r="AF100" s="110" t="s">
        <v>413</v>
      </c>
      <c r="AG100" s="3" t="s">
        <v>413</v>
      </c>
      <c r="AH100" s="124"/>
      <c r="AI100" s="145" t="s">
        <v>1636</v>
      </c>
      <c r="AJ100" s="145" t="s">
        <v>1636</v>
      </c>
      <c r="AK100" s="145" t="s">
        <v>5609</v>
      </c>
    </row>
    <row r="101" spans="27:37" x14ac:dyDescent="0.35">
      <c r="AA101" s="128" t="s">
        <v>5979</v>
      </c>
      <c r="AB101" s="48" t="s">
        <v>5109</v>
      </c>
      <c r="AC101" s="51" t="s">
        <v>4895</v>
      </c>
      <c r="AD101" s="48" t="s">
        <v>413</v>
      </c>
      <c r="AE101" s="110" t="s">
        <v>413</v>
      </c>
      <c r="AF101" s="110" t="s">
        <v>413</v>
      </c>
      <c r="AG101" s="3" t="s">
        <v>413</v>
      </c>
      <c r="AH101" s="124"/>
      <c r="AI101" s="145" t="s">
        <v>1636</v>
      </c>
      <c r="AJ101" s="145" t="s">
        <v>1636</v>
      </c>
      <c r="AK101" s="145" t="s">
        <v>5610</v>
      </c>
    </row>
    <row r="102" spans="27:37" x14ac:dyDescent="0.35">
      <c r="AA102" s="128" t="s">
        <v>5979</v>
      </c>
      <c r="AB102" s="48" t="s">
        <v>5110</v>
      </c>
      <c r="AC102" s="51" t="s">
        <v>4831</v>
      </c>
      <c r="AD102" s="48" t="s">
        <v>413</v>
      </c>
      <c r="AE102" s="110" t="s">
        <v>413</v>
      </c>
      <c r="AF102" s="110" t="s">
        <v>413</v>
      </c>
      <c r="AG102" s="3" t="s">
        <v>413</v>
      </c>
      <c r="AH102" s="124"/>
      <c r="AI102" s="145" t="s">
        <v>1636</v>
      </c>
      <c r="AJ102" s="145">
        <v>0</v>
      </c>
      <c r="AK102" s="145" t="s">
        <v>5611</v>
      </c>
    </row>
    <row r="103" spans="27:37" x14ac:dyDescent="0.35">
      <c r="AA103" s="128" t="s">
        <v>5979</v>
      </c>
      <c r="AB103" s="48" t="s">
        <v>5110</v>
      </c>
      <c r="AC103" s="51" t="s">
        <v>4852</v>
      </c>
      <c r="AD103" s="48" t="s">
        <v>413</v>
      </c>
      <c r="AE103" s="110" t="s">
        <v>413</v>
      </c>
      <c r="AF103" s="110" t="s">
        <v>413</v>
      </c>
      <c r="AG103" s="3" t="s">
        <v>413</v>
      </c>
      <c r="AH103" s="124"/>
      <c r="AI103" s="145" t="s">
        <v>1636</v>
      </c>
      <c r="AJ103" s="145" t="s">
        <v>1636</v>
      </c>
      <c r="AK103" s="145" t="s">
        <v>5612</v>
      </c>
    </row>
    <row r="104" spans="27:37" x14ac:dyDescent="0.35">
      <c r="AA104" s="128" t="s">
        <v>5979</v>
      </c>
      <c r="AB104" s="48" t="s">
        <v>5110</v>
      </c>
      <c r="AC104" s="51" t="s">
        <v>4873</v>
      </c>
      <c r="AD104" s="48" t="s">
        <v>413</v>
      </c>
      <c r="AE104" s="110" t="s">
        <v>413</v>
      </c>
      <c r="AF104" s="110" t="s">
        <v>413</v>
      </c>
      <c r="AG104" s="3" t="s">
        <v>413</v>
      </c>
      <c r="AH104" s="124"/>
      <c r="AI104" s="145" t="s">
        <v>1636</v>
      </c>
      <c r="AJ104" s="145" t="s">
        <v>1636</v>
      </c>
      <c r="AK104" s="145" t="s">
        <v>5613</v>
      </c>
    </row>
    <row r="105" spans="27:37" x14ac:dyDescent="0.35">
      <c r="AA105" s="128" t="s">
        <v>5979</v>
      </c>
      <c r="AB105" s="48" t="s">
        <v>5110</v>
      </c>
      <c r="AC105" s="51" t="s">
        <v>4894</v>
      </c>
      <c r="AD105" s="48" t="s">
        <v>413</v>
      </c>
      <c r="AE105" s="110" t="s">
        <v>413</v>
      </c>
      <c r="AF105" s="110" t="s">
        <v>413</v>
      </c>
      <c r="AG105" s="3" t="s">
        <v>413</v>
      </c>
      <c r="AH105" s="124"/>
      <c r="AI105" s="145" t="s">
        <v>1636</v>
      </c>
      <c r="AJ105" s="145" t="s">
        <v>1636</v>
      </c>
      <c r="AK105" s="145" t="s">
        <v>5614</v>
      </c>
    </row>
    <row r="106" spans="27:37" x14ac:dyDescent="0.35">
      <c r="AA106" s="128" t="s">
        <v>5979</v>
      </c>
      <c r="AB106" s="48" t="s">
        <v>5111</v>
      </c>
      <c r="AC106" s="51" t="s">
        <v>4830</v>
      </c>
      <c r="AD106" s="48" t="s">
        <v>413</v>
      </c>
      <c r="AE106" s="110" t="s">
        <v>413</v>
      </c>
      <c r="AF106" s="110" t="s">
        <v>413</v>
      </c>
      <c r="AG106" s="3" t="s">
        <v>413</v>
      </c>
      <c r="AH106" s="124"/>
      <c r="AI106" s="145" t="s">
        <v>1636</v>
      </c>
      <c r="AJ106" s="145">
        <v>0</v>
      </c>
      <c r="AK106" s="145" t="s">
        <v>5615</v>
      </c>
    </row>
    <row r="107" spans="27:37" x14ac:dyDescent="0.35">
      <c r="AA107" s="128" t="s">
        <v>5979</v>
      </c>
      <c r="AB107" s="48" t="s">
        <v>5111</v>
      </c>
      <c r="AC107" s="51" t="s">
        <v>4851</v>
      </c>
      <c r="AD107" s="48" t="s">
        <v>413</v>
      </c>
      <c r="AE107" s="110" t="s">
        <v>413</v>
      </c>
      <c r="AF107" s="110" t="s">
        <v>413</v>
      </c>
      <c r="AG107" s="3" t="s">
        <v>413</v>
      </c>
      <c r="AH107" s="124"/>
      <c r="AI107" s="145" t="s">
        <v>1636</v>
      </c>
      <c r="AJ107" s="145" t="s">
        <v>1636</v>
      </c>
      <c r="AK107" s="145" t="s">
        <v>5616</v>
      </c>
    </row>
    <row r="108" spans="27:37" x14ac:dyDescent="0.35">
      <c r="AA108" s="128" t="s">
        <v>5979</v>
      </c>
      <c r="AB108" s="48" t="s">
        <v>5111</v>
      </c>
      <c r="AC108" s="51" t="s">
        <v>4872</v>
      </c>
      <c r="AD108" s="48" t="s">
        <v>413</v>
      </c>
      <c r="AE108" s="110" t="s">
        <v>413</v>
      </c>
      <c r="AF108" s="110" t="s">
        <v>413</v>
      </c>
      <c r="AG108" s="3" t="s">
        <v>413</v>
      </c>
      <c r="AH108" s="124"/>
      <c r="AI108" s="145" t="s">
        <v>1636</v>
      </c>
      <c r="AJ108" s="145" t="s">
        <v>1636</v>
      </c>
      <c r="AK108" s="145" t="s">
        <v>5617</v>
      </c>
    </row>
    <row r="109" spans="27:37" x14ac:dyDescent="0.35">
      <c r="AA109" s="128" t="s">
        <v>5979</v>
      </c>
      <c r="AB109" s="48" t="s">
        <v>5111</v>
      </c>
      <c r="AC109" s="51" t="s">
        <v>4893</v>
      </c>
      <c r="AD109" s="48" t="s">
        <v>413</v>
      </c>
      <c r="AE109" s="110" t="s">
        <v>413</v>
      </c>
      <c r="AF109" s="110" t="s">
        <v>413</v>
      </c>
      <c r="AG109" s="3" t="s">
        <v>413</v>
      </c>
      <c r="AH109" s="124"/>
      <c r="AI109" s="145" t="s">
        <v>1636</v>
      </c>
      <c r="AJ109" s="145" t="s">
        <v>1636</v>
      </c>
      <c r="AK109" s="145" t="s">
        <v>5618</v>
      </c>
    </row>
    <row r="110" spans="27:37" x14ac:dyDescent="0.35">
      <c r="AA110" s="128" t="s">
        <v>5979</v>
      </c>
      <c r="AB110" s="48" t="s">
        <v>5112</v>
      </c>
      <c r="AC110" s="51" t="s">
        <v>4829</v>
      </c>
      <c r="AD110" s="48" t="s">
        <v>413</v>
      </c>
      <c r="AE110" s="110" t="s">
        <v>413</v>
      </c>
      <c r="AF110" s="110" t="s">
        <v>413</v>
      </c>
      <c r="AG110" s="3" t="s">
        <v>413</v>
      </c>
      <c r="AH110" s="124"/>
      <c r="AI110" s="145" t="s">
        <v>1636</v>
      </c>
      <c r="AJ110" s="145">
        <v>0</v>
      </c>
      <c r="AK110" s="145" t="s">
        <v>5619</v>
      </c>
    </row>
    <row r="111" spans="27:37" x14ac:dyDescent="0.35">
      <c r="AA111" s="128" t="s">
        <v>5979</v>
      </c>
      <c r="AB111" s="48" t="s">
        <v>5112</v>
      </c>
      <c r="AC111" s="51" t="s">
        <v>4850</v>
      </c>
      <c r="AD111" s="48" t="s">
        <v>413</v>
      </c>
      <c r="AE111" s="110" t="s">
        <v>413</v>
      </c>
      <c r="AF111" s="110" t="s">
        <v>413</v>
      </c>
      <c r="AG111" s="3" t="s">
        <v>413</v>
      </c>
      <c r="AH111" s="124"/>
      <c r="AI111" s="145" t="s">
        <v>1636</v>
      </c>
      <c r="AJ111" s="145" t="s">
        <v>1636</v>
      </c>
      <c r="AK111" s="145" t="s">
        <v>5620</v>
      </c>
    </row>
    <row r="112" spans="27:37" x14ac:dyDescent="0.35">
      <c r="AA112" s="128" t="s">
        <v>5979</v>
      </c>
      <c r="AB112" s="48" t="s">
        <v>5112</v>
      </c>
      <c r="AC112" s="51" t="s">
        <v>4871</v>
      </c>
      <c r="AD112" s="48" t="s">
        <v>413</v>
      </c>
      <c r="AE112" s="110" t="s">
        <v>413</v>
      </c>
      <c r="AF112" s="110" t="s">
        <v>413</v>
      </c>
      <c r="AG112" s="3" t="s">
        <v>413</v>
      </c>
      <c r="AH112" s="124"/>
      <c r="AI112" s="145" t="s">
        <v>1636</v>
      </c>
      <c r="AJ112" s="145" t="s">
        <v>1636</v>
      </c>
      <c r="AK112" s="145" t="s">
        <v>5621</v>
      </c>
    </row>
    <row r="113" spans="27:37" x14ac:dyDescent="0.35">
      <c r="AA113" s="128" t="s">
        <v>5979</v>
      </c>
      <c r="AB113" s="48" t="s">
        <v>5112</v>
      </c>
      <c r="AC113" s="51" t="s">
        <v>4892</v>
      </c>
      <c r="AD113" s="48" t="s">
        <v>413</v>
      </c>
      <c r="AE113" s="110" t="s">
        <v>413</v>
      </c>
      <c r="AF113" s="110" t="s">
        <v>413</v>
      </c>
      <c r="AG113" s="3" t="s">
        <v>413</v>
      </c>
      <c r="AH113" s="124"/>
      <c r="AI113" s="145" t="s">
        <v>1636</v>
      </c>
      <c r="AJ113" s="145" t="s">
        <v>1636</v>
      </c>
      <c r="AK113" s="145" t="s">
        <v>5622</v>
      </c>
    </row>
    <row r="114" spans="27:37" x14ac:dyDescent="0.35">
      <c r="AA114" s="128" t="s">
        <v>5979</v>
      </c>
      <c r="AB114" s="48" t="s">
        <v>5113</v>
      </c>
      <c r="AC114" s="51" t="s">
        <v>4737</v>
      </c>
      <c r="AD114" s="48" t="s">
        <v>829</v>
      </c>
      <c r="AE114" s="110" t="s">
        <v>1083</v>
      </c>
      <c r="AF114" s="110" t="s">
        <v>1083</v>
      </c>
      <c r="AG114" s="3" t="s">
        <v>5217</v>
      </c>
      <c r="AH114" s="124">
        <v>35</v>
      </c>
      <c r="AI114" s="145" t="s">
        <v>2353</v>
      </c>
      <c r="AJ114" s="145">
        <v>35</v>
      </c>
      <c r="AK114" s="145" t="s">
        <v>5623</v>
      </c>
    </row>
    <row r="115" spans="27:37" x14ac:dyDescent="0.35">
      <c r="AA115" s="128" t="s">
        <v>5979</v>
      </c>
      <c r="AB115" s="48" t="s">
        <v>5113</v>
      </c>
      <c r="AC115" s="51" t="s">
        <v>4758</v>
      </c>
      <c r="AD115" s="48" t="s">
        <v>413</v>
      </c>
      <c r="AE115" s="110" t="s">
        <v>413</v>
      </c>
      <c r="AF115" s="110" t="s">
        <v>413</v>
      </c>
      <c r="AG115" s="3" t="s">
        <v>413</v>
      </c>
      <c r="AH115" s="124"/>
      <c r="AI115" s="145" t="s">
        <v>1636</v>
      </c>
      <c r="AJ115" s="145" t="s">
        <v>1636</v>
      </c>
      <c r="AK115" s="145" t="s">
        <v>5624</v>
      </c>
    </row>
    <row r="116" spans="27:37" x14ac:dyDescent="0.35">
      <c r="AA116" s="128" t="s">
        <v>5979</v>
      </c>
      <c r="AB116" s="48" t="s">
        <v>5113</v>
      </c>
      <c r="AC116" s="51" t="s">
        <v>4779</v>
      </c>
      <c r="AD116" s="48" t="s">
        <v>413</v>
      </c>
      <c r="AE116" s="110" t="s">
        <v>413</v>
      </c>
      <c r="AF116" s="110" t="s">
        <v>413</v>
      </c>
      <c r="AG116" s="3" t="s">
        <v>413</v>
      </c>
      <c r="AH116" s="124"/>
      <c r="AI116" s="145" t="s">
        <v>1636</v>
      </c>
      <c r="AJ116" s="145" t="s">
        <v>1636</v>
      </c>
      <c r="AK116" s="145" t="s">
        <v>5625</v>
      </c>
    </row>
    <row r="117" spans="27:37" x14ac:dyDescent="0.35">
      <c r="AA117" s="128" t="s">
        <v>5979</v>
      </c>
      <c r="AB117" s="48" t="s">
        <v>5113</v>
      </c>
      <c r="AC117" s="51" t="s">
        <v>4800</v>
      </c>
      <c r="AD117" s="48" t="s">
        <v>413</v>
      </c>
      <c r="AE117" s="110" t="s">
        <v>413</v>
      </c>
      <c r="AF117" s="110" t="s">
        <v>413</v>
      </c>
      <c r="AG117" s="3" t="s">
        <v>413</v>
      </c>
      <c r="AH117" s="124"/>
      <c r="AI117" s="145" t="s">
        <v>1636</v>
      </c>
      <c r="AJ117" s="145" t="s">
        <v>1636</v>
      </c>
      <c r="AK117" s="145" t="s">
        <v>5626</v>
      </c>
    </row>
    <row r="118" spans="27:37" x14ac:dyDescent="0.35">
      <c r="AA118" s="128" t="s">
        <v>5979</v>
      </c>
      <c r="AB118" s="48" t="s">
        <v>5118</v>
      </c>
      <c r="AC118" s="51" t="s">
        <v>4736</v>
      </c>
      <c r="AD118" s="48" t="s">
        <v>1721</v>
      </c>
      <c r="AE118" s="110" t="s">
        <v>2109</v>
      </c>
      <c r="AF118" s="110" t="s">
        <v>2109</v>
      </c>
      <c r="AG118" s="3" t="s">
        <v>5980</v>
      </c>
      <c r="AH118" s="124">
        <v>28</v>
      </c>
      <c r="AI118" s="145" t="s">
        <v>2353</v>
      </c>
      <c r="AJ118" s="145">
        <v>49</v>
      </c>
      <c r="AK118" s="145" t="s">
        <v>5628</v>
      </c>
    </row>
    <row r="119" spans="27:37" x14ac:dyDescent="0.35">
      <c r="AA119" s="128" t="s">
        <v>5979</v>
      </c>
      <c r="AB119" s="48" t="s">
        <v>5118</v>
      </c>
      <c r="AC119" s="51" t="s">
        <v>4757</v>
      </c>
      <c r="AD119" s="48" t="s">
        <v>3794</v>
      </c>
      <c r="AE119" s="110" t="s">
        <v>3795</v>
      </c>
      <c r="AF119" s="110" t="s">
        <v>3795</v>
      </c>
      <c r="AG119" s="3" t="s">
        <v>5981</v>
      </c>
      <c r="AH119" s="124">
        <v>21</v>
      </c>
      <c r="AI119" s="145" t="s">
        <v>2353</v>
      </c>
      <c r="AJ119" s="145" t="s">
        <v>1636</v>
      </c>
      <c r="AK119" s="145" t="s">
        <v>5629</v>
      </c>
    </row>
    <row r="120" spans="27:37" x14ac:dyDescent="0.35">
      <c r="AA120" s="128" t="s">
        <v>5979</v>
      </c>
      <c r="AB120" s="10" t="s">
        <v>5118</v>
      </c>
      <c r="AC120" s="51" t="s">
        <v>4778</v>
      </c>
      <c r="AD120" s="48" t="s">
        <v>413</v>
      </c>
      <c r="AE120" s="110" t="s">
        <v>413</v>
      </c>
      <c r="AF120" s="110" t="s">
        <v>413</v>
      </c>
      <c r="AG120" s="3" t="s">
        <v>413</v>
      </c>
      <c r="AH120" s="124"/>
      <c r="AI120" s="145" t="s">
        <v>1636</v>
      </c>
      <c r="AJ120" s="145" t="s">
        <v>1636</v>
      </c>
      <c r="AK120" s="145" t="s">
        <v>5630</v>
      </c>
    </row>
    <row r="121" spans="27:37" x14ac:dyDescent="0.35">
      <c r="AA121" s="128" t="s">
        <v>5979</v>
      </c>
      <c r="AB121" s="10" t="s">
        <v>5118</v>
      </c>
      <c r="AC121" s="51" t="s">
        <v>4799</v>
      </c>
      <c r="AD121" s="48" t="s">
        <v>413</v>
      </c>
      <c r="AE121" s="110" t="s">
        <v>413</v>
      </c>
      <c r="AF121" s="110" t="s">
        <v>413</v>
      </c>
      <c r="AG121" s="3" t="s">
        <v>413</v>
      </c>
      <c r="AH121" s="124"/>
      <c r="AI121" s="145" t="s">
        <v>1636</v>
      </c>
      <c r="AJ121" s="145" t="s">
        <v>1636</v>
      </c>
      <c r="AK121" s="145" t="s">
        <v>5960</v>
      </c>
    </row>
    <row r="122" spans="27:37" x14ac:dyDescent="0.35">
      <c r="AA122" s="128" t="s">
        <v>5979</v>
      </c>
      <c r="AB122" s="10" t="s">
        <v>5120</v>
      </c>
      <c r="AC122" s="51" t="s">
        <v>4735</v>
      </c>
      <c r="AD122" s="48" t="s">
        <v>1721</v>
      </c>
      <c r="AE122" s="110" t="s">
        <v>2109</v>
      </c>
      <c r="AF122" s="110" t="s">
        <v>2109</v>
      </c>
      <c r="AG122" s="3" t="s">
        <v>5982</v>
      </c>
      <c r="AH122" s="124">
        <v>49</v>
      </c>
      <c r="AI122" s="145" t="s">
        <v>2353</v>
      </c>
      <c r="AJ122" s="145">
        <v>49</v>
      </c>
      <c r="AK122" s="145" t="s">
        <v>5631</v>
      </c>
    </row>
    <row r="123" spans="27:37" x14ac:dyDescent="0.35">
      <c r="AA123" s="128" t="s">
        <v>5979</v>
      </c>
      <c r="AB123" s="10" t="s">
        <v>5120</v>
      </c>
      <c r="AC123" s="51" t="s">
        <v>4756</v>
      </c>
      <c r="AD123" s="48" t="s">
        <v>413</v>
      </c>
      <c r="AE123" s="110" t="s">
        <v>413</v>
      </c>
      <c r="AF123" s="110" t="s">
        <v>413</v>
      </c>
      <c r="AG123" s="3" t="s">
        <v>413</v>
      </c>
      <c r="AH123" s="124"/>
      <c r="AI123" s="145" t="s">
        <v>1636</v>
      </c>
      <c r="AJ123" s="145" t="s">
        <v>1636</v>
      </c>
      <c r="AK123" s="145" t="s">
        <v>5632</v>
      </c>
    </row>
    <row r="124" spans="27:37" x14ac:dyDescent="0.35">
      <c r="AA124" s="128" t="s">
        <v>5979</v>
      </c>
      <c r="AB124" s="10" t="s">
        <v>5120</v>
      </c>
      <c r="AC124" s="51" t="s">
        <v>4777</v>
      </c>
      <c r="AD124" s="48" t="s">
        <v>413</v>
      </c>
      <c r="AE124" s="110" t="s">
        <v>413</v>
      </c>
      <c r="AF124" s="110" t="s">
        <v>413</v>
      </c>
      <c r="AG124" s="3" t="s">
        <v>413</v>
      </c>
      <c r="AH124" s="124"/>
      <c r="AI124" s="145" t="s">
        <v>1636</v>
      </c>
      <c r="AJ124" s="145" t="s">
        <v>1636</v>
      </c>
      <c r="AK124" s="145" t="s">
        <v>5633</v>
      </c>
    </row>
    <row r="125" spans="27:37" x14ac:dyDescent="0.35">
      <c r="AA125" s="128" t="s">
        <v>5979</v>
      </c>
      <c r="AB125" s="10" t="s">
        <v>5120</v>
      </c>
      <c r="AC125" s="51" t="s">
        <v>4798</v>
      </c>
      <c r="AD125" s="48" t="s">
        <v>413</v>
      </c>
      <c r="AE125" s="110" t="s">
        <v>413</v>
      </c>
      <c r="AF125" s="110" t="s">
        <v>413</v>
      </c>
      <c r="AG125" s="3" t="s">
        <v>413</v>
      </c>
      <c r="AH125" s="124"/>
      <c r="AI125" s="145" t="s">
        <v>1636</v>
      </c>
      <c r="AJ125" s="145" t="s">
        <v>1636</v>
      </c>
      <c r="AK125" s="145" t="s">
        <v>5634</v>
      </c>
    </row>
    <row r="126" spans="27:37" x14ac:dyDescent="0.35">
      <c r="AA126" s="128" t="s">
        <v>5979</v>
      </c>
      <c r="AB126" s="10" t="s">
        <v>5121</v>
      </c>
      <c r="AC126" s="51" t="s">
        <v>4734</v>
      </c>
      <c r="AD126" s="48" t="s">
        <v>829</v>
      </c>
      <c r="AE126" s="110" t="s">
        <v>1083</v>
      </c>
      <c r="AF126" s="110" t="s">
        <v>1083</v>
      </c>
      <c r="AG126" s="3" t="s">
        <v>5227</v>
      </c>
      <c r="AH126" s="124">
        <v>27</v>
      </c>
      <c r="AI126" s="145" t="s">
        <v>2353</v>
      </c>
      <c r="AJ126" s="145">
        <v>49</v>
      </c>
      <c r="AK126" s="145" t="s">
        <v>5635</v>
      </c>
    </row>
    <row r="127" spans="27:37" x14ac:dyDescent="0.35">
      <c r="AA127" s="128" t="s">
        <v>5979</v>
      </c>
      <c r="AB127" s="10" t="s">
        <v>5121</v>
      </c>
      <c r="AC127" s="51" t="s">
        <v>4755</v>
      </c>
      <c r="AD127" s="48" t="s">
        <v>824</v>
      </c>
      <c r="AE127" s="110" t="s">
        <v>2107</v>
      </c>
      <c r="AF127" s="110" t="s">
        <v>2107</v>
      </c>
      <c r="AG127" s="3" t="s">
        <v>4466</v>
      </c>
      <c r="AH127" s="124">
        <v>22</v>
      </c>
      <c r="AI127" s="145" t="s">
        <v>2353</v>
      </c>
      <c r="AJ127" s="145" t="s">
        <v>1636</v>
      </c>
      <c r="AK127" s="145" t="s">
        <v>5636</v>
      </c>
    </row>
    <row r="128" spans="27:37" x14ac:dyDescent="0.35">
      <c r="AA128" s="128" t="s">
        <v>5979</v>
      </c>
      <c r="AB128" s="10" t="s">
        <v>5121</v>
      </c>
      <c r="AC128" s="51" t="s">
        <v>4776</v>
      </c>
      <c r="AD128" s="48" t="s">
        <v>413</v>
      </c>
      <c r="AE128" s="110" t="s">
        <v>413</v>
      </c>
      <c r="AF128" s="110" t="s">
        <v>413</v>
      </c>
      <c r="AG128" s="3" t="s">
        <v>413</v>
      </c>
      <c r="AH128" s="124"/>
      <c r="AI128" s="145" t="s">
        <v>1636</v>
      </c>
      <c r="AJ128" s="145" t="s">
        <v>1636</v>
      </c>
      <c r="AK128" s="145" t="s">
        <v>5637</v>
      </c>
    </row>
    <row r="129" spans="27:37" x14ac:dyDescent="0.35">
      <c r="AA129" s="128" t="s">
        <v>5979</v>
      </c>
      <c r="AB129" s="10" t="s">
        <v>5121</v>
      </c>
      <c r="AC129" s="51" t="s">
        <v>4797</v>
      </c>
      <c r="AD129" s="48" t="s">
        <v>413</v>
      </c>
      <c r="AE129" s="110" t="s">
        <v>413</v>
      </c>
      <c r="AF129" s="110" t="s">
        <v>413</v>
      </c>
      <c r="AG129" s="3" t="s">
        <v>413</v>
      </c>
      <c r="AH129" s="124"/>
      <c r="AI129" s="145" t="s">
        <v>1636</v>
      </c>
      <c r="AJ129" s="145" t="s">
        <v>1636</v>
      </c>
      <c r="AK129" s="145" t="s">
        <v>5638</v>
      </c>
    </row>
    <row r="130" spans="27:37" x14ac:dyDescent="0.35">
      <c r="AA130" s="128" t="s">
        <v>5979</v>
      </c>
      <c r="AB130" s="10" t="s">
        <v>5123</v>
      </c>
      <c r="AC130" s="51" t="s">
        <v>4733</v>
      </c>
      <c r="AD130" s="48" t="s">
        <v>1477</v>
      </c>
      <c r="AE130" s="110" t="s">
        <v>3144</v>
      </c>
      <c r="AF130" s="110" t="s">
        <v>3144</v>
      </c>
      <c r="AG130" s="111" t="s">
        <v>5983</v>
      </c>
      <c r="AH130" s="124">
        <v>19</v>
      </c>
      <c r="AI130" s="145" t="s">
        <v>2353</v>
      </c>
      <c r="AJ130" s="145">
        <v>48</v>
      </c>
      <c r="AK130" s="145" t="s">
        <v>5639</v>
      </c>
    </row>
    <row r="131" spans="27:37" x14ac:dyDescent="0.35">
      <c r="AA131" s="128" t="s">
        <v>5979</v>
      </c>
      <c r="AB131" s="10" t="s">
        <v>5123</v>
      </c>
      <c r="AC131" s="51" t="s">
        <v>4754</v>
      </c>
      <c r="AD131" s="48" t="s">
        <v>1477</v>
      </c>
      <c r="AE131" s="110" t="s">
        <v>3144</v>
      </c>
      <c r="AF131" s="110" t="s">
        <v>3144</v>
      </c>
      <c r="AG131" s="3" t="s">
        <v>5984</v>
      </c>
      <c r="AH131" s="124">
        <v>29</v>
      </c>
      <c r="AI131" s="145" t="s">
        <v>2353</v>
      </c>
      <c r="AJ131" s="145" t="s">
        <v>1636</v>
      </c>
      <c r="AK131" s="145" t="s">
        <v>5640</v>
      </c>
    </row>
    <row r="132" spans="27:37" x14ac:dyDescent="0.35">
      <c r="AA132" s="128" t="s">
        <v>5979</v>
      </c>
      <c r="AB132" s="10" t="s">
        <v>5123</v>
      </c>
      <c r="AC132" s="51" t="s">
        <v>4775</v>
      </c>
      <c r="AD132" s="48" t="s">
        <v>413</v>
      </c>
      <c r="AE132" s="110" t="s">
        <v>413</v>
      </c>
      <c r="AF132" s="110" t="s">
        <v>413</v>
      </c>
      <c r="AG132" s="3" t="s">
        <v>413</v>
      </c>
      <c r="AH132" s="124"/>
      <c r="AI132" s="145" t="s">
        <v>1636</v>
      </c>
      <c r="AJ132" s="145" t="s">
        <v>1636</v>
      </c>
      <c r="AK132" s="145" t="s">
        <v>5641</v>
      </c>
    </row>
    <row r="133" spans="27:37" x14ac:dyDescent="0.35">
      <c r="AA133" s="128" t="s">
        <v>5979</v>
      </c>
      <c r="AB133" s="10" t="s">
        <v>5123</v>
      </c>
      <c r="AC133" s="51" t="s">
        <v>4796</v>
      </c>
      <c r="AD133" s="48" t="s">
        <v>413</v>
      </c>
      <c r="AE133" s="110" t="s">
        <v>413</v>
      </c>
      <c r="AF133" s="110" t="s">
        <v>413</v>
      </c>
      <c r="AG133" s="3" t="s">
        <v>413</v>
      </c>
      <c r="AH133" s="124"/>
      <c r="AI133" s="145" t="s">
        <v>1636</v>
      </c>
      <c r="AJ133" s="145" t="s">
        <v>1636</v>
      </c>
      <c r="AK133" s="145" t="s">
        <v>5642</v>
      </c>
    </row>
    <row r="134" spans="27:37" x14ac:dyDescent="0.35">
      <c r="AA134" s="128" t="s">
        <v>5979</v>
      </c>
      <c r="AB134" s="10" t="s">
        <v>5124</v>
      </c>
      <c r="AC134" s="51" t="s">
        <v>4732</v>
      </c>
      <c r="AD134" s="48" t="s">
        <v>5390</v>
      </c>
      <c r="AE134" s="110" t="s">
        <v>5391</v>
      </c>
      <c r="AF134" s="110" t="s">
        <v>5391</v>
      </c>
      <c r="AG134" s="3" t="s">
        <v>5385</v>
      </c>
      <c r="AH134" s="124">
        <v>18</v>
      </c>
      <c r="AI134" s="145" t="s">
        <v>2353</v>
      </c>
      <c r="AJ134" s="145">
        <v>49</v>
      </c>
      <c r="AK134" s="145" t="s">
        <v>5643</v>
      </c>
    </row>
    <row r="135" spans="27:37" x14ac:dyDescent="0.35">
      <c r="AA135" s="128" t="s">
        <v>5979</v>
      </c>
      <c r="AB135" s="10" t="s">
        <v>5124</v>
      </c>
      <c r="AC135" s="51" t="s">
        <v>4753</v>
      </c>
      <c r="AD135" s="48" t="s">
        <v>5390</v>
      </c>
      <c r="AE135" s="110" t="s">
        <v>5391</v>
      </c>
      <c r="AF135" s="110" t="s">
        <v>5391</v>
      </c>
      <c r="AG135" s="3" t="s">
        <v>5985</v>
      </c>
      <c r="AH135" s="124">
        <v>31</v>
      </c>
      <c r="AI135" s="145" t="s">
        <v>2353</v>
      </c>
      <c r="AJ135" s="145" t="s">
        <v>1636</v>
      </c>
      <c r="AK135" s="145" t="s">
        <v>5644</v>
      </c>
    </row>
    <row r="136" spans="27:37" x14ac:dyDescent="0.35">
      <c r="AA136" s="128" t="s">
        <v>5979</v>
      </c>
      <c r="AB136" s="10" t="s">
        <v>5124</v>
      </c>
      <c r="AC136" s="51" t="s">
        <v>4774</v>
      </c>
      <c r="AD136" s="48" t="s">
        <v>413</v>
      </c>
      <c r="AE136" s="110" t="s">
        <v>413</v>
      </c>
      <c r="AF136" s="110" t="s">
        <v>413</v>
      </c>
      <c r="AG136" s="3" t="s">
        <v>413</v>
      </c>
      <c r="AH136" s="124"/>
      <c r="AI136" s="145" t="s">
        <v>1636</v>
      </c>
      <c r="AJ136" s="145" t="s">
        <v>1636</v>
      </c>
      <c r="AK136" s="145" t="s">
        <v>5645</v>
      </c>
    </row>
    <row r="137" spans="27:37" x14ac:dyDescent="0.35">
      <c r="AA137" s="128" t="s">
        <v>5979</v>
      </c>
      <c r="AB137" s="10" t="s">
        <v>5124</v>
      </c>
      <c r="AC137" s="51" t="s">
        <v>4795</v>
      </c>
      <c r="AD137" s="48" t="s">
        <v>413</v>
      </c>
      <c r="AE137" s="110" t="s">
        <v>413</v>
      </c>
      <c r="AF137" s="110" t="s">
        <v>413</v>
      </c>
      <c r="AG137" s="3" t="s">
        <v>413</v>
      </c>
      <c r="AH137" s="124"/>
      <c r="AI137" s="145" t="s">
        <v>1636</v>
      </c>
      <c r="AJ137" s="145" t="s">
        <v>1636</v>
      </c>
      <c r="AK137" s="145" t="s">
        <v>5646</v>
      </c>
    </row>
    <row r="138" spans="27:37" x14ac:dyDescent="0.35">
      <c r="AA138" s="128" t="s">
        <v>5979</v>
      </c>
      <c r="AB138" s="10" t="s">
        <v>5125</v>
      </c>
      <c r="AC138" s="51" t="s">
        <v>4731</v>
      </c>
      <c r="AD138" s="48" t="s">
        <v>413</v>
      </c>
      <c r="AE138" s="110" t="s">
        <v>413</v>
      </c>
      <c r="AF138" s="110" t="s">
        <v>413</v>
      </c>
      <c r="AG138" s="3" t="s">
        <v>413</v>
      </c>
      <c r="AH138" s="124"/>
      <c r="AI138" s="145" t="s">
        <v>1636</v>
      </c>
      <c r="AJ138" s="145">
        <v>0</v>
      </c>
      <c r="AK138" s="145" t="s">
        <v>5647</v>
      </c>
    </row>
    <row r="139" spans="27:37" x14ac:dyDescent="0.35">
      <c r="AA139" s="128" t="s">
        <v>5979</v>
      </c>
      <c r="AB139" s="10" t="s">
        <v>5125</v>
      </c>
      <c r="AC139" s="51" t="s">
        <v>4752</v>
      </c>
      <c r="AD139" s="48" t="s">
        <v>413</v>
      </c>
      <c r="AE139" s="110" t="s">
        <v>413</v>
      </c>
      <c r="AF139" s="110" t="s">
        <v>413</v>
      </c>
      <c r="AG139" s="3" t="s">
        <v>413</v>
      </c>
      <c r="AH139" s="124"/>
      <c r="AI139" s="145" t="s">
        <v>1636</v>
      </c>
      <c r="AJ139" s="145" t="s">
        <v>1636</v>
      </c>
      <c r="AK139" s="145" t="s">
        <v>5648</v>
      </c>
    </row>
    <row r="140" spans="27:37" x14ac:dyDescent="0.35">
      <c r="AA140" s="128" t="s">
        <v>5979</v>
      </c>
      <c r="AB140" s="10" t="s">
        <v>5125</v>
      </c>
      <c r="AC140" s="51" t="s">
        <v>4773</v>
      </c>
      <c r="AD140" s="48" t="s">
        <v>413</v>
      </c>
      <c r="AE140" s="110" t="s">
        <v>413</v>
      </c>
      <c r="AF140" s="110" t="s">
        <v>413</v>
      </c>
      <c r="AG140" s="3" t="s">
        <v>413</v>
      </c>
      <c r="AH140" s="124"/>
      <c r="AI140" s="145" t="s">
        <v>1636</v>
      </c>
      <c r="AJ140" s="145" t="s">
        <v>1636</v>
      </c>
      <c r="AK140" s="145" t="s">
        <v>5649</v>
      </c>
    </row>
    <row r="141" spans="27:37" x14ac:dyDescent="0.35">
      <c r="AA141" s="128" t="s">
        <v>5979</v>
      </c>
      <c r="AB141" s="10" t="s">
        <v>5125</v>
      </c>
      <c r="AC141" s="51" t="s">
        <v>4794</v>
      </c>
      <c r="AD141" s="48" t="s">
        <v>413</v>
      </c>
      <c r="AE141" s="110" t="s">
        <v>413</v>
      </c>
      <c r="AF141" s="110" t="s">
        <v>413</v>
      </c>
      <c r="AG141" s="3" t="s">
        <v>413</v>
      </c>
      <c r="AH141" s="124"/>
      <c r="AI141" s="145" t="s">
        <v>1636</v>
      </c>
      <c r="AJ141" s="145" t="s">
        <v>1636</v>
      </c>
      <c r="AK141" s="145" t="s">
        <v>5650</v>
      </c>
    </row>
    <row r="142" spans="27:37" x14ac:dyDescent="0.35">
      <c r="AA142" s="128" t="s">
        <v>5979</v>
      </c>
      <c r="AB142" s="10" t="s">
        <v>5126</v>
      </c>
      <c r="AC142" s="51" t="s">
        <v>4744</v>
      </c>
      <c r="AD142" s="48" t="s">
        <v>4138</v>
      </c>
      <c r="AE142" s="110" t="s">
        <v>4139</v>
      </c>
      <c r="AF142" s="110" t="s">
        <v>4139</v>
      </c>
      <c r="AG142" s="3" t="s">
        <v>4087</v>
      </c>
      <c r="AH142" s="124">
        <v>49</v>
      </c>
      <c r="AI142" s="145" t="s">
        <v>2353</v>
      </c>
      <c r="AJ142" s="145">
        <v>49</v>
      </c>
      <c r="AK142" s="145" t="s">
        <v>5651</v>
      </c>
    </row>
    <row r="143" spans="27:37" x14ac:dyDescent="0.35">
      <c r="AA143" s="128" t="s">
        <v>5979</v>
      </c>
      <c r="AB143" s="10" t="s">
        <v>5126</v>
      </c>
      <c r="AC143" s="51" t="s">
        <v>4765</v>
      </c>
      <c r="AD143" s="48" t="s">
        <v>413</v>
      </c>
      <c r="AE143" s="110" t="s">
        <v>413</v>
      </c>
      <c r="AF143" s="110" t="s">
        <v>413</v>
      </c>
      <c r="AG143" s="3" t="s">
        <v>413</v>
      </c>
      <c r="AH143" s="124"/>
      <c r="AI143" s="145" t="s">
        <v>1636</v>
      </c>
      <c r="AJ143" s="145" t="s">
        <v>1636</v>
      </c>
      <c r="AK143" s="145" t="s">
        <v>5652</v>
      </c>
    </row>
    <row r="144" spans="27:37" x14ac:dyDescent="0.35">
      <c r="AA144" s="128" t="s">
        <v>5979</v>
      </c>
      <c r="AB144" s="10" t="s">
        <v>5126</v>
      </c>
      <c r="AC144" s="51" t="s">
        <v>4786</v>
      </c>
      <c r="AD144" s="48" t="s">
        <v>413</v>
      </c>
      <c r="AE144" s="110" t="s">
        <v>413</v>
      </c>
      <c r="AF144" s="110" t="s">
        <v>413</v>
      </c>
      <c r="AG144" s="3" t="s">
        <v>413</v>
      </c>
      <c r="AH144" s="124"/>
      <c r="AI144" s="145" t="s">
        <v>1636</v>
      </c>
      <c r="AJ144" s="145" t="s">
        <v>1636</v>
      </c>
      <c r="AK144" s="145" t="s">
        <v>5653</v>
      </c>
    </row>
    <row r="145" spans="27:37" x14ac:dyDescent="0.35">
      <c r="AA145" s="128" t="s">
        <v>5979</v>
      </c>
      <c r="AB145" s="10" t="s">
        <v>5126</v>
      </c>
      <c r="AC145" s="51" t="s">
        <v>4807</v>
      </c>
      <c r="AD145" s="48" t="s">
        <v>413</v>
      </c>
      <c r="AE145" s="110" t="s">
        <v>413</v>
      </c>
      <c r="AF145" s="110" t="s">
        <v>413</v>
      </c>
      <c r="AG145" s="3" t="s">
        <v>413</v>
      </c>
      <c r="AH145" s="124"/>
      <c r="AI145" s="145" t="s">
        <v>1636</v>
      </c>
      <c r="AJ145" s="145" t="s">
        <v>1636</v>
      </c>
      <c r="AK145" s="145" t="s">
        <v>5654</v>
      </c>
    </row>
    <row r="146" spans="27:37" x14ac:dyDescent="0.35">
      <c r="AA146" s="128" t="s">
        <v>5979</v>
      </c>
      <c r="AB146" s="10" t="s">
        <v>5127</v>
      </c>
      <c r="AC146" s="51" t="s">
        <v>4743</v>
      </c>
      <c r="AD146" s="48" t="s">
        <v>829</v>
      </c>
      <c r="AE146" s="110" t="s">
        <v>1083</v>
      </c>
      <c r="AF146" s="110" t="s">
        <v>1083</v>
      </c>
      <c r="AG146" s="3" t="s">
        <v>5230</v>
      </c>
      <c r="AH146" s="124">
        <v>30</v>
      </c>
      <c r="AI146" s="145" t="s">
        <v>2353</v>
      </c>
      <c r="AJ146" s="145">
        <v>49</v>
      </c>
      <c r="AK146" s="145" t="s">
        <v>5655</v>
      </c>
    </row>
    <row r="147" spans="27:37" x14ac:dyDescent="0.35">
      <c r="AA147" s="128" t="s">
        <v>5979</v>
      </c>
      <c r="AB147" s="10" t="s">
        <v>5127</v>
      </c>
      <c r="AC147" s="51" t="s">
        <v>4764</v>
      </c>
      <c r="AD147" s="48" t="s">
        <v>829</v>
      </c>
      <c r="AE147" s="110" t="s">
        <v>1083</v>
      </c>
      <c r="AF147" s="110" t="s">
        <v>1083</v>
      </c>
      <c r="AG147" s="3" t="s">
        <v>5986</v>
      </c>
      <c r="AH147" s="124">
        <v>19</v>
      </c>
      <c r="AI147" s="145" t="s">
        <v>2353</v>
      </c>
      <c r="AJ147" s="145" t="s">
        <v>1636</v>
      </c>
      <c r="AK147" s="145" t="s">
        <v>5656</v>
      </c>
    </row>
    <row r="148" spans="27:37" x14ac:dyDescent="0.35">
      <c r="AA148" s="128" t="s">
        <v>5979</v>
      </c>
      <c r="AB148" s="10" t="s">
        <v>5127</v>
      </c>
      <c r="AC148" s="51" t="s">
        <v>4785</v>
      </c>
      <c r="AD148" s="48" t="s">
        <v>413</v>
      </c>
      <c r="AE148" s="110" t="s">
        <v>413</v>
      </c>
      <c r="AF148" s="110" t="s">
        <v>413</v>
      </c>
      <c r="AG148" s="3" t="s">
        <v>413</v>
      </c>
      <c r="AH148" s="124"/>
      <c r="AI148" s="145" t="s">
        <v>1636</v>
      </c>
      <c r="AJ148" s="145" t="s">
        <v>1636</v>
      </c>
      <c r="AK148" s="145" t="s">
        <v>5657</v>
      </c>
    </row>
    <row r="149" spans="27:37" x14ac:dyDescent="0.35">
      <c r="AA149" s="128" t="s">
        <v>5979</v>
      </c>
      <c r="AB149" s="10" t="s">
        <v>5127</v>
      </c>
      <c r="AC149" s="51" t="s">
        <v>4806</v>
      </c>
      <c r="AD149" s="48" t="s">
        <v>413</v>
      </c>
      <c r="AE149" s="110" t="s">
        <v>413</v>
      </c>
      <c r="AF149" s="110" t="s">
        <v>413</v>
      </c>
      <c r="AG149" s="3" t="s">
        <v>413</v>
      </c>
      <c r="AH149" s="124"/>
      <c r="AI149" s="145" t="s">
        <v>1636</v>
      </c>
      <c r="AJ149" s="145" t="s">
        <v>1636</v>
      </c>
      <c r="AK149" s="145" t="s">
        <v>5658</v>
      </c>
    </row>
    <row r="150" spans="27:37" x14ac:dyDescent="0.35">
      <c r="AA150" s="128" t="s">
        <v>5979</v>
      </c>
      <c r="AB150" s="10" t="s">
        <v>5128</v>
      </c>
      <c r="AC150" s="51" t="s">
        <v>4742</v>
      </c>
      <c r="AD150" s="48" t="s">
        <v>832</v>
      </c>
      <c r="AE150" s="110" t="s">
        <v>1111</v>
      </c>
      <c r="AF150" s="110" t="s">
        <v>1111</v>
      </c>
      <c r="AG150" s="3" t="s">
        <v>4459</v>
      </c>
      <c r="AH150" s="124">
        <v>8</v>
      </c>
      <c r="AI150" s="145" t="s">
        <v>2353</v>
      </c>
      <c r="AJ150" s="145">
        <v>49</v>
      </c>
      <c r="AK150" s="145" t="s">
        <v>5659</v>
      </c>
    </row>
    <row r="151" spans="27:37" x14ac:dyDescent="0.35">
      <c r="AA151" s="128" t="s">
        <v>5979</v>
      </c>
      <c r="AB151" s="10" t="s">
        <v>5128</v>
      </c>
      <c r="AC151" s="51" t="s">
        <v>4763</v>
      </c>
      <c r="AD151" s="48" t="s">
        <v>5393</v>
      </c>
      <c r="AE151" s="110" t="s">
        <v>5394</v>
      </c>
      <c r="AF151" s="110" t="s">
        <v>5394</v>
      </c>
      <c r="AG151" s="3" t="s">
        <v>5377</v>
      </c>
      <c r="AH151" s="124">
        <v>32</v>
      </c>
      <c r="AI151" s="145" t="s">
        <v>2353</v>
      </c>
      <c r="AJ151" s="145" t="s">
        <v>1636</v>
      </c>
      <c r="AK151" s="145" t="s">
        <v>5660</v>
      </c>
    </row>
    <row r="152" spans="27:37" x14ac:dyDescent="0.35">
      <c r="AA152" s="128" t="s">
        <v>5979</v>
      </c>
      <c r="AB152" s="10" t="s">
        <v>5128</v>
      </c>
      <c r="AC152" s="51" t="s">
        <v>4784</v>
      </c>
      <c r="AD152" s="48" t="s">
        <v>1477</v>
      </c>
      <c r="AE152" s="110" t="s">
        <v>3144</v>
      </c>
      <c r="AF152" s="110" t="s">
        <v>3144</v>
      </c>
      <c r="AG152" s="3" t="s">
        <v>5987</v>
      </c>
      <c r="AH152" s="124">
        <v>9</v>
      </c>
      <c r="AI152" s="145" t="s">
        <v>2353</v>
      </c>
      <c r="AJ152" s="145" t="s">
        <v>1636</v>
      </c>
      <c r="AK152" s="145" t="s">
        <v>5661</v>
      </c>
    </row>
    <row r="153" spans="27:37" x14ac:dyDescent="0.35">
      <c r="AA153" s="128" t="s">
        <v>5979</v>
      </c>
      <c r="AB153" s="10" t="s">
        <v>5128</v>
      </c>
      <c r="AC153" s="51" t="s">
        <v>4805</v>
      </c>
      <c r="AD153" s="48" t="s">
        <v>413</v>
      </c>
      <c r="AE153" s="110" t="s">
        <v>413</v>
      </c>
      <c r="AF153" s="110" t="s">
        <v>413</v>
      </c>
      <c r="AG153" s="3" t="s">
        <v>413</v>
      </c>
      <c r="AH153" s="124"/>
      <c r="AI153" s="145" t="s">
        <v>1636</v>
      </c>
      <c r="AJ153" s="145" t="s">
        <v>1636</v>
      </c>
      <c r="AK153" s="145" t="s">
        <v>5662</v>
      </c>
    </row>
    <row r="154" spans="27:37" x14ac:dyDescent="0.35">
      <c r="AA154" s="128" t="s">
        <v>5979</v>
      </c>
      <c r="AB154" s="10" t="s">
        <v>5129</v>
      </c>
      <c r="AC154" s="51" t="s">
        <v>4741</v>
      </c>
      <c r="AD154" s="48" t="s">
        <v>6036</v>
      </c>
      <c r="AE154" s="110" t="s">
        <v>6037</v>
      </c>
      <c r="AF154" s="110" t="s">
        <v>6037</v>
      </c>
      <c r="AG154" s="3" t="s">
        <v>5988</v>
      </c>
      <c r="AH154" s="124">
        <v>13</v>
      </c>
      <c r="AI154" s="145" t="s">
        <v>2353</v>
      </c>
      <c r="AJ154" s="145">
        <v>49</v>
      </c>
      <c r="AK154" s="145" t="s">
        <v>5663</v>
      </c>
    </row>
    <row r="155" spans="27:37" x14ac:dyDescent="0.35">
      <c r="AA155" s="128" t="s">
        <v>5979</v>
      </c>
      <c r="AB155" s="10" t="s">
        <v>5129</v>
      </c>
      <c r="AC155" s="51" t="s">
        <v>4762</v>
      </c>
      <c r="AD155" s="48" t="s">
        <v>3794</v>
      </c>
      <c r="AE155" s="110" t="s">
        <v>3795</v>
      </c>
      <c r="AF155" s="110" t="s">
        <v>3795</v>
      </c>
      <c r="AG155" s="3" t="s">
        <v>5989</v>
      </c>
      <c r="AH155" s="124">
        <v>19</v>
      </c>
      <c r="AI155" s="145" t="s">
        <v>2353</v>
      </c>
      <c r="AJ155" s="145" t="s">
        <v>1636</v>
      </c>
      <c r="AK155" s="145" t="s">
        <v>5664</v>
      </c>
    </row>
    <row r="156" spans="27:37" x14ac:dyDescent="0.35">
      <c r="AA156" s="128" t="s">
        <v>5979</v>
      </c>
      <c r="AB156" s="10" t="s">
        <v>5129</v>
      </c>
      <c r="AC156" s="51" t="s">
        <v>4783</v>
      </c>
      <c r="AD156" s="48" t="s">
        <v>832</v>
      </c>
      <c r="AE156" s="110" t="s">
        <v>1111</v>
      </c>
      <c r="AF156" s="110" t="s">
        <v>1111</v>
      </c>
      <c r="AG156" s="3" t="s">
        <v>4459</v>
      </c>
      <c r="AH156" s="124">
        <v>17</v>
      </c>
      <c r="AI156" s="145" t="s">
        <v>2353</v>
      </c>
      <c r="AJ156" s="145" t="s">
        <v>1636</v>
      </c>
      <c r="AK156" s="145" t="s">
        <v>5665</v>
      </c>
    </row>
    <row r="157" spans="27:37" x14ac:dyDescent="0.35">
      <c r="AA157" s="128" t="s">
        <v>5979</v>
      </c>
      <c r="AB157" s="10" t="s">
        <v>5129</v>
      </c>
      <c r="AC157" s="51" t="s">
        <v>4804</v>
      </c>
      <c r="AD157" s="48" t="s">
        <v>413</v>
      </c>
      <c r="AE157" s="110" t="s">
        <v>413</v>
      </c>
      <c r="AF157" s="110" t="s">
        <v>413</v>
      </c>
      <c r="AG157" s="3" t="s">
        <v>413</v>
      </c>
      <c r="AH157" s="124"/>
      <c r="AI157" s="145" t="s">
        <v>1636</v>
      </c>
      <c r="AJ157" s="145" t="s">
        <v>1636</v>
      </c>
      <c r="AK157" s="145" t="s">
        <v>5666</v>
      </c>
    </row>
    <row r="158" spans="27:37" x14ac:dyDescent="0.35">
      <c r="AA158" s="128" t="s">
        <v>5979</v>
      </c>
      <c r="AB158" s="10" t="s">
        <v>5130</v>
      </c>
      <c r="AC158" s="51" t="s">
        <v>4740</v>
      </c>
      <c r="AD158" s="48" t="s">
        <v>5393</v>
      </c>
      <c r="AE158" s="110" t="s">
        <v>5394</v>
      </c>
      <c r="AF158" s="110" t="s">
        <v>5394</v>
      </c>
      <c r="AG158" s="3" t="s">
        <v>5375</v>
      </c>
      <c r="AH158" s="124">
        <v>5</v>
      </c>
      <c r="AI158" s="145" t="s">
        <v>2353</v>
      </c>
      <c r="AJ158" s="145">
        <v>49</v>
      </c>
      <c r="AK158" s="145" t="s">
        <v>5667</v>
      </c>
    </row>
    <row r="159" spans="27:37" x14ac:dyDescent="0.35">
      <c r="AA159" s="128" t="s">
        <v>5979</v>
      </c>
      <c r="AB159" s="10" t="s">
        <v>5130</v>
      </c>
      <c r="AC159" s="51" t="s">
        <v>4761</v>
      </c>
      <c r="AD159" s="48" t="s">
        <v>5393</v>
      </c>
      <c r="AE159" s="110" t="s">
        <v>5394</v>
      </c>
      <c r="AF159" s="110" t="s">
        <v>5394</v>
      </c>
      <c r="AG159" s="3" t="s">
        <v>5378</v>
      </c>
      <c r="AH159" s="124">
        <v>31</v>
      </c>
      <c r="AI159" s="145" t="s">
        <v>2353</v>
      </c>
      <c r="AJ159" s="145" t="s">
        <v>1636</v>
      </c>
      <c r="AK159" s="145" t="s">
        <v>5668</v>
      </c>
    </row>
    <row r="160" spans="27:37" x14ac:dyDescent="0.35">
      <c r="AA160" s="128" t="s">
        <v>5979</v>
      </c>
      <c r="AB160" s="10" t="s">
        <v>5130</v>
      </c>
      <c r="AC160" s="51" t="s">
        <v>4782</v>
      </c>
      <c r="AD160" s="48" t="s">
        <v>3794</v>
      </c>
      <c r="AE160" s="110" t="s">
        <v>3795</v>
      </c>
      <c r="AF160" s="110" t="s">
        <v>3795</v>
      </c>
      <c r="AG160" s="3" t="s">
        <v>5364</v>
      </c>
      <c r="AH160" s="124">
        <v>13</v>
      </c>
      <c r="AI160" s="145" t="s">
        <v>2353</v>
      </c>
      <c r="AJ160" s="145" t="s">
        <v>1636</v>
      </c>
      <c r="AK160" s="145" t="s">
        <v>5669</v>
      </c>
    </row>
    <row r="161" spans="27:37" x14ac:dyDescent="0.35">
      <c r="AA161" s="128" t="s">
        <v>5979</v>
      </c>
      <c r="AB161" s="10" t="s">
        <v>5130</v>
      </c>
      <c r="AC161" s="51" t="s">
        <v>4803</v>
      </c>
      <c r="AD161" s="48" t="s">
        <v>413</v>
      </c>
      <c r="AE161" s="110" t="s">
        <v>413</v>
      </c>
      <c r="AF161" s="110" t="s">
        <v>413</v>
      </c>
      <c r="AG161" s="3" t="s">
        <v>413</v>
      </c>
      <c r="AH161" s="124"/>
      <c r="AI161" s="145" t="s">
        <v>1636</v>
      </c>
      <c r="AJ161" s="145" t="s">
        <v>1636</v>
      </c>
      <c r="AK161" s="145" t="s">
        <v>5670</v>
      </c>
    </row>
    <row r="162" spans="27:37" x14ac:dyDescent="0.35">
      <c r="AA162" s="128" t="s">
        <v>5979</v>
      </c>
      <c r="AB162" s="10" t="s">
        <v>5131</v>
      </c>
      <c r="AC162" s="51" t="s">
        <v>4739</v>
      </c>
      <c r="AD162" s="48" t="s">
        <v>4138</v>
      </c>
      <c r="AE162" s="110" t="s">
        <v>4139</v>
      </c>
      <c r="AF162" s="110" t="s">
        <v>4139</v>
      </c>
      <c r="AG162" s="3" t="s">
        <v>4087</v>
      </c>
      <c r="AH162" s="124">
        <v>8</v>
      </c>
      <c r="AI162" s="145" t="s">
        <v>2353</v>
      </c>
      <c r="AJ162" s="145">
        <v>49</v>
      </c>
      <c r="AK162" s="145" t="s">
        <v>5671</v>
      </c>
    </row>
    <row r="163" spans="27:37" x14ac:dyDescent="0.35">
      <c r="AA163" s="128" t="s">
        <v>5979</v>
      </c>
      <c r="AB163" s="10" t="s">
        <v>5131</v>
      </c>
      <c r="AC163" s="51" t="s">
        <v>4760</v>
      </c>
      <c r="AD163" s="48" t="s">
        <v>6036</v>
      </c>
      <c r="AE163" s="110" t="s">
        <v>6037</v>
      </c>
      <c r="AF163" s="110" t="s">
        <v>6037</v>
      </c>
      <c r="AG163" s="3" t="s">
        <v>5988</v>
      </c>
      <c r="AH163" s="124">
        <v>41</v>
      </c>
      <c r="AI163" s="145" t="s">
        <v>2353</v>
      </c>
      <c r="AJ163" s="145" t="s">
        <v>1636</v>
      </c>
      <c r="AK163" s="145" t="s">
        <v>5672</v>
      </c>
    </row>
    <row r="164" spans="27:37" x14ac:dyDescent="0.35">
      <c r="AA164" s="128" t="s">
        <v>5979</v>
      </c>
      <c r="AB164" s="10" t="s">
        <v>5131</v>
      </c>
      <c r="AC164" s="51" t="s">
        <v>4781</v>
      </c>
      <c r="AD164" s="48" t="s">
        <v>413</v>
      </c>
      <c r="AE164" s="110" t="s">
        <v>413</v>
      </c>
      <c r="AF164" s="110" t="s">
        <v>413</v>
      </c>
      <c r="AG164" s="3" t="s">
        <v>413</v>
      </c>
      <c r="AH164" s="124"/>
      <c r="AI164" s="145" t="s">
        <v>1636</v>
      </c>
      <c r="AJ164" s="145" t="s">
        <v>1636</v>
      </c>
      <c r="AK164" s="145" t="s">
        <v>5673</v>
      </c>
    </row>
    <row r="165" spans="27:37" x14ac:dyDescent="0.35">
      <c r="AA165" s="128" t="s">
        <v>5979</v>
      </c>
      <c r="AB165" s="10" t="s">
        <v>5131</v>
      </c>
      <c r="AC165" s="51" t="s">
        <v>4802</v>
      </c>
      <c r="AD165" s="48" t="s">
        <v>413</v>
      </c>
      <c r="AE165" s="110" t="s">
        <v>413</v>
      </c>
      <c r="AF165" s="110" t="s">
        <v>413</v>
      </c>
      <c r="AG165" s="3" t="s">
        <v>413</v>
      </c>
      <c r="AH165" s="124"/>
      <c r="AI165" s="145" t="s">
        <v>1636</v>
      </c>
      <c r="AJ165" s="145" t="s">
        <v>1636</v>
      </c>
      <c r="AK165" s="145" t="s">
        <v>5674</v>
      </c>
    </row>
    <row r="166" spans="27:37" x14ac:dyDescent="0.35">
      <c r="AA166" s="128" t="s">
        <v>5979</v>
      </c>
      <c r="AB166" s="10" t="s">
        <v>5132</v>
      </c>
      <c r="AC166" s="51" t="s">
        <v>4738</v>
      </c>
      <c r="AD166" s="48" t="s">
        <v>5390</v>
      </c>
      <c r="AE166" s="110" t="s">
        <v>5391</v>
      </c>
      <c r="AF166" s="110" t="s">
        <v>5391</v>
      </c>
      <c r="AG166" s="3" t="s">
        <v>5380</v>
      </c>
      <c r="AH166" s="124">
        <v>44</v>
      </c>
      <c r="AI166" s="145" t="s">
        <v>2353</v>
      </c>
      <c r="AJ166" s="145">
        <v>47</v>
      </c>
      <c r="AK166" s="145" t="s">
        <v>5675</v>
      </c>
    </row>
    <row r="167" spans="27:37" x14ac:dyDescent="0.35">
      <c r="AA167" s="128" t="s">
        <v>5979</v>
      </c>
      <c r="AB167" s="10" t="s">
        <v>5132</v>
      </c>
      <c r="AC167" s="51" t="s">
        <v>4759</v>
      </c>
      <c r="AD167" s="48" t="s">
        <v>824</v>
      </c>
      <c r="AE167" s="110" t="s">
        <v>2107</v>
      </c>
      <c r="AF167" s="110" t="s">
        <v>2107</v>
      </c>
      <c r="AG167" s="3" t="s">
        <v>5232</v>
      </c>
      <c r="AH167" s="124">
        <v>3</v>
      </c>
      <c r="AI167" s="145" t="s">
        <v>2353</v>
      </c>
      <c r="AJ167" s="145" t="s">
        <v>1636</v>
      </c>
      <c r="AK167" s="145" t="s">
        <v>5676</v>
      </c>
    </row>
    <row r="168" spans="27:37" x14ac:dyDescent="0.35">
      <c r="AA168" s="128" t="s">
        <v>5979</v>
      </c>
      <c r="AB168" s="10" t="s">
        <v>5132</v>
      </c>
      <c r="AC168" s="51" t="s">
        <v>4780</v>
      </c>
      <c r="AD168" s="48" t="s">
        <v>413</v>
      </c>
      <c r="AE168" s="110" t="s">
        <v>413</v>
      </c>
      <c r="AF168" s="110" t="s">
        <v>413</v>
      </c>
      <c r="AG168" s="3" t="s">
        <v>413</v>
      </c>
      <c r="AH168" s="124"/>
      <c r="AI168" s="145" t="s">
        <v>1636</v>
      </c>
      <c r="AJ168" s="145" t="s">
        <v>1636</v>
      </c>
      <c r="AK168" s="145" t="s">
        <v>5677</v>
      </c>
    </row>
    <row r="169" spans="27:37" x14ac:dyDescent="0.35">
      <c r="AA169" s="128" t="s">
        <v>5979</v>
      </c>
      <c r="AB169" s="10" t="s">
        <v>5132</v>
      </c>
      <c r="AC169" s="51" t="s">
        <v>4801</v>
      </c>
      <c r="AD169" s="48" t="s">
        <v>413</v>
      </c>
      <c r="AE169" s="110" t="s">
        <v>413</v>
      </c>
      <c r="AF169" s="110" t="s">
        <v>413</v>
      </c>
      <c r="AG169" s="3" t="s">
        <v>413</v>
      </c>
      <c r="AH169" s="124"/>
      <c r="AI169" s="145" t="s">
        <v>1636</v>
      </c>
      <c r="AJ169" s="145" t="s">
        <v>1636</v>
      </c>
      <c r="AK169" s="145" t="s">
        <v>5678</v>
      </c>
    </row>
    <row r="170" spans="27:37" x14ac:dyDescent="0.35">
      <c r="AA170" s="128" t="s">
        <v>5979</v>
      </c>
      <c r="AB170" s="10" t="s">
        <v>5133</v>
      </c>
      <c r="AC170" s="51" t="s">
        <v>4751</v>
      </c>
      <c r="AD170" s="48" t="s">
        <v>1721</v>
      </c>
      <c r="AE170" s="110" t="s">
        <v>2109</v>
      </c>
      <c r="AF170" s="110" t="s">
        <v>2109</v>
      </c>
      <c r="AG170" s="3" t="s">
        <v>5990</v>
      </c>
      <c r="AH170" s="124">
        <v>23</v>
      </c>
      <c r="AI170" s="145" t="s">
        <v>2353</v>
      </c>
      <c r="AJ170" s="145">
        <v>40</v>
      </c>
      <c r="AK170" s="145" t="s">
        <v>5679</v>
      </c>
    </row>
    <row r="171" spans="27:37" x14ac:dyDescent="0.35">
      <c r="AA171" s="128" t="s">
        <v>5979</v>
      </c>
      <c r="AB171" s="10" t="s">
        <v>5133</v>
      </c>
      <c r="AC171" s="51" t="s">
        <v>4772</v>
      </c>
      <c r="AD171" s="48" t="s">
        <v>5393</v>
      </c>
      <c r="AE171" s="110" t="s">
        <v>5394</v>
      </c>
      <c r="AF171" s="110" t="s">
        <v>5394</v>
      </c>
      <c r="AG171" s="3" t="s">
        <v>5381</v>
      </c>
      <c r="AH171" s="124">
        <v>17</v>
      </c>
      <c r="AI171" s="145" t="s">
        <v>2353</v>
      </c>
      <c r="AJ171" s="145" t="s">
        <v>1636</v>
      </c>
      <c r="AK171" s="145" t="s">
        <v>5680</v>
      </c>
    </row>
    <row r="172" spans="27:37" x14ac:dyDescent="0.35">
      <c r="AA172" s="128" t="s">
        <v>5979</v>
      </c>
      <c r="AB172" s="10" t="s">
        <v>5133</v>
      </c>
      <c r="AC172" s="51" t="s">
        <v>4793</v>
      </c>
      <c r="AD172" s="48" t="s">
        <v>413</v>
      </c>
      <c r="AE172" s="110" t="s">
        <v>413</v>
      </c>
      <c r="AF172" s="110" t="s">
        <v>413</v>
      </c>
      <c r="AG172" s="3" t="s">
        <v>413</v>
      </c>
      <c r="AH172" s="124"/>
      <c r="AI172" s="145" t="s">
        <v>1636</v>
      </c>
      <c r="AJ172" s="145" t="s">
        <v>1636</v>
      </c>
      <c r="AK172" s="145" t="s">
        <v>5681</v>
      </c>
    </row>
    <row r="173" spans="27:37" x14ac:dyDescent="0.35">
      <c r="AA173" s="128" t="s">
        <v>5979</v>
      </c>
      <c r="AB173" s="10" t="s">
        <v>5133</v>
      </c>
      <c r="AC173" s="51" t="s">
        <v>4814</v>
      </c>
      <c r="AD173" s="48" t="s">
        <v>413</v>
      </c>
      <c r="AE173" s="110" t="s">
        <v>413</v>
      </c>
      <c r="AF173" s="110" t="s">
        <v>413</v>
      </c>
      <c r="AG173" s="3" t="s">
        <v>413</v>
      </c>
      <c r="AH173" s="124"/>
      <c r="AI173" s="145" t="s">
        <v>1636</v>
      </c>
      <c r="AJ173" s="145" t="s">
        <v>1636</v>
      </c>
      <c r="AK173" s="145" t="s">
        <v>5682</v>
      </c>
    </row>
    <row r="174" spans="27:37" x14ac:dyDescent="0.35">
      <c r="AA174" s="128" t="s">
        <v>5979</v>
      </c>
      <c r="AB174" s="10" t="s">
        <v>5134</v>
      </c>
      <c r="AC174" s="51" t="s">
        <v>4750</v>
      </c>
      <c r="AD174" s="48" t="s">
        <v>3794</v>
      </c>
      <c r="AE174" s="110" t="s">
        <v>3795</v>
      </c>
      <c r="AF174" s="110" t="s">
        <v>3795</v>
      </c>
      <c r="AG174" s="3" t="s">
        <v>5371</v>
      </c>
      <c r="AH174" s="124">
        <v>19</v>
      </c>
      <c r="AI174" s="145" t="s">
        <v>2353</v>
      </c>
      <c r="AJ174" s="145">
        <v>49</v>
      </c>
      <c r="AK174" s="145" t="s">
        <v>5683</v>
      </c>
    </row>
    <row r="175" spans="27:37" x14ac:dyDescent="0.35">
      <c r="AA175" s="128" t="s">
        <v>5979</v>
      </c>
      <c r="AB175" s="10" t="s">
        <v>5134</v>
      </c>
      <c r="AC175" s="51" t="s">
        <v>4771</v>
      </c>
      <c r="AD175" s="48" t="s">
        <v>5393</v>
      </c>
      <c r="AE175" s="110" t="s">
        <v>5394</v>
      </c>
      <c r="AF175" s="110" t="s">
        <v>5394</v>
      </c>
      <c r="AG175" s="3" t="s">
        <v>5375</v>
      </c>
      <c r="AH175" s="124">
        <v>30</v>
      </c>
      <c r="AI175" s="145" t="s">
        <v>2353</v>
      </c>
      <c r="AJ175" s="145" t="s">
        <v>1636</v>
      </c>
      <c r="AK175" s="145" t="s">
        <v>5684</v>
      </c>
    </row>
    <row r="176" spans="27:37" x14ac:dyDescent="0.35">
      <c r="AA176" s="128" t="s">
        <v>5979</v>
      </c>
      <c r="AB176" s="10" t="s">
        <v>5134</v>
      </c>
      <c r="AC176" s="51" t="s">
        <v>4792</v>
      </c>
      <c r="AD176" s="48" t="s">
        <v>413</v>
      </c>
      <c r="AE176" s="110" t="s">
        <v>413</v>
      </c>
      <c r="AF176" s="110" t="s">
        <v>413</v>
      </c>
      <c r="AG176" s="3" t="s">
        <v>413</v>
      </c>
      <c r="AH176" s="124"/>
      <c r="AI176" s="145" t="s">
        <v>1636</v>
      </c>
      <c r="AJ176" s="145" t="s">
        <v>1636</v>
      </c>
      <c r="AK176" s="145" t="s">
        <v>5685</v>
      </c>
    </row>
    <row r="177" spans="27:37" x14ac:dyDescent="0.35">
      <c r="AA177" s="128" t="s">
        <v>5979</v>
      </c>
      <c r="AB177" s="10" t="s">
        <v>5134</v>
      </c>
      <c r="AC177" s="51" t="s">
        <v>4813</v>
      </c>
      <c r="AD177" s="48" t="s">
        <v>413</v>
      </c>
      <c r="AE177" s="110" t="s">
        <v>413</v>
      </c>
      <c r="AF177" s="110" t="s">
        <v>413</v>
      </c>
      <c r="AG177" s="3" t="s">
        <v>413</v>
      </c>
      <c r="AH177" s="124"/>
      <c r="AI177" s="145" t="s">
        <v>1636</v>
      </c>
      <c r="AJ177" s="145" t="s">
        <v>1636</v>
      </c>
      <c r="AK177" s="145" t="s">
        <v>5686</v>
      </c>
    </row>
    <row r="178" spans="27:37" x14ac:dyDescent="0.35">
      <c r="AA178" s="128" t="s">
        <v>5979</v>
      </c>
      <c r="AB178" s="10" t="s">
        <v>5138</v>
      </c>
      <c r="AC178" s="51" t="s">
        <v>4749</v>
      </c>
      <c r="AD178" s="48" t="s">
        <v>3794</v>
      </c>
      <c r="AE178" s="110" t="s">
        <v>3795</v>
      </c>
      <c r="AF178" s="110" t="s">
        <v>3795</v>
      </c>
      <c r="AG178" s="3" t="s">
        <v>5364</v>
      </c>
      <c r="AH178" s="124">
        <v>45</v>
      </c>
      <c r="AI178" s="145" t="s">
        <v>2353</v>
      </c>
      <c r="AJ178" s="145">
        <v>49</v>
      </c>
      <c r="AK178" s="145" t="s">
        <v>5687</v>
      </c>
    </row>
    <row r="179" spans="27:37" x14ac:dyDescent="0.35">
      <c r="AA179" s="128" t="s">
        <v>5979</v>
      </c>
      <c r="AB179" s="10" t="s">
        <v>5138</v>
      </c>
      <c r="AC179" s="51" t="s">
        <v>4770</v>
      </c>
      <c r="AD179" s="48" t="s">
        <v>832</v>
      </c>
      <c r="AE179" s="110" t="s">
        <v>1111</v>
      </c>
      <c r="AF179" s="110" t="s">
        <v>1111</v>
      </c>
      <c r="AG179" s="3" t="s">
        <v>5991</v>
      </c>
      <c r="AH179" s="124">
        <v>4</v>
      </c>
      <c r="AI179" s="145" t="s">
        <v>2353</v>
      </c>
      <c r="AJ179" s="145" t="s">
        <v>1636</v>
      </c>
      <c r="AK179" s="145" t="s">
        <v>5688</v>
      </c>
    </row>
    <row r="180" spans="27:37" x14ac:dyDescent="0.35">
      <c r="AA180" s="128" t="s">
        <v>5979</v>
      </c>
      <c r="AB180" s="10" t="s">
        <v>5138</v>
      </c>
      <c r="AC180" s="51" t="s">
        <v>4791</v>
      </c>
      <c r="AD180" s="48" t="s">
        <v>413</v>
      </c>
      <c r="AE180" s="110" t="s">
        <v>413</v>
      </c>
      <c r="AF180" s="110" t="s">
        <v>413</v>
      </c>
      <c r="AG180" s="3" t="s">
        <v>413</v>
      </c>
      <c r="AH180" s="124"/>
      <c r="AI180" s="145" t="s">
        <v>1636</v>
      </c>
      <c r="AJ180" s="145" t="s">
        <v>1636</v>
      </c>
      <c r="AK180" s="145" t="s">
        <v>5689</v>
      </c>
    </row>
    <row r="181" spans="27:37" x14ac:dyDescent="0.35">
      <c r="AA181" s="128" t="s">
        <v>5979</v>
      </c>
      <c r="AB181" s="10" t="s">
        <v>5138</v>
      </c>
      <c r="AC181" s="51" t="s">
        <v>4812</v>
      </c>
      <c r="AD181" s="48" t="s">
        <v>413</v>
      </c>
      <c r="AE181" s="110" t="s">
        <v>413</v>
      </c>
      <c r="AF181" s="110" t="s">
        <v>413</v>
      </c>
      <c r="AG181" s="3" t="s">
        <v>413</v>
      </c>
      <c r="AH181" s="124"/>
      <c r="AI181" s="145" t="s">
        <v>1636</v>
      </c>
      <c r="AJ181" s="145" t="s">
        <v>1636</v>
      </c>
      <c r="AK181" s="145" t="s">
        <v>5690</v>
      </c>
    </row>
    <row r="182" spans="27:37" x14ac:dyDescent="0.35">
      <c r="AA182" s="128" t="s">
        <v>5979</v>
      </c>
      <c r="AB182" s="10" t="s">
        <v>5139</v>
      </c>
      <c r="AC182" s="51" t="s">
        <v>4748</v>
      </c>
      <c r="AD182" s="48" t="s">
        <v>4138</v>
      </c>
      <c r="AE182" s="110" t="s">
        <v>4157</v>
      </c>
      <c r="AF182" s="110" t="s">
        <v>4157</v>
      </c>
      <c r="AG182" s="3" t="s">
        <v>5992</v>
      </c>
      <c r="AH182" s="124">
        <v>26</v>
      </c>
      <c r="AI182" s="145" t="s">
        <v>2353</v>
      </c>
      <c r="AJ182" s="145">
        <v>43</v>
      </c>
      <c r="AK182" s="145" t="s">
        <v>5691</v>
      </c>
    </row>
    <row r="183" spans="27:37" x14ac:dyDescent="0.35">
      <c r="AA183" s="128" t="s">
        <v>5979</v>
      </c>
      <c r="AB183" s="10" t="s">
        <v>5139</v>
      </c>
      <c r="AC183" s="51" t="s">
        <v>4769</v>
      </c>
      <c r="AD183" s="48" t="s">
        <v>6038</v>
      </c>
      <c r="AE183" s="110" t="s">
        <v>6039</v>
      </c>
      <c r="AF183" s="110" t="s">
        <v>6039</v>
      </c>
      <c r="AG183" s="3" t="s">
        <v>5993</v>
      </c>
      <c r="AH183" s="124">
        <v>6</v>
      </c>
      <c r="AI183" s="145" t="s">
        <v>2353</v>
      </c>
      <c r="AJ183" s="145" t="s">
        <v>1636</v>
      </c>
      <c r="AK183" s="145" t="s">
        <v>5692</v>
      </c>
    </row>
    <row r="184" spans="27:37" x14ac:dyDescent="0.35">
      <c r="AA184" s="128" t="s">
        <v>5979</v>
      </c>
      <c r="AB184" s="10" t="s">
        <v>5139</v>
      </c>
      <c r="AC184" s="51" t="s">
        <v>4790</v>
      </c>
      <c r="AD184" s="48" t="s">
        <v>6038</v>
      </c>
      <c r="AE184" s="110" t="s">
        <v>6040</v>
      </c>
      <c r="AF184" s="110" t="s">
        <v>6040</v>
      </c>
      <c r="AG184" s="3" t="s">
        <v>5994</v>
      </c>
      <c r="AH184" s="124">
        <v>5</v>
      </c>
      <c r="AI184" s="145" t="s">
        <v>2353</v>
      </c>
      <c r="AJ184" s="145" t="s">
        <v>1636</v>
      </c>
      <c r="AK184" s="145" t="s">
        <v>5693</v>
      </c>
    </row>
    <row r="185" spans="27:37" x14ac:dyDescent="0.35">
      <c r="AA185" s="128" t="s">
        <v>5979</v>
      </c>
      <c r="AB185" s="10" t="s">
        <v>5139</v>
      </c>
      <c r="AC185" s="51" t="s">
        <v>4811</v>
      </c>
      <c r="AD185" s="48" t="s">
        <v>6041</v>
      </c>
      <c r="AE185" s="110" t="s">
        <v>6042</v>
      </c>
      <c r="AF185" s="110" t="s">
        <v>6042</v>
      </c>
      <c r="AG185" s="3" t="s">
        <v>5995</v>
      </c>
      <c r="AH185" s="124">
        <v>6</v>
      </c>
      <c r="AI185" s="145" t="s">
        <v>2353</v>
      </c>
      <c r="AJ185" s="145" t="s">
        <v>1636</v>
      </c>
      <c r="AK185" s="145" t="s">
        <v>5694</v>
      </c>
    </row>
    <row r="186" spans="27:37" x14ac:dyDescent="0.35">
      <c r="AA186" s="128" t="s">
        <v>5979</v>
      </c>
      <c r="AB186" s="10" t="s">
        <v>5140</v>
      </c>
      <c r="AC186" s="51" t="s">
        <v>4747</v>
      </c>
      <c r="AD186" s="48" t="s">
        <v>829</v>
      </c>
      <c r="AE186" s="110" t="s">
        <v>1083</v>
      </c>
      <c r="AF186" s="110" t="s">
        <v>1083</v>
      </c>
      <c r="AG186" s="3" t="s">
        <v>5986</v>
      </c>
      <c r="AH186" s="124">
        <v>3</v>
      </c>
      <c r="AI186" s="145" t="s">
        <v>2353</v>
      </c>
      <c r="AJ186" s="145">
        <v>49</v>
      </c>
      <c r="AK186" s="145" t="s">
        <v>5695</v>
      </c>
    </row>
    <row r="187" spans="27:37" x14ac:dyDescent="0.35">
      <c r="AA187" s="128" t="s">
        <v>5979</v>
      </c>
      <c r="AB187" s="10" t="s">
        <v>5140</v>
      </c>
      <c r="AC187" s="51" t="s">
        <v>4768</v>
      </c>
      <c r="AD187" s="48" t="s">
        <v>824</v>
      </c>
      <c r="AE187" s="110" t="s">
        <v>2107</v>
      </c>
      <c r="AF187" s="110" t="s">
        <v>2107</v>
      </c>
      <c r="AG187" s="3" t="s">
        <v>5996</v>
      </c>
      <c r="AH187" s="124">
        <v>28</v>
      </c>
      <c r="AI187" s="145" t="s">
        <v>2353</v>
      </c>
      <c r="AJ187" s="145" t="s">
        <v>1636</v>
      </c>
      <c r="AK187" s="145" t="s">
        <v>5696</v>
      </c>
    </row>
    <row r="188" spans="27:37" x14ac:dyDescent="0.35">
      <c r="AA188" s="128" t="s">
        <v>5979</v>
      </c>
      <c r="AB188" s="10" t="s">
        <v>5140</v>
      </c>
      <c r="AC188" s="51" t="s">
        <v>4789</v>
      </c>
      <c r="AD188" s="48" t="s">
        <v>824</v>
      </c>
      <c r="AE188" s="110" t="s">
        <v>2107</v>
      </c>
      <c r="AF188" s="110" t="s">
        <v>2107</v>
      </c>
      <c r="AG188" s="3" t="s">
        <v>5232</v>
      </c>
      <c r="AH188" s="124">
        <v>18</v>
      </c>
      <c r="AI188" s="145" t="s">
        <v>2353</v>
      </c>
      <c r="AJ188" s="145" t="s">
        <v>1636</v>
      </c>
      <c r="AK188" s="145" t="s">
        <v>5697</v>
      </c>
    </row>
    <row r="189" spans="27:37" x14ac:dyDescent="0.35">
      <c r="AA189" s="128" t="s">
        <v>5979</v>
      </c>
      <c r="AB189" s="10" t="s">
        <v>5140</v>
      </c>
      <c r="AC189" s="51" t="s">
        <v>4810</v>
      </c>
      <c r="AD189" s="48" t="s">
        <v>413</v>
      </c>
      <c r="AE189" s="110" t="s">
        <v>413</v>
      </c>
      <c r="AF189" s="110" t="s">
        <v>413</v>
      </c>
      <c r="AG189" s="3" t="s">
        <v>413</v>
      </c>
      <c r="AH189" s="124"/>
      <c r="AI189" s="145" t="s">
        <v>1636</v>
      </c>
      <c r="AJ189" s="145" t="s">
        <v>1636</v>
      </c>
      <c r="AK189" s="145" t="s">
        <v>5698</v>
      </c>
    </row>
    <row r="190" spans="27:37" x14ac:dyDescent="0.35">
      <c r="AA190" s="128" t="s">
        <v>5979</v>
      </c>
      <c r="AB190" s="10" t="s">
        <v>5142</v>
      </c>
      <c r="AC190" s="51" t="s">
        <v>4746</v>
      </c>
      <c r="AD190" s="48" t="s">
        <v>824</v>
      </c>
      <c r="AE190" s="110" t="s">
        <v>2107</v>
      </c>
      <c r="AF190" s="110" t="s">
        <v>2107</v>
      </c>
      <c r="AG190" s="3" t="s">
        <v>5997</v>
      </c>
      <c r="AH190" s="124">
        <v>4</v>
      </c>
      <c r="AI190" s="145" t="s">
        <v>2353</v>
      </c>
      <c r="AJ190" s="145">
        <v>49</v>
      </c>
      <c r="AK190" s="145" t="s">
        <v>5699</v>
      </c>
    </row>
    <row r="191" spans="27:37" x14ac:dyDescent="0.35">
      <c r="AA191" s="128" t="s">
        <v>5979</v>
      </c>
      <c r="AB191" s="10" t="s">
        <v>5142</v>
      </c>
      <c r="AC191" s="51" t="s">
        <v>4767</v>
      </c>
      <c r="AD191" s="48" t="s">
        <v>829</v>
      </c>
      <c r="AE191" s="110" t="s">
        <v>1083</v>
      </c>
      <c r="AF191" s="110" t="s">
        <v>1083</v>
      </c>
      <c r="AG191" s="3" t="s">
        <v>5229</v>
      </c>
      <c r="AH191" s="124">
        <v>36</v>
      </c>
      <c r="AI191" s="145" t="s">
        <v>2353</v>
      </c>
      <c r="AJ191" s="145" t="s">
        <v>1636</v>
      </c>
      <c r="AK191" s="145" t="s">
        <v>5700</v>
      </c>
    </row>
    <row r="192" spans="27:37" x14ac:dyDescent="0.35">
      <c r="AA192" s="128" t="s">
        <v>5979</v>
      </c>
      <c r="AB192" s="10" t="s">
        <v>5142</v>
      </c>
      <c r="AC192" s="51" t="s">
        <v>4788</v>
      </c>
      <c r="AD192" s="48" t="s">
        <v>829</v>
      </c>
      <c r="AE192" s="110" t="s">
        <v>1083</v>
      </c>
      <c r="AF192" s="110" t="s">
        <v>1083</v>
      </c>
      <c r="AG192" s="3" t="s">
        <v>5227</v>
      </c>
      <c r="AH192" s="124">
        <v>9</v>
      </c>
      <c r="AI192" s="145" t="s">
        <v>2353</v>
      </c>
      <c r="AJ192" s="145" t="s">
        <v>1636</v>
      </c>
      <c r="AK192" s="145" t="s">
        <v>5701</v>
      </c>
    </row>
    <row r="193" spans="27:37" x14ac:dyDescent="0.35">
      <c r="AA193" s="128" t="s">
        <v>5979</v>
      </c>
      <c r="AB193" s="10" t="s">
        <v>5142</v>
      </c>
      <c r="AC193" s="51" t="s">
        <v>4809</v>
      </c>
      <c r="AD193" s="48" t="s">
        <v>413</v>
      </c>
      <c r="AE193" s="110" t="s">
        <v>413</v>
      </c>
      <c r="AF193" s="110" t="s">
        <v>413</v>
      </c>
      <c r="AG193" s="3" t="s">
        <v>413</v>
      </c>
      <c r="AH193" s="124"/>
      <c r="AI193" s="145" t="s">
        <v>1636</v>
      </c>
      <c r="AJ193" s="145" t="s">
        <v>1636</v>
      </c>
      <c r="AK193" s="145" t="s">
        <v>5702</v>
      </c>
    </row>
    <row r="194" spans="27:37" x14ac:dyDescent="0.35">
      <c r="AA194" s="128" t="s">
        <v>5979</v>
      </c>
      <c r="AB194" s="10" t="s">
        <v>5143</v>
      </c>
      <c r="AC194" s="51" t="s">
        <v>4745</v>
      </c>
      <c r="AD194" s="48" t="s">
        <v>824</v>
      </c>
      <c r="AE194" s="110" t="s">
        <v>2107</v>
      </c>
      <c r="AF194" s="110" t="s">
        <v>2107</v>
      </c>
      <c r="AG194" s="3" t="s">
        <v>4466</v>
      </c>
      <c r="AH194" s="124">
        <v>15</v>
      </c>
      <c r="AI194" s="145" t="s">
        <v>2353</v>
      </c>
      <c r="AJ194" s="145">
        <v>49</v>
      </c>
      <c r="AK194" s="145" t="s">
        <v>5703</v>
      </c>
    </row>
    <row r="195" spans="27:37" x14ac:dyDescent="0.35">
      <c r="AA195" s="128" t="s">
        <v>5979</v>
      </c>
      <c r="AB195" s="10" t="s">
        <v>5143</v>
      </c>
      <c r="AC195" s="51" t="s">
        <v>4766</v>
      </c>
      <c r="AD195" s="48" t="s">
        <v>824</v>
      </c>
      <c r="AE195" s="110" t="s">
        <v>2107</v>
      </c>
      <c r="AF195" s="110" t="s">
        <v>2107</v>
      </c>
      <c r="AG195" s="3" t="s">
        <v>4918</v>
      </c>
      <c r="AH195" s="124">
        <v>23</v>
      </c>
      <c r="AI195" s="145" t="s">
        <v>2353</v>
      </c>
      <c r="AJ195" s="145" t="s">
        <v>1636</v>
      </c>
      <c r="AK195" s="145" t="s">
        <v>5704</v>
      </c>
    </row>
    <row r="196" spans="27:37" x14ac:dyDescent="0.35">
      <c r="AA196" s="128" t="s">
        <v>5979</v>
      </c>
      <c r="AB196" s="10" t="s">
        <v>5143</v>
      </c>
      <c r="AC196" s="51" t="s">
        <v>4787</v>
      </c>
      <c r="AD196" s="48" t="s">
        <v>824</v>
      </c>
      <c r="AE196" s="110" t="s">
        <v>2107</v>
      </c>
      <c r="AF196" s="110" t="s">
        <v>2107</v>
      </c>
      <c r="AG196" s="3" t="s">
        <v>5231</v>
      </c>
      <c r="AH196" s="124">
        <v>11</v>
      </c>
      <c r="AI196" s="145" t="s">
        <v>2353</v>
      </c>
      <c r="AJ196" s="145" t="s">
        <v>1636</v>
      </c>
      <c r="AK196" s="145" t="s">
        <v>5705</v>
      </c>
    </row>
    <row r="197" spans="27:37" x14ac:dyDescent="0.35">
      <c r="AA197" s="128" t="s">
        <v>5979</v>
      </c>
      <c r="AB197" s="10" t="s">
        <v>5143</v>
      </c>
      <c r="AC197" s="51" t="s">
        <v>4808</v>
      </c>
      <c r="AD197" s="48" t="s">
        <v>413</v>
      </c>
      <c r="AE197" s="110" t="s">
        <v>413</v>
      </c>
      <c r="AF197" s="110" t="s">
        <v>413</v>
      </c>
      <c r="AG197" s="3" t="s">
        <v>413</v>
      </c>
      <c r="AH197" s="124"/>
      <c r="AI197" s="145" t="s">
        <v>1636</v>
      </c>
      <c r="AJ197" s="145" t="s">
        <v>1636</v>
      </c>
      <c r="AK197" s="145" t="s">
        <v>5706</v>
      </c>
    </row>
    <row r="198" spans="27:37" x14ac:dyDescent="0.35">
      <c r="AA198" s="128" t="s">
        <v>5979</v>
      </c>
      <c r="AB198" s="10" t="s">
        <v>5144</v>
      </c>
      <c r="AC198" s="51" t="s">
        <v>4653</v>
      </c>
      <c r="AD198" s="48" t="s">
        <v>1477</v>
      </c>
      <c r="AE198" s="110" t="s">
        <v>3144</v>
      </c>
      <c r="AF198" s="110" t="s">
        <v>3144</v>
      </c>
      <c r="AG198" s="3" t="s">
        <v>5987</v>
      </c>
      <c r="AH198" s="124">
        <v>49</v>
      </c>
      <c r="AI198" s="145" t="s">
        <v>2353</v>
      </c>
      <c r="AJ198" s="145">
        <v>49</v>
      </c>
      <c r="AK198" s="145" t="s">
        <v>5707</v>
      </c>
    </row>
    <row r="199" spans="27:37" x14ac:dyDescent="0.35">
      <c r="AA199" s="128" t="s">
        <v>5979</v>
      </c>
      <c r="AB199" s="10" t="s">
        <v>5144</v>
      </c>
      <c r="AC199" s="51" t="s">
        <v>4674</v>
      </c>
      <c r="AD199" s="48" t="s">
        <v>413</v>
      </c>
      <c r="AE199" s="110" t="s">
        <v>413</v>
      </c>
      <c r="AF199" s="110" t="s">
        <v>413</v>
      </c>
      <c r="AG199" s="3" t="s">
        <v>413</v>
      </c>
      <c r="AH199" s="124"/>
      <c r="AI199" s="145" t="s">
        <v>1636</v>
      </c>
      <c r="AJ199" s="145" t="s">
        <v>1636</v>
      </c>
      <c r="AK199" s="145" t="s">
        <v>5708</v>
      </c>
    </row>
    <row r="200" spans="27:37" x14ac:dyDescent="0.35">
      <c r="AA200" s="128" t="s">
        <v>5979</v>
      </c>
      <c r="AB200" s="10" t="s">
        <v>5144</v>
      </c>
      <c r="AC200" s="51" t="s">
        <v>4695</v>
      </c>
      <c r="AD200" s="48" t="s">
        <v>413</v>
      </c>
      <c r="AE200" s="110" t="s">
        <v>413</v>
      </c>
      <c r="AF200" s="110" t="s">
        <v>413</v>
      </c>
      <c r="AG200" s="3" t="s">
        <v>413</v>
      </c>
      <c r="AH200" s="124"/>
      <c r="AI200" s="145" t="s">
        <v>1636</v>
      </c>
      <c r="AJ200" s="145" t="s">
        <v>1636</v>
      </c>
      <c r="AK200" s="145" t="s">
        <v>5709</v>
      </c>
    </row>
    <row r="201" spans="27:37" x14ac:dyDescent="0.35">
      <c r="AA201" s="128" t="s">
        <v>5979</v>
      </c>
      <c r="AB201" s="10" t="s">
        <v>5144</v>
      </c>
      <c r="AC201" s="51" t="s">
        <v>4716</v>
      </c>
      <c r="AD201" s="48" t="s">
        <v>413</v>
      </c>
      <c r="AE201" s="110" t="s">
        <v>413</v>
      </c>
      <c r="AF201" s="110" t="s">
        <v>413</v>
      </c>
      <c r="AG201" s="10" t="s">
        <v>413</v>
      </c>
      <c r="AH201" s="124"/>
      <c r="AI201" s="145" t="s">
        <v>1636</v>
      </c>
      <c r="AJ201" s="145" t="s">
        <v>1636</v>
      </c>
      <c r="AK201" s="145" t="s">
        <v>5710</v>
      </c>
    </row>
    <row r="202" spans="27:37" x14ac:dyDescent="0.35">
      <c r="AA202" s="128" t="s">
        <v>5979</v>
      </c>
      <c r="AB202" s="10" t="s">
        <v>5145</v>
      </c>
      <c r="AC202" s="51" t="s">
        <v>4652</v>
      </c>
      <c r="AD202" s="48" t="s">
        <v>832</v>
      </c>
      <c r="AE202" s="110" t="s">
        <v>1111</v>
      </c>
      <c r="AF202" s="110" t="s">
        <v>1111</v>
      </c>
      <c r="AG202" s="10" t="s">
        <v>5221</v>
      </c>
      <c r="AH202" s="124">
        <v>37</v>
      </c>
      <c r="AI202" s="145" t="s">
        <v>2353</v>
      </c>
      <c r="AJ202" s="145">
        <v>45</v>
      </c>
      <c r="AK202" s="145" t="s">
        <v>5711</v>
      </c>
    </row>
    <row r="203" spans="27:37" x14ac:dyDescent="0.35">
      <c r="AA203" s="128" t="s">
        <v>5979</v>
      </c>
      <c r="AB203" s="10" t="s">
        <v>5145</v>
      </c>
      <c r="AC203" s="51" t="s">
        <v>4673</v>
      </c>
      <c r="AD203" s="48" t="s">
        <v>832</v>
      </c>
      <c r="AE203" s="110" t="s">
        <v>1111</v>
      </c>
      <c r="AF203" s="110" t="s">
        <v>1111</v>
      </c>
      <c r="AG203" s="10" t="s">
        <v>6021</v>
      </c>
      <c r="AH203" s="124">
        <v>8</v>
      </c>
      <c r="AI203" s="145" t="s">
        <v>2353</v>
      </c>
      <c r="AJ203" s="145" t="s">
        <v>1636</v>
      </c>
      <c r="AK203" s="145" t="s">
        <v>5712</v>
      </c>
    </row>
    <row r="204" spans="27:37" x14ac:dyDescent="0.35">
      <c r="AA204" s="128" t="s">
        <v>5979</v>
      </c>
      <c r="AB204" s="10" t="s">
        <v>5145</v>
      </c>
      <c r="AC204" s="51" t="s">
        <v>4694</v>
      </c>
      <c r="AD204" s="48" t="s">
        <v>413</v>
      </c>
      <c r="AE204" s="110" t="s">
        <v>413</v>
      </c>
      <c r="AF204" s="110" t="s">
        <v>413</v>
      </c>
      <c r="AG204" s="10" t="s">
        <v>413</v>
      </c>
      <c r="AH204" s="124"/>
      <c r="AI204" s="145" t="s">
        <v>1636</v>
      </c>
      <c r="AJ204" s="145" t="s">
        <v>1636</v>
      </c>
      <c r="AK204" s="145" t="s">
        <v>5713</v>
      </c>
    </row>
    <row r="205" spans="27:37" x14ac:dyDescent="0.35">
      <c r="AA205" s="128" t="s">
        <v>5979</v>
      </c>
      <c r="AB205" s="10" t="s">
        <v>5145</v>
      </c>
      <c r="AC205" s="51" t="s">
        <v>4715</v>
      </c>
      <c r="AD205" s="48" t="s">
        <v>413</v>
      </c>
      <c r="AE205" s="110" t="s">
        <v>413</v>
      </c>
      <c r="AF205" s="110" t="s">
        <v>413</v>
      </c>
      <c r="AG205" s="10" t="s">
        <v>413</v>
      </c>
      <c r="AH205" s="124"/>
      <c r="AI205" s="145" t="s">
        <v>1636</v>
      </c>
      <c r="AJ205" s="145" t="s">
        <v>1636</v>
      </c>
      <c r="AK205" s="145" t="s">
        <v>5714</v>
      </c>
    </row>
    <row r="206" spans="27:37" x14ac:dyDescent="0.35">
      <c r="AA206" s="128" t="s">
        <v>5979</v>
      </c>
      <c r="AB206" s="10" t="s">
        <v>5146</v>
      </c>
      <c r="AC206" s="51" t="s">
        <v>4651</v>
      </c>
      <c r="AD206" s="48" t="s">
        <v>832</v>
      </c>
      <c r="AE206" s="110" t="s">
        <v>1111</v>
      </c>
      <c r="AF206" s="110" t="s">
        <v>1111</v>
      </c>
      <c r="AG206" s="3" t="s">
        <v>6027</v>
      </c>
      <c r="AH206" s="124">
        <v>49</v>
      </c>
      <c r="AI206" s="145" t="s">
        <v>2353</v>
      </c>
      <c r="AJ206" s="145">
        <v>49</v>
      </c>
      <c r="AK206" s="145" t="s">
        <v>5715</v>
      </c>
    </row>
    <row r="207" spans="27:37" x14ac:dyDescent="0.35">
      <c r="AA207" s="128" t="s">
        <v>5979</v>
      </c>
      <c r="AB207" s="10" t="s">
        <v>5146</v>
      </c>
      <c r="AC207" s="51" t="s">
        <v>4672</v>
      </c>
      <c r="AD207" s="48" t="s">
        <v>1636</v>
      </c>
      <c r="AE207" s="110" t="s">
        <v>1636</v>
      </c>
      <c r="AF207" s="110" t="s">
        <v>1636</v>
      </c>
      <c r="AG207" s="3"/>
      <c r="AH207" s="124"/>
      <c r="AI207" s="145" t="s">
        <v>1636</v>
      </c>
      <c r="AJ207" s="145" t="s">
        <v>1636</v>
      </c>
      <c r="AK207" s="145" t="s">
        <v>5716</v>
      </c>
    </row>
    <row r="208" spans="27:37" x14ac:dyDescent="0.35">
      <c r="AA208" s="128" t="s">
        <v>5979</v>
      </c>
      <c r="AB208" s="10" t="s">
        <v>5146</v>
      </c>
      <c r="AC208" s="51" t="s">
        <v>4693</v>
      </c>
      <c r="AD208" s="48" t="s">
        <v>413</v>
      </c>
      <c r="AE208" s="110" t="s">
        <v>413</v>
      </c>
      <c r="AF208" s="110" t="s">
        <v>413</v>
      </c>
      <c r="AG208" s="3" t="s">
        <v>413</v>
      </c>
      <c r="AH208" s="124"/>
      <c r="AI208" s="145" t="s">
        <v>1636</v>
      </c>
      <c r="AJ208" s="145" t="s">
        <v>1636</v>
      </c>
      <c r="AK208" s="145" t="s">
        <v>5717</v>
      </c>
    </row>
    <row r="209" spans="27:37" x14ac:dyDescent="0.35">
      <c r="AA209" s="128" t="s">
        <v>5979</v>
      </c>
      <c r="AB209" s="10" t="s">
        <v>5146</v>
      </c>
      <c r="AC209" s="51" t="s">
        <v>4714</v>
      </c>
      <c r="AD209" s="48" t="s">
        <v>413</v>
      </c>
      <c r="AE209" s="110" t="s">
        <v>413</v>
      </c>
      <c r="AF209" s="110" t="s">
        <v>413</v>
      </c>
      <c r="AG209" s="3" t="s">
        <v>413</v>
      </c>
      <c r="AH209" s="124"/>
      <c r="AI209" s="145" t="s">
        <v>1636</v>
      </c>
      <c r="AJ209" s="145" t="s">
        <v>1636</v>
      </c>
      <c r="AK209" s="145" t="s">
        <v>5718</v>
      </c>
    </row>
    <row r="210" spans="27:37" x14ac:dyDescent="0.35">
      <c r="AA210" s="128" t="s">
        <v>5979</v>
      </c>
      <c r="AB210" s="10" t="s">
        <v>5147</v>
      </c>
      <c r="AC210" s="51" t="s">
        <v>4650</v>
      </c>
      <c r="AD210" s="48" t="s">
        <v>5393</v>
      </c>
      <c r="AE210" s="110" t="s">
        <v>5394</v>
      </c>
      <c r="AF210" s="110" t="s">
        <v>5394</v>
      </c>
      <c r="AG210" s="3" t="s">
        <v>5376</v>
      </c>
      <c r="AH210" s="124">
        <v>26</v>
      </c>
      <c r="AI210" s="145" t="s">
        <v>2353</v>
      </c>
      <c r="AJ210" s="145">
        <v>49</v>
      </c>
      <c r="AK210" s="145" t="s">
        <v>5719</v>
      </c>
    </row>
    <row r="211" spans="27:37" x14ac:dyDescent="0.35">
      <c r="AA211" s="128" t="s">
        <v>5979</v>
      </c>
      <c r="AB211" s="10" t="s">
        <v>5147</v>
      </c>
      <c r="AC211" s="51" t="s">
        <v>4671</v>
      </c>
      <c r="AD211" s="48" t="s">
        <v>832</v>
      </c>
      <c r="AE211" s="110" t="s">
        <v>1111</v>
      </c>
      <c r="AF211" s="110" t="s">
        <v>1111</v>
      </c>
      <c r="AG211" s="3" t="s">
        <v>5991</v>
      </c>
      <c r="AH211" s="124">
        <v>23</v>
      </c>
      <c r="AI211" s="145" t="s">
        <v>2353</v>
      </c>
      <c r="AJ211" s="145" t="s">
        <v>1636</v>
      </c>
      <c r="AK211" s="145" t="s">
        <v>5720</v>
      </c>
    </row>
    <row r="212" spans="27:37" x14ac:dyDescent="0.35">
      <c r="AA212" s="128" t="s">
        <v>5979</v>
      </c>
      <c r="AB212" s="10" t="s">
        <v>5147</v>
      </c>
      <c r="AC212" s="51" t="s">
        <v>4692</v>
      </c>
      <c r="AD212" s="48" t="s">
        <v>413</v>
      </c>
      <c r="AE212" s="110" t="s">
        <v>413</v>
      </c>
      <c r="AF212" s="110" t="s">
        <v>413</v>
      </c>
      <c r="AG212" s="3" t="s">
        <v>413</v>
      </c>
      <c r="AH212" s="124"/>
      <c r="AI212" s="145" t="s">
        <v>1636</v>
      </c>
      <c r="AJ212" s="145" t="s">
        <v>1636</v>
      </c>
      <c r="AK212" s="145" t="s">
        <v>5721</v>
      </c>
    </row>
    <row r="213" spans="27:37" x14ac:dyDescent="0.35">
      <c r="AA213" s="128" t="s">
        <v>5979</v>
      </c>
      <c r="AB213" s="10" t="s">
        <v>5147</v>
      </c>
      <c r="AC213" s="51" t="s">
        <v>4713</v>
      </c>
      <c r="AD213" s="48" t="s">
        <v>413</v>
      </c>
      <c r="AE213" s="110" t="s">
        <v>413</v>
      </c>
      <c r="AF213" s="110" t="s">
        <v>413</v>
      </c>
      <c r="AG213" s="3" t="s">
        <v>413</v>
      </c>
      <c r="AH213" s="124"/>
      <c r="AI213" s="145" t="s">
        <v>1636</v>
      </c>
      <c r="AJ213" s="145" t="s">
        <v>1636</v>
      </c>
      <c r="AK213" s="145" t="s">
        <v>5722</v>
      </c>
    </row>
    <row r="214" spans="27:37" x14ac:dyDescent="0.35">
      <c r="AA214" s="128" t="s">
        <v>5979</v>
      </c>
      <c r="AB214" s="10" t="s">
        <v>5148</v>
      </c>
      <c r="AC214" s="51" t="s">
        <v>4649</v>
      </c>
      <c r="AD214" s="48" t="s">
        <v>1477</v>
      </c>
      <c r="AE214" s="110" t="s">
        <v>3144</v>
      </c>
      <c r="AF214" s="110" t="s">
        <v>3144</v>
      </c>
      <c r="AG214" s="111" t="s">
        <v>5983</v>
      </c>
      <c r="AH214" s="124">
        <v>37</v>
      </c>
      <c r="AI214" s="145" t="s">
        <v>2353</v>
      </c>
      <c r="AJ214" s="145">
        <v>49</v>
      </c>
      <c r="AK214" s="145" t="s">
        <v>5723</v>
      </c>
    </row>
    <row r="215" spans="27:37" x14ac:dyDescent="0.35">
      <c r="AA215" s="128" t="s">
        <v>5979</v>
      </c>
      <c r="AB215" s="10" t="s">
        <v>5148</v>
      </c>
      <c r="AC215" s="51" t="s">
        <v>4670</v>
      </c>
      <c r="AD215" s="48" t="s">
        <v>1477</v>
      </c>
      <c r="AE215" s="110" t="s">
        <v>3144</v>
      </c>
      <c r="AF215" s="110" t="s">
        <v>3144</v>
      </c>
      <c r="AG215" s="3" t="s">
        <v>5987</v>
      </c>
      <c r="AH215" s="124">
        <v>12</v>
      </c>
      <c r="AI215" s="145" t="s">
        <v>2353</v>
      </c>
      <c r="AJ215" s="145" t="s">
        <v>1636</v>
      </c>
      <c r="AK215" s="145" t="s">
        <v>5724</v>
      </c>
    </row>
    <row r="216" spans="27:37" x14ac:dyDescent="0.35">
      <c r="AA216" s="128" t="s">
        <v>5979</v>
      </c>
      <c r="AB216" s="10" t="s">
        <v>5148</v>
      </c>
      <c r="AC216" s="51" t="s">
        <v>4691</v>
      </c>
      <c r="AD216" s="48" t="s">
        <v>413</v>
      </c>
      <c r="AE216" s="110" t="s">
        <v>413</v>
      </c>
      <c r="AF216" s="110" t="s">
        <v>413</v>
      </c>
      <c r="AG216" s="3" t="s">
        <v>413</v>
      </c>
      <c r="AH216" s="124"/>
      <c r="AI216" s="145" t="s">
        <v>1636</v>
      </c>
      <c r="AJ216" s="145" t="s">
        <v>1636</v>
      </c>
      <c r="AK216" s="145" t="s">
        <v>5725</v>
      </c>
    </row>
    <row r="217" spans="27:37" x14ac:dyDescent="0.35">
      <c r="AA217" s="128" t="s">
        <v>5979</v>
      </c>
      <c r="AB217" s="10" t="s">
        <v>5148</v>
      </c>
      <c r="AC217" s="51" t="s">
        <v>4712</v>
      </c>
      <c r="AD217" s="48" t="s">
        <v>413</v>
      </c>
      <c r="AE217" s="110" t="s">
        <v>413</v>
      </c>
      <c r="AF217" s="110" t="s">
        <v>413</v>
      </c>
      <c r="AG217" s="10" t="s">
        <v>413</v>
      </c>
      <c r="AH217" s="124"/>
      <c r="AI217" s="145" t="s">
        <v>1636</v>
      </c>
      <c r="AJ217" s="145" t="s">
        <v>1636</v>
      </c>
      <c r="AK217" s="145" t="s">
        <v>5726</v>
      </c>
    </row>
    <row r="218" spans="27:37" x14ac:dyDescent="0.35">
      <c r="AA218" s="128" t="s">
        <v>5979</v>
      </c>
      <c r="AB218" s="10" t="s">
        <v>5149</v>
      </c>
      <c r="AC218" s="51" t="s">
        <v>4648</v>
      </c>
      <c r="AD218" s="48" t="s">
        <v>832</v>
      </c>
      <c r="AE218" s="110" t="s">
        <v>1111</v>
      </c>
      <c r="AF218" s="110" t="s">
        <v>1111</v>
      </c>
      <c r="AG218" s="10" t="s">
        <v>4911</v>
      </c>
      <c r="AH218" s="124">
        <v>13</v>
      </c>
      <c r="AI218" s="145" t="s">
        <v>2353</v>
      </c>
      <c r="AJ218" s="145">
        <v>49</v>
      </c>
      <c r="AK218" s="145" t="s">
        <v>5727</v>
      </c>
    </row>
    <row r="219" spans="27:37" x14ac:dyDescent="0.35">
      <c r="AA219" s="128" t="s">
        <v>5979</v>
      </c>
      <c r="AB219" s="10" t="s">
        <v>5149</v>
      </c>
      <c r="AC219" s="51" t="s">
        <v>4669</v>
      </c>
      <c r="AD219" s="48" t="s">
        <v>5393</v>
      </c>
      <c r="AE219" s="110" t="s">
        <v>5394</v>
      </c>
      <c r="AF219" s="110" t="s">
        <v>5394</v>
      </c>
      <c r="AG219" s="10" t="s">
        <v>6028</v>
      </c>
      <c r="AH219" s="124">
        <v>30</v>
      </c>
      <c r="AI219" s="145" t="s">
        <v>2353</v>
      </c>
      <c r="AJ219" s="145" t="s">
        <v>1636</v>
      </c>
      <c r="AK219" s="145" t="s">
        <v>5728</v>
      </c>
    </row>
    <row r="220" spans="27:37" x14ac:dyDescent="0.35">
      <c r="AA220" s="128" t="s">
        <v>5979</v>
      </c>
      <c r="AB220" s="10" t="s">
        <v>5149</v>
      </c>
      <c r="AC220" s="51" t="s">
        <v>4690</v>
      </c>
      <c r="AD220" s="48" t="s">
        <v>5393</v>
      </c>
      <c r="AE220" s="110" t="s">
        <v>5394</v>
      </c>
      <c r="AF220" s="110" t="s">
        <v>5394</v>
      </c>
      <c r="AG220" s="10" t="s">
        <v>5376</v>
      </c>
      <c r="AH220" s="124">
        <v>6</v>
      </c>
      <c r="AI220" s="145" t="s">
        <v>2353</v>
      </c>
      <c r="AJ220" s="145" t="s">
        <v>1636</v>
      </c>
      <c r="AK220" s="145" t="s">
        <v>5729</v>
      </c>
    </row>
    <row r="221" spans="27:37" x14ac:dyDescent="0.35">
      <c r="AA221" s="128" t="s">
        <v>5979</v>
      </c>
      <c r="AB221" s="10" t="s">
        <v>5149</v>
      </c>
      <c r="AC221" s="51" t="s">
        <v>4711</v>
      </c>
      <c r="AD221" s="10" t="s">
        <v>413</v>
      </c>
      <c r="AE221" s="111" t="s">
        <v>413</v>
      </c>
      <c r="AF221" s="111" t="s">
        <v>413</v>
      </c>
      <c r="AG221" s="10" t="s">
        <v>413</v>
      </c>
      <c r="AH221" s="124"/>
      <c r="AI221" s="145" t="s">
        <v>1636</v>
      </c>
      <c r="AJ221" s="145" t="s">
        <v>1636</v>
      </c>
      <c r="AK221" s="145" t="s">
        <v>5730</v>
      </c>
    </row>
    <row r="222" spans="27:37" x14ac:dyDescent="0.35">
      <c r="AA222" s="128" t="s">
        <v>5979</v>
      </c>
      <c r="AB222" s="10" t="s">
        <v>5150</v>
      </c>
      <c r="AC222" s="51" t="s">
        <v>4647</v>
      </c>
      <c r="AD222" s="10" t="s">
        <v>413</v>
      </c>
      <c r="AE222" s="111" t="s">
        <v>413</v>
      </c>
      <c r="AF222" s="111" t="s">
        <v>413</v>
      </c>
      <c r="AG222" s="3" t="s">
        <v>413</v>
      </c>
      <c r="AH222" s="124"/>
      <c r="AI222" s="145" t="s">
        <v>1636</v>
      </c>
      <c r="AJ222" s="145">
        <v>0</v>
      </c>
      <c r="AK222" s="145" t="s">
        <v>5731</v>
      </c>
    </row>
    <row r="223" spans="27:37" x14ac:dyDescent="0.35">
      <c r="AA223" s="128" t="s">
        <v>5979</v>
      </c>
      <c r="AB223" s="10" t="s">
        <v>5150</v>
      </c>
      <c r="AC223" s="51" t="s">
        <v>4668</v>
      </c>
      <c r="AD223" s="10" t="s">
        <v>413</v>
      </c>
      <c r="AE223" s="111" t="s">
        <v>413</v>
      </c>
      <c r="AF223" s="111" t="s">
        <v>413</v>
      </c>
      <c r="AG223" s="3" t="s">
        <v>413</v>
      </c>
      <c r="AH223" s="124"/>
      <c r="AI223" s="145" t="s">
        <v>1636</v>
      </c>
      <c r="AJ223" s="145" t="s">
        <v>1636</v>
      </c>
      <c r="AK223" s="145" t="s">
        <v>5732</v>
      </c>
    </row>
    <row r="224" spans="27:37" x14ac:dyDescent="0.35">
      <c r="AA224" s="128" t="s">
        <v>5979</v>
      </c>
      <c r="AB224" s="10" t="s">
        <v>5150</v>
      </c>
      <c r="AC224" s="51" t="s">
        <v>4689</v>
      </c>
      <c r="AD224" s="10" t="s">
        <v>413</v>
      </c>
      <c r="AE224" s="111" t="s">
        <v>413</v>
      </c>
      <c r="AF224" s="111" t="s">
        <v>413</v>
      </c>
      <c r="AG224" s="3" t="s">
        <v>413</v>
      </c>
      <c r="AH224" s="124"/>
      <c r="AI224" s="145" t="s">
        <v>1636</v>
      </c>
      <c r="AJ224" s="145" t="s">
        <v>1636</v>
      </c>
      <c r="AK224" s="145" t="s">
        <v>5733</v>
      </c>
    </row>
    <row r="225" spans="27:37" x14ac:dyDescent="0.35">
      <c r="AA225" s="128" t="s">
        <v>5979</v>
      </c>
      <c r="AB225" s="10" t="s">
        <v>5150</v>
      </c>
      <c r="AC225" s="51" t="s">
        <v>4710</v>
      </c>
      <c r="AD225" s="10" t="s">
        <v>413</v>
      </c>
      <c r="AE225" s="111" t="s">
        <v>413</v>
      </c>
      <c r="AF225" s="111" t="s">
        <v>413</v>
      </c>
      <c r="AG225" s="3" t="s">
        <v>413</v>
      </c>
      <c r="AH225" s="124"/>
      <c r="AI225" s="145" t="s">
        <v>1636</v>
      </c>
      <c r="AJ225" s="145" t="s">
        <v>1636</v>
      </c>
      <c r="AK225" s="145" t="s">
        <v>5734</v>
      </c>
    </row>
    <row r="226" spans="27:37" x14ac:dyDescent="0.35">
      <c r="AA226" s="128" t="s">
        <v>5979</v>
      </c>
      <c r="AB226" s="10" t="s">
        <v>5151</v>
      </c>
      <c r="AC226" s="51" t="s">
        <v>4660</v>
      </c>
      <c r="AD226" s="10" t="s">
        <v>413</v>
      </c>
      <c r="AE226" s="111" t="s">
        <v>413</v>
      </c>
      <c r="AF226" s="111" t="s">
        <v>413</v>
      </c>
      <c r="AG226" s="3" t="s">
        <v>413</v>
      </c>
      <c r="AH226" s="124"/>
      <c r="AI226" s="145" t="s">
        <v>1636</v>
      </c>
      <c r="AJ226" s="145">
        <v>0</v>
      </c>
      <c r="AK226" s="145" t="s">
        <v>5735</v>
      </c>
    </row>
    <row r="227" spans="27:37" x14ac:dyDescent="0.35">
      <c r="AA227" s="128" t="s">
        <v>5979</v>
      </c>
      <c r="AB227" s="10" t="s">
        <v>5151</v>
      </c>
      <c r="AC227" s="51" t="s">
        <v>4681</v>
      </c>
      <c r="AD227" s="10" t="s">
        <v>413</v>
      </c>
      <c r="AE227" s="111" t="s">
        <v>413</v>
      </c>
      <c r="AF227" s="111" t="s">
        <v>413</v>
      </c>
      <c r="AG227" s="3" t="s">
        <v>413</v>
      </c>
      <c r="AH227" s="124"/>
      <c r="AI227" s="145" t="s">
        <v>1636</v>
      </c>
      <c r="AJ227" s="145" t="s">
        <v>1636</v>
      </c>
      <c r="AK227" s="145" t="s">
        <v>5736</v>
      </c>
    </row>
    <row r="228" spans="27:37" x14ac:dyDescent="0.35">
      <c r="AA228" s="128" t="s">
        <v>5979</v>
      </c>
      <c r="AB228" s="10" t="s">
        <v>5151</v>
      </c>
      <c r="AC228" s="51" t="s">
        <v>4702</v>
      </c>
      <c r="AD228" s="10" t="s">
        <v>413</v>
      </c>
      <c r="AE228" s="111" t="s">
        <v>413</v>
      </c>
      <c r="AF228" s="111" t="s">
        <v>413</v>
      </c>
      <c r="AG228" s="3" t="s">
        <v>413</v>
      </c>
      <c r="AH228" s="124"/>
      <c r="AI228" s="145" t="s">
        <v>1636</v>
      </c>
      <c r="AJ228" s="145" t="s">
        <v>1636</v>
      </c>
      <c r="AK228" s="145" t="s">
        <v>5737</v>
      </c>
    </row>
    <row r="229" spans="27:37" x14ac:dyDescent="0.35">
      <c r="AA229" s="128" t="s">
        <v>5979</v>
      </c>
      <c r="AB229" s="10" t="s">
        <v>5151</v>
      </c>
      <c r="AC229" s="51" t="s">
        <v>4723</v>
      </c>
      <c r="AD229" s="10" t="s">
        <v>413</v>
      </c>
      <c r="AE229" s="111" t="s">
        <v>413</v>
      </c>
      <c r="AF229" s="111" t="s">
        <v>413</v>
      </c>
      <c r="AG229" s="3" t="s">
        <v>413</v>
      </c>
      <c r="AH229" s="124"/>
      <c r="AI229" s="145" t="s">
        <v>1636</v>
      </c>
      <c r="AJ229" s="145" t="s">
        <v>1636</v>
      </c>
      <c r="AK229" s="145" t="s">
        <v>5962</v>
      </c>
    </row>
    <row r="230" spans="27:37" x14ac:dyDescent="0.35">
      <c r="AA230" s="128" t="s">
        <v>5979</v>
      </c>
      <c r="AB230" s="10" t="s">
        <v>5152</v>
      </c>
      <c r="AC230" s="51" t="s">
        <v>4659</v>
      </c>
      <c r="AD230" s="10" t="s">
        <v>413</v>
      </c>
      <c r="AE230" s="111" t="s">
        <v>413</v>
      </c>
      <c r="AF230" s="111" t="s">
        <v>413</v>
      </c>
      <c r="AG230" s="3" t="s">
        <v>413</v>
      </c>
      <c r="AH230" s="124"/>
      <c r="AI230" s="145" t="s">
        <v>1636</v>
      </c>
      <c r="AJ230" s="145">
        <v>0</v>
      </c>
      <c r="AK230" s="145" t="s">
        <v>5738</v>
      </c>
    </row>
    <row r="231" spans="27:37" x14ac:dyDescent="0.35">
      <c r="AA231" s="128" t="s">
        <v>5979</v>
      </c>
      <c r="AB231" s="10" t="s">
        <v>5152</v>
      </c>
      <c r="AC231" s="51" t="s">
        <v>4680</v>
      </c>
      <c r="AD231" s="10" t="s">
        <v>413</v>
      </c>
      <c r="AE231" s="110" t="s">
        <v>413</v>
      </c>
      <c r="AF231" s="110" t="s">
        <v>413</v>
      </c>
      <c r="AG231" s="3" t="s">
        <v>413</v>
      </c>
      <c r="AH231" s="124"/>
      <c r="AI231" s="145" t="s">
        <v>1636</v>
      </c>
      <c r="AJ231" s="145" t="s">
        <v>1636</v>
      </c>
      <c r="AK231" s="145" t="s">
        <v>5739</v>
      </c>
    </row>
    <row r="232" spans="27:37" x14ac:dyDescent="0.35">
      <c r="AA232" s="128" t="s">
        <v>5979</v>
      </c>
      <c r="AB232" s="10" t="s">
        <v>5152</v>
      </c>
      <c r="AC232" s="51" t="s">
        <v>4701</v>
      </c>
      <c r="AD232" s="10" t="s">
        <v>413</v>
      </c>
      <c r="AE232" s="111" t="s">
        <v>413</v>
      </c>
      <c r="AF232" s="111" t="s">
        <v>413</v>
      </c>
      <c r="AG232" s="3" t="s">
        <v>413</v>
      </c>
      <c r="AH232" s="124"/>
      <c r="AI232" s="145" t="s">
        <v>1636</v>
      </c>
      <c r="AJ232" s="145" t="s">
        <v>1636</v>
      </c>
      <c r="AK232" s="145" t="s">
        <v>5740</v>
      </c>
    </row>
    <row r="233" spans="27:37" x14ac:dyDescent="0.35">
      <c r="AA233" s="128" t="s">
        <v>5979</v>
      </c>
      <c r="AB233" s="10" t="s">
        <v>5152</v>
      </c>
      <c r="AC233" s="51" t="s">
        <v>4722</v>
      </c>
      <c r="AD233" s="10" t="s">
        <v>413</v>
      </c>
      <c r="AE233" s="111" t="s">
        <v>413</v>
      </c>
      <c r="AF233" s="111" t="s">
        <v>413</v>
      </c>
      <c r="AG233" s="3" t="s">
        <v>413</v>
      </c>
      <c r="AH233" s="124"/>
      <c r="AI233" s="145" t="s">
        <v>1636</v>
      </c>
      <c r="AJ233" s="145" t="s">
        <v>1636</v>
      </c>
      <c r="AK233" s="145" t="s">
        <v>5741</v>
      </c>
    </row>
    <row r="234" spans="27:37" x14ac:dyDescent="0.35">
      <c r="AA234" s="128" t="s">
        <v>5979</v>
      </c>
      <c r="AB234" s="10" t="s">
        <v>5153</v>
      </c>
      <c r="AC234" s="51" t="s">
        <v>4658</v>
      </c>
      <c r="AD234" s="10" t="s">
        <v>413</v>
      </c>
      <c r="AE234" s="111" t="s">
        <v>413</v>
      </c>
      <c r="AF234" s="111" t="s">
        <v>413</v>
      </c>
      <c r="AG234" s="3" t="s">
        <v>413</v>
      </c>
      <c r="AH234" s="124"/>
      <c r="AI234" s="145" t="s">
        <v>1636</v>
      </c>
      <c r="AJ234" s="145">
        <v>0</v>
      </c>
      <c r="AK234" s="145" t="s">
        <v>5743</v>
      </c>
    </row>
    <row r="235" spans="27:37" x14ac:dyDescent="0.35">
      <c r="AA235" s="128" t="s">
        <v>5979</v>
      </c>
      <c r="AB235" s="10" t="s">
        <v>5153</v>
      </c>
      <c r="AC235" s="51" t="s">
        <v>4679</v>
      </c>
      <c r="AD235" s="10" t="s">
        <v>413</v>
      </c>
      <c r="AE235" s="110" t="s">
        <v>413</v>
      </c>
      <c r="AF235" s="110" t="s">
        <v>413</v>
      </c>
      <c r="AG235" s="3" t="s">
        <v>413</v>
      </c>
      <c r="AH235" s="124"/>
      <c r="AI235" s="145" t="s">
        <v>1636</v>
      </c>
      <c r="AJ235" s="145" t="s">
        <v>1636</v>
      </c>
      <c r="AK235" s="145" t="s">
        <v>5744</v>
      </c>
    </row>
    <row r="236" spans="27:37" x14ac:dyDescent="0.35">
      <c r="AA236" s="128" t="s">
        <v>5979</v>
      </c>
      <c r="AB236" s="10" t="s">
        <v>5153</v>
      </c>
      <c r="AC236" s="51" t="s">
        <v>4700</v>
      </c>
      <c r="AD236" s="10" t="s">
        <v>413</v>
      </c>
      <c r="AE236" s="111" t="s">
        <v>413</v>
      </c>
      <c r="AF236" s="111" t="s">
        <v>413</v>
      </c>
      <c r="AG236" s="3" t="s">
        <v>413</v>
      </c>
      <c r="AH236" s="124"/>
      <c r="AI236" s="145" t="s">
        <v>1636</v>
      </c>
      <c r="AJ236" s="145" t="s">
        <v>1636</v>
      </c>
      <c r="AK236" s="145" t="s">
        <v>5745</v>
      </c>
    </row>
    <row r="237" spans="27:37" x14ac:dyDescent="0.35">
      <c r="AA237" s="128" t="s">
        <v>5979</v>
      </c>
      <c r="AB237" s="10" t="s">
        <v>5153</v>
      </c>
      <c r="AC237" s="51" t="s">
        <v>4721</v>
      </c>
      <c r="AD237" s="10" t="s">
        <v>413</v>
      </c>
      <c r="AE237" s="111" t="s">
        <v>413</v>
      </c>
      <c r="AF237" s="111" t="s">
        <v>413</v>
      </c>
      <c r="AG237" s="3" t="s">
        <v>413</v>
      </c>
      <c r="AH237" s="124"/>
      <c r="AI237" s="145" t="s">
        <v>1636</v>
      </c>
      <c r="AJ237" s="145" t="s">
        <v>1636</v>
      </c>
      <c r="AK237" s="145" t="s">
        <v>5746</v>
      </c>
    </row>
    <row r="238" spans="27:37" x14ac:dyDescent="0.35">
      <c r="AA238" s="128" t="s">
        <v>5979</v>
      </c>
      <c r="AB238" s="10" t="s">
        <v>5154</v>
      </c>
      <c r="AC238" s="51" t="s">
        <v>4657</v>
      </c>
      <c r="AD238" s="10" t="s">
        <v>413</v>
      </c>
      <c r="AE238" s="111" t="s">
        <v>413</v>
      </c>
      <c r="AF238" s="111" t="s">
        <v>413</v>
      </c>
      <c r="AG238" s="3" t="s">
        <v>413</v>
      </c>
      <c r="AH238" s="124"/>
      <c r="AI238" s="145" t="s">
        <v>1636</v>
      </c>
      <c r="AJ238" s="145">
        <v>0</v>
      </c>
      <c r="AK238" s="145" t="s">
        <v>5747</v>
      </c>
    </row>
    <row r="239" spans="27:37" x14ac:dyDescent="0.35">
      <c r="AA239" s="128" t="s">
        <v>5979</v>
      </c>
      <c r="AB239" s="41" t="s">
        <v>5154</v>
      </c>
      <c r="AC239" s="41" t="s">
        <v>4678</v>
      </c>
      <c r="AD239" s="10" t="s">
        <v>413</v>
      </c>
      <c r="AE239" s="110" t="s">
        <v>413</v>
      </c>
      <c r="AF239" s="110" t="s">
        <v>413</v>
      </c>
      <c r="AG239" s="3" t="s">
        <v>413</v>
      </c>
      <c r="AH239" s="124"/>
      <c r="AI239" s="145" t="s">
        <v>1636</v>
      </c>
      <c r="AJ239" s="145" t="s">
        <v>1636</v>
      </c>
      <c r="AK239" s="145" t="s">
        <v>5748</v>
      </c>
    </row>
    <row r="240" spans="27:37" x14ac:dyDescent="0.35">
      <c r="AA240" s="128" t="s">
        <v>5979</v>
      </c>
      <c r="AB240" s="10" t="s">
        <v>5154</v>
      </c>
      <c r="AC240" s="51" t="s">
        <v>4699</v>
      </c>
      <c r="AD240" s="10" t="s">
        <v>413</v>
      </c>
      <c r="AE240" s="111" t="s">
        <v>413</v>
      </c>
      <c r="AF240" s="111" t="s">
        <v>413</v>
      </c>
      <c r="AG240" s="3" t="s">
        <v>413</v>
      </c>
      <c r="AH240" s="124"/>
      <c r="AI240" s="145" t="s">
        <v>1636</v>
      </c>
      <c r="AJ240" s="145" t="s">
        <v>1636</v>
      </c>
      <c r="AK240" s="145" t="s">
        <v>5749</v>
      </c>
    </row>
    <row r="241" spans="27:37" x14ac:dyDescent="0.35">
      <c r="AA241" s="128" t="s">
        <v>5979</v>
      </c>
      <c r="AB241" s="10" t="s">
        <v>5154</v>
      </c>
      <c r="AC241" s="51" t="s">
        <v>4720</v>
      </c>
      <c r="AD241" s="10" t="s">
        <v>413</v>
      </c>
      <c r="AE241" s="111" t="s">
        <v>413</v>
      </c>
      <c r="AF241" s="111" t="s">
        <v>413</v>
      </c>
      <c r="AG241" s="3" t="s">
        <v>413</v>
      </c>
      <c r="AH241" s="124"/>
      <c r="AI241" s="145" t="s">
        <v>1636</v>
      </c>
      <c r="AJ241" s="145" t="s">
        <v>1636</v>
      </c>
      <c r="AK241" s="145" t="s">
        <v>5750</v>
      </c>
    </row>
    <row r="242" spans="27:37" x14ac:dyDescent="0.35">
      <c r="AA242" s="128" t="s">
        <v>5979</v>
      </c>
      <c r="AB242" s="10" t="s">
        <v>5155</v>
      </c>
      <c r="AC242" s="51" t="s">
        <v>4656</v>
      </c>
      <c r="AD242" s="10" t="s">
        <v>413</v>
      </c>
      <c r="AE242" s="111" t="s">
        <v>413</v>
      </c>
      <c r="AF242" s="111" t="s">
        <v>413</v>
      </c>
      <c r="AG242" s="3" t="s">
        <v>413</v>
      </c>
      <c r="AH242" s="124"/>
      <c r="AI242" s="145" t="s">
        <v>1636</v>
      </c>
      <c r="AJ242" s="145">
        <v>0</v>
      </c>
      <c r="AK242" s="145" t="s">
        <v>5751</v>
      </c>
    </row>
    <row r="243" spans="27:37" x14ac:dyDescent="0.35">
      <c r="AA243" s="128" t="s">
        <v>5979</v>
      </c>
      <c r="AB243" s="10" t="s">
        <v>5155</v>
      </c>
      <c r="AC243" s="51" t="s">
        <v>4677</v>
      </c>
      <c r="AD243" s="10" t="s">
        <v>413</v>
      </c>
      <c r="AE243" s="110" t="s">
        <v>413</v>
      </c>
      <c r="AF243" s="110" t="s">
        <v>413</v>
      </c>
      <c r="AG243" s="3" t="s">
        <v>413</v>
      </c>
      <c r="AH243" s="124"/>
      <c r="AI243" s="145" t="s">
        <v>1636</v>
      </c>
      <c r="AJ243" s="145" t="s">
        <v>1636</v>
      </c>
      <c r="AK243" s="145" t="s">
        <v>5752</v>
      </c>
    </row>
    <row r="244" spans="27:37" x14ac:dyDescent="0.35">
      <c r="AA244" s="128" t="s">
        <v>5979</v>
      </c>
      <c r="AB244" s="10" t="s">
        <v>5155</v>
      </c>
      <c r="AC244" s="51" t="s">
        <v>4698</v>
      </c>
      <c r="AD244" s="10" t="s">
        <v>413</v>
      </c>
      <c r="AE244" s="111" t="s">
        <v>413</v>
      </c>
      <c r="AF244" s="111" t="s">
        <v>413</v>
      </c>
      <c r="AG244" s="3" t="s">
        <v>413</v>
      </c>
      <c r="AH244" s="124"/>
      <c r="AI244" s="145" t="s">
        <v>1636</v>
      </c>
      <c r="AJ244" s="145" t="s">
        <v>1636</v>
      </c>
      <c r="AK244" s="145" t="s">
        <v>5753</v>
      </c>
    </row>
    <row r="245" spans="27:37" x14ac:dyDescent="0.35">
      <c r="AA245" s="128" t="s">
        <v>5979</v>
      </c>
      <c r="AB245" s="10" t="s">
        <v>5155</v>
      </c>
      <c r="AC245" s="51" t="s">
        <v>4719</v>
      </c>
      <c r="AD245" s="10" t="s">
        <v>413</v>
      </c>
      <c r="AE245" s="111" t="s">
        <v>413</v>
      </c>
      <c r="AF245" s="111" t="s">
        <v>413</v>
      </c>
      <c r="AG245" s="3" t="s">
        <v>413</v>
      </c>
      <c r="AH245" s="124"/>
      <c r="AI245" s="145" t="s">
        <v>1636</v>
      </c>
      <c r="AJ245" s="145" t="s">
        <v>1636</v>
      </c>
      <c r="AK245" s="145" t="s">
        <v>5754</v>
      </c>
    </row>
    <row r="246" spans="27:37" x14ac:dyDescent="0.35">
      <c r="AA246" s="128" t="s">
        <v>5979</v>
      </c>
      <c r="AB246" s="10" t="s">
        <v>5156</v>
      </c>
      <c r="AC246" s="51" t="s">
        <v>4655</v>
      </c>
      <c r="AD246" s="10" t="s">
        <v>413</v>
      </c>
      <c r="AE246" s="111" t="s">
        <v>413</v>
      </c>
      <c r="AF246" s="111" t="s">
        <v>413</v>
      </c>
      <c r="AG246" s="3" t="s">
        <v>413</v>
      </c>
      <c r="AH246" s="124"/>
      <c r="AI246" s="145" t="s">
        <v>1636</v>
      </c>
      <c r="AJ246" s="145">
        <v>0</v>
      </c>
      <c r="AK246" s="145" t="s">
        <v>5755</v>
      </c>
    </row>
    <row r="247" spans="27:37" x14ac:dyDescent="0.35">
      <c r="AA247" s="128" t="s">
        <v>5979</v>
      </c>
      <c r="AB247" s="10" t="s">
        <v>5156</v>
      </c>
      <c r="AC247" s="51" t="s">
        <v>4676</v>
      </c>
      <c r="AD247" s="10" t="s">
        <v>413</v>
      </c>
      <c r="AE247" s="110" t="s">
        <v>413</v>
      </c>
      <c r="AF247" s="110" t="s">
        <v>413</v>
      </c>
      <c r="AG247" s="3" t="s">
        <v>413</v>
      </c>
      <c r="AH247" s="124"/>
      <c r="AI247" s="145" t="s">
        <v>1636</v>
      </c>
      <c r="AJ247" s="145" t="s">
        <v>1636</v>
      </c>
      <c r="AK247" s="145" t="s">
        <v>5756</v>
      </c>
    </row>
    <row r="248" spans="27:37" x14ac:dyDescent="0.35">
      <c r="AA248" s="128" t="s">
        <v>5979</v>
      </c>
      <c r="AB248" s="10" t="s">
        <v>5156</v>
      </c>
      <c r="AC248" s="51" t="s">
        <v>4697</v>
      </c>
      <c r="AD248" s="10" t="s">
        <v>413</v>
      </c>
      <c r="AE248" s="111" t="s">
        <v>413</v>
      </c>
      <c r="AF248" s="111" t="s">
        <v>413</v>
      </c>
      <c r="AG248" s="3" t="s">
        <v>413</v>
      </c>
      <c r="AH248" s="124"/>
      <c r="AI248" s="145" t="s">
        <v>1636</v>
      </c>
      <c r="AJ248" s="145" t="s">
        <v>1636</v>
      </c>
      <c r="AK248" s="145" t="s">
        <v>5757</v>
      </c>
    </row>
    <row r="249" spans="27:37" x14ac:dyDescent="0.35">
      <c r="AA249" s="128" t="s">
        <v>5979</v>
      </c>
      <c r="AB249" s="10" t="s">
        <v>5156</v>
      </c>
      <c r="AC249" s="51" t="s">
        <v>4718</v>
      </c>
      <c r="AD249" s="10" t="s">
        <v>413</v>
      </c>
      <c r="AE249" s="111" t="s">
        <v>413</v>
      </c>
      <c r="AF249" s="111" t="s">
        <v>413</v>
      </c>
      <c r="AG249" s="3" t="s">
        <v>413</v>
      </c>
      <c r="AH249" s="124"/>
      <c r="AI249" s="145" t="s">
        <v>1636</v>
      </c>
      <c r="AJ249" s="145" t="s">
        <v>1636</v>
      </c>
      <c r="AK249" s="145" t="s">
        <v>5758</v>
      </c>
    </row>
    <row r="250" spans="27:37" x14ac:dyDescent="0.35">
      <c r="AA250" s="128" t="s">
        <v>5979</v>
      </c>
      <c r="AB250" s="10" t="s">
        <v>5157</v>
      </c>
      <c r="AC250" s="51" t="s">
        <v>4654</v>
      </c>
      <c r="AD250" s="10" t="s">
        <v>413</v>
      </c>
      <c r="AE250" s="111" t="s">
        <v>413</v>
      </c>
      <c r="AF250" s="111" t="s">
        <v>413</v>
      </c>
      <c r="AG250" s="3" t="s">
        <v>413</v>
      </c>
      <c r="AH250" s="124"/>
      <c r="AI250" s="145" t="s">
        <v>1636</v>
      </c>
      <c r="AJ250" s="145">
        <v>0</v>
      </c>
      <c r="AK250" s="145" t="s">
        <v>5759</v>
      </c>
    </row>
    <row r="251" spans="27:37" x14ac:dyDescent="0.35">
      <c r="AA251" s="128" t="s">
        <v>5979</v>
      </c>
      <c r="AB251" s="10" t="s">
        <v>5157</v>
      </c>
      <c r="AC251" s="51" t="s">
        <v>4675</v>
      </c>
      <c r="AD251" s="10" t="s">
        <v>413</v>
      </c>
      <c r="AE251" s="110" t="s">
        <v>413</v>
      </c>
      <c r="AF251" s="110" t="s">
        <v>413</v>
      </c>
      <c r="AG251" s="3" t="s">
        <v>413</v>
      </c>
      <c r="AH251" s="124"/>
      <c r="AI251" s="145" t="s">
        <v>1636</v>
      </c>
      <c r="AJ251" s="145" t="s">
        <v>1636</v>
      </c>
      <c r="AK251" s="145" t="s">
        <v>5760</v>
      </c>
    </row>
    <row r="252" spans="27:37" x14ac:dyDescent="0.35">
      <c r="AA252" s="128" t="s">
        <v>5979</v>
      </c>
      <c r="AB252" s="10" t="s">
        <v>5157</v>
      </c>
      <c r="AC252" s="51" t="s">
        <v>4696</v>
      </c>
      <c r="AD252" s="10" t="s">
        <v>413</v>
      </c>
      <c r="AE252" s="111" t="s">
        <v>413</v>
      </c>
      <c r="AF252" s="111" t="s">
        <v>413</v>
      </c>
      <c r="AG252" s="3" t="s">
        <v>413</v>
      </c>
      <c r="AH252" s="124"/>
      <c r="AI252" s="145" t="s">
        <v>1636</v>
      </c>
      <c r="AJ252" s="145" t="s">
        <v>1636</v>
      </c>
      <c r="AK252" s="145" t="s">
        <v>5761</v>
      </c>
    </row>
    <row r="253" spans="27:37" x14ac:dyDescent="0.35">
      <c r="AA253" s="128" t="s">
        <v>5979</v>
      </c>
      <c r="AB253" s="10" t="s">
        <v>5157</v>
      </c>
      <c r="AC253" s="51" t="s">
        <v>4717</v>
      </c>
      <c r="AD253" s="10" t="s">
        <v>413</v>
      </c>
      <c r="AE253" s="111" t="s">
        <v>413</v>
      </c>
      <c r="AF253" s="111" t="s">
        <v>413</v>
      </c>
      <c r="AG253" s="3" t="s">
        <v>413</v>
      </c>
      <c r="AH253" s="124"/>
      <c r="AI253" s="145" t="s">
        <v>1636</v>
      </c>
      <c r="AJ253" s="145" t="s">
        <v>1636</v>
      </c>
      <c r="AK253" s="145" t="s">
        <v>5762</v>
      </c>
    </row>
    <row r="254" spans="27:37" x14ac:dyDescent="0.35">
      <c r="AA254" s="128" t="s">
        <v>5979</v>
      </c>
      <c r="AB254" s="10" t="s">
        <v>5158</v>
      </c>
      <c r="AC254" s="51" t="s">
        <v>4667</v>
      </c>
      <c r="AD254" s="10" t="s">
        <v>6014</v>
      </c>
      <c r="AE254" s="111" t="s">
        <v>6014</v>
      </c>
      <c r="AF254" s="111" t="s">
        <v>6014</v>
      </c>
      <c r="AG254" s="3" t="s">
        <v>6014</v>
      </c>
      <c r="AH254" s="124">
        <v>17</v>
      </c>
      <c r="AI254" s="145" t="s">
        <v>2353</v>
      </c>
      <c r="AJ254" s="145">
        <v>39</v>
      </c>
      <c r="AK254" s="145" t="s">
        <v>5763</v>
      </c>
    </row>
    <row r="255" spans="27:37" x14ac:dyDescent="0.35">
      <c r="AA255" s="128" t="s">
        <v>5979</v>
      </c>
      <c r="AB255" s="10" t="s">
        <v>5158</v>
      </c>
      <c r="AC255" s="51" t="s">
        <v>4688</v>
      </c>
      <c r="AD255" s="10" t="s">
        <v>6015</v>
      </c>
      <c r="AE255" s="110" t="s">
        <v>6015</v>
      </c>
      <c r="AF255" s="110" t="s">
        <v>6015</v>
      </c>
      <c r="AG255" s="3" t="s">
        <v>6015</v>
      </c>
      <c r="AH255" s="124">
        <v>22</v>
      </c>
      <c r="AI255" s="145" t="s">
        <v>2353</v>
      </c>
      <c r="AJ255" s="145" t="s">
        <v>1636</v>
      </c>
      <c r="AK255" s="145" t="s">
        <v>5764</v>
      </c>
    </row>
    <row r="256" spans="27:37" x14ac:dyDescent="0.35">
      <c r="AA256" s="128" t="s">
        <v>5979</v>
      </c>
      <c r="AB256" s="10" t="s">
        <v>5158</v>
      </c>
      <c r="AC256" s="51" t="s">
        <v>4709</v>
      </c>
      <c r="AD256" s="10" t="s">
        <v>1636</v>
      </c>
      <c r="AE256" s="111" t="s">
        <v>1636</v>
      </c>
      <c r="AF256" s="111" t="s">
        <v>1636</v>
      </c>
      <c r="AG256" s="3"/>
      <c r="AH256" s="124"/>
      <c r="AI256" s="145" t="s">
        <v>1636</v>
      </c>
      <c r="AJ256" s="145" t="s">
        <v>1636</v>
      </c>
      <c r="AK256" s="145" t="s">
        <v>5765</v>
      </c>
    </row>
    <row r="257" spans="27:37" x14ac:dyDescent="0.35">
      <c r="AA257" s="128" t="s">
        <v>5979</v>
      </c>
      <c r="AB257" s="10" t="s">
        <v>5158</v>
      </c>
      <c r="AC257" s="51" t="s">
        <v>4730</v>
      </c>
      <c r="AD257" s="10" t="s">
        <v>1636</v>
      </c>
      <c r="AE257" s="111" t="s">
        <v>1636</v>
      </c>
      <c r="AF257" s="111" t="s">
        <v>1636</v>
      </c>
      <c r="AG257" s="3"/>
      <c r="AH257" s="124"/>
      <c r="AI257" s="145" t="s">
        <v>1636</v>
      </c>
      <c r="AJ257" s="145" t="s">
        <v>1636</v>
      </c>
      <c r="AK257" s="145" t="s">
        <v>5766</v>
      </c>
    </row>
    <row r="258" spans="27:37" x14ac:dyDescent="0.35">
      <c r="AA258" s="128" t="s">
        <v>5979</v>
      </c>
      <c r="AB258" s="10" t="s">
        <v>5160</v>
      </c>
      <c r="AC258" s="51" t="s">
        <v>4666</v>
      </c>
      <c r="AD258" s="10" t="s">
        <v>6036</v>
      </c>
      <c r="AE258" s="111" t="s">
        <v>6037</v>
      </c>
      <c r="AF258" s="111" t="s">
        <v>6037</v>
      </c>
      <c r="AG258" s="3" t="s">
        <v>6016</v>
      </c>
      <c r="AH258" s="124">
        <v>16</v>
      </c>
      <c r="AI258" s="145" t="s">
        <v>2353</v>
      </c>
      <c r="AJ258" s="145">
        <v>47</v>
      </c>
      <c r="AK258" s="145" t="s">
        <v>5767</v>
      </c>
    </row>
    <row r="259" spans="27:37" x14ac:dyDescent="0.35">
      <c r="AA259" s="128" t="s">
        <v>5979</v>
      </c>
      <c r="AB259" s="10" t="s">
        <v>5160</v>
      </c>
      <c r="AC259" s="51" t="s">
        <v>4687</v>
      </c>
      <c r="AD259" s="10" t="s">
        <v>6015</v>
      </c>
      <c r="AE259" s="110" t="s">
        <v>6015</v>
      </c>
      <c r="AF259" s="110" t="s">
        <v>6015</v>
      </c>
      <c r="AG259" s="3" t="s">
        <v>6015</v>
      </c>
      <c r="AH259" s="124">
        <v>25</v>
      </c>
      <c r="AI259" s="145" t="s">
        <v>2353</v>
      </c>
      <c r="AJ259" s="145" t="s">
        <v>1636</v>
      </c>
      <c r="AK259" s="145" t="s">
        <v>5768</v>
      </c>
    </row>
    <row r="260" spans="27:37" x14ac:dyDescent="0.35">
      <c r="AA260" s="128" t="s">
        <v>5979</v>
      </c>
      <c r="AB260" s="10" t="s">
        <v>5160</v>
      </c>
      <c r="AC260" s="51" t="s">
        <v>4708</v>
      </c>
      <c r="AD260" s="10" t="s">
        <v>6014</v>
      </c>
      <c r="AE260" s="111" t="s">
        <v>6043</v>
      </c>
      <c r="AF260" s="111" t="s">
        <v>6043</v>
      </c>
      <c r="AG260" s="3" t="s">
        <v>6017</v>
      </c>
      <c r="AH260" s="124">
        <v>6</v>
      </c>
      <c r="AI260" s="145" t="s">
        <v>2353</v>
      </c>
      <c r="AJ260" s="145" t="s">
        <v>1636</v>
      </c>
      <c r="AK260" s="145" t="s">
        <v>5769</v>
      </c>
    </row>
    <row r="261" spans="27:37" x14ac:dyDescent="0.35">
      <c r="AA261" s="128" t="s">
        <v>5979</v>
      </c>
      <c r="AB261" s="10" t="s">
        <v>5160</v>
      </c>
      <c r="AC261" s="51" t="s">
        <v>4729</v>
      </c>
      <c r="AD261" s="10" t="s">
        <v>1636</v>
      </c>
      <c r="AE261" s="111" t="s">
        <v>1636</v>
      </c>
      <c r="AF261" s="111" t="s">
        <v>1636</v>
      </c>
      <c r="AG261" s="3"/>
      <c r="AH261" s="124"/>
      <c r="AI261" s="145" t="s">
        <v>1636</v>
      </c>
      <c r="AJ261" s="145" t="s">
        <v>1636</v>
      </c>
      <c r="AK261" s="145" t="s">
        <v>5770</v>
      </c>
    </row>
    <row r="262" spans="27:37" x14ac:dyDescent="0.35">
      <c r="AA262" s="128" t="s">
        <v>5979</v>
      </c>
      <c r="AB262" s="10" t="s">
        <v>5161</v>
      </c>
      <c r="AC262" s="51" t="s">
        <v>4665</v>
      </c>
      <c r="AD262" s="10" t="s">
        <v>6036</v>
      </c>
      <c r="AE262" s="111" t="s">
        <v>6037</v>
      </c>
      <c r="AF262" s="111" t="s">
        <v>6037</v>
      </c>
      <c r="AG262" s="3" t="s">
        <v>6018</v>
      </c>
      <c r="AH262" s="124">
        <v>25</v>
      </c>
      <c r="AI262" s="145" t="s">
        <v>2353</v>
      </c>
      <c r="AJ262" s="145">
        <v>49</v>
      </c>
      <c r="AK262" s="145" t="s">
        <v>5771</v>
      </c>
    </row>
    <row r="263" spans="27:37" x14ac:dyDescent="0.35">
      <c r="AA263" s="128" t="s">
        <v>5979</v>
      </c>
      <c r="AB263" s="10" t="s">
        <v>5161</v>
      </c>
      <c r="AC263" s="51" t="s">
        <v>4686</v>
      </c>
      <c r="AD263" s="10" t="s">
        <v>3794</v>
      </c>
      <c r="AE263" s="110" t="s">
        <v>3795</v>
      </c>
      <c r="AF263" s="110" t="s">
        <v>3795</v>
      </c>
      <c r="AG263" s="3" t="s">
        <v>6019</v>
      </c>
      <c r="AH263" s="124">
        <v>24</v>
      </c>
      <c r="AI263" s="145" t="s">
        <v>2353</v>
      </c>
      <c r="AJ263" s="145" t="s">
        <v>1636</v>
      </c>
      <c r="AK263" s="145" t="s">
        <v>5772</v>
      </c>
    </row>
    <row r="264" spans="27:37" x14ac:dyDescent="0.35">
      <c r="AA264" s="128" t="s">
        <v>5979</v>
      </c>
      <c r="AB264" s="10" t="s">
        <v>5161</v>
      </c>
      <c r="AC264" s="51" t="s">
        <v>4707</v>
      </c>
      <c r="AD264" s="10" t="s">
        <v>1636</v>
      </c>
      <c r="AE264" s="111" t="s">
        <v>1636</v>
      </c>
      <c r="AF264" s="111" t="s">
        <v>1636</v>
      </c>
      <c r="AG264" s="3"/>
      <c r="AH264" s="124"/>
      <c r="AI264" s="145" t="s">
        <v>1636</v>
      </c>
      <c r="AJ264" s="145" t="s">
        <v>1636</v>
      </c>
      <c r="AK264" s="145" t="s">
        <v>5773</v>
      </c>
    </row>
    <row r="265" spans="27:37" x14ac:dyDescent="0.35">
      <c r="AA265" s="128" t="s">
        <v>5979</v>
      </c>
      <c r="AB265" s="10" t="s">
        <v>5161</v>
      </c>
      <c r="AC265" s="51" t="s">
        <v>4728</v>
      </c>
      <c r="AD265" s="10" t="s">
        <v>1636</v>
      </c>
      <c r="AE265" s="111" t="s">
        <v>1636</v>
      </c>
      <c r="AF265" s="111" t="s">
        <v>1636</v>
      </c>
      <c r="AG265" s="3"/>
      <c r="AH265" s="124"/>
      <c r="AI265" s="145" t="s">
        <v>1636</v>
      </c>
      <c r="AJ265" s="145" t="s">
        <v>1636</v>
      </c>
      <c r="AK265" s="145" t="s">
        <v>5774</v>
      </c>
    </row>
    <row r="266" spans="27:37" x14ac:dyDescent="0.35">
      <c r="AA266" s="128" t="s">
        <v>5979</v>
      </c>
      <c r="AB266" s="10" t="s">
        <v>5162</v>
      </c>
      <c r="AC266" s="51" t="s">
        <v>4664</v>
      </c>
      <c r="AD266" s="10" t="s">
        <v>6036</v>
      </c>
      <c r="AE266" s="111" t="s">
        <v>6037</v>
      </c>
      <c r="AF266" s="111" t="s">
        <v>6037</v>
      </c>
      <c r="AG266" s="3" t="s">
        <v>6020</v>
      </c>
      <c r="AH266" s="124">
        <v>10</v>
      </c>
      <c r="AI266" s="145" t="s">
        <v>2353</v>
      </c>
      <c r="AJ266" s="145">
        <v>49</v>
      </c>
      <c r="AK266" s="145" t="s">
        <v>5775</v>
      </c>
    </row>
    <row r="267" spans="27:37" x14ac:dyDescent="0.35">
      <c r="AA267" s="128" t="s">
        <v>5979</v>
      </c>
      <c r="AB267" s="10" t="s">
        <v>5162</v>
      </c>
      <c r="AC267" s="51" t="s">
        <v>4685</v>
      </c>
      <c r="AD267" s="10" t="s">
        <v>1721</v>
      </c>
      <c r="AE267" s="110" t="s">
        <v>2109</v>
      </c>
      <c r="AF267" s="110" t="s">
        <v>2109</v>
      </c>
      <c r="AG267" s="3" t="s">
        <v>4456</v>
      </c>
      <c r="AH267" s="124">
        <v>32</v>
      </c>
      <c r="AI267" s="145" t="s">
        <v>2353</v>
      </c>
      <c r="AJ267" s="145" t="s">
        <v>1636</v>
      </c>
      <c r="AK267" s="145" t="s">
        <v>5776</v>
      </c>
    </row>
    <row r="268" spans="27:37" x14ac:dyDescent="0.35">
      <c r="AA268" s="128" t="s">
        <v>5979</v>
      </c>
      <c r="AB268" s="10" t="s">
        <v>5162</v>
      </c>
      <c r="AC268" s="51" t="s">
        <v>4706</v>
      </c>
      <c r="AD268" s="10" t="s">
        <v>6036</v>
      </c>
      <c r="AE268" s="111" t="s">
        <v>6037</v>
      </c>
      <c r="AF268" s="111" t="s">
        <v>6037</v>
      </c>
      <c r="AG268" s="3" t="s">
        <v>6016</v>
      </c>
      <c r="AH268" s="124">
        <v>7</v>
      </c>
      <c r="AI268" s="145" t="s">
        <v>2353</v>
      </c>
      <c r="AJ268" s="145" t="s">
        <v>1636</v>
      </c>
      <c r="AK268" s="145" t="s">
        <v>5777</v>
      </c>
    </row>
    <row r="269" spans="27:37" x14ac:dyDescent="0.35">
      <c r="AA269" s="128" t="s">
        <v>5979</v>
      </c>
      <c r="AB269" s="10" t="s">
        <v>5162</v>
      </c>
      <c r="AC269" s="51" t="s">
        <v>4727</v>
      </c>
      <c r="AD269" s="10" t="s">
        <v>1636</v>
      </c>
      <c r="AE269" s="111" t="s">
        <v>1636</v>
      </c>
      <c r="AF269" s="111" t="s">
        <v>1636</v>
      </c>
      <c r="AG269" s="3"/>
      <c r="AH269" s="124"/>
      <c r="AI269" s="145" t="s">
        <v>1636</v>
      </c>
      <c r="AJ269" s="145" t="s">
        <v>1636</v>
      </c>
      <c r="AK269" s="145" t="s">
        <v>5778</v>
      </c>
    </row>
    <row r="270" spans="27:37" x14ac:dyDescent="0.35">
      <c r="AA270" s="128" t="s">
        <v>5979</v>
      </c>
      <c r="AB270" s="10" t="s">
        <v>5163</v>
      </c>
      <c r="AC270" s="51" t="s">
        <v>4663</v>
      </c>
      <c r="AD270" s="10" t="s">
        <v>1721</v>
      </c>
      <c r="AE270" s="111" t="s">
        <v>2109</v>
      </c>
      <c r="AF270" s="111" t="s">
        <v>2109</v>
      </c>
      <c r="AG270" s="3" t="s">
        <v>4453</v>
      </c>
      <c r="AH270" s="124">
        <v>48</v>
      </c>
      <c r="AI270" s="145" t="s">
        <v>2353</v>
      </c>
      <c r="AJ270" s="145">
        <v>48</v>
      </c>
      <c r="AK270" s="145" t="s">
        <v>5779</v>
      </c>
    </row>
    <row r="271" spans="27:37" x14ac:dyDescent="0.35">
      <c r="AA271" s="128" t="s">
        <v>5979</v>
      </c>
      <c r="AB271" s="10" t="s">
        <v>5163</v>
      </c>
      <c r="AC271" s="51" t="s">
        <v>4684</v>
      </c>
      <c r="AD271" s="10" t="s">
        <v>1636</v>
      </c>
      <c r="AE271" s="110" t="s">
        <v>1636</v>
      </c>
      <c r="AF271" s="110" t="s">
        <v>1636</v>
      </c>
      <c r="AG271" s="3"/>
      <c r="AH271" s="124"/>
      <c r="AI271" s="145" t="s">
        <v>1636</v>
      </c>
      <c r="AJ271" s="145" t="s">
        <v>1636</v>
      </c>
      <c r="AK271" s="145" t="s">
        <v>5780</v>
      </c>
    </row>
    <row r="272" spans="27:37" x14ac:dyDescent="0.35">
      <c r="AA272" s="128" t="s">
        <v>5979</v>
      </c>
      <c r="AB272" s="10" t="s">
        <v>5163</v>
      </c>
      <c r="AC272" s="51" t="s">
        <v>4705</v>
      </c>
      <c r="AD272" s="10" t="s">
        <v>1636</v>
      </c>
      <c r="AE272" s="111" t="s">
        <v>1636</v>
      </c>
      <c r="AF272" s="111" t="s">
        <v>1636</v>
      </c>
      <c r="AG272" s="3"/>
      <c r="AH272" s="124"/>
      <c r="AI272" s="145" t="s">
        <v>1636</v>
      </c>
      <c r="AJ272" s="145" t="s">
        <v>1636</v>
      </c>
      <c r="AK272" s="145" t="s">
        <v>5781</v>
      </c>
    </row>
    <row r="273" spans="27:37" x14ac:dyDescent="0.35">
      <c r="AA273" s="128" t="s">
        <v>5979</v>
      </c>
      <c r="AB273" s="10" t="s">
        <v>5163</v>
      </c>
      <c r="AC273" s="51" t="s">
        <v>4726</v>
      </c>
      <c r="AD273" s="10" t="s">
        <v>1636</v>
      </c>
      <c r="AE273" s="111" t="s">
        <v>1636</v>
      </c>
      <c r="AF273" s="111" t="s">
        <v>1636</v>
      </c>
      <c r="AG273" s="3"/>
      <c r="AH273" s="124"/>
      <c r="AI273" s="145" t="s">
        <v>1636</v>
      </c>
      <c r="AJ273" s="145" t="s">
        <v>1636</v>
      </c>
      <c r="AK273" s="145" t="s">
        <v>5782</v>
      </c>
    </row>
    <row r="274" spans="27:37" x14ac:dyDescent="0.35">
      <c r="AA274" s="128" t="s">
        <v>5979</v>
      </c>
      <c r="AB274" s="10" t="s">
        <v>5164</v>
      </c>
      <c r="AC274" s="51" t="s">
        <v>4662</v>
      </c>
      <c r="AD274" s="10" t="s">
        <v>3794</v>
      </c>
      <c r="AE274" s="111" t="s">
        <v>3795</v>
      </c>
      <c r="AF274" s="111" t="s">
        <v>3795</v>
      </c>
      <c r="AG274" s="3" t="s">
        <v>5371</v>
      </c>
      <c r="AH274" s="124">
        <v>6</v>
      </c>
      <c r="AI274" s="145" t="s">
        <v>2353</v>
      </c>
      <c r="AJ274" s="145">
        <v>49</v>
      </c>
      <c r="AK274" s="145" t="s">
        <v>5783</v>
      </c>
    </row>
    <row r="275" spans="27:37" x14ac:dyDescent="0.35">
      <c r="AA275" s="128" t="s">
        <v>5979</v>
      </c>
      <c r="AB275" s="10" t="s">
        <v>5164</v>
      </c>
      <c r="AC275" s="51" t="s">
        <v>4683</v>
      </c>
      <c r="AD275" s="10" t="s">
        <v>3794</v>
      </c>
      <c r="AE275" s="110" t="s">
        <v>3795</v>
      </c>
      <c r="AF275" s="110" t="s">
        <v>3795</v>
      </c>
      <c r="AG275" s="3" t="s">
        <v>5370</v>
      </c>
      <c r="AH275" s="124">
        <v>29</v>
      </c>
      <c r="AI275" s="145" t="s">
        <v>2353</v>
      </c>
      <c r="AJ275" s="145" t="s">
        <v>1636</v>
      </c>
      <c r="AK275" s="145" t="s">
        <v>5784</v>
      </c>
    </row>
    <row r="276" spans="27:37" x14ac:dyDescent="0.35">
      <c r="AA276" s="128" t="s">
        <v>5979</v>
      </c>
      <c r="AB276" s="10" t="s">
        <v>5164</v>
      </c>
      <c r="AC276" s="51" t="s">
        <v>4704</v>
      </c>
      <c r="AD276" s="10" t="s">
        <v>6036</v>
      </c>
      <c r="AE276" s="110" t="s">
        <v>6037</v>
      </c>
      <c r="AF276" s="110" t="s">
        <v>6037</v>
      </c>
      <c r="AG276" s="3" t="s">
        <v>6020</v>
      </c>
      <c r="AH276" s="124">
        <v>14</v>
      </c>
      <c r="AI276" s="145" t="s">
        <v>2353</v>
      </c>
      <c r="AJ276" s="145" t="s">
        <v>1636</v>
      </c>
      <c r="AK276" s="145" t="s">
        <v>5785</v>
      </c>
    </row>
    <row r="277" spans="27:37" x14ac:dyDescent="0.35">
      <c r="AA277" s="128" t="s">
        <v>5979</v>
      </c>
      <c r="AB277" s="10" t="s">
        <v>5164</v>
      </c>
      <c r="AC277" s="51" t="s">
        <v>4725</v>
      </c>
      <c r="AD277" s="10" t="s">
        <v>1636</v>
      </c>
      <c r="AE277" s="110" t="s">
        <v>1636</v>
      </c>
      <c r="AF277" s="110" t="s">
        <v>1636</v>
      </c>
      <c r="AG277" s="3"/>
      <c r="AH277" s="124"/>
      <c r="AI277" s="145" t="s">
        <v>1636</v>
      </c>
      <c r="AJ277" s="145" t="s">
        <v>1636</v>
      </c>
      <c r="AK277" s="145" t="s">
        <v>5786</v>
      </c>
    </row>
    <row r="278" spans="27:37" x14ac:dyDescent="0.35">
      <c r="AA278" s="128" t="s">
        <v>5979</v>
      </c>
      <c r="AB278" s="10" t="s">
        <v>5165</v>
      </c>
      <c r="AC278" s="51" t="s">
        <v>4661</v>
      </c>
      <c r="AD278" s="10" t="s">
        <v>832</v>
      </c>
      <c r="AE278" s="110" t="s">
        <v>1111</v>
      </c>
      <c r="AF278" s="110" t="s">
        <v>1111</v>
      </c>
      <c r="AG278" s="3" t="s">
        <v>5218</v>
      </c>
      <c r="AH278" s="124">
        <v>46</v>
      </c>
      <c r="AI278" s="145" t="s">
        <v>2353</v>
      </c>
      <c r="AJ278" s="145">
        <v>46</v>
      </c>
      <c r="AK278" s="145" t="s">
        <v>5787</v>
      </c>
    </row>
    <row r="279" spans="27:37" x14ac:dyDescent="0.35">
      <c r="AA279" s="128" t="s">
        <v>5979</v>
      </c>
      <c r="AB279" s="10" t="s">
        <v>5165</v>
      </c>
      <c r="AC279" s="51" t="s">
        <v>4682</v>
      </c>
      <c r="AD279" s="10" t="s">
        <v>1636</v>
      </c>
      <c r="AE279" s="110" t="s">
        <v>1636</v>
      </c>
      <c r="AF279" s="110" t="s">
        <v>1636</v>
      </c>
      <c r="AG279" s="3"/>
      <c r="AH279" s="124"/>
      <c r="AI279" s="145" t="s">
        <v>1636</v>
      </c>
      <c r="AJ279" s="145" t="s">
        <v>1636</v>
      </c>
      <c r="AK279" s="145" t="s">
        <v>5788</v>
      </c>
    </row>
    <row r="280" spans="27:37" x14ac:dyDescent="0.35">
      <c r="AA280" s="128" t="s">
        <v>5979</v>
      </c>
      <c r="AB280" s="10" t="s">
        <v>5165</v>
      </c>
      <c r="AC280" s="51" t="s">
        <v>4703</v>
      </c>
      <c r="AD280" s="10" t="s">
        <v>1636</v>
      </c>
      <c r="AE280" s="110" t="s">
        <v>1636</v>
      </c>
      <c r="AF280" s="110" t="s">
        <v>1636</v>
      </c>
      <c r="AG280" s="3"/>
      <c r="AH280" s="124"/>
      <c r="AI280" s="145" t="s">
        <v>1636</v>
      </c>
      <c r="AJ280" s="145" t="s">
        <v>1636</v>
      </c>
      <c r="AK280" s="145" t="s">
        <v>5789</v>
      </c>
    </row>
    <row r="281" spans="27:37" x14ac:dyDescent="0.35">
      <c r="AA281" s="128" t="s">
        <v>5979</v>
      </c>
      <c r="AB281" s="10" t="s">
        <v>5165</v>
      </c>
      <c r="AC281" s="51" t="s">
        <v>4724</v>
      </c>
      <c r="AD281" s="10" t="s">
        <v>1636</v>
      </c>
      <c r="AE281" s="110" t="s">
        <v>1636</v>
      </c>
      <c r="AF281" s="110" t="s">
        <v>1636</v>
      </c>
      <c r="AG281" s="3"/>
      <c r="AH281" s="124"/>
      <c r="AI281" s="145" t="s">
        <v>1636</v>
      </c>
      <c r="AJ281" s="145" t="s">
        <v>1636</v>
      </c>
      <c r="AK281" s="145" t="s">
        <v>5790</v>
      </c>
    </row>
    <row r="282" spans="27:37" x14ac:dyDescent="0.35">
      <c r="AA282" s="128" t="s">
        <v>5979</v>
      </c>
      <c r="AB282" s="10" t="s">
        <v>5166</v>
      </c>
      <c r="AC282" s="51" t="s">
        <v>4569</v>
      </c>
      <c r="AD282" s="10" t="s">
        <v>837</v>
      </c>
      <c r="AE282" s="110" t="s">
        <v>1117</v>
      </c>
      <c r="AF282" s="110" t="s">
        <v>1117</v>
      </c>
      <c r="AG282" s="3" t="s">
        <v>4291</v>
      </c>
      <c r="AH282" s="124">
        <v>36</v>
      </c>
      <c r="AI282" s="145" t="s">
        <v>2353</v>
      </c>
      <c r="AJ282" s="145">
        <v>46</v>
      </c>
      <c r="AK282" s="145" t="s">
        <v>5791</v>
      </c>
    </row>
    <row r="283" spans="27:37" x14ac:dyDescent="0.35">
      <c r="AA283" s="128" t="s">
        <v>5979</v>
      </c>
      <c r="AB283" s="10" t="s">
        <v>5166</v>
      </c>
      <c r="AC283" s="51" t="s">
        <v>4590</v>
      </c>
      <c r="AD283" s="10" t="s">
        <v>5392</v>
      </c>
      <c r="AE283" s="110" t="s">
        <v>5403</v>
      </c>
      <c r="AF283" s="110" t="s">
        <v>5403</v>
      </c>
      <c r="AG283" s="3" t="s">
        <v>6029</v>
      </c>
      <c r="AH283" s="124">
        <v>10</v>
      </c>
      <c r="AI283" s="145" t="s">
        <v>2353</v>
      </c>
      <c r="AJ283" s="145" t="s">
        <v>1636</v>
      </c>
      <c r="AK283" s="145" t="s">
        <v>5792</v>
      </c>
    </row>
    <row r="284" spans="27:37" x14ac:dyDescent="0.35">
      <c r="AA284" s="128" t="s">
        <v>5979</v>
      </c>
      <c r="AB284" s="10" t="s">
        <v>5166</v>
      </c>
      <c r="AC284" s="51" t="s">
        <v>4611</v>
      </c>
      <c r="AD284" s="10" t="s">
        <v>413</v>
      </c>
      <c r="AE284" s="110" t="s">
        <v>413</v>
      </c>
      <c r="AF284" s="110" t="s">
        <v>413</v>
      </c>
      <c r="AG284" s="3" t="s">
        <v>413</v>
      </c>
      <c r="AH284" s="124"/>
      <c r="AI284" s="145" t="s">
        <v>1636</v>
      </c>
      <c r="AJ284" s="145" t="s">
        <v>1636</v>
      </c>
      <c r="AK284" s="145" t="s">
        <v>5793</v>
      </c>
    </row>
    <row r="285" spans="27:37" x14ac:dyDescent="0.35">
      <c r="AA285" s="128" t="s">
        <v>5979</v>
      </c>
      <c r="AB285" s="10" t="s">
        <v>5166</v>
      </c>
      <c r="AC285" s="51" t="s">
        <v>4632</v>
      </c>
      <c r="AD285" s="10" t="s">
        <v>413</v>
      </c>
      <c r="AE285" s="110" t="s">
        <v>413</v>
      </c>
      <c r="AF285" s="110" t="s">
        <v>413</v>
      </c>
      <c r="AG285" s="3" t="s">
        <v>413</v>
      </c>
      <c r="AH285" s="124"/>
      <c r="AI285" s="145" t="s">
        <v>1636</v>
      </c>
      <c r="AJ285" s="145" t="s">
        <v>1636</v>
      </c>
      <c r="AK285" s="145" t="s">
        <v>5794</v>
      </c>
    </row>
    <row r="286" spans="27:37" x14ac:dyDescent="0.35">
      <c r="AA286" s="128" t="s">
        <v>5979</v>
      </c>
      <c r="AB286" s="10" t="s">
        <v>5167</v>
      </c>
      <c r="AC286" s="51" t="s">
        <v>4568</v>
      </c>
      <c r="AD286" s="10" t="s">
        <v>2092</v>
      </c>
      <c r="AE286" s="110" t="s">
        <v>2110</v>
      </c>
      <c r="AF286" s="110" t="s">
        <v>2110</v>
      </c>
      <c r="AG286" s="3" t="s">
        <v>4451</v>
      </c>
      <c r="AH286" s="124">
        <v>41</v>
      </c>
      <c r="AI286" s="145" t="s">
        <v>2353</v>
      </c>
      <c r="AJ286" s="145">
        <v>49</v>
      </c>
      <c r="AK286" s="145" t="s">
        <v>5795</v>
      </c>
    </row>
    <row r="287" spans="27:37" x14ac:dyDescent="0.35">
      <c r="AA287" s="128" t="s">
        <v>5979</v>
      </c>
      <c r="AB287" s="10" t="s">
        <v>5167</v>
      </c>
      <c r="AC287" s="51" t="s">
        <v>4589</v>
      </c>
      <c r="AD287" s="10" t="s">
        <v>5390</v>
      </c>
      <c r="AE287" s="110" t="s">
        <v>5391</v>
      </c>
      <c r="AF287" s="110" t="s">
        <v>5391</v>
      </c>
      <c r="AG287" s="3" t="s">
        <v>5385</v>
      </c>
      <c r="AH287" s="124">
        <v>8</v>
      </c>
      <c r="AI287" s="145" t="s">
        <v>2353</v>
      </c>
      <c r="AJ287" s="145" t="s">
        <v>1636</v>
      </c>
      <c r="AK287" s="145" t="s">
        <v>5796</v>
      </c>
    </row>
    <row r="288" spans="27:37" x14ac:dyDescent="0.35">
      <c r="AA288" s="128" t="s">
        <v>5979</v>
      </c>
      <c r="AB288" s="10" t="s">
        <v>5167</v>
      </c>
      <c r="AC288" s="51" t="s">
        <v>4610</v>
      </c>
      <c r="AD288" s="10" t="s">
        <v>413</v>
      </c>
      <c r="AE288" s="111" t="s">
        <v>413</v>
      </c>
      <c r="AF288" s="111" t="s">
        <v>413</v>
      </c>
      <c r="AG288" s="3" t="s">
        <v>413</v>
      </c>
      <c r="AH288" s="124"/>
      <c r="AI288" s="145" t="s">
        <v>1636</v>
      </c>
      <c r="AJ288" s="145" t="s">
        <v>1636</v>
      </c>
      <c r="AK288" s="145" t="s">
        <v>5797</v>
      </c>
    </row>
    <row r="289" spans="27:37" x14ac:dyDescent="0.35">
      <c r="AA289" s="128" t="s">
        <v>5979</v>
      </c>
      <c r="AB289" s="10" t="s">
        <v>5167</v>
      </c>
      <c r="AC289" s="51" t="s">
        <v>4631</v>
      </c>
      <c r="AD289" s="10" t="s">
        <v>413</v>
      </c>
      <c r="AE289" s="111" t="s">
        <v>413</v>
      </c>
      <c r="AF289" s="111" t="s">
        <v>413</v>
      </c>
      <c r="AG289" s="3" t="s">
        <v>413</v>
      </c>
      <c r="AH289" s="124"/>
      <c r="AI289" s="145" t="s">
        <v>1636</v>
      </c>
      <c r="AJ289" s="145" t="s">
        <v>1636</v>
      </c>
      <c r="AK289" s="145" t="s">
        <v>5798</v>
      </c>
    </row>
    <row r="290" spans="27:37" x14ac:dyDescent="0.35">
      <c r="AA290" s="128" t="s">
        <v>5979</v>
      </c>
      <c r="AB290" s="10" t="s">
        <v>5168</v>
      </c>
      <c r="AC290" s="51" t="s">
        <v>4567</v>
      </c>
      <c r="AD290" s="10" t="s">
        <v>834</v>
      </c>
      <c r="AE290" s="111" t="s">
        <v>1150</v>
      </c>
      <c r="AF290" s="111" t="s">
        <v>1150</v>
      </c>
      <c r="AG290" s="3" t="s">
        <v>6030</v>
      </c>
      <c r="AH290" s="124">
        <v>7</v>
      </c>
      <c r="AI290" s="145" t="s">
        <v>2353</v>
      </c>
      <c r="AJ290" s="145">
        <v>49</v>
      </c>
      <c r="AK290" s="145" t="s">
        <v>5799</v>
      </c>
    </row>
    <row r="291" spans="27:37" x14ac:dyDescent="0.35">
      <c r="AA291" s="128" t="s">
        <v>5979</v>
      </c>
      <c r="AB291" s="10" t="s">
        <v>5168</v>
      </c>
      <c r="AC291" s="51" t="s">
        <v>4588</v>
      </c>
      <c r="AD291" s="10" t="s">
        <v>834</v>
      </c>
      <c r="AE291" s="110" t="s">
        <v>1150</v>
      </c>
      <c r="AF291" s="110" t="s">
        <v>1150</v>
      </c>
      <c r="AG291" s="3" t="s">
        <v>6031</v>
      </c>
      <c r="AH291" s="124">
        <v>34</v>
      </c>
      <c r="AI291" s="145" t="s">
        <v>2353</v>
      </c>
      <c r="AJ291" s="145" t="s">
        <v>1636</v>
      </c>
      <c r="AK291" s="145" t="s">
        <v>5800</v>
      </c>
    </row>
    <row r="292" spans="27:37" x14ac:dyDescent="0.35">
      <c r="AA292" s="128" t="s">
        <v>5979</v>
      </c>
      <c r="AB292" s="10" t="s">
        <v>5168</v>
      </c>
      <c r="AC292" s="51" t="s">
        <v>4609</v>
      </c>
      <c r="AD292" s="10" t="s">
        <v>837</v>
      </c>
      <c r="AE292" s="111" t="s">
        <v>1117</v>
      </c>
      <c r="AF292" s="111" t="s">
        <v>1117</v>
      </c>
      <c r="AG292" s="3" t="s">
        <v>5384</v>
      </c>
      <c r="AH292" s="124">
        <v>8</v>
      </c>
      <c r="AI292" s="145" t="s">
        <v>2353</v>
      </c>
      <c r="AJ292" s="145" t="s">
        <v>1636</v>
      </c>
      <c r="AK292" s="145" t="s">
        <v>5801</v>
      </c>
    </row>
    <row r="293" spans="27:37" x14ac:dyDescent="0.35">
      <c r="AA293" s="128" t="s">
        <v>5979</v>
      </c>
      <c r="AB293" s="10" t="s">
        <v>5168</v>
      </c>
      <c r="AC293" s="51" t="s">
        <v>4630</v>
      </c>
      <c r="AD293" s="10" t="s">
        <v>413</v>
      </c>
      <c r="AE293" s="111" t="s">
        <v>413</v>
      </c>
      <c r="AF293" s="111" t="s">
        <v>413</v>
      </c>
      <c r="AG293" s="3" t="s">
        <v>413</v>
      </c>
      <c r="AH293" s="124"/>
      <c r="AI293" s="145" t="s">
        <v>1636</v>
      </c>
      <c r="AJ293" s="145" t="s">
        <v>1636</v>
      </c>
      <c r="AK293" s="145" t="s">
        <v>5802</v>
      </c>
    </row>
    <row r="294" spans="27:37" x14ac:dyDescent="0.35">
      <c r="AA294" s="128" t="s">
        <v>5979</v>
      </c>
      <c r="AB294" s="10" t="s">
        <v>5169</v>
      </c>
      <c r="AC294" s="51" t="s">
        <v>4566</v>
      </c>
      <c r="AD294" s="10" t="s">
        <v>2092</v>
      </c>
      <c r="AE294" s="111" t="s">
        <v>2110</v>
      </c>
      <c r="AF294" s="111" t="s">
        <v>2110</v>
      </c>
      <c r="AG294" s="3" t="s">
        <v>4465</v>
      </c>
      <c r="AH294" s="124">
        <v>31</v>
      </c>
      <c r="AI294" s="145" t="s">
        <v>2353</v>
      </c>
      <c r="AJ294" s="145">
        <v>31</v>
      </c>
      <c r="AK294" s="145" t="s">
        <v>5803</v>
      </c>
    </row>
    <row r="295" spans="27:37" x14ac:dyDescent="0.35">
      <c r="AA295" s="128" t="s">
        <v>5979</v>
      </c>
      <c r="AB295" s="10" t="s">
        <v>5169</v>
      </c>
      <c r="AC295" s="51" t="s">
        <v>4587</v>
      </c>
      <c r="AD295" s="10" t="s">
        <v>413</v>
      </c>
      <c r="AE295" s="110" t="s">
        <v>413</v>
      </c>
      <c r="AF295" s="110" t="s">
        <v>413</v>
      </c>
      <c r="AG295" s="3" t="s">
        <v>413</v>
      </c>
      <c r="AH295" s="124"/>
      <c r="AI295" s="145" t="s">
        <v>1636</v>
      </c>
      <c r="AJ295" s="145" t="s">
        <v>1636</v>
      </c>
      <c r="AK295" s="145" t="s">
        <v>5804</v>
      </c>
    </row>
    <row r="296" spans="27:37" x14ac:dyDescent="0.35">
      <c r="AA296" s="128" t="s">
        <v>5979</v>
      </c>
      <c r="AB296" s="10" t="s">
        <v>5169</v>
      </c>
      <c r="AC296" s="51" t="s">
        <v>4608</v>
      </c>
      <c r="AD296" s="10" t="s">
        <v>413</v>
      </c>
      <c r="AE296" s="111" t="s">
        <v>413</v>
      </c>
      <c r="AF296" s="111" t="s">
        <v>413</v>
      </c>
      <c r="AG296" s="3" t="s">
        <v>413</v>
      </c>
      <c r="AH296" s="124"/>
      <c r="AI296" s="145" t="s">
        <v>1636</v>
      </c>
      <c r="AJ296" s="145" t="s">
        <v>1636</v>
      </c>
      <c r="AK296" s="145" t="s">
        <v>5805</v>
      </c>
    </row>
    <row r="297" spans="27:37" x14ac:dyDescent="0.35">
      <c r="AA297" s="128" t="s">
        <v>5979</v>
      </c>
      <c r="AB297" s="10" t="s">
        <v>5169</v>
      </c>
      <c r="AC297" s="51" t="s">
        <v>4629</v>
      </c>
      <c r="AD297" s="10" t="s">
        <v>413</v>
      </c>
      <c r="AE297" s="111" t="s">
        <v>413</v>
      </c>
      <c r="AF297" s="111" t="s">
        <v>413</v>
      </c>
      <c r="AG297" s="3" t="s">
        <v>413</v>
      </c>
      <c r="AH297" s="124"/>
      <c r="AI297" s="145" t="s">
        <v>1636</v>
      </c>
      <c r="AJ297" s="145" t="s">
        <v>1636</v>
      </c>
      <c r="AK297" s="145" t="s">
        <v>5806</v>
      </c>
    </row>
    <row r="298" spans="27:37" x14ac:dyDescent="0.35">
      <c r="AA298" s="128" t="s">
        <v>5979</v>
      </c>
      <c r="AB298" s="10" t="s">
        <v>5170</v>
      </c>
      <c r="AC298" s="51" t="s">
        <v>4565</v>
      </c>
      <c r="AD298" s="10" t="s">
        <v>5390</v>
      </c>
      <c r="AE298" s="111" t="s">
        <v>5391</v>
      </c>
      <c r="AF298" s="111" t="s">
        <v>5391</v>
      </c>
      <c r="AG298" s="3" t="s">
        <v>5385</v>
      </c>
      <c r="AH298" s="124">
        <v>49</v>
      </c>
      <c r="AI298" s="145" t="s">
        <v>2353</v>
      </c>
      <c r="AJ298" s="145">
        <v>49</v>
      </c>
      <c r="AK298" s="145" t="s">
        <v>5807</v>
      </c>
    </row>
    <row r="299" spans="27:37" x14ac:dyDescent="0.35">
      <c r="AA299" s="128" t="s">
        <v>5979</v>
      </c>
      <c r="AB299" s="10" t="s">
        <v>5170</v>
      </c>
      <c r="AC299" s="51" t="s">
        <v>4586</v>
      </c>
      <c r="AD299" s="10" t="s">
        <v>413</v>
      </c>
      <c r="AE299" s="110" t="s">
        <v>413</v>
      </c>
      <c r="AF299" s="110" t="s">
        <v>413</v>
      </c>
      <c r="AG299" s="3" t="s">
        <v>413</v>
      </c>
      <c r="AH299" s="124"/>
      <c r="AI299" s="145" t="s">
        <v>1636</v>
      </c>
      <c r="AJ299" s="145" t="s">
        <v>1636</v>
      </c>
      <c r="AK299" s="145" t="s">
        <v>5808</v>
      </c>
    </row>
    <row r="300" spans="27:37" x14ac:dyDescent="0.35">
      <c r="AA300" s="128" t="s">
        <v>5979</v>
      </c>
      <c r="AB300" s="10" t="s">
        <v>5170</v>
      </c>
      <c r="AC300" s="51" t="s">
        <v>4607</v>
      </c>
      <c r="AD300" s="10" t="s">
        <v>413</v>
      </c>
      <c r="AE300" s="111" t="s">
        <v>413</v>
      </c>
      <c r="AF300" s="111" t="s">
        <v>413</v>
      </c>
      <c r="AG300" s="3" t="s">
        <v>413</v>
      </c>
      <c r="AH300" s="124"/>
      <c r="AI300" s="145" t="s">
        <v>1636</v>
      </c>
      <c r="AJ300" s="145" t="s">
        <v>1636</v>
      </c>
      <c r="AK300" s="145" t="s">
        <v>5809</v>
      </c>
    </row>
    <row r="301" spans="27:37" x14ac:dyDescent="0.35">
      <c r="AA301" s="128" t="s">
        <v>5979</v>
      </c>
      <c r="AB301" s="10" t="s">
        <v>5170</v>
      </c>
      <c r="AC301" s="51" t="s">
        <v>4628</v>
      </c>
      <c r="AD301" s="10" t="s">
        <v>413</v>
      </c>
      <c r="AE301" s="111" t="s">
        <v>413</v>
      </c>
      <c r="AF301" s="111" t="s">
        <v>413</v>
      </c>
      <c r="AG301" s="3" t="s">
        <v>413</v>
      </c>
      <c r="AH301" s="124"/>
      <c r="AI301" s="145" t="s">
        <v>1636</v>
      </c>
      <c r="AJ301" s="145" t="s">
        <v>1636</v>
      </c>
      <c r="AK301" s="145" t="s">
        <v>5810</v>
      </c>
    </row>
    <row r="302" spans="27:37" x14ac:dyDescent="0.35">
      <c r="AA302" s="128" t="s">
        <v>5979</v>
      </c>
      <c r="AB302" s="10" t="s">
        <v>5171</v>
      </c>
      <c r="AC302" s="51" t="s">
        <v>4564</v>
      </c>
      <c r="AD302" s="10" t="s">
        <v>5390</v>
      </c>
      <c r="AE302" s="111" t="s">
        <v>5391</v>
      </c>
      <c r="AF302" s="111" t="s">
        <v>5391</v>
      </c>
      <c r="AG302" s="3" t="s">
        <v>6007</v>
      </c>
      <c r="AH302" s="124">
        <v>12</v>
      </c>
      <c r="AI302" s="145" t="s">
        <v>2353</v>
      </c>
      <c r="AJ302" s="145">
        <v>49</v>
      </c>
      <c r="AK302" s="145" t="s">
        <v>5811</v>
      </c>
    </row>
    <row r="303" spans="27:37" x14ac:dyDescent="0.35">
      <c r="AA303" s="128" t="s">
        <v>5979</v>
      </c>
      <c r="AB303" s="10" t="s">
        <v>5171</v>
      </c>
      <c r="AC303" s="51" t="s">
        <v>4585</v>
      </c>
      <c r="AD303" s="10" t="s">
        <v>2092</v>
      </c>
      <c r="AE303" s="110" t="s">
        <v>2110</v>
      </c>
      <c r="AF303" s="110" t="s">
        <v>2110</v>
      </c>
      <c r="AG303" s="3" t="s">
        <v>4465</v>
      </c>
      <c r="AH303" s="124">
        <v>37</v>
      </c>
      <c r="AI303" s="145" t="s">
        <v>2353</v>
      </c>
      <c r="AJ303" s="145" t="s">
        <v>1636</v>
      </c>
      <c r="AK303" s="145" t="s">
        <v>5812</v>
      </c>
    </row>
    <row r="304" spans="27:37" x14ac:dyDescent="0.35">
      <c r="AA304" s="128" t="s">
        <v>5979</v>
      </c>
      <c r="AB304" s="10" t="s">
        <v>5171</v>
      </c>
      <c r="AC304" s="51" t="s">
        <v>4606</v>
      </c>
      <c r="AD304" s="10" t="s">
        <v>413</v>
      </c>
      <c r="AE304" s="111" t="s">
        <v>413</v>
      </c>
      <c r="AF304" s="111" t="s">
        <v>413</v>
      </c>
      <c r="AG304" s="3" t="s">
        <v>413</v>
      </c>
      <c r="AH304" s="124"/>
      <c r="AI304" s="145" t="s">
        <v>1636</v>
      </c>
      <c r="AJ304" s="145" t="s">
        <v>1636</v>
      </c>
      <c r="AK304" s="145" t="s">
        <v>5813</v>
      </c>
    </row>
    <row r="305" spans="27:37" x14ac:dyDescent="0.35">
      <c r="AA305" s="128" t="s">
        <v>5979</v>
      </c>
      <c r="AB305" s="10" t="s">
        <v>5171</v>
      </c>
      <c r="AC305" s="51" t="s">
        <v>4627</v>
      </c>
      <c r="AD305" s="10" t="s">
        <v>413</v>
      </c>
      <c r="AE305" s="111" t="s">
        <v>413</v>
      </c>
      <c r="AF305" s="111" t="s">
        <v>413</v>
      </c>
      <c r="AG305" s="3" t="s">
        <v>413</v>
      </c>
      <c r="AH305" s="124"/>
      <c r="AI305" s="145" t="s">
        <v>1636</v>
      </c>
      <c r="AJ305" s="145" t="s">
        <v>1636</v>
      </c>
      <c r="AK305" s="145" t="s">
        <v>5814</v>
      </c>
    </row>
    <row r="306" spans="27:37" x14ac:dyDescent="0.35">
      <c r="AA306" s="128" t="s">
        <v>5979</v>
      </c>
      <c r="AB306" s="10" t="s">
        <v>5172</v>
      </c>
      <c r="AC306" s="51" t="s">
        <v>4563</v>
      </c>
      <c r="AD306" s="10" t="s">
        <v>413</v>
      </c>
      <c r="AE306" s="111" t="s">
        <v>413</v>
      </c>
      <c r="AF306" s="111" t="s">
        <v>413</v>
      </c>
      <c r="AG306" t="s">
        <v>413</v>
      </c>
      <c r="AH306" s="124"/>
      <c r="AI306" s="145" t="s">
        <v>1636</v>
      </c>
      <c r="AJ306" s="145">
        <v>0</v>
      </c>
      <c r="AK306" s="145" t="s">
        <v>5815</v>
      </c>
    </row>
    <row r="307" spans="27:37" x14ac:dyDescent="0.35">
      <c r="AA307" s="128" t="s">
        <v>5979</v>
      </c>
      <c r="AB307" s="10" t="s">
        <v>5172</v>
      </c>
      <c r="AC307" s="51" t="s">
        <v>4584</v>
      </c>
      <c r="AD307" s="10" t="s">
        <v>413</v>
      </c>
      <c r="AE307" s="110" t="s">
        <v>413</v>
      </c>
      <c r="AF307" s="110" t="s">
        <v>413</v>
      </c>
      <c r="AG307" s="3" t="s">
        <v>413</v>
      </c>
      <c r="AH307" s="124"/>
      <c r="AI307" s="145" t="s">
        <v>1636</v>
      </c>
      <c r="AJ307" s="145" t="s">
        <v>1636</v>
      </c>
      <c r="AK307" s="145" t="s">
        <v>5816</v>
      </c>
    </row>
    <row r="308" spans="27:37" x14ac:dyDescent="0.35">
      <c r="AA308" s="128" t="s">
        <v>5979</v>
      </c>
      <c r="AB308" s="10" t="s">
        <v>5172</v>
      </c>
      <c r="AC308" s="51" t="s">
        <v>4605</v>
      </c>
      <c r="AD308" s="10" t="s">
        <v>413</v>
      </c>
      <c r="AE308" s="111" t="s">
        <v>413</v>
      </c>
      <c r="AF308" s="111" t="s">
        <v>413</v>
      </c>
      <c r="AG308" s="3" t="s">
        <v>413</v>
      </c>
      <c r="AH308" s="124"/>
      <c r="AI308" s="145" t="s">
        <v>1636</v>
      </c>
      <c r="AJ308" s="145" t="s">
        <v>1636</v>
      </c>
      <c r="AK308" s="145" t="s">
        <v>5817</v>
      </c>
    </row>
    <row r="309" spans="27:37" x14ac:dyDescent="0.35">
      <c r="AA309" s="128" t="s">
        <v>5979</v>
      </c>
      <c r="AB309" s="10" t="s">
        <v>5172</v>
      </c>
      <c r="AC309" s="51" t="s">
        <v>4626</v>
      </c>
      <c r="AD309" s="10" t="s">
        <v>413</v>
      </c>
      <c r="AE309" s="111" t="s">
        <v>413</v>
      </c>
      <c r="AF309" s="111" t="s">
        <v>413</v>
      </c>
      <c r="AG309" s="3" t="s">
        <v>413</v>
      </c>
      <c r="AH309" s="124"/>
      <c r="AI309" s="145" t="s">
        <v>1636</v>
      </c>
      <c r="AJ309" s="145" t="s">
        <v>1636</v>
      </c>
      <c r="AK309" s="145" t="s">
        <v>5818</v>
      </c>
    </row>
    <row r="310" spans="27:37" x14ac:dyDescent="0.35">
      <c r="AA310" s="128" t="s">
        <v>5979</v>
      </c>
      <c r="AB310" s="10" t="s">
        <v>5173</v>
      </c>
      <c r="AC310" s="51" t="s">
        <v>4576</v>
      </c>
      <c r="AD310" s="10" t="s">
        <v>1477</v>
      </c>
      <c r="AE310" s="111" t="s">
        <v>2033</v>
      </c>
      <c r="AF310" s="111" t="s">
        <v>2033</v>
      </c>
      <c r="AG310" s="3" t="s">
        <v>6032</v>
      </c>
      <c r="AH310" s="124">
        <v>48</v>
      </c>
      <c r="AI310" s="145" t="s">
        <v>2353</v>
      </c>
      <c r="AJ310" s="145">
        <v>48</v>
      </c>
      <c r="AK310" s="145" t="s">
        <v>5819</v>
      </c>
    </row>
    <row r="311" spans="27:37" x14ac:dyDescent="0.35">
      <c r="AA311" s="128" t="s">
        <v>5979</v>
      </c>
      <c r="AB311" s="10" t="s">
        <v>5173</v>
      </c>
      <c r="AC311" s="51" t="s">
        <v>4597</v>
      </c>
      <c r="AD311" s="10" t="s">
        <v>413</v>
      </c>
      <c r="AE311" s="110" t="s">
        <v>413</v>
      </c>
      <c r="AF311" s="110" t="s">
        <v>413</v>
      </c>
      <c r="AG311" s="3" t="s">
        <v>413</v>
      </c>
      <c r="AH311" s="124"/>
      <c r="AI311" s="145" t="s">
        <v>1636</v>
      </c>
      <c r="AJ311" s="145" t="s">
        <v>1636</v>
      </c>
      <c r="AK311" s="145" t="s">
        <v>5820</v>
      </c>
    </row>
    <row r="312" spans="27:37" x14ac:dyDescent="0.35">
      <c r="AA312" s="128" t="s">
        <v>5979</v>
      </c>
      <c r="AB312" s="10" t="s">
        <v>5173</v>
      </c>
      <c r="AC312" s="51" t="s">
        <v>4618</v>
      </c>
      <c r="AD312" s="10" t="s">
        <v>413</v>
      </c>
      <c r="AE312" s="111" t="s">
        <v>413</v>
      </c>
      <c r="AF312" s="111" t="s">
        <v>413</v>
      </c>
      <c r="AG312" s="3" t="s">
        <v>413</v>
      </c>
      <c r="AH312" s="124"/>
      <c r="AI312" s="145" t="s">
        <v>1636</v>
      </c>
      <c r="AJ312" s="145" t="s">
        <v>1636</v>
      </c>
      <c r="AK312" s="145" t="s">
        <v>5821</v>
      </c>
    </row>
    <row r="313" spans="27:37" x14ac:dyDescent="0.35">
      <c r="AA313" s="128" t="s">
        <v>5979</v>
      </c>
      <c r="AB313" s="10" t="s">
        <v>5173</v>
      </c>
      <c r="AC313" s="51" t="s">
        <v>4639</v>
      </c>
      <c r="AD313" s="10" t="s">
        <v>413</v>
      </c>
      <c r="AE313" s="111" t="s">
        <v>413</v>
      </c>
      <c r="AF313" s="111" t="s">
        <v>413</v>
      </c>
      <c r="AG313" s="3" t="s">
        <v>413</v>
      </c>
      <c r="AH313" s="124"/>
      <c r="AI313" s="145" t="s">
        <v>1636</v>
      </c>
      <c r="AJ313" s="145" t="s">
        <v>1636</v>
      </c>
      <c r="AK313" s="145" t="s">
        <v>5822</v>
      </c>
    </row>
    <row r="314" spans="27:37" x14ac:dyDescent="0.35">
      <c r="AA314" s="128" t="s">
        <v>5979</v>
      </c>
      <c r="AB314" s="10" t="s">
        <v>5174</v>
      </c>
      <c r="AC314" s="51" t="s">
        <v>4575</v>
      </c>
      <c r="AD314" s="10" t="s">
        <v>5392</v>
      </c>
      <c r="AE314" s="111" t="s">
        <v>5403</v>
      </c>
      <c r="AF314" s="111" t="s">
        <v>5403</v>
      </c>
      <c r="AG314" s="3" t="s">
        <v>5398</v>
      </c>
      <c r="AH314" s="124">
        <v>19</v>
      </c>
      <c r="AI314" s="145" t="s">
        <v>2353</v>
      </c>
      <c r="AJ314" s="145">
        <v>51</v>
      </c>
      <c r="AK314" s="145" t="s">
        <v>5823</v>
      </c>
    </row>
    <row r="315" spans="27:37" x14ac:dyDescent="0.35">
      <c r="AA315" s="128" t="s">
        <v>5979</v>
      </c>
      <c r="AB315" s="10" t="s">
        <v>5174</v>
      </c>
      <c r="AC315" s="51" t="s">
        <v>4596</v>
      </c>
      <c r="AD315" s="10" t="s">
        <v>1475</v>
      </c>
      <c r="AE315" s="110" t="s">
        <v>1634</v>
      </c>
      <c r="AF315" s="110" t="s">
        <v>1634</v>
      </c>
      <c r="AG315" s="3" t="s">
        <v>6033</v>
      </c>
      <c r="AH315" s="124">
        <v>32</v>
      </c>
      <c r="AI315" s="145" t="s">
        <v>2353</v>
      </c>
      <c r="AJ315" s="145" t="s">
        <v>1636</v>
      </c>
      <c r="AK315" s="145" t="s">
        <v>5824</v>
      </c>
    </row>
    <row r="316" spans="27:37" x14ac:dyDescent="0.35">
      <c r="AA316" s="128" t="s">
        <v>5979</v>
      </c>
      <c r="AB316" s="10" t="s">
        <v>5174</v>
      </c>
      <c r="AC316" s="51" t="s">
        <v>4617</v>
      </c>
      <c r="AD316" s="10" t="s">
        <v>413</v>
      </c>
      <c r="AE316" s="111" t="s">
        <v>413</v>
      </c>
      <c r="AF316" s="111" t="s">
        <v>413</v>
      </c>
      <c r="AG316" s="3" t="s">
        <v>413</v>
      </c>
      <c r="AH316" s="124"/>
      <c r="AI316" s="145" t="s">
        <v>1636</v>
      </c>
      <c r="AJ316" s="145" t="s">
        <v>1636</v>
      </c>
      <c r="AK316" s="145" t="s">
        <v>5825</v>
      </c>
    </row>
    <row r="317" spans="27:37" x14ac:dyDescent="0.35">
      <c r="AA317" s="128" t="s">
        <v>5979</v>
      </c>
      <c r="AB317" s="10" t="s">
        <v>5174</v>
      </c>
      <c r="AC317" s="51" t="s">
        <v>4638</v>
      </c>
      <c r="AD317" s="10" t="s">
        <v>413</v>
      </c>
      <c r="AE317" s="111" t="s">
        <v>413</v>
      </c>
      <c r="AF317" s="111" t="s">
        <v>413</v>
      </c>
      <c r="AG317" s="3" t="s">
        <v>413</v>
      </c>
      <c r="AH317" s="124"/>
      <c r="AI317" s="145" t="s">
        <v>1636</v>
      </c>
      <c r="AJ317" s="145" t="s">
        <v>1636</v>
      </c>
      <c r="AK317" s="145" t="s">
        <v>5826</v>
      </c>
    </row>
    <row r="318" spans="27:37" x14ac:dyDescent="0.35">
      <c r="AA318" s="128" t="s">
        <v>5979</v>
      </c>
      <c r="AB318" s="10" t="s">
        <v>5175</v>
      </c>
      <c r="AC318" s="51" t="s">
        <v>4574</v>
      </c>
      <c r="AD318" s="10" t="s">
        <v>837</v>
      </c>
      <c r="AE318" s="111" t="s">
        <v>1117</v>
      </c>
      <c r="AF318" s="111" t="s">
        <v>1117</v>
      </c>
      <c r="AG318" s="3" t="s">
        <v>5389</v>
      </c>
      <c r="AH318" s="124">
        <v>36</v>
      </c>
      <c r="AI318" s="145" t="s">
        <v>2353</v>
      </c>
      <c r="AJ318" s="145">
        <v>36</v>
      </c>
      <c r="AK318" s="145" t="s">
        <v>5827</v>
      </c>
    </row>
    <row r="319" spans="27:37" x14ac:dyDescent="0.35">
      <c r="AA319" s="128" t="s">
        <v>5979</v>
      </c>
      <c r="AB319" s="10" t="s">
        <v>5175</v>
      </c>
      <c r="AC319" s="51" t="s">
        <v>4595</v>
      </c>
      <c r="AD319" s="10" t="s">
        <v>413</v>
      </c>
      <c r="AE319" s="111" t="s">
        <v>413</v>
      </c>
      <c r="AF319" s="111" t="s">
        <v>413</v>
      </c>
      <c r="AG319" s="3" t="s">
        <v>413</v>
      </c>
      <c r="AH319" s="124"/>
      <c r="AI319" s="145" t="s">
        <v>1636</v>
      </c>
      <c r="AJ319" s="145" t="s">
        <v>1636</v>
      </c>
      <c r="AK319" s="145" t="s">
        <v>5828</v>
      </c>
    </row>
    <row r="320" spans="27:37" x14ac:dyDescent="0.35">
      <c r="AA320" s="128" t="s">
        <v>5979</v>
      </c>
      <c r="AB320" s="10" t="s">
        <v>5175</v>
      </c>
      <c r="AC320" s="51" t="s">
        <v>4616</v>
      </c>
      <c r="AD320" s="10" t="s">
        <v>413</v>
      </c>
      <c r="AE320" s="111" t="s">
        <v>413</v>
      </c>
      <c r="AF320" s="111" t="s">
        <v>413</v>
      </c>
      <c r="AG320" s="3" t="s">
        <v>413</v>
      </c>
      <c r="AH320" s="124"/>
      <c r="AI320" s="145" t="s">
        <v>1636</v>
      </c>
      <c r="AJ320" s="145" t="s">
        <v>1636</v>
      </c>
      <c r="AK320" s="145" t="s">
        <v>5829</v>
      </c>
    </row>
    <row r="321" spans="27:37" x14ac:dyDescent="0.35">
      <c r="AA321" s="128" t="s">
        <v>5979</v>
      </c>
      <c r="AB321" s="10" t="s">
        <v>5175</v>
      </c>
      <c r="AC321" s="51" t="s">
        <v>4637</v>
      </c>
      <c r="AD321" s="10" t="s">
        <v>413</v>
      </c>
      <c r="AE321" s="111" t="s">
        <v>413</v>
      </c>
      <c r="AF321" s="111" t="s">
        <v>413</v>
      </c>
      <c r="AG321" s="3" t="s">
        <v>413</v>
      </c>
      <c r="AH321" s="124"/>
      <c r="AI321" s="145" t="s">
        <v>1636</v>
      </c>
      <c r="AJ321" s="145" t="s">
        <v>1636</v>
      </c>
      <c r="AK321" s="145" t="s">
        <v>5830</v>
      </c>
    </row>
    <row r="322" spans="27:37" x14ac:dyDescent="0.35">
      <c r="AA322" s="128" t="s">
        <v>5979</v>
      </c>
      <c r="AB322" s="10" t="s">
        <v>5176</v>
      </c>
      <c r="AC322" s="51" t="s">
        <v>4573</v>
      </c>
      <c r="AD322" s="10" t="s">
        <v>834</v>
      </c>
      <c r="AE322" s="110" t="s">
        <v>1150</v>
      </c>
      <c r="AF322" s="110" t="s">
        <v>1150</v>
      </c>
      <c r="AG322" s="3" t="s">
        <v>6034</v>
      </c>
      <c r="AH322" s="124">
        <v>29</v>
      </c>
      <c r="AI322" s="145" t="s">
        <v>2353</v>
      </c>
      <c r="AJ322" s="145">
        <v>49</v>
      </c>
      <c r="AK322" s="145" t="s">
        <v>5831</v>
      </c>
    </row>
    <row r="323" spans="27:37" x14ac:dyDescent="0.35">
      <c r="AA323" s="128" t="s">
        <v>5979</v>
      </c>
      <c r="AB323" s="10" t="s">
        <v>5176</v>
      </c>
      <c r="AC323" s="51" t="s">
        <v>4594</v>
      </c>
      <c r="AD323" s="41" t="s">
        <v>5390</v>
      </c>
      <c r="AE323" s="112" t="s">
        <v>5391</v>
      </c>
      <c r="AF323" s="112" t="s">
        <v>5391</v>
      </c>
      <c r="AG323" s="3" t="s">
        <v>5373</v>
      </c>
      <c r="AH323" s="124">
        <v>20</v>
      </c>
      <c r="AI323" s="145" t="s">
        <v>2353</v>
      </c>
      <c r="AJ323" s="145" t="s">
        <v>1636</v>
      </c>
      <c r="AK323" s="145" t="s">
        <v>5832</v>
      </c>
    </row>
    <row r="324" spans="27:37" x14ac:dyDescent="0.35">
      <c r="AA324" s="128" t="s">
        <v>5979</v>
      </c>
      <c r="AB324" s="10" t="s">
        <v>5176</v>
      </c>
      <c r="AC324" s="51" t="s">
        <v>4615</v>
      </c>
      <c r="AD324" s="10" t="s">
        <v>413</v>
      </c>
      <c r="AE324" s="111" t="s">
        <v>413</v>
      </c>
      <c r="AF324" s="111" t="s">
        <v>413</v>
      </c>
      <c r="AG324" s="3" t="s">
        <v>413</v>
      </c>
      <c r="AH324" s="124"/>
      <c r="AI324" s="145" t="s">
        <v>1636</v>
      </c>
      <c r="AJ324" s="145" t="s">
        <v>1636</v>
      </c>
      <c r="AK324" s="145" t="s">
        <v>5833</v>
      </c>
    </row>
    <row r="325" spans="27:37" x14ac:dyDescent="0.35">
      <c r="AA325" s="128" t="s">
        <v>5979</v>
      </c>
      <c r="AB325" s="10" t="s">
        <v>5176</v>
      </c>
      <c r="AC325" s="51" t="s">
        <v>4636</v>
      </c>
      <c r="AD325" s="10" t="s">
        <v>413</v>
      </c>
      <c r="AE325" s="111" t="s">
        <v>413</v>
      </c>
      <c r="AF325" s="111" t="s">
        <v>413</v>
      </c>
      <c r="AG325" s="3" t="s">
        <v>413</v>
      </c>
      <c r="AH325" s="124"/>
      <c r="AI325" s="145" t="s">
        <v>1636</v>
      </c>
      <c r="AJ325" s="145" t="s">
        <v>1636</v>
      </c>
      <c r="AK325" s="145" t="s">
        <v>5834</v>
      </c>
    </row>
    <row r="326" spans="27:37" x14ac:dyDescent="0.35">
      <c r="AA326" s="128" t="s">
        <v>5979</v>
      </c>
      <c r="AB326" s="10" t="s">
        <v>5180</v>
      </c>
      <c r="AC326" s="51" t="s">
        <v>4572</v>
      </c>
      <c r="AD326" s="10" t="s">
        <v>834</v>
      </c>
      <c r="AE326" s="111" t="s">
        <v>1150</v>
      </c>
      <c r="AF326" s="111" t="s">
        <v>1150</v>
      </c>
      <c r="AG326" s="3" t="s">
        <v>6030</v>
      </c>
      <c r="AH326" s="124">
        <v>45</v>
      </c>
      <c r="AI326" s="145" t="s">
        <v>2353</v>
      </c>
      <c r="AJ326" s="145">
        <v>45</v>
      </c>
      <c r="AK326" s="145" t="s">
        <v>5835</v>
      </c>
    </row>
    <row r="327" spans="27:37" x14ac:dyDescent="0.35">
      <c r="AA327" s="128" t="s">
        <v>5979</v>
      </c>
      <c r="AB327" s="10" t="s">
        <v>5180</v>
      </c>
      <c r="AC327" s="51" t="s">
        <v>4593</v>
      </c>
      <c r="AD327" s="10" t="s">
        <v>413</v>
      </c>
      <c r="AE327" s="110" t="s">
        <v>413</v>
      </c>
      <c r="AF327" s="110" t="s">
        <v>413</v>
      </c>
      <c r="AG327" s="3" t="s">
        <v>413</v>
      </c>
      <c r="AH327" s="124"/>
      <c r="AI327" s="145" t="s">
        <v>1636</v>
      </c>
      <c r="AJ327" s="145" t="s">
        <v>1636</v>
      </c>
      <c r="AK327" s="145" t="s">
        <v>5836</v>
      </c>
    </row>
    <row r="328" spans="27:37" x14ac:dyDescent="0.35">
      <c r="AA328" s="128" t="s">
        <v>5979</v>
      </c>
      <c r="AB328" s="10" t="s">
        <v>5180</v>
      </c>
      <c r="AC328" s="51" t="s">
        <v>4614</v>
      </c>
      <c r="AD328" s="10" t="s">
        <v>413</v>
      </c>
      <c r="AE328" s="111" t="s">
        <v>413</v>
      </c>
      <c r="AF328" s="111" t="s">
        <v>413</v>
      </c>
      <c r="AG328" s="3" t="s">
        <v>413</v>
      </c>
      <c r="AH328" s="124"/>
      <c r="AI328" s="145" t="s">
        <v>1636</v>
      </c>
      <c r="AJ328" s="145" t="s">
        <v>1636</v>
      </c>
      <c r="AK328" s="145" t="s">
        <v>5837</v>
      </c>
    </row>
    <row r="329" spans="27:37" x14ac:dyDescent="0.35">
      <c r="AA329" s="128" t="s">
        <v>5979</v>
      </c>
      <c r="AB329" s="10" t="s">
        <v>5180</v>
      </c>
      <c r="AC329" s="51" t="s">
        <v>4635</v>
      </c>
      <c r="AD329" s="10" t="s">
        <v>413</v>
      </c>
      <c r="AE329" s="111" t="s">
        <v>413</v>
      </c>
      <c r="AF329" s="111" t="s">
        <v>413</v>
      </c>
      <c r="AG329" s="3" t="s">
        <v>413</v>
      </c>
      <c r="AH329" s="124"/>
      <c r="AI329" s="145" t="s">
        <v>1636</v>
      </c>
      <c r="AJ329" s="145" t="s">
        <v>1636</v>
      </c>
      <c r="AK329" s="145" t="s">
        <v>5838</v>
      </c>
    </row>
    <row r="330" spans="27:37" x14ac:dyDescent="0.35">
      <c r="AA330" s="128" t="s">
        <v>5979</v>
      </c>
      <c r="AB330" s="10" t="s">
        <v>5181</v>
      </c>
      <c r="AC330" s="51" t="s">
        <v>4571</v>
      </c>
      <c r="AD330" s="10" t="s">
        <v>5392</v>
      </c>
      <c r="AE330" s="111" t="s">
        <v>5403</v>
      </c>
      <c r="AF330" s="111" t="s">
        <v>5403</v>
      </c>
      <c r="AG330" s="3" t="s">
        <v>6029</v>
      </c>
      <c r="AH330" s="124">
        <v>20</v>
      </c>
      <c r="AI330" s="145" t="s">
        <v>2353</v>
      </c>
      <c r="AJ330" s="145">
        <v>49</v>
      </c>
      <c r="AK330" s="145" t="s">
        <v>5839</v>
      </c>
    </row>
    <row r="331" spans="27:37" x14ac:dyDescent="0.35">
      <c r="AA331" s="128" t="s">
        <v>5979</v>
      </c>
      <c r="AB331" s="10" t="s">
        <v>5181</v>
      </c>
      <c r="AC331" s="51" t="s">
        <v>4592</v>
      </c>
      <c r="AD331" s="10" t="s">
        <v>2092</v>
      </c>
      <c r="AE331" s="110" t="s">
        <v>2110</v>
      </c>
      <c r="AF331" s="110" t="s">
        <v>2110</v>
      </c>
      <c r="AG331" s="3" t="s">
        <v>4451</v>
      </c>
      <c r="AH331" s="124">
        <v>29</v>
      </c>
      <c r="AI331" s="145" t="s">
        <v>2353</v>
      </c>
      <c r="AJ331" s="145" t="s">
        <v>1636</v>
      </c>
      <c r="AK331" s="145" t="s">
        <v>5840</v>
      </c>
    </row>
    <row r="332" spans="27:37" x14ac:dyDescent="0.35">
      <c r="AA332" s="128" t="s">
        <v>5979</v>
      </c>
      <c r="AB332" s="10" t="s">
        <v>5181</v>
      </c>
      <c r="AC332" s="51" t="s">
        <v>4613</v>
      </c>
      <c r="AD332" s="10" t="s">
        <v>413</v>
      </c>
      <c r="AE332" s="111" t="s">
        <v>413</v>
      </c>
      <c r="AF332" s="111" t="s">
        <v>413</v>
      </c>
      <c r="AG332" s="3" t="s">
        <v>413</v>
      </c>
      <c r="AH332" s="124"/>
      <c r="AI332" s="145" t="s">
        <v>1636</v>
      </c>
      <c r="AJ332" s="145" t="s">
        <v>1636</v>
      </c>
      <c r="AK332" s="145" t="s">
        <v>5841</v>
      </c>
    </row>
    <row r="333" spans="27:37" x14ac:dyDescent="0.35">
      <c r="AA333" s="128" t="s">
        <v>5979</v>
      </c>
      <c r="AB333" s="10" t="s">
        <v>5181</v>
      </c>
      <c r="AC333" s="51" t="s">
        <v>4634</v>
      </c>
      <c r="AD333" s="10" t="s">
        <v>413</v>
      </c>
      <c r="AE333" s="111" t="s">
        <v>413</v>
      </c>
      <c r="AF333" s="111" t="s">
        <v>413</v>
      </c>
      <c r="AG333" s="3" t="s">
        <v>413</v>
      </c>
      <c r="AH333" s="124"/>
      <c r="AI333" s="145" t="s">
        <v>1636</v>
      </c>
      <c r="AJ333" s="145" t="s">
        <v>1636</v>
      </c>
      <c r="AK333" s="145" t="s">
        <v>5842</v>
      </c>
    </row>
    <row r="334" spans="27:37" x14ac:dyDescent="0.35">
      <c r="AA334" s="128" t="s">
        <v>5979</v>
      </c>
      <c r="AB334" s="10" t="s">
        <v>5182</v>
      </c>
      <c r="AC334" s="51" t="s">
        <v>4570</v>
      </c>
      <c r="AD334" s="10" t="s">
        <v>837</v>
      </c>
      <c r="AE334" s="111" t="s">
        <v>1117</v>
      </c>
      <c r="AF334" s="111" t="s">
        <v>1117</v>
      </c>
      <c r="AG334" s="3" t="s">
        <v>6035</v>
      </c>
      <c r="AH334" s="124">
        <v>26</v>
      </c>
      <c r="AI334" s="145" t="s">
        <v>2353</v>
      </c>
      <c r="AJ334" s="145">
        <v>44</v>
      </c>
      <c r="AK334" s="145" t="s">
        <v>5843</v>
      </c>
    </row>
    <row r="335" spans="27:37" x14ac:dyDescent="0.35">
      <c r="AA335" s="128" t="s">
        <v>5979</v>
      </c>
      <c r="AB335" s="10" t="s">
        <v>5182</v>
      </c>
      <c r="AC335" s="51" t="s">
        <v>4591</v>
      </c>
      <c r="AD335" s="10" t="s">
        <v>837</v>
      </c>
      <c r="AE335" s="110" t="s">
        <v>1117</v>
      </c>
      <c r="AF335" s="110" t="s">
        <v>1117</v>
      </c>
      <c r="AG335" s="3" t="s">
        <v>5388</v>
      </c>
      <c r="AH335" s="124">
        <v>18</v>
      </c>
      <c r="AI335" s="145" t="s">
        <v>2353</v>
      </c>
      <c r="AJ335" s="145" t="s">
        <v>1636</v>
      </c>
      <c r="AK335" s="145" t="s">
        <v>5844</v>
      </c>
    </row>
    <row r="336" spans="27:37" x14ac:dyDescent="0.35">
      <c r="AA336" s="128" t="s">
        <v>5979</v>
      </c>
      <c r="AB336" s="10" t="s">
        <v>5182</v>
      </c>
      <c r="AC336" s="51" t="s">
        <v>4612</v>
      </c>
      <c r="AD336" s="10" t="s">
        <v>413</v>
      </c>
      <c r="AE336" s="111" t="s">
        <v>413</v>
      </c>
      <c r="AF336" s="111" t="s">
        <v>413</v>
      </c>
      <c r="AG336" s="3" t="s">
        <v>413</v>
      </c>
      <c r="AH336" s="124"/>
      <c r="AI336" s="145" t="s">
        <v>1636</v>
      </c>
      <c r="AJ336" s="145" t="s">
        <v>1636</v>
      </c>
      <c r="AK336" s="145" t="s">
        <v>5845</v>
      </c>
    </row>
    <row r="337" spans="27:37" x14ac:dyDescent="0.35">
      <c r="AA337" s="128" t="s">
        <v>5979</v>
      </c>
      <c r="AB337" s="10" t="s">
        <v>5182</v>
      </c>
      <c r="AC337" s="51" t="s">
        <v>4633</v>
      </c>
      <c r="AD337" s="10" t="s">
        <v>413</v>
      </c>
      <c r="AE337" s="111" t="s">
        <v>413</v>
      </c>
      <c r="AF337" s="111" t="s">
        <v>413</v>
      </c>
      <c r="AG337" s="3" t="s">
        <v>413</v>
      </c>
      <c r="AH337" s="124"/>
      <c r="AI337" s="145" t="s">
        <v>1636</v>
      </c>
      <c r="AJ337" s="145" t="s">
        <v>1636</v>
      </c>
      <c r="AK337" s="145" t="s">
        <v>5846</v>
      </c>
    </row>
    <row r="338" spans="27:37" x14ac:dyDescent="0.35">
      <c r="AA338" s="128" t="s">
        <v>5979</v>
      </c>
      <c r="AB338" s="10" t="s">
        <v>5183</v>
      </c>
      <c r="AC338" s="51" t="s">
        <v>4583</v>
      </c>
      <c r="AD338" s="10" t="s">
        <v>832</v>
      </c>
      <c r="AE338" s="111" t="s">
        <v>1111</v>
      </c>
      <c r="AF338" s="111" t="s">
        <v>1111</v>
      </c>
      <c r="AG338" s="3" t="s">
        <v>6021</v>
      </c>
      <c r="AH338" s="124">
        <v>18</v>
      </c>
      <c r="AI338" s="145" t="s">
        <v>2353</v>
      </c>
      <c r="AJ338" s="145">
        <v>49</v>
      </c>
      <c r="AK338" s="145" t="s">
        <v>5847</v>
      </c>
    </row>
    <row r="339" spans="27:37" x14ac:dyDescent="0.35">
      <c r="AA339" s="128" t="s">
        <v>5979</v>
      </c>
      <c r="AB339" s="10" t="s">
        <v>5183</v>
      </c>
      <c r="AC339" s="51" t="s">
        <v>4604</v>
      </c>
      <c r="AD339" s="10" t="s">
        <v>832</v>
      </c>
      <c r="AE339" s="110" t="s">
        <v>1111</v>
      </c>
      <c r="AF339" s="110" t="s">
        <v>1111</v>
      </c>
      <c r="AG339" s="3" t="s">
        <v>4463</v>
      </c>
      <c r="AH339" s="124">
        <v>31</v>
      </c>
      <c r="AI339" s="145" t="s">
        <v>2353</v>
      </c>
      <c r="AJ339" s="145" t="s">
        <v>1636</v>
      </c>
      <c r="AK339" s="145" t="s">
        <v>5848</v>
      </c>
    </row>
    <row r="340" spans="27:37" x14ac:dyDescent="0.35">
      <c r="AA340" s="128" t="s">
        <v>5979</v>
      </c>
      <c r="AB340" s="10" t="s">
        <v>5183</v>
      </c>
      <c r="AC340" s="51" t="s">
        <v>4625</v>
      </c>
      <c r="AD340" s="10" t="s">
        <v>413</v>
      </c>
      <c r="AE340" s="111" t="s">
        <v>413</v>
      </c>
      <c r="AF340" s="111" t="s">
        <v>413</v>
      </c>
      <c r="AG340" s="3" t="s">
        <v>413</v>
      </c>
      <c r="AH340" s="124"/>
      <c r="AI340" s="145" t="s">
        <v>1636</v>
      </c>
      <c r="AJ340" s="145" t="s">
        <v>1636</v>
      </c>
      <c r="AK340" s="145" t="s">
        <v>5849</v>
      </c>
    </row>
    <row r="341" spans="27:37" x14ac:dyDescent="0.35">
      <c r="AA341" s="128" t="s">
        <v>5979</v>
      </c>
      <c r="AB341" s="10" t="s">
        <v>5183</v>
      </c>
      <c r="AC341" s="51" t="s">
        <v>4646</v>
      </c>
      <c r="AD341" s="10" t="s">
        <v>413</v>
      </c>
      <c r="AE341" s="111" t="s">
        <v>413</v>
      </c>
      <c r="AF341" s="111" t="s">
        <v>413</v>
      </c>
      <c r="AG341" s="3" t="s">
        <v>413</v>
      </c>
      <c r="AH341" s="124"/>
      <c r="AI341" s="145" t="s">
        <v>1636</v>
      </c>
      <c r="AJ341" s="145" t="s">
        <v>1636</v>
      </c>
      <c r="AK341" s="145" t="s">
        <v>5850</v>
      </c>
    </row>
    <row r="342" spans="27:37" x14ac:dyDescent="0.35">
      <c r="AA342" s="128" t="s">
        <v>5979</v>
      </c>
      <c r="AB342" s="10" t="s">
        <v>5184</v>
      </c>
      <c r="AC342" s="51" t="s">
        <v>4582</v>
      </c>
      <c r="AD342" s="10" t="s">
        <v>832</v>
      </c>
      <c r="AE342" s="111" t="s">
        <v>1111</v>
      </c>
      <c r="AF342" s="111" t="s">
        <v>1111</v>
      </c>
      <c r="AG342" s="3" t="s">
        <v>4911</v>
      </c>
      <c r="AH342" s="124">
        <v>34</v>
      </c>
      <c r="AI342" s="145" t="s">
        <v>2353</v>
      </c>
      <c r="AJ342" s="145">
        <v>49</v>
      </c>
      <c r="AK342" s="145" t="s">
        <v>5851</v>
      </c>
    </row>
    <row r="343" spans="27:37" x14ac:dyDescent="0.35">
      <c r="AA343" s="128" t="s">
        <v>5979</v>
      </c>
      <c r="AB343" s="10" t="s">
        <v>5184</v>
      </c>
      <c r="AC343" s="51" t="s">
        <v>4603</v>
      </c>
      <c r="AD343" s="10" t="s">
        <v>1477</v>
      </c>
      <c r="AE343" s="110" t="s">
        <v>3144</v>
      </c>
      <c r="AF343" s="110" t="s">
        <v>3144</v>
      </c>
      <c r="AG343" s="3" t="s">
        <v>6022</v>
      </c>
      <c r="AH343" s="124">
        <v>15</v>
      </c>
      <c r="AI343" s="145" t="s">
        <v>2353</v>
      </c>
      <c r="AJ343" s="145" t="s">
        <v>1636</v>
      </c>
      <c r="AK343" s="145" t="s">
        <v>5852</v>
      </c>
    </row>
    <row r="344" spans="27:37" x14ac:dyDescent="0.35">
      <c r="AA344" s="128" t="s">
        <v>5979</v>
      </c>
      <c r="AB344" s="10" t="s">
        <v>5184</v>
      </c>
      <c r="AC344" s="51" t="s">
        <v>4624</v>
      </c>
      <c r="AD344" s="10" t="s">
        <v>413</v>
      </c>
      <c r="AE344" s="111" t="s">
        <v>413</v>
      </c>
      <c r="AF344" s="111" t="s">
        <v>413</v>
      </c>
      <c r="AG344" s="3" t="s">
        <v>413</v>
      </c>
      <c r="AH344" s="124"/>
      <c r="AI344" s="145" t="s">
        <v>1636</v>
      </c>
      <c r="AJ344" s="145" t="s">
        <v>1636</v>
      </c>
      <c r="AK344" s="145" t="s">
        <v>5853</v>
      </c>
    </row>
    <row r="345" spans="27:37" x14ac:dyDescent="0.35">
      <c r="AA345" s="128" t="s">
        <v>5979</v>
      </c>
      <c r="AB345" s="10" t="s">
        <v>5184</v>
      </c>
      <c r="AC345" s="51" t="s">
        <v>4645</v>
      </c>
      <c r="AD345" s="10" t="s">
        <v>413</v>
      </c>
      <c r="AE345" s="111" t="s">
        <v>413</v>
      </c>
      <c r="AF345" s="111" t="s">
        <v>413</v>
      </c>
      <c r="AG345" s="3" t="s">
        <v>413</v>
      </c>
      <c r="AH345" s="124"/>
      <c r="AI345" s="145" t="s">
        <v>1636</v>
      </c>
      <c r="AJ345" s="145" t="s">
        <v>1636</v>
      </c>
      <c r="AK345" s="145" t="s">
        <v>5854</v>
      </c>
    </row>
    <row r="346" spans="27:37" x14ac:dyDescent="0.35">
      <c r="AA346" s="128" t="s">
        <v>5979</v>
      </c>
      <c r="AB346" s="10" t="s">
        <v>5185</v>
      </c>
      <c r="AC346" s="51" t="s">
        <v>4581</v>
      </c>
      <c r="AD346" s="10" t="s">
        <v>832</v>
      </c>
      <c r="AE346" s="111" t="s">
        <v>1111</v>
      </c>
      <c r="AF346" s="111" t="s">
        <v>1111</v>
      </c>
      <c r="AG346" s="3" t="s">
        <v>6023</v>
      </c>
      <c r="AH346" s="124">
        <v>5</v>
      </c>
      <c r="AI346" s="145" t="s">
        <v>2353</v>
      </c>
      <c r="AJ346" s="145">
        <v>37</v>
      </c>
      <c r="AK346" s="145" t="s">
        <v>5855</v>
      </c>
    </row>
    <row r="347" spans="27:37" x14ac:dyDescent="0.35">
      <c r="AA347" s="128" t="s">
        <v>5979</v>
      </c>
      <c r="AB347" s="10" t="s">
        <v>5185</v>
      </c>
      <c r="AC347" s="51" t="s">
        <v>4602</v>
      </c>
      <c r="AD347" s="10" t="s">
        <v>1477</v>
      </c>
      <c r="AE347" s="110" t="s">
        <v>3144</v>
      </c>
      <c r="AF347" s="110" t="s">
        <v>3144</v>
      </c>
      <c r="AG347" s="3" t="s">
        <v>6024</v>
      </c>
      <c r="AH347" s="124">
        <v>32</v>
      </c>
      <c r="AI347" s="145" t="s">
        <v>2353</v>
      </c>
      <c r="AJ347" s="145" t="s">
        <v>1636</v>
      </c>
      <c r="AK347" s="145" t="s">
        <v>5856</v>
      </c>
    </row>
    <row r="348" spans="27:37" x14ac:dyDescent="0.35">
      <c r="AA348" s="128" t="s">
        <v>5979</v>
      </c>
      <c r="AB348" s="10" t="s">
        <v>5185</v>
      </c>
      <c r="AC348" s="51" t="s">
        <v>4623</v>
      </c>
      <c r="AD348" s="10" t="s">
        <v>413</v>
      </c>
      <c r="AE348" s="111" t="s">
        <v>413</v>
      </c>
      <c r="AF348" s="111" t="s">
        <v>413</v>
      </c>
      <c r="AG348" s="3" t="s">
        <v>413</v>
      </c>
      <c r="AH348" s="124"/>
      <c r="AI348" s="145" t="s">
        <v>1636</v>
      </c>
      <c r="AJ348" s="145" t="s">
        <v>1636</v>
      </c>
      <c r="AK348" s="145" t="s">
        <v>5857</v>
      </c>
    </row>
    <row r="349" spans="27:37" x14ac:dyDescent="0.35">
      <c r="AA349" s="128" t="s">
        <v>5979</v>
      </c>
      <c r="AB349" s="10" t="s">
        <v>5185</v>
      </c>
      <c r="AC349" s="51" t="s">
        <v>4644</v>
      </c>
      <c r="AD349" s="10" t="s">
        <v>413</v>
      </c>
      <c r="AE349" s="111" t="s">
        <v>413</v>
      </c>
      <c r="AF349" s="111" t="s">
        <v>413</v>
      </c>
      <c r="AG349" s="3" t="s">
        <v>413</v>
      </c>
      <c r="AH349" s="124"/>
      <c r="AI349" s="145" t="s">
        <v>1636</v>
      </c>
      <c r="AJ349" s="145" t="s">
        <v>1636</v>
      </c>
      <c r="AK349" s="145" t="s">
        <v>5858</v>
      </c>
    </row>
    <row r="350" spans="27:37" x14ac:dyDescent="0.35">
      <c r="AA350" s="128" t="s">
        <v>5979</v>
      </c>
      <c r="AB350" s="10" t="s">
        <v>5186</v>
      </c>
      <c r="AC350" s="51" t="s">
        <v>4580</v>
      </c>
      <c r="AD350" s="10" t="s">
        <v>1475</v>
      </c>
      <c r="AE350" s="111" t="s">
        <v>1634</v>
      </c>
      <c r="AF350" s="111" t="s">
        <v>1634</v>
      </c>
      <c r="AG350" s="3" t="s">
        <v>6025</v>
      </c>
      <c r="AH350" s="124">
        <v>49</v>
      </c>
      <c r="AI350" s="145" t="s">
        <v>2353</v>
      </c>
      <c r="AJ350" s="145">
        <v>49</v>
      </c>
      <c r="AK350" s="145" t="s">
        <v>5859</v>
      </c>
    </row>
    <row r="351" spans="27:37" x14ac:dyDescent="0.35">
      <c r="AA351" s="128" t="s">
        <v>5979</v>
      </c>
      <c r="AB351" s="10" t="s">
        <v>5186</v>
      </c>
      <c r="AC351" s="51" t="s">
        <v>4601</v>
      </c>
      <c r="AD351" s="10" t="s">
        <v>413</v>
      </c>
      <c r="AE351" s="110" t="s">
        <v>413</v>
      </c>
      <c r="AF351" s="110" t="s">
        <v>413</v>
      </c>
      <c r="AG351" s="3" t="s">
        <v>413</v>
      </c>
      <c r="AH351" s="124"/>
      <c r="AI351" s="145" t="s">
        <v>1636</v>
      </c>
      <c r="AJ351" s="145" t="s">
        <v>1636</v>
      </c>
      <c r="AK351" s="145" t="s">
        <v>5860</v>
      </c>
    </row>
    <row r="352" spans="27:37" x14ac:dyDescent="0.35">
      <c r="AA352" s="128" t="s">
        <v>5979</v>
      </c>
      <c r="AB352" s="10" t="s">
        <v>5186</v>
      </c>
      <c r="AC352" s="51" t="s">
        <v>4622</v>
      </c>
      <c r="AD352" s="10" t="s">
        <v>413</v>
      </c>
      <c r="AE352" s="110" t="s">
        <v>413</v>
      </c>
      <c r="AF352" s="110" t="s">
        <v>413</v>
      </c>
      <c r="AG352" s="3" t="s">
        <v>413</v>
      </c>
      <c r="AH352" s="124"/>
      <c r="AI352" s="145" t="s">
        <v>1636</v>
      </c>
      <c r="AJ352" s="145" t="s">
        <v>1636</v>
      </c>
      <c r="AK352" s="145" t="s">
        <v>5861</v>
      </c>
    </row>
    <row r="353" spans="27:37" x14ac:dyDescent="0.35">
      <c r="AA353" s="128" t="s">
        <v>5979</v>
      </c>
      <c r="AB353" s="10" t="s">
        <v>5186</v>
      </c>
      <c r="AC353" s="51" t="s">
        <v>4643</v>
      </c>
      <c r="AD353" s="10" t="s">
        <v>413</v>
      </c>
      <c r="AE353" s="110" t="s">
        <v>413</v>
      </c>
      <c r="AF353" s="110" t="s">
        <v>413</v>
      </c>
      <c r="AG353" s="3" t="s">
        <v>413</v>
      </c>
      <c r="AH353" s="124"/>
      <c r="AI353" s="145" t="s">
        <v>1636</v>
      </c>
      <c r="AJ353" s="145" t="s">
        <v>1636</v>
      </c>
      <c r="AK353" s="145" t="s">
        <v>5862</v>
      </c>
    </row>
    <row r="354" spans="27:37" x14ac:dyDescent="0.35">
      <c r="AA354" s="128" t="s">
        <v>5979</v>
      </c>
      <c r="AB354" s="10" t="s">
        <v>5187</v>
      </c>
      <c r="AC354" s="51" t="s">
        <v>4579</v>
      </c>
      <c r="AD354" s="10" t="s">
        <v>1477</v>
      </c>
      <c r="AE354" s="110" t="s">
        <v>3144</v>
      </c>
      <c r="AF354" s="110" t="s">
        <v>3144</v>
      </c>
      <c r="AG354" s="3" t="s">
        <v>6022</v>
      </c>
      <c r="AH354" s="124">
        <v>14</v>
      </c>
      <c r="AI354" s="145" t="s">
        <v>2353</v>
      </c>
      <c r="AJ354" s="145">
        <v>49</v>
      </c>
      <c r="AK354" s="145" t="s">
        <v>5863</v>
      </c>
    </row>
    <row r="355" spans="27:37" x14ac:dyDescent="0.35">
      <c r="AA355" s="128" t="s">
        <v>5979</v>
      </c>
      <c r="AB355" s="10" t="s">
        <v>5187</v>
      </c>
      <c r="AC355" s="51" t="s">
        <v>4600</v>
      </c>
      <c r="AD355" s="10" t="s">
        <v>1475</v>
      </c>
      <c r="AE355" s="110" t="s">
        <v>1634</v>
      </c>
      <c r="AF355" s="110" t="s">
        <v>1634</v>
      </c>
      <c r="AG355" s="3" t="s">
        <v>5367</v>
      </c>
      <c r="AH355" s="124">
        <v>35</v>
      </c>
      <c r="AI355" s="145" t="s">
        <v>2353</v>
      </c>
      <c r="AJ355" s="145" t="s">
        <v>1636</v>
      </c>
      <c r="AK355" s="145" t="s">
        <v>5864</v>
      </c>
    </row>
    <row r="356" spans="27:37" x14ac:dyDescent="0.35">
      <c r="AA356" s="128" t="s">
        <v>5979</v>
      </c>
      <c r="AB356" s="10" t="s">
        <v>5187</v>
      </c>
      <c r="AC356" s="51" t="s">
        <v>4621</v>
      </c>
      <c r="AD356" s="10" t="s">
        <v>413</v>
      </c>
      <c r="AE356" s="111" t="s">
        <v>413</v>
      </c>
      <c r="AF356" s="111" t="s">
        <v>413</v>
      </c>
      <c r="AG356" s="3" t="s">
        <v>413</v>
      </c>
      <c r="AH356" s="124"/>
      <c r="AI356" s="145" t="s">
        <v>1636</v>
      </c>
      <c r="AJ356" s="145" t="s">
        <v>1636</v>
      </c>
      <c r="AK356" s="145" t="s">
        <v>5865</v>
      </c>
    </row>
    <row r="357" spans="27:37" x14ac:dyDescent="0.35">
      <c r="AA357" s="128" t="s">
        <v>5979</v>
      </c>
      <c r="AB357" s="10" t="s">
        <v>5187</v>
      </c>
      <c r="AC357" s="51" t="s">
        <v>4642</v>
      </c>
      <c r="AD357" s="10" t="s">
        <v>413</v>
      </c>
      <c r="AE357" s="111" t="s">
        <v>413</v>
      </c>
      <c r="AF357" s="111" t="s">
        <v>413</v>
      </c>
      <c r="AG357" s="3" t="s">
        <v>413</v>
      </c>
      <c r="AH357" s="124"/>
      <c r="AI357" s="145" t="s">
        <v>1636</v>
      </c>
      <c r="AJ357" s="145" t="s">
        <v>1636</v>
      </c>
      <c r="AK357" s="145" t="s">
        <v>5866</v>
      </c>
    </row>
    <row r="358" spans="27:37" x14ac:dyDescent="0.35">
      <c r="AA358" s="128" t="s">
        <v>5979</v>
      </c>
      <c r="AB358" s="10" t="s">
        <v>5188</v>
      </c>
      <c r="AC358" s="51" t="s">
        <v>4578</v>
      </c>
      <c r="AD358" s="10" t="s">
        <v>5392</v>
      </c>
      <c r="AE358" s="111" t="s">
        <v>5403</v>
      </c>
      <c r="AF358" s="111" t="s">
        <v>5403</v>
      </c>
      <c r="AG358" s="3" t="s">
        <v>6026</v>
      </c>
      <c r="AH358" s="124">
        <v>28</v>
      </c>
      <c r="AI358" s="145" t="s">
        <v>2353</v>
      </c>
      <c r="AJ358" s="145">
        <v>49</v>
      </c>
      <c r="AK358" s="145" t="s">
        <v>5867</v>
      </c>
    </row>
    <row r="359" spans="27:37" x14ac:dyDescent="0.35">
      <c r="AA359" s="128" t="s">
        <v>5979</v>
      </c>
      <c r="AB359" s="10" t="s">
        <v>5188</v>
      </c>
      <c r="AC359" s="51" t="s">
        <v>4599</v>
      </c>
      <c r="AD359" s="10" t="s">
        <v>832</v>
      </c>
      <c r="AE359" s="110" t="s">
        <v>1111</v>
      </c>
      <c r="AF359" s="110" t="s">
        <v>1111</v>
      </c>
      <c r="AG359" s="3" t="s">
        <v>6023</v>
      </c>
      <c r="AH359" s="124">
        <v>21</v>
      </c>
      <c r="AI359" s="145" t="s">
        <v>2353</v>
      </c>
      <c r="AJ359" s="145" t="s">
        <v>1636</v>
      </c>
      <c r="AK359" s="145" t="s">
        <v>5868</v>
      </c>
    </row>
    <row r="360" spans="27:37" x14ac:dyDescent="0.35">
      <c r="AA360" s="128" t="s">
        <v>5979</v>
      </c>
      <c r="AB360" s="10" t="s">
        <v>5188</v>
      </c>
      <c r="AC360" s="51" t="s">
        <v>4620</v>
      </c>
      <c r="AD360" s="10" t="s">
        <v>413</v>
      </c>
      <c r="AE360" s="111" t="s">
        <v>413</v>
      </c>
      <c r="AF360" s="111" t="s">
        <v>413</v>
      </c>
      <c r="AG360" s="3" t="s">
        <v>413</v>
      </c>
      <c r="AH360" s="124"/>
      <c r="AI360" s="145" t="s">
        <v>1636</v>
      </c>
      <c r="AJ360" s="145" t="s">
        <v>1636</v>
      </c>
      <c r="AK360" s="145" t="s">
        <v>5869</v>
      </c>
    </row>
    <row r="361" spans="27:37" x14ac:dyDescent="0.35">
      <c r="AA361" s="128" t="s">
        <v>5979</v>
      </c>
      <c r="AB361" s="10" t="s">
        <v>5188</v>
      </c>
      <c r="AC361" s="51" t="s">
        <v>4641</v>
      </c>
      <c r="AD361" s="10" t="s">
        <v>413</v>
      </c>
      <c r="AE361" s="111" t="s">
        <v>413</v>
      </c>
      <c r="AF361" s="111" t="s">
        <v>413</v>
      </c>
      <c r="AG361" s="3" t="s">
        <v>413</v>
      </c>
      <c r="AH361" s="124"/>
      <c r="AI361" s="145" t="s">
        <v>1636</v>
      </c>
      <c r="AJ361" s="145" t="s">
        <v>1636</v>
      </c>
      <c r="AK361" s="145" t="s">
        <v>5870</v>
      </c>
    </row>
    <row r="362" spans="27:37" x14ac:dyDescent="0.35">
      <c r="AA362" s="128" t="s">
        <v>5979</v>
      </c>
      <c r="AB362" s="10" t="s">
        <v>5192</v>
      </c>
      <c r="AC362" s="51" t="s">
        <v>4577</v>
      </c>
      <c r="AD362" s="10" t="s">
        <v>1475</v>
      </c>
      <c r="AE362" s="111" t="s">
        <v>1634</v>
      </c>
      <c r="AF362" s="111" t="s">
        <v>1634</v>
      </c>
      <c r="AG362" s="3" t="s">
        <v>5367</v>
      </c>
      <c r="AH362" s="124">
        <v>21</v>
      </c>
      <c r="AI362" s="145" t="s">
        <v>2353</v>
      </c>
      <c r="AJ362" s="145">
        <v>49</v>
      </c>
      <c r="AK362" s="145" t="s">
        <v>5871</v>
      </c>
    </row>
    <row r="363" spans="27:37" x14ac:dyDescent="0.35">
      <c r="AA363" s="128" t="s">
        <v>5979</v>
      </c>
      <c r="AB363" s="10" t="s">
        <v>5192</v>
      </c>
      <c r="AC363" s="51" t="s">
        <v>4598</v>
      </c>
      <c r="AD363" s="10" t="s">
        <v>1477</v>
      </c>
      <c r="AE363" s="110" t="s">
        <v>2033</v>
      </c>
      <c r="AF363" s="110" t="s">
        <v>2033</v>
      </c>
      <c r="AG363" s="3" t="s">
        <v>5215</v>
      </c>
      <c r="AH363" s="124">
        <v>28</v>
      </c>
      <c r="AI363" s="145" t="s">
        <v>2353</v>
      </c>
      <c r="AJ363" s="145" t="s">
        <v>1636</v>
      </c>
      <c r="AK363" s="145" t="s">
        <v>5872</v>
      </c>
    </row>
    <row r="364" spans="27:37" x14ac:dyDescent="0.35">
      <c r="AA364" s="128" t="s">
        <v>5979</v>
      </c>
      <c r="AB364" s="10" t="s">
        <v>5192</v>
      </c>
      <c r="AC364" s="51" t="s">
        <v>4619</v>
      </c>
      <c r="AD364" s="10" t="s">
        <v>413</v>
      </c>
      <c r="AE364" s="110" t="s">
        <v>413</v>
      </c>
      <c r="AF364" s="110" t="s">
        <v>413</v>
      </c>
      <c r="AG364" s="3" t="s">
        <v>413</v>
      </c>
      <c r="AH364" s="124"/>
      <c r="AI364" s="145" t="s">
        <v>1636</v>
      </c>
      <c r="AJ364" s="145" t="s">
        <v>1636</v>
      </c>
      <c r="AK364" s="145" t="s">
        <v>5873</v>
      </c>
    </row>
    <row r="365" spans="27:37" x14ac:dyDescent="0.35">
      <c r="AA365" s="128" t="s">
        <v>5979</v>
      </c>
      <c r="AB365" s="10" t="s">
        <v>5192</v>
      </c>
      <c r="AC365" s="51" t="s">
        <v>4640</v>
      </c>
      <c r="AD365" s="10" t="s">
        <v>413</v>
      </c>
      <c r="AE365" s="110" t="s">
        <v>413</v>
      </c>
      <c r="AF365" s="110" t="s">
        <v>413</v>
      </c>
      <c r="AG365" s="3" t="s">
        <v>413</v>
      </c>
      <c r="AH365" s="124"/>
      <c r="AI365" s="145" t="s">
        <v>1636</v>
      </c>
      <c r="AJ365" s="145" t="s">
        <v>1636</v>
      </c>
      <c r="AK365" s="145" t="s">
        <v>5874</v>
      </c>
    </row>
    <row r="366" spans="27:37" x14ac:dyDescent="0.35">
      <c r="AA366" s="128" t="s">
        <v>5979</v>
      </c>
      <c r="AB366" s="10" t="s">
        <v>5193</v>
      </c>
      <c r="AC366" s="51" t="s">
        <v>4485</v>
      </c>
      <c r="AD366" s="10" t="s">
        <v>915</v>
      </c>
      <c r="AE366" s="110" t="s">
        <v>1100</v>
      </c>
      <c r="AF366" s="110" t="s">
        <v>1100</v>
      </c>
      <c r="AG366" s="3" t="s">
        <v>5998</v>
      </c>
      <c r="AH366" s="124">
        <v>16</v>
      </c>
      <c r="AI366" s="145" t="s">
        <v>2353</v>
      </c>
      <c r="AJ366" s="145">
        <v>49</v>
      </c>
      <c r="AK366" s="145" t="s">
        <v>5875</v>
      </c>
    </row>
    <row r="367" spans="27:37" x14ac:dyDescent="0.35">
      <c r="AA367" s="128" t="s">
        <v>5979</v>
      </c>
      <c r="AB367" s="10" t="s">
        <v>5193</v>
      </c>
      <c r="AC367" s="51" t="s">
        <v>4506</v>
      </c>
      <c r="AD367" s="10" t="s">
        <v>915</v>
      </c>
      <c r="AE367" s="110" t="s">
        <v>1100</v>
      </c>
      <c r="AF367" s="110" t="s">
        <v>1100</v>
      </c>
      <c r="AG367" s="3" t="s">
        <v>5999</v>
      </c>
      <c r="AH367" s="124">
        <v>14</v>
      </c>
      <c r="AI367" s="145" t="s">
        <v>2353</v>
      </c>
      <c r="AJ367" s="145" t="s">
        <v>1636</v>
      </c>
      <c r="AK367" s="145" t="s">
        <v>5876</v>
      </c>
    </row>
    <row r="368" spans="27:37" x14ac:dyDescent="0.35">
      <c r="AA368" s="128" t="s">
        <v>5979</v>
      </c>
      <c r="AB368" s="10" t="s">
        <v>5193</v>
      </c>
      <c r="AC368" s="51" t="s">
        <v>4527</v>
      </c>
      <c r="AD368" s="10" t="s">
        <v>915</v>
      </c>
      <c r="AE368" s="110" t="s">
        <v>1100</v>
      </c>
      <c r="AF368" s="110" t="s">
        <v>1100</v>
      </c>
      <c r="AG368" s="3" t="s">
        <v>6000</v>
      </c>
      <c r="AH368" s="124">
        <v>6</v>
      </c>
      <c r="AI368" s="145" t="s">
        <v>2353</v>
      </c>
      <c r="AJ368" s="145" t="s">
        <v>1636</v>
      </c>
      <c r="AK368" s="145" t="s">
        <v>5877</v>
      </c>
    </row>
    <row r="369" spans="27:37" x14ac:dyDescent="0.35">
      <c r="AA369" s="128" t="s">
        <v>5979</v>
      </c>
      <c r="AB369" s="10" t="s">
        <v>5193</v>
      </c>
      <c r="AC369" s="51" t="s">
        <v>4548</v>
      </c>
      <c r="AD369" s="10" t="s">
        <v>837</v>
      </c>
      <c r="AE369" s="110" t="s">
        <v>1117</v>
      </c>
      <c r="AF369" s="110" t="s">
        <v>1117</v>
      </c>
      <c r="AG369" s="3" t="s">
        <v>5384</v>
      </c>
      <c r="AH369" s="124">
        <v>13</v>
      </c>
      <c r="AI369" s="145" t="s">
        <v>2353</v>
      </c>
      <c r="AJ369" s="145" t="s">
        <v>1636</v>
      </c>
      <c r="AK369" s="145" t="s">
        <v>5878</v>
      </c>
    </row>
    <row r="370" spans="27:37" x14ac:dyDescent="0.35">
      <c r="AA370" s="128" t="s">
        <v>5979</v>
      </c>
      <c r="AB370" s="10" t="s">
        <v>5194</v>
      </c>
      <c r="AC370" s="51" t="s">
        <v>4484</v>
      </c>
      <c r="AD370" s="10" t="s">
        <v>2092</v>
      </c>
      <c r="AE370" s="110" t="s">
        <v>2110</v>
      </c>
      <c r="AF370" s="110" t="s">
        <v>2110</v>
      </c>
      <c r="AG370" s="3" t="s">
        <v>6001</v>
      </c>
      <c r="AH370" s="124">
        <v>39</v>
      </c>
      <c r="AI370" s="145" t="s">
        <v>2353</v>
      </c>
      <c r="AJ370" s="145">
        <v>49</v>
      </c>
      <c r="AK370" s="145" t="s">
        <v>5879</v>
      </c>
    </row>
    <row r="371" spans="27:37" x14ac:dyDescent="0.35">
      <c r="AA371" s="128" t="s">
        <v>5979</v>
      </c>
      <c r="AB371" s="10" t="s">
        <v>5194</v>
      </c>
      <c r="AC371" s="51" t="s">
        <v>4505</v>
      </c>
      <c r="AD371" s="10" t="s">
        <v>5390</v>
      </c>
      <c r="AE371" s="110" t="s">
        <v>5391</v>
      </c>
      <c r="AF371" s="110" t="s">
        <v>5391</v>
      </c>
      <c r="AG371" s="3" t="s">
        <v>5985</v>
      </c>
      <c r="AH371" s="124">
        <v>10</v>
      </c>
      <c r="AI371" s="145" t="s">
        <v>2353</v>
      </c>
      <c r="AJ371" s="145" t="s">
        <v>1636</v>
      </c>
      <c r="AK371" s="145" t="s">
        <v>5880</v>
      </c>
    </row>
    <row r="372" spans="27:37" x14ac:dyDescent="0.35">
      <c r="AA372" s="128" t="s">
        <v>5979</v>
      </c>
      <c r="AB372" s="10" t="s">
        <v>5194</v>
      </c>
      <c r="AC372" s="51" t="s">
        <v>4526</v>
      </c>
      <c r="AD372" s="48" t="s">
        <v>413</v>
      </c>
      <c r="AE372" s="110" t="s">
        <v>413</v>
      </c>
      <c r="AF372" s="110" t="s">
        <v>413</v>
      </c>
      <c r="AG372" s="3" t="s">
        <v>413</v>
      </c>
      <c r="AH372" s="124"/>
      <c r="AI372" s="145" t="s">
        <v>1636</v>
      </c>
      <c r="AJ372" s="145" t="s">
        <v>1636</v>
      </c>
      <c r="AK372" s="145" t="s">
        <v>5881</v>
      </c>
    </row>
    <row r="373" spans="27:37" x14ac:dyDescent="0.35">
      <c r="AA373" s="128" t="s">
        <v>5979</v>
      </c>
      <c r="AB373" s="10" t="s">
        <v>5194</v>
      </c>
      <c r="AC373" s="51" t="s">
        <v>4547</v>
      </c>
      <c r="AD373" s="10" t="s">
        <v>413</v>
      </c>
      <c r="AE373" s="110" t="s">
        <v>413</v>
      </c>
      <c r="AF373" s="110" t="s">
        <v>413</v>
      </c>
      <c r="AG373" s="3" t="s">
        <v>413</v>
      </c>
      <c r="AH373" s="124"/>
      <c r="AI373" s="145" t="s">
        <v>1636</v>
      </c>
      <c r="AJ373" s="145" t="s">
        <v>1636</v>
      </c>
      <c r="AK373" s="145" t="s">
        <v>5882</v>
      </c>
    </row>
    <row r="374" spans="27:37" x14ac:dyDescent="0.35">
      <c r="AA374" s="128" t="s">
        <v>5979</v>
      </c>
      <c r="AB374" s="10" t="s">
        <v>5195</v>
      </c>
      <c r="AC374" s="51" t="s">
        <v>4483</v>
      </c>
      <c r="AD374" s="10" t="s">
        <v>824</v>
      </c>
      <c r="AE374" s="110" t="s">
        <v>2107</v>
      </c>
      <c r="AF374" s="110" t="s">
        <v>2107</v>
      </c>
      <c r="AG374" s="3" t="s">
        <v>4912</v>
      </c>
      <c r="AH374" s="124">
        <v>31</v>
      </c>
      <c r="AI374" s="145" t="s">
        <v>2353</v>
      </c>
      <c r="AJ374" s="145">
        <v>49</v>
      </c>
      <c r="AK374" s="145" t="s">
        <v>5883</v>
      </c>
    </row>
    <row r="375" spans="27:37" x14ac:dyDescent="0.35">
      <c r="AA375" s="128" t="s">
        <v>5979</v>
      </c>
      <c r="AB375" s="10" t="s">
        <v>5195</v>
      </c>
      <c r="AC375" s="51" t="s">
        <v>4504</v>
      </c>
      <c r="AD375" s="10" t="s">
        <v>824</v>
      </c>
      <c r="AE375" s="110" t="s">
        <v>2107</v>
      </c>
      <c r="AF375" s="110" t="s">
        <v>2107</v>
      </c>
      <c r="AG375" s="3" t="s">
        <v>4923</v>
      </c>
      <c r="AH375" s="124">
        <v>6</v>
      </c>
      <c r="AI375" s="145" t="s">
        <v>2353</v>
      </c>
      <c r="AJ375" s="145" t="s">
        <v>1636</v>
      </c>
      <c r="AK375" s="145" t="s">
        <v>5884</v>
      </c>
    </row>
    <row r="376" spans="27:37" x14ac:dyDescent="0.35">
      <c r="AA376" s="128" t="s">
        <v>5979</v>
      </c>
      <c r="AB376" s="10" t="s">
        <v>5195</v>
      </c>
      <c r="AC376" s="51" t="s">
        <v>4525</v>
      </c>
      <c r="AD376" s="10" t="s">
        <v>824</v>
      </c>
      <c r="AE376" s="110" t="s">
        <v>2107</v>
      </c>
      <c r="AF376" s="110" t="s">
        <v>2107</v>
      </c>
      <c r="AG376" s="3" t="s">
        <v>5231</v>
      </c>
      <c r="AH376" s="124">
        <v>12</v>
      </c>
      <c r="AI376" s="145" t="s">
        <v>2353</v>
      </c>
      <c r="AJ376" s="145" t="s">
        <v>1636</v>
      </c>
      <c r="AK376" s="145" t="s">
        <v>5885</v>
      </c>
    </row>
    <row r="377" spans="27:37" x14ac:dyDescent="0.35">
      <c r="AA377" s="128" t="s">
        <v>5979</v>
      </c>
      <c r="AB377" s="10" t="s">
        <v>5195</v>
      </c>
      <c r="AC377" s="51" t="s">
        <v>4546</v>
      </c>
      <c r="AD377" s="10" t="s">
        <v>413</v>
      </c>
      <c r="AE377" s="110" t="s">
        <v>413</v>
      </c>
      <c r="AF377" s="110" t="s">
        <v>413</v>
      </c>
      <c r="AG377" s="3" t="s">
        <v>413</v>
      </c>
      <c r="AH377" s="124"/>
      <c r="AI377" s="145" t="s">
        <v>1636</v>
      </c>
      <c r="AJ377" s="145" t="s">
        <v>1636</v>
      </c>
      <c r="AK377" s="145" t="s">
        <v>5886</v>
      </c>
    </row>
    <row r="378" spans="27:37" x14ac:dyDescent="0.35">
      <c r="AA378" s="128" t="s">
        <v>5979</v>
      </c>
      <c r="AB378" s="10" t="s">
        <v>5196</v>
      </c>
      <c r="AC378" s="51" t="s">
        <v>4482</v>
      </c>
      <c r="AD378" s="10" t="s">
        <v>824</v>
      </c>
      <c r="AE378" s="110" t="s">
        <v>2107</v>
      </c>
      <c r="AF378" s="110" t="s">
        <v>2107</v>
      </c>
      <c r="AG378" s="116" t="s">
        <v>4923</v>
      </c>
      <c r="AH378" s="124">
        <v>15</v>
      </c>
      <c r="AI378" s="145" t="s">
        <v>2353</v>
      </c>
      <c r="AJ378" s="145">
        <v>48</v>
      </c>
      <c r="AK378" s="145" t="s">
        <v>5887</v>
      </c>
    </row>
    <row r="379" spans="27:37" x14ac:dyDescent="0.35">
      <c r="AA379" s="128" t="s">
        <v>5979</v>
      </c>
      <c r="AB379" s="10" t="s">
        <v>5196</v>
      </c>
      <c r="AC379" s="51" t="s">
        <v>4503</v>
      </c>
      <c r="AD379" s="10" t="s">
        <v>824</v>
      </c>
      <c r="AE379" s="110" t="s">
        <v>2107</v>
      </c>
      <c r="AF379" s="110" t="s">
        <v>2107</v>
      </c>
      <c r="AG379" s="3" t="s">
        <v>6002</v>
      </c>
      <c r="AH379" s="124">
        <v>33</v>
      </c>
      <c r="AI379" s="145" t="s">
        <v>2353</v>
      </c>
      <c r="AJ379" s="145" t="s">
        <v>1636</v>
      </c>
      <c r="AK379" s="145" t="s">
        <v>5888</v>
      </c>
    </row>
    <row r="380" spans="27:37" x14ac:dyDescent="0.35">
      <c r="AA380" s="128" t="s">
        <v>5979</v>
      </c>
      <c r="AB380" s="10" t="s">
        <v>5196</v>
      </c>
      <c r="AC380" s="51" t="s">
        <v>4524</v>
      </c>
      <c r="AD380" s="10" t="s">
        <v>413</v>
      </c>
      <c r="AE380" s="110" t="s">
        <v>413</v>
      </c>
      <c r="AF380" s="110" t="s">
        <v>413</v>
      </c>
      <c r="AG380" s="3" t="s">
        <v>413</v>
      </c>
      <c r="AH380" s="124"/>
      <c r="AI380" s="145" t="s">
        <v>1636</v>
      </c>
      <c r="AJ380" s="145" t="s">
        <v>1636</v>
      </c>
      <c r="AK380" s="145" t="s">
        <v>5889</v>
      </c>
    </row>
    <row r="381" spans="27:37" x14ac:dyDescent="0.35">
      <c r="AA381" s="128" t="s">
        <v>5979</v>
      </c>
      <c r="AB381" s="10" t="s">
        <v>5196</v>
      </c>
      <c r="AC381" s="51" t="s">
        <v>4545</v>
      </c>
      <c r="AD381" s="10" t="s">
        <v>413</v>
      </c>
      <c r="AE381" s="110" t="s">
        <v>413</v>
      </c>
      <c r="AF381" s="110" t="s">
        <v>413</v>
      </c>
      <c r="AG381" s="3" t="s">
        <v>413</v>
      </c>
      <c r="AH381" s="124"/>
      <c r="AI381" s="145" t="s">
        <v>1636</v>
      </c>
      <c r="AJ381" s="145" t="s">
        <v>1636</v>
      </c>
      <c r="AK381" s="145" t="s">
        <v>5890</v>
      </c>
    </row>
    <row r="382" spans="27:37" x14ac:dyDescent="0.35">
      <c r="AA382" s="128" t="s">
        <v>5979</v>
      </c>
      <c r="AB382" s="10" t="s">
        <v>5197</v>
      </c>
      <c r="AC382" s="51" t="s">
        <v>4481</v>
      </c>
      <c r="AD382" s="10" t="s">
        <v>829</v>
      </c>
      <c r="AE382" s="110" t="s">
        <v>1083</v>
      </c>
      <c r="AF382" s="110" t="s">
        <v>1083</v>
      </c>
      <c r="AG382" s="3" t="s">
        <v>6003</v>
      </c>
      <c r="AH382" s="124">
        <v>17</v>
      </c>
      <c r="AI382" s="145" t="s">
        <v>2353</v>
      </c>
      <c r="AJ382" s="145">
        <v>49</v>
      </c>
      <c r="AK382" s="145" t="s">
        <v>5891</v>
      </c>
    </row>
    <row r="383" spans="27:37" x14ac:dyDescent="0.35">
      <c r="AA383" s="128" t="s">
        <v>5979</v>
      </c>
      <c r="AB383" s="10" t="s">
        <v>5197</v>
      </c>
      <c r="AC383" s="51" t="s">
        <v>4502</v>
      </c>
      <c r="AD383" s="10" t="s">
        <v>829</v>
      </c>
      <c r="AE383" s="110" t="s">
        <v>1083</v>
      </c>
      <c r="AF383" s="110" t="s">
        <v>1083</v>
      </c>
      <c r="AG383" s="3" t="s">
        <v>6004</v>
      </c>
      <c r="AH383" s="124">
        <v>26</v>
      </c>
      <c r="AI383" s="145" t="s">
        <v>2353</v>
      </c>
      <c r="AJ383" s="145" t="s">
        <v>1636</v>
      </c>
      <c r="AK383" s="145" t="s">
        <v>5892</v>
      </c>
    </row>
    <row r="384" spans="27:37" x14ac:dyDescent="0.35">
      <c r="AA384" s="128" t="s">
        <v>5979</v>
      </c>
      <c r="AB384" s="10" t="s">
        <v>5197</v>
      </c>
      <c r="AC384" s="51" t="s">
        <v>4523</v>
      </c>
      <c r="AD384" s="10" t="s">
        <v>824</v>
      </c>
      <c r="AE384" s="110" t="s">
        <v>2107</v>
      </c>
      <c r="AF384" s="110" t="s">
        <v>2107</v>
      </c>
      <c r="AG384" s="3" t="s">
        <v>4912</v>
      </c>
      <c r="AH384" s="124">
        <v>6</v>
      </c>
      <c r="AI384" s="145" t="s">
        <v>2353</v>
      </c>
      <c r="AJ384" s="145" t="s">
        <v>1636</v>
      </c>
      <c r="AK384" s="145" t="s">
        <v>5893</v>
      </c>
    </row>
    <row r="385" spans="27:37" x14ac:dyDescent="0.35">
      <c r="AA385" s="128" t="s">
        <v>5979</v>
      </c>
      <c r="AB385" s="10" t="s">
        <v>5197</v>
      </c>
      <c r="AC385" s="51" t="s">
        <v>4544</v>
      </c>
      <c r="AD385" s="10" t="s">
        <v>413</v>
      </c>
      <c r="AE385" s="110" t="s">
        <v>413</v>
      </c>
      <c r="AF385" s="110" t="s">
        <v>413</v>
      </c>
      <c r="AG385" s="3" t="s">
        <v>413</v>
      </c>
      <c r="AH385" s="124"/>
      <c r="AI385" s="145" t="s">
        <v>1636</v>
      </c>
      <c r="AJ385" s="145" t="s">
        <v>1636</v>
      </c>
      <c r="AK385" s="145" t="s">
        <v>5894</v>
      </c>
    </row>
    <row r="386" spans="27:37" x14ac:dyDescent="0.35">
      <c r="AA386" s="128" t="s">
        <v>5979</v>
      </c>
      <c r="AB386" s="10" t="s">
        <v>5198</v>
      </c>
      <c r="AC386" s="51" t="s">
        <v>4480</v>
      </c>
      <c r="AD386" s="10" t="s">
        <v>829</v>
      </c>
      <c r="AE386" s="110" t="s">
        <v>1083</v>
      </c>
      <c r="AF386" s="110" t="s">
        <v>1083</v>
      </c>
      <c r="AG386" s="3" t="s">
        <v>6005</v>
      </c>
      <c r="AH386" s="124">
        <v>17</v>
      </c>
      <c r="AI386" s="145" t="s">
        <v>2353</v>
      </c>
      <c r="AJ386" s="145">
        <v>49</v>
      </c>
      <c r="AK386" s="145" t="s">
        <v>5895</v>
      </c>
    </row>
    <row r="387" spans="27:37" x14ac:dyDescent="0.35">
      <c r="AA387" s="128" t="s">
        <v>5979</v>
      </c>
      <c r="AB387" s="10" t="s">
        <v>5198</v>
      </c>
      <c r="AC387" s="51" t="s">
        <v>4501</v>
      </c>
      <c r="AD387" s="10" t="s">
        <v>824</v>
      </c>
      <c r="AE387" s="110" t="s">
        <v>2107</v>
      </c>
      <c r="AF387" s="110" t="s">
        <v>2107</v>
      </c>
      <c r="AG387" s="3" t="s">
        <v>4447</v>
      </c>
      <c r="AH387" s="124">
        <v>32</v>
      </c>
      <c r="AI387" s="145" t="s">
        <v>2353</v>
      </c>
      <c r="AJ387" s="145" t="s">
        <v>1636</v>
      </c>
      <c r="AK387" s="145" t="s">
        <v>5896</v>
      </c>
    </row>
    <row r="388" spans="27:37" x14ac:dyDescent="0.35">
      <c r="AA388" s="128" t="s">
        <v>5979</v>
      </c>
      <c r="AB388" s="10" t="s">
        <v>5198</v>
      </c>
      <c r="AC388" s="51" t="s">
        <v>4522</v>
      </c>
      <c r="AD388" s="10" t="s">
        <v>413</v>
      </c>
      <c r="AE388" s="110" t="s">
        <v>413</v>
      </c>
      <c r="AF388" s="110" t="s">
        <v>413</v>
      </c>
      <c r="AG388" s="3" t="s">
        <v>413</v>
      </c>
      <c r="AH388" s="124"/>
      <c r="AI388" s="145" t="s">
        <v>1636</v>
      </c>
      <c r="AJ388" s="145" t="s">
        <v>1636</v>
      </c>
      <c r="AK388" s="145" t="s">
        <v>5897</v>
      </c>
    </row>
    <row r="389" spans="27:37" x14ac:dyDescent="0.35">
      <c r="AA389" s="128" t="s">
        <v>5979</v>
      </c>
      <c r="AB389" s="10" t="s">
        <v>5198</v>
      </c>
      <c r="AC389" s="51" t="s">
        <v>4543</v>
      </c>
      <c r="AD389" s="10" t="s">
        <v>413</v>
      </c>
      <c r="AE389" s="110" t="s">
        <v>413</v>
      </c>
      <c r="AF389" s="110" t="s">
        <v>413</v>
      </c>
      <c r="AG389" s="3" t="s">
        <v>413</v>
      </c>
      <c r="AH389" s="124"/>
      <c r="AI389" s="145" t="s">
        <v>1636</v>
      </c>
      <c r="AJ389" s="145" t="s">
        <v>1636</v>
      </c>
      <c r="AK389" s="145" t="s">
        <v>5898</v>
      </c>
    </row>
    <row r="390" spans="27:37" x14ac:dyDescent="0.35">
      <c r="AA390" s="128" t="s">
        <v>5979</v>
      </c>
      <c r="AB390" s="10" t="s">
        <v>5199</v>
      </c>
      <c r="AC390" s="51" t="s">
        <v>4479</v>
      </c>
      <c r="AD390" s="10" t="s">
        <v>824</v>
      </c>
      <c r="AE390" s="110" t="s">
        <v>2107</v>
      </c>
      <c r="AF390" s="110" t="s">
        <v>2107</v>
      </c>
      <c r="AG390" s="3" t="s">
        <v>6006</v>
      </c>
      <c r="AH390" s="124">
        <v>19</v>
      </c>
      <c r="AI390" s="145" t="s">
        <v>2353</v>
      </c>
      <c r="AJ390" s="145">
        <v>47</v>
      </c>
      <c r="AK390" s="145" t="s">
        <v>5899</v>
      </c>
    </row>
    <row r="391" spans="27:37" x14ac:dyDescent="0.35">
      <c r="AA391" s="128" t="s">
        <v>5979</v>
      </c>
      <c r="AB391" s="10" t="s">
        <v>5199</v>
      </c>
      <c r="AC391" s="51" t="s">
        <v>4500</v>
      </c>
      <c r="AD391" s="10" t="s">
        <v>824</v>
      </c>
      <c r="AE391" s="110" t="s">
        <v>2107</v>
      </c>
      <c r="AF391" s="110" t="s">
        <v>2107</v>
      </c>
      <c r="AG391" s="3" t="s">
        <v>4914</v>
      </c>
      <c r="AH391" s="124">
        <v>24</v>
      </c>
      <c r="AI391" s="145" t="s">
        <v>2353</v>
      </c>
      <c r="AJ391" s="145" t="s">
        <v>1636</v>
      </c>
      <c r="AK391" s="145" t="s">
        <v>5900</v>
      </c>
    </row>
    <row r="392" spans="27:37" x14ac:dyDescent="0.35">
      <c r="AA392" s="128" t="s">
        <v>5979</v>
      </c>
      <c r="AB392" s="10" t="s">
        <v>5199</v>
      </c>
      <c r="AC392" s="51" t="s">
        <v>4521</v>
      </c>
      <c r="AD392" s="10" t="s">
        <v>829</v>
      </c>
      <c r="AE392" s="110" t="s">
        <v>1083</v>
      </c>
      <c r="AF392" s="155" t="s">
        <v>1083</v>
      </c>
      <c r="AG392" s="3" t="s">
        <v>6005</v>
      </c>
      <c r="AH392" s="124">
        <v>4</v>
      </c>
      <c r="AI392" s="145" t="s">
        <v>2353</v>
      </c>
      <c r="AJ392" s="145" t="s">
        <v>1636</v>
      </c>
      <c r="AK392" s="145" t="s">
        <v>5901</v>
      </c>
    </row>
    <row r="393" spans="27:37" x14ac:dyDescent="0.35">
      <c r="AA393" s="128" t="s">
        <v>5979</v>
      </c>
      <c r="AB393" s="51" t="s">
        <v>5199</v>
      </c>
      <c r="AC393" s="51" t="s">
        <v>4542</v>
      </c>
      <c r="AD393" s="51" t="s">
        <v>413</v>
      </c>
      <c r="AE393" s="129" t="s">
        <v>413</v>
      </c>
      <c r="AF393" s="129" t="s">
        <v>413</v>
      </c>
      <c r="AG393" s="3" t="s">
        <v>413</v>
      </c>
      <c r="AH393" s="124"/>
      <c r="AI393" s="154" t="s">
        <v>1636</v>
      </c>
      <c r="AJ393" s="154" t="s">
        <v>1636</v>
      </c>
      <c r="AK393" s="154" t="s">
        <v>5902</v>
      </c>
    </row>
    <row r="394" spans="27:37" x14ac:dyDescent="0.35">
      <c r="AA394" s="128" t="s">
        <v>5979</v>
      </c>
      <c r="AB394" s="10" t="s">
        <v>5200</v>
      </c>
      <c r="AC394" s="51" t="s">
        <v>4492</v>
      </c>
      <c r="AD394" s="10" t="s">
        <v>413</v>
      </c>
      <c r="AE394" s="110" t="s">
        <v>413</v>
      </c>
      <c r="AF394" s="110" t="s">
        <v>413</v>
      </c>
      <c r="AG394" s="3" t="s">
        <v>413</v>
      </c>
      <c r="AH394" s="124"/>
      <c r="AI394" s="145" t="s">
        <v>1636</v>
      </c>
      <c r="AJ394" s="145">
        <v>0</v>
      </c>
      <c r="AK394" s="145" t="s">
        <v>5903</v>
      </c>
    </row>
    <row r="395" spans="27:37" x14ac:dyDescent="0.35">
      <c r="AA395" s="128" t="s">
        <v>5979</v>
      </c>
      <c r="AB395" s="10" t="s">
        <v>5200</v>
      </c>
      <c r="AC395" s="51" t="s">
        <v>4513</v>
      </c>
      <c r="AD395" s="10" t="s">
        <v>413</v>
      </c>
      <c r="AE395" s="110" t="s">
        <v>413</v>
      </c>
      <c r="AF395" s="110" t="s">
        <v>413</v>
      </c>
      <c r="AG395" s="3" t="s">
        <v>413</v>
      </c>
      <c r="AH395" s="124"/>
      <c r="AI395" s="145" t="s">
        <v>1636</v>
      </c>
      <c r="AJ395" s="145" t="s">
        <v>1636</v>
      </c>
      <c r="AK395" s="145" t="s">
        <v>5904</v>
      </c>
    </row>
    <row r="396" spans="27:37" x14ac:dyDescent="0.35">
      <c r="AA396" s="128" t="s">
        <v>5979</v>
      </c>
      <c r="AB396" s="10" t="s">
        <v>5200</v>
      </c>
      <c r="AC396" s="51" t="s">
        <v>4534</v>
      </c>
      <c r="AD396" s="10" t="s">
        <v>413</v>
      </c>
      <c r="AE396" s="110" t="s">
        <v>413</v>
      </c>
      <c r="AF396" s="110" t="s">
        <v>413</v>
      </c>
      <c r="AG396" s="3" t="s">
        <v>413</v>
      </c>
      <c r="AH396" s="124"/>
      <c r="AI396" s="145" t="s">
        <v>1636</v>
      </c>
      <c r="AJ396" s="145" t="s">
        <v>1636</v>
      </c>
      <c r="AK396" s="145" t="s">
        <v>5905</v>
      </c>
    </row>
    <row r="397" spans="27:37" x14ac:dyDescent="0.35">
      <c r="AA397" s="128" t="s">
        <v>5979</v>
      </c>
      <c r="AB397" s="10" t="s">
        <v>5200</v>
      </c>
      <c r="AC397" s="51" t="s">
        <v>4555</v>
      </c>
      <c r="AD397" s="10" t="s">
        <v>413</v>
      </c>
      <c r="AE397" s="110" t="s">
        <v>413</v>
      </c>
      <c r="AF397" s="110" t="s">
        <v>413</v>
      </c>
      <c r="AG397" s="3" t="s">
        <v>413</v>
      </c>
      <c r="AH397" s="124"/>
      <c r="AI397" s="145" t="s">
        <v>1636</v>
      </c>
      <c r="AJ397" s="145" t="s">
        <v>1636</v>
      </c>
      <c r="AK397" s="145" t="s">
        <v>5906</v>
      </c>
    </row>
    <row r="398" spans="27:37" x14ac:dyDescent="0.35">
      <c r="AA398" s="128" t="s">
        <v>5979</v>
      </c>
      <c r="AB398" s="10" t="s">
        <v>5201</v>
      </c>
      <c r="AC398" s="51" t="s">
        <v>4491</v>
      </c>
      <c r="AD398" s="10" t="s">
        <v>413</v>
      </c>
      <c r="AE398" s="110" t="s">
        <v>413</v>
      </c>
      <c r="AF398" s="110" t="s">
        <v>413</v>
      </c>
      <c r="AG398" s="3" t="s">
        <v>413</v>
      </c>
      <c r="AH398" s="124"/>
      <c r="AI398" s="145" t="s">
        <v>1636</v>
      </c>
      <c r="AJ398" s="145">
        <v>0</v>
      </c>
      <c r="AK398" s="145" t="s">
        <v>5907</v>
      </c>
    </row>
    <row r="399" spans="27:37" x14ac:dyDescent="0.35">
      <c r="AA399" s="128" t="s">
        <v>5979</v>
      </c>
      <c r="AB399" s="10" t="s">
        <v>5201</v>
      </c>
      <c r="AC399" s="51" t="s">
        <v>4512</v>
      </c>
      <c r="AD399" s="10" t="s">
        <v>413</v>
      </c>
      <c r="AE399" s="110" t="s">
        <v>413</v>
      </c>
      <c r="AF399" s="110" t="s">
        <v>413</v>
      </c>
      <c r="AG399" s="3" t="s">
        <v>413</v>
      </c>
      <c r="AH399" s="124"/>
      <c r="AI399" s="145" t="s">
        <v>1636</v>
      </c>
      <c r="AJ399" s="145" t="s">
        <v>1636</v>
      </c>
      <c r="AK399" s="145" t="s">
        <v>5908</v>
      </c>
    </row>
    <row r="400" spans="27:37" x14ac:dyDescent="0.35">
      <c r="AA400" s="128" t="s">
        <v>5979</v>
      </c>
      <c r="AB400" s="10" t="s">
        <v>5201</v>
      </c>
      <c r="AC400" s="51" t="s">
        <v>4533</v>
      </c>
      <c r="AD400" s="10" t="s">
        <v>413</v>
      </c>
      <c r="AE400" s="110" t="s">
        <v>413</v>
      </c>
      <c r="AF400" s="110" t="s">
        <v>413</v>
      </c>
      <c r="AG400" s="3" t="s">
        <v>413</v>
      </c>
      <c r="AH400" s="124"/>
      <c r="AI400" s="145" t="s">
        <v>1636</v>
      </c>
      <c r="AJ400" s="145" t="s">
        <v>1636</v>
      </c>
      <c r="AK400" s="145" t="s">
        <v>5909</v>
      </c>
    </row>
    <row r="401" spans="27:37" x14ac:dyDescent="0.35">
      <c r="AA401" s="128" t="s">
        <v>5979</v>
      </c>
      <c r="AB401" s="10" t="s">
        <v>5201</v>
      </c>
      <c r="AC401" s="51" t="s">
        <v>4554</v>
      </c>
      <c r="AD401" s="10" t="s">
        <v>413</v>
      </c>
      <c r="AE401" s="110" t="s">
        <v>413</v>
      </c>
      <c r="AF401" s="110" t="s">
        <v>413</v>
      </c>
      <c r="AG401" s="3" t="s">
        <v>413</v>
      </c>
      <c r="AH401" s="124"/>
      <c r="AI401" s="145" t="s">
        <v>1636</v>
      </c>
      <c r="AJ401" s="145" t="s">
        <v>1636</v>
      </c>
      <c r="AK401" s="145" t="s">
        <v>5910</v>
      </c>
    </row>
    <row r="402" spans="27:37" x14ac:dyDescent="0.35">
      <c r="AA402" s="128" t="s">
        <v>5979</v>
      </c>
      <c r="AB402" s="10" t="s">
        <v>5202</v>
      </c>
      <c r="AC402" s="51" t="s">
        <v>4490</v>
      </c>
      <c r="AD402" s="10" t="s">
        <v>413</v>
      </c>
      <c r="AE402" s="110" t="s">
        <v>413</v>
      </c>
      <c r="AF402" s="110" t="s">
        <v>413</v>
      </c>
      <c r="AG402" s="3" t="s">
        <v>413</v>
      </c>
      <c r="AH402" s="124"/>
      <c r="AI402" s="145" t="s">
        <v>1636</v>
      </c>
      <c r="AJ402" s="145">
        <v>0</v>
      </c>
      <c r="AK402" s="145" t="s">
        <v>5911</v>
      </c>
    </row>
    <row r="403" spans="27:37" x14ac:dyDescent="0.35">
      <c r="AA403" s="128" t="s">
        <v>5979</v>
      </c>
      <c r="AB403" s="10" t="s">
        <v>5202</v>
      </c>
      <c r="AC403" s="51" t="s">
        <v>4511</v>
      </c>
      <c r="AD403" s="10" t="s">
        <v>413</v>
      </c>
      <c r="AE403" s="110" t="s">
        <v>413</v>
      </c>
      <c r="AF403" s="110" t="s">
        <v>413</v>
      </c>
      <c r="AG403" s="3" t="s">
        <v>413</v>
      </c>
      <c r="AH403" s="124"/>
      <c r="AI403" s="145" t="s">
        <v>1636</v>
      </c>
      <c r="AJ403" s="145" t="s">
        <v>1636</v>
      </c>
      <c r="AK403" s="145" t="s">
        <v>5912</v>
      </c>
    </row>
    <row r="404" spans="27:37" x14ac:dyDescent="0.35">
      <c r="AA404" s="128" t="s">
        <v>5979</v>
      </c>
      <c r="AB404" s="10" t="s">
        <v>5202</v>
      </c>
      <c r="AC404" s="51" t="s">
        <v>4532</v>
      </c>
      <c r="AD404" s="51" t="s">
        <v>413</v>
      </c>
      <c r="AE404" s="110" t="s">
        <v>413</v>
      </c>
      <c r="AF404" s="110" t="s">
        <v>413</v>
      </c>
      <c r="AG404" s="3" t="s">
        <v>413</v>
      </c>
      <c r="AH404" s="124"/>
      <c r="AI404" s="145" t="s">
        <v>1636</v>
      </c>
      <c r="AJ404" s="145" t="s">
        <v>1636</v>
      </c>
      <c r="AK404" s="145" t="s">
        <v>5913</v>
      </c>
    </row>
    <row r="405" spans="27:37" x14ac:dyDescent="0.35">
      <c r="AA405" s="128" t="s">
        <v>5979</v>
      </c>
      <c r="AB405" s="10" t="s">
        <v>5202</v>
      </c>
      <c r="AC405" s="51" t="s">
        <v>4553</v>
      </c>
      <c r="AD405" s="10" t="s">
        <v>413</v>
      </c>
      <c r="AE405" s="110" t="s">
        <v>413</v>
      </c>
      <c r="AF405" s="110" t="s">
        <v>413</v>
      </c>
      <c r="AG405" s="3" t="s">
        <v>413</v>
      </c>
      <c r="AH405" s="124"/>
      <c r="AI405" s="145" t="s">
        <v>1636</v>
      </c>
      <c r="AJ405" s="145" t="s">
        <v>1636</v>
      </c>
      <c r="AK405" s="145" t="s">
        <v>5914</v>
      </c>
    </row>
    <row r="406" spans="27:37" x14ac:dyDescent="0.35">
      <c r="AA406" s="128" t="s">
        <v>5979</v>
      </c>
      <c r="AB406" s="10" t="s">
        <v>5203</v>
      </c>
      <c r="AC406" s="51" t="s">
        <v>4489</v>
      </c>
      <c r="AD406" s="10" t="s">
        <v>413</v>
      </c>
      <c r="AE406" s="110" t="s">
        <v>413</v>
      </c>
      <c r="AF406" s="110" t="s">
        <v>413</v>
      </c>
      <c r="AG406" s="3" t="s">
        <v>413</v>
      </c>
      <c r="AH406" s="124"/>
      <c r="AI406" s="145" t="s">
        <v>1636</v>
      </c>
      <c r="AJ406" s="145">
        <v>0</v>
      </c>
      <c r="AK406" s="145" t="s">
        <v>5915</v>
      </c>
    </row>
    <row r="407" spans="27:37" x14ac:dyDescent="0.35">
      <c r="AA407" s="128" t="s">
        <v>5979</v>
      </c>
      <c r="AB407" s="10" t="s">
        <v>5203</v>
      </c>
      <c r="AC407" s="51" t="s">
        <v>4510</v>
      </c>
      <c r="AD407" s="10" t="s">
        <v>413</v>
      </c>
      <c r="AE407" s="110" t="s">
        <v>413</v>
      </c>
      <c r="AF407" s="110" t="s">
        <v>413</v>
      </c>
      <c r="AG407" s="3" t="s">
        <v>413</v>
      </c>
      <c r="AH407" s="124"/>
      <c r="AI407" s="145" t="s">
        <v>1636</v>
      </c>
      <c r="AJ407" s="145" t="s">
        <v>1636</v>
      </c>
      <c r="AK407" s="145" t="s">
        <v>5916</v>
      </c>
    </row>
    <row r="408" spans="27:37" x14ac:dyDescent="0.35">
      <c r="AA408" s="128" t="s">
        <v>5979</v>
      </c>
      <c r="AB408" s="10" t="s">
        <v>5203</v>
      </c>
      <c r="AC408" s="51" t="s">
        <v>4531</v>
      </c>
      <c r="AD408" s="10" t="s">
        <v>413</v>
      </c>
      <c r="AE408" s="110" t="s">
        <v>413</v>
      </c>
      <c r="AF408" s="110" t="s">
        <v>413</v>
      </c>
      <c r="AG408" s="3" t="s">
        <v>413</v>
      </c>
      <c r="AH408" s="124"/>
      <c r="AI408" s="145" t="s">
        <v>1636</v>
      </c>
      <c r="AJ408" s="145" t="s">
        <v>1636</v>
      </c>
      <c r="AK408" s="145" t="s">
        <v>5917</v>
      </c>
    </row>
    <row r="409" spans="27:37" x14ac:dyDescent="0.35">
      <c r="AA409" s="128" t="s">
        <v>5979</v>
      </c>
      <c r="AB409" s="10" t="s">
        <v>5203</v>
      </c>
      <c r="AC409" s="51" t="s">
        <v>4552</v>
      </c>
      <c r="AD409" s="10" t="s">
        <v>413</v>
      </c>
      <c r="AE409" s="110" t="s">
        <v>413</v>
      </c>
      <c r="AF409" s="110" t="s">
        <v>413</v>
      </c>
      <c r="AG409" s="3" t="s">
        <v>413</v>
      </c>
      <c r="AH409" s="124"/>
      <c r="AI409" s="145" t="s">
        <v>1636</v>
      </c>
      <c r="AJ409" s="145" t="s">
        <v>1636</v>
      </c>
      <c r="AK409" s="145" t="s">
        <v>5918</v>
      </c>
    </row>
    <row r="410" spans="27:37" x14ac:dyDescent="0.35">
      <c r="AA410" s="128" t="s">
        <v>5979</v>
      </c>
      <c r="AB410" s="10" t="s">
        <v>5204</v>
      </c>
      <c r="AC410" s="51" t="s">
        <v>4488</v>
      </c>
      <c r="AD410" s="10" t="s">
        <v>413</v>
      </c>
      <c r="AE410" s="110" t="s">
        <v>413</v>
      </c>
      <c r="AF410" s="110" t="s">
        <v>413</v>
      </c>
      <c r="AG410" s="3" t="s">
        <v>413</v>
      </c>
      <c r="AH410" s="124"/>
      <c r="AI410" s="145" t="s">
        <v>1636</v>
      </c>
      <c r="AJ410" s="145">
        <v>0</v>
      </c>
      <c r="AK410" s="145" t="s">
        <v>5919</v>
      </c>
    </row>
    <row r="411" spans="27:37" x14ac:dyDescent="0.35">
      <c r="AA411" s="128" t="s">
        <v>5979</v>
      </c>
      <c r="AB411" s="10" t="s">
        <v>5204</v>
      </c>
      <c r="AC411" s="51" t="s">
        <v>4509</v>
      </c>
      <c r="AD411" s="10" t="s">
        <v>413</v>
      </c>
      <c r="AE411" s="110" t="s">
        <v>413</v>
      </c>
      <c r="AF411" s="110" t="s">
        <v>413</v>
      </c>
      <c r="AG411" s="3" t="s">
        <v>413</v>
      </c>
      <c r="AH411" s="124"/>
      <c r="AI411" s="145" t="s">
        <v>1636</v>
      </c>
      <c r="AJ411" s="145" t="s">
        <v>1636</v>
      </c>
      <c r="AK411" s="145" t="s">
        <v>5920</v>
      </c>
    </row>
    <row r="412" spans="27:37" x14ac:dyDescent="0.35">
      <c r="AA412" s="128" t="s">
        <v>5979</v>
      </c>
      <c r="AB412" s="48" t="s">
        <v>5204</v>
      </c>
      <c r="AC412" s="51" t="s">
        <v>4530</v>
      </c>
      <c r="AD412" s="48" t="s">
        <v>413</v>
      </c>
      <c r="AE412" s="110" t="s">
        <v>413</v>
      </c>
      <c r="AF412" s="110" t="s">
        <v>413</v>
      </c>
      <c r="AG412" s="3" t="s">
        <v>413</v>
      </c>
      <c r="AH412" s="124"/>
      <c r="AI412" s="145" t="s">
        <v>1636</v>
      </c>
      <c r="AJ412" s="145" t="s">
        <v>1636</v>
      </c>
      <c r="AK412" s="145" t="s">
        <v>5921</v>
      </c>
    </row>
    <row r="413" spans="27:37" x14ac:dyDescent="0.35">
      <c r="AA413" s="128" t="s">
        <v>5979</v>
      </c>
      <c r="AB413" s="48" t="s">
        <v>5204</v>
      </c>
      <c r="AC413" s="51" t="s">
        <v>4551</v>
      </c>
      <c r="AD413" s="48" t="s">
        <v>413</v>
      </c>
      <c r="AE413" s="110" t="s">
        <v>413</v>
      </c>
      <c r="AF413" s="110" t="s">
        <v>413</v>
      </c>
      <c r="AG413" s="3" t="s">
        <v>413</v>
      </c>
      <c r="AH413" s="124"/>
      <c r="AI413" s="145" t="s">
        <v>1636</v>
      </c>
      <c r="AJ413" s="145" t="s">
        <v>1636</v>
      </c>
      <c r="AK413" s="145" t="s">
        <v>5922</v>
      </c>
    </row>
    <row r="414" spans="27:37" x14ac:dyDescent="0.35">
      <c r="AA414" s="128" t="s">
        <v>5979</v>
      </c>
      <c r="AB414" s="48" t="s">
        <v>5205</v>
      </c>
      <c r="AC414" s="51" t="s">
        <v>4487</v>
      </c>
      <c r="AD414" s="48" t="s">
        <v>413</v>
      </c>
      <c r="AE414" s="110" t="s">
        <v>413</v>
      </c>
      <c r="AF414" s="110" t="s">
        <v>413</v>
      </c>
      <c r="AG414" s="3" t="s">
        <v>413</v>
      </c>
      <c r="AH414" s="124"/>
      <c r="AI414" s="145" t="s">
        <v>1636</v>
      </c>
      <c r="AJ414" s="145">
        <v>0</v>
      </c>
      <c r="AK414" s="145" t="s">
        <v>5923</v>
      </c>
    </row>
    <row r="415" spans="27:37" x14ac:dyDescent="0.35">
      <c r="AA415" s="128" t="s">
        <v>5979</v>
      </c>
      <c r="AB415" s="48" t="s">
        <v>5205</v>
      </c>
      <c r="AC415" s="51" t="s">
        <v>4508</v>
      </c>
      <c r="AD415" s="48" t="s">
        <v>413</v>
      </c>
      <c r="AE415" s="110" t="s">
        <v>413</v>
      </c>
      <c r="AF415" s="110" t="s">
        <v>413</v>
      </c>
      <c r="AG415" s="3" t="s">
        <v>413</v>
      </c>
      <c r="AH415" s="124"/>
      <c r="AI415" s="145" t="s">
        <v>1636</v>
      </c>
      <c r="AJ415" s="145" t="s">
        <v>1636</v>
      </c>
      <c r="AK415" s="145" t="s">
        <v>5924</v>
      </c>
    </row>
    <row r="416" spans="27:37" x14ac:dyDescent="0.35">
      <c r="AA416" s="128" t="s">
        <v>5979</v>
      </c>
      <c r="AB416" s="48" t="s">
        <v>5205</v>
      </c>
      <c r="AC416" s="51" t="s">
        <v>4529</v>
      </c>
      <c r="AD416" s="48" t="s">
        <v>413</v>
      </c>
      <c r="AE416" s="110" t="s">
        <v>413</v>
      </c>
      <c r="AF416" s="110" t="s">
        <v>413</v>
      </c>
      <c r="AG416" s="3" t="s">
        <v>413</v>
      </c>
      <c r="AH416" s="124"/>
      <c r="AI416" s="145" t="s">
        <v>1636</v>
      </c>
      <c r="AJ416" s="145" t="s">
        <v>1636</v>
      </c>
      <c r="AK416" s="145" t="s">
        <v>5925</v>
      </c>
    </row>
    <row r="417" spans="27:37" x14ac:dyDescent="0.35">
      <c r="AA417" s="128" t="s">
        <v>5979</v>
      </c>
      <c r="AB417" s="48" t="s">
        <v>5205</v>
      </c>
      <c r="AC417" s="51" t="s">
        <v>4550</v>
      </c>
      <c r="AD417" s="48" t="s">
        <v>413</v>
      </c>
      <c r="AE417" s="110" t="s">
        <v>413</v>
      </c>
      <c r="AF417" s="110" t="s">
        <v>413</v>
      </c>
      <c r="AG417" s="3" t="s">
        <v>413</v>
      </c>
      <c r="AH417" s="124"/>
      <c r="AI417" s="145" t="s">
        <v>1636</v>
      </c>
      <c r="AJ417" s="145" t="s">
        <v>1636</v>
      </c>
      <c r="AK417" s="145" t="s">
        <v>5926</v>
      </c>
    </row>
    <row r="418" spans="27:37" x14ac:dyDescent="0.35">
      <c r="AA418" s="128" t="s">
        <v>5979</v>
      </c>
      <c r="AB418" s="48" t="s">
        <v>5206</v>
      </c>
      <c r="AC418" s="51" t="s">
        <v>4486</v>
      </c>
      <c r="AD418" s="48" t="s">
        <v>413</v>
      </c>
      <c r="AE418" s="110" t="s">
        <v>413</v>
      </c>
      <c r="AF418" s="110" t="s">
        <v>413</v>
      </c>
      <c r="AG418" s="3" t="s">
        <v>413</v>
      </c>
      <c r="AH418" s="124"/>
      <c r="AI418" s="145" t="s">
        <v>1636</v>
      </c>
      <c r="AJ418" s="145">
        <v>0</v>
      </c>
      <c r="AK418" s="145" t="s">
        <v>5927</v>
      </c>
    </row>
    <row r="419" spans="27:37" x14ac:dyDescent="0.35">
      <c r="AA419" s="128" t="s">
        <v>5979</v>
      </c>
      <c r="AB419" s="48" t="s">
        <v>5206</v>
      </c>
      <c r="AC419" s="51" t="s">
        <v>4507</v>
      </c>
      <c r="AD419" s="48" t="s">
        <v>413</v>
      </c>
      <c r="AE419" s="110" t="s">
        <v>413</v>
      </c>
      <c r="AF419" s="110" t="s">
        <v>413</v>
      </c>
      <c r="AG419" s="3" t="s">
        <v>413</v>
      </c>
      <c r="AH419" s="124"/>
      <c r="AI419" s="145" t="s">
        <v>1636</v>
      </c>
      <c r="AJ419" s="145" t="s">
        <v>1636</v>
      </c>
      <c r="AK419" s="145" t="s">
        <v>5928</v>
      </c>
    </row>
    <row r="420" spans="27:37" x14ac:dyDescent="0.35">
      <c r="AA420" s="128" t="s">
        <v>5979</v>
      </c>
      <c r="AB420" s="48" t="s">
        <v>5206</v>
      </c>
      <c r="AC420" s="51" t="s">
        <v>4528</v>
      </c>
      <c r="AD420" s="48" t="s">
        <v>413</v>
      </c>
      <c r="AE420" s="110" t="s">
        <v>413</v>
      </c>
      <c r="AF420" s="110" t="s">
        <v>413</v>
      </c>
      <c r="AG420" s="3" t="s">
        <v>413</v>
      </c>
      <c r="AH420" s="124"/>
      <c r="AI420" s="145" t="s">
        <v>1636</v>
      </c>
      <c r="AJ420" s="145" t="s">
        <v>1636</v>
      </c>
      <c r="AK420" s="145" t="s">
        <v>5929</v>
      </c>
    </row>
    <row r="421" spans="27:37" x14ac:dyDescent="0.35">
      <c r="AA421" s="128" t="s">
        <v>5979</v>
      </c>
      <c r="AB421" s="48" t="s">
        <v>5206</v>
      </c>
      <c r="AC421" s="51" t="s">
        <v>4549</v>
      </c>
      <c r="AD421" s="48" t="s">
        <v>413</v>
      </c>
      <c r="AE421" s="110" t="s">
        <v>413</v>
      </c>
      <c r="AF421" s="110" t="s">
        <v>413</v>
      </c>
      <c r="AG421" s="3" t="s">
        <v>413</v>
      </c>
      <c r="AH421" s="124"/>
      <c r="AI421" s="145" t="s">
        <v>1636</v>
      </c>
      <c r="AJ421" s="145" t="s">
        <v>1636</v>
      </c>
      <c r="AK421" s="145" t="s">
        <v>5930</v>
      </c>
    </row>
    <row r="422" spans="27:37" x14ac:dyDescent="0.35">
      <c r="AA422" s="128" t="s">
        <v>5979</v>
      </c>
      <c r="AB422" s="48" t="s">
        <v>5207</v>
      </c>
      <c r="AC422" s="51" t="s">
        <v>4499</v>
      </c>
      <c r="AD422" s="48" t="s">
        <v>5390</v>
      </c>
      <c r="AE422" s="110" t="s">
        <v>5391</v>
      </c>
      <c r="AF422" s="110" t="s">
        <v>5391</v>
      </c>
      <c r="AG422" s="3" t="s">
        <v>6007</v>
      </c>
      <c r="AH422" s="124">
        <v>49</v>
      </c>
      <c r="AI422" s="145" t="s">
        <v>2353</v>
      </c>
      <c r="AJ422" s="145">
        <v>49</v>
      </c>
      <c r="AK422" s="145" t="s">
        <v>5931</v>
      </c>
    </row>
    <row r="423" spans="27:37" x14ac:dyDescent="0.35">
      <c r="AA423" s="128" t="s">
        <v>5979</v>
      </c>
      <c r="AB423" s="48" t="s">
        <v>5207</v>
      </c>
      <c r="AC423" s="51" t="s">
        <v>4520</v>
      </c>
      <c r="AD423" s="48" t="s">
        <v>413</v>
      </c>
      <c r="AE423" s="110" t="s">
        <v>413</v>
      </c>
      <c r="AF423" s="110" t="s">
        <v>413</v>
      </c>
      <c r="AG423" s="3" t="s">
        <v>413</v>
      </c>
      <c r="AH423" s="124"/>
      <c r="AI423" s="145" t="s">
        <v>1636</v>
      </c>
      <c r="AJ423" s="145" t="s">
        <v>1636</v>
      </c>
      <c r="AK423" s="145" t="s">
        <v>5932</v>
      </c>
    </row>
    <row r="424" spans="27:37" x14ac:dyDescent="0.35">
      <c r="AA424" s="128" t="s">
        <v>5979</v>
      </c>
      <c r="AB424" s="48" t="s">
        <v>5207</v>
      </c>
      <c r="AC424" s="51" t="s">
        <v>4541</v>
      </c>
      <c r="AD424" s="48" t="s">
        <v>413</v>
      </c>
      <c r="AE424" s="110" t="s">
        <v>413</v>
      </c>
      <c r="AF424" s="110" t="s">
        <v>413</v>
      </c>
      <c r="AG424" s="3" t="s">
        <v>413</v>
      </c>
      <c r="AH424" s="124"/>
      <c r="AI424" s="145" t="s">
        <v>1636</v>
      </c>
      <c r="AJ424" s="145" t="s">
        <v>1636</v>
      </c>
      <c r="AK424" s="145" t="s">
        <v>5933</v>
      </c>
    </row>
    <row r="425" spans="27:37" x14ac:dyDescent="0.35">
      <c r="AA425" s="128" t="s">
        <v>5979</v>
      </c>
      <c r="AB425" s="48" t="s">
        <v>5207</v>
      </c>
      <c r="AC425" s="51" t="s">
        <v>4562</v>
      </c>
      <c r="AD425" s="48" t="s">
        <v>413</v>
      </c>
      <c r="AE425" s="110" t="s">
        <v>413</v>
      </c>
      <c r="AF425" s="110" t="s">
        <v>413</v>
      </c>
      <c r="AG425" s="3" t="s">
        <v>413</v>
      </c>
      <c r="AH425" s="124"/>
      <c r="AI425" s="145" t="s">
        <v>1636</v>
      </c>
      <c r="AJ425" s="145" t="s">
        <v>1636</v>
      </c>
      <c r="AK425" s="145" t="s">
        <v>5934</v>
      </c>
    </row>
    <row r="426" spans="27:37" x14ac:dyDescent="0.35">
      <c r="AA426" s="128" t="s">
        <v>5979</v>
      </c>
      <c r="AB426" s="48" t="s">
        <v>5208</v>
      </c>
      <c r="AC426" s="51" t="s">
        <v>4498</v>
      </c>
      <c r="AD426" s="48" t="s">
        <v>5390</v>
      </c>
      <c r="AE426" s="110" t="s">
        <v>5391</v>
      </c>
      <c r="AF426" s="110" t="s">
        <v>5391</v>
      </c>
      <c r="AG426" s="3" t="s">
        <v>6008</v>
      </c>
      <c r="AH426" s="124">
        <v>16</v>
      </c>
      <c r="AI426" s="145" t="s">
        <v>2353</v>
      </c>
      <c r="AJ426" s="145">
        <v>49</v>
      </c>
      <c r="AK426" s="145" t="s">
        <v>5935</v>
      </c>
    </row>
    <row r="427" spans="27:37" x14ac:dyDescent="0.35">
      <c r="AA427" s="128" t="s">
        <v>5979</v>
      </c>
      <c r="AB427" s="48" t="s">
        <v>5208</v>
      </c>
      <c r="AC427" s="51" t="s">
        <v>4519</v>
      </c>
      <c r="AD427" s="48" t="s">
        <v>915</v>
      </c>
      <c r="AE427" s="110" t="s">
        <v>1100</v>
      </c>
      <c r="AF427" s="110" t="s">
        <v>1100</v>
      </c>
      <c r="AG427" s="3" t="s">
        <v>6009</v>
      </c>
      <c r="AH427" s="124">
        <v>28</v>
      </c>
      <c r="AI427" s="145" t="s">
        <v>2353</v>
      </c>
      <c r="AJ427" s="145" t="s">
        <v>1636</v>
      </c>
      <c r="AK427" s="145" t="s">
        <v>5936</v>
      </c>
    </row>
    <row r="428" spans="27:37" x14ac:dyDescent="0.35">
      <c r="AA428" s="128" t="s">
        <v>5979</v>
      </c>
      <c r="AB428" s="48" t="s">
        <v>5208</v>
      </c>
      <c r="AC428" s="51" t="s">
        <v>4540</v>
      </c>
      <c r="AD428" s="48" t="s">
        <v>2092</v>
      </c>
      <c r="AE428" s="110" t="s">
        <v>2110</v>
      </c>
      <c r="AF428" s="110" t="s">
        <v>2110</v>
      </c>
      <c r="AG428" s="3" t="s">
        <v>6001</v>
      </c>
      <c r="AH428" s="124">
        <v>5</v>
      </c>
      <c r="AI428" s="145" t="s">
        <v>2353</v>
      </c>
      <c r="AJ428" s="145" t="s">
        <v>1636</v>
      </c>
      <c r="AK428" s="145" t="s">
        <v>5937</v>
      </c>
    </row>
    <row r="429" spans="27:37" x14ac:dyDescent="0.35">
      <c r="AA429" s="128" t="s">
        <v>5979</v>
      </c>
      <c r="AB429" s="48" t="s">
        <v>5208</v>
      </c>
      <c r="AC429" s="51" t="s">
        <v>4561</v>
      </c>
      <c r="AD429" s="48" t="s">
        <v>413</v>
      </c>
      <c r="AE429" s="110" t="s">
        <v>413</v>
      </c>
      <c r="AF429" s="110" t="s">
        <v>413</v>
      </c>
      <c r="AG429" s="3" t="s">
        <v>413</v>
      </c>
      <c r="AH429" s="124"/>
      <c r="AI429" s="145" t="s">
        <v>1636</v>
      </c>
      <c r="AJ429" s="145" t="s">
        <v>1636</v>
      </c>
      <c r="AK429" s="145" t="s">
        <v>5938</v>
      </c>
    </row>
    <row r="430" spans="27:37" x14ac:dyDescent="0.35">
      <c r="AA430" s="128" t="s">
        <v>5979</v>
      </c>
      <c r="AB430" s="48" t="s">
        <v>5209</v>
      </c>
      <c r="AC430" s="51" t="s">
        <v>4497</v>
      </c>
      <c r="AD430" s="48" t="s">
        <v>915</v>
      </c>
      <c r="AE430" s="110" t="s">
        <v>1100</v>
      </c>
      <c r="AF430" s="110" t="s">
        <v>1100</v>
      </c>
      <c r="AG430" s="3" t="s">
        <v>6000</v>
      </c>
      <c r="AH430" s="124">
        <v>19</v>
      </c>
      <c r="AI430" s="145" t="s">
        <v>2353</v>
      </c>
      <c r="AJ430" s="145">
        <v>49</v>
      </c>
      <c r="AK430" s="145" t="s">
        <v>5939</v>
      </c>
    </row>
    <row r="431" spans="27:37" x14ac:dyDescent="0.35">
      <c r="AA431" s="128" t="s">
        <v>5979</v>
      </c>
      <c r="AB431" s="48" t="s">
        <v>5209</v>
      </c>
      <c r="AC431" s="51" t="s">
        <v>4518</v>
      </c>
      <c r="AD431" s="48" t="s">
        <v>5390</v>
      </c>
      <c r="AE431" s="110" t="s">
        <v>5391</v>
      </c>
      <c r="AF431" s="110" t="s">
        <v>5391</v>
      </c>
      <c r="AG431" s="3" t="s">
        <v>6010</v>
      </c>
      <c r="AH431" s="124">
        <v>28</v>
      </c>
      <c r="AI431" s="145" t="s">
        <v>2353</v>
      </c>
      <c r="AJ431" s="145" t="s">
        <v>1636</v>
      </c>
      <c r="AK431" s="145" t="s">
        <v>5940</v>
      </c>
    </row>
    <row r="432" spans="27:37" x14ac:dyDescent="0.35">
      <c r="AA432" s="128" t="s">
        <v>5979</v>
      </c>
      <c r="AB432" s="48" t="s">
        <v>5209</v>
      </c>
      <c r="AC432" s="51" t="s">
        <v>4539</v>
      </c>
      <c r="AD432" s="48" t="s">
        <v>915</v>
      </c>
      <c r="AE432" s="110" t="s">
        <v>1100</v>
      </c>
      <c r="AF432" s="156" t="s">
        <v>1100</v>
      </c>
      <c r="AG432" s="3" t="s">
        <v>4948</v>
      </c>
      <c r="AH432" s="124">
        <v>2</v>
      </c>
      <c r="AI432" s="145" t="s">
        <v>2353</v>
      </c>
      <c r="AJ432" s="145" t="s">
        <v>1636</v>
      </c>
      <c r="AK432" s="145" t="s">
        <v>5941</v>
      </c>
    </row>
    <row r="433" spans="27:37" x14ac:dyDescent="0.35">
      <c r="AA433" s="128" t="s">
        <v>5979</v>
      </c>
      <c r="AB433" s="48" t="s">
        <v>5209</v>
      </c>
      <c r="AC433" s="51" t="s">
        <v>4560</v>
      </c>
      <c r="AD433" s="48" t="s">
        <v>413</v>
      </c>
      <c r="AE433" s="110" t="s">
        <v>413</v>
      </c>
      <c r="AF433" s="110" t="s">
        <v>413</v>
      </c>
      <c r="AG433" s="3" t="s">
        <v>413</v>
      </c>
      <c r="AH433" s="124"/>
      <c r="AI433" s="145" t="s">
        <v>1636</v>
      </c>
      <c r="AJ433" s="145" t="s">
        <v>1636</v>
      </c>
      <c r="AK433" s="145" t="s">
        <v>5942</v>
      </c>
    </row>
    <row r="434" spans="27:37" x14ac:dyDescent="0.35">
      <c r="AA434" s="128" t="s">
        <v>5979</v>
      </c>
      <c r="AB434" s="48" t="s">
        <v>5210</v>
      </c>
      <c r="AC434" s="51" t="s">
        <v>4496</v>
      </c>
      <c r="AD434" s="48" t="s">
        <v>915</v>
      </c>
      <c r="AE434" s="110" t="s">
        <v>1100</v>
      </c>
      <c r="AF434" s="110" t="s">
        <v>1100</v>
      </c>
      <c r="AG434" s="3" t="s">
        <v>6011</v>
      </c>
      <c r="AH434" s="124">
        <v>7</v>
      </c>
      <c r="AI434" s="145" t="s">
        <v>2353</v>
      </c>
      <c r="AJ434" s="145">
        <v>49</v>
      </c>
      <c r="AK434" s="145" t="s">
        <v>5943</v>
      </c>
    </row>
    <row r="435" spans="27:37" x14ac:dyDescent="0.35">
      <c r="AA435" s="128" t="s">
        <v>5979</v>
      </c>
      <c r="AB435" s="48" t="s">
        <v>5210</v>
      </c>
      <c r="AC435" s="51" t="s">
        <v>4517</v>
      </c>
      <c r="AD435" s="48" t="s">
        <v>915</v>
      </c>
      <c r="AE435" s="110" t="s">
        <v>1100</v>
      </c>
      <c r="AF435" s="110" t="s">
        <v>1100</v>
      </c>
      <c r="AG435" s="3" t="s">
        <v>6012</v>
      </c>
      <c r="AH435" s="124">
        <v>24</v>
      </c>
      <c r="AI435" s="145" t="s">
        <v>2353</v>
      </c>
      <c r="AJ435" s="145" t="s">
        <v>1636</v>
      </c>
      <c r="AK435" s="145" t="s">
        <v>5944</v>
      </c>
    </row>
    <row r="436" spans="27:37" x14ac:dyDescent="0.35">
      <c r="AA436" s="128" t="s">
        <v>5979</v>
      </c>
      <c r="AB436" s="48" t="s">
        <v>5210</v>
      </c>
      <c r="AC436" s="51" t="s">
        <v>4538</v>
      </c>
      <c r="AD436" s="48" t="s">
        <v>5390</v>
      </c>
      <c r="AE436" s="110" t="s">
        <v>5391</v>
      </c>
      <c r="AF436" s="110" t="s">
        <v>5391</v>
      </c>
      <c r="AG436" s="3" t="s">
        <v>6008</v>
      </c>
      <c r="AH436" s="124">
        <v>18</v>
      </c>
      <c r="AI436" s="145" t="s">
        <v>2353</v>
      </c>
      <c r="AJ436" s="145" t="s">
        <v>1636</v>
      </c>
      <c r="AK436" s="145" t="s">
        <v>5945</v>
      </c>
    </row>
    <row r="437" spans="27:37" x14ac:dyDescent="0.35">
      <c r="AA437" s="128" t="s">
        <v>5979</v>
      </c>
      <c r="AB437" s="48" t="s">
        <v>5210</v>
      </c>
      <c r="AC437" s="51" t="s">
        <v>4559</v>
      </c>
      <c r="AD437" s="48" t="s">
        <v>413</v>
      </c>
      <c r="AE437" s="110" t="s">
        <v>413</v>
      </c>
      <c r="AF437" s="110" t="s">
        <v>413</v>
      </c>
      <c r="AG437" s="3" t="s">
        <v>413</v>
      </c>
      <c r="AH437" s="124"/>
      <c r="AI437" s="145" t="s">
        <v>1636</v>
      </c>
      <c r="AJ437" s="145" t="s">
        <v>1636</v>
      </c>
      <c r="AK437" s="145" t="s">
        <v>5946</v>
      </c>
    </row>
    <row r="438" spans="27:37" x14ac:dyDescent="0.35">
      <c r="AA438" s="128" t="s">
        <v>5979</v>
      </c>
      <c r="AB438" s="48" t="s">
        <v>5211</v>
      </c>
      <c r="AC438" s="51" t="s">
        <v>4495</v>
      </c>
      <c r="AD438" s="48" t="s">
        <v>915</v>
      </c>
      <c r="AE438" s="110" t="s">
        <v>1100</v>
      </c>
      <c r="AF438" s="110" t="s">
        <v>1100</v>
      </c>
      <c r="AG438" s="3" t="s">
        <v>4948</v>
      </c>
      <c r="AH438" s="124">
        <v>22</v>
      </c>
      <c r="AI438" s="145" t="s">
        <v>2353</v>
      </c>
      <c r="AJ438" s="145">
        <v>49</v>
      </c>
      <c r="AK438" s="145" t="s">
        <v>5947</v>
      </c>
    </row>
    <row r="439" spans="27:37" x14ac:dyDescent="0.35">
      <c r="AA439" s="128" t="s">
        <v>5979</v>
      </c>
      <c r="AB439" s="48" t="s">
        <v>5211</v>
      </c>
      <c r="AC439" s="51" t="s">
        <v>4516</v>
      </c>
      <c r="AD439" s="48" t="s">
        <v>5390</v>
      </c>
      <c r="AE439" s="110" t="s">
        <v>5391</v>
      </c>
      <c r="AF439" s="110" t="s">
        <v>5391</v>
      </c>
      <c r="AG439" s="3" t="s">
        <v>6013</v>
      </c>
      <c r="AH439" s="124">
        <v>27</v>
      </c>
      <c r="AI439" s="145" t="s">
        <v>2353</v>
      </c>
      <c r="AJ439" s="145" t="s">
        <v>1636</v>
      </c>
      <c r="AK439" s="145" t="s">
        <v>5948</v>
      </c>
    </row>
    <row r="440" spans="27:37" x14ac:dyDescent="0.35">
      <c r="AA440" s="128" t="s">
        <v>5979</v>
      </c>
      <c r="AB440" s="48" t="s">
        <v>5211</v>
      </c>
      <c r="AC440" s="51" t="s">
        <v>4537</v>
      </c>
      <c r="AD440" s="48" t="s">
        <v>413</v>
      </c>
      <c r="AE440" s="110" t="s">
        <v>413</v>
      </c>
      <c r="AF440" s="110" t="s">
        <v>413</v>
      </c>
      <c r="AG440" s="3" t="s">
        <v>413</v>
      </c>
      <c r="AH440" s="124"/>
      <c r="AI440" s="145" t="s">
        <v>1636</v>
      </c>
      <c r="AJ440" s="145" t="s">
        <v>1636</v>
      </c>
      <c r="AK440" s="145" t="s">
        <v>5949</v>
      </c>
    </row>
    <row r="441" spans="27:37" x14ac:dyDescent="0.35">
      <c r="AA441" s="128" t="s">
        <v>5979</v>
      </c>
      <c r="AB441" s="128" t="s">
        <v>5211</v>
      </c>
      <c r="AC441" s="51" t="s">
        <v>4558</v>
      </c>
      <c r="AD441" s="128" t="s">
        <v>413</v>
      </c>
      <c r="AE441" s="129" t="s">
        <v>413</v>
      </c>
      <c r="AF441" s="129" t="s">
        <v>413</v>
      </c>
      <c r="AG441" s="3" t="s">
        <v>413</v>
      </c>
      <c r="AH441" s="124"/>
      <c r="AI441" s="154" t="s">
        <v>1636</v>
      </c>
      <c r="AJ441" s="154" t="s">
        <v>1636</v>
      </c>
      <c r="AK441" s="154" t="s">
        <v>5950</v>
      </c>
    </row>
    <row r="442" spans="27:37" x14ac:dyDescent="0.35">
      <c r="AA442" s="128" t="s">
        <v>5979</v>
      </c>
      <c r="AB442" s="48" t="s">
        <v>5212</v>
      </c>
      <c r="AC442" s="48" t="s">
        <v>4494</v>
      </c>
      <c r="AD442" s="48" t="s">
        <v>5390</v>
      </c>
      <c r="AE442" s="110" t="s">
        <v>5391</v>
      </c>
      <c r="AF442" s="110" t="s">
        <v>5391</v>
      </c>
      <c r="AG442" s="3" t="s">
        <v>5374</v>
      </c>
      <c r="AH442" s="124">
        <v>40</v>
      </c>
      <c r="AI442" s="145" t="s">
        <v>2353</v>
      </c>
      <c r="AJ442" s="145">
        <v>40</v>
      </c>
      <c r="AK442" s="145" t="s">
        <v>5951</v>
      </c>
    </row>
    <row r="443" spans="27:37" x14ac:dyDescent="0.35">
      <c r="AA443" s="128" t="s">
        <v>5979</v>
      </c>
      <c r="AB443" s="48" t="s">
        <v>5212</v>
      </c>
      <c r="AC443" s="51" t="s">
        <v>4515</v>
      </c>
      <c r="AD443" s="48" t="s">
        <v>413</v>
      </c>
      <c r="AE443" s="110" t="s">
        <v>413</v>
      </c>
      <c r="AF443" s="110" t="s">
        <v>413</v>
      </c>
      <c r="AG443" t="s">
        <v>413</v>
      </c>
      <c r="AH443" s="124"/>
      <c r="AI443" s="145" t="s">
        <v>1636</v>
      </c>
      <c r="AJ443" s="145" t="s">
        <v>1636</v>
      </c>
      <c r="AK443" s="145" t="s">
        <v>5952</v>
      </c>
    </row>
    <row r="444" spans="27:37" x14ac:dyDescent="0.35">
      <c r="AA444" s="128" t="s">
        <v>5979</v>
      </c>
      <c r="AB444" s="48" t="s">
        <v>5212</v>
      </c>
      <c r="AC444" s="51" t="s">
        <v>4536</v>
      </c>
      <c r="AD444" s="48" t="s">
        <v>413</v>
      </c>
      <c r="AE444" s="110" t="s">
        <v>413</v>
      </c>
      <c r="AF444" s="110" t="s">
        <v>413</v>
      </c>
      <c r="AG444" t="s">
        <v>413</v>
      </c>
      <c r="AH444" s="124"/>
      <c r="AI444" s="145" t="s">
        <v>1636</v>
      </c>
      <c r="AJ444" s="145" t="s">
        <v>1636</v>
      </c>
      <c r="AK444" s="145" t="s">
        <v>5953</v>
      </c>
    </row>
    <row r="445" spans="27:37" x14ac:dyDescent="0.35">
      <c r="AA445" s="128" t="s">
        <v>5979</v>
      </c>
      <c r="AB445" s="48" t="s">
        <v>5212</v>
      </c>
      <c r="AC445" s="51" t="s">
        <v>4557</v>
      </c>
      <c r="AD445" s="48" t="s">
        <v>413</v>
      </c>
      <c r="AE445" s="110" t="s">
        <v>413</v>
      </c>
      <c r="AF445" s="110" t="s">
        <v>413</v>
      </c>
      <c r="AG445" t="s">
        <v>413</v>
      </c>
      <c r="AH445" s="124"/>
      <c r="AI445" s="145" t="s">
        <v>1636</v>
      </c>
      <c r="AJ445" s="145" t="s">
        <v>1636</v>
      </c>
      <c r="AK445" s="145" t="s">
        <v>5954</v>
      </c>
    </row>
    <row r="446" spans="27:37" x14ac:dyDescent="0.35">
      <c r="AA446" s="128" t="s">
        <v>5979</v>
      </c>
      <c r="AB446" s="48" t="s">
        <v>5213</v>
      </c>
      <c r="AC446" s="51" t="s">
        <v>4493</v>
      </c>
      <c r="AD446" s="48" t="s">
        <v>824</v>
      </c>
      <c r="AE446" s="110" t="s">
        <v>2107</v>
      </c>
      <c r="AF446" s="110" t="s">
        <v>2107</v>
      </c>
      <c r="AG446" s="3" t="s">
        <v>5997</v>
      </c>
      <c r="AH446" s="124">
        <v>37</v>
      </c>
      <c r="AI446" s="145" t="s">
        <v>2353</v>
      </c>
      <c r="AJ446" s="145">
        <v>49</v>
      </c>
      <c r="AK446" s="145" t="s">
        <v>5955</v>
      </c>
    </row>
    <row r="447" spans="27:37" x14ac:dyDescent="0.35">
      <c r="AA447" s="128" t="s">
        <v>5979</v>
      </c>
      <c r="AB447" s="48" t="s">
        <v>5213</v>
      </c>
      <c r="AC447" s="51" t="s">
        <v>4514</v>
      </c>
      <c r="AD447" s="48" t="s">
        <v>915</v>
      </c>
      <c r="AE447" s="110" t="s">
        <v>1100</v>
      </c>
      <c r="AF447" s="110" t="s">
        <v>1100</v>
      </c>
      <c r="AG447" s="3" t="s">
        <v>6011</v>
      </c>
      <c r="AH447" s="124">
        <v>12</v>
      </c>
      <c r="AI447" s="145" t="s">
        <v>2353</v>
      </c>
      <c r="AJ447" s="145" t="s">
        <v>1636</v>
      </c>
      <c r="AK447" s="145" t="s">
        <v>5956</v>
      </c>
    </row>
    <row r="448" spans="27:37" x14ac:dyDescent="0.35">
      <c r="AA448" s="128" t="s">
        <v>5979</v>
      </c>
      <c r="AB448" s="48" t="s">
        <v>5213</v>
      </c>
      <c r="AC448" s="51" t="s">
        <v>4535</v>
      </c>
      <c r="AD448" s="48" t="s">
        <v>413</v>
      </c>
      <c r="AE448" s="110" t="s">
        <v>413</v>
      </c>
      <c r="AF448" s="110" t="s">
        <v>413</v>
      </c>
      <c r="AG448" s="3" t="s">
        <v>413</v>
      </c>
      <c r="AH448" s="124"/>
      <c r="AI448" s="145" t="s">
        <v>1636</v>
      </c>
      <c r="AJ448" s="145" t="s">
        <v>1636</v>
      </c>
      <c r="AK448" s="145" t="s">
        <v>5957</v>
      </c>
    </row>
    <row r="449" spans="27:37" x14ac:dyDescent="0.35">
      <c r="AA449" s="128" t="s">
        <v>5979</v>
      </c>
      <c r="AB449" s="48" t="s">
        <v>5213</v>
      </c>
      <c r="AC449" s="51" t="s">
        <v>4556</v>
      </c>
      <c r="AD449" s="48" t="s">
        <v>413</v>
      </c>
      <c r="AE449" s="110" t="s">
        <v>413</v>
      </c>
      <c r="AF449" s="157" t="s">
        <v>413</v>
      </c>
      <c r="AG449" s="3" t="s">
        <v>413</v>
      </c>
      <c r="AH449" s="124"/>
      <c r="AI449" s="145" t="s">
        <v>1636</v>
      </c>
      <c r="AJ449" s="145" t="s">
        <v>1636</v>
      </c>
      <c r="AK449" s="145" t="s">
        <v>5958</v>
      </c>
    </row>
    <row r="450" spans="27:37" x14ac:dyDescent="0.35">
      <c r="AB450" s="51" t="s">
        <v>5233</v>
      </c>
      <c r="AC450" s="51"/>
      <c r="AD450" s="51"/>
      <c r="AE450" s="132"/>
      <c r="AF450" s="162"/>
      <c r="AG450" s="50"/>
      <c r="AH450" s="163">
        <f>SUBTOTAL(109,clonemapC3537[Initial Clone Count])</f>
        <v>3165</v>
      </c>
      <c r="AI450" s="123"/>
      <c r="AJ450" s="114">
        <f>SUBTOTAL(109,clonemapC3537[sum of flat])</f>
        <v>3165</v>
      </c>
    </row>
  </sheetData>
  <conditionalFormatting sqref="AG214">
    <cfRule type="expression" dxfId="456" priority="34">
      <formula>MOD(ROW(),4)=2</formula>
    </cfRule>
  </conditionalFormatting>
  <conditionalFormatting sqref="AG306">
    <cfRule type="expression" dxfId="455" priority="32">
      <formula>MOD(ROW(),4)=1</formula>
    </cfRule>
    <cfRule type="expression" dxfId="454" priority="33">
      <formula>MOD(ROW(),4)=2</formula>
    </cfRule>
  </conditionalFormatting>
  <conditionalFormatting sqref="AG120:AG129 AG142 AG114:AG118">
    <cfRule type="expression" dxfId="453" priority="30">
      <formula>MOD(ROW(),4)=1</formula>
    </cfRule>
    <cfRule type="expression" dxfId="452" priority="31">
      <formula>MOD(ROW(),4)=2</formula>
    </cfRule>
  </conditionalFormatting>
  <conditionalFormatting sqref="AG134:AG136 AG138:AG140">
    <cfRule type="expression" dxfId="451" priority="22">
      <formula>MOD(ROW(),4)=1</formula>
    </cfRule>
    <cfRule type="expression" dxfId="450" priority="23">
      <formula>MOD(ROW(),4)=2</formula>
    </cfRule>
  </conditionalFormatting>
  <conditionalFormatting sqref="AJ140">
    <cfRule type="expression" dxfId="449" priority="17">
      <formula>MOD(ROW(),4)=1</formula>
    </cfRule>
    <cfRule type="expression" dxfId="448" priority="18">
      <formula>MOD(ROW(),4)=2</formula>
    </cfRule>
  </conditionalFormatting>
  <conditionalFormatting sqref="AJ392">
    <cfRule type="expression" dxfId="447" priority="11">
      <formula>MOD(ROW(),4)=1</formula>
    </cfRule>
    <cfRule type="expression" dxfId="446" priority="1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0:AE119 AA393:AE439 AA30:AA449">
    <cfRule type="expression" dxfId="445" priority="63">
      <formula>MOD(ROW(),4)=2</formula>
    </cfRule>
  </conditionalFormatting>
  <conditionalFormatting sqref="AH441:AI449 AH141:AI143 AI145:AI391 AH393:AI439 AH30:AI139 AH140 AH144:AH392 AH440">
    <cfRule type="expression" dxfId="444" priority="61">
      <formula>MOD(ROW(),4)=1</formula>
    </cfRule>
    <cfRule type="expression" dxfId="443" priority="62">
      <formula>MOD(ROW(),4)=2</formula>
    </cfRule>
  </conditionalFormatting>
  <conditionalFormatting sqref="AH384">
    <cfRule type="expression" dxfId="442" priority="59">
      <formula>MOD(ROW(),4)=1</formula>
    </cfRule>
    <cfRule type="expression" dxfId="441" priority="60">
      <formula>MOD(ROW(),4)=2</formula>
    </cfRule>
  </conditionalFormatting>
  <conditionalFormatting sqref="AC172">
    <cfRule type="expression" dxfId="440" priority="58">
      <formula>MOD(ROW(),4)=2</formula>
    </cfRule>
  </conditionalFormatting>
  <conditionalFormatting sqref="AC360:AC363">
    <cfRule type="expression" dxfId="439" priority="57">
      <formula>MOD(ROW(),4)=2</formula>
    </cfRule>
  </conditionalFormatting>
  <conditionalFormatting sqref="AC328">
    <cfRule type="expression" dxfId="438" priority="56">
      <formula>MOD(ROW(),4)=2</formula>
    </cfRule>
  </conditionalFormatting>
  <conditionalFormatting sqref="AC223">
    <cfRule type="expression" dxfId="437" priority="55">
      <formula>MOD(ROW(),4)=2</formula>
    </cfRule>
  </conditionalFormatting>
  <conditionalFormatting sqref="AC447">
    <cfRule type="expression" dxfId="436" priority="54">
      <formula>MOD(ROW(),4)=2</formula>
    </cfRule>
  </conditionalFormatting>
  <conditionalFormatting sqref="AD140:AE140">
    <cfRule type="expression" dxfId="435" priority="53">
      <formula>MOD(ROW(),4)=2</formula>
    </cfRule>
  </conditionalFormatting>
  <conditionalFormatting sqref="AH140:AI140">
    <cfRule type="expression" dxfId="434" priority="51">
      <formula>MOD(ROW(),4)=1</formula>
    </cfRule>
    <cfRule type="expression" dxfId="433" priority="52">
      <formula>MOD(ROW(),4)=2</formula>
    </cfRule>
  </conditionalFormatting>
  <conditionalFormatting sqref="AD144:AE144">
    <cfRule type="expression" dxfId="432" priority="50">
      <formula>MOD(ROW(),4)=2</formula>
    </cfRule>
  </conditionalFormatting>
  <conditionalFormatting sqref="AH144:AI144">
    <cfRule type="expression" dxfId="431" priority="48">
      <formula>MOD(ROW(),4)=1</formula>
    </cfRule>
    <cfRule type="expression" dxfId="430" priority="49">
      <formula>MOD(ROW(),4)=2</formula>
    </cfRule>
  </conditionalFormatting>
  <conditionalFormatting sqref="AA440:AE440">
    <cfRule type="expression" dxfId="429" priority="47">
      <formula>MOD(ROW(),4)=2</formula>
    </cfRule>
  </conditionalFormatting>
  <conditionalFormatting sqref="AH440:AI440">
    <cfRule type="expression" dxfId="428" priority="45">
      <formula>MOD(ROW(),4)=1</formula>
    </cfRule>
    <cfRule type="expression" dxfId="427" priority="46">
      <formula>MOD(ROW(),4)=2</formula>
    </cfRule>
  </conditionalFormatting>
  <conditionalFormatting sqref="AA392:AE392">
    <cfRule type="expression" dxfId="426" priority="44">
      <formula>MOD(ROW(),4)=2</formula>
    </cfRule>
  </conditionalFormatting>
  <conditionalFormatting sqref="AH392:AI392">
    <cfRule type="expression" dxfId="425" priority="42">
      <formula>MOD(ROW(),4)=1</formula>
    </cfRule>
    <cfRule type="expression" dxfId="424" priority="43">
      <formula>MOD(ROW(),4)=2</formula>
    </cfRule>
  </conditionalFormatting>
  <conditionalFormatting sqref="AG217:AG221">
    <cfRule type="expression" dxfId="423" priority="41">
      <formula>MOD(ROW(),4)=2</formula>
    </cfRule>
  </conditionalFormatting>
  <conditionalFormatting sqref="AG206:AG213 AG307:AG377 AG442 AG161:AG200 AG144:AG159 AG293:AG305 AG288:AG291 AG254:AG286 AG30:AG113 AG382:AG440">
    <cfRule type="expression" dxfId="422" priority="39">
      <formula>MOD(ROW(),4)=1</formula>
    </cfRule>
    <cfRule type="expression" dxfId="421" priority="40">
      <formula>MOD(ROW(),4)=2</formula>
    </cfRule>
  </conditionalFormatting>
  <conditionalFormatting sqref="AG338:AG365">
    <cfRule type="expression" dxfId="420" priority="37">
      <formula>MOD(ROW(),4)=1</formula>
    </cfRule>
    <cfRule type="expression" dxfId="419" priority="38">
      <formula>MOD(ROW(),4)=2</formula>
    </cfRule>
  </conditionalFormatting>
  <conditionalFormatting sqref="AG378">
    <cfRule type="expression" dxfId="418" priority="35">
      <formula>MOD(ROW(),4)=1</formula>
    </cfRule>
    <cfRule type="expression" dxfId="417" priority="36">
      <formula>MOD(ROW(),4)=2</formula>
    </cfRule>
  </conditionalFormatting>
  <conditionalFormatting sqref="AG130">
    <cfRule type="expression" dxfId="416" priority="29">
      <formula>MOD(ROW(),4)=2</formula>
    </cfRule>
  </conditionalFormatting>
  <conditionalFormatting sqref="AG201:AG205">
    <cfRule type="expression" dxfId="415" priority="28">
      <formula>MOD(ROW(),4)=2</formula>
    </cfRule>
  </conditionalFormatting>
  <conditionalFormatting sqref="AG222:AG253">
    <cfRule type="expression" dxfId="414" priority="26">
      <formula>MOD(ROW(),4)=1</formula>
    </cfRule>
    <cfRule type="expression" dxfId="413" priority="27">
      <formula>MOD(ROW(),4)=2</formula>
    </cfRule>
  </conditionalFormatting>
  <conditionalFormatting sqref="AG446:AG448">
    <cfRule type="expression" dxfId="412" priority="24">
      <formula>MOD(ROW(),4)=1</formula>
    </cfRule>
    <cfRule type="expression" dxfId="411" priority="25">
      <formula>MOD(ROW(),4)=2</formula>
    </cfRule>
  </conditionalFormatting>
  <conditionalFormatting sqref="AC442">
    <cfRule type="expression" dxfId="410" priority="21">
      <formula>MOD(ROW(),4)=2</formula>
    </cfRule>
  </conditionalFormatting>
  <conditionalFormatting sqref="AJ441:AJ449 AJ141:AJ143 AJ145:AJ391 AJ393:AJ439 AJ30:AJ139">
    <cfRule type="expression" dxfId="409" priority="19">
      <formula>MOD(ROW(),4)=1</formula>
    </cfRule>
    <cfRule type="expression" dxfId="408" priority="20">
      <formula>MOD(ROW(),4)=2</formula>
    </cfRule>
  </conditionalFormatting>
  <conditionalFormatting sqref="AJ144">
    <cfRule type="expression" dxfId="407" priority="15">
      <formula>MOD(ROW(),4)=1</formula>
    </cfRule>
    <cfRule type="expression" dxfId="406" priority="16">
      <formula>MOD(ROW(),4)=2</formula>
    </cfRule>
  </conditionalFormatting>
  <conditionalFormatting sqref="AJ440">
    <cfRule type="expression" dxfId="405" priority="13">
      <formula>MOD(ROW(),4)=1</formula>
    </cfRule>
    <cfRule type="expression" dxfId="404" priority="14">
      <formula>MOD(ROW(),4)=2</formula>
    </cfRule>
  </conditionalFormatting>
  <conditionalFormatting sqref="AK140">
    <cfRule type="expression" dxfId="403" priority="7">
      <formula>MOD(ROW(),4)=1</formula>
    </cfRule>
    <cfRule type="expression" dxfId="402" priority="8">
      <formula>MOD(ROW(),4)=2</formula>
    </cfRule>
  </conditionalFormatting>
  <conditionalFormatting sqref="AK392">
    <cfRule type="expression" dxfId="401" priority="1">
      <formula>MOD(ROW(),4)=1</formula>
    </cfRule>
    <cfRule type="expression" dxfId="400" priority="2">
      <formula>MOD(ROW(),4)=2</formula>
    </cfRule>
  </conditionalFormatting>
  <conditionalFormatting sqref="AK441:AK449 AK141:AK143 AK145:AK391 AK393:AK439 AK30:AK139">
    <cfRule type="expression" dxfId="399" priority="9">
      <formula>MOD(ROW(),4)=1</formula>
    </cfRule>
    <cfRule type="expression" dxfId="398" priority="10">
      <formula>MOD(ROW(),4)=2</formula>
    </cfRule>
  </conditionalFormatting>
  <conditionalFormatting sqref="AK144">
    <cfRule type="expression" dxfId="397" priority="5">
      <formula>MOD(ROW(),4)=1</formula>
    </cfRule>
    <cfRule type="expression" dxfId="396" priority="6">
      <formula>MOD(ROW(),4)=2</formula>
    </cfRule>
  </conditionalFormatting>
  <conditionalFormatting sqref="AK440">
    <cfRule type="expression" dxfId="395" priority="3">
      <formula>MOD(ROW(),4)=1</formula>
    </cfRule>
    <cfRule type="expression" dxfId="394" priority="4">
      <formula>MOD(ROW(),4)=2</formula>
    </cfRule>
  </conditionalFormatting>
  <pageMargins left="0.7" right="0.7" top="0.75" bottom="0.75" header="0.3" footer="0.3"/>
  <pageSetup scale="56" fitToHeight="0" orientation="landscape"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8D2BC-BD56-48AB-A37B-511064CE0919}">
  <sheetPr>
    <pageSetUpPr fitToPage="1"/>
  </sheetPr>
  <dimension ref="A1:AN450"/>
  <sheetViews>
    <sheetView topLeftCell="Y393" zoomScale="65" workbookViewId="0">
      <selection activeCell="AG36" sqref="AG36"/>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14.453125" customWidth="1"/>
    <col min="32" max="32" width="30.81640625" customWidth="1"/>
    <col min="33" max="33" width="11.81640625" customWidth="1"/>
    <col min="34" max="34" width="8.7265625" customWidth="1"/>
    <col min="37" max="37" width="21.7265625"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5404</v>
      </c>
      <c r="C3" s="56" t="s">
        <v>5405</v>
      </c>
      <c r="D3" s="56" t="s">
        <v>4951</v>
      </c>
      <c r="E3" s="56" t="s">
        <v>4951</v>
      </c>
      <c r="F3" s="40"/>
      <c r="G3" s="56" t="s">
        <v>4951</v>
      </c>
      <c r="H3" s="56" t="s">
        <v>4951</v>
      </c>
      <c r="I3" s="56" t="s">
        <v>5406</v>
      </c>
      <c r="J3" s="56" t="s">
        <v>5407</v>
      </c>
      <c r="L3" s="56" t="s">
        <v>5408</v>
      </c>
      <c r="M3" s="56" t="s">
        <v>5409</v>
      </c>
      <c r="N3" s="56" t="s">
        <v>4951</v>
      </c>
      <c r="O3" s="56" t="s">
        <v>4951</v>
      </c>
      <c r="Q3" s="56" t="s">
        <v>4951</v>
      </c>
      <c r="R3" s="56" t="s">
        <v>4951</v>
      </c>
      <c r="S3" s="56" t="s">
        <v>4951</v>
      </c>
      <c r="T3" s="56" t="s">
        <v>4951</v>
      </c>
      <c r="V3" s="56" t="s">
        <v>4951</v>
      </c>
      <c r="W3" s="56" t="s">
        <v>4951</v>
      </c>
      <c r="X3" s="56" t="s">
        <v>4951</v>
      </c>
      <c r="Y3" s="56" t="s">
        <v>4951</v>
      </c>
      <c r="Z3" s="18">
        <v>7</v>
      </c>
      <c r="AA3" s="18"/>
    </row>
    <row r="4" spans="1:40" ht="40" customHeight="1" x14ac:dyDescent="0.35">
      <c r="A4" s="40"/>
      <c r="B4" s="56" t="s">
        <v>5410</v>
      </c>
      <c r="C4" s="56" t="s">
        <v>5411</v>
      </c>
      <c r="D4" s="56" t="s">
        <v>4951</v>
      </c>
      <c r="E4" s="56" t="s">
        <v>4951</v>
      </c>
      <c r="F4" s="40"/>
      <c r="G4" s="56" t="s">
        <v>4951</v>
      </c>
      <c r="H4" s="56" t="s">
        <v>5412</v>
      </c>
      <c r="I4" s="56" t="s">
        <v>5413</v>
      </c>
      <c r="J4" s="56" t="s">
        <v>5414</v>
      </c>
      <c r="L4" s="56" t="s">
        <v>5415</v>
      </c>
      <c r="M4" s="56" t="s">
        <v>5416</v>
      </c>
      <c r="N4" s="56" t="s">
        <v>4951</v>
      </c>
      <c r="O4" s="56" t="s">
        <v>4951</v>
      </c>
      <c r="Q4" s="56" t="s">
        <v>4951</v>
      </c>
      <c r="R4" s="56" t="s">
        <v>4951</v>
      </c>
      <c r="S4" s="56" t="s">
        <v>5417</v>
      </c>
      <c r="T4" s="56" t="s">
        <v>5418</v>
      </c>
      <c r="V4" s="56" t="s">
        <v>4951</v>
      </c>
      <c r="W4" s="56" t="s">
        <v>4951</v>
      </c>
      <c r="X4" s="56" t="s">
        <v>4951</v>
      </c>
      <c r="Y4" s="56" t="s">
        <v>4951</v>
      </c>
      <c r="Z4" s="18">
        <v>6</v>
      </c>
      <c r="AA4" s="18"/>
    </row>
    <row r="5" spans="1:40" ht="40" customHeight="1" x14ac:dyDescent="0.35">
      <c r="A5" s="40"/>
      <c r="B5" s="56" t="s">
        <v>4961</v>
      </c>
      <c r="C5" s="56" t="s">
        <v>5419</v>
      </c>
      <c r="D5" s="56" t="s">
        <v>4951</v>
      </c>
      <c r="E5" s="56" t="s">
        <v>4951</v>
      </c>
      <c r="F5" s="40"/>
      <c r="G5" s="56" t="s">
        <v>4951</v>
      </c>
      <c r="H5" s="56" t="s">
        <v>4951</v>
      </c>
      <c r="I5" s="56" t="s">
        <v>5420</v>
      </c>
      <c r="J5" s="56" t="s">
        <v>5421</v>
      </c>
      <c r="L5" s="56" t="s">
        <v>5351</v>
      </c>
      <c r="M5" s="56" t="s">
        <v>5334</v>
      </c>
      <c r="N5" s="56" t="s">
        <v>4951</v>
      </c>
      <c r="O5" s="56" t="s">
        <v>4951</v>
      </c>
      <c r="Q5" s="56" t="s">
        <v>4951</v>
      </c>
      <c r="R5" s="56" t="s">
        <v>4951</v>
      </c>
      <c r="S5" s="56" t="s">
        <v>5422</v>
      </c>
      <c r="T5" s="56" t="s">
        <v>5423</v>
      </c>
      <c r="V5" s="56" t="s">
        <v>4951</v>
      </c>
      <c r="W5" s="56" t="s">
        <v>4951</v>
      </c>
      <c r="X5" s="56" t="s">
        <v>4951</v>
      </c>
      <c r="Y5" s="56" t="s">
        <v>4951</v>
      </c>
      <c r="Z5" s="18">
        <v>5</v>
      </c>
      <c r="AA5" s="18"/>
    </row>
    <row r="6" spans="1:40" ht="40" customHeight="1" x14ac:dyDescent="0.35">
      <c r="A6" s="40">
        <v>1</v>
      </c>
      <c r="B6" s="56" t="s">
        <v>5424</v>
      </c>
      <c r="C6" s="56" t="s">
        <v>4951</v>
      </c>
      <c r="D6" s="56" t="s">
        <v>4951</v>
      </c>
      <c r="E6" s="56" t="s">
        <v>4951</v>
      </c>
      <c r="F6" s="40"/>
      <c r="G6" s="56" t="s">
        <v>4951</v>
      </c>
      <c r="H6" s="56" t="s">
        <v>4951</v>
      </c>
      <c r="I6" s="56" t="s">
        <v>4951</v>
      </c>
      <c r="J6" s="56" t="s">
        <v>5425</v>
      </c>
      <c r="L6" s="56" t="s">
        <v>5426</v>
      </c>
      <c r="M6" s="56" t="s">
        <v>4951</v>
      </c>
      <c r="N6" s="56" t="s">
        <v>4951</v>
      </c>
      <c r="O6" s="56" t="s">
        <v>4951</v>
      </c>
      <c r="Q6" s="56" t="s">
        <v>4951</v>
      </c>
      <c r="R6" s="56" t="s">
        <v>4951</v>
      </c>
      <c r="S6" s="56" t="s">
        <v>5427</v>
      </c>
      <c r="T6" s="56" t="s">
        <v>5428</v>
      </c>
      <c r="V6" s="56" t="s">
        <v>4951</v>
      </c>
      <c r="W6" s="56" t="s">
        <v>4951</v>
      </c>
      <c r="X6" s="56" t="s">
        <v>4951</v>
      </c>
      <c r="Y6" s="56" t="s">
        <v>4951</v>
      </c>
      <c r="Z6" s="18">
        <v>4</v>
      </c>
      <c r="AA6" s="18"/>
    </row>
    <row r="7" spans="1:40" ht="40" customHeight="1" x14ac:dyDescent="0.35">
      <c r="A7" s="40"/>
      <c r="B7" s="56" t="s">
        <v>5429</v>
      </c>
      <c r="C7" s="56" t="s">
        <v>5430</v>
      </c>
      <c r="D7" s="56" t="s">
        <v>4951</v>
      </c>
      <c r="E7" s="56" t="s">
        <v>4951</v>
      </c>
      <c r="F7" s="40"/>
      <c r="G7" s="56" t="s">
        <v>4951</v>
      </c>
      <c r="H7" s="56" t="s">
        <v>4951</v>
      </c>
      <c r="I7" s="56" t="s">
        <v>5431</v>
      </c>
      <c r="J7" s="56" t="s">
        <v>5432</v>
      </c>
      <c r="L7" s="56" t="s">
        <v>5433</v>
      </c>
      <c r="M7" s="56" t="s">
        <v>5434</v>
      </c>
      <c r="N7" s="56" t="s">
        <v>4951</v>
      </c>
      <c r="O7" s="56" t="s">
        <v>4951</v>
      </c>
      <c r="Q7" s="56" t="s">
        <v>4951</v>
      </c>
      <c r="R7" s="56" t="s">
        <v>5079</v>
      </c>
      <c r="S7" s="56" t="s">
        <v>5435</v>
      </c>
      <c r="T7" s="56" t="s">
        <v>5436</v>
      </c>
      <c r="V7" s="56" t="s">
        <v>4951</v>
      </c>
      <c r="W7" s="56" t="s">
        <v>4951</v>
      </c>
      <c r="X7" s="56" t="s">
        <v>4951</v>
      </c>
      <c r="Y7" s="56" t="s">
        <v>4951</v>
      </c>
      <c r="Z7" s="18">
        <v>3</v>
      </c>
      <c r="AA7" s="18"/>
    </row>
    <row r="8" spans="1:40" ht="40" customHeight="1" x14ac:dyDescent="0.35">
      <c r="A8" s="40"/>
      <c r="B8" s="56" t="s">
        <v>5437</v>
      </c>
      <c r="C8" s="56" t="s">
        <v>5438</v>
      </c>
      <c r="D8" s="56" t="s">
        <v>5439</v>
      </c>
      <c r="E8" s="56" t="s">
        <v>4951</v>
      </c>
      <c r="F8" s="40"/>
      <c r="G8" s="56" t="s">
        <v>4951</v>
      </c>
      <c r="H8" s="56" t="s">
        <v>4951</v>
      </c>
      <c r="I8" s="56" t="s">
        <v>5440</v>
      </c>
      <c r="J8" s="56" t="s">
        <v>5441</v>
      </c>
      <c r="L8" s="56" t="s">
        <v>5049</v>
      </c>
      <c r="M8" s="56" t="s">
        <v>4951</v>
      </c>
      <c r="N8" s="56" t="s">
        <v>4951</v>
      </c>
      <c r="O8" s="56" t="s">
        <v>4951</v>
      </c>
      <c r="Q8" s="56" t="s">
        <v>4951</v>
      </c>
      <c r="R8" s="56" t="s">
        <v>5442</v>
      </c>
      <c r="S8" s="56" t="s">
        <v>5443</v>
      </c>
      <c r="T8" s="56" t="s">
        <v>5444</v>
      </c>
      <c r="V8" s="56" t="s">
        <v>4951</v>
      </c>
      <c r="W8" s="56" t="s">
        <v>4951</v>
      </c>
      <c r="X8" s="56" t="s">
        <v>4951</v>
      </c>
      <c r="Y8" s="56" t="s">
        <v>4951</v>
      </c>
      <c r="Z8" s="18">
        <v>2</v>
      </c>
      <c r="AA8" s="18"/>
    </row>
    <row r="9" spans="1:40" ht="40" customHeight="1" x14ac:dyDescent="0.35">
      <c r="A9" s="40"/>
      <c r="B9" s="56" t="s">
        <v>5445</v>
      </c>
      <c r="C9" s="56" t="s">
        <v>5446</v>
      </c>
      <c r="D9" s="56" t="s">
        <v>4951</v>
      </c>
      <c r="E9" s="56" t="s">
        <v>4951</v>
      </c>
      <c r="F9" s="40"/>
      <c r="G9" s="56" t="s">
        <v>4951</v>
      </c>
      <c r="H9" s="56" t="s">
        <v>4951</v>
      </c>
      <c r="I9" s="56" t="s">
        <v>5447</v>
      </c>
      <c r="J9" s="56" t="s">
        <v>5448</v>
      </c>
      <c r="L9" s="56" t="s">
        <v>5449</v>
      </c>
      <c r="M9" s="56" t="s">
        <v>5450</v>
      </c>
      <c r="N9" s="56" t="s">
        <v>5451</v>
      </c>
      <c r="O9" s="56" t="s">
        <v>4951</v>
      </c>
      <c r="Q9" s="56" t="s">
        <v>4951</v>
      </c>
      <c r="R9" s="56" t="s">
        <v>4951</v>
      </c>
      <c r="S9" s="56" t="s">
        <v>4951</v>
      </c>
      <c r="T9" s="56" t="s">
        <v>5452</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4951</v>
      </c>
      <c r="J11" s="56" t="s">
        <v>5453</v>
      </c>
      <c r="L11" s="56" t="s">
        <v>4951</v>
      </c>
      <c r="M11" s="56" t="s">
        <v>4951</v>
      </c>
      <c r="N11" s="56" t="s">
        <v>4951</v>
      </c>
      <c r="O11" s="56" t="s">
        <v>4951</v>
      </c>
      <c r="Q11" s="56" t="s">
        <v>4951</v>
      </c>
      <c r="R11" s="56" t="s">
        <v>4951</v>
      </c>
      <c r="S11" s="56" t="s">
        <v>5454</v>
      </c>
      <c r="T11" s="56" t="s">
        <v>5455</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5456</v>
      </c>
      <c r="I12" s="56" t="s">
        <v>5457</v>
      </c>
      <c r="J12" s="56" t="s">
        <v>5458</v>
      </c>
      <c r="L12" s="56" t="s">
        <v>4951</v>
      </c>
      <c r="M12" s="56" t="s">
        <v>4951</v>
      </c>
      <c r="N12" s="56" t="s">
        <v>4951</v>
      </c>
      <c r="O12" s="56" t="s">
        <v>4951</v>
      </c>
      <c r="Q12" s="56" t="s">
        <v>4951</v>
      </c>
      <c r="R12" s="56" t="s">
        <v>4951</v>
      </c>
      <c r="S12" s="56" t="s">
        <v>4951</v>
      </c>
      <c r="T12" s="56" t="s">
        <v>5459</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4951</v>
      </c>
      <c r="J13" s="56" t="s">
        <v>5460</v>
      </c>
      <c r="L13" s="56" t="s">
        <v>4951</v>
      </c>
      <c r="M13" s="56" t="s">
        <v>4951</v>
      </c>
      <c r="N13" s="56" t="s">
        <v>4951</v>
      </c>
      <c r="O13" s="56" t="s">
        <v>4951</v>
      </c>
      <c r="Q13" s="56" t="s">
        <v>4951</v>
      </c>
      <c r="R13" s="56" t="s">
        <v>5461</v>
      </c>
      <c r="S13" s="56" t="s">
        <v>5462</v>
      </c>
      <c r="T13" s="56" t="s">
        <v>5463</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s">
        <v>4951</v>
      </c>
      <c r="H14" s="56" t="s">
        <v>4951</v>
      </c>
      <c r="I14" s="56" t="s">
        <v>4951</v>
      </c>
      <c r="J14" s="56" t="s">
        <v>5464</v>
      </c>
      <c r="L14" s="56" t="s">
        <v>4951</v>
      </c>
      <c r="M14" s="56" t="s">
        <v>4951</v>
      </c>
      <c r="N14" s="56" t="s">
        <v>4951</v>
      </c>
      <c r="O14" s="56" t="s">
        <v>4951</v>
      </c>
      <c r="Q14" s="56" t="s">
        <v>4951</v>
      </c>
      <c r="R14" s="56" t="s">
        <v>4951</v>
      </c>
      <c r="S14" s="56" t="s">
        <v>4951</v>
      </c>
      <c r="T14" s="56" t="s">
        <v>5465</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4951</v>
      </c>
      <c r="H15" s="56" t="s">
        <v>4951</v>
      </c>
      <c r="I15" s="56" t="s">
        <v>5466</v>
      </c>
      <c r="J15" s="56" t="s">
        <v>5467</v>
      </c>
      <c r="L15" s="56" t="s">
        <v>4951</v>
      </c>
      <c r="M15" s="56" t="s">
        <v>4951</v>
      </c>
      <c r="N15" s="56" t="s">
        <v>4951</v>
      </c>
      <c r="O15" s="56" t="s">
        <v>4951</v>
      </c>
      <c r="Q15" s="56" t="s">
        <v>4951</v>
      </c>
      <c r="R15" s="56" t="s">
        <v>5468</v>
      </c>
      <c r="S15" s="56" t="s">
        <v>5469</v>
      </c>
      <c r="T15" s="56" t="s">
        <v>5470</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4951</v>
      </c>
      <c r="H16" s="56" t="s">
        <v>4951</v>
      </c>
      <c r="I16" s="56" t="s">
        <v>5471</v>
      </c>
      <c r="J16" s="56" t="s">
        <v>5472</v>
      </c>
      <c r="L16" s="56" t="s">
        <v>4951</v>
      </c>
      <c r="M16" s="56" t="s">
        <v>4951</v>
      </c>
      <c r="N16" s="56" t="s">
        <v>4951</v>
      </c>
      <c r="O16" s="56" t="s">
        <v>4951</v>
      </c>
      <c r="Q16" s="56" t="s">
        <v>4951</v>
      </c>
      <c r="R16" s="56" t="s">
        <v>5423</v>
      </c>
      <c r="S16" s="56" t="s">
        <v>5473</v>
      </c>
      <c r="T16" s="56" t="s">
        <v>5474</v>
      </c>
      <c r="V16" s="56" t="s">
        <v>4951</v>
      </c>
      <c r="W16" s="56" t="s">
        <v>4951</v>
      </c>
      <c r="X16" s="56" t="s">
        <v>4951</v>
      </c>
      <c r="Y16" s="56" t="s">
        <v>4951</v>
      </c>
      <c r="Z16" s="18">
        <v>2</v>
      </c>
      <c r="AA16" s="18"/>
    </row>
    <row r="17" spans="1:37" ht="40" customHeight="1" x14ac:dyDescent="0.35">
      <c r="A17" s="40"/>
      <c r="B17" s="56" t="s">
        <v>4951</v>
      </c>
      <c r="C17" s="56" t="s">
        <v>4951</v>
      </c>
      <c r="D17" s="56" t="s">
        <v>4951</v>
      </c>
      <c r="E17" s="56" t="s">
        <v>4951</v>
      </c>
      <c r="F17" s="40"/>
      <c r="G17" s="56" t="s">
        <v>4951</v>
      </c>
      <c r="H17" s="56" t="s">
        <v>5475</v>
      </c>
      <c r="I17" s="56" t="s">
        <v>5476</v>
      </c>
      <c r="J17" s="56" t="s">
        <v>5477</v>
      </c>
      <c r="L17" s="56" t="s">
        <v>4951</v>
      </c>
      <c r="M17" s="56" t="s">
        <v>4951</v>
      </c>
      <c r="N17" s="56" t="s">
        <v>4951</v>
      </c>
      <c r="O17" s="56" t="s">
        <v>4951</v>
      </c>
      <c r="Q17" s="56" t="s">
        <v>4951</v>
      </c>
      <c r="R17" s="56" t="s">
        <v>4951</v>
      </c>
      <c r="S17" s="56" t="s">
        <v>5478</v>
      </c>
      <c r="T17" s="56" t="s">
        <v>5479</v>
      </c>
      <c r="V17" s="56" t="s">
        <v>4951</v>
      </c>
      <c r="W17" s="56" t="s">
        <v>4951</v>
      </c>
      <c r="X17" s="56" t="s">
        <v>4951</v>
      </c>
      <c r="Y17" s="56" t="s">
        <v>4951</v>
      </c>
      <c r="Z17" s="18">
        <v>1</v>
      </c>
      <c r="AA17" s="18"/>
    </row>
    <row r="18" spans="1:37" ht="40" customHeight="1" x14ac:dyDescent="0.35"/>
    <row r="19" spans="1:37" ht="40" customHeight="1" x14ac:dyDescent="0.35">
      <c r="A19" s="40"/>
      <c r="B19" s="56" t="s">
        <v>5480</v>
      </c>
      <c r="C19" s="56" t="s">
        <v>5481</v>
      </c>
      <c r="D19" s="56" t="s">
        <v>5482</v>
      </c>
      <c r="E19" s="56" t="s">
        <v>4951</v>
      </c>
      <c r="F19" s="40"/>
      <c r="G19" s="56" t="s">
        <v>4951</v>
      </c>
      <c r="H19" s="56" t="s">
        <v>4951</v>
      </c>
      <c r="I19" s="56" t="s">
        <v>4951</v>
      </c>
      <c r="J19" s="56" t="s">
        <v>5483</v>
      </c>
      <c r="L19" s="56" t="s">
        <v>5484</v>
      </c>
      <c r="M19" s="56" t="s">
        <v>5485</v>
      </c>
      <c r="N19" s="56" t="s">
        <v>4951</v>
      </c>
      <c r="O19" s="56" t="s">
        <v>4951</v>
      </c>
      <c r="Q19" s="56" t="s">
        <v>4951</v>
      </c>
      <c r="R19" s="56" t="s">
        <v>4951</v>
      </c>
      <c r="S19" s="56" t="s">
        <v>4951</v>
      </c>
      <c r="T19" s="56" t="s">
        <v>4959</v>
      </c>
      <c r="V19" s="56" t="s">
        <v>4951</v>
      </c>
      <c r="W19" s="56" t="s">
        <v>4951</v>
      </c>
      <c r="X19" s="56" t="s">
        <v>4951</v>
      </c>
      <c r="Y19" s="56" t="s">
        <v>4951</v>
      </c>
      <c r="Z19" s="18">
        <v>7</v>
      </c>
      <c r="AA19" s="18"/>
    </row>
    <row r="20" spans="1:37" ht="40" customHeight="1" x14ac:dyDescent="0.35">
      <c r="A20" s="40"/>
      <c r="B20" s="56" t="s">
        <v>5486</v>
      </c>
      <c r="C20" s="56" t="s">
        <v>5487</v>
      </c>
      <c r="D20" s="56" t="s">
        <v>4951</v>
      </c>
      <c r="E20" s="56" t="s">
        <v>4951</v>
      </c>
      <c r="F20" s="40"/>
      <c r="G20" s="56" t="s">
        <v>4951</v>
      </c>
      <c r="H20" s="56" t="s">
        <v>4951</v>
      </c>
      <c r="I20" s="56" t="s">
        <v>5488</v>
      </c>
      <c r="J20" s="56" t="s">
        <v>5489</v>
      </c>
      <c r="L20" s="56" t="s">
        <v>5490</v>
      </c>
      <c r="M20" s="56" t="s">
        <v>5491</v>
      </c>
      <c r="N20" s="56" t="s">
        <v>4951</v>
      </c>
      <c r="O20" s="56" t="s">
        <v>4951</v>
      </c>
      <c r="Q20" s="56" t="s">
        <v>4951</v>
      </c>
      <c r="R20" s="56" t="s">
        <v>4951</v>
      </c>
      <c r="S20" s="56" t="s">
        <v>5057</v>
      </c>
      <c r="T20" s="56" t="s">
        <v>5325</v>
      </c>
      <c r="V20" s="56" t="s">
        <v>4951</v>
      </c>
      <c r="W20" s="56" t="s">
        <v>4951</v>
      </c>
      <c r="X20" s="56" t="s">
        <v>4951</v>
      </c>
      <c r="Y20" s="56" t="s">
        <v>4951</v>
      </c>
      <c r="Z20" s="18">
        <v>6</v>
      </c>
      <c r="AA20" s="18"/>
    </row>
    <row r="21" spans="1:37" ht="40" customHeight="1" x14ac:dyDescent="0.35">
      <c r="A21" s="40"/>
      <c r="B21" s="56" t="s">
        <v>5492</v>
      </c>
      <c r="C21" s="56" t="s">
        <v>4951</v>
      </c>
      <c r="D21" s="56" t="s">
        <v>4951</v>
      </c>
      <c r="E21" s="56" t="s">
        <v>4951</v>
      </c>
      <c r="F21" s="40"/>
      <c r="G21" s="56" t="s">
        <v>4951</v>
      </c>
      <c r="H21" s="56" t="s">
        <v>4951</v>
      </c>
      <c r="I21" s="56" t="s">
        <v>5493</v>
      </c>
      <c r="J21" s="56" t="s">
        <v>5494</v>
      </c>
      <c r="L21" s="56" t="s">
        <v>5495</v>
      </c>
      <c r="M21" s="56" t="s">
        <v>5496</v>
      </c>
      <c r="N21" s="56" t="s">
        <v>5497</v>
      </c>
      <c r="O21" s="56" t="s">
        <v>4951</v>
      </c>
      <c r="Q21" s="56" t="s">
        <v>4951</v>
      </c>
      <c r="R21" s="56" t="s">
        <v>4951</v>
      </c>
      <c r="S21" s="56" t="s">
        <v>5498</v>
      </c>
      <c r="T21" s="56" t="s">
        <v>5499</v>
      </c>
      <c r="V21" s="56" t="s">
        <v>4951</v>
      </c>
      <c r="W21" s="56" t="s">
        <v>4951</v>
      </c>
      <c r="X21" s="56" t="s">
        <v>4951</v>
      </c>
      <c r="Y21" s="56" t="s">
        <v>4951</v>
      </c>
      <c r="Z21" s="18">
        <v>5</v>
      </c>
      <c r="AA21" s="18"/>
    </row>
    <row r="22" spans="1:37" ht="40" customHeight="1" x14ac:dyDescent="0.35">
      <c r="A22" s="40">
        <v>3</v>
      </c>
      <c r="B22" s="56" t="s">
        <v>5500</v>
      </c>
      <c r="C22" s="56" t="s">
        <v>5501</v>
      </c>
      <c r="D22" s="56" t="s">
        <v>5502</v>
      </c>
      <c r="E22" s="56" t="s">
        <v>4951</v>
      </c>
      <c r="F22" s="40"/>
      <c r="G22" s="56" t="s">
        <v>4951</v>
      </c>
      <c r="H22" s="56" t="s">
        <v>4951</v>
      </c>
      <c r="I22" s="56" t="s">
        <v>4951</v>
      </c>
      <c r="J22" s="56" t="s">
        <v>5503</v>
      </c>
      <c r="L22" s="56" t="s">
        <v>5504</v>
      </c>
      <c r="M22" s="56" t="s">
        <v>5505</v>
      </c>
      <c r="N22" s="56" t="s">
        <v>5506</v>
      </c>
      <c r="O22" s="56" t="s">
        <v>4951</v>
      </c>
      <c r="Q22" s="56" t="s">
        <v>4951</v>
      </c>
      <c r="R22" s="56" t="s">
        <v>5081</v>
      </c>
      <c r="S22" s="56" t="s">
        <v>5507</v>
      </c>
      <c r="T22" s="56" t="s">
        <v>5508</v>
      </c>
      <c r="V22" s="56" t="s">
        <v>4951</v>
      </c>
      <c r="W22" s="56" t="s">
        <v>4951</v>
      </c>
      <c r="X22" s="56" t="s">
        <v>4951</v>
      </c>
      <c r="Y22" s="56" t="s">
        <v>4951</v>
      </c>
      <c r="Z22" s="18">
        <v>4</v>
      </c>
      <c r="AA22" s="18"/>
    </row>
    <row r="23" spans="1:37" ht="40" customHeight="1" x14ac:dyDescent="0.35">
      <c r="A23" s="40"/>
      <c r="B23" s="56" t="s">
        <v>5509</v>
      </c>
      <c r="C23" s="56" t="s">
        <v>4951</v>
      </c>
      <c r="D23" s="56" t="s">
        <v>4951</v>
      </c>
      <c r="E23" s="56" t="s">
        <v>4951</v>
      </c>
      <c r="F23" s="40"/>
      <c r="G23" s="56" t="s">
        <v>4951</v>
      </c>
      <c r="H23" s="56" t="s">
        <v>5510</v>
      </c>
      <c r="I23" s="56" t="s">
        <v>5511</v>
      </c>
      <c r="J23" s="56" t="s">
        <v>5512</v>
      </c>
      <c r="L23" s="56" t="s">
        <v>5513</v>
      </c>
      <c r="M23" s="56" t="s">
        <v>5514</v>
      </c>
      <c r="N23" s="56" t="s">
        <v>5515</v>
      </c>
      <c r="O23" s="56" t="s">
        <v>4951</v>
      </c>
      <c r="Q23" s="56" t="s">
        <v>4951</v>
      </c>
      <c r="R23" s="56" t="s">
        <v>4951</v>
      </c>
      <c r="S23" s="56" t="s">
        <v>5516</v>
      </c>
      <c r="T23" s="56" t="s">
        <v>5517</v>
      </c>
      <c r="V23" s="56" t="s">
        <v>4951</v>
      </c>
      <c r="W23" s="56" t="s">
        <v>4951</v>
      </c>
      <c r="X23" s="56" t="s">
        <v>4951</v>
      </c>
      <c r="Y23" s="56" t="s">
        <v>4951</v>
      </c>
      <c r="Z23" s="18">
        <v>3</v>
      </c>
      <c r="AA23" s="18"/>
    </row>
    <row r="24" spans="1:37" ht="40" customHeight="1" x14ac:dyDescent="0.35">
      <c r="A24" s="40"/>
      <c r="B24" s="56" t="s">
        <v>5518</v>
      </c>
      <c r="C24" s="56" t="s">
        <v>5519</v>
      </c>
      <c r="D24" s="56" t="s">
        <v>4951</v>
      </c>
      <c r="E24" s="56" t="s">
        <v>4951</v>
      </c>
      <c r="F24" s="40"/>
      <c r="G24" s="56" t="s">
        <v>4951</v>
      </c>
      <c r="H24" s="56" t="s">
        <v>4951</v>
      </c>
      <c r="I24" s="56" t="s">
        <v>4951</v>
      </c>
      <c r="J24" s="56" t="s">
        <v>5520</v>
      </c>
      <c r="L24" s="56" t="s">
        <v>5521</v>
      </c>
      <c r="M24" s="56" t="s">
        <v>5522</v>
      </c>
      <c r="N24" s="56" t="s">
        <v>5523</v>
      </c>
      <c r="O24" s="56" t="s">
        <v>5524</v>
      </c>
      <c r="Q24" s="56" t="s">
        <v>4951</v>
      </c>
      <c r="R24" s="56" t="s">
        <v>4951</v>
      </c>
      <c r="S24" s="56" t="s">
        <v>4951</v>
      </c>
      <c r="T24" s="56" t="s">
        <v>5525</v>
      </c>
      <c r="V24" s="56" t="s">
        <v>4951</v>
      </c>
      <c r="W24" s="56" t="s">
        <v>4951</v>
      </c>
      <c r="X24" s="56" t="s">
        <v>4951</v>
      </c>
      <c r="Y24" s="56" t="s">
        <v>4951</v>
      </c>
      <c r="Z24" s="18">
        <v>2</v>
      </c>
      <c r="AA24" s="18"/>
    </row>
    <row r="25" spans="1:37" ht="40" customHeight="1" x14ac:dyDescent="0.35">
      <c r="A25" s="40"/>
      <c r="B25" s="56" t="s">
        <v>5526</v>
      </c>
      <c r="C25" s="56" t="s">
        <v>5527</v>
      </c>
      <c r="D25" s="56" t="s">
        <v>4951</v>
      </c>
      <c r="E25" s="56" t="s">
        <v>4951</v>
      </c>
      <c r="F25" s="40"/>
      <c r="G25" s="56" t="s">
        <v>4951</v>
      </c>
      <c r="H25" s="56" t="s">
        <v>4951</v>
      </c>
      <c r="I25" s="56" t="s">
        <v>5528</v>
      </c>
      <c r="J25" s="56" t="s">
        <v>5529</v>
      </c>
      <c r="L25" s="56" t="s">
        <v>5530</v>
      </c>
      <c r="M25" s="56" t="s">
        <v>5017</v>
      </c>
      <c r="N25" s="56" t="s">
        <v>4951</v>
      </c>
      <c r="O25" s="56" t="s">
        <v>4951</v>
      </c>
      <c r="Q25" s="56" t="s">
        <v>4951</v>
      </c>
      <c r="R25" s="56" t="s">
        <v>4951</v>
      </c>
      <c r="S25" s="56" t="s">
        <v>5531</v>
      </c>
      <c r="T25" s="56" t="s">
        <v>5532</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58" x14ac:dyDescent="0.35">
      <c r="AA29" s="18" t="s">
        <v>5533</v>
      </c>
      <c r="AB29" s="18" t="s">
        <v>1284</v>
      </c>
      <c r="AC29" s="18" t="s">
        <v>194</v>
      </c>
      <c r="AD29" s="18" t="s">
        <v>818</v>
      </c>
      <c r="AE29" s="113" t="s">
        <v>197</v>
      </c>
      <c r="AF29" s="55" t="s">
        <v>4442</v>
      </c>
      <c r="AG29" s="18" t="s">
        <v>195</v>
      </c>
      <c r="AH29" s="36" t="s">
        <v>196</v>
      </c>
      <c r="AI29" s="121" t="s">
        <v>863</v>
      </c>
      <c r="AJ29" s="18" t="s">
        <v>5222</v>
      </c>
      <c r="AK29" s="18" t="s">
        <v>4899</v>
      </c>
    </row>
    <row r="30" spans="1:37" x14ac:dyDescent="0.35">
      <c r="AA30" s="128" t="s">
        <v>5538</v>
      </c>
      <c r="AB30" s="48" t="s">
        <v>5092</v>
      </c>
      <c r="AC30" s="51" t="s">
        <v>4821</v>
      </c>
      <c r="AD30" s="48" t="s">
        <v>413</v>
      </c>
      <c r="AE30" s="110" t="s">
        <v>413</v>
      </c>
      <c r="AF30" s="110" t="s">
        <v>413</v>
      </c>
      <c r="AG30" s="3" t="s">
        <v>413</v>
      </c>
      <c r="AH30" s="124"/>
      <c r="AI30" s="145" t="s">
        <v>1636</v>
      </c>
      <c r="AJ30" s="145">
        <v>0</v>
      </c>
      <c r="AK30" s="145" t="str">
        <f>_xlfn.CONCAT("CL_",clonemapC35[[#This Row],[Location]])</f>
        <v>CL_AA1-01:01</v>
      </c>
    </row>
    <row r="31" spans="1:37" x14ac:dyDescent="0.35">
      <c r="AA31" s="128" t="s">
        <v>5538</v>
      </c>
      <c r="AB31" s="48" t="s">
        <v>5092</v>
      </c>
      <c r="AC31" s="51" t="s">
        <v>4842</v>
      </c>
      <c r="AD31" s="48" t="s">
        <v>413</v>
      </c>
      <c r="AE31" s="110" t="s">
        <v>413</v>
      </c>
      <c r="AF31" s="110" t="s">
        <v>413</v>
      </c>
      <c r="AG31" s="3" t="s">
        <v>413</v>
      </c>
      <c r="AH31" s="124"/>
      <c r="AI31" s="145" t="s">
        <v>1636</v>
      </c>
      <c r="AJ31" s="145" t="s">
        <v>1636</v>
      </c>
      <c r="AK31" s="145" t="str">
        <f>_xlfn.CONCAT("CL_",clonemapC35[[#This Row],[Location]])</f>
        <v>CL_AA1-01:02</v>
      </c>
    </row>
    <row r="32" spans="1:37" x14ac:dyDescent="0.35">
      <c r="AA32" s="128" t="s">
        <v>5538</v>
      </c>
      <c r="AB32" s="48" t="s">
        <v>5092</v>
      </c>
      <c r="AC32" s="51" t="s">
        <v>4863</v>
      </c>
      <c r="AD32" s="48" t="s">
        <v>413</v>
      </c>
      <c r="AE32" s="110" t="s">
        <v>413</v>
      </c>
      <c r="AF32" s="110" t="s">
        <v>413</v>
      </c>
      <c r="AG32" s="3" t="s">
        <v>413</v>
      </c>
      <c r="AH32" s="124"/>
      <c r="AI32" s="145" t="s">
        <v>1636</v>
      </c>
      <c r="AJ32" s="145" t="s">
        <v>1636</v>
      </c>
      <c r="AK32" s="145" t="str">
        <f>_xlfn.CONCAT("CL_",clonemapC35[[#This Row],[Location]])</f>
        <v>CL_AA1-01:03</v>
      </c>
    </row>
    <row r="33" spans="27:37" x14ac:dyDescent="0.35">
      <c r="AA33" s="128" t="s">
        <v>5538</v>
      </c>
      <c r="AB33" s="48" t="s">
        <v>5092</v>
      </c>
      <c r="AC33" s="51" t="s">
        <v>4884</v>
      </c>
      <c r="AD33" s="48" t="s">
        <v>413</v>
      </c>
      <c r="AE33" s="110" t="s">
        <v>413</v>
      </c>
      <c r="AF33" s="110" t="s">
        <v>413</v>
      </c>
      <c r="AG33" s="3" t="s">
        <v>413</v>
      </c>
      <c r="AH33" s="124"/>
      <c r="AI33" s="145" t="s">
        <v>1636</v>
      </c>
      <c r="AJ33" s="145" t="s">
        <v>1636</v>
      </c>
      <c r="AK33" s="145" t="str">
        <f>_xlfn.CONCAT("CL_",clonemapC35[[#This Row],[Location]])</f>
        <v>CL_AA1-01:04</v>
      </c>
    </row>
    <row r="34" spans="27:37" x14ac:dyDescent="0.35">
      <c r="AA34" s="128" t="s">
        <v>5538</v>
      </c>
      <c r="AB34" s="48" t="s">
        <v>5093</v>
      </c>
      <c r="AC34" s="51" t="s">
        <v>4820</v>
      </c>
      <c r="AD34" s="48" t="s">
        <v>413</v>
      </c>
      <c r="AE34" s="110" t="s">
        <v>413</v>
      </c>
      <c r="AF34" s="110" t="s">
        <v>413</v>
      </c>
      <c r="AG34" s="3" t="s">
        <v>413</v>
      </c>
      <c r="AH34" s="124"/>
      <c r="AI34" s="145" t="s">
        <v>1636</v>
      </c>
      <c r="AJ34" s="145">
        <v>0</v>
      </c>
      <c r="AK34" s="145" t="str">
        <f>_xlfn.CONCAT("CL_",clonemapC35[[#This Row],[Location]])</f>
        <v>CL_AA1-02:01</v>
      </c>
    </row>
    <row r="35" spans="27:37" x14ac:dyDescent="0.35">
      <c r="AA35" s="128" t="s">
        <v>5538</v>
      </c>
      <c r="AB35" s="48" t="s">
        <v>5093</v>
      </c>
      <c r="AC35" s="51" t="s">
        <v>4841</v>
      </c>
      <c r="AD35" s="48" t="s">
        <v>413</v>
      </c>
      <c r="AE35" s="110" t="s">
        <v>413</v>
      </c>
      <c r="AF35" s="110" t="s">
        <v>413</v>
      </c>
      <c r="AG35" s="3" t="s">
        <v>413</v>
      </c>
      <c r="AH35" s="124"/>
      <c r="AI35" s="145" t="s">
        <v>1636</v>
      </c>
      <c r="AJ35" s="145" t="s">
        <v>1636</v>
      </c>
      <c r="AK35" s="145" t="str">
        <f>_xlfn.CONCAT("CL_",clonemapC35[[#This Row],[Location]])</f>
        <v>CL_AA1-02:02</v>
      </c>
    </row>
    <row r="36" spans="27:37" x14ac:dyDescent="0.35">
      <c r="AA36" s="128" t="s">
        <v>5538</v>
      </c>
      <c r="AB36" s="48" t="s">
        <v>5093</v>
      </c>
      <c r="AC36" s="51" t="s">
        <v>4862</v>
      </c>
      <c r="AD36" s="48" t="s">
        <v>413</v>
      </c>
      <c r="AE36" s="110" t="s">
        <v>413</v>
      </c>
      <c r="AF36" s="110" t="s">
        <v>413</v>
      </c>
      <c r="AG36" s="3" t="s">
        <v>413</v>
      </c>
      <c r="AH36" s="124"/>
      <c r="AI36" s="145" t="s">
        <v>1636</v>
      </c>
      <c r="AJ36" s="145" t="s">
        <v>1636</v>
      </c>
      <c r="AK36" s="145" t="str">
        <f>_xlfn.CONCAT("CL_",clonemapC35[[#This Row],[Location]])</f>
        <v>CL_AA1-02:03</v>
      </c>
    </row>
    <row r="37" spans="27:37" x14ac:dyDescent="0.35">
      <c r="AA37" s="128" t="s">
        <v>5538</v>
      </c>
      <c r="AB37" s="48" t="s">
        <v>5093</v>
      </c>
      <c r="AC37" s="51" t="s">
        <v>4883</v>
      </c>
      <c r="AD37" s="48" t="s">
        <v>413</v>
      </c>
      <c r="AE37" s="110" t="s">
        <v>413</v>
      </c>
      <c r="AF37" s="110" t="s">
        <v>413</v>
      </c>
      <c r="AG37" s="3" t="s">
        <v>413</v>
      </c>
      <c r="AH37" s="124"/>
      <c r="AI37" s="145" t="s">
        <v>1636</v>
      </c>
      <c r="AJ37" s="145" t="s">
        <v>1636</v>
      </c>
      <c r="AK37" s="145" t="str">
        <f>_xlfn.CONCAT("CL_",clonemapC35[[#This Row],[Location]])</f>
        <v>CL_AA1-02:04</v>
      </c>
    </row>
    <row r="38" spans="27:37" x14ac:dyDescent="0.35">
      <c r="AA38" s="128" t="s">
        <v>5538</v>
      </c>
      <c r="AB38" s="48" t="s">
        <v>5094</v>
      </c>
      <c r="AC38" s="51" t="s">
        <v>4819</v>
      </c>
      <c r="AD38" s="48" t="s">
        <v>413</v>
      </c>
      <c r="AE38" s="110" t="s">
        <v>413</v>
      </c>
      <c r="AF38" s="110" t="s">
        <v>413</v>
      </c>
      <c r="AG38" s="3" t="s">
        <v>413</v>
      </c>
      <c r="AH38" s="124"/>
      <c r="AI38" s="145" t="s">
        <v>1636</v>
      </c>
      <c r="AJ38" s="145">
        <v>0</v>
      </c>
      <c r="AK38" s="145" t="str">
        <f>_xlfn.CONCAT("CL_",clonemapC35[[#This Row],[Location]])</f>
        <v>CL_AA1-03:01</v>
      </c>
    </row>
    <row r="39" spans="27:37" x14ac:dyDescent="0.35">
      <c r="AA39" s="128" t="s">
        <v>5538</v>
      </c>
      <c r="AB39" s="48" t="s">
        <v>5094</v>
      </c>
      <c r="AC39" s="51" t="s">
        <v>4840</v>
      </c>
      <c r="AD39" s="48" t="s">
        <v>413</v>
      </c>
      <c r="AE39" s="110" t="s">
        <v>413</v>
      </c>
      <c r="AF39" s="110" t="s">
        <v>413</v>
      </c>
      <c r="AG39" s="3" t="s">
        <v>413</v>
      </c>
      <c r="AH39" s="124"/>
      <c r="AI39" s="145" t="s">
        <v>1636</v>
      </c>
      <c r="AJ39" s="145" t="s">
        <v>1636</v>
      </c>
      <c r="AK39" s="145" t="str">
        <f>_xlfn.CONCAT("CL_",clonemapC35[[#This Row],[Location]])</f>
        <v>CL_AA1-03:02</v>
      </c>
    </row>
    <row r="40" spans="27:37" x14ac:dyDescent="0.35">
      <c r="AA40" s="128" t="s">
        <v>5538</v>
      </c>
      <c r="AB40" s="48" t="s">
        <v>5094</v>
      </c>
      <c r="AC40" s="51" t="s">
        <v>4861</v>
      </c>
      <c r="AD40" s="48" t="s">
        <v>413</v>
      </c>
      <c r="AE40" s="110" t="s">
        <v>413</v>
      </c>
      <c r="AF40" s="110" t="s">
        <v>413</v>
      </c>
      <c r="AG40" s="3" t="s">
        <v>413</v>
      </c>
      <c r="AH40" s="124"/>
      <c r="AI40" s="145" t="s">
        <v>1636</v>
      </c>
      <c r="AJ40" s="145" t="s">
        <v>1636</v>
      </c>
      <c r="AK40" s="145" t="str">
        <f>_xlfn.CONCAT("CL_",clonemapC35[[#This Row],[Location]])</f>
        <v>CL_AA1-03:03</v>
      </c>
    </row>
    <row r="41" spans="27:37" x14ac:dyDescent="0.35">
      <c r="AA41" s="128" t="s">
        <v>5538</v>
      </c>
      <c r="AB41" s="48" t="s">
        <v>5094</v>
      </c>
      <c r="AC41" s="51" t="s">
        <v>4882</v>
      </c>
      <c r="AD41" s="48" t="s">
        <v>413</v>
      </c>
      <c r="AE41" s="110" t="s">
        <v>413</v>
      </c>
      <c r="AF41" s="110" t="s">
        <v>413</v>
      </c>
      <c r="AG41" s="3" t="s">
        <v>413</v>
      </c>
      <c r="AH41" s="124"/>
      <c r="AI41" s="145" t="s">
        <v>1636</v>
      </c>
      <c r="AJ41" s="145" t="s">
        <v>1636</v>
      </c>
      <c r="AK41" s="145" t="str">
        <f>_xlfn.CONCAT("CL_",clonemapC35[[#This Row],[Location]])</f>
        <v>CL_AA1-03:04</v>
      </c>
    </row>
    <row r="42" spans="27:37" x14ac:dyDescent="0.35">
      <c r="AA42" s="128" t="s">
        <v>5538</v>
      </c>
      <c r="AB42" s="48" t="s">
        <v>5095</v>
      </c>
      <c r="AC42" s="51" t="s">
        <v>4818</v>
      </c>
      <c r="AD42" s="48" t="s">
        <v>413</v>
      </c>
      <c r="AE42" s="110" t="s">
        <v>413</v>
      </c>
      <c r="AF42" s="110" t="s">
        <v>413</v>
      </c>
      <c r="AG42" s="3" t="s">
        <v>413</v>
      </c>
      <c r="AH42" s="124"/>
      <c r="AI42" s="145" t="s">
        <v>1636</v>
      </c>
      <c r="AJ42" s="145">
        <v>0</v>
      </c>
      <c r="AK42" s="145" t="str">
        <f>_xlfn.CONCAT("CL_",clonemapC35[[#This Row],[Location]])</f>
        <v>CL_AA1-04:01</v>
      </c>
    </row>
    <row r="43" spans="27:37" x14ac:dyDescent="0.35">
      <c r="AA43" s="128" t="s">
        <v>5538</v>
      </c>
      <c r="AB43" s="48" t="s">
        <v>5095</v>
      </c>
      <c r="AC43" s="51" t="s">
        <v>4839</v>
      </c>
      <c r="AD43" s="48" t="s">
        <v>413</v>
      </c>
      <c r="AE43" s="110" t="s">
        <v>413</v>
      </c>
      <c r="AF43" s="110" t="s">
        <v>413</v>
      </c>
      <c r="AG43" s="3" t="s">
        <v>413</v>
      </c>
      <c r="AH43" s="124"/>
      <c r="AI43" s="145" t="s">
        <v>1636</v>
      </c>
      <c r="AJ43" s="145" t="s">
        <v>1636</v>
      </c>
      <c r="AK43" s="145" t="str">
        <f>_xlfn.CONCAT("CL_",clonemapC35[[#This Row],[Location]])</f>
        <v>CL_AA1-04:02</v>
      </c>
    </row>
    <row r="44" spans="27:37" x14ac:dyDescent="0.35">
      <c r="AA44" s="128" t="s">
        <v>5538</v>
      </c>
      <c r="AB44" s="48" t="s">
        <v>5095</v>
      </c>
      <c r="AC44" s="51" t="s">
        <v>4860</v>
      </c>
      <c r="AD44" s="48" t="s">
        <v>413</v>
      </c>
      <c r="AE44" s="110" t="s">
        <v>413</v>
      </c>
      <c r="AF44" s="110" t="s">
        <v>413</v>
      </c>
      <c r="AG44" s="3" t="s">
        <v>413</v>
      </c>
      <c r="AH44" s="124"/>
      <c r="AI44" s="145" t="s">
        <v>1636</v>
      </c>
      <c r="AJ44" s="145" t="s">
        <v>1636</v>
      </c>
      <c r="AK44" s="145" t="str">
        <f>_xlfn.CONCAT("CL_",clonemapC35[[#This Row],[Location]])</f>
        <v>CL_AA1-04:03</v>
      </c>
    </row>
    <row r="45" spans="27:37" x14ac:dyDescent="0.35">
      <c r="AA45" s="128" t="s">
        <v>5538</v>
      </c>
      <c r="AB45" s="48" t="s">
        <v>5095</v>
      </c>
      <c r="AC45" s="51" t="s">
        <v>4881</v>
      </c>
      <c r="AD45" s="48" t="s">
        <v>413</v>
      </c>
      <c r="AE45" s="110" t="s">
        <v>413</v>
      </c>
      <c r="AF45" s="110" t="s">
        <v>413</v>
      </c>
      <c r="AG45" s="3" t="s">
        <v>413</v>
      </c>
      <c r="AH45" s="124"/>
      <c r="AI45" s="145" t="s">
        <v>1636</v>
      </c>
      <c r="AJ45" s="145" t="s">
        <v>1636</v>
      </c>
      <c r="AK45" s="145" t="str">
        <f>_xlfn.CONCAT("CL_",clonemapC35[[#This Row],[Location]])</f>
        <v>CL_AA1-04:04</v>
      </c>
    </row>
    <row r="46" spans="27:37" x14ac:dyDescent="0.35">
      <c r="AA46" s="128" t="s">
        <v>5538</v>
      </c>
      <c r="AB46" s="48" t="s">
        <v>5096</v>
      </c>
      <c r="AC46" s="51" t="s">
        <v>4817</v>
      </c>
      <c r="AD46" s="48" t="s">
        <v>413</v>
      </c>
      <c r="AE46" s="110" t="s">
        <v>413</v>
      </c>
      <c r="AF46" s="110" t="s">
        <v>413</v>
      </c>
      <c r="AG46" s="3" t="s">
        <v>413</v>
      </c>
      <c r="AH46" s="124"/>
      <c r="AI46" s="145" t="s">
        <v>1636</v>
      </c>
      <c r="AJ46" s="145">
        <v>0</v>
      </c>
      <c r="AK46" s="145" t="str">
        <f>_xlfn.CONCAT("CL_",clonemapC35[[#This Row],[Location]])</f>
        <v>CL_AA1-05:01</v>
      </c>
    </row>
    <row r="47" spans="27:37" x14ac:dyDescent="0.35">
      <c r="AA47" s="128" t="s">
        <v>5538</v>
      </c>
      <c r="AB47" s="48" t="s">
        <v>5096</v>
      </c>
      <c r="AC47" s="51" t="s">
        <v>4838</v>
      </c>
      <c r="AD47" s="48" t="s">
        <v>413</v>
      </c>
      <c r="AE47" s="110" t="s">
        <v>413</v>
      </c>
      <c r="AF47" s="110" t="s">
        <v>413</v>
      </c>
      <c r="AG47" s="3" t="s">
        <v>413</v>
      </c>
      <c r="AH47" s="124"/>
      <c r="AI47" s="145" t="s">
        <v>1636</v>
      </c>
      <c r="AJ47" s="145" t="s">
        <v>1636</v>
      </c>
      <c r="AK47" s="145" t="str">
        <f>_xlfn.CONCAT("CL_",clonemapC35[[#This Row],[Location]])</f>
        <v>CL_AA1-05:02</v>
      </c>
    </row>
    <row r="48" spans="27:37" x14ac:dyDescent="0.35">
      <c r="AA48" s="128" t="s">
        <v>5538</v>
      </c>
      <c r="AB48" s="48" t="s">
        <v>5096</v>
      </c>
      <c r="AC48" s="51" t="s">
        <v>4859</v>
      </c>
      <c r="AD48" s="48" t="s">
        <v>413</v>
      </c>
      <c r="AE48" s="110" t="s">
        <v>413</v>
      </c>
      <c r="AF48" s="110" t="s">
        <v>413</v>
      </c>
      <c r="AG48" s="3" t="s">
        <v>413</v>
      </c>
      <c r="AH48" s="124"/>
      <c r="AI48" s="145" t="s">
        <v>1636</v>
      </c>
      <c r="AJ48" s="145" t="s">
        <v>1636</v>
      </c>
      <c r="AK48" s="145" t="str">
        <f>_xlfn.CONCAT("CL_",clonemapC35[[#This Row],[Location]])</f>
        <v>CL_AA1-05:03</v>
      </c>
    </row>
    <row r="49" spans="27:37" x14ac:dyDescent="0.35">
      <c r="AA49" s="128" t="s">
        <v>5538</v>
      </c>
      <c r="AB49" s="48" t="s">
        <v>5096</v>
      </c>
      <c r="AC49" s="51" t="s">
        <v>4880</v>
      </c>
      <c r="AD49" s="48" t="s">
        <v>413</v>
      </c>
      <c r="AE49" s="110" t="s">
        <v>413</v>
      </c>
      <c r="AF49" s="110" t="s">
        <v>413</v>
      </c>
      <c r="AG49" s="3" t="s">
        <v>413</v>
      </c>
      <c r="AH49" s="124"/>
      <c r="AI49" s="145" t="s">
        <v>1636</v>
      </c>
      <c r="AJ49" s="145" t="s">
        <v>1636</v>
      </c>
      <c r="AK49" s="145" t="str">
        <f>_xlfn.CONCAT("CL_",clonemapC35[[#This Row],[Location]])</f>
        <v>CL_AA1-05:04</v>
      </c>
    </row>
    <row r="50" spans="27:37" x14ac:dyDescent="0.35">
      <c r="AA50" s="128" t="s">
        <v>5538</v>
      </c>
      <c r="AB50" s="48" t="s">
        <v>5097</v>
      </c>
      <c r="AC50" s="51" t="s">
        <v>4816</v>
      </c>
      <c r="AD50" s="48" t="s">
        <v>413</v>
      </c>
      <c r="AE50" s="110" t="s">
        <v>413</v>
      </c>
      <c r="AF50" s="110" t="s">
        <v>413</v>
      </c>
      <c r="AG50" s="3" t="s">
        <v>413</v>
      </c>
      <c r="AH50" s="124"/>
      <c r="AI50" s="145" t="s">
        <v>1636</v>
      </c>
      <c r="AJ50" s="145">
        <v>0</v>
      </c>
      <c r="AK50" s="145" t="str">
        <f>_xlfn.CONCAT("CL_",clonemapC35[[#This Row],[Location]])</f>
        <v>CL_AA1-06:01</v>
      </c>
    </row>
    <row r="51" spans="27:37" x14ac:dyDescent="0.35">
      <c r="AA51" s="128" t="s">
        <v>5538</v>
      </c>
      <c r="AB51" s="48" t="s">
        <v>5097</v>
      </c>
      <c r="AC51" s="51" t="s">
        <v>4837</v>
      </c>
      <c r="AD51" s="48" t="s">
        <v>413</v>
      </c>
      <c r="AE51" s="110" t="s">
        <v>413</v>
      </c>
      <c r="AF51" s="110" t="s">
        <v>413</v>
      </c>
      <c r="AG51" s="3" t="s">
        <v>413</v>
      </c>
      <c r="AH51" s="124"/>
      <c r="AI51" s="145" t="s">
        <v>1636</v>
      </c>
      <c r="AJ51" s="145" t="s">
        <v>1636</v>
      </c>
      <c r="AK51" s="145" t="str">
        <f>_xlfn.CONCAT("CL_",clonemapC35[[#This Row],[Location]])</f>
        <v>CL_AA1-06:02</v>
      </c>
    </row>
    <row r="52" spans="27:37" x14ac:dyDescent="0.35">
      <c r="AA52" s="128" t="s">
        <v>5538</v>
      </c>
      <c r="AB52" s="48" t="s">
        <v>5097</v>
      </c>
      <c r="AC52" s="51" t="s">
        <v>4858</v>
      </c>
      <c r="AD52" s="48" t="s">
        <v>413</v>
      </c>
      <c r="AE52" s="110" t="s">
        <v>413</v>
      </c>
      <c r="AF52" s="110" t="s">
        <v>413</v>
      </c>
      <c r="AG52" s="3" t="s">
        <v>413</v>
      </c>
      <c r="AH52" s="124"/>
      <c r="AI52" s="145" t="s">
        <v>1636</v>
      </c>
      <c r="AJ52" s="145" t="s">
        <v>1636</v>
      </c>
      <c r="AK52" s="145" t="str">
        <f>_xlfn.CONCAT("CL_",clonemapC35[[#This Row],[Location]])</f>
        <v>CL_AA1-06:03</v>
      </c>
    </row>
    <row r="53" spans="27:37" x14ac:dyDescent="0.35">
      <c r="AA53" s="128" t="s">
        <v>5538</v>
      </c>
      <c r="AB53" s="48" t="s">
        <v>5097</v>
      </c>
      <c r="AC53" s="51" t="s">
        <v>4879</v>
      </c>
      <c r="AD53" s="48" t="s">
        <v>413</v>
      </c>
      <c r="AE53" s="110" t="s">
        <v>413</v>
      </c>
      <c r="AF53" s="110" t="s">
        <v>413</v>
      </c>
      <c r="AG53" s="3" t="s">
        <v>413</v>
      </c>
      <c r="AH53" s="124"/>
      <c r="AI53" s="145" t="s">
        <v>1636</v>
      </c>
      <c r="AJ53" s="145" t="s">
        <v>1636</v>
      </c>
      <c r="AK53" s="145" t="str">
        <f>_xlfn.CONCAT("CL_",clonemapC35[[#This Row],[Location]])</f>
        <v>CL_AA1-06:04</v>
      </c>
    </row>
    <row r="54" spans="27:37" x14ac:dyDescent="0.35">
      <c r="AA54" s="128" t="s">
        <v>5538</v>
      </c>
      <c r="AB54" s="48" t="s">
        <v>5098</v>
      </c>
      <c r="AC54" s="51" t="s">
        <v>4815</v>
      </c>
      <c r="AD54" s="48" t="s">
        <v>413</v>
      </c>
      <c r="AE54" s="110" t="s">
        <v>413</v>
      </c>
      <c r="AF54" s="110" t="s">
        <v>413</v>
      </c>
      <c r="AG54" s="3" t="s">
        <v>413</v>
      </c>
      <c r="AH54" s="124"/>
      <c r="AI54" s="145" t="s">
        <v>1636</v>
      </c>
      <c r="AJ54" s="145">
        <v>0</v>
      </c>
      <c r="AK54" s="145" t="str">
        <f>_xlfn.CONCAT("CL_",clonemapC35[[#This Row],[Location]])</f>
        <v>CL_AA1-07:01</v>
      </c>
    </row>
    <row r="55" spans="27:37" x14ac:dyDescent="0.35">
      <c r="AA55" s="128" t="s">
        <v>5538</v>
      </c>
      <c r="AB55" s="48" t="s">
        <v>5098</v>
      </c>
      <c r="AC55" s="51" t="s">
        <v>4836</v>
      </c>
      <c r="AD55" s="48" t="s">
        <v>413</v>
      </c>
      <c r="AE55" s="110" t="s">
        <v>413</v>
      </c>
      <c r="AF55" s="110" t="s">
        <v>413</v>
      </c>
      <c r="AG55" s="3" t="s">
        <v>413</v>
      </c>
      <c r="AH55" s="124"/>
      <c r="AI55" s="145" t="s">
        <v>1636</v>
      </c>
      <c r="AJ55" s="145" t="s">
        <v>1636</v>
      </c>
      <c r="AK55" s="145" t="str">
        <f>_xlfn.CONCAT("CL_",clonemapC35[[#This Row],[Location]])</f>
        <v>CL_AA1-07:02</v>
      </c>
    </row>
    <row r="56" spans="27:37" x14ac:dyDescent="0.35">
      <c r="AA56" s="128" t="s">
        <v>5538</v>
      </c>
      <c r="AB56" s="48" t="s">
        <v>5098</v>
      </c>
      <c r="AC56" s="51" t="s">
        <v>4857</v>
      </c>
      <c r="AD56" s="48" t="s">
        <v>413</v>
      </c>
      <c r="AE56" s="110" t="s">
        <v>413</v>
      </c>
      <c r="AF56" s="110" t="s">
        <v>413</v>
      </c>
      <c r="AG56" s="3" t="s">
        <v>413</v>
      </c>
      <c r="AH56" s="124"/>
      <c r="AI56" s="145" t="s">
        <v>1636</v>
      </c>
      <c r="AJ56" s="145" t="s">
        <v>1636</v>
      </c>
      <c r="AK56" s="145" t="str">
        <f>_xlfn.CONCAT("CL_",clonemapC35[[#This Row],[Location]])</f>
        <v>CL_AA1-07:03</v>
      </c>
    </row>
    <row r="57" spans="27:37" x14ac:dyDescent="0.35">
      <c r="AA57" s="128" t="s">
        <v>5538</v>
      </c>
      <c r="AB57" s="48" t="s">
        <v>5098</v>
      </c>
      <c r="AC57" s="51" t="s">
        <v>4878</v>
      </c>
      <c r="AD57" s="48" t="s">
        <v>413</v>
      </c>
      <c r="AE57" s="110" t="s">
        <v>413</v>
      </c>
      <c r="AF57" s="110" t="s">
        <v>413</v>
      </c>
      <c r="AG57" s="3" t="s">
        <v>413</v>
      </c>
      <c r="AH57" s="124"/>
      <c r="AI57" s="145" t="s">
        <v>1636</v>
      </c>
      <c r="AJ57" s="145" t="s">
        <v>1636</v>
      </c>
      <c r="AK57" s="145" t="str">
        <f>_xlfn.CONCAT("CL_",clonemapC35[[#This Row],[Location]])</f>
        <v>CL_AA1-07:04</v>
      </c>
    </row>
    <row r="58" spans="27:37" x14ac:dyDescent="0.35">
      <c r="AA58" s="128" t="s">
        <v>5538</v>
      </c>
      <c r="AB58" s="48" t="s">
        <v>5099</v>
      </c>
      <c r="AC58" s="51" t="s">
        <v>4828</v>
      </c>
      <c r="AD58" s="48" t="s">
        <v>413</v>
      </c>
      <c r="AE58" s="110" t="s">
        <v>413</v>
      </c>
      <c r="AF58" s="110" t="s">
        <v>413</v>
      </c>
      <c r="AG58" s="3" t="s">
        <v>413</v>
      </c>
      <c r="AH58" s="124"/>
      <c r="AI58" s="145" t="s">
        <v>1636</v>
      </c>
      <c r="AJ58" s="145">
        <v>0</v>
      </c>
      <c r="AK58" s="145" t="str">
        <f>_xlfn.CONCAT("CL_",clonemapC35[[#This Row],[Location]])</f>
        <v>CL_AA2-01:01</v>
      </c>
    </row>
    <row r="59" spans="27:37" x14ac:dyDescent="0.35">
      <c r="AA59" s="128" t="s">
        <v>5538</v>
      </c>
      <c r="AB59" s="48" t="s">
        <v>5099</v>
      </c>
      <c r="AC59" s="51" t="s">
        <v>4849</v>
      </c>
      <c r="AD59" s="48" t="s">
        <v>413</v>
      </c>
      <c r="AE59" s="110" t="s">
        <v>413</v>
      </c>
      <c r="AF59" s="110" t="s">
        <v>413</v>
      </c>
      <c r="AG59" s="3" t="s">
        <v>413</v>
      </c>
      <c r="AH59" s="124"/>
      <c r="AI59" s="145" t="s">
        <v>1636</v>
      </c>
      <c r="AJ59" s="145" t="s">
        <v>1636</v>
      </c>
      <c r="AK59" s="145" t="str">
        <f>_xlfn.CONCAT("CL_",clonemapC35[[#This Row],[Location]])</f>
        <v>CL_AA2-01:02</v>
      </c>
    </row>
    <row r="60" spans="27:37" x14ac:dyDescent="0.35">
      <c r="AA60" s="128" t="s">
        <v>5538</v>
      </c>
      <c r="AB60" s="48" t="s">
        <v>5099</v>
      </c>
      <c r="AC60" s="51" t="s">
        <v>4870</v>
      </c>
      <c r="AD60" s="48" t="s">
        <v>413</v>
      </c>
      <c r="AE60" s="110" t="s">
        <v>413</v>
      </c>
      <c r="AF60" s="110" t="s">
        <v>413</v>
      </c>
      <c r="AG60" s="3" t="s">
        <v>413</v>
      </c>
      <c r="AH60" s="124"/>
      <c r="AI60" s="145" t="s">
        <v>1636</v>
      </c>
      <c r="AJ60" s="145" t="s">
        <v>1636</v>
      </c>
      <c r="AK60" s="145" t="str">
        <f>_xlfn.CONCAT("CL_",clonemapC35[[#This Row],[Location]])</f>
        <v>CL_AA2-01:03</v>
      </c>
    </row>
    <row r="61" spans="27:37" x14ac:dyDescent="0.35">
      <c r="AA61" s="128" t="s">
        <v>5538</v>
      </c>
      <c r="AB61" s="48" t="s">
        <v>5099</v>
      </c>
      <c r="AC61" s="51" t="s">
        <v>4891</v>
      </c>
      <c r="AD61" s="48" t="s">
        <v>413</v>
      </c>
      <c r="AE61" s="110" t="s">
        <v>413</v>
      </c>
      <c r="AF61" s="110" t="s">
        <v>413</v>
      </c>
      <c r="AG61" s="3" t="s">
        <v>413</v>
      </c>
      <c r="AH61" s="124"/>
      <c r="AI61" s="145" t="s">
        <v>1636</v>
      </c>
      <c r="AJ61" s="145" t="s">
        <v>1636</v>
      </c>
      <c r="AK61" s="145" t="str">
        <f>_xlfn.CONCAT("CL_",clonemapC35[[#This Row],[Location]])</f>
        <v>CL_AA2-01:04</v>
      </c>
    </row>
    <row r="62" spans="27:37" x14ac:dyDescent="0.35">
      <c r="AA62" s="128" t="s">
        <v>5538</v>
      </c>
      <c r="AB62" s="48" t="s">
        <v>5100</v>
      </c>
      <c r="AC62" s="51" t="s">
        <v>4827</v>
      </c>
      <c r="AD62" s="48" t="s">
        <v>413</v>
      </c>
      <c r="AE62" s="110" t="s">
        <v>413</v>
      </c>
      <c r="AF62" s="110" t="s">
        <v>413</v>
      </c>
      <c r="AG62" s="3" t="s">
        <v>413</v>
      </c>
      <c r="AH62" s="124"/>
      <c r="AI62" s="145" t="s">
        <v>1636</v>
      </c>
      <c r="AJ62" s="145">
        <v>0</v>
      </c>
      <c r="AK62" s="145" t="str">
        <f>_xlfn.CONCAT("CL_",clonemapC35[[#This Row],[Location]])</f>
        <v>CL_AA2-02:01</v>
      </c>
    </row>
    <row r="63" spans="27:37" x14ac:dyDescent="0.35">
      <c r="AA63" s="128" t="s">
        <v>5538</v>
      </c>
      <c r="AB63" s="48" t="s">
        <v>5100</v>
      </c>
      <c r="AC63" s="51" t="s">
        <v>4848</v>
      </c>
      <c r="AD63" s="48" t="s">
        <v>413</v>
      </c>
      <c r="AE63" s="110" t="s">
        <v>413</v>
      </c>
      <c r="AF63" s="110" t="s">
        <v>413</v>
      </c>
      <c r="AG63" s="3" t="s">
        <v>413</v>
      </c>
      <c r="AH63" s="124"/>
      <c r="AI63" s="145" t="s">
        <v>1636</v>
      </c>
      <c r="AJ63" s="145" t="s">
        <v>1636</v>
      </c>
      <c r="AK63" s="145" t="str">
        <f>_xlfn.CONCAT("CL_",clonemapC35[[#This Row],[Location]])</f>
        <v>CL_AA2-02:02</v>
      </c>
    </row>
    <row r="64" spans="27:37" x14ac:dyDescent="0.35">
      <c r="AA64" s="128" t="s">
        <v>5538</v>
      </c>
      <c r="AB64" s="48" t="s">
        <v>5100</v>
      </c>
      <c r="AC64" s="51" t="s">
        <v>4869</v>
      </c>
      <c r="AD64" s="48" t="s">
        <v>413</v>
      </c>
      <c r="AE64" s="110" t="s">
        <v>413</v>
      </c>
      <c r="AF64" s="110" t="s">
        <v>413</v>
      </c>
      <c r="AG64" s="3" t="s">
        <v>413</v>
      </c>
      <c r="AH64" s="124"/>
      <c r="AI64" s="145" t="s">
        <v>1636</v>
      </c>
      <c r="AJ64" s="145" t="s">
        <v>1636</v>
      </c>
      <c r="AK64" s="145" t="str">
        <f>_xlfn.CONCAT("CL_",clonemapC35[[#This Row],[Location]])</f>
        <v>CL_AA2-02:03</v>
      </c>
    </row>
    <row r="65" spans="27:37" x14ac:dyDescent="0.35">
      <c r="AA65" s="128" t="s">
        <v>5538</v>
      </c>
      <c r="AB65" s="48" t="s">
        <v>5100</v>
      </c>
      <c r="AC65" s="51" t="s">
        <v>4890</v>
      </c>
      <c r="AD65" s="48" t="s">
        <v>413</v>
      </c>
      <c r="AE65" s="110" t="s">
        <v>413</v>
      </c>
      <c r="AF65" s="110" t="s">
        <v>413</v>
      </c>
      <c r="AG65" s="3" t="s">
        <v>413</v>
      </c>
      <c r="AH65" s="124"/>
      <c r="AI65" s="145" t="s">
        <v>1636</v>
      </c>
      <c r="AJ65" s="145" t="s">
        <v>1636</v>
      </c>
      <c r="AK65" s="145" t="str">
        <f>_xlfn.CONCAT("CL_",clonemapC35[[#This Row],[Location]])</f>
        <v>CL_AA2-02:04</v>
      </c>
    </row>
    <row r="66" spans="27:37" x14ac:dyDescent="0.35">
      <c r="AA66" s="128" t="s">
        <v>5538</v>
      </c>
      <c r="AB66" s="48" t="s">
        <v>5101</v>
      </c>
      <c r="AC66" s="51" t="s">
        <v>4826</v>
      </c>
      <c r="AD66" s="48" t="s">
        <v>413</v>
      </c>
      <c r="AE66" s="110" t="s">
        <v>413</v>
      </c>
      <c r="AF66" s="110" t="s">
        <v>413</v>
      </c>
      <c r="AG66" s="3" t="s">
        <v>413</v>
      </c>
      <c r="AH66" s="124"/>
      <c r="AI66" s="145" t="s">
        <v>1636</v>
      </c>
      <c r="AJ66" s="145">
        <v>0</v>
      </c>
      <c r="AK66" s="145" t="str">
        <f>_xlfn.CONCAT("CL_",clonemapC35[[#This Row],[Location]])</f>
        <v>CL_AA2-03:01</v>
      </c>
    </row>
    <row r="67" spans="27:37" x14ac:dyDescent="0.35">
      <c r="AA67" s="128" t="s">
        <v>5538</v>
      </c>
      <c r="AB67" s="48" t="s">
        <v>5101</v>
      </c>
      <c r="AC67" s="51" t="s">
        <v>4847</v>
      </c>
      <c r="AD67" s="48" t="s">
        <v>413</v>
      </c>
      <c r="AE67" s="110" t="s">
        <v>413</v>
      </c>
      <c r="AF67" s="110" t="s">
        <v>413</v>
      </c>
      <c r="AG67" s="3" t="s">
        <v>413</v>
      </c>
      <c r="AH67" s="124"/>
      <c r="AI67" s="145" t="s">
        <v>1636</v>
      </c>
      <c r="AJ67" s="145" t="s">
        <v>1636</v>
      </c>
      <c r="AK67" s="145" t="str">
        <f>_xlfn.CONCAT("CL_",clonemapC35[[#This Row],[Location]])</f>
        <v>CL_AA2-03:02</v>
      </c>
    </row>
    <row r="68" spans="27:37" x14ac:dyDescent="0.35">
      <c r="AA68" s="128" t="s">
        <v>5538</v>
      </c>
      <c r="AB68" s="48" t="s">
        <v>5101</v>
      </c>
      <c r="AC68" s="51" t="s">
        <v>4868</v>
      </c>
      <c r="AD68" s="48" t="s">
        <v>413</v>
      </c>
      <c r="AE68" s="110" t="s">
        <v>413</v>
      </c>
      <c r="AF68" s="110" t="s">
        <v>413</v>
      </c>
      <c r="AG68" s="3" t="s">
        <v>413</v>
      </c>
      <c r="AH68" s="124"/>
      <c r="AI68" s="145" t="s">
        <v>1636</v>
      </c>
      <c r="AJ68" s="145" t="s">
        <v>1636</v>
      </c>
      <c r="AK68" s="145" t="str">
        <f>_xlfn.CONCAT("CL_",clonemapC35[[#This Row],[Location]])</f>
        <v>CL_AA2-03:03</v>
      </c>
    </row>
    <row r="69" spans="27:37" x14ac:dyDescent="0.35">
      <c r="AA69" s="128" t="s">
        <v>5538</v>
      </c>
      <c r="AB69" s="48" t="s">
        <v>5101</v>
      </c>
      <c r="AC69" s="51" t="s">
        <v>4889</v>
      </c>
      <c r="AD69" s="48" t="s">
        <v>413</v>
      </c>
      <c r="AE69" s="110" t="s">
        <v>413</v>
      </c>
      <c r="AF69" s="110" t="s">
        <v>413</v>
      </c>
      <c r="AG69" s="3" t="s">
        <v>413</v>
      </c>
      <c r="AH69" s="124"/>
      <c r="AI69" s="145" t="s">
        <v>1636</v>
      </c>
      <c r="AJ69" s="145" t="s">
        <v>1636</v>
      </c>
      <c r="AK69" s="145" t="str">
        <f>_xlfn.CONCAT("CL_",clonemapC35[[#This Row],[Location]])</f>
        <v>CL_AA2-03:04</v>
      </c>
    </row>
    <row r="70" spans="27:37" x14ac:dyDescent="0.35">
      <c r="AA70" s="128" t="s">
        <v>5538</v>
      </c>
      <c r="AB70" s="48" t="s">
        <v>5102</v>
      </c>
      <c r="AC70" s="51" t="s">
        <v>4825</v>
      </c>
      <c r="AD70" s="48" t="s">
        <v>413</v>
      </c>
      <c r="AE70" s="110" t="s">
        <v>413</v>
      </c>
      <c r="AF70" s="110" t="s">
        <v>413</v>
      </c>
      <c r="AG70" s="3" t="s">
        <v>413</v>
      </c>
      <c r="AH70" s="124"/>
      <c r="AI70" s="145" t="s">
        <v>1636</v>
      </c>
      <c r="AJ70" s="145">
        <v>0</v>
      </c>
      <c r="AK70" s="145" t="str">
        <f>_xlfn.CONCAT("CL_",clonemapC35[[#This Row],[Location]])</f>
        <v>CL_AA2-04:01</v>
      </c>
    </row>
    <row r="71" spans="27:37" x14ac:dyDescent="0.35">
      <c r="AA71" s="128" t="s">
        <v>5538</v>
      </c>
      <c r="AB71" s="48" t="s">
        <v>5102</v>
      </c>
      <c r="AC71" s="51" t="s">
        <v>4846</v>
      </c>
      <c r="AD71" s="48" t="s">
        <v>413</v>
      </c>
      <c r="AE71" s="110" t="s">
        <v>413</v>
      </c>
      <c r="AF71" s="110" t="s">
        <v>413</v>
      </c>
      <c r="AG71" s="3" t="s">
        <v>413</v>
      </c>
      <c r="AH71" s="124"/>
      <c r="AI71" s="145" t="s">
        <v>1636</v>
      </c>
      <c r="AJ71" s="145" t="s">
        <v>1636</v>
      </c>
      <c r="AK71" s="145" t="str">
        <f>_xlfn.CONCAT("CL_",clonemapC35[[#This Row],[Location]])</f>
        <v>CL_AA2-04:02</v>
      </c>
    </row>
    <row r="72" spans="27:37" x14ac:dyDescent="0.35">
      <c r="AA72" s="128" t="s">
        <v>5538</v>
      </c>
      <c r="AB72" s="48" t="s">
        <v>5102</v>
      </c>
      <c r="AC72" s="51" t="s">
        <v>4867</v>
      </c>
      <c r="AD72" s="48" t="s">
        <v>413</v>
      </c>
      <c r="AE72" s="110" t="s">
        <v>413</v>
      </c>
      <c r="AF72" s="110" t="s">
        <v>413</v>
      </c>
      <c r="AG72" s="3" t="s">
        <v>413</v>
      </c>
      <c r="AH72" s="124"/>
      <c r="AI72" s="145" t="s">
        <v>1636</v>
      </c>
      <c r="AJ72" s="145" t="s">
        <v>1636</v>
      </c>
      <c r="AK72" s="145" t="str">
        <f>_xlfn.CONCAT("CL_",clonemapC35[[#This Row],[Location]])</f>
        <v>CL_AA2-04:03</v>
      </c>
    </row>
    <row r="73" spans="27:37" x14ac:dyDescent="0.35">
      <c r="AA73" s="128" t="s">
        <v>5538</v>
      </c>
      <c r="AB73" s="48" t="s">
        <v>5102</v>
      </c>
      <c r="AC73" s="51" t="s">
        <v>4888</v>
      </c>
      <c r="AD73" s="48" t="s">
        <v>413</v>
      </c>
      <c r="AE73" s="110" t="s">
        <v>413</v>
      </c>
      <c r="AF73" s="110" t="s">
        <v>413</v>
      </c>
      <c r="AG73" s="3" t="s">
        <v>413</v>
      </c>
      <c r="AH73" s="124"/>
      <c r="AI73" s="145" t="s">
        <v>1636</v>
      </c>
      <c r="AJ73" s="145" t="s">
        <v>1636</v>
      </c>
      <c r="AK73" s="145" t="str">
        <f>_xlfn.CONCAT("CL_",clonemapC35[[#This Row],[Location]])</f>
        <v>CL_AA2-04:04</v>
      </c>
    </row>
    <row r="74" spans="27:37" x14ac:dyDescent="0.35">
      <c r="AA74" s="128" t="s">
        <v>5538</v>
      </c>
      <c r="AB74" s="48" t="s">
        <v>5103</v>
      </c>
      <c r="AC74" s="51" t="s">
        <v>4824</v>
      </c>
      <c r="AD74" s="48" t="s">
        <v>413</v>
      </c>
      <c r="AE74" s="110" t="s">
        <v>413</v>
      </c>
      <c r="AF74" s="110" t="s">
        <v>413</v>
      </c>
      <c r="AG74" s="3" t="s">
        <v>413</v>
      </c>
      <c r="AH74" s="124"/>
      <c r="AI74" s="145" t="s">
        <v>1636</v>
      </c>
      <c r="AJ74" s="145">
        <v>0</v>
      </c>
      <c r="AK74" s="145" t="str">
        <f>_xlfn.CONCAT("CL_",clonemapC35[[#This Row],[Location]])</f>
        <v>CL_AA2-05:01</v>
      </c>
    </row>
    <row r="75" spans="27:37" x14ac:dyDescent="0.35">
      <c r="AA75" s="128" t="s">
        <v>5538</v>
      </c>
      <c r="AB75" s="48" t="s">
        <v>5103</v>
      </c>
      <c r="AC75" s="51" t="s">
        <v>4845</v>
      </c>
      <c r="AD75" s="48" t="s">
        <v>413</v>
      </c>
      <c r="AE75" s="110" t="s">
        <v>413</v>
      </c>
      <c r="AF75" s="110" t="s">
        <v>413</v>
      </c>
      <c r="AG75" s="3" t="s">
        <v>413</v>
      </c>
      <c r="AH75" s="124"/>
      <c r="AI75" s="145" t="s">
        <v>1636</v>
      </c>
      <c r="AJ75" s="145" t="s">
        <v>1636</v>
      </c>
      <c r="AK75" s="145" t="str">
        <f>_xlfn.CONCAT("CL_",clonemapC35[[#This Row],[Location]])</f>
        <v>CL_AA2-05:02</v>
      </c>
    </row>
    <row r="76" spans="27:37" x14ac:dyDescent="0.35">
      <c r="AA76" s="128" t="s">
        <v>5538</v>
      </c>
      <c r="AB76" s="48" t="s">
        <v>5103</v>
      </c>
      <c r="AC76" s="51" t="s">
        <v>4866</v>
      </c>
      <c r="AD76" s="48" t="s">
        <v>413</v>
      </c>
      <c r="AE76" s="110" t="s">
        <v>413</v>
      </c>
      <c r="AF76" s="110" t="s">
        <v>413</v>
      </c>
      <c r="AG76" s="3" t="s">
        <v>413</v>
      </c>
      <c r="AH76" s="124"/>
      <c r="AI76" s="145" t="s">
        <v>1636</v>
      </c>
      <c r="AJ76" s="145" t="s">
        <v>1636</v>
      </c>
      <c r="AK76" s="145" t="str">
        <f>_xlfn.CONCAT("CL_",clonemapC35[[#This Row],[Location]])</f>
        <v>CL_AA2-05:03</v>
      </c>
    </row>
    <row r="77" spans="27:37" x14ac:dyDescent="0.35">
      <c r="AA77" s="128" t="s">
        <v>5538</v>
      </c>
      <c r="AB77" s="48" t="s">
        <v>5103</v>
      </c>
      <c r="AC77" s="51" t="s">
        <v>4887</v>
      </c>
      <c r="AD77" s="48" t="s">
        <v>413</v>
      </c>
      <c r="AE77" s="110" t="s">
        <v>413</v>
      </c>
      <c r="AF77" s="110" t="s">
        <v>413</v>
      </c>
      <c r="AG77" s="3" t="s">
        <v>413</v>
      </c>
      <c r="AH77" s="124"/>
      <c r="AI77" s="145" t="s">
        <v>1636</v>
      </c>
      <c r="AJ77" s="145" t="s">
        <v>1636</v>
      </c>
      <c r="AK77" s="145" t="str">
        <f>_xlfn.CONCAT("CL_",clonemapC35[[#This Row],[Location]])</f>
        <v>CL_AA2-05:04</v>
      </c>
    </row>
    <row r="78" spans="27:37" x14ac:dyDescent="0.35">
      <c r="AA78" s="128" t="s">
        <v>5538</v>
      </c>
      <c r="AB78" s="48" t="s">
        <v>5104</v>
      </c>
      <c r="AC78" s="51" t="s">
        <v>4823</v>
      </c>
      <c r="AD78" s="48" t="s">
        <v>413</v>
      </c>
      <c r="AE78" s="110" t="s">
        <v>413</v>
      </c>
      <c r="AF78" s="110" t="s">
        <v>413</v>
      </c>
      <c r="AG78" s="3" t="s">
        <v>413</v>
      </c>
      <c r="AH78" s="124"/>
      <c r="AI78" s="145" t="s">
        <v>1636</v>
      </c>
      <c r="AJ78" s="145">
        <v>0</v>
      </c>
      <c r="AK78" s="145" t="str">
        <f>_xlfn.CONCAT("CL_",clonemapC35[[#This Row],[Location]])</f>
        <v>CL_AA2-06:01</v>
      </c>
    </row>
    <row r="79" spans="27:37" x14ac:dyDescent="0.35">
      <c r="AA79" s="128" t="s">
        <v>5538</v>
      </c>
      <c r="AB79" s="48" t="s">
        <v>5104</v>
      </c>
      <c r="AC79" s="51" t="s">
        <v>4844</v>
      </c>
      <c r="AD79" s="48" t="s">
        <v>413</v>
      </c>
      <c r="AE79" s="110" t="s">
        <v>413</v>
      </c>
      <c r="AF79" s="110" t="s">
        <v>413</v>
      </c>
      <c r="AG79" s="3" t="s">
        <v>413</v>
      </c>
      <c r="AH79" s="124"/>
      <c r="AI79" s="145" t="s">
        <v>1636</v>
      </c>
      <c r="AJ79" s="145" t="s">
        <v>1636</v>
      </c>
      <c r="AK79" s="145" t="str">
        <f>_xlfn.CONCAT("CL_",clonemapC35[[#This Row],[Location]])</f>
        <v>CL_AA2-06:02</v>
      </c>
    </row>
    <row r="80" spans="27:37" x14ac:dyDescent="0.35">
      <c r="AA80" s="128" t="s">
        <v>5538</v>
      </c>
      <c r="AB80" s="48" t="s">
        <v>5104</v>
      </c>
      <c r="AC80" s="51" t="s">
        <v>4865</v>
      </c>
      <c r="AD80" s="48" t="s">
        <v>413</v>
      </c>
      <c r="AE80" s="110" t="s">
        <v>413</v>
      </c>
      <c r="AF80" s="110" t="s">
        <v>413</v>
      </c>
      <c r="AG80" s="3" t="s">
        <v>413</v>
      </c>
      <c r="AH80" s="124"/>
      <c r="AI80" s="145" t="s">
        <v>1636</v>
      </c>
      <c r="AJ80" s="145" t="s">
        <v>1636</v>
      </c>
      <c r="AK80" s="145" t="str">
        <f>_xlfn.CONCAT("CL_",clonemapC35[[#This Row],[Location]])</f>
        <v>CL_AA2-06:03</v>
      </c>
    </row>
    <row r="81" spans="27:37" x14ac:dyDescent="0.35">
      <c r="AA81" s="128" t="s">
        <v>5538</v>
      </c>
      <c r="AB81" s="48" t="s">
        <v>5104</v>
      </c>
      <c r="AC81" s="51" t="s">
        <v>4886</v>
      </c>
      <c r="AD81" s="48" t="s">
        <v>413</v>
      </c>
      <c r="AE81" s="110" t="s">
        <v>413</v>
      </c>
      <c r="AF81" s="110" t="s">
        <v>413</v>
      </c>
      <c r="AG81" s="3" t="s">
        <v>413</v>
      </c>
      <c r="AH81" s="124"/>
      <c r="AI81" s="145" t="s">
        <v>1636</v>
      </c>
      <c r="AJ81" s="145" t="s">
        <v>1636</v>
      </c>
      <c r="AK81" s="145" t="str">
        <f>_xlfn.CONCAT("CL_",clonemapC35[[#This Row],[Location]])</f>
        <v>CL_AA2-06:04</v>
      </c>
    </row>
    <row r="82" spans="27:37" x14ac:dyDescent="0.35">
      <c r="AA82" s="128" t="s">
        <v>5538</v>
      </c>
      <c r="AB82" s="48" t="s">
        <v>5105</v>
      </c>
      <c r="AC82" s="51" t="s">
        <v>4822</v>
      </c>
      <c r="AD82" s="48" t="s">
        <v>413</v>
      </c>
      <c r="AE82" s="110" t="s">
        <v>413</v>
      </c>
      <c r="AF82" s="110" t="s">
        <v>413</v>
      </c>
      <c r="AG82" s="3" t="s">
        <v>413</v>
      </c>
      <c r="AH82" s="124"/>
      <c r="AI82" s="145" t="s">
        <v>1636</v>
      </c>
      <c r="AJ82" s="145">
        <v>0</v>
      </c>
      <c r="AK82" s="145" t="str">
        <f>_xlfn.CONCAT("CL_",clonemapC35[[#This Row],[Location]])</f>
        <v>CL_AA2-07:01</v>
      </c>
    </row>
    <row r="83" spans="27:37" x14ac:dyDescent="0.35">
      <c r="AA83" s="128" t="s">
        <v>5538</v>
      </c>
      <c r="AB83" s="48" t="s">
        <v>5105</v>
      </c>
      <c r="AC83" s="51" t="s">
        <v>4843</v>
      </c>
      <c r="AD83" s="48" t="s">
        <v>413</v>
      </c>
      <c r="AE83" s="110" t="s">
        <v>413</v>
      </c>
      <c r="AF83" s="110" t="s">
        <v>413</v>
      </c>
      <c r="AG83" s="3" t="s">
        <v>413</v>
      </c>
      <c r="AH83" s="124"/>
      <c r="AI83" s="145" t="s">
        <v>1636</v>
      </c>
      <c r="AJ83" s="145" t="s">
        <v>1636</v>
      </c>
      <c r="AK83" s="145" t="str">
        <f>_xlfn.CONCAT("CL_",clonemapC35[[#This Row],[Location]])</f>
        <v>CL_AA2-07:02</v>
      </c>
    </row>
    <row r="84" spans="27:37" x14ac:dyDescent="0.35">
      <c r="AA84" s="128" t="s">
        <v>5538</v>
      </c>
      <c r="AB84" s="48" t="s">
        <v>5105</v>
      </c>
      <c r="AC84" s="51" t="s">
        <v>4864</v>
      </c>
      <c r="AD84" s="48" t="s">
        <v>413</v>
      </c>
      <c r="AE84" s="110" t="s">
        <v>413</v>
      </c>
      <c r="AF84" s="110" t="s">
        <v>413</v>
      </c>
      <c r="AG84" s="3" t="s">
        <v>413</v>
      </c>
      <c r="AH84" s="124"/>
      <c r="AI84" s="145" t="s">
        <v>1636</v>
      </c>
      <c r="AJ84" s="145" t="s">
        <v>1636</v>
      </c>
      <c r="AK84" s="145" t="str">
        <f>_xlfn.CONCAT("CL_",clonemapC35[[#This Row],[Location]])</f>
        <v>CL_AA2-07:03</v>
      </c>
    </row>
    <row r="85" spans="27:37" x14ac:dyDescent="0.35">
      <c r="AA85" s="128" t="s">
        <v>5538</v>
      </c>
      <c r="AB85" s="48" t="s">
        <v>5105</v>
      </c>
      <c r="AC85" s="51" t="s">
        <v>4885</v>
      </c>
      <c r="AD85" s="48" t="s">
        <v>413</v>
      </c>
      <c r="AE85" s="110" t="s">
        <v>413</v>
      </c>
      <c r="AF85" s="110" t="s">
        <v>413</v>
      </c>
      <c r="AG85" s="3" t="s">
        <v>413</v>
      </c>
      <c r="AH85" s="124"/>
      <c r="AI85" s="145" t="s">
        <v>1636</v>
      </c>
      <c r="AJ85" s="145" t="s">
        <v>1636</v>
      </c>
      <c r="AK85" s="145" t="str">
        <f>_xlfn.CONCAT("CL_",clonemapC35[[#This Row],[Location]])</f>
        <v>CL_AA2-07:04</v>
      </c>
    </row>
    <row r="86" spans="27:37" x14ac:dyDescent="0.35">
      <c r="AA86" s="128" t="s">
        <v>5538</v>
      </c>
      <c r="AB86" s="48" t="s">
        <v>5106</v>
      </c>
      <c r="AC86" s="51" t="s">
        <v>4835</v>
      </c>
      <c r="AD86" s="48" t="s">
        <v>413</v>
      </c>
      <c r="AE86" s="110" t="s">
        <v>413</v>
      </c>
      <c r="AF86" s="110" t="s">
        <v>413</v>
      </c>
      <c r="AG86" s="3" t="s">
        <v>413</v>
      </c>
      <c r="AH86" s="124"/>
      <c r="AI86" s="145" t="s">
        <v>1636</v>
      </c>
      <c r="AJ86" s="145">
        <v>0</v>
      </c>
      <c r="AK86" s="145" t="str">
        <f>_xlfn.CONCAT("CL_",clonemapC35[[#This Row],[Location]])</f>
        <v>CL_AA3-01:01</v>
      </c>
    </row>
    <row r="87" spans="27:37" x14ac:dyDescent="0.35">
      <c r="AA87" s="128" t="s">
        <v>5538</v>
      </c>
      <c r="AB87" s="48" t="s">
        <v>5106</v>
      </c>
      <c r="AC87" s="51" t="s">
        <v>4856</v>
      </c>
      <c r="AD87" s="48" t="s">
        <v>413</v>
      </c>
      <c r="AE87" s="110" t="s">
        <v>413</v>
      </c>
      <c r="AF87" s="110" t="s">
        <v>413</v>
      </c>
      <c r="AG87" s="3" t="s">
        <v>413</v>
      </c>
      <c r="AH87" s="124"/>
      <c r="AI87" s="145" t="s">
        <v>1636</v>
      </c>
      <c r="AJ87" s="145" t="s">
        <v>1636</v>
      </c>
      <c r="AK87" s="145" t="str">
        <f>_xlfn.CONCAT("CL_",clonemapC35[[#This Row],[Location]])</f>
        <v>CL_AA3-01:02</v>
      </c>
    </row>
    <row r="88" spans="27:37" x14ac:dyDescent="0.35">
      <c r="AA88" s="128" t="s">
        <v>5538</v>
      </c>
      <c r="AB88" s="48" t="s">
        <v>5106</v>
      </c>
      <c r="AC88" s="51" t="s">
        <v>4877</v>
      </c>
      <c r="AD88" s="48" t="s">
        <v>413</v>
      </c>
      <c r="AE88" s="110" t="s">
        <v>413</v>
      </c>
      <c r="AF88" s="110" t="s">
        <v>413</v>
      </c>
      <c r="AG88" s="3" t="s">
        <v>413</v>
      </c>
      <c r="AH88" s="124"/>
      <c r="AI88" s="145" t="s">
        <v>1636</v>
      </c>
      <c r="AJ88" s="145" t="s">
        <v>1636</v>
      </c>
      <c r="AK88" s="145" t="str">
        <f>_xlfn.CONCAT("CL_",clonemapC35[[#This Row],[Location]])</f>
        <v>CL_AA3-01:03</v>
      </c>
    </row>
    <row r="89" spans="27:37" x14ac:dyDescent="0.35">
      <c r="AA89" s="128" t="s">
        <v>5538</v>
      </c>
      <c r="AB89" s="48" t="s">
        <v>5106</v>
      </c>
      <c r="AC89" s="51" t="s">
        <v>4898</v>
      </c>
      <c r="AD89" s="48" t="s">
        <v>413</v>
      </c>
      <c r="AE89" s="110" t="s">
        <v>413</v>
      </c>
      <c r="AF89" s="110" t="s">
        <v>413</v>
      </c>
      <c r="AG89" s="3" t="s">
        <v>413</v>
      </c>
      <c r="AH89" s="124"/>
      <c r="AI89" s="145" t="s">
        <v>1636</v>
      </c>
      <c r="AJ89" s="145" t="s">
        <v>1636</v>
      </c>
      <c r="AK89" s="145" t="str">
        <f>_xlfn.CONCAT("CL_",clonemapC35[[#This Row],[Location]])</f>
        <v>CL_AA3-01:04</v>
      </c>
    </row>
    <row r="90" spans="27:37" x14ac:dyDescent="0.35">
      <c r="AA90" s="128" t="s">
        <v>5538</v>
      </c>
      <c r="AB90" s="48" t="s">
        <v>5107</v>
      </c>
      <c r="AC90" s="51" t="s">
        <v>4834</v>
      </c>
      <c r="AD90" s="48" t="s">
        <v>413</v>
      </c>
      <c r="AE90" s="110" t="s">
        <v>413</v>
      </c>
      <c r="AF90" s="110" t="s">
        <v>413</v>
      </c>
      <c r="AG90" s="3" t="s">
        <v>413</v>
      </c>
      <c r="AH90" s="124"/>
      <c r="AI90" s="145" t="s">
        <v>1636</v>
      </c>
      <c r="AJ90" s="145">
        <v>0</v>
      </c>
      <c r="AK90" s="145" t="str">
        <f>_xlfn.CONCAT("CL_",clonemapC35[[#This Row],[Location]])</f>
        <v>CL_AA3-02:01</v>
      </c>
    </row>
    <row r="91" spans="27:37" x14ac:dyDescent="0.35">
      <c r="AA91" s="128" t="s">
        <v>5538</v>
      </c>
      <c r="AB91" s="48" t="s">
        <v>5107</v>
      </c>
      <c r="AC91" s="51" t="s">
        <v>4855</v>
      </c>
      <c r="AD91" s="48" t="s">
        <v>413</v>
      </c>
      <c r="AE91" s="110" t="s">
        <v>413</v>
      </c>
      <c r="AF91" s="110" t="s">
        <v>413</v>
      </c>
      <c r="AG91" s="3" t="s">
        <v>413</v>
      </c>
      <c r="AH91" s="124"/>
      <c r="AI91" s="145" t="s">
        <v>1636</v>
      </c>
      <c r="AJ91" s="145" t="s">
        <v>1636</v>
      </c>
      <c r="AK91" s="145" t="str">
        <f>_xlfn.CONCAT("CL_",clonemapC35[[#This Row],[Location]])</f>
        <v>CL_AA3-02:02</v>
      </c>
    </row>
    <row r="92" spans="27:37" x14ac:dyDescent="0.35">
      <c r="AA92" s="128" t="s">
        <v>5538</v>
      </c>
      <c r="AB92" s="48" t="s">
        <v>5107</v>
      </c>
      <c r="AC92" s="51" t="s">
        <v>4876</v>
      </c>
      <c r="AD92" s="48" t="s">
        <v>413</v>
      </c>
      <c r="AE92" s="110" t="s">
        <v>413</v>
      </c>
      <c r="AF92" s="110" t="s">
        <v>413</v>
      </c>
      <c r="AG92" s="3" t="s">
        <v>413</v>
      </c>
      <c r="AH92" s="124"/>
      <c r="AI92" s="145" t="s">
        <v>1636</v>
      </c>
      <c r="AJ92" s="145" t="s">
        <v>1636</v>
      </c>
      <c r="AK92" s="145" t="str">
        <f>_xlfn.CONCAT("CL_",clonemapC35[[#This Row],[Location]])</f>
        <v>CL_AA3-02:03</v>
      </c>
    </row>
    <row r="93" spans="27:37" x14ac:dyDescent="0.35">
      <c r="AA93" s="128" t="s">
        <v>5538</v>
      </c>
      <c r="AB93" s="48" t="s">
        <v>5107</v>
      </c>
      <c r="AC93" s="51" t="s">
        <v>4897</v>
      </c>
      <c r="AD93" s="48" t="s">
        <v>413</v>
      </c>
      <c r="AE93" s="110" t="s">
        <v>413</v>
      </c>
      <c r="AF93" s="110" t="s">
        <v>413</v>
      </c>
      <c r="AG93" s="3" t="s">
        <v>413</v>
      </c>
      <c r="AH93" s="124"/>
      <c r="AI93" s="145" t="s">
        <v>1636</v>
      </c>
      <c r="AJ93" s="145" t="s">
        <v>1636</v>
      </c>
      <c r="AK93" s="145" t="str">
        <f>_xlfn.CONCAT("CL_",clonemapC35[[#This Row],[Location]])</f>
        <v>CL_AA3-02:04</v>
      </c>
    </row>
    <row r="94" spans="27:37" x14ac:dyDescent="0.35">
      <c r="AA94" s="128" t="s">
        <v>5538</v>
      </c>
      <c r="AB94" s="48" t="s">
        <v>5108</v>
      </c>
      <c r="AC94" s="51" t="s">
        <v>4833</v>
      </c>
      <c r="AD94" s="48" t="s">
        <v>413</v>
      </c>
      <c r="AE94" s="110" t="s">
        <v>413</v>
      </c>
      <c r="AF94" s="110" t="s">
        <v>413</v>
      </c>
      <c r="AG94" s="3" t="s">
        <v>413</v>
      </c>
      <c r="AH94" s="124"/>
      <c r="AI94" s="145" t="s">
        <v>1636</v>
      </c>
      <c r="AJ94" s="145">
        <v>0</v>
      </c>
      <c r="AK94" s="145" t="str">
        <f>_xlfn.CONCAT("CL_",clonemapC35[[#This Row],[Location]])</f>
        <v>CL_AA3-03:01</v>
      </c>
    </row>
    <row r="95" spans="27:37" x14ac:dyDescent="0.35">
      <c r="AA95" s="128" t="s">
        <v>5538</v>
      </c>
      <c r="AB95" s="48" t="s">
        <v>5108</v>
      </c>
      <c r="AC95" s="51" t="s">
        <v>4854</v>
      </c>
      <c r="AD95" s="48" t="s">
        <v>413</v>
      </c>
      <c r="AE95" s="110" t="s">
        <v>413</v>
      </c>
      <c r="AF95" s="110" t="s">
        <v>413</v>
      </c>
      <c r="AG95" s="3" t="s">
        <v>413</v>
      </c>
      <c r="AH95" s="124"/>
      <c r="AI95" s="145" t="s">
        <v>1636</v>
      </c>
      <c r="AJ95" s="145" t="s">
        <v>1636</v>
      </c>
      <c r="AK95" s="145" t="str">
        <f>_xlfn.CONCAT("CL_",clonemapC35[[#This Row],[Location]])</f>
        <v>CL_AA3-03:02</v>
      </c>
    </row>
    <row r="96" spans="27:37" x14ac:dyDescent="0.35">
      <c r="AA96" s="128" t="s">
        <v>5538</v>
      </c>
      <c r="AB96" s="48" t="s">
        <v>5108</v>
      </c>
      <c r="AC96" s="51" t="s">
        <v>4875</v>
      </c>
      <c r="AD96" s="48" t="s">
        <v>413</v>
      </c>
      <c r="AE96" s="110" t="s">
        <v>413</v>
      </c>
      <c r="AF96" s="110" t="s">
        <v>413</v>
      </c>
      <c r="AG96" s="3" t="s">
        <v>413</v>
      </c>
      <c r="AH96" s="124"/>
      <c r="AI96" s="145" t="s">
        <v>1636</v>
      </c>
      <c r="AJ96" s="145" t="s">
        <v>1636</v>
      </c>
      <c r="AK96" s="145" t="str">
        <f>_xlfn.CONCAT("CL_",clonemapC35[[#This Row],[Location]])</f>
        <v>CL_AA3-03:03</v>
      </c>
    </row>
    <row r="97" spans="27:37" x14ac:dyDescent="0.35">
      <c r="AA97" s="128" t="s">
        <v>5538</v>
      </c>
      <c r="AB97" s="48" t="s">
        <v>5108</v>
      </c>
      <c r="AC97" s="51" t="s">
        <v>4896</v>
      </c>
      <c r="AD97" s="48" t="s">
        <v>413</v>
      </c>
      <c r="AE97" s="110" t="s">
        <v>413</v>
      </c>
      <c r="AF97" s="110" t="s">
        <v>413</v>
      </c>
      <c r="AG97" s="3" t="s">
        <v>413</v>
      </c>
      <c r="AH97" s="124"/>
      <c r="AI97" s="145" t="s">
        <v>1636</v>
      </c>
      <c r="AJ97" s="145" t="s">
        <v>1636</v>
      </c>
      <c r="AK97" s="145" t="str">
        <f>_xlfn.CONCAT("CL_",clonemapC35[[#This Row],[Location]])</f>
        <v>CL_AA3-03:04</v>
      </c>
    </row>
    <row r="98" spans="27:37" x14ac:dyDescent="0.35">
      <c r="AA98" s="128" t="s">
        <v>5538</v>
      </c>
      <c r="AB98" s="48" t="s">
        <v>5109</v>
      </c>
      <c r="AC98" s="51" t="s">
        <v>4832</v>
      </c>
      <c r="AD98" s="48" t="s">
        <v>413</v>
      </c>
      <c r="AE98" s="110" t="s">
        <v>413</v>
      </c>
      <c r="AF98" s="110" t="s">
        <v>413</v>
      </c>
      <c r="AG98" s="3" t="s">
        <v>413</v>
      </c>
      <c r="AH98" s="124"/>
      <c r="AI98" s="145" t="s">
        <v>1636</v>
      </c>
      <c r="AJ98" s="145">
        <v>0</v>
      </c>
      <c r="AK98" s="145" t="str">
        <f>_xlfn.CONCAT("CL_",clonemapC35[[#This Row],[Location]])</f>
        <v>CL_AA3-04:01</v>
      </c>
    </row>
    <row r="99" spans="27:37" x14ac:dyDescent="0.35">
      <c r="AA99" s="128" t="s">
        <v>5538</v>
      </c>
      <c r="AB99" s="48" t="s">
        <v>5109</v>
      </c>
      <c r="AC99" s="51" t="s">
        <v>4853</v>
      </c>
      <c r="AD99" s="48" t="s">
        <v>413</v>
      </c>
      <c r="AE99" s="110" t="s">
        <v>413</v>
      </c>
      <c r="AF99" s="110" t="s">
        <v>413</v>
      </c>
      <c r="AG99" s="3" t="s">
        <v>413</v>
      </c>
      <c r="AH99" s="124"/>
      <c r="AI99" s="145" t="s">
        <v>1636</v>
      </c>
      <c r="AJ99" s="145" t="s">
        <v>1636</v>
      </c>
      <c r="AK99" s="145" t="str">
        <f>_xlfn.CONCAT("CL_",clonemapC35[[#This Row],[Location]])</f>
        <v>CL_AA3-04:02</v>
      </c>
    </row>
    <row r="100" spans="27:37" x14ac:dyDescent="0.35">
      <c r="AA100" s="128" t="s">
        <v>5538</v>
      </c>
      <c r="AB100" s="48" t="s">
        <v>5109</v>
      </c>
      <c r="AC100" s="51" t="s">
        <v>4874</v>
      </c>
      <c r="AD100" s="48" t="s">
        <v>413</v>
      </c>
      <c r="AE100" s="110" t="s">
        <v>413</v>
      </c>
      <c r="AF100" s="110" t="s">
        <v>413</v>
      </c>
      <c r="AG100" s="3" t="s">
        <v>413</v>
      </c>
      <c r="AH100" s="124"/>
      <c r="AI100" s="145" t="s">
        <v>1636</v>
      </c>
      <c r="AJ100" s="145" t="s">
        <v>1636</v>
      </c>
      <c r="AK100" s="145" t="str">
        <f>_xlfn.CONCAT("CL_",clonemapC35[[#This Row],[Location]])</f>
        <v>CL_AA3-04:03</v>
      </c>
    </row>
    <row r="101" spans="27:37" x14ac:dyDescent="0.35">
      <c r="AA101" s="128" t="s">
        <v>5538</v>
      </c>
      <c r="AB101" s="48" t="s">
        <v>5109</v>
      </c>
      <c r="AC101" s="51" t="s">
        <v>4895</v>
      </c>
      <c r="AD101" s="48" t="s">
        <v>413</v>
      </c>
      <c r="AE101" s="110" t="s">
        <v>413</v>
      </c>
      <c r="AF101" s="110" t="s">
        <v>413</v>
      </c>
      <c r="AG101" s="3" t="s">
        <v>413</v>
      </c>
      <c r="AH101" s="124"/>
      <c r="AI101" s="145" t="s">
        <v>1636</v>
      </c>
      <c r="AJ101" s="145" t="s">
        <v>1636</v>
      </c>
      <c r="AK101" s="145" t="str">
        <f>_xlfn.CONCAT("CL_",clonemapC35[[#This Row],[Location]])</f>
        <v>CL_AA3-04:04</v>
      </c>
    </row>
    <row r="102" spans="27:37" x14ac:dyDescent="0.35">
      <c r="AA102" s="128" t="s">
        <v>5538</v>
      </c>
      <c r="AB102" s="48" t="s">
        <v>5110</v>
      </c>
      <c r="AC102" s="51" t="s">
        <v>4831</v>
      </c>
      <c r="AD102" s="48" t="s">
        <v>413</v>
      </c>
      <c r="AE102" s="110" t="s">
        <v>413</v>
      </c>
      <c r="AF102" s="110" t="s">
        <v>413</v>
      </c>
      <c r="AG102" s="3" t="s">
        <v>413</v>
      </c>
      <c r="AH102" s="124"/>
      <c r="AI102" s="145" t="s">
        <v>1636</v>
      </c>
      <c r="AJ102" s="145">
        <v>0</v>
      </c>
      <c r="AK102" s="145" t="str">
        <f>_xlfn.CONCAT("CL_",clonemapC35[[#This Row],[Location]])</f>
        <v>CL_AA3-05:01</v>
      </c>
    </row>
    <row r="103" spans="27:37" x14ac:dyDescent="0.35">
      <c r="AA103" s="128" t="s">
        <v>5538</v>
      </c>
      <c r="AB103" s="48" t="s">
        <v>5110</v>
      </c>
      <c r="AC103" s="51" t="s">
        <v>4852</v>
      </c>
      <c r="AD103" s="48" t="s">
        <v>413</v>
      </c>
      <c r="AE103" s="110" t="s">
        <v>413</v>
      </c>
      <c r="AF103" s="110" t="s">
        <v>413</v>
      </c>
      <c r="AG103" s="3" t="s">
        <v>413</v>
      </c>
      <c r="AH103" s="124"/>
      <c r="AI103" s="145" t="s">
        <v>1636</v>
      </c>
      <c r="AJ103" s="145" t="s">
        <v>1636</v>
      </c>
      <c r="AK103" s="145" t="str">
        <f>_xlfn.CONCAT("CL_",clonemapC35[[#This Row],[Location]])</f>
        <v>CL_AA3-05:02</v>
      </c>
    </row>
    <row r="104" spans="27:37" x14ac:dyDescent="0.35">
      <c r="AA104" s="128" t="s">
        <v>5538</v>
      </c>
      <c r="AB104" s="48" t="s">
        <v>5110</v>
      </c>
      <c r="AC104" s="51" t="s">
        <v>4873</v>
      </c>
      <c r="AD104" s="48" t="s">
        <v>413</v>
      </c>
      <c r="AE104" s="110" t="s">
        <v>413</v>
      </c>
      <c r="AF104" s="110" t="s">
        <v>413</v>
      </c>
      <c r="AG104" s="3" t="s">
        <v>413</v>
      </c>
      <c r="AH104" s="124"/>
      <c r="AI104" s="145" t="s">
        <v>1636</v>
      </c>
      <c r="AJ104" s="145" t="s">
        <v>1636</v>
      </c>
      <c r="AK104" s="145" t="str">
        <f>_xlfn.CONCAT("CL_",clonemapC35[[#This Row],[Location]])</f>
        <v>CL_AA3-05:03</v>
      </c>
    </row>
    <row r="105" spans="27:37" x14ac:dyDescent="0.35">
      <c r="AA105" s="128" t="s">
        <v>5538</v>
      </c>
      <c r="AB105" s="48" t="s">
        <v>5110</v>
      </c>
      <c r="AC105" s="51" t="s">
        <v>4894</v>
      </c>
      <c r="AD105" s="48" t="s">
        <v>413</v>
      </c>
      <c r="AE105" s="110" t="s">
        <v>413</v>
      </c>
      <c r="AF105" s="110" t="s">
        <v>413</v>
      </c>
      <c r="AG105" s="3" t="s">
        <v>413</v>
      </c>
      <c r="AH105" s="124"/>
      <c r="AI105" s="145" t="s">
        <v>1636</v>
      </c>
      <c r="AJ105" s="145" t="s">
        <v>1636</v>
      </c>
      <c r="AK105" s="145" t="str">
        <f>_xlfn.CONCAT("CL_",clonemapC35[[#This Row],[Location]])</f>
        <v>CL_AA3-05:04</v>
      </c>
    </row>
    <row r="106" spans="27:37" x14ac:dyDescent="0.35">
      <c r="AA106" s="128" t="s">
        <v>5538</v>
      </c>
      <c r="AB106" s="48" t="s">
        <v>5111</v>
      </c>
      <c r="AC106" s="51" t="s">
        <v>4830</v>
      </c>
      <c r="AD106" s="48" t="s">
        <v>413</v>
      </c>
      <c r="AE106" s="110" t="s">
        <v>413</v>
      </c>
      <c r="AF106" s="110" t="s">
        <v>413</v>
      </c>
      <c r="AG106" s="3" t="s">
        <v>413</v>
      </c>
      <c r="AH106" s="124"/>
      <c r="AI106" s="145" t="s">
        <v>1636</v>
      </c>
      <c r="AJ106" s="145">
        <v>0</v>
      </c>
      <c r="AK106" s="145" t="str">
        <f>_xlfn.CONCAT("CL_",clonemapC35[[#This Row],[Location]])</f>
        <v>CL_AA3-06:01</v>
      </c>
    </row>
    <row r="107" spans="27:37" x14ac:dyDescent="0.35">
      <c r="AA107" s="128" t="s">
        <v>5538</v>
      </c>
      <c r="AB107" s="48" t="s">
        <v>5111</v>
      </c>
      <c r="AC107" s="51" t="s">
        <v>4851</v>
      </c>
      <c r="AD107" s="48" t="s">
        <v>413</v>
      </c>
      <c r="AE107" s="110" t="s">
        <v>413</v>
      </c>
      <c r="AF107" s="110" t="s">
        <v>413</v>
      </c>
      <c r="AG107" s="3" t="s">
        <v>413</v>
      </c>
      <c r="AH107" s="124"/>
      <c r="AI107" s="145" t="s">
        <v>1636</v>
      </c>
      <c r="AJ107" s="145" t="s">
        <v>1636</v>
      </c>
      <c r="AK107" s="145" t="str">
        <f>_xlfn.CONCAT("CL_",clonemapC35[[#This Row],[Location]])</f>
        <v>CL_AA3-06:02</v>
      </c>
    </row>
    <row r="108" spans="27:37" x14ac:dyDescent="0.35">
      <c r="AA108" s="128" t="s">
        <v>5538</v>
      </c>
      <c r="AB108" s="48" t="s">
        <v>5111</v>
      </c>
      <c r="AC108" s="51" t="s">
        <v>4872</v>
      </c>
      <c r="AD108" s="48" t="s">
        <v>413</v>
      </c>
      <c r="AE108" s="110" t="s">
        <v>413</v>
      </c>
      <c r="AF108" s="110" t="s">
        <v>413</v>
      </c>
      <c r="AG108" s="3" t="s">
        <v>413</v>
      </c>
      <c r="AH108" s="124"/>
      <c r="AI108" s="145" t="s">
        <v>1636</v>
      </c>
      <c r="AJ108" s="145" t="s">
        <v>1636</v>
      </c>
      <c r="AK108" s="145" t="str">
        <f>_xlfn.CONCAT("CL_",clonemapC35[[#This Row],[Location]])</f>
        <v>CL_AA3-06:03</v>
      </c>
    </row>
    <row r="109" spans="27:37" x14ac:dyDescent="0.35">
      <c r="AA109" s="128" t="s">
        <v>5538</v>
      </c>
      <c r="AB109" s="48" t="s">
        <v>5111</v>
      </c>
      <c r="AC109" s="51" t="s">
        <v>4893</v>
      </c>
      <c r="AD109" s="48" t="s">
        <v>413</v>
      </c>
      <c r="AE109" s="110" t="s">
        <v>413</v>
      </c>
      <c r="AF109" s="110" t="s">
        <v>413</v>
      </c>
      <c r="AG109" s="3" t="s">
        <v>413</v>
      </c>
      <c r="AH109" s="124"/>
      <c r="AI109" s="145" t="s">
        <v>1636</v>
      </c>
      <c r="AJ109" s="145" t="s">
        <v>1636</v>
      </c>
      <c r="AK109" s="145" t="str">
        <f>_xlfn.CONCAT("CL_",clonemapC35[[#This Row],[Location]])</f>
        <v>CL_AA3-06:04</v>
      </c>
    </row>
    <row r="110" spans="27:37" x14ac:dyDescent="0.35">
      <c r="AA110" s="128" t="s">
        <v>5538</v>
      </c>
      <c r="AB110" s="48" t="s">
        <v>5112</v>
      </c>
      <c r="AC110" s="51" t="s">
        <v>4829</v>
      </c>
      <c r="AD110" s="48" t="s">
        <v>413</v>
      </c>
      <c r="AE110" s="110" t="s">
        <v>413</v>
      </c>
      <c r="AF110" s="110" t="s">
        <v>413</v>
      </c>
      <c r="AG110" s="3" t="s">
        <v>413</v>
      </c>
      <c r="AH110" s="124"/>
      <c r="AI110" s="145" t="s">
        <v>1636</v>
      </c>
      <c r="AJ110" s="145">
        <v>0</v>
      </c>
      <c r="AK110" s="145" t="str">
        <f>_xlfn.CONCAT("CL_",clonemapC35[[#This Row],[Location]])</f>
        <v>CL_AA3-07:01</v>
      </c>
    </row>
    <row r="111" spans="27:37" x14ac:dyDescent="0.35">
      <c r="AA111" s="128" t="s">
        <v>5538</v>
      </c>
      <c r="AB111" s="48" t="s">
        <v>5112</v>
      </c>
      <c r="AC111" s="51" t="s">
        <v>4850</v>
      </c>
      <c r="AD111" s="48" t="s">
        <v>413</v>
      </c>
      <c r="AE111" s="110" t="s">
        <v>413</v>
      </c>
      <c r="AF111" s="110" t="s">
        <v>413</v>
      </c>
      <c r="AG111" s="3" t="s">
        <v>413</v>
      </c>
      <c r="AH111" s="124"/>
      <c r="AI111" s="145" t="s">
        <v>1636</v>
      </c>
      <c r="AJ111" s="145" t="s">
        <v>1636</v>
      </c>
      <c r="AK111" s="145" t="str">
        <f>_xlfn.CONCAT("CL_",clonemapC35[[#This Row],[Location]])</f>
        <v>CL_AA3-07:02</v>
      </c>
    </row>
    <row r="112" spans="27:37" x14ac:dyDescent="0.35">
      <c r="AA112" s="128" t="s">
        <v>5538</v>
      </c>
      <c r="AB112" s="48" t="s">
        <v>5112</v>
      </c>
      <c r="AC112" s="51" t="s">
        <v>4871</v>
      </c>
      <c r="AD112" s="48" t="s">
        <v>413</v>
      </c>
      <c r="AE112" s="110" t="s">
        <v>413</v>
      </c>
      <c r="AF112" s="110" t="s">
        <v>413</v>
      </c>
      <c r="AG112" s="3" t="s">
        <v>413</v>
      </c>
      <c r="AH112" s="124"/>
      <c r="AI112" s="145" t="s">
        <v>1636</v>
      </c>
      <c r="AJ112" s="145" t="s">
        <v>1636</v>
      </c>
      <c r="AK112" s="145" t="str">
        <f>_xlfn.CONCAT("CL_",clonemapC35[[#This Row],[Location]])</f>
        <v>CL_AA3-07:03</v>
      </c>
    </row>
    <row r="113" spans="27:37" x14ac:dyDescent="0.35">
      <c r="AA113" s="128" t="s">
        <v>5538</v>
      </c>
      <c r="AB113" s="48" t="s">
        <v>5112</v>
      </c>
      <c r="AC113" s="51" t="s">
        <v>4892</v>
      </c>
      <c r="AD113" s="48" t="s">
        <v>413</v>
      </c>
      <c r="AE113" s="110" t="s">
        <v>413</v>
      </c>
      <c r="AF113" s="110" t="s">
        <v>413</v>
      </c>
      <c r="AG113" s="3" t="s">
        <v>413</v>
      </c>
      <c r="AH113" s="124"/>
      <c r="AI113" s="145" t="s">
        <v>1636</v>
      </c>
      <c r="AJ113" s="145" t="s">
        <v>1636</v>
      </c>
      <c r="AK113" s="145" t="str">
        <f>_xlfn.CONCAT("CL_",clonemapC35[[#This Row],[Location]])</f>
        <v>CL_AA3-07:04</v>
      </c>
    </row>
    <row r="114" spans="27:37" x14ac:dyDescent="0.35">
      <c r="AA114" s="128" t="s">
        <v>5538</v>
      </c>
      <c r="AB114" s="48" t="s">
        <v>5113</v>
      </c>
      <c r="AC114" s="51" t="s">
        <v>4737</v>
      </c>
      <c r="AD114" s="48" t="s">
        <v>1721</v>
      </c>
      <c r="AE114" s="110" t="s">
        <v>2109</v>
      </c>
      <c r="AF114" s="110" t="s">
        <v>2109</v>
      </c>
      <c r="AG114" s="3" t="s">
        <v>4453</v>
      </c>
      <c r="AH114" s="124">
        <v>49</v>
      </c>
      <c r="AI114" s="145" t="s">
        <v>2353</v>
      </c>
      <c r="AJ114" s="145">
        <v>49</v>
      </c>
      <c r="AK114" s="145" t="str">
        <f>_xlfn.CONCAT("CL_",clonemapC35[[#This Row],[Location]])</f>
        <v>CL_BB1-01:01</v>
      </c>
    </row>
    <row r="115" spans="27:37" x14ac:dyDescent="0.35">
      <c r="AA115" s="128" t="s">
        <v>5538</v>
      </c>
      <c r="AB115" s="48" t="s">
        <v>5113</v>
      </c>
      <c r="AC115" s="51" t="s">
        <v>4758</v>
      </c>
      <c r="AD115" s="48" t="s">
        <v>413</v>
      </c>
      <c r="AE115" s="110" t="s">
        <v>413</v>
      </c>
      <c r="AF115" s="110" t="s">
        <v>413</v>
      </c>
      <c r="AG115" s="3" t="s">
        <v>413</v>
      </c>
      <c r="AH115" s="124"/>
      <c r="AI115" s="145" t="s">
        <v>1636</v>
      </c>
      <c r="AJ115" s="145" t="s">
        <v>1636</v>
      </c>
      <c r="AK115" s="145" t="str">
        <f>_xlfn.CONCAT("CL_",clonemapC35[[#This Row],[Location]])</f>
        <v>CL_BB1-01:02</v>
      </c>
    </row>
    <row r="116" spans="27:37" x14ac:dyDescent="0.35">
      <c r="AA116" s="128" t="s">
        <v>5538</v>
      </c>
      <c r="AB116" s="48" t="s">
        <v>5113</v>
      </c>
      <c r="AC116" s="51" t="s">
        <v>4779</v>
      </c>
      <c r="AD116" s="48" t="s">
        <v>413</v>
      </c>
      <c r="AE116" s="110" t="s">
        <v>413</v>
      </c>
      <c r="AF116" s="110" t="s">
        <v>413</v>
      </c>
      <c r="AG116" s="3" t="s">
        <v>413</v>
      </c>
      <c r="AH116" s="124"/>
      <c r="AI116" s="145" t="s">
        <v>1636</v>
      </c>
      <c r="AJ116" s="145" t="s">
        <v>1636</v>
      </c>
      <c r="AK116" s="145" t="str">
        <f>_xlfn.CONCAT("CL_",clonemapC35[[#This Row],[Location]])</f>
        <v>CL_BB1-01:03</v>
      </c>
    </row>
    <row r="117" spans="27:37" x14ac:dyDescent="0.35">
      <c r="AA117" s="128" t="s">
        <v>5538</v>
      </c>
      <c r="AB117" s="48" t="s">
        <v>5113</v>
      </c>
      <c r="AC117" s="51" t="s">
        <v>4800</v>
      </c>
      <c r="AD117" s="48" t="s">
        <v>413</v>
      </c>
      <c r="AE117" s="110" t="s">
        <v>413</v>
      </c>
      <c r="AF117" s="110" t="s">
        <v>413</v>
      </c>
      <c r="AG117" s="3" t="s">
        <v>413</v>
      </c>
      <c r="AH117" s="124"/>
      <c r="AI117" s="145" t="s">
        <v>1636</v>
      </c>
      <c r="AJ117" s="145" t="s">
        <v>1636</v>
      </c>
      <c r="AK117" s="145" t="str">
        <f>_xlfn.CONCAT("CL_",clonemapC35[[#This Row],[Location]])</f>
        <v>CL_BB1-01:04</v>
      </c>
    </row>
    <row r="118" spans="27:37" x14ac:dyDescent="0.35">
      <c r="AA118" s="128" t="s">
        <v>5538</v>
      </c>
      <c r="AB118" s="48" t="s">
        <v>5118</v>
      </c>
      <c r="AC118" s="51" t="s">
        <v>4736</v>
      </c>
      <c r="AD118" s="48" t="s">
        <v>1721</v>
      </c>
      <c r="AE118" s="110" t="s">
        <v>2109</v>
      </c>
      <c r="AF118" s="110" t="s">
        <v>2109</v>
      </c>
      <c r="AG118" s="3" t="s">
        <v>4453</v>
      </c>
      <c r="AH118" s="124">
        <v>14</v>
      </c>
      <c r="AI118" s="145" t="s">
        <v>2353</v>
      </c>
      <c r="AJ118" s="145">
        <v>45</v>
      </c>
      <c r="AK118" s="145" t="str">
        <f>_xlfn.CONCAT("CL_",clonemapC35[[#This Row],[Location]])</f>
        <v>CL_BB1-02:01</v>
      </c>
    </row>
    <row r="119" spans="27:37" x14ac:dyDescent="0.35">
      <c r="AA119" s="128" t="s">
        <v>5538</v>
      </c>
      <c r="AB119" s="48" t="s">
        <v>5118</v>
      </c>
      <c r="AC119" s="51" t="s">
        <v>4757</v>
      </c>
      <c r="AD119" s="48" t="s">
        <v>3794</v>
      </c>
      <c r="AE119" s="110" t="s">
        <v>3795</v>
      </c>
      <c r="AF119" s="110" t="s">
        <v>3795</v>
      </c>
      <c r="AG119" s="3" t="s">
        <v>5364</v>
      </c>
      <c r="AH119" s="124">
        <v>23</v>
      </c>
      <c r="AI119" s="145" t="s">
        <v>2353</v>
      </c>
      <c r="AJ119" s="145" t="s">
        <v>1636</v>
      </c>
      <c r="AK119" s="145" t="str">
        <f>_xlfn.CONCAT("CL_",clonemapC35[[#This Row],[Location]])</f>
        <v>CL_BB1-02:02</v>
      </c>
    </row>
    <row r="120" spans="27:37" x14ac:dyDescent="0.35">
      <c r="AA120" s="128" t="s">
        <v>5538</v>
      </c>
      <c r="AB120" s="10" t="s">
        <v>5118</v>
      </c>
      <c r="AC120" s="51" t="s">
        <v>4778</v>
      </c>
      <c r="AD120" s="48" t="s">
        <v>3794</v>
      </c>
      <c r="AE120" s="110" t="s">
        <v>3795</v>
      </c>
      <c r="AF120" s="110" t="s">
        <v>3795</v>
      </c>
      <c r="AG120" s="3" t="s">
        <v>4940</v>
      </c>
      <c r="AH120" s="124">
        <v>8</v>
      </c>
      <c r="AI120" s="145" t="s">
        <v>2353</v>
      </c>
      <c r="AJ120" s="145" t="s">
        <v>1636</v>
      </c>
      <c r="AK120" s="145" t="str">
        <f>_xlfn.CONCAT("CL_",clonemapC35[[#This Row],[Location]])</f>
        <v>CL_BB1-02:03</v>
      </c>
    </row>
    <row r="121" spans="27:37" x14ac:dyDescent="0.35">
      <c r="AA121" s="128" t="s">
        <v>5538</v>
      </c>
      <c r="AB121" s="10" t="s">
        <v>5118</v>
      </c>
      <c r="AC121" s="51" t="s">
        <v>4799</v>
      </c>
      <c r="AD121" s="48" t="s">
        <v>413</v>
      </c>
      <c r="AE121" s="110" t="s">
        <v>413</v>
      </c>
      <c r="AF121" s="110" t="s">
        <v>413</v>
      </c>
      <c r="AG121" s="3" t="s">
        <v>413</v>
      </c>
      <c r="AH121" s="124"/>
      <c r="AI121" s="145" t="s">
        <v>1636</v>
      </c>
      <c r="AJ121" s="145" t="s">
        <v>1636</v>
      </c>
      <c r="AK121" s="145" t="str">
        <f>_xlfn.CONCAT("CL_",clonemapC35[[#This Row],[Location]])</f>
        <v>CL_BB1-02:04</v>
      </c>
    </row>
    <row r="122" spans="27:37" x14ac:dyDescent="0.35">
      <c r="AA122" s="128" t="s">
        <v>5538</v>
      </c>
      <c r="AB122" s="10" t="s">
        <v>5120</v>
      </c>
      <c r="AC122" s="51" t="s">
        <v>4735</v>
      </c>
      <c r="AD122" s="48" t="s">
        <v>5114</v>
      </c>
      <c r="AE122" s="110" t="s">
        <v>5122</v>
      </c>
      <c r="AF122" s="110" t="s">
        <v>5122</v>
      </c>
      <c r="AG122" s="3" t="s">
        <v>4908</v>
      </c>
      <c r="AH122" s="124">
        <v>13</v>
      </c>
      <c r="AI122" s="145" t="s">
        <v>2353</v>
      </c>
      <c r="AJ122" s="145">
        <v>43</v>
      </c>
      <c r="AK122" s="145" t="str">
        <f>_xlfn.CONCAT("CL_",clonemapC35[[#This Row],[Location]])</f>
        <v>CL_BB1-03:01</v>
      </c>
    </row>
    <row r="123" spans="27:37" x14ac:dyDescent="0.35">
      <c r="AA123" s="128" t="s">
        <v>5538</v>
      </c>
      <c r="AB123" s="10" t="s">
        <v>5120</v>
      </c>
      <c r="AC123" s="51" t="s">
        <v>4756</v>
      </c>
      <c r="AD123" s="48" t="s">
        <v>5114</v>
      </c>
      <c r="AE123" s="110" t="s">
        <v>5159</v>
      </c>
      <c r="AF123" s="110" t="s">
        <v>5159</v>
      </c>
      <c r="AG123" s="3" t="s">
        <v>4926</v>
      </c>
      <c r="AH123" s="124">
        <v>15</v>
      </c>
      <c r="AI123" s="145" t="s">
        <v>2353</v>
      </c>
      <c r="AJ123" s="145" t="s">
        <v>1636</v>
      </c>
      <c r="AK123" s="145" t="str">
        <f>_xlfn.CONCAT("CL_",clonemapC35[[#This Row],[Location]])</f>
        <v>CL_BB1-03:02</v>
      </c>
    </row>
    <row r="124" spans="27:37" x14ac:dyDescent="0.35">
      <c r="AA124" s="128" t="s">
        <v>5538</v>
      </c>
      <c r="AB124" s="10" t="s">
        <v>5120</v>
      </c>
      <c r="AC124" s="51" t="s">
        <v>4777</v>
      </c>
      <c r="AD124" s="48" t="s">
        <v>5116</v>
      </c>
      <c r="AE124" s="110" t="s">
        <v>5137</v>
      </c>
      <c r="AF124" s="110" t="s">
        <v>5137</v>
      </c>
      <c r="AG124" s="3" t="s">
        <v>4921</v>
      </c>
      <c r="AH124" s="124">
        <v>15</v>
      </c>
      <c r="AI124" s="145" t="s">
        <v>2353</v>
      </c>
      <c r="AJ124" s="145" t="s">
        <v>1636</v>
      </c>
      <c r="AK124" s="145" t="str">
        <f>_xlfn.CONCAT("CL_",clonemapC35[[#This Row],[Location]])</f>
        <v>CL_BB1-03:03</v>
      </c>
    </row>
    <row r="125" spans="27:37" x14ac:dyDescent="0.35">
      <c r="AA125" s="128" t="s">
        <v>5538</v>
      </c>
      <c r="AB125" s="10" t="s">
        <v>5120</v>
      </c>
      <c r="AC125" s="51" t="s">
        <v>4798</v>
      </c>
      <c r="AD125" s="48" t="s">
        <v>413</v>
      </c>
      <c r="AE125" s="110" t="s">
        <v>413</v>
      </c>
      <c r="AF125" s="110" t="s">
        <v>413</v>
      </c>
      <c r="AG125" s="3" t="s">
        <v>413</v>
      </c>
      <c r="AH125" s="124"/>
      <c r="AI125" s="145" t="s">
        <v>1636</v>
      </c>
      <c r="AJ125" s="145" t="s">
        <v>1636</v>
      </c>
      <c r="AK125" s="145" t="str">
        <f>_xlfn.CONCAT("CL_",clonemapC35[[#This Row],[Location]])</f>
        <v>CL_BB1-03:04</v>
      </c>
    </row>
    <row r="126" spans="27:37" x14ac:dyDescent="0.35">
      <c r="AA126" s="128" t="s">
        <v>5538</v>
      </c>
      <c r="AB126" s="10" t="s">
        <v>5121</v>
      </c>
      <c r="AC126" s="51" t="s">
        <v>4734</v>
      </c>
      <c r="AD126" s="48" t="s">
        <v>5116</v>
      </c>
      <c r="AE126" s="110" t="s">
        <v>5191</v>
      </c>
      <c r="AF126" s="110" t="s">
        <v>5191</v>
      </c>
      <c r="AG126" s="3" t="s">
        <v>4939</v>
      </c>
      <c r="AH126" s="124">
        <v>15</v>
      </c>
      <c r="AI126" s="145" t="s">
        <v>2353</v>
      </c>
      <c r="AJ126" s="145">
        <v>45</v>
      </c>
      <c r="AK126" s="145" t="str">
        <f>_xlfn.CONCAT("CL_",clonemapC35[[#This Row],[Location]])</f>
        <v>CL_BB1-04:01</v>
      </c>
    </row>
    <row r="127" spans="27:37" x14ac:dyDescent="0.35">
      <c r="AA127" s="128" t="s">
        <v>5538</v>
      </c>
      <c r="AB127" s="10" t="s">
        <v>5121</v>
      </c>
      <c r="AC127" s="51" t="s">
        <v>4755</v>
      </c>
      <c r="AD127" s="48" t="s">
        <v>5392</v>
      </c>
      <c r="AE127" s="110" t="s">
        <v>5403</v>
      </c>
      <c r="AF127" s="110" t="s">
        <v>5403</v>
      </c>
      <c r="AG127" s="3" t="s">
        <v>5395</v>
      </c>
      <c r="AH127" s="124">
        <v>30</v>
      </c>
      <c r="AI127" s="145" t="s">
        <v>2353</v>
      </c>
      <c r="AJ127" s="145" t="s">
        <v>1636</v>
      </c>
      <c r="AK127" s="145" t="str">
        <f>_xlfn.CONCAT("CL_",clonemapC35[[#This Row],[Location]])</f>
        <v>CL_BB1-04:02</v>
      </c>
    </row>
    <row r="128" spans="27:37" x14ac:dyDescent="0.35">
      <c r="AA128" s="128" t="s">
        <v>5538</v>
      </c>
      <c r="AB128" s="10" t="s">
        <v>5121</v>
      </c>
      <c r="AC128" s="51" t="s">
        <v>4776</v>
      </c>
      <c r="AD128" s="48" t="s">
        <v>413</v>
      </c>
      <c r="AE128" s="110" t="s">
        <v>413</v>
      </c>
      <c r="AF128" s="110" t="s">
        <v>413</v>
      </c>
      <c r="AG128" s="3" t="s">
        <v>413</v>
      </c>
      <c r="AH128" s="124"/>
      <c r="AI128" s="145" t="s">
        <v>1636</v>
      </c>
      <c r="AJ128" s="145" t="s">
        <v>1636</v>
      </c>
      <c r="AK128" s="145" t="str">
        <f>_xlfn.CONCAT("CL_",clonemapC35[[#This Row],[Location]])</f>
        <v>CL_BB1-04:03</v>
      </c>
    </row>
    <row r="129" spans="27:37" x14ac:dyDescent="0.35">
      <c r="AA129" s="128" t="s">
        <v>5538</v>
      </c>
      <c r="AB129" s="10" t="s">
        <v>5121</v>
      </c>
      <c r="AC129" s="51" t="s">
        <v>4797</v>
      </c>
      <c r="AD129" s="48" t="s">
        <v>413</v>
      </c>
      <c r="AE129" s="110" t="s">
        <v>413</v>
      </c>
      <c r="AF129" s="110" t="s">
        <v>413</v>
      </c>
      <c r="AG129" s="3" t="s">
        <v>413</v>
      </c>
      <c r="AH129" s="124"/>
      <c r="AI129" s="145" t="s">
        <v>1636</v>
      </c>
      <c r="AJ129" s="145" t="s">
        <v>1636</v>
      </c>
      <c r="AK129" s="145" t="str">
        <f>_xlfn.CONCAT("CL_",clonemapC35[[#This Row],[Location]])</f>
        <v>CL_BB1-04:04</v>
      </c>
    </row>
    <row r="130" spans="27:37" x14ac:dyDescent="0.35">
      <c r="AA130" s="128" t="s">
        <v>5538</v>
      </c>
      <c r="AB130" s="10" t="s">
        <v>5123</v>
      </c>
      <c r="AC130" s="51" t="s">
        <v>4733</v>
      </c>
      <c r="AD130" s="48" t="s">
        <v>824</v>
      </c>
      <c r="AE130" s="110" t="s">
        <v>2107</v>
      </c>
      <c r="AF130" s="110" t="s">
        <v>2107</v>
      </c>
      <c r="AG130" s="111" t="s">
        <v>4923</v>
      </c>
      <c r="AH130" s="124">
        <v>10</v>
      </c>
      <c r="AI130" s="145" t="s">
        <v>2353</v>
      </c>
      <c r="AJ130" s="145">
        <v>48</v>
      </c>
      <c r="AK130" s="145" t="str">
        <f>_xlfn.CONCAT("CL_",clonemapC35[[#This Row],[Location]])</f>
        <v>CL_BB1-05:01</v>
      </c>
    </row>
    <row r="131" spans="27:37" x14ac:dyDescent="0.35">
      <c r="AA131" s="128" t="s">
        <v>5538</v>
      </c>
      <c r="AB131" s="10" t="s">
        <v>5123</v>
      </c>
      <c r="AC131" s="51" t="s">
        <v>4754</v>
      </c>
      <c r="AD131" s="48" t="s">
        <v>824</v>
      </c>
      <c r="AE131" s="110" t="s">
        <v>2107</v>
      </c>
      <c r="AF131" s="110" t="s">
        <v>2107</v>
      </c>
      <c r="AG131" s="3" t="s">
        <v>4121</v>
      </c>
      <c r="AH131" s="124">
        <v>38</v>
      </c>
      <c r="AI131" s="145" t="s">
        <v>2353</v>
      </c>
      <c r="AJ131" s="145" t="s">
        <v>1636</v>
      </c>
      <c r="AK131" s="145" t="str">
        <f>_xlfn.CONCAT("CL_",clonemapC35[[#This Row],[Location]])</f>
        <v>CL_BB1-05:02</v>
      </c>
    </row>
    <row r="132" spans="27:37" x14ac:dyDescent="0.35">
      <c r="AA132" s="128" t="s">
        <v>5538</v>
      </c>
      <c r="AB132" s="10" t="s">
        <v>5123</v>
      </c>
      <c r="AC132" s="51" t="s">
        <v>4775</v>
      </c>
      <c r="AD132" s="48" t="s">
        <v>413</v>
      </c>
      <c r="AE132" s="110" t="s">
        <v>413</v>
      </c>
      <c r="AF132" s="110" t="s">
        <v>413</v>
      </c>
      <c r="AG132" s="3" t="s">
        <v>413</v>
      </c>
      <c r="AH132" s="124"/>
      <c r="AI132" s="145" t="s">
        <v>1636</v>
      </c>
      <c r="AJ132" s="145" t="s">
        <v>1636</v>
      </c>
      <c r="AK132" s="145" t="str">
        <f>_xlfn.CONCAT("CL_",clonemapC35[[#This Row],[Location]])</f>
        <v>CL_BB1-05:03</v>
      </c>
    </row>
    <row r="133" spans="27:37" x14ac:dyDescent="0.35">
      <c r="AA133" s="128" t="s">
        <v>5538</v>
      </c>
      <c r="AB133" s="10" t="s">
        <v>5123</v>
      </c>
      <c r="AC133" s="51" t="s">
        <v>4796</v>
      </c>
      <c r="AD133" s="48" t="s">
        <v>413</v>
      </c>
      <c r="AE133" s="110" t="s">
        <v>413</v>
      </c>
      <c r="AF133" s="110" t="s">
        <v>413</v>
      </c>
      <c r="AG133" s="3" t="s">
        <v>413</v>
      </c>
      <c r="AH133" s="124"/>
      <c r="AI133" s="145" t="s">
        <v>1636</v>
      </c>
      <c r="AJ133" s="145" t="s">
        <v>1636</v>
      </c>
      <c r="AK133" s="145" t="str">
        <f>_xlfn.CONCAT("CL_",clonemapC35[[#This Row],[Location]])</f>
        <v>CL_BB1-05:04</v>
      </c>
    </row>
    <row r="134" spans="27:37" x14ac:dyDescent="0.35">
      <c r="AA134" s="128" t="s">
        <v>5538</v>
      </c>
      <c r="AB134" s="10" t="s">
        <v>5124</v>
      </c>
      <c r="AC134" s="51" t="s">
        <v>4732</v>
      </c>
      <c r="AD134" s="48" t="s">
        <v>824</v>
      </c>
      <c r="AE134" s="110" t="s">
        <v>2107</v>
      </c>
      <c r="AF134" s="110" t="s">
        <v>2107</v>
      </c>
      <c r="AG134" s="3" t="s">
        <v>4912</v>
      </c>
      <c r="AH134" s="124">
        <v>41</v>
      </c>
      <c r="AI134" s="145" t="s">
        <v>2353</v>
      </c>
      <c r="AJ134" s="145">
        <v>50</v>
      </c>
      <c r="AK134" s="145" t="str">
        <f>_xlfn.CONCAT("CL_",clonemapC35[[#This Row],[Location]])</f>
        <v>CL_BB1-06:01</v>
      </c>
    </row>
    <row r="135" spans="27:37" x14ac:dyDescent="0.35">
      <c r="AA135" s="128" t="s">
        <v>5538</v>
      </c>
      <c r="AB135" s="10" t="s">
        <v>5124</v>
      </c>
      <c r="AC135" s="51" t="s">
        <v>4753</v>
      </c>
      <c r="AD135" s="48" t="s">
        <v>829</v>
      </c>
      <c r="AE135" s="110" t="s">
        <v>1083</v>
      </c>
      <c r="AF135" s="110" t="s">
        <v>1083</v>
      </c>
      <c r="AG135" s="3" t="s">
        <v>4307</v>
      </c>
      <c r="AH135" s="124">
        <v>9</v>
      </c>
      <c r="AI135" s="145" t="s">
        <v>2353</v>
      </c>
      <c r="AJ135" s="145" t="s">
        <v>1636</v>
      </c>
      <c r="AK135" s="145" t="str">
        <f>_xlfn.CONCAT("CL_",clonemapC35[[#This Row],[Location]])</f>
        <v>CL_BB1-06:02</v>
      </c>
    </row>
    <row r="136" spans="27:37" x14ac:dyDescent="0.35">
      <c r="AA136" s="128" t="s">
        <v>5538</v>
      </c>
      <c r="AB136" s="10" t="s">
        <v>5124</v>
      </c>
      <c r="AC136" s="51" t="s">
        <v>4774</v>
      </c>
      <c r="AD136" s="48" t="s">
        <v>413</v>
      </c>
      <c r="AE136" s="110" t="s">
        <v>413</v>
      </c>
      <c r="AF136" s="110" t="s">
        <v>413</v>
      </c>
      <c r="AG136" s="3" t="s">
        <v>413</v>
      </c>
      <c r="AH136" s="124"/>
      <c r="AI136" s="145" t="s">
        <v>1636</v>
      </c>
      <c r="AJ136" s="145" t="s">
        <v>1636</v>
      </c>
      <c r="AK136" s="145" t="str">
        <f>_xlfn.CONCAT("CL_",clonemapC35[[#This Row],[Location]])</f>
        <v>CL_BB1-06:03</v>
      </c>
    </row>
    <row r="137" spans="27:37" x14ac:dyDescent="0.35">
      <c r="AA137" s="128" t="s">
        <v>5538</v>
      </c>
      <c r="AB137" s="10" t="s">
        <v>5124</v>
      </c>
      <c r="AC137" s="51" t="s">
        <v>4795</v>
      </c>
      <c r="AD137" s="48" t="s">
        <v>413</v>
      </c>
      <c r="AE137" s="110" t="s">
        <v>413</v>
      </c>
      <c r="AF137" s="110" t="s">
        <v>413</v>
      </c>
      <c r="AG137" s="3" t="s">
        <v>413</v>
      </c>
      <c r="AH137" s="124"/>
      <c r="AI137" s="145" t="s">
        <v>1636</v>
      </c>
      <c r="AJ137" s="145" t="s">
        <v>1636</v>
      </c>
      <c r="AK137" s="145" t="str">
        <f>_xlfn.CONCAT("CL_",clonemapC35[[#This Row],[Location]])</f>
        <v>CL_BB1-06:04</v>
      </c>
    </row>
    <row r="138" spans="27:37" x14ac:dyDescent="0.35">
      <c r="AA138" s="128" t="s">
        <v>5538</v>
      </c>
      <c r="AB138" s="10" t="s">
        <v>5125</v>
      </c>
      <c r="AC138" s="51" t="s">
        <v>4731</v>
      </c>
      <c r="AD138" s="48" t="s">
        <v>413</v>
      </c>
      <c r="AE138" s="110" t="s">
        <v>413</v>
      </c>
      <c r="AF138" s="110" t="s">
        <v>413</v>
      </c>
      <c r="AG138" s="3" t="s">
        <v>413</v>
      </c>
      <c r="AH138" s="124"/>
      <c r="AI138" s="145" t="s">
        <v>1636</v>
      </c>
      <c r="AJ138" s="145">
        <v>0</v>
      </c>
      <c r="AK138" s="145" t="str">
        <f>_xlfn.CONCAT("CL_",clonemapC35[[#This Row],[Location]])</f>
        <v>CL_BB1-07:01</v>
      </c>
    </row>
    <row r="139" spans="27:37" x14ac:dyDescent="0.35">
      <c r="AA139" s="128" t="s">
        <v>5538</v>
      </c>
      <c r="AB139" s="10" t="s">
        <v>5125</v>
      </c>
      <c r="AC139" s="51" t="s">
        <v>4752</v>
      </c>
      <c r="AD139" s="48" t="s">
        <v>413</v>
      </c>
      <c r="AE139" s="110" t="s">
        <v>413</v>
      </c>
      <c r="AF139" s="110" t="s">
        <v>413</v>
      </c>
      <c r="AG139" s="3" t="s">
        <v>413</v>
      </c>
      <c r="AH139" s="124"/>
      <c r="AI139" s="145" t="s">
        <v>1636</v>
      </c>
      <c r="AJ139" s="145" t="s">
        <v>1636</v>
      </c>
      <c r="AK139" s="145" t="str">
        <f>_xlfn.CONCAT("CL_",clonemapC35[[#This Row],[Location]])</f>
        <v>CL_BB1-07:02</v>
      </c>
    </row>
    <row r="140" spans="27:37" x14ac:dyDescent="0.35">
      <c r="AA140" s="128" t="s">
        <v>5538</v>
      </c>
      <c r="AB140" s="10" t="s">
        <v>5125</v>
      </c>
      <c r="AC140" s="51" t="s">
        <v>4773</v>
      </c>
      <c r="AD140" s="48" t="s">
        <v>413</v>
      </c>
      <c r="AE140" s="110" t="s">
        <v>413</v>
      </c>
      <c r="AF140" s="110" t="s">
        <v>413</v>
      </c>
      <c r="AG140" s="3" t="s">
        <v>413</v>
      </c>
      <c r="AH140" s="124"/>
      <c r="AI140" s="145" t="s">
        <v>1636</v>
      </c>
      <c r="AJ140" s="145" t="s">
        <v>1636</v>
      </c>
      <c r="AK140" s="145" t="str">
        <f>_xlfn.CONCAT("CL_",clonemapC35[[#This Row],[Location]])</f>
        <v>CL_BB1-07:03</v>
      </c>
    </row>
    <row r="141" spans="27:37" x14ac:dyDescent="0.35">
      <c r="AA141" s="128" t="s">
        <v>5538</v>
      </c>
      <c r="AB141" s="10" t="s">
        <v>5125</v>
      </c>
      <c r="AC141" s="51" t="s">
        <v>4794</v>
      </c>
      <c r="AD141" s="48" t="s">
        <v>413</v>
      </c>
      <c r="AE141" s="110" t="s">
        <v>413</v>
      </c>
      <c r="AF141" s="110" t="s">
        <v>413</v>
      </c>
      <c r="AG141" s="3" t="s">
        <v>413</v>
      </c>
      <c r="AH141" s="124"/>
      <c r="AI141" s="145" t="s">
        <v>1636</v>
      </c>
      <c r="AJ141" s="145" t="s">
        <v>1636</v>
      </c>
      <c r="AK141" s="145" t="str">
        <f>_xlfn.CONCAT("CL_",clonemapC35[[#This Row],[Location]])</f>
        <v>CL_BB1-07:04</v>
      </c>
    </row>
    <row r="142" spans="27:37" x14ac:dyDescent="0.35">
      <c r="AA142" s="128" t="s">
        <v>5538</v>
      </c>
      <c r="AB142" s="10" t="s">
        <v>5126</v>
      </c>
      <c r="AC142" s="51" t="s">
        <v>4744</v>
      </c>
      <c r="AD142" s="48" t="s">
        <v>824</v>
      </c>
      <c r="AE142" s="110" t="s">
        <v>2107</v>
      </c>
      <c r="AF142" s="110" t="s">
        <v>2107</v>
      </c>
      <c r="AG142" s="3" t="s">
        <v>4447</v>
      </c>
      <c r="AH142" s="124">
        <v>7</v>
      </c>
      <c r="AI142" s="145" t="s">
        <v>2353</v>
      </c>
      <c r="AJ142" s="145">
        <v>47</v>
      </c>
      <c r="AK142" s="145" t="str">
        <f>_xlfn.CONCAT("CL_",clonemapC35[[#This Row],[Location]])</f>
        <v>CL_BB2-01:01</v>
      </c>
    </row>
    <row r="143" spans="27:37" x14ac:dyDescent="0.35">
      <c r="AA143" s="128" t="s">
        <v>5538</v>
      </c>
      <c r="AB143" s="10" t="s">
        <v>5126</v>
      </c>
      <c r="AC143" s="51" t="s">
        <v>4765</v>
      </c>
      <c r="AD143" s="48" t="s">
        <v>824</v>
      </c>
      <c r="AE143" s="110" t="s">
        <v>2107</v>
      </c>
      <c r="AF143" s="110" t="s">
        <v>2107</v>
      </c>
      <c r="AG143" s="3" t="s">
        <v>4137</v>
      </c>
      <c r="AH143" s="124">
        <v>40</v>
      </c>
      <c r="AI143" s="145" t="s">
        <v>2353</v>
      </c>
      <c r="AJ143" s="145" t="s">
        <v>1636</v>
      </c>
      <c r="AK143" s="145" t="str">
        <f>_xlfn.CONCAT("CL_",clonemapC35[[#This Row],[Location]])</f>
        <v>CL_BB2-01:02</v>
      </c>
    </row>
    <row r="144" spans="27:37" x14ac:dyDescent="0.35">
      <c r="AA144" s="128" t="s">
        <v>5538</v>
      </c>
      <c r="AB144" s="10" t="s">
        <v>5126</v>
      </c>
      <c r="AC144" s="51" t="s">
        <v>4786</v>
      </c>
      <c r="AD144" s="48" t="s">
        <v>413</v>
      </c>
      <c r="AE144" s="110" t="s">
        <v>413</v>
      </c>
      <c r="AF144" s="110" t="s">
        <v>413</v>
      </c>
      <c r="AG144" s="3" t="s">
        <v>413</v>
      </c>
      <c r="AH144" s="124"/>
      <c r="AI144" s="145" t="s">
        <v>1636</v>
      </c>
      <c r="AJ144" s="145" t="s">
        <v>1636</v>
      </c>
      <c r="AK144" s="145" t="str">
        <f>_xlfn.CONCAT("CL_",clonemapC35[[#This Row],[Location]])</f>
        <v>CL_BB2-01:03</v>
      </c>
    </row>
    <row r="145" spans="27:37" x14ac:dyDescent="0.35">
      <c r="AA145" s="128" t="s">
        <v>5538</v>
      </c>
      <c r="AB145" s="10" t="s">
        <v>5126</v>
      </c>
      <c r="AC145" s="51" t="s">
        <v>4807</v>
      </c>
      <c r="AD145" s="48" t="s">
        <v>413</v>
      </c>
      <c r="AE145" s="110" t="s">
        <v>413</v>
      </c>
      <c r="AF145" s="110" t="s">
        <v>413</v>
      </c>
      <c r="AG145" s="3" t="s">
        <v>413</v>
      </c>
      <c r="AH145" s="124"/>
      <c r="AI145" s="145" t="s">
        <v>1636</v>
      </c>
      <c r="AJ145" s="145" t="s">
        <v>1636</v>
      </c>
      <c r="AK145" s="145" t="str">
        <f>_xlfn.CONCAT("CL_",clonemapC35[[#This Row],[Location]])</f>
        <v>CL_BB2-01:04</v>
      </c>
    </row>
    <row r="146" spans="27:37" x14ac:dyDescent="0.35">
      <c r="AA146" s="128" t="s">
        <v>5538</v>
      </c>
      <c r="AB146" s="10" t="s">
        <v>5127</v>
      </c>
      <c r="AC146" s="51" t="s">
        <v>4743</v>
      </c>
      <c r="AD146" s="48" t="s">
        <v>837</v>
      </c>
      <c r="AE146" s="110" t="s">
        <v>1117</v>
      </c>
      <c r="AF146" s="110" t="s">
        <v>1117</v>
      </c>
      <c r="AG146" s="3" t="s">
        <v>4450</v>
      </c>
      <c r="AH146" s="124">
        <v>15</v>
      </c>
      <c r="AI146" s="145" t="s">
        <v>2353</v>
      </c>
      <c r="AJ146" s="145">
        <v>48</v>
      </c>
      <c r="AK146" s="145" t="str">
        <f>_xlfn.CONCAT("CL_",clonemapC35[[#This Row],[Location]])</f>
        <v>CL_BB2-02:01</v>
      </c>
    </row>
    <row r="147" spans="27:37" x14ac:dyDescent="0.35">
      <c r="AA147" s="128" t="s">
        <v>5538</v>
      </c>
      <c r="AB147" s="10" t="s">
        <v>5127</v>
      </c>
      <c r="AC147" s="51" t="s">
        <v>4764</v>
      </c>
      <c r="AD147" s="48" t="s">
        <v>837</v>
      </c>
      <c r="AE147" s="110" t="s">
        <v>1117</v>
      </c>
      <c r="AF147" s="110" t="s">
        <v>1117</v>
      </c>
      <c r="AG147" s="3" t="s">
        <v>4444</v>
      </c>
      <c r="AH147" s="124">
        <v>23</v>
      </c>
      <c r="AI147" s="145" t="s">
        <v>2353</v>
      </c>
      <c r="AJ147" s="145" t="s">
        <v>1636</v>
      </c>
      <c r="AK147" s="145" t="str">
        <f>_xlfn.CONCAT("CL_",clonemapC35[[#This Row],[Location]])</f>
        <v>CL_BB2-02:02</v>
      </c>
    </row>
    <row r="148" spans="27:37" x14ac:dyDescent="0.35">
      <c r="AA148" s="128" t="s">
        <v>5538</v>
      </c>
      <c r="AB148" s="10" t="s">
        <v>5127</v>
      </c>
      <c r="AC148" s="51" t="s">
        <v>4785</v>
      </c>
      <c r="AD148" s="48" t="s">
        <v>824</v>
      </c>
      <c r="AE148" s="110" t="s">
        <v>2107</v>
      </c>
      <c r="AF148" s="110" t="s">
        <v>2107</v>
      </c>
      <c r="AG148" s="3" t="s">
        <v>4923</v>
      </c>
      <c r="AH148" s="124">
        <v>10</v>
      </c>
      <c r="AI148" s="145" t="s">
        <v>2353</v>
      </c>
      <c r="AJ148" s="145" t="s">
        <v>1636</v>
      </c>
      <c r="AK148" s="145" t="str">
        <f>_xlfn.CONCAT("CL_",clonemapC35[[#This Row],[Location]])</f>
        <v>CL_BB2-02:03</v>
      </c>
    </row>
    <row r="149" spans="27:37" x14ac:dyDescent="0.35">
      <c r="AA149" s="128" t="s">
        <v>5538</v>
      </c>
      <c r="AB149" s="10" t="s">
        <v>5127</v>
      </c>
      <c r="AC149" s="51" t="s">
        <v>4806</v>
      </c>
      <c r="AD149" s="48" t="s">
        <v>413</v>
      </c>
      <c r="AE149" s="110" t="s">
        <v>413</v>
      </c>
      <c r="AF149" s="110" t="s">
        <v>413</v>
      </c>
      <c r="AG149" s="3" t="s">
        <v>413</v>
      </c>
      <c r="AH149" s="124"/>
      <c r="AI149" s="145" t="s">
        <v>1636</v>
      </c>
      <c r="AJ149" s="145" t="s">
        <v>1636</v>
      </c>
      <c r="AK149" s="145" t="str">
        <f>_xlfn.CONCAT("CL_",clonemapC35[[#This Row],[Location]])</f>
        <v>CL_BB2-02:04</v>
      </c>
    </row>
    <row r="150" spans="27:37" x14ac:dyDescent="0.35">
      <c r="AA150" s="128" t="s">
        <v>5538</v>
      </c>
      <c r="AB150" s="10" t="s">
        <v>5128</v>
      </c>
      <c r="AC150" s="51" t="s">
        <v>4742</v>
      </c>
      <c r="AD150" s="48" t="s">
        <v>824</v>
      </c>
      <c r="AE150" s="110" t="s">
        <v>2107</v>
      </c>
      <c r="AF150" s="110" t="s">
        <v>2107</v>
      </c>
      <c r="AG150" s="3" t="s">
        <v>4914</v>
      </c>
      <c r="AH150" s="124">
        <v>11</v>
      </c>
      <c r="AI150" s="145" t="s">
        <v>2353</v>
      </c>
      <c r="AJ150" s="145">
        <v>40</v>
      </c>
      <c r="AK150" s="145" t="str">
        <f>_xlfn.CONCAT("CL_",clonemapC35[[#This Row],[Location]])</f>
        <v>CL_BB2-03:01</v>
      </c>
    </row>
    <row r="151" spans="27:37" x14ac:dyDescent="0.35">
      <c r="AA151" s="128" t="s">
        <v>5538</v>
      </c>
      <c r="AB151" s="10" t="s">
        <v>5128</v>
      </c>
      <c r="AC151" s="51" t="s">
        <v>4763</v>
      </c>
      <c r="AD151" s="48" t="s">
        <v>819</v>
      </c>
      <c r="AE151" s="110" t="s">
        <v>2979</v>
      </c>
      <c r="AF151" s="110" t="s">
        <v>2979</v>
      </c>
      <c r="AG151" s="3" t="s">
        <v>4086</v>
      </c>
      <c r="AH151" s="124">
        <v>10</v>
      </c>
      <c r="AI151" s="145" t="s">
        <v>2353</v>
      </c>
      <c r="AJ151" s="145" t="s">
        <v>1636</v>
      </c>
      <c r="AK151" s="145" t="str">
        <f>_xlfn.CONCAT("CL_",clonemapC35[[#This Row],[Location]])</f>
        <v>CL_BB2-03:02</v>
      </c>
    </row>
    <row r="152" spans="27:37" x14ac:dyDescent="0.35">
      <c r="AA152" s="128" t="s">
        <v>5538</v>
      </c>
      <c r="AB152" s="10" t="s">
        <v>5128</v>
      </c>
      <c r="AC152" s="51" t="s">
        <v>4784</v>
      </c>
      <c r="AD152" s="48" t="s">
        <v>824</v>
      </c>
      <c r="AE152" s="110" t="s">
        <v>2107</v>
      </c>
      <c r="AF152" s="110" t="s">
        <v>2107</v>
      </c>
      <c r="AG152" s="3" t="s">
        <v>5232</v>
      </c>
      <c r="AH152" s="124">
        <v>19</v>
      </c>
      <c r="AI152" s="145" t="s">
        <v>2353</v>
      </c>
      <c r="AJ152" s="145" t="s">
        <v>1636</v>
      </c>
      <c r="AK152" s="145" t="str">
        <f>_xlfn.CONCAT("CL_",clonemapC35[[#This Row],[Location]])</f>
        <v>CL_BB2-03:03</v>
      </c>
    </row>
    <row r="153" spans="27:37" x14ac:dyDescent="0.35">
      <c r="AA153" s="128" t="s">
        <v>5538</v>
      </c>
      <c r="AB153" s="10" t="s">
        <v>5128</v>
      </c>
      <c r="AC153" s="51" t="s">
        <v>4805</v>
      </c>
      <c r="AD153" s="48" t="s">
        <v>413</v>
      </c>
      <c r="AE153" s="110" t="s">
        <v>413</v>
      </c>
      <c r="AF153" s="110" t="s">
        <v>413</v>
      </c>
      <c r="AG153" s="3" t="s">
        <v>413</v>
      </c>
      <c r="AH153" s="124"/>
      <c r="AI153" s="145" t="s">
        <v>1636</v>
      </c>
      <c r="AJ153" s="145" t="s">
        <v>1636</v>
      </c>
      <c r="AK153" s="145" t="str">
        <f>_xlfn.CONCAT("CL_",clonemapC35[[#This Row],[Location]])</f>
        <v>CL_BB2-03:04</v>
      </c>
    </row>
    <row r="154" spans="27:37" x14ac:dyDescent="0.35">
      <c r="AA154" s="128" t="s">
        <v>5538</v>
      </c>
      <c r="AB154" s="10" t="s">
        <v>5129</v>
      </c>
      <c r="AC154" s="51" t="s">
        <v>4741</v>
      </c>
      <c r="AD154" s="48" t="s">
        <v>834</v>
      </c>
      <c r="AE154" s="110" t="s">
        <v>1150</v>
      </c>
      <c r="AF154" s="110" t="s">
        <v>1150</v>
      </c>
      <c r="AG154" s="3" t="s">
        <v>5365</v>
      </c>
      <c r="AH154" s="124">
        <v>38</v>
      </c>
      <c r="AI154" s="145" t="s">
        <v>2353</v>
      </c>
      <c r="AJ154" s="145">
        <v>38</v>
      </c>
      <c r="AK154" s="145" t="str">
        <f>_xlfn.CONCAT("CL_",clonemapC35[[#This Row],[Location]])</f>
        <v>CL_BB2-04:01</v>
      </c>
    </row>
    <row r="155" spans="27:37" x14ac:dyDescent="0.35">
      <c r="AA155" s="128" t="s">
        <v>5538</v>
      </c>
      <c r="AB155" s="10" t="s">
        <v>5129</v>
      </c>
      <c r="AC155" s="51" t="s">
        <v>4762</v>
      </c>
      <c r="AD155" s="48" t="s">
        <v>413</v>
      </c>
      <c r="AE155" s="110" t="s">
        <v>413</v>
      </c>
      <c r="AF155" s="110" t="s">
        <v>413</v>
      </c>
      <c r="AG155" s="3" t="s">
        <v>413</v>
      </c>
      <c r="AH155" s="124"/>
      <c r="AI155" s="145" t="s">
        <v>1636</v>
      </c>
      <c r="AJ155" s="145" t="s">
        <v>1636</v>
      </c>
      <c r="AK155" s="145" t="str">
        <f>_xlfn.CONCAT("CL_",clonemapC35[[#This Row],[Location]])</f>
        <v>CL_BB2-04:02</v>
      </c>
    </row>
    <row r="156" spans="27:37" x14ac:dyDescent="0.35">
      <c r="AA156" s="128" t="s">
        <v>5538</v>
      </c>
      <c r="AB156" s="10" t="s">
        <v>5129</v>
      </c>
      <c r="AC156" s="51" t="s">
        <v>4783</v>
      </c>
      <c r="AD156" s="48" t="s">
        <v>413</v>
      </c>
      <c r="AE156" s="110" t="s">
        <v>413</v>
      </c>
      <c r="AF156" s="110" t="s">
        <v>413</v>
      </c>
      <c r="AG156" s="3" t="s">
        <v>413</v>
      </c>
      <c r="AH156" s="124"/>
      <c r="AI156" s="145" t="s">
        <v>1636</v>
      </c>
      <c r="AJ156" s="145" t="s">
        <v>1636</v>
      </c>
      <c r="AK156" s="145" t="str">
        <f>_xlfn.CONCAT("CL_",clonemapC35[[#This Row],[Location]])</f>
        <v>CL_BB2-04:03</v>
      </c>
    </row>
    <row r="157" spans="27:37" x14ac:dyDescent="0.35">
      <c r="AA157" s="128" t="s">
        <v>5538</v>
      </c>
      <c r="AB157" s="10" t="s">
        <v>5129</v>
      </c>
      <c r="AC157" s="51" t="s">
        <v>4804</v>
      </c>
      <c r="AD157" s="48" t="s">
        <v>413</v>
      </c>
      <c r="AE157" s="110" t="s">
        <v>413</v>
      </c>
      <c r="AF157" s="110" t="s">
        <v>413</v>
      </c>
      <c r="AG157" s="3" t="s">
        <v>413</v>
      </c>
      <c r="AH157" s="124"/>
      <c r="AI157" s="145" t="s">
        <v>1636</v>
      </c>
      <c r="AJ157" s="145" t="s">
        <v>1636</v>
      </c>
      <c r="AK157" s="145" t="str">
        <f>_xlfn.CONCAT("CL_",clonemapC35[[#This Row],[Location]])</f>
        <v>CL_BB2-04:04</v>
      </c>
    </row>
    <row r="158" spans="27:37" x14ac:dyDescent="0.35">
      <c r="AA158" s="128" t="s">
        <v>5538</v>
      </c>
      <c r="AB158" s="10" t="s">
        <v>5130</v>
      </c>
      <c r="AC158" s="51" t="s">
        <v>4740</v>
      </c>
      <c r="AD158" s="48" t="s">
        <v>5114</v>
      </c>
      <c r="AE158" s="110" t="s">
        <v>5179</v>
      </c>
      <c r="AF158" s="110" t="s">
        <v>5179</v>
      </c>
      <c r="AG158" s="3" t="s">
        <v>4935</v>
      </c>
      <c r="AH158" s="124">
        <v>15</v>
      </c>
      <c r="AI158" s="145" t="s">
        <v>2353</v>
      </c>
      <c r="AJ158" s="145">
        <v>44</v>
      </c>
      <c r="AK158" s="145" t="str">
        <f>_xlfn.CONCAT("CL_",clonemapC35[[#This Row],[Location]])</f>
        <v>CL_BB2-05:01</v>
      </c>
    </row>
    <row r="159" spans="27:37" x14ac:dyDescent="0.35">
      <c r="AA159" s="128" t="s">
        <v>5538</v>
      </c>
      <c r="AB159" s="10" t="s">
        <v>5130</v>
      </c>
      <c r="AC159" s="51" t="s">
        <v>4761</v>
      </c>
      <c r="AD159" s="48" t="s">
        <v>5114</v>
      </c>
      <c r="AE159" s="110" t="s">
        <v>5177</v>
      </c>
      <c r="AF159" s="110" t="s">
        <v>5177</v>
      </c>
      <c r="AG159" s="3" t="s">
        <v>4933</v>
      </c>
      <c r="AH159" s="124">
        <v>15</v>
      </c>
      <c r="AI159" s="145" t="s">
        <v>2353</v>
      </c>
      <c r="AJ159" s="145" t="s">
        <v>1636</v>
      </c>
      <c r="AK159" s="145" t="str">
        <f>_xlfn.CONCAT("CL_",clonemapC35[[#This Row],[Location]])</f>
        <v>CL_BB2-05:02</v>
      </c>
    </row>
    <row r="160" spans="27:37" x14ac:dyDescent="0.35">
      <c r="AA160" s="128" t="s">
        <v>5538</v>
      </c>
      <c r="AB160" s="10" t="s">
        <v>5130</v>
      </c>
      <c r="AC160" s="51" t="s">
        <v>4782</v>
      </c>
      <c r="AD160" s="48" t="s">
        <v>5116</v>
      </c>
      <c r="AE160" s="110" t="s">
        <v>5117</v>
      </c>
      <c r="AF160" s="110" t="s">
        <v>5117</v>
      </c>
      <c r="AG160" s="3" t="s">
        <v>4905</v>
      </c>
      <c r="AH160" s="124">
        <v>14</v>
      </c>
      <c r="AI160" s="145" t="s">
        <v>2353</v>
      </c>
      <c r="AJ160" s="145" t="s">
        <v>1636</v>
      </c>
      <c r="AK160" s="145" t="str">
        <f>_xlfn.CONCAT("CL_",clonemapC35[[#This Row],[Location]])</f>
        <v>CL_BB2-05:03</v>
      </c>
    </row>
    <row r="161" spans="27:37" x14ac:dyDescent="0.35">
      <c r="AA161" s="128" t="s">
        <v>5538</v>
      </c>
      <c r="AB161" s="10" t="s">
        <v>5130</v>
      </c>
      <c r="AC161" s="51" t="s">
        <v>4803</v>
      </c>
      <c r="AD161" s="48" t="s">
        <v>413</v>
      </c>
      <c r="AE161" s="110" t="s">
        <v>413</v>
      </c>
      <c r="AF161" s="110" t="s">
        <v>413</v>
      </c>
      <c r="AG161" s="3" t="s">
        <v>413</v>
      </c>
      <c r="AH161" s="124"/>
      <c r="AI161" s="145" t="s">
        <v>1636</v>
      </c>
      <c r="AJ161" s="145" t="s">
        <v>1636</v>
      </c>
      <c r="AK161" s="145" t="str">
        <f>_xlfn.CONCAT("CL_",clonemapC35[[#This Row],[Location]])</f>
        <v>CL_BB2-05:04</v>
      </c>
    </row>
    <row r="162" spans="27:37" x14ac:dyDescent="0.35">
      <c r="AA162" s="128" t="s">
        <v>5538</v>
      </c>
      <c r="AB162" s="10" t="s">
        <v>5131</v>
      </c>
      <c r="AC162" s="51" t="s">
        <v>4739</v>
      </c>
      <c r="AD162" s="48" t="s">
        <v>834</v>
      </c>
      <c r="AE162" s="110" t="s">
        <v>1150</v>
      </c>
      <c r="AF162" s="110" t="s">
        <v>1150</v>
      </c>
      <c r="AG162" s="3" t="s">
        <v>5366</v>
      </c>
      <c r="AH162" s="124">
        <v>49</v>
      </c>
      <c r="AI162" s="145" t="s">
        <v>2353</v>
      </c>
      <c r="AJ162" s="145">
        <v>49</v>
      </c>
      <c r="AK162" s="145" t="str">
        <f>_xlfn.CONCAT("CL_",clonemapC35[[#This Row],[Location]])</f>
        <v>CL_BB2-06:01</v>
      </c>
    </row>
    <row r="163" spans="27:37" x14ac:dyDescent="0.35">
      <c r="AA163" s="128" t="s">
        <v>5538</v>
      </c>
      <c r="AB163" s="10" t="s">
        <v>5131</v>
      </c>
      <c r="AC163" s="51" t="s">
        <v>4760</v>
      </c>
      <c r="AD163" s="48" t="s">
        <v>413</v>
      </c>
      <c r="AE163" s="110" t="s">
        <v>413</v>
      </c>
      <c r="AF163" s="110" t="s">
        <v>413</v>
      </c>
      <c r="AG163" s="3" t="s">
        <v>413</v>
      </c>
      <c r="AH163" s="124"/>
      <c r="AI163" s="145" t="s">
        <v>1636</v>
      </c>
      <c r="AJ163" s="145" t="s">
        <v>1636</v>
      </c>
      <c r="AK163" s="145" t="str">
        <f>_xlfn.CONCAT("CL_",clonemapC35[[#This Row],[Location]])</f>
        <v>CL_BB2-06:02</v>
      </c>
    </row>
    <row r="164" spans="27:37" x14ac:dyDescent="0.35">
      <c r="AA164" s="128" t="s">
        <v>5538</v>
      </c>
      <c r="AB164" s="10" t="s">
        <v>5131</v>
      </c>
      <c r="AC164" s="51" t="s">
        <v>4781</v>
      </c>
      <c r="AD164" s="48" t="s">
        <v>413</v>
      </c>
      <c r="AE164" s="110" t="s">
        <v>413</v>
      </c>
      <c r="AF164" s="110" t="s">
        <v>413</v>
      </c>
      <c r="AG164" s="3" t="s">
        <v>413</v>
      </c>
      <c r="AH164" s="124"/>
      <c r="AI164" s="145" t="s">
        <v>1636</v>
      </c>
      <c r="AJ164" s="145" t="s">
        <v>1636</v>
      </c>
      <c r="AK164" s="145" t="str">
        <f>_xlfn.CONCAT("CL_",clonemapC35[[#This Row],[Location]])</f>
        <v>CL_BB2-06:03</v>
      </c>
    </row>
    <row r="165" spans="27:37" x14ac:dyDescent="0.35">
      <c r="AA165" s="128" t="s">
        <v>5538</v>
      </c>
      <c r="AB165" s="10" t="s">
        <v>5131</v>
      </c>
      <c r="AC165" s="51" t="s">
        <v>4802</v>
      </c>
      <c r="AD165" s="48" t="s">
        <v>413</v>
      </c>
      <c r="AE165" s="110" t="s">
        <v>413</v>
      </c>
      <c r="AF165" s="110" t="s">
        <v>413</v>
      </c>
      <c r="AG165" s="3" t="s">
        <v>413</v>
      </c>
      <c r="AH165" s="124"/>
      <c r="AI165" s="145" t="s">
        <v>1636</v>
      </c>
      <c r="AJ165" s="145" t="s">
        <v>1636</v>
      </c>
      <c r="AK165" s="145" t="str">
        <f>_xlfn.CONCAT("CL_",clonemapC35[[#This Row],[Location]])</f>
        <v>CL_BB2-06:04</v>
      </c>
    </row>
    <row r="166" spans="27:37" x14ac:dyDescent="0.35">
      <c r="AA166" s="128" t="s">
        <v>5538</v>
      </c>
      <c r="AB166" s="10" t="s">
        <v>5132</v>
      </c>
      <c r="AC166" s="51" t="s">
        <v>4738</v>
      </c>
      <c r="AD166" s="48" t="s">
        <v>5392</v>
      </c>
      <c r="AE166" s="110" t="s">
        <v>5403</v>
      </c>
      <c r="AF166" s="110" t="s">
        <v>5403</v>
      </c>
      <c r="AG166" s="3" t="s">
        <v>5396</v>
      </c>
      <c r="AH166" s="124">
        <v>6</v>
      </c>
      <c r="AI166" s="145" t="s">
        <v>2353</v>
      </c>
      <c r="AJ166" s="145">
        <v>49</v>
      </c>
      <c r="AK166" s="145" t="str">
        <f>_xlfn.CONCAT("CL_",clonemapC35[[#This Row],[Location]])</f>
        <v>CL_BB2-07:01</v>
      </c>
    </row>
    <row r="167" spans="27:37" x14ac:dyDescent="0.35">
      <c r="AA167" s="128" t="s">
        <v>5538</v>
      </c>
      <c r="AB167" s="10" t="s">
        <v>5132</v>
      </c>
      <c r="AC167" s="51" t="s">
        <v>4759</v>
      </c>
      <c r="AD167" s="48" t="s">
        <v>5392</v>
      </c>
      <c r="AE167" s="110" t="s">
        <v>5403</v>
      </c>
      <c r="AF167" s="110" t="s">
        <v>5403</v>
      </c>
      <c r="AG167" s="3" t="s">
        <v>5397</v>
      </c>
      <c r="AH167" s="124">
        <v>43</v>
      </c>
      <c r="AI167" s="145" t="s">
        <v>2353</v>
      </c>
      <c r="AJ167" s="145" t="s">
        <v>1636</v>
      </c>
      <c r="AK167" s="145" t="str">
        <f>_xlfn.CONCAT("CL_",clonemapC35[[#This Row],[Location]])</f>
        <v>CL_BB2-07:02</v>
      </c>
    </row>
    <row r="168" spans="27:37" x14ac:dyDescent="0.35">
      <c r="AA168" s="128" t="s">
        <v>5538</v>
      </c>
      <c r="AB168" s="10" t="s">
        <v>5132</v>
      </c>
      <c r="AC168" s="51" t="s">
        <v>4780</v>
      </c>
      <c r="AD168" s="48" t="s">
        <v>413</v>
      </c>
      <c r="AE168" s="110" t="s">
        <v>413</v>
      </c>
      <c r="AF168" s="110" t="s">
        <v>413</v>
      </c>
      <c r="AG168" s="3" t="s">
        <v>413</v>
      </c>
      <c r="AH168" s="124"/>
      <c r="AI168" s="145" t="s">
        <v>1636</v>
      </c>
      <c r="AJ168" s="145" t="s">
        <v>1636</v>
      </c>
      <c r="AK168" s="145" t="str">
        <f>_xlfn.CONCAT("CL_",clonemapC35[[#This Row],[Location]])</f>
        <v>CL_BB2-07:03</v>
      </c>
    </row>
    <row r="169" spans="27:37" x14ac:dyDescent="0.35">
      <c r="AA169" s="128" t="s">
        <v>5538</v>
      </c>
      <c r="AB169" s="10" t="s">
        <v>5132</v>
      </c>
      <c r="AC169" s="51" t="s">
        <v>4801</v>
      </c>
      <c r="AD169" s="48" t="s">
        <v>413</v>
      </c>
      <c r="AE169" s="110" t="s">
        <v>413</v>
      </c>
      <c r="AF169" s="110" t="s">
        <v>413</v>
      </c>
      <c r="AG169" s="3" t="s">
        <v>413</v>
      </c>
      <c r="AH169" s="124"/>
      <c r="AI169" s="145" t="s">
        <v>1636</v>
      </c>
      <c r="AJ169" s="145" t="s">
        <v>1636</v>
      </c>
      <c r="AK169" s="145" t="str">
        <f>_xlfn.CONCAT("CL_",clonemapC35[[#This Row],[Location]])</f>
        <v>CL_BB2-07:04</v>
      </c>
    </row>
    <row r="170" spans="27:37" x14ac:dyDescent="0.35">
      <c r="AA170" s="128" t="s">
        <v>5538</v>
      </c>
      <c r="AB170" s="10" t="s">
        <v>5133</v>
      </c>
      <c r="AC170" s="51" t="s">
        <v>4751</v>
      </c>
      <c r="AD170" s="48" t="s">
        <v>5392</v>
      </c>
      <c r="AE170" s="110" t="s">
        <v>5403</v>
      </c>
      <c r="AF170" s="110" t="s">
        <v>5403</v>
      </c>
      <c r="AG170" s="3" t="s">
        <v>5396</v>
      </c>
      <c r="AH170" s="124">
        <v>19</v>
      </c>
      <c r="AI170" s="145" t="s">
        <v>2353</v>
      </c>
      <c r="AJ170" s="145">
        <v>49</v>
      </c>
      <c r="AK170" s="145" t="str">
        <f>_xlfn.CONCAT("CL_",clonemapC35[[#This Row],[Location]])</f>
        <v>CL_BB3-01:01</v>
      </c>
    </row>
    <row r="171" spans="27:37" x14ac:dyDescent="0.35">
      <c r="AA171" s="128" t="s">
        <v>5538</v>
      </c>
      <c r="AB171" s="10" t="s">
        <v>5133</v>
      </c>
      <c r="AC171" s="51" t="s">
        <v>4772</v>
      </c>
      <c r="AD171" s="48" t="s">
        <v>5392</v>
      </c>
      <c r="AE171" s="110" t="s">
        <v>5403</v>
      </c>
      <c r="AF171" s="110" t="s">
        <v>5403</v>
      </c>
      <c r="AG171" s="3" t="s">
        <v>5398</v>
      </c>
      <c r="AH171" s="124">
        <v>30</v>
      </c>
      <c r="AI171" s="145" t="s">
        <v>2353</v>
      </c>
      <c r="AJ171" s="145" t="s">
        <v>1636</v>
      </c>
      <c r="AK171" s="145" t="str">
        <f>_xlfn.CONCAT("CL_",clonemapC35[[#This Row],[Location]])</f>
        <v>CL_BB3-01:02</v>
      </c>
    </row>
    <row r="172" spans="27:37" x14ac:dyDescent="0.35">
      <c r="AA172" s="128" t="s">
        <v>5538</v>
      </c>
      <c r="AB172" s="10" t="s">
        <v>5133</v>
      </c>
      <c r="AC172" s="51" t="s">
        <v>4793</v>
      </c>
      <c r="AD172" s="48" t="s">
        <v>413</v>
      </c>
      <c r="AE172" s="110" t="s">
        <v>413</v>
      </c>
      <c r="AF172" s="110" t="s">
        <v>413</v>
      </c>
      <c r="AG172" s="3" t="s">
        <v>413</v>
      </c>
      <c r="AH172" s="124"/>
      <c r="AI172" s="145" t="s">
        <v>1636</v>
      </c>
      <c r="AJ172" s="145" t="s">
        <v>1636</v>
      </c>
      <c r="AK172" s="145" t="str">
        <f>_xlfn.CONCAT("CL_",clonemapC35[[#This Row],[Location]])</f>
        <v>CL_BB3-01:03</v>
      </c>
    </row>
    <row r="173" spans="27:37" x14ac:dyDescent="0.35">
      <c r="AA173" s="128" t="s">
        <v>5538</v>
      </c>
      <c r="AB173" s="10" t="s">
        <v>5133</v>
      </c>
      <c r="AC173" s="51" t="s">
        <v>4814</v>
      </c>
      <c r="AD173" s="48" t="s">
        <v>413</v>
      </c>
      <c r="AE173" s="110" t="s">
        <v>413</v>
      </c>
      <c r="AF173" s="110" t="s">
        <v>413</v>
      </c>
      <c r="AG173" s="3" t="s">
        <v>413</v>
      </c>
      <c r="AH173" s="124"/>
      <c r="AI173" s="145" t="s">
        <v>1636</v>
      </c>
      <c r="AJ173" s="145" t="s">
        <v>1636</v>
      </c>
      <c r="AK173" s="145" t="str">
        <f>_xlfn.CONCAT("CL_",clonemapC35[[#This Row],[Location]])</f>
        <v>CL_BB3-01:04</v>
      </c>
    </row>
    <row r="174" spans="27:37" x14ac:dyDescent="0.35">
      <c r="AA174" s="128" t="s">
        <v>5538</v>
      </c>
      <c r="AB174" s="10" t="s">
        <v>5134</v>
      </c>
      <c r="AC174" s="51" t="s">
        <v>4750</v>
      </c>
      <c r="AD174" s="48" t="s">
        <v>1475</v>
      </c>
      <c r="AE174" s="110" t="s">
        <v>1634</v>
      </c>
      <c r="AF174" s="110" t="s">
        <v>1634</v>
      </c>
      <c r="AG174" s="3" t="s">
        <v>5367</v>
      </c>
      <c r="AH174" s="124">
        <v>50</v>
      </c>
      <c r="AI174" s="145" t="s">
        <v>2353</v>
      </c>
      <c r="AJ174" s="145">
        <v>50</v>
      </c>
      <c r="AK174" s="145" t="str">
        <f>_xlfn.CONCAT("CL_",clonemapC35[[#This Row],[Location]])</f>
        <v>CL_BB3-02:01</v>
      </c>
    </row>
    <row r="175" spans="27:37" x14ac:dyDescent="0.35">
      <c r="AA175" s="128" t="s">
        <v>5538</v>
      </c>
      <c r="AB175" s="10" t="s">
        <v>5134</v>
      </c>
      <c r="AC175" s="51" t="s">
        <v>4771</v>
      </c>
      <c r="AD175" s="48" t="s">
        <v>413</v>
      </c>
      <c r="AE175" s="110" t="s">
        <v>413</v>
      </c>
      <c r="AF175" s="110" t="s">
        <v>413</v>
      </c>
      <c r="AG175" s="3" t="s">
        <v>413</v>
      </c>
      <c r="AH175" s="124"/>
      <c r="AI175" s="145" t="s">
        <v>1636</v>
      </c>
      <c r="AJ175" s="145" t="s">
        <v>1636</v>
      </c>
      <c r="AK175" s="145" t="str">
        <f>_xlfn.CONCAT("CL_",clonemapC35[[#This Row],[Location]])</f>
        <v>CL_BB3-02:02</v>
      </c>
    </row>
    <row r="176" spans="27:37" x14ac:dyDescent="0.35">
      <c r="AA176" s="128" t="s">
        <v>5538</v>
      </c>
      <c r="AB176" s="10" t="s">
        <v>5134</v>
      </c>
      <c r="AC176" s="51" t="s">
        <v>4792</v>
      </c>
      <c r="AD176" s="48" t="s">
        <v>413</v>
      </c>
      <c r="AE176" s="110" t="s">
        <v>413</v>
      </c>
      <c r="AF176" s="110" t="s">
        <v>413</v>
      </c>
      <c r="AG176" s="3" t="s">
        <v>413</v>
      </c>
      <c r="AH176" s="124"/>
      <c r="AI176" s="145" t="s">
        <v>1636</v>
      </c>
      <c r="AJ176" s="145" t="s">
        <v>1636</v>
      </c>
      <c r="AK176" s="145" t="str">
        <f>_xlfn.CONCAT("CL_",clonemapC35[[#This Row],[Location]])</f>
        <v>CL_BB3-02:03</v>
      </c>
    </row>
    <row r="177" spans="27:37" x14ac:dyDescent="0.35">
      <c r="AA177" s="128" t="s">
        <v>5538</v>
      </c>
      <c r="AB177" s="10" t="s">
        <v>5134</v>
      </c>
      <c r="AC177" s="51" t="s">
        <v>4813</v>
      </c>
      <c r="AD177" s="48" t="s">
        <v>413</v>
      </c>
      <c r="AE177" s="110" t="s">
        <v>413</v>
      </c>
      <c r="AF177" s="110" t="s">
        <v>413</v>
      </c>
      <c r="AG177" s="3" t="s">
        <v>413</v>
      </c>
      <c r="AH177" s="124"/>
      <c r="AI177" s="145" t="s">
        <v>1636</v>
      </c>
      <c r="AJ177" s="145" t="s">
        <v>1636</v>
      </c>
      <c r="AK177" s="145" t="str">
        <f>_xlfn.CONCAT("CL_",clonemapC35[[#This Row],[Location]])</f>
        <v>CL_BB3-02:04</v>
      </c>
    </row>
    <row r="178" spans="27:37" x14ac:dyDescent="0.35">
      <c r="AA178" s="128" t="s">
        <v>5538</v>
      </c>
      <c r="AB178" s="10" t="s">
        <v>5138</v>
      </c>
      <c r="AC178" s="51" t="s">
        <v>4749</v>
      </c>
      <c r="AD178" s="48" t="s">
        <v>1477</v>
      </c>
      <c r="AE178" s="110" t="s">
        <v>3144</v>
      </c>
      <c r="AF178" s="110" t="s">
        <v>3144</v>
      </c>
      <c r="AG178" s="3" t="s">
        <v>4295</v>
      </c>
      <c r="AH178" s="124">
        <v>14</v>
      </c>
      <c r="AI178" s="145" t="s">
        <v>2353</v>
      </c>
      <c r="AJ178" s="145">
        <v>48</v>
      </c>
      <c r="AK178" s="145" t="str">
        <f>_xlfn.CONCAT("CL_",clonemapC35[[#This Row],[Location]])</f>
        <v>CL_BB3-03:01</v>
      </c>
    </row>
    <row r="179" spans="27:37" x14ac:dyDescent="0.35">
      <c r="AA179" s="128" t="s">
        <v>5538</v>
      </c>
      <c r="AB179" s="10" t="s">
        <v>5138</v>
      </c>
      <c r="AC179" s="51" t="s">
        <v>4770</v>
      </c>
      <c r="AD179" s="48" t="s">
        <v>832</v>
      </c>
      <c r="AE179" s="110" t="s">
        <v>1111</v>
      </c>
      <c r="AF179" s="110" t="s">
        <v>1111</v>
      </c>
      <c r="AG179" s="3" t="s">
        <v>5218</v>
      </c>
      <c r="AH179" s="124">
        <v>34</v>
      </c>
      <c r="AI179" s="145" t="s">
        <v>2353</v>
      </c>
      <c r="AJ179" s="145" t="s">
        <v>1636</v>
      </c>
      <c r="AK179" s="145" t="str">
        <f>_xlfn.CONCAT("CL_",clonemapC35[[#This Row],[Location]])</f>
        <v>CL_BB3-03:02</v>
      </c>
    </row>
    <row r="180" spans="27:37" x14ac:dyDescent="0.35">
      <c r="AA180" s="128" t="s">
        <v>5538</v>
      </c>
      <c r="AB180" s="10" t="s">
        <v>5138</v>
      </c>
      <c r="AC180" s="51" t="s">
        <v>4791</v>
      </c>
      <c r="AD180" s="48" t="s">
        <v>413</v>
      </c>
      <c r="AE180" s="110" t="s">
        <v>413</v>
      </c>
      <c r="AF180" s="110" t="s">
        <v>413</v>
      </c>
      <c r="AG180" s="3" t="s">
        <v>413</v>
      </c>
      <c r="AH180" s="124"/>
      <c r="AI180" s="145" t="s">
        <v>1636</v>
      </c>
      <c r="AJ180" s="145" t="s">
        <v>1636</v>
      </c>
      <c r="AK180" s="145" t="str">
        <f>_xlfn.CONCAT("CL_",clonemapC35[[#This Row],[Location]])</f>
        <v>CL_BB3-03:03</v>
      </c>
    </row>
    <row r="181" spans="27:37" x14ac:dyDescent="0.35">
      <c r="AA181" s="128" t="s">
        <v>5538</v>
      </c>
      <c r="AB181" s="10" t="s">
        <v>5138</v>
      </c>
      <c r="AC181" s="51" t="s">
        <v>4812</v>
      </c>
      <c r="AD181" s="48" t="s">
        <v>413</v>
      </c>
      <c r="AE181" s="110" t="s">
        <v>413</v>
      </c>
      <c r="AF181" s="110" t="s">
        <v>413</v>
      </c>
      <c r="AG181" s="3" t="s">
        <v>413</v>
      </c>
      <c r="AH181" s="124"/>
      <c r="AI181" s="145" t="s">
        <v>1636</v>
      </c>
      <c r="AJ181" s="145" t="s">
        <v>1636</v>
      </c>
      <c r="AK181" s="145" t="str">
        <f>_xlfn.CONCAT("CL_",clonemapC35[[#This Row],[Location]])</f>
        <v>CL_BB3-03:04</v>
      </c>
    </row>
    <row r="182" spans="27:37" x14ac:dyDescent="0.35">
      <c r="AA182" s="128" t="s">
        <v>5538</v>
      </c>
      <c r="AB182" s="10" t="s">
        <v>5139</v>
      </c>
      <c r="AC182" s="51" t="s">
        <v>4748</v>
      </c>
      <c r="AD182" s="48" t="s">
        <v>5116</v>
      </c>
      <c r="AE182" s="110" t="s">
        <v>5136</v>
      </c>
      <c r="AF182" s="110" t="s">
        <v>5136</v>
      </c>
      <c r="AG182" s="3" t="s">
        <v>4920</v>
      </c>
      <c r="AH182" s="124">
        <v>15</v>
      </c>
      <c r="AI182" s="145" t="s">
        <v>2353</v>
      </c>
      <c r="AJ182" s="145">
        <v>45</v>
      </c>
      <c r="AK182" s="145" t="str">
        <f>_xlfn.CONCAT("CL_",clonemapC35[[#This Row],[Location]])</f>
        <v>CL_BB3-04:01</v>
      </c>
    </row>
    <row r="183" spans="27:37" x14ac:dyDescent="0.35">
      <c r="AA183" s="128" t="s">
        <v>5538</v>
      </c>
      <c r="AB183" s="10" t="s">
        <v>5139</v>
      </c>
      <c r="AC183" s="51" t="s">
        <v>4769</v>
      </c>
      <c r="AD183" s="48" t="s">
        <v>5116</v>
      </c>
      <c r="AE183" s="110" t="s">
        <v>5190</v>
      </c>
      <c r="AF183" s="110" t="s">
        <v>5190</v>
      </c>
      <c r="AG183" s="3" t="s">
        <v>4938</v>
      </c>
      <c r="AH183" s="124">
        <v>15</v>
      </c>
      <c r="AI183" s="145" t="s">
        <v>2353</v>
      </c>
      <c r="AJ183" s="145" t="s">
        <v>1636</v>
      </c>
      <c r="AK183" s="145" t="str">
        <f>_xlfn.CONCAT("CL_",clonemapC35[[#This Row],[Location]])</f>
        <v>CL_BB3-04:02</v>
      </c>
    </row>
    <row r="184" spans="27:37" x14ac:dyDescent="0.35">
      <c r="AA184" s="128" t="s">
        <v>5538</v>
      </c>
      <c r="AB184" s="10" t="s">
        <v>5139</v>
      </c>
      <c r="AC184" s="51" t="s">
        <v>4790</v>
      </c>
      <c r="AD184" s="48" t="s">
        <v>5114</v>
      </c>
      <c r="AE184" s="110" t="s">
        <v>5135</v>
      </c>
      <c r="AF184" s="110" t="s">
        <v>5135</v>
      </c>
      <c r="AG184" s="3" t="s">
        <v>4919</v>
      </c>
      <c r="AH184" s="124">
        <v>15</v>
      </c>
      <c r="AI184" s="145" t="s">
        <v>2353</v>
      </c>
      <c r="AJ184" s="145" t="s">
        <v>1636</v>
      </c>
      <c r="AK184" s="145" t="str">
        <f>_xlfn.CONCAT("CL_",clonemapC35[[#This Row],[Location]])</f>
        <v>CL_BB3-04:03</v>
      </c>
    </row>
    <row r="185" spans="27:37" x14ac:dyDescent="0.35">
      <c r="AA185" s="128" t="s">
        <v>5538</v>
      </c>
      <c r="AB185" s="10" t="s">
        <v>5139</v>
      </c>
      <c r="AC185" s="51" t="s">
        <v>4811</v>
      </c>
      <c r="AD185" s="48" t="s">
        <v>413</v>
      </c>
      <c r="AE185" s="110" t="s">
        <v>413</v>
      </c>
      <c r="AF185" s="110" t="s">
        <v>413</v>
      </c>
      <c r="AG185" s="3" t="s">
        <v>413</v>
      </c>
      <c r="AH185" s="124"/>
      <c r="AI185" s="145" t="s">
        <v>1636</v>
      </c>
      <c r="AJ185" s="145" t="s">
        <v>1636</v>
      </c>
      <c r="AK185" s="145" t="str">
        <f>_xlfn.CONCAT("CL_",clonemapC35[[#This Row],[Location]])</f>
        <v>CL_BB3-04:04</v>
      </c>
    </row>
    <row r="186" spans="27:37" x14ac:dyDescent="0.35">
      <c r="AA186" s="128" t="s">
        <v>5538</v>
      </c>
      <c r="AB186" s="10" t="s">
        <v>5140</v>
      </c>
      <c r="AC186" s="51" t="s">
        <v>4747</v>
      </c>
      <c r="AD186" s="48" t="s">
        <v>832</v>
      </c>
      <c r="AE186" s="110" t="s">
        <v>1111</v>
      </c>
      <c r="AF186" s="110" t="s">
        <v>1111</v>
      </c>
      <c r="AG186" s="3" t="s">
        <v>4463</v>
      </c>
      <c r="AH186" s="124">
        <v>18</v>
      </c>
      <c r="AI186" s="145" t="s">
        <v>2353</v>
      </c>
      <c r="AJ186" s="145">
        <v>48</v>
      </c>
      <c r="AK186" s="145" t="str">
        <f>_xlfn.CONCAT("CL_",clonemapC35[[#This Row],[Location]])</f>
        <v>CL_BB3-05:01</v>
      </c>
    </row>
    <row r="187" spans="27:37" x14ac:dyDescent="0.35">
      <c r="AA187" s="128" t="s">
        <v>5538</v>
      </c>
      <c r="AB187" s="10" t="s">
        <v>5140</v>
      </c>
      <c r="AC187" s="51" t="s">
        <v>4768</v>
      </c>
      <c r="AD187" s="48" t="s">
        <v>832</v>
      </c>
      <c r="AE187" s="110" t="s">
        <v>1111</v>
      </c>
      <c r="AF187" s="110" t="s">
        <v>1111</v>
      </c>
      <c r="AG187" s="3" t="s">
        <v>4459</v>
      </c>
      <c r="AH187" s="124">
        <v>30</v>
      </c>
      <c r="AI187" s="145" t="s">
        <v>2353</v>
      </c>
      <c r="AJ187" s="145" t="s">
        <v>1636</v>
      </c>
      <c r="AK187" s="145" t="str">
        <f>_xlfn.CONCAT("CL_",clonemapC35[[#This Row],[Location]])</f>
        <v>CL_BB3-05:02</v>
      </c>
    </row>
    <row r="188" spans="27:37" x14ac:dyDescent="0.35">
      <c r="AA188" s="128" t="s">
        <v>5538</v>
      </c>
      <c r="AB188" s="10" t="s">
        <v>5140</v>
      </c>
      <c r="AC188" s="51" t="s">
        <v>4789</v>
      </c>
      <c r="AD188" s="48" t="s">
        <v>413</v>
      </c>
      <c r="AE188" s="110" t="s">
        <v>413</v>
      </c>
      <c r="AF188" s="110" t="s">
        <v>413</v>
      </c>
      <c r="AG188" s="3" t="s">
        <v>413</v>
      </c>
      <c r="AH188" s="124"/>
      <c r="AI188" s="145" t="s">
        <v>1636</v>
      </c>
      <c r="AJ188" s="145" t="s">
        <v>1636</v>
      </c>
      <c r="AK188" s="145" t="str">
        <f>_xlfn.CONCAT("CL_",clonemapC35[[#This Row],[Location]])</f>
        <v>CL_BB3-05:03</v>
      </c>
    </row>
    <row r="189" spans="27:37" x14ac:dyDescent="0.35">
      <c r="AA189" s="128" t="s">
        <v>5538</v>
      </c>
      <c r="AB189" s="10" t="s">
        <v>5140</v>
      </c>
      <c r="AC189" s="51" t="s">
        <v>4810</v>
      </c>
      <c r="AD189" s="48" t="s">
        <v>413</v>
      </c>
      <c r="AE189" s="110" t="s">
        <v>413</v>
      </c>
      <c r="AF189" s="110" t="s">
        <v>413</v>
      </c>
      <c r="AG189" s="3" t="s">
        <v>413</v>
      </c>
      <c r="AH189" s="124"/>
      <c r="AI189" s="145" t="s">
        <v>1636</v>
      </c>
      <c r="AJ189" s="145" t="s">
        <v>1636</v>
      </c>
      <c r="AK189" s="145" t="str">
        <f>_xlfn.CONCAT("CL_",clonemapC35[[#This Row],[Location]])</f>
        <v>CL_BB3-05:04</v>
      </c>
    </row>
    <row r="190" spans="27:37" x14ac:dyDescent="0.35">
      <c r="AA190" s="128" t="s">
        <v>5538</v>
      </c>
      <c r="AB190" s="10" t="s">
        <v>5142</v>
      </c>
      <c r="AC190" s="51" t="s">
        <v>4746</v>
      </c>
      <c r="AD190" s="48" t="s">
        <v>832</v>
      </c>
      <c r="AE190" s="110" t="s">
        <v>1111</v>
      </c>
      <c r="AF190" s="110" t="s">
        <v>1111</v>
      </c>
      <c r="AG190" s="3" t="s">
        <v>5221</v>
      </c>
      <c r="AH190" s="124">
        <v>28</v>
      </c>
      <c r="AI190" s="145" t="s">
        <v>2353</v>
      </c>
      <c r="AJ190" s="145">
        <v>49</v>
      </c>
      <c r="AK190" s="145" t="str">
        <f>_xlfn.CONCAT("CL_",clonemapC35[[#This Row],[Location]])</f>
        <v>CL_BB3-06:01</v>
      </c>
    </row>
    <row r="191" spans="27:37" x14ac:dyDescent="0.35">
      <c r="AA191" s="128" t="s">
        <v>5538</v>
      </c>
      <c r="AB191" s="10" t="s">
        <v>5142</v>
      </c>
      <c r="AC191" s="51" t="s">
        <v>4767</v>
      </c>
      <c r="AD191" s="48" t="s">
        <v>832</v>
      </c>
      <c r="AE191" s="110" t="s">
        <v>1111</v>
      </c>
      <c r="AF191" s="110" t="s">
        <v>1111</v>
      </c>
      <c r="AG191" s="3" t="s">
        <v>4463</v>
      </c>
      <c r="AH191" s="124">
        <v>21</v>
      </c>
      <c r="AI191" s="145" t="s">
        <v>2353</v>
      </c>
      <c r="AJ191" s="145" t="s">
        <v>1636</v>
      </c>
      <c r="AK191" s="145" t="str">
        <f>_xlfn.CONCAT("CL_",clonemapC35[[#This Row],[Location]])</f>
        <v>CL_BB3-06:02</v>
      </c>
    </row>
    <row r="192" spans="27:37" x14ac:dyDescent="0.35">
      <c r="AA192" s="128" t="s">
        <v>5538</v>
      </c>
      <c r="AB192" s="10" t="s">
        <v>5142</v>
      </c>
      <c r="AC192" s="51" t="s">
        <v>4788</v>
      </c>
      <c r="AD192" s="48" t="s">
        <v>413</v>
      </c>
      <c r="AE192" s="110" t="s">
        <v>413</v>
      </c>
      <c r="AF192" s="110" t="s">
        <v>413</v>
      </c>
      <c r="AG192" s="3" t="s">
        <v>413</v>
      </c>
      <c r="AH192" s="124"/>
      <c r="AI192" s="145" t="s">
        <v>1636</v>
      </c>
      <c r="AJ192" s="145" t="s">
        <v>1636</v>
      </c>
      <c r="AK192" s="145" t="str">
        <f>_xlfn.CONCAT("CL_",clonemapC35[[#This Row],[Location]])</f>
        <v>CL_BB3-06:03</v>
      </c>
    </row>
    <row r="193" spans="27:37" x14ac:dyDescent="0.35">
      <c r="AA193" s="128" t="s">
        <v>5538</v>
      </c>
      <c r="AB193" s="10" t="s">
        <v>5142</v>
      </c>
      <c r="AC193" s="51" t="s">
        <v>4809</v>
      </c>
      <c r="AD193" s="48" t="s">
        <v>413</v>
      </c>
      <c r="AE193" s="110" t="s">
        <v>413</v>
      </c>
      <c r="AF193" s="110" t="s">
        <v>413</v>
      </c>
      <c r="AG193" s="3" t="s">
        <v>413</v>
      </c>
      <c r="AH193" s="124"/>
      <c r="AI193" s="145" t="s">
        <v>1636</v>
      </c>
      <c r="AJ193" s="145" t="s">
        <v>1636</v>
      </c>
      <c r="AK193" s="145" t="str">
        <f>_xlfn.CONCAT("CL_",clonemapC35[[#This Row],[Location]])</f>
        <v>CL_BB3-06:04</v>
      </c>
    </row>
    <row r="194" spans="27:37" x14ac:dyDescent="0.35">
      <c r="AA194" s="128" t="s">
        <v>5538</v>
      </c>
      <c r="AB194" s="10" t="s">
        <v>5143</v>
      </c>
      <c r="AC194" s="51" t="s">
        <v>4745</v>
      </c>
      <c r="AD194" s="48" t="s">
        <v>1475</v>
      </c>
      <c r="AE194" s="110" t="s">
        <v>1634</v>
      </c>
      <c r="AF194" s="110" t="s">
        <v>1634</v>
      </c>
      <c r="AG194" s="3" t="s">
        <v>4931</v>
      </c>
      <c r="AH194" s="124">
        <v>49</v>
      </c>
      <c r="AI194" s="145" t="s">
        <v>2353</v>
      </c>
      <c r="AJ194" s="145">
        <v>49</v>
      </c>
      <c r="AK194" s="145" t="str">
        <f>_xlfn.CONCAT("CL_",clonemapC35[[#This Row],[Location]])</f>
        <v>CL_BB3-07:01</v>
      </c>
    </row>
    <row r="195" spans="27:37" x14ac:dyDescent="0.35">
      <c r="AA195" s="128" t="s">
        <v>5538</v>
      </c>
      <c r="AB195" s="10" t="s">
        <v>5143</v>
      </c>
      <c r="AC195" s="51" t="s">
        <v>4766</v>
      </c>
      <c r="AD195" s="48" t="s">
        <v>413</v>
      </c>
      <c r="AE195" s="110" t="s">
        <v>413</v>
      </c>
      <c r="AF195" s="110" t="s">
        <v>413</v>
      </c>
      <c r="AG195" s="3" t="s">
        <v>413</v>
      </c>
      <c r="AH195" s="124"/>
      <c r="AI195" s="145" t="s">
        <v>1636</v>
      </c>
      <c r="AJ195" s="145" t="s">
        <v>1636</v>
      </c>
      <c r="AK195" s="145" t="str">
        <f>_xlfn.CONCAT("CL_",clonemapC35[[#This Row],[Location]])</f>
        <v>CL_BB3-07:02</v>
      </c>
    </row>
    <row r="196" spans="27:37" x14ac:dyDescent="0.35">
      <c r="AA196" s="128" t="s">
        <v>5538</v>
      </c>
      <c r="AB196" s="10" t="s">
        <v>5143</v>
      </c>
      <c r="AC196" s="51" t="s">
        <v>4787</v>
      </c>
      <c r="AD196" s="48" t="s">
        <v>413</v>
      </c>
      <c r="AE196" s="110" t="s">
        <v>413</v>
      </c>
      <c r="AF196" s="110" t="s">
        <v>413</v>
      </c>
      <c r="AG196" s="3" t="s">
        <v>413</v>
      </c>
      <c r="AH196" s="124"/>
      <c r="AI196" s="145" t="s">
        <v>1636</v>
      </c>
      <c r="AJ196" s="145" t="s">
        <v>1636</v>
      </c>
      <c r="AK196" s="145" t="str">
        <f>_xlfn.CONCAT("CL_",clonemapC35[[#This Row],[Location]])</f>
        <v>CL_BB3-07:03</v>
      </c>
    </row>
    <row r="197" spans="27:37" x14ac:dyDescent="0.35">
      <c r="AA197" s="128" t="s">
        <v>5538</v>
      </c>
      <c r="AB197" s="10" t="s">
        <v>5143</v>
      </c>
      <c r="AC197" s="51" t="s">
        <v>4808</v>
      </c>
      <c r="AD197" s="48" t="s">
        <v>413</v>
      </c>
      <c r="AE197" s="110" t="s">
        <v>413</v>
      </c>
      <c r="AF197" s="110" t="s">
        <v>413</v>
      </c>
      <c r="AG197" s="3" t="s">
        <v>413</v>
      </c>
      <c r="AH197" s="124"/>
      <c r="AI197" s="145" t="s">
        <v>1636</v>
      </c>
      <c r="AJ197" s="145" t="s">
        <v>1636</v>
      </c>
      <c r="AK197" s="145" t="str">
        <f>_xlfn.CONCAT("CL_",clonemapC35[[#This Row],[Location]])</f>
        <v>CL_BB3-07:04</v>
      </c>
    </row>
    <row r="198" spans="27:37" x14ac:dyDescent="0.35">
      <c r="AA198" s="128" t="s">
        <v>5538</v>
      </c>
      <c r="AB198" s="10" t="s">
        <v>5144</v>
      </c>
      <c r="AC198" s="51" t="s">
        <v>4653</v>
      </c>
      <c r="AD198" s="48" t="s">
        <v>832</v>
      </c>
      <c r="AE198" s="110" t="s">
        <v>1111</v>
      </c>
      <c r="AF198" s="110" t="s">
        <v>1111</v>
      </c>
      <c r="AG198" s="3" t="s">
        <v>5219</v>
      </c>
      <c r="AH198" s="124">
        <v>3</v>
      </c>
      <c r="AI198" s="145" t="s">
        <v>2353</v>
      </c>
      <c r="AJ198" s="145">
        <v>48</v>
      </c>
      <c r="AK198" s="145" t="str">
        <f>_xlfn.CONCAT("CL_",clonemapC35[[#This Row],[Location]])</f>
        <v>CL_CC1-01:01</v>
      </c>
    </row>
    <row r="199" spans="27:37" x14ac:dyDescent="0.35">
      <c r="AA199" s="128" t="s">
        <v>5538</v>
      </c>
      <c r="AB199" s="10" t="s">
        <v>5144</v>
      </c>
      <c r="AC199" s="51" t="s">
        <v>4674</v>
      </c>
      <c r="AD199" s="48" t="s">
        <v>832</v>
      </c>
      <c r="AE199" s="110" t="s">
        <v>1111</v>
      </c>
      <c r="AF199" s="110" t="s">
        <v>1111</v>
      </c>
      <c r="AG199" s="3" t="s">
        <v>5368</v>
      </c>
      <c r="AH199" s="124">
        <v>28</v>
      </c>
      <c r="AI199" s="145" t="s">
        <v>2353</v>
      </c>
      <c r="AJ199" s="145" t="s">
        <v>1636</v>
      </c>
      <c r="AK199" s="145" t="str">
        <f>_xlfn.CONCAT("CL_",clonemapC35[[#This Row],[Location]])</f>
        <v>CL_CC1-01:02</v>
      </c>
    </row>
    <row r="200" spans="27:37" x14ac:dyDescent="0.35">
      <c r="AA200" s="128" t="s">
        <v>5538</v>
      </c>
      <c r="AB200" s="10" t="s">
        <v>5144</v>
      </c>
      <c r="AC200" s="51" t="s">
        <v>4695</v>
      </c>
      <c r="AD200" s="48" t="s">
        <v>832</v>
      </c>
      <c r="AE200" s="110" t="s">
        <v>1111</v>
      </c>
      <c r="AF200" s="110" t="s">
        <v>1111</v>
      </c>
      <c r="AG200" s="3" t="s">
        <v>5369</v>
      </c>
      <c r="AH200" s="124">
        <v>17</v>
      </c>
      <c r="AI200" s="145" t="s">
        <v>2353</v>
      </c>
      <c r="AJ200" s="145" t="s">
        <v>1636</v>
      </c>
      <c r="AK200" s="145" t="str">
        <f>_xlfn.CONCAT("CL_",clonemapC35[[#This Row],[Location]])</f>
        <v>CL_CC1-01:03</v>
      </c>
    </row>
    <row r="201" spans="27:37" x14ac:dyDescent="0.35">
      <c r="AA201" s="128" t="s">
        <v>5538</v>
      </c>
      <c r="AB201" s="10" t="s">
        <v>5144</v>
      </c>
      <c r="AC201" s="51" t="s">
        <v>4716</v>
      </c>
      <c r="AD201" s="48" t="s">
        <v>413</v>
      </c>
      <c r="AE201" s="110" t="s">
        <v>413</v>
      </c>
      <c r="AF201" s="110" t="s">
        <v>413</v>
      </c>
      <c r="AG201" s="10" t="s">
        <v>413</v>
      </c>
      <c r="AH201" s="124"/>
      <c r="AI201" s="145" t="s">
        <v>1636</v>
      </c>
      <c r="AJ201" s="145" t="s">
        <v>1636</v>
      </c>
      <c r="AK201" s="145" t="str">
        <f>_xlfn.CONCAT("CL_",clonemapC35[[#This Row],[Location]])</f>
        <v>CL_CC1-01:04</v>
      </c>
    </row>
    <row r="202" spans="27:37" x14ac:dyDescent="0.35">
      <c r="AA202" s="128" t="s">
        <v>5538</v>
      </c>
      <c r="AB202" s="10" t="s">
        <v>5145</v>
      </c>
      <c r="AC202" s="51" t="s">
        <v>4652</v>
      </c>
      <c r="AD202" s="48" t="s">
        <v>1477</v>
      </c>
      <c r="AE202" s="110" t="s">
        <v>3144</v>
      </c>
      <c r="AF202" s="110" t="s">
        <v>3144</v>
      </c>
      <c r="AG202" s="10" t="s">
        <v>4295</v>
      </c>
      <c r="AH202" s="124">
        <v>49</v>
      </c>
      <c r="AI202" s="145" t="s">
        <v>2353</v>
      </c>
      <c r="AJ202" s="145">
        <v>49</v>
      </c>
      <c r="AK202" s="145" t="str">
        <f>_xlfn.CONCAT("CL_",clonemapC35[[#This Row],[Location]])</f>
        <v>CL_CC1-02:01</v>
      </c>
    </row>
    <row r="203" spans="27:37" x14ac:dyDescent="0.35">
      <c r="AA203" s="128" t="s">
        <v>5538</v>
      </c>
      <c r="AB203" s="10" t="s">
        <v>5145</v>
      </c>
      <c r="AC203" s="51" t="s">
        <v>4673</v>
      </c>
      <c r="AD203" s="48" t="s">
        <v>413</v>
      </c>
      <c r="AE203" s="110" t="s">
        <v>413</v>
      </c>
      <c r="AF203" s="110" t="s">
        <v>413</v>
      </c>
      <c r="AG203" s="10" t="s">
        <v>413</v>
      </c>
      <c r="AH203" s="124"/>
      <c r="AI203" s="145" t="s">
        <v>1636</v>
      </c>
      <c r="AJ203" s="145" t="s">
        <v>1636</v>
      </c>
      <c r="AK203" s="145" t="str">
        <f>_xlfn.CONCAT("CL_",clonemapC35[[#This Row],[Location]])</f>
        <v>CL_CC1-02:02</v>
      </c>
    </row>
    <row r="204" spans="27:37" x14ac:dyDescent="0.35">
      <c r="AA204" s="128" t="s">
        <v>5538</v>
      </c>
      <c r="AB204" s="10" t="s">
        <v>5145</v>
      </c>
      <c r="AC204" s="51" t="s">
        <v>4694</v>
      </c>
      <c r="AD204" s="48" t="s">
        <v>413</v>
      </c>
      <c r="AE204" s="110" t="s">
        <v>413</v>
      </c>
      <c r="AF204" s="110" t="s">
        <v>413</v>
      </c>
      <c r="AG204" s="10" t="s">
        <v>413</v>
      </c>
      <c r="AH204" s="124"/>
      <c r="AI204" s="145" t="s">
        <v>1636</v>
      </c>
      <c r="AJ204" s="145" t="s">
        <v>1636</v>
      </c>
      <c r="AK204" s="145" t="str">
        <f>_xlfn.CONCAT("CL_",clonemapC35[[#This Row],[Location]])</f>
        <v>CL_CC1-02:03</v>
      </c>
    </row>
    <row r="205" spans="27:37" x14ac:dyDescent="0.35">
      <c r="AA205" s="128" t="s">
        <v>5538</v>
      </c>
      <c r="AB205" s="10" t="s">
        <v>5145</v>
      </c>
      <c r="AC205" s="51" t="s">
        <v>4715</v>
      </c>
      <c r="AD205" s="48" t="s">
        <v>413</v>
      </c>
      <c r="AE205" s="110" t="s">
        <v>413</v>
      </c>
      <c r="AF205" s="110" t="s">
        <v>413</v>
      </c>
      <c r="AG205" s="10" t="s">
        <v>413</v>
      </c>
      <c r="AH205" s="124"/>
      <c r="AI205" s="145" t="s">
        <v>1636</v>
      </c>
      <c r="AJ205" s="145" t="s">
        <v>1636</v>
      </c>
      <c r="AK205" s="145" t="str">
        <f>_xlfn.CONCAT("CL_",clonemapC35[[#This Row],[Location]])</f>
        <v>CL_CC1-02:04</v>
      </c>
    </row>
    <row r="206" spans="27:37" x14ac:dyDescent="0.35">
      <c r="AA206" s="128" t="s">
        <v>5538</v>
      </c>
      <c r="AB206" s="10" t="s">
        <v>5146</v>
      </c>
      <c r="AC206" s="51" t="s">
        <v>4651</v>
      </c>
      <c r="AD206" s="48" t="s">
        <v>832</v>
      </c>
      <c r="AE206" s="110" t="s">
        <v>1111</v>
      </c>
      <c r="AF206" s="110" t="s">
        <v>1111</v>
      </c>
      <c r="AG206" s="3" t="s">
        <v>4911</v>
      </c>
      <c r="AH206" s="124">
        <v>19</v>
      </c>
      <c r="AI206" s="145" t="s">
        <v>2353</v>
      </c>
      <c r="AJ206" s="145">
        <v>47</v>
      </c>
      <c r="AK206" s="145" t="str">
        <f>_xlfn.CONCAT("CL_",clonemapC35[[#This Row],[Location]])</f>
        <v>CL_CC1-03:01</v>
      </c>
    </row>
    <row r="207" spans="27:37" x14ac:dyDescent="0.35">
      <c r="AA207" s="128" t="s">
        <v>5538</v>
      </c>
      <c r="AB207" s="10" t="s">
        <v>5146</v>
      </c>
      <c r="AC207" s="51" t="s">
        <v>4672</v>
      </c>
      <c r="AD207" s="48" t="s">
        <v>832</v>
      </c>
      <c r="AE207" s="110" t="s">
        <v>1111</v>
      </c>
      <c r="AF207" s="110" t="s">
        <v>1111</v>
      </c>
      <c r="AG207" s="3" t="s">
        <v>5219</v>
      </c>
      <c r="AH207" s="124">
        <v>28</v>
      </c>
      <c r="AI207" s="145" t="s">
        <v>2353</v>
      </c>
      <c r="AJ207" s="145" t="s">
        <v>1636</v>
      </c>
      <c r="AK207" s="145" t="str">
        <f>_xlfn.CONCAT("CL_",clonemapC35[[#This Row],[Location]])</f>
        <v>CL_CC1-03:02</v>
      </c>
    </row>
    <row r="208" spans="27:37" x14ac:dyDescent="0.35">
      <c r="AA208" s="128" t="s">
        <v>5538</v>
      </c>
      <c r="AB208" s="10" t="s">
        <v>5146</v>
      </c>
      <c r="AC208" s="51" t="s">
        <v>4693</v>
      </c>
      <c r="AD208" s="48" t="s">
        <v>413</v>
      </c>
      <c r="AE208" s="110" t="s">
        <v>413</v>
      </c>
      <c r="AF208" s="110" t="s">
        <v>413</v>
      </c>
      <c r="AG208" s="3" t="s">
        <v>413</v>
      </c>
      <c r="AH208" s="124"/>
      <c r="AI208" s="145" t="s">
        <v>1636</v>
      </c>
      <c r="AJ208" s="145" t="s">
        <v>1636</v>
      </c>
      <c r="AK208" s="145" t="str">
        <f>_xlfn.CONCAT("CL_",clonemapC35[[#This Row],[Location]])</f>
        <v>CL_CC1-03:03</v>
      </c>
    </row>
    <row r="209" spans="27:37" x14ac:dyDescent="0.35">
      <c r="AA209" s="128" t="s">
        <v>5538</v>
      </c>
      <c r="AB209" s="10" t="s">
        <v>5146</v>
      </c>
      <c r="AC209" s="51" t="s">
        <v>4714</v>
      </c>
      <c r="AD209" s="48" t="s">
        <v>413</v>
      </c>
      <c r="AE209" s="110" t="s">
        <v>413</v>
      </c>
      <c r="AF209" s="110" t="s">
        <v>413</v>
      </c>
      <c r="AG209" s="3" t="s">
        <v>413</v>
      </c>
      <c r="AH209" s="124"/>
      <c r="AI209" s="145" t="s">
        <v>1636</v>
      </c>
      <c r="AJ209" s="145" t="s">
        <v>1636</v>
      </c>
      <c r="AK209" s="145" t="str">
        <f>_xlfn.CONCAT("CL_",clonemapC35[[#This Row],[Location]])</f>
        <v>CL_CC1-03:04</v>
      </c>
    </row>
    <row r="210" spans="27:37" x14ac:dyDescent="0.35">
      <c r="AA210" s="128" t="s">
        <v>5538</v>
      </c>
      <c r="AB210" s="10" t="s">
        <v>5147</v>
      </c>
      <c r="AC210" s="51" t="s">
        <v>4650</v>
      </c>
      <c r="AD210" s="48" t="s">
        <v>1477</v>
      </c>
      <c r="AE210" s="110" t="s">
        <v>3144</v>
      </c>
      <c r="AF210" s="110" t="s">
        <v>3144</v>
      </c>
      <c r="AG210" s="3" t="s">
        <v>4294</v>
      </c>
      <c r="AH210" s="124">
        <v>45</v>
      </c>
      <c r="AI210" s="145" t="s">
        <v>2353</v>
      </c>
      <c r="AJ210" s="145">
        <v>45</v>
      </c>
      <c r="AK210" s="145" t="str">
        <f>_xlfn.CONCAT("CL_",clonemapC35[[#This Row],[Location]])</f>
        <v>CL_CC1-04:01</v>
      </c>
    </row>
    <row r="211" spans="27:37" x14ac:dyDescent="0.35">
      <c r="AA211" s="128" t="s">
        <v>5538</v>
      </c>
      <c r="AB211" s="10" t="s">
        <v>5147</v>
      </c>
      <c r="AC211" s="51" t="s">
        <v>4671</v>
      </c>
      <c r="AD211" s="48" t="s">
        <v>413</v>
      </c>
      <c r="AE211" s="110" t="s">
        <v>413</v>
      </c>
      <c r="AF211" s="110" t="s">
        <v>413</v>
      </c>
      <c r="AG211" s="3" t="s">
        <v>413</v>
      </c>
      <c r="AH211" s="124"/>
      <c r="AI211" s="145" t="s">
        <v>1636</v>
      </c>
      <c r="AJ211" s="145" t="s">
        <v>1636</v>
      </c>
      <c r="AK211" s="145" t="str">
        <f>_xlfn.CONCAT("CL_",clonemapC35[[#This Row],[Location]])</f>
        <v>CL_CC1-04:02</v>
      </c>
    </row>
    <row r="212" spans="27:37" x14ac:dyDescent="0.35">
      <c r="AA212" s="128" t="s">
        <v>5538</v>
      </c>
      <c r="AB212" s="10" t="s">
        <v>5147</v>
      </c>
      <c r="AC212" s="51" t="s">
        <v>4692</v>
      </c>
      <c r="AD212" s="48" t="s">
        <v>413</v>
      </c>
      <c r="AE212" s="110" t="s">
        <v>413</v>
      </c>
      <c r="AF212" s="110" t="s">
        <v>413</v>
      </c>
      <c r="AG212" s="3" t="s">
        <v>413</v>
      </c>
      <c r="AH212" s="124"/>
      <c r="AI212" s="145" t="s">
        <v>1636</v>
      </c>
      <c r="AJ212" s="145" t="s">
        <v>1636</v>
      </c>
      <c r="AK212" s="145" t="str">
        <f>_xlfn.CONCAT("CL_",clonemapC35[[#This Row],[Location]])</f>
        <v>CL_CC1-04:03</v>
      </c>
    </row>
    <row r="213" spans="27:37" x14ac:dyDescent="0.35">
      <c r="AA213" s="128" t="s">
        <v>5538</v>
      </c>
      <c r="AB213" s="10" t="s">
        <v>5147</v>
      </c>
      <c r="AC213" s="51" t="s">
        <v>4713</v>
      </c>
      <c r="AD213" s="48" t="s">
        <v>413</v>
      </c>
      <c r="AE213" s="110" t="s">
        <v>413</v>
      </c>
      <c r="AF213" s="110" t="s">
        <v>413</v>
      </c>
      <c r="AG213" s="3" t="s">
        <v>413</v>
      </c>
      <c r="AH213" s="124"/>
      <c r="AI213" s="145" t="s">
        <v>1636</v>
      </c>
      <c r="AJ213" s="145" t="s">
        <v>1636</v>
      </c>
      <c r="AK213" s="145" t="str">
        <f>_xlfn.CONCAT("CL_",clonemapC35[[#This Row],[Location]])</f>
        <v>CL_CC1-04:04</v>
      </c>
    </row>
    <row r="214" spans="27:37" x14ac:dyDescent="0.35">
      <c r="AA214" s="128" t="s">
        <v>5538</v>
      </c>
      <c r="AB214" s="10" t="s">
        <v>5148</v>
      </c>
      <c r="AC214" s="51" t="s">
        <v>4649</v>
      </c>
      <c r="AD214" s="48" t="s">
        <v>829</v>
      </c>
      <c r="AE214" s="110" t="s">
        <v>1083</v>
      </c>
      <c r="AF214" s="110" t="s">
        <v>1083</v>
      </c>
      <c r="AG214" s="111" t="s">
        <v>5227</v>
      </c>
      <c r="AH214" s="124">
        <v>28</v>
      </c>
      <c r="AI214" s="145" t="s">
        <v>2353</v>
      </c>
      <c r="AJ214" s="145">
        <v>49</v>
      </c>
      <c r="AK214" s="145" t="str">
        <f>_xlfn.CONCAT("CL_",clonemapC35[[#This Row],[Location]])</f>
        <v>CL_CC1-05:01</v>
      </c>
    </row>
    <row r="215" spans="27:37" x14ac:dyDescent="0.35">
      <c r="AA215" s="128" t="s">
        <v>5538</v>
      </c>
      <c r="AB215" s="10" t="s">
        <v>5148</v>
      </c>
      <c r="AC215" s="51" t="s">
        <v>4670</v>
      </c>
      <c r="AD215" s="48" t="s">
        <v>829</v>
      </c>
      <c r="AE215" s="110" t="s">
        <v>1083</v>
      </c>
      <c r="AF215" s="110" t="s">
        <v>1083</v>
      </c>
      <c r="AG215" s="3" t="s">
        <v>5229</v>
      </c>
      <c r="AH215" s="124">
        <v>21</v>
      </c>
      <c r="AI215" s="145" t="s">
        <v>2353</v>
      </c>
      <c r="AJ215" s="145" t="s">
        <v>1636</v>
      </c>
      <c r="AK215" s="145" t="str">
        <f>_xlfn.CONCAT("CL_",clonemapC35[[#This Row],[Location]])</f>
        <v>CL_CC1-05:02</v>
      </c>
    </row>
    <row r="216" spans="27:37" x14ac:dyDescent="0.35">
      <c r="AA216" s="128" t="s">
        <v>5538</v>
      </c>
      <c r="AB216" s="10" t="s">
        <v>5148</v>
      </c>
      <c r="AC216" s="51" t="s">
        <v>4691</v>
      </c>
      <c r="AD216" s="48" t="s">
        <v>413</v>
      </c>
      <c r="AE216" s="110" t="s">
        <v>413</v>
      </c>
      <c r="AF216" s="110" t="s">
        <v>413</v>
      </c>
      <c r="AG216" s="3" t="s">
        <v>413</v>
      </c>
      <c r="AH216" s="124"/>
      <c r="AI216" s="145" t="s">
        <v>1636</v>
      </c>
      <c r="AJ216" s="145" t="s">
        <v>1636</v>
      </c>
      <c r="AK216" s="145" t="str">
        <f>_xlfn.CONCAT("CL_",clonemapC35[[#This Row],[Location]])</f>
        <v>CL_CC1-05:03</v>
      </c>
    </row>
    <row r="217" spans="27:37" x14ac:dyDescent="0.35">
      <c r="AA217" s="128" t="s">
        <v>5538</v>
      </c>
      <c r="AB217" s="10" t="s">
        <v>5148</v>
      </c>
      <c r="AC217" s="51" t="s">
        <v>4712</v>
      </c>
      <c r="AD217" s="48" t="s">
        <v>413</v>
      </c>
      <c r="AE217" s="110" t="s">
        <v>413</v>
      </c>
      <c r="AF217" s="110" t="s">
        <v>413</v>
      </c>
      <c r="AG217" s="10" t="s">
        <v>413</v>
      </c>
      <c r="AH217" s="124"/>
      <c r="AI217" s="145" t="s">
        <v>1636</v>
      </c>
      <c r="AJ217" s="145" t="s">
        <v>1636</v>
      </c>
      <c r="AK217" s="145" t="str">
        <f>_xlfn.CONCAT("CL_",clonemapC35[[#This Row],[Location]])</f>
        <v>CL_CC1-05:04</v>
      </c>
    </row>
    <row r="218" spans="27:37" x14ac:dyDescent="0.35">
      <c r="AA218" s="128" t="s">
        <v>5538</v>
      </c>
      <c r="AB218" s="10" t="s">
        <v>5149</v>
      </c>
      <c r="AC218" s="51" t="s">
        <v>4648</v>
      </c>
      <c r="AD218" s="48" t="s">
        <v>829</v>
      </c>
      <c r="AE218" s="110" t="s">
        <v>1083</v>
      </c>
      <c r="AF218" s="110" t="s">
        <v>1083</v>
      </c>
      <c r="AG218" s="10" t="s">
        <v>5230</v>
      </c>
      <c r="AH218" s="124">
        <v>22</v>
      </c>
      <c r="AI218" s="145" t="s">
        <v>2353</v>
      </c>
      <c r="AJ218" s="145">
        <v>43</v>
      </c>
      <c r="AK218" s="145" t="str">
        <f>_xlfn.CONCAT("CL_",clonemapC35[[#This Row],[Location]])</f>
        <v>CL_CC1-06:01</v>
      </c>
    </row>
    <row r="219" spans="27:37" x14ac:dyDescent="0.35">
      <c r="AA219" s="128" t="s">
        <v>5538</v>
      </c>
      <c r="AB219" s="10" t="s">
        <v>5149</v>
      </c>
      <c r="AC219" s="51" t="s">
        <v>4669</v>
      </c>
      <c r="AD219" s="48" t="s">
        <v>832</v>
      </c>
      <c r="AE219" s="110" t="s">
        <v>1111</v>
      </c>
      <c r="AF219" s="110" t="s">
        <v>1111</v>
      </c>
      <c r="AG219" s="10" t="s">
        <v>4911</v>
      </c>
      <c r="AH219" s="124">
        <v>21</v>
      </c>
      <c r="AI219" s="145" t="s">
        <v>2353</v>
      </c>
      <c r="AJ219" s="145" t="s">
        <v>1636</v>
      </c>
      <c r="AK219" s="145" t="str">
        <f>_xlfn.CONCAT("CL_",clonemapC35[[#This Row],[Location]])</f>
        <v>CL_CC1-06:02</v>
      </c>
    </row>
    <row r="220" spans="27:37" x14ac:dyDescent="0.35">
      <c r="AA220" s="128" t="s">
        <v>5538</v>
      </c>
      <c r="AB220" s="10" t="s">
        <v>5149</v>
      </c>
      <c r="AC220" s="51" t="s">
        <v>4690</v>
      </c>
      <c r="AD220" s="48" t="s">
        <v>413</v>
      </c>
      <c r="AE220" s="110" t="s">
        <v>413</v>
      </c>
      <c r="AF220" s="110" t="s">
        <v>413</v>
      </c>
      <c r="AG220" s="10" t="s">
        <v>413</v>
      </c>
      <c r="AH220" s="124"/>
      <c r="AI220" s="145" t="s">
        <v>1636</v>
      </c>
      <c r="AJ220" s="145" t="s">
        <v>1636</v>
      </c>
      <c r="AK220" s="145" t="str">
        <f>_xlfn.CONCAT("CL_",clonemapC35[[#This Row],[Location]])</f>
        <v>CL_CC1-06:03</v>
      </c>
    </row>
    <row r="221" spans="27:37" x14ac:dyDescent="0.35">
      <c r="AA221" s="128" t="s">
        <v>5538</v>
      </c>
      <c r="AB221" s="10" t="s">
        <v>5149</v>
      </c>
      <c r="AC221" s="51" t="s">
        <v>4711</v>
      </c>
      <c r="AD221" s="10" t="s">
        <v>413</v>
      </c>
      <c r="AE221" s="111" t="s">
        <v>413</v>
      </c>
      <c r="AF221" s="111" t="s">
        <v>413</v>
      </c>
      <c r="AG221" s="10" t="s">
        <v>413</v>
      </c>
      <c r="AH221" s="124"/>
      <c r="AI221" s="145" t="s">
        <v>1636</v>
      </c>
      <c r="AJ221" s="145" t="s">
        <v>1636</v>
      </c>
      <c r="AK221" s="145" t="str">
        <f>_xlfn.CONCAT("CL_",clonemapC35[[#This Row],[Location]])</f>
        <v>CL_CC1-06:04</v>
      </c>
    </row>
    <row r="222" spans="27:37" x14ac:dyDescent="0.35">
      <c r="AA222" s="128" t="s">
        <v>5538</v>
      </c>
      <c r="AB222" s="10" t="s">
        <v>5150</v>
      </c>
      <c r="AC222" s="51" t="s">
        <v>4647</v>
      </c>
      <c r="AD222" s="10" t="s">
        <v>1477</v>
      </c>
      <c r="AE222" s="111" t="s">
        <v>3144</v>
      </c>
      <c r="AF222" s="111" t="s">
        <v>3144</v>
      </c>
      <c r="AG222" s="3" t="s">
        <v>5372</v>
      </c>
      <c r="AH222" s="124">
        <v>27</v>
      </c>
      <c r="AI222" s="145" t="s">
        <v>2353</v>
      </c>
      <c r="AJ222" s="145">
        <v>49</v>
      </c>
      <c r="AK222" s="145" t="str">
        <f>_xlfn.CONCAT("CL_",clonemapC35[[#This Row],[Location]])</f>
        <v>CL_CC1-07:01</v>
      </c>
    </row>
    <row r="223" spans="27:37" x14ac:dyDescent="0.35">
      <c r="AA223" s="128" t="s">
        <v>5538</v>
      </c>
      <c r="AB223" s="10" t="s">
        <v>5150</v>
      </c>
      <c r="AC223" s="51" t="s">
        <v>4668</v>
      </c>
      <c r="AD223" s="10" t="s">
        <v>1477</v>
      </c>
      <c r="AE223" s="111" t="s">
        <v>3144</v>
      </c>
      <c r="AF223" s="111" t="s">
        <v>3144</v>
      </c>
      <c r="AG223" s="3" t="s">
        <v>4295</v>
      </c>
      <c r="AH223" s="124">
        <v>22</v>
      </c>
      <c r="AI223" s="145" t="s">
        <v>2353</v>
      </c>
      <c r="AJ223" s="145" t="s">
        <v>1636</v>
      </c>
      <c r="AK223" s="145" t="str">
        <f>_xlfn.CONCAT("CL_",clonemapC35[[#This Row],[Location]])</f>
        <v>CL_CC1-07:02</v>
      </c>
    </row>
    <row r="224" spans="27:37" x14ac:dyDescent="0.35">
      <c r="AA224" s="128" t="s">
        <v>5538</v>
      </c>
      <c r="AB224" s="10" t="s">
        <v>5150</v>
      </c>
      <c r="AC224" s="51" t="s">
        <v>4689</v>
      </c>
      <c r="AD224" s="10" t="s">
        <v>413</v>
      </c>
      <c r="AE224" s="111" t="s">
        <v>413</v>
      </c>
      <c r="AF224" s="111" t="s">
        <v>413</v>
      </c>
      <c r="AG224" s="3" t="s">
        <v>413</v>
      </c>
      <c r="AH224" s="124"/>
      <c r="AI224" s="145" t="s">
        <v>1636</v>
      </c>
      <c r="AJ224" s="145" t="s">
        <v>1636</v>
      </c>
      <c r="AK224" s="145" t="str">
        <f>_xlfn.CONCAT("CL_",clonemapC35[[#This Row],[Location]])</f>
        <v>CL_CC1-07:03</v>
      </c>
    </row>
    <row r="225" spans="27:37" x14ac:dyDescent="0.35">
      <c r="AA225" s="128" t="s">
        <v>5538</v>
      </c>
      <c r="AB225" s="10" t="s">
        <v>5150</v>
      </c>
      <c r="AC225" s="51" t="s">
        <v>4710</v>
      </c>
      <c r="AD225" s="10" t="s">
        <v>413</v>
      </c>
      <c r="AE225" s="111" t="s">
        <v>413</v>
      </c>
      <c r="AF225" s="111" t="s">
        <v>413</v>
      </c>
      <c r="AG225" s="3" t="s">
        <v>413</v>
      </c>
      <c r="AH225" s="124"/>
      <c r="AI225" s="145" t="s">
        <v>1636</v>
      </c>
      <c r="AJ225" s="145" t="s">
        <v>1636</v>
      </c>
      <c r="AK225" s="145" t="str">
        <f>_xlfn.CONCAT("CL_",clonemapC35[[#This Row],[Location]])</f>
        <v>CL_CC1-07:04</v>
      </c>
    </row>
    <row r="226" spans="27:37" x14ac:dyDescent="0.35">
      <c r="AA226" s="128" t="s">
        <v>5538</v>
      </c>
      <c r="AB226" s="10" t="s">
        <v>5151</v>
      </c>
      <c r="AC226" s="51" t="s">
        <v>4660</v>
      </c>
      <c r="AD226" s="10" t="s">
        <v>413</v>
      </c>
      <c r="AE226" s="111" t="s">
        <v>413</v>
      </c>
      <c r="AF226" s="111" t="s">
        <v>413</v>
      </c>
      <c r="AG226" s="3" t="s">
        <v>413</v>
      </c>
      <c r="AH226" s="124"/>
      <c r="AI226" s="145" t="s">
        <v>1636</v>
      </c>
      <c r="AJ226" s="145">
        <v>0</v>
      </c>
      <c r="AK226" s="145" t="str">
        <f>_xlfn.CONCAT("CL_",clonemapC35[[#This Row],[Location]])</f>
        <v>CL_CC2-01:01</v>
      </c>
    </row>
    <row r="227" spans="27:37" x14ac:dyDescent="0.35">
      <c r="AA227" s="128" t="s">
        <v>5538</v>
      </c>
      <c r="AB227" s="10" t="s">
        <v>5151</v>
      </c>
      <c r="AC227" s="51" t="s">
        <v>4681</v>
      </c>
      <c r="AD227" s="10" t="s">
        <v>413</v>
      </c>
      <c r="AE227" s="111" t="s">
        <v>413</v>
      </c>
      <c r="AF227" s="111" t="s">
        <v>413</v>
      </c>
      <c r="AG227" s="3" t="s">
        <v>413</v>
      </c>
      <c r="AH227" s="124"/>
      <c r="AI227" s="145" t="s">
        <v>1636</v>
      </c>
      <c r="AJ227" s="145" t="s">
        <v>1636</v>
      </c>
      <c r="AK227" s="145" t="str">
        <f>_xlfn.CONCAT("CL_",clonemapC35[[#This Row],[Location]])</f>
        <v>CL_CC2-01:02</v>
      </c>
    </row>
    <row r="228" spans="27:37" x14ac:dyDescent="0.35">
      <c r="AA228" s="128" t="s">
        <v>5538</v>
      </c>
      <c r="AB228" s="10" t="s">
        <v>5151</v>
      </c>
      <c r="AC228" s="51" t="s">
        <v>4702</v>
      </c>
      <c r="AD228" s="10" t="s">
        <v>413</v>
      </c>
      <c r="AE228" s="111" t="s">
        <v>413</v>
      </c>
      <c r="AF228" s="111" t="s">
        <v>413</v>
      </c>
      <c r="AG228" s="3" t="s">
        <v>413</v>
      </c>
      <c r="AH228" s="124"/>
      <c r="AI228" s="145" t="s">
        <v>1636</v>
      </c>
      <c r="AJ228" s="145" t="s">
        <v>1636</v>
      </c>
      <c r="AK228" s="145" t="str">
        <f>_xlfn.CONCAT("CL_",clonemapC35[[#This Row],[Location]])</f>
        <v>CL_CC2-01:03</v>
      </c>
    </row>
    <row r="229" spans="27:37" x14ac:dyDescent="0.35">
      <c r="AA229" s="128" t="s">
        <v>5538</v>
      </c>
      <c r="AB229" s="10" t="s">
        <v>5151</v>
      </c>
      <c r="AC229" s="51" t="s">
        <v>4723</v>
      </c>
      <c r="AD229" s="10" t="s">
        <v>413</v>
      </c>
      <c r="AE229" s="111" t="s">
        <v>413</v>
      </c>
      <c r="AF229" s="111" t="s">
        <v>413</v>
      </c>
      <c r="AG229" s="3" t="s">
        <v>413</v>
      </c>
      <c r="AH229" s="124"/>
      <c r="AI229" s="145" t="s">
        <v>1636</v>
      </c>
      <c r="AJ229" s="145" t="s">
        <v>1636</v>
      </c>
      <c r="AK229" s="145" t="str">
        <f>_xlfn.CONCAT("CL_",clonemapC35[[#This Row],[Location]])</f>
        <v>CL_CC2-01:04</v>
      </c>
    </row>
    <row r="230" spans="27:37" x14ac:dyDescent="0.35">
      <c r="AA230" s="128" t="s">
        <v>5538</v>
      </c>
      <c r="AB230" s="10" t="s">
        <v>5152</v>
      </c>
      <c r="AC230" s="51" t="s">
        <v>4659</v>
      </c>
      <c r="AD230" s="10" t="s">
        <v>413</v>
      </c>
      <c r="AE230" s="111" t="s">
        <v>413</v>
      </c>
      <c r="AF230" s="111" t="s">
        <v>413</v>
      </c>
      <c r="AG230" s="3" t="s">
        <v>413</v>
      </c>
      <c r="AH230" s="124"/>
      <c r="AI230" s="145" t="s">
        <v>1636</v>
      </c>
      <c r="AJ230" s="145">
        <v>0</v>
      </c>
      <c r="AK230" s="145" t="str">
        <f>_xlfn.CONCAT("CL_",clonemapC35[[#This Row],[Location]])</f>
        <v>CL_CC2-02:01</v>
      </c>
    </row>
    <row r="231" spans="27:37" x14ac:dyDescent="0.35">
      <c r="AA231" s="128" t="s">
        <v>5538</v>
      </c>
      <c r="AB231" s="10" t="s">
        <v>5152</v>
      </c>
      <c r="AC231" s="51" t="s">
        <v>4680</v>
      </c>
      <c r="AD231" s="10" t="s">
        <v>413</v>
      </c>
      <c r="AE231" s="110" t="s">
        <v>413</v>
      </c>
      <c r="AF231" s="110" t="s">
        <v>413</v>
      </c>
      <c r="AG231" s="3" t="s">
        <v>413</v>
      </c>
      <c r="AH231" s="124"/>
      <c r="AI231" s="145" t="s">
        <v>1636</v>
      </c>
      <c r="AJ231" s="145" t="s">
        <v>1636</v>
      </c>
      <c r="AK231" s="145" t="str">
        <f>_xlfn.CONCAT("CL_",clonemapC35[[#This Row],[Location]])</f>
        <v>CL_CC2-02:02</v>
      </c>
    </row>
    <row r="232" spans="27:37" x14ac:dyDescent="0.35">
      <c r="AA232" s="128" t="s">
        <v>5538</v>
      </c>
      <c r="AB232" s="10" t="s">
        <v>5152</v>
      </c>
      <c r="AC232" s="51" t="s">
        <v>4701</v>
      </c>
      <c r="AD232" s="10" t="s">
        <v>413</v>
      </c>
      <c r="AE232" s="111" t="s">
        <v>413</v>
      </c>
      <c r="AF232" s="111" t="s">
        <v>413</v>
      </c>
      <c r="AG232" s="3" t="s">
        <v>413</v>
      </c>
      <c r="AH232" s="124"/>
      <c r="AI232" s="145" t="s">
        <v>1636</v>
      </c>
      <c r="AJ232" s="145" t="s">
        <v>1636</v>
      </c>
      <c r="AK232" s="145" t="str">
        <f>_xlfn.CONCAT("CL_",clonemapC35[[#This Row],[Location]])</f>
        <v>CL_CC2-02:03</v>
      </c>
    </row>
    <row r="233" spans="27:37" x14ac:dyDescent="0.35">
      <c r="AA233" s="128" t="s">
        <v>5538</v>
      </c>
      <c r="AB233" s="10" t="s">
        <v>5152</v>
      </c>
      <c r="AC233" s="51" t="s">
        <v>4722</v>
      </c>
      <c r="AD233" s="10" t="s">
        <v>413</v>
      </c>
      <c r="AE233" s="111" t="s">
        <v>413</v>
      </c>
      <c r="AF233" s="111" t="s">
        <v>413</v>
      </c>
      <c r="AG233" s="3" t="s">
        <v>413</v>
      </c>
      <c r="AH233" s="124"/>
      <c r="AI233" s="145" t="s">
        <v>1636</v>
      </c>
      <c r="AJ233" s="145" t="s">
        <v>1636</v>
      </c>
      <c r="AK233" s="145" t="str">
        <f>_xlfn.CONCAT("CL_",clonemapC35[[#This Row],[Location]])</f>
        <v>CL_CC2-02:04</v>
      </c>
    </row>
    <row r="234" spans="27:37" x14ac:dyDescent="0.35">
      <c r="AA234" s="128" t="s">
        <v>5538</v>
      </c>
      <c r="AB234" s="10" t="s">
        <v>5153</v>
      </c>
      <c r="AC234" s="51" t="s">
        <v>4658</v>
      </c>
      <c r="AD234" s="10" t="s">
        <v>413</v>
      </c>
      <c r="AE234" s="111" t="s">
        <v>413</v>
      </c>
      <c r="AF234" s="111" t="s">
        <v>413</v>
      </c>
      <c r="AG234" s="3" t="s">
        <v>413</v>
      </c>
      <c r="AH234" s="124"/>
      <c r="AI234" s="145" t="s">
        <v>1636</v>
      </c>
      <c r="AJ234" s="145">
        <v>0</v>
      </c>
      <c r="AK234" s="145" t="str">
        <f>_xlfn.CONCAT("CL_",clonemapC35[[#This Row],[Location]])</f>
        <v>CL_CC2-03:01</v>
      </c>
    </row>
    <row r="235" spans="27:37" x14ac:dyDescent="0.35">
      <c r="AA235" s="128" t="s">
        <v>5538</v>
      </c>
      <c r="AB235" s="10" t="s">
        <v>5153</v>
      </c>
      <c r="AC235" s="51" t="s">
        <v>4679</v>
      </c>
      <c r="AD235" s="10" t="s">
        <v>413</v>
      </c>
      <c r="AE235" s="110" t="s">
        <v>413</v>
      </c>
      <c r="AF235" s="110" t="s">
        <v>413</v>
      </c>
      <c r="AG235" s="3" t="s">
        <v>413</v>
      </c>
      <c r="AH235" s="124"/>
      <c r="AI235" s="145" t="s">
        <v>1636</v>
      </c>
      <c r="AJ235" s="145" t="s">
        <v>1636</v>
      </c>
      <c r="AK235" s="145" t="str">
        <f>_xlfn.CONCAT("CL_",clonemapC35[[#This Row],[Location]])</f>
        <v>CL_CC2-03:02</v>
      </c>
    </row>
    <row r="236" spans="27:37" x14ac:dyDescent="0.35">
      <c r="AA236" s="128" t="s">
        <v>5538</v>
      </c>
      <c r="AB236" s="10" t="s">
        <v>5153</v>
      </c>
      <c r="AC236" s="51" t="s">
        <v>4700</v>
      </c>
      <c r="AD236" s="10" t="s">
        <v>413</v>
      </c>
      <c r="AE236" s="111" t="s">
        <v>413</v>
      </c>
      <c r="AF236" s="111" t="s">
        <v>413</v>
      </c>
      <c r="AG236" s="3" t="s">
        <v>413</v>
      </c>
      <c r="AH236" s="124"/>
      <c r="AI236" s="145" t="s">
        <v>1636</v>
      </c>
      <c r="AJ236" s="145" t="s">
        <v>1636</v>
      </c>
      <c r="AK236" s="145" t="str">
        <f>_xlfn.CONCAT("CL_",clonemapC35[[#This Row],[Location]])</f>
        <v>CL_CC2-03:03</v>
      </c>
    </row>
    <row r="237" spans="27:37" x14ac:dyDescent="0.35">
      <c r="AA237" s="128" t="s">
        <v>5538</v>
      </c>
      <c r="AB237" s="10" t="s">
        <v>5153</v>
      </c>
      <c r="AC237" s="51" t="s">
        <v>4721</v>
      </c>
      <c r="AD237" s="10" t="s">
        <v>413</v>
      </c>
      <c r="AE237" s="111" t="s">
        <v>413</v>
      </c>
      <c r="AF237" s="111" t="s">
        <v>413</v>
      </c>
      <c r="AG237" s="3" t="s">
        <v>413</v>
      </c>
      <c r="AH237" s="124"/>
      <c r="AI237" s="145" t="s">
        <v>1636</v>
      </c>
      <c r="AJ237" s="145" t="s">
        <v>1636</v>
      </c>
      <c r="AK237" s="145" t="str">
        <f>_xlfn.CONCAT("CL_",clonemapC35[[#This Row],[Location]])</f>
        <v>CL_CC2-03:04</v>
      </c>
    </row>
    <row r="238" spans="27:37" x14ac:dyDescent="0.35">
      <c r="AA238" s="128" t="s">
        <v>5538</v>
      </c>
      <c r="AB238" s="10" t="s">
        <v>5154</v>
      </c>
      <c r="AC238" s="51" t="s">
        <v>4657</v>
      </c>
      <c r="AD238" s="10" t="s">
        <v>413</v>
      </c>
      <c r="AE238" s="111" t="s">
        <v>413</v>
      </c>
      <c r="AF238" s="111" t="s">
        <v>413</v>
      </c>
      <c r="AG238" s="3" t="s">
        <v>413</v>
      </c>
      <c r="AH238" s="124"/>
      <c r="AI238" s="145" t="s">
        <v>1636</v>
      </c>
      <c r="AJ238" s="145">
        <v>0</v>
      </c>
      <c r="AK238" s="145" t="str">
        <f>_xlfn.CONCAT("CL_",clonemapC35[[#This Row],[Location]])</f>
        <v>CL_CC2-04:01</v>
      </c>
    </row>
    <row r="239" spans="27:37" x14ac:dyDescent="0.35">
      <c r="AA239" s="128" t="s">
        <v>5538</v>
      </c>
      <c r="AB239" s="41" t="s">
        <v>5154</v>
      </c>
      <c r="AC239" s="41" t="s">
        <v>4678</v>
      </c>
      <c r="AD239" s="10" t="s">
        <v>413</v>
      </c>
      <c r="AE239" s="110" t="s">
        <v>413</v>
      </c>
      <c r="AF239" s="110" t="s">
        <v>413</v>
      </c>
      <c r="AG239" s="3" t="s">
        <v>413</v>
      </c>
      <c r="AH239" s="124"/>
      <c r="AI239" s="145" t="s">
        <v>1636</v>
      </c>
      <c r="AJ239" s="145" t="s">
        <v>1636</v>
      </c>
      <c r="AK239" s="145" t="str">
        <f>_xlfn.CONCAT("CL_",clonemapC35[[#This Row],[Location]])</f>
        <v>CL_CC2-04:02</v>
      </c>
    </row>
    <row r="240" spans="27:37" x14ac:dyDescent="0.35">
      <c r="AA240" s="128" t="s">
        <v>5538</v>
      </c>
      <c r="AB240" s="10" t="s">
        <v>5154</v>
      </c>
      <c r="AC240" s="51" t="s">
        <v>4699</v>
      </c>
      <c r="AD240" s="10" t="s">
        <v>413</v>
      </c>
      <c r="AE240" s="111" t="s">
        <v>413</v>
      </c>
      <c r="AF240" s="111" t="s">
        <v>413</v>
      </c>
      <c r="AG240" s="3" t="s">
        <v>413</v>
      </c>
      <c r="AH240" s="124"/>
      <c r="AI240" s="145" t="s">
        <v>1636</v>
      </c>
      <c r="AJ240" s="145" t="s">
        <v>1636</v>
      </c>
      <c r="AK240" s="145" t="str">
        <f>_xlfn.CONCAT("CL_",clonemapC35[[#This Row],[Location]])</f>
        <v>CL_CC2-04:03</v>
      </c>
    </row>
    <row r="241" spans="27:37" x14ac:dyDescent="0.35">
      <c r="AA241" s="128" t="s">
        <v>5538</v>
      </c>
      <c r="AB241" s="10" t="s">
        <v>5154</v>
      </c>
      <c r="AC241" s="51" t="s">
        <v>4720</v>
      </c>
      <c r="AD241" s="10" t="s">
        <v>413</v>
      </c>
      <c r="AE241" s="111" t="s">
        <v>413</v>
      </c>
      <c r="AF241" s="111" t="s">
        <v>413</v>
      </c>
      <c r="AG241" s="3" t="s">
        <v>413</v>
      </c>
      <c r="AH241" s="124"/>
      <c r="AI241" s="145" t="s">
        <v>1636</v>
      </c>
      <c r="AJ241" s="145" t="s">
        <v>1636</v>
      </c>
      <c r="AK241" s="145" t="str">
        <f>_xlfn.CONCAT("CL_",clonemapC35[[#This Row],[Location]])</f>
        <v>CL_CC2-04:04</v>
      </c>
    </row>
    <row r="242" spans="27:37" x14ac:dyDescent="0.35">
      <c r="AA242" s="128" t="s">
        <v>5538</v>
      </c>
      <c r="AB242" s="10" t="s">
        <v>5155</v>
      </c>
      <c r="AC242" s="51" t="s">
        <v>4656</v>
      </c>
      <c r="AD242" s="10" t="s">
        <v>413</v>
      </c>
      <c r="AE242" s="111" t="s">
        <v>413</v>
      </c>
      <c r="AF242" s="111" t="s">
        <v>413</v>
      </c>
      <c r="AG242" s="3" t="s">
        <v>413</v>
      </c>
      <c r="AH242" s="124"/>
      <c r="AI242" s="145" t="s">
        <v>1636</v>
      </c>
      <c r="AJ242" s="145">
        <v>0</v>
      </c>
      <c r="AK242" s="145" t="str">
        <f>_xlfn.CONCAT("CL_",clonemapC35[[#This Row],[Location]])</f>
        <v>CL_CC2-05:01</v>
      </c>
    </row>
    <row r="243" spans="27:37" x14ac:dyDescent="0.35">
      <c r="AA243" s="128" t="s">
        <v>5538</v>
      </c>
      <c r="AB243" s="10" t="s">
        <v>5155</v>
      </c>
      <c r="AC243" s="51" t="s">
        <v>4677</v>
      </c>
      <c r="AD243" s="10" t="s">
        <v>413</v>
      </c>
      <c r="AE243" s="110" t="s">
        <v>413</v>
      </c>
      <c r="AF243" s="110" t="s">
        <v>413</v>
      </c>
      <c r="AG243" s="3" t="s">
        <v>413</v>
      </c>
      <c r="AH243" s="124"/>
      <c r="AI243" s="145" t="s">
        <v>1636</v>
      </c>
      <c r="AJ243" s="145" t="s">
        <v>1636</v>
      </c>
      <c r="AK243" s="145" t="str">
        <f>_xlfn.CONCAT("CL_",clonemapC35[[#This Row],[Location]])</f>
        <v>CL_CC2-05:02</v>
      </c>
    </row>
    <row r="244" spans="27:37" x14ac:dyDescent="0.35">
      <c r="AA244" s="128" t="s">
        <v>5538</v>
      </c>
      <c r="AB244" s="10" t="s">
        <v>5155</v>
      </c>
      <c r="AC244" s="51" t="s">
        <v>4698</v>
      </c>
      <c r="AD244" s="10" t="s">
        <v>413</v>
      </c>
      <c r="AE244" s="111" t="s">
        <v>413</v>
      </c>
      <c r="AF244" s="111" t="s">
        <v>413</v>
      </c>
      <c r="AG244" s="3" t="s">
        <v>413</v>
      </c>
      <c r="AH244" s="124"/>
      <c r="AI244" s="145" t="s">
        <v>1636</v>
      </c>
      <c r="AJ244" s="145" t="s">
        <v>1636</v>
      </c>
      <c r="AK244" s="145" t="str">
        <f>_xlfn.CONCAT("CL_",clonemapC35[[#This Row],[Location]])</f>
        <v>CL_CC2-05:03</v>
      </c>
    </row>
    <row r="245" spans="27:37" x14ac:dyDescent="0.35">
      <c r="AA245" s="128" t="s">
        <v>5538</v>
      </c>
      <c r="AB245" s="10" t="s">
        <v>5155</v>
      </c>
      <c r="AC245" s="51" t="s">
        <v>4719</v>
      </c>
      <c r="AD245" s="10" t="s">
        <v>413</v>
      </c>
      <c r="AE245" s="111" t="s">
        <v>413</v>
      </c>
      <c r="AF245" s="111" t="s">
        <v>413</v>
      </c>
      <c r="AG245" s="3" t="s">
        <v>413</v>
      </c>
      <c r="AH245" s="124"/>
      <c r="AI245" s="145" t="s">
        <v>1636</v>
      </c>
      <c r="AJ245" s="145" t="s">
        <v>1636</v>
      </c>
      <c r="AK245" s="145" t="str">
        <f>_xlfn.CONCAT("CL_",clonemapC35[[#This Row],[Location]])</f>
        <v>CL_CC2-05:04</v>
      </c>
    </row>
    <row r="246" spans="27:37" x14ac:dyDescent="0.35">
      <c r="AA246" s="128" t="s">
        <v>5538</v>
      </c>
      <c r="AB246" s="10" t="s">
        <v>5156</v>
      </c>
      <c r="AC246" s="51" t="s">
        <v>4655</v>
      </c>
      <c r="AD246" s="10" t="s">
        <v>413</v>
      </c>
      <c r="AE246" s="111" t="s">
        <v>413</v>
      </c>
      <c r="AF246" s="111" t="s">
        <v>413</v>
      </c>
      <c r="AG246" s="3" t="s">
        <v>413</v>
      </c>
      <c r="AH246" s="124"/>
      <c r="AI246" s="145" t="s">
        <v>1636</v>
      </c>
      <c r="AJ246" s="145">
        <v>0</v>
      </c>
      <c r="AK246" s="145" t="str">
        <f>_xlfn.CONCAT("CL_",clonemapC35[[#This Row],[Location]])</f>
        <v>CL_CC2-06:01</v>
      </c>
    </row>
    <row r="247" spans="27:37" x14ac:dyDescent="0.35">
      <c r="AA247" s="128" t="s">
        <v>5538</v>
      </c>
      <c r="AB247" s="10" t="s">
        <v>5156</v>
      </c>
      <c r="AC247" s="51" t="s">
        <v>4676</v>
      </c>
      <c r="AD247" s="10" t="s">
        <v>413</v>
      </c>
      <c r="AE247" s="110" t="s">
        <v>413</v>
      </c>
      <c r="AF247" s="110" t="s">
        <v>413</v>
      </c>
      <c r="AG247" s="3" t="s">
        <v>413</v>
      </c>
      <c r="AH247" s="124"/>
      <c r="AI247" s="145" t="s">
        <v>1636</v>
      </c>
      <c r="AJ247" s="145" t="s">
        <v>1636</v>
      </c>
      <c r="AK247" s="145" t="str">
        <f>_xlfn.CONCAT("CL_",clonemapC35[[#This Row],[Location]])</f>
        <v>CL_CC2-06:02</v>
      </c>
    </row>
    <row r="248" spans="27:37" x14ac:dyDescent="0.35">
      <c r="AA248" s="128" t="s">
        <v>5538</v>
      </c>
      <c r="AB248" s="10" t="s">
        <v>5156</v>
      </c>
      <c r="AC248" s="51" t="s">
        <v>4697</v>
      </c>
      <c r="AD248" s="10" t="s">
        <v>413</v>
      </c>
      <c r="AE248" s="111" t="s">
        <v>413</v>
      </c>
      <c r="AF248" s="111" t="s">
        <v>413</v>
      </c>
      <c r="AG248" s="3" t="s">
        <v>413</v>
      </c>
      <c r="AH248" s="124"/>
      <c r="AI248" s="145" t="s">
        <v>1636</v>
      </c>
      <c r="AJ248" s="145" t="s">
        <v>1636</v>
      </c>
      <c r="AK248" s="145" t="str">
        <f>_xlfn.CONCAT("CL_",clonemapC35[[#This Row],[Location]])</f>
        <v>CL_CC2-06:03</v>
      </c>
    </row>
    <row r="249" spans="27:37" x14ac:dyDescent="0.35">
      <c r="AA249" s="128" t="s">
        <v>5538</v>
      </c>
      <c r="AB249" s="10" t="s">
        <v>5156</v>
      </c>
      <c r="AC249" s="51" t="s">
        <v>4718</v>
      </c>
      <c r="AD249" s="10" t="s">
        <v>413</v>
      </c>
      <c r="AE249" s="111" t="s">
        <v>413</v>
      </c>
      <c r="AF249" s="111" t="s">
        <v>413</v>
      </c>
      <c r="AG249" s="3" t="s">
        <v>413</v>
      </c>
      <c r="AH249" s="124"/>
      <c r="AI249" s="145" t="s">
        <v>1636</v>
      </c>
      <c r="AJ249" s="145" t="s">
        <v>1636</v>
      </c>
      <c r="AK249" s="145" t="str">
        <f>_xlfn.CONCAT("CL_",clonemapC35[[#This Row],[Location]])</f>
        <v>CL_CC2-06:04</v>
      </c>
    </row>
    <row r="250" spans="27:37" x14ac:dyDescent="0.35">
      <c r="AA250" s="128" t="s">
        <v>5538</v>
      </c>
      <c r="AB250" s="10" t="s">
        <v>5157</v>
      </c>
      <c r="AC250" s="51" t="s">
        <v>4654</v>
      </c>
      <c r="AD250" s="10" t="s">
        <v>413</v>
      </c>
      <c r="AE250" s="111" t="s">
        <v>413</v>
      </c>
      <c r="AF250" s="111" t="s">
        <v>413</v>
      </c>
      <c r="AG250" s="3" t="s">
        <v>413</v>
      </c>
      <c r="AH250" s="124"/>
      <c r="AI250" s="145" t="s">
        <v>1636</v>
      </c>
      <c r="AJ250" s="145">
        <v>0</v>
      </c>
      <c r="AK250" s="145" t="str">
        <f>_xlfn.CONCAT("CL_",clonemapC35[[#This Row],[Location]])</f>
        <v>CL_CC2-07:01</v>
      </c>
    </row>
    <row r="251" spans="27:37" x14ac:dyDescent="0.35">
      <c r="AA251" s="128" t="s">
        <v>5538</v>
      </c>
      <c r="AB251" s="10" t="s">
        <v>5157</v>
      </c>
      <c r="AC251" s="51" t="s">
        <v>4675</v>
      </c>
      <c r="AD251" s="10" t="s">
        <v>413</v>
      </c>
      <c r="AE251" s="110" t="s">
        <v>413</v>
      </c>
      <c r="AF251" s="110" t="s">
        <v>413</v>
      </c>
      <c r="AG251" s="3" t="s">
        <v>413</v>
      </c>
      <c r="AH251" s="124"/>
      <c r="AI251" s="145" t="s">
        <v>1636</v>
      </c>
      <c r="AJ251" s="145" t="s">
        <v>1636</v>
      </c>
      <c r="AK251" s="145" t="str">
        <f>_xlfn.CONCAT("CL_",clonemapC35[[#This Row],[Location]])</f>
        <v>CL_CC2-07:02</v>
      </c>
    </row>
    <row r="252" spans="27:37" x14ac:dyDescent="0.35">
      <c r="AA252" s="128" t="s">
        <v>5538</v>
      </c>
      <c r="AB252" s="10" t="s">
        <v>5157</v>
      </c>
      <c r="AC252" s="51" t="s">
        <v>4696</v>
      </c>
      <c r="AD252" s="10" t="s">
        <v>413</v>
      </c>
      <c r="AE252" s="111" t="s">
        <v>413</v>
      </c>
      <c r="AF252" s="111" t="s">
        <v>413</v>
      </c>
      <c r="AG252" s="3" t="s">
        <v>413</v>
      </c>
      <c r="AH252" s="124"/>
      <c r="AI252" s="145" t="s">
        <v>1636</v>
      </c>
      <c r="AJ252" s="145" t="s">
        <v>1636</v>
      </c>
      <c r="AK252" s="145" t="str">
        <f>_xlfn.CONCAT("CL_",clonemapC35[[#This Row],[Location]])</f>
        <v>CL_CC2-07:03</v>
      </c>
    </row>
    <row r="253" spans="27:37" x14ac:dyDescent="0.35">
      <c r="AA253" s="128" t="s">
        <v>5538</v>
      </c>
      <c r="AB253" s="10" t="s">
        <v>5157</v>
      </c>
      <c r="AC253" s="51" t="s">
        <v>4717</v>
      </c>
      <c r="AD253" s="10" t="s">
        <v>413</v>
      </c>
      <c r="AE253" s="111" t="s">
        <v>413</v>
      </c>
      <c r="AF253" s="111" t="s">
        <v>413</v>
      </c>
      <c r="AG253" s="3" t="s">
        <v>413</v>
      </c>
      <c r="AH253" s="124"/>
      <c r="AI253" s="145" t="s">
        <v>1636</v>
      </c>
      <c r="AJ253" s="145" t="s">
        <v>1636</v>
      </c>
      <c r="AK253" s="145" t="str">
        <f>_xlfn.CONCAT("CL_",clonemapC35[[#This Row],[Location]])</f>
        <v>CL_CC2-07:04</v>
      </c>
    </row>
    <row r="254" spans="27:37" x14ac:dyDescent="0.35">
      <c r="AA254" s="128" t="s">
        <v>5538</v>
      </c>
      <c r="AB254" s="10" t="s">
        <v>5158</v>
      </c>
      <c r="AC254" s="51" t="s">
        <v>4667</v>
      </c>
      <c r="AD254" s="10" t="s">
        <v>1475</v>
      </c>
      <c r="AE254" s="111" t="s">
        <v>1634</v>
      </c>
      <c r="AF254" s="111" t="s">
        <v>1634</v>
      </c>
      <c r="AG254" s="3" t="s">
        <v>4932</v>
      </c>
      <c r="AH254" s="124">
        <v>34</v>
      </c>
      <c r="AI254" s="145" t="s">
        <v>2353</v>
      </c>
      <c r="AJ254" s="145">
        <v>49</v>
      </c>
      <c r="AK254" s="145" t="str">
        <f>_xlfn.CONCAT("CL_",clonemapC35[[#This Row],[Location]])</f>
        <v>CL_CC3-01:01</v>
      </c>
    </row>
    <row r="255" spans="27:37" x14ac:dyDescent="0.35">
      <c r="AA255" s="128" t="s">
        <v>5538</v>
      </c>
      <c r="AB255" s="10" t="s">
        <v>5158</v>
      </c>
      <c r="AC255" s="51" t="s">
        <v>4688</v>
      </c>
      <c r="AD255" s="10" t="s">
        <v>5114</v>
      </c>
      <c r="AE255" s="110" t="s">
        <v>5178</v>
      </c>
      <c r="AF255" s="110" t="s">
        <v>5178</v>
      </c>
      <c r="AG255" s="3" t="s">
        <v>4934</v>
      </c>
      <c r="AH255" s="124">
        <v>15</v>
      </c>
      <c r="AI255" s="145" t="s">
        <v>2353</v>
      </c>
      <c r="AJ255" s="145" t="s">
        <v>1636</v>
      </c>
      <c r="AK255" s="145" t="str">
        <f>_xlfn.CONCAT("CL_",clonemapC35[[#This Row],[Location]])</f>
        <v>CL_CC3-01:02</v>
      </c>
    </row>
    <row r="256" spans="27:37" x14ac:dyDescent="0.35">
      <c r="AA256" s="128" t="s">
        <v>5538</v>
      </c>
      <c r="AB256" s="10" t="s">
        <v>5158</v>
      </c>
      <c r="AC256" s="51" t="s">
        <v>4709</v>
      </c>
      <c r="AD256" s="10" t="s">
        <v>413</v>
      </c>
      <c r="AE256" s="111" t="s">
        <v>413</v>
      </c>
      <c r="AF256" s="111" t="s">
        <v>413</v>
      </c>
      <c r="AG256" s="3" t="s">
        <v>413</v>
      </c>
      <c r="AH256" s="124"/>
      <c r="AI256" s="145" t="s">
        <v>1636</v>
      </c>
      <c r="AJ256" s="145" t="s">
        <v>1636</v>
      </c>
      <c r="AK256" s="145" t="str">
        <f>_xlfn.CONCAT("CL_",clonemapC35[[#This Row],[Location]])</f>
        <v>CL_CC3-01:03</v>
      </c>
    </row>
    <row r="257" spans="27:37" x14ac:dyDescent="0.35">
      <c r="AA257" s="128" t="s">
        <v>5538</v>
      </c>
      <c r="AB257" s="10" t="s">
        <v>5158</v>
      </c>
      <c r="AC257" s="51" t="s">
        <v>4730</v>
      </c>
      <c r="AD257" s="10" t="s">
        <v>413</v>
      </c>
      <c r="AE257" s="111" t="s">
        <v>413</v>
      </c>
      <c r="AF257" s="111" t="s">
        <v>413</v>
      </c>
      <c r="AG257" s="3" t="s">
        <v>413</v>
      </c>
      <c r="AH257" s="124"/>
      <c r="AI257" s="145" t="s">
        <v>1636</v>
      </c>
      <c r="AJ257" s="145" t="s">
        <v>1636</v>
      </c>
      <c r="AK257" s="145" t="str">
        <f>_xlfn.CONCAT("CL_",clonemapC35[[#This Row],[Location]])</f>
        <v>CL_CC3-01:04</v>
      </c>
    </row>
    <row r="258" spans="27:37" x14ac:dyDescent="0.35">
      <c r="AA258" s="128" t="s">
        <v>5538</v>
      </c>
      <c r="AB258" s="10" t="s">
        <v>5160</v>
      </c>
      <c r="AC258" s="51" t="s">
        <v>4666</v>
      </c>
      <c r="AD258" s="10" t="s">
        <v>1721</v>
      </c>
      <c r="AE258" s="111" t="s">
        <v>2109</v>
      </c>
      <c r="AF258" s="111" t="s">
        <v>2109</v>
      </c>
      <c r="AG258" s="3" t="s">
        <v>4456</v>
      </c>
      <c r="AH258" s="124">
        <v>10</v>
      </c>
      <c r="AI258" s="145" t="s">
        <v>2353</v>
      </c>
      <c r="AJ258" s="145">
        <v>48</v>
      </c>
      <c r="AK258" s="145" t="str">
        <f>_xlfn.CONCAT("CL_",clonemapC35[[#This Row],[Location]])</f>
        <v>CL_CC3-02:01</v>
      </c>
    </row>
    <row r="259" spans="27:37" x14ac:dyDescent="0.35">
      <c r="AA259" s="128" t="s">
        <v>5538</v>
      </c>
      <c r="AB259" s="10" t="s">
        <v>5160</v>
      </c>
      <c r="AC259" s="51" t="s">
        <v>4687</v>
      </c>
      <c r="AD259" s="10" t="s">
        <v>3794</v>
      </c>
      <c r="AE259" s="110" t="s">
        <v>3795</v>
      </c>
      <c r="AF259" s="110" t="s">
        <v>3795</v>
      </c>
      <c r="AG259" s="3" t="s">
        <v>5370</v>
      </c>
      <c r="AH259" s="124">
        <v>7</v>
      </c>
      <c r="AI259" s="145" t="s">
        <v>2353</v>
      </c>
      <c r="AJ259" s="145" t="s">
        <v>1636</v>
      </c>
      <c r="AK259" s="145" t="str">
        <f>_xlfn.CONCAT("CL_",clonemapC35[[#This Row],[Location]])</f>
        <v>CL_CC3-02:02</v>
      </c>
    </row>
    <row r="260" spans="27:37" x14ac:dyDescent="0.35">
      <c r="AA260" s="128" t="s">
        <v>5538</v>
      </c>
      <c r="AB260" s="10" t="s">
        <v>5160</v>
      </c>
      <c r="AC260" s="51" t="s">
        <v>4708</v>
      </c>
      <c r="AD260" s="10" t="s">
        <v>5114</v>
      </c>
      <c r="AE260" s="111" t="s">
        <v>5115</v>
      </c>
      <c r="AF260" s="111" t="s">
        <v>5115</v>
      </c>
      <c r="AG260" s="3" t="s">
        <v>4904</v>
      </c>
      <c r="AH260" s="124">
        <v>14</v>
      </c>
      <c r="AI260" s="145" t="s">
        <v>2353</v>
      </c>
      <c r="AJ260" s="145" t="s">
        <v>1636</v>
      </c>
      <c r="AK260" s="145" t="str">
        <f>_xlfn.CONCAT("CL_",clonemapC35[[#This Row],[Location]])</f>
        <v>CL_CC3-02:03</v>
      </c>
    </row>
    <row r="261" spans="27:37" x14ac:dyDescent="0.35">
      <c r="AA261" s="128" t="s">
        <v>5538</v>
      </c>
      <c r="AB261" s="10" t="s">
        <v>5160</v>
      </c>
      <c r="AC261" s="51" t="s">
        <v>4729</v>
      </c>
      <c r="AD261" s="10" t="s">
        <v>3794</v>
      </c>
      <c r="AE261" s="111" t="s">
        <v>3795</v>
      </c>
      <c r="AF261" s="111" t="s">
        <v>3795</v>
      </c>
      <c r="AG261" s="3" t="s">
        <v>5371</v>
      </c>
      <c r="AH261" s="124">
        <v>17</v>
      </c>
      <c r="AI261" s="145" t="s">
        <v>2353</v>
      </c>
      <c r="AJ261" s="145" t="s">
        <v>1636</v>
      </c>
      <c r="AK261" s="145" t="str">
        <f>_xlfn.CONCAT("CL_",clonemapC35[[#This Row],[Location]])</f>
        <v>CL_CC3-02:04</v>
      </c>
    </row>
    <row r="262" spans="27:37" x14ac:dyDescent="0.35">
      <c r="AA262" s="128" t="s">
        <v>5538</v>
      </c>
      <c r="AB262" s="10" t="s">
        <v>5161</v>
      </c>
      <c r="AC262" s="51" t="s">
        <v>4665</v>
      </c>
      <c r="AD262" s="10" t="s">
        <v>5114</v>
      </c>
      <c r="AE262" s="111" t="s">
        <v>5189</v>
      </c>
      <c r="AF262" s="111" t="s">
        <v>5189</v>
      </c>
      <c r="AG262" s="3" t="s">
        <v>4937</v>
      </c>
      <c r="AH262" s="124">
        <v>14</v>
      </c>
      <c r="AI262" s="145" t="s">
        <v>2353</v>
      </c>
      <c r="AJ262" s="145">
        <v>42</v>
      </c>
      <c r="AK262" s="145" t="str">
        <f>_xlfn.CONCAT("CL_",clonemapC35[[#This Row],[Location]])</f>
        <v>CL_CC3-03:01</v>
      </c>
    </row>
    <row r="263" spans="27:37" x14ac:dyDescent="0.35">
      <c r="AA263" s="128" t="s">
        <v>5538</v>
      </c>
      <c r="AB263" s="10" t="s">
        <v>5161</v>
      </c>
      <c r="AC263" s="51" t="s">
        <v>4686</v>
      </c>
      <c r="AD263" s="10" t="s">
        <v>5114</v>
      </c>
      <c r="AE263" s="110" t="s">
        <v>5141</v>
      </c>
      <c r="AF263" s="110" t="s">
        <v>5141</v>
      </c>
      <c r="AG263" s="3" t="s">
        <v>4922</v>
      </c>
      <c r="AH263" s="124">
        <v>14</v>
      </c>
      <c r="AI263" s="145" t="s">
        <v>2353</v>
      </c>
      <c r="AJ263" s="145" t="s">
        <v>1636</v>
      </c>
      <c r="AK263" s="145" t="str">
        <f>_xlfn.CONCAT("CL_",clonemapC35[[#This Row],[Location]])</f>
        <v>CL_CC3-03:02</v>
      </c>
    </row>
    <row r="264" spans="27:37" x14ac:dyDescent="0.35">
      <c r="AA264" s="128" t="s">
        <v>5538</v>
      </c>
      <c r="AB264" s="10" t="s">
        <v>5161</v>
      </c>
      <c r="AC264" s="51" t="s">
        <v>4707</v>
      </c>
      <c r="AD264" s="10" t="s">
        <v>5116</v>
      </c>
      <c r="AE264" s="111" t="s">
        <v>5119</v>
      </c>
      <c r="AF264" s="111" t="s">
        <v>5119</v>
      </c>
      <c r="AG264" s="3" t="s">
        <v>4906</v>
      </c>
      <c r="AH264" s="124">
        <v>14</v>
      </c>
      <c r="AI264" s="145" t="s">
        <v>2353</v>
      </c>
      <c r="AJ264" s="145" t="s">
        <v>1636</v>
      </c>
      <c r="AK264" s="145" t="str">
        <f>_xlfn.CONCAT("CL_",clonemapC35[[#This Row],[Location]])</f>
        <v>CL_CC3-03:03</v>
      </c>
    </row>
    <row r="265" spans="27:37" x14ac:dyDescent="0.35">
      <c r="AA265" s="128" t="s">
        <v>5538</v>
      </c>
      <c r="AB265" s="10" t="s">
        <v>5161</v>
      </c>
      <c r="AC265" s="51" t="s">
        <v>4728</v>
      </c>
      <c r="AD265" s="10" t="s">
        <v>413</v>
      </c>
      <c r="AE265" s="111" t="s">
        <v>413</v>
      </c>
      <c r="AF265" s="111" t="s">
        <v>413</v>
      </c>
      <c r="AG265" s="3" t="s">
        <v>413</v>
      </c>
      <c r="AH265" s="124"/>
      <c r="AI265" s="145" t="s">
        <v>1636</v>
      </c>
      <c r="AJ265" s="145" t="s">
        <v>1636</v>
      </c>
      <c r="AK265" s="145" t="str">
        <f>_xlfn.CONCAT("CL_",clonemapC35[[#This Row],[Location]])</f>
        <v>CL_CC3-03:04</v>
      </c>
    </row>
    <row r="266" spans="27:37" x14ac:dyDescent="0.35">
      <c r="AA266" s="128" t="s">
        <v>5538</v>
      </c>
      <c r="AB266" s="10" t="s">
        <v>5162</v>
      </c>
      <c r="AC266" s="51" t="s">
        <v>4664</v>
      </c>
      <c r="AD266" s="10" t="s">
        <v>5392</v>
      </c>
      <c r="AE266" s="111" t="s">
        <v>5403</v>
      </c>
      <c r="AF266" s="111" t="s">
        <v>5403</v>
      </c>
      <c r="AG266" s="3" t="s">
        <v>5399</v>
      </c>
      <c r="AH266" s="124">
        <v>22</v>
      </c>
      <c r="AI266" s="145" t="s">
        <v>2353</v>
      </c>
      <c r="AJ266" s="145">
        <v>49</v>
      </c>
      <c r="AK266" s="145" t="str">
        <f>_xlfn.CONCAT("CL_",clonemapC35[[#This Row],[Location]])</f>
        <v>CL_CC3-04:01</v>
      </c>
    </row>
    <row r="267" spans="27:37" x14ac:dyDescent="0.35">
      <c r="AA267" s="128" t="s">
        <v>5538</v>
      </c>
      <c r="AB267" s="10" t="s">
        <v>5162</v>
      </c>
      <c r="AC267" s="51" t="s">
        <v>4685</v>
      </c>
      <c r="AD267" s="10" t="s">
        <v>832</v>
      </c>
      <c r="AE267" s="110" t="s">
        <v>1111</v>
      </c>
      <c r="AF267" s="110" t="s">
        <v>1111</v>
      </c>
      <c r="AG267" s="3" t="s">
        <v>5221</v>
      </c>
      <c r="AH267" s="124">
        <v>6</v>
      </c>
      <c r="AI267" s="145" t="s">
        <v>2353</v>
      </c>
      <c r="AJ267" s="145" t="s">
        <v>1636</v>
      </c>
      <c r="AK267" s="145" t="str">
        <f>_xlfn.CONCAT("CL_",clonemapC35[[#This Row],[Location]])</f>
        <v>CL_CC3-04:02</v>
      </c>
    </row>
    <row r="268" spans="27:37" x14ac:dyDescent="0.35">
      <c r="AA268" s="128" t="s">
        <v>5538</v>
      </c>
      <c r="AB268" s="10" t="s">
        <v>5162</v>
      </c>
      <c r="AC268" s="51" t="s">
        <v>4706</v>
      </c>
      <c r="AD268" s="10" t="s">
        <v>3794</v>
      </c>
      <c r="AE268" s="111" t="s">
        <v>3795</v>
      </c>
      <c r="AF268" s="111" t="s">
        <v>3795</v>
      </c>
      <c r="AG268" s="3" t="s">
        <v>4940</v>
      </c>
      <c r="AH268" s="124">
        <v>21</v>
      </c>
      <c r="AI268" s="145" t="s">
        <v>2353</v>
      </c>
      <c r="AJ268" s="145" t="s">
        <v>1636</v>
      </c>
      <c r="AK268" s="145" t="str">
        <f>_xlfn.CONCAT("CL_",clonemapC35[[#This Row],[Location]])</f>
        <v>CL_CC3-04:03</v>
      </c>
    </row>
    <row r="269" spans="27:37" x14ac:dyDescent="0.35">
      <c r="AA269" s="128" t="s">
        <v>5538</v>
      </c>
      <c r="AB269" s="10" t="s">
        <v>5162</v>
      </c>
      <c r="AC269" s="51" t="s">
        <v>4727</v>
      </c>
      <c r="AD269" s="10" t="s">
        <v>413</v>
      </c>
      <c r="AE269" s="111" t="s">
        <v>413</v>
      </c>
      <c r="AF269" s="111" t="s">
        <v>413</v>
      </c>
      <c r="AG269" s="3" t="s">
        <v>413</v>
      </c>
      <c r="AH269" s="124"/>
      <c r="AI269" s="145" t="s">
        <v>1636</v>
      </c>
      <c r="AJ269" s="145" t="s">
        <v>1636</v>
      </c>
      <c r="AK269" s="145" t="str">
        <f>_xlfn.CONCAT("CL_",clonemapC35[[#This Row],[Location]])</f>
        <v>CL_CC3-04:04</v>
      </c>
    </row>
    <row r="270" spans="27:37" x14ac:dyDescent="0.35">
      <c r="AA270" s="128" t="s">
        <v>5538</v>
      </c>
      <c r="AB270" s="10" t="s">
        <v>5163</v>
      </c>
      <c r="AC270" s="51" t="s">
        <v>4663</v>
      </c>
      <c r="AD270" s="10" t="s">
        <v>5392</v>
      </c>
      <c r="AE270" s="111" t="s">
        <v>5403</v>
      </c>
      <c r="AF270" s="111" t="s">
        <v>5403</v>
      </c>
      <c r="AG270" s="3" t="s">
        <v>5396</v>
      </c>
      <c r="AH270" s="124">
        <v>9</v>
      </c>
      <c r="AI270" s="145" t="s">
        <v>2353</v>
      </c>
      <c r="AJ270" s="145">
        <v>49</v>
      </c>
      <c r="AK270" s="145" t="str">
        <f>_xlfn.CONCAT("CL_",clonemapC35[[#This Row],[Location]])</f>
        <v>CL_CC3-05:01</v>
      </c>
    </row>
    <row r="271" spans="27:37" x14ac:dyDescent="0.35">
      <c r="AA271" s="128" t="s">
        <v>5538</v>
      </c>
      <c r="AB271" s="10" t="s">
        <v>5163</v>
      </c>
      <c r="AC271" s="51" t="s">
        <v>4684</v>
      </c>
      <c r="AD271" s="10" t="s">
        <v>5392</v>
      </c>
      <c r="AE271" s="110" t="s">
        <v>5403</v>
      </c>
      <c r="AF271" s="110" t="s">
        <v>5403</v>
      </c>
      <c r="AG271" s="3" t="s">
        <v>5400</v>
      </c>
      <c r="AH271" s="124">
        <v>21</v>
      </c>
      <c r="AI271" s="145" t="s">
        <v>2353</v>
      </c>
      <c r="AJ271" s="145" t="s">
        <v>1636</v>
      </c>
      <c r="AK271" s="145" t="str">
        <f>_xlfn.CONCAT("CL_",clonemapC35[[#This Row],[Location]])</f>
        <v>CL_CC3-05:02</v>
      </c>
    </row>
    <row r="272" spans="27:37" x14ac:dyDescent="0.35">
      <c r="AA272" s="128" t="s">
        <v>5538</v>
      </c>
      <c r="AB272" s="10" t="s">
        <v>5163</v>
      </c>
      <c r="AC272" s="51" t="s">
        <v>4705</v>
      </c>
      <c r="AD272" s="10" t="s">
        <v>1475</v>
      </c>
      <c r="AE272" s="111" t="s">
        <v>1634</v>
      </c>
      <c r="AF272" s="111" t="s">
        <v>1634</v>
      </c>
      <c r="AG272" s="3" t="s">
        <v>4932</v>
      </c>
      <c r="AH272" s="124">
        <v>19</v>
      </c>
      <c r="AI272" s="145" t="s">
        <v>2353</v>
      </c>
      <c r="AJ272" s="145" t="s">
        <v>1636</v>
      </c>
      <c r="AK272" s="145" t="str">
        <f>_xlfn.CONCAT("CL_",clonemapC35[[#This Row],[Location]])</f>
        <v>CL_CC3-05:03</v>
      </c>
    </row>
    <row r="273" spans="27:37" x14ac:dyDescent="0.35">
      <c r="AA273" s="128" t="s">
        <v>5538</v>
      </c>
      <c r="AB273" s="10" t="s">
        <v>5163</v>
      </c>
      <c r="AC273" s="51" t="s">
        <v>4726</v>
      </c>
      <c r="AD273" s="10" t="s">
        <v>413</v>
      </c>
      <c r="AE273" s="111" t="s">
        <v>413</v>
      </c>
      <c r="AF273" s="111" t="s">
        <v>413</v>
      </c>
      <c r="AG273" s="3" t="s">
        <v>413</v>
      </c>
      <c r="AH273" s="124"/>
      <c r="AI273" s="145" t="s">
        <v>1636</v>
      </c>
      <c r="AJ273" s="145" t="s">
        <v>1636</v>
      </c>
      <c r="AK273" s="145" t="str">
        <f>_xlfn.CONCAT("CL_",clonemapC35[[#This Row],[Location]])</f>
        <v>CL_CC3-05:04</v>
      </c>
    </row>
    <row r="274" spans="27:37" x14ac:dyDescent="0.35">
      <c r="AA274" s="128" t="s">
        <v>5538</v>
      </c>
      <c r="AB274" s="10" t="s">
        <v>5164</v>
      </c>
      <c r="AC274" s="51" t="s">
        <v>4662</v>
      </c>
      <c r="AD274" s="10" t="s">
        <v>5392</v>
      </c>
      <c r="AE274" s="111" t="s">
        <v>5403</v>
      </c>
      <c r="AF274" s="111" t="s">
        <v>5403</v>
      </c>
      <c r="AG274" s="3" t="s">
        <v>5401</v>
      </c>
      <c r="AH274" s="124">
        <v>19</v>
      </c>
      <c r="AI274" s="145" t="s">
        <v>2353</v>
      </c>
      <c r="AJ274" s="145">
        <v>49</v>
      </c>
      <c r="AK274" s="145" t="str">
        <f>_xlfn.CONCAT("CL_",clonemapC35[[#This Row],[Location]])</f>
        <v>CL_CC3-06:01</v>
      </c>
    </row>
    <row r="275" spans="27:37" x14ac:dyDescent="0.35">
      <c r="AA275" s="128" t="s">
        <v>5538</v>
      </c>
      <c r="AB275" s="10" t="s">
        <v>5164</v>
      </c>
      <c r="AC275" s="51" t="s">
        <v>4683</v>
      </c>
      <c r="AD275" s="10" t="s">
        <v>1721</v>
      </c>
      <c r="AE275" s="110" t="s">
        <v>2109</v>
      </c>
      <c r="AF275" s="110" t="s">
        <v>2109</v>
      </c>
      <c r="AG275" s="3" t="s">
        <v>4456</v>
      </c>
      <c r="AH275" s="124">
        <v>30</v>
      </c>
      <c r="AI275" s="145" t="s">
        <v>2353</v>
      </c>
      <c r="AJ275" s="145" t="s">
        <v>1636</v>
      </c>
      <c r="AK275" s="145" t="str">
        <f>_xlfn.CONCAT("CL_",clonemapC35[[#This Row],[Location]])</f>
        <v>CL_CC3-06:02</v>
      </c>
    </row>
    <row r="276" spans="27:37" x14ac:dyDescent="0.35">
      <c r="AA276" s="128" t="s">
        <v>5538</v>
      </c>
      <c r="AB276" s="10" t="s">
        <v>5164</v>
      </c>
      <c r="AC276" s="51" t="s">
        <v>4704</v>
      </c>
      <c r="AD276" s="10" t="s">
        <v>413</v>
      </c>
      <c r="AE276" s="110" t="s">
        <v>413</v>
      </c>
      <c r="AF276" s="110" t="s">
        <v>413</v>
      </c>
      <c r="AG276" s="3" t="s">
        <v>413</v>
      </c>
      <c r="AH276" s="124"/>
      <c r="AI276" s="145" t="s">
        <v>1636</v>
      </c>
      <c r="AJ276" s="145" t="s">
        <v>1636</v>
      </c>
      <c r="AK276" s="145" t="str">
        <f>_xlfn.CONCAT("CL_",clonemapC35[[#This Row],[Location]])</f>
        <v>CL_CC3-06:03</v>
      </c>
    </row>
    <row r="277" spans="27:37" x14ac:dyDescent="0.35">
      <c r="AA277" s="128" t="s">
        <v>5538</v>
      </c>
      <c r="AB277" s="10" t="s">
        <v>5164</v>
      </c>
      <c r="AC277" s="51" t="s">
        <v>4725</v>
      </c>
      <c r="AD277" s="10" t="s">
        <v>413</v>
      </c>
      <c r="AE277" s="110" t="s">
        <v>413</v>
      </c>
      <c r="AF277" s="110" t="s">
        <v>413</v>
      </c>
      <c r="AG277" s="3" t="s">
        <v>413</v>
      </c>
      <c r="AH277" s="124"/>
      <c r="AI277" s="145" t="s">
        <v>1636</v>
      </c>
      <c r="AJ277" s="145" t="s">
        <v>1636</v>
      </c>
      <c r="AK277" s="145" t="str">
        <f>_xlfn.CONCAT("CL_",clonemapC35[[#This Row],[Location]])</f>
        <v>CL_CC3-06:04</v>
      </c>
    </row>
    <row r="278" spans="27:37" x14ac:dyDescent="0.35">
      <c r="AA278" s="128" t="s">
        <v>5538</v>
      </c>
      <c r="AB278" s="10" t="s">
        <v>5165</v>
      </c>
      <c r="AC278" s="51" t="s">
        <v>4661</v>
      </c>
      <c r="AD278" s="10" t="s">
        <v>1475</v>
      </c>
      <c r="AE278" s="110" t="s">
        <v>1634</v>
      </c>
      <c r="AF278" s="110" t="s">
        <v>1634</v>
      </c>
      <c r="AG278" s="3" t="s">
        <v>4931</v>
      </c>
      <c r="AH278" s="124">
        <v>6</v>
      </c>
      <c r="AI278" s="145" t="s">
        <v>2353</v>
      </c>
      <c r="AJ278" s="145">
        <v>45</v>
      </c>
      <c r="AK278" s="145" t="str">
        <f>_xlfn.CONCAT("CL_",clonemapC35[[#This Row],[Location]])</f>
        <v>CL_CC3-07:01</v>
      </c>
    </row>
    <row r="279" spans="27:37" x14ac:dyDescent="0.35">
      <c r="AA279" s="128" t="s">
        <v>5538</v>
      </c>
      <c r="AB279" s="10" t="s">
        <v>5165</v>
      </c>
      <c r="AC279" s="51" t="s">
        <v>4682</v>
      </c>
      <c r="AD279" s="10" t="s">
        <v>1475</v>
      </c>
      <c r="AE279" s="110" t="s">
        <v>1634</v>
      </c>
      <c r="AF279" s="110" t="s">
        <v>1634</v>
      </c>
      <c r="AG279" s="3" t="s">
        <v>4309</v>
      </c>
      <c r="AH279" s="124">
        <v>39</v>
      </c>
      <c r="AI279" s="145" t="s">
        <v>2353</v>
      </c>
      <c r="AJ279" s="145" t="s">
        <v>1636</v>
      </c>
      <c r="AK279" s="145" t="str">
        <f>_xlfn.CONCAT("CL_",clonemapC35[[#This Row],[Location]])</f>
        <v>CL_CC3-07:02</v>
      </c>
    </row>
    <row r="280" spans="27:37" x14ac:dyDescent="0.35">
      <c r="AA280" s="128" t="s">
        <v>5538</v>
      </c>
      <c r="AB280" s="10" t="s">
        <v>5165</v>
      </c>
      <c r="AC280" s="51" t="s">
        <v>4703</v>
      </c>
      <c r="AD280" s="10" t="s">
        <v>413</v>
      </c>
      <c r="AE280" s="110" t="s">
        <v>413</v>
      </c>
      <c r="AF280" s="110" t="s">
        <v>413</v>
      </c>
      <c r="AG280" s="3" t="s">
        <v>413</v>
      </c>
      <c r="AH280" s="124"/>
      <c r="AI280" s="145" t="s">
        <v>1636</v>
      </c>
      <c r="AJ280" s="145" t="s">
        <v>1636</v>
      </c>
      <c r="AK280" s="145" t="str">
        <f>_xlfn.CONCAT("CL_",clonemapC35[[#This Row],[Location]])</f>
        <v>CL_CC3-07:03</v>
      </c>
    </row>
    <row r="281" spans="27:37" x14ac:dyDescent="0.35">
      <c r="AA281" s="128" t="s">
        <v>5538</v>
      </c>
      <c r="AB281" s="10" t="s">
        <v>5165</v>
      </c>
      <c r="AC281" s="51" t="s">
        <v>4724</v>
      </c>
      <c r="AD281" s="10" t="s">
        <v>413</v>
      </c>
      <c r="AE281" s="110" t="s">
        <v>413</v>
      </c>
      <c r="AF281" s="110" t="s">
        <v>413</v>
      </c>
      <c r="AG281" s="3" t="s">
        <v>413</v>
      </c>
      <c r="AH281" s="124"/>
      <c r="AI281" s="145" t="s">
        <v>1636</v>
      </c>
      <c r="AJ281" s="145" t="s">
        <v>1636</v>
      </c>
      <c r="AK281" s="145" t="str">
        <f>_xlfn.CONCAT("CL_",clonemapC35[[#This Row],[Location]])</f>
        <v>CL_CC3-07:04</v>
      </c>
    </row>
    <row r="282" spans="27:37" x14ac:dyDescent="0.35">
      <c r="AA282" s="128" t="s">
        <v>5538</v>
      </c>
      <c r="AB282" s="10" t="s">
        <v>5166</v>
      </c>
      <c r="AC282" s="51" t="s">
        <v>4569</v>
      </c>
      <c r="AD282" s="10" t="s">
        <v>2092</v>
      </c>
      <c r="AE282" s="110" t="s">
        <v>2100</v>
      </c>
      <c r="AF282" s="110" t="s">
        <v>2100</v>
      </c>
      <c r="AG282" s="3" t="s">
        <v>4945</v>
      </c>
      <c r="AH282" s="124">
        <v>18</v>
      </c>
      <c r="AI282" s="145" t="s">
        <v>2353</v>
      </c>
      <c r="AJ282" s="145">
        <v>49</v>
      </c>
      <c r="AK282" s="145" t="str">
        <f>_xlfn.CONCAT("CL_",clonemapC35[[#This Row],[Location]])</f>
        <v>CL_DD1-01:01</v>
      </c>
    </row>
    <row r="283" spans="27:37" x14ac:dyDescent="0.35">
      <c r="AA283" s="128" t="s">
        <v>5538</v>
      </c>
      <c r="AB283" s="10" t="s">
        <v>5166</v>
      </c>
      <c r="AC283" s="51" t="s">
        <v>4590</v>
      </c>
      <c r="AD283" s="10" t="s">
        <v>5392</v>
      </c>
      <c r="AE283" s="110" t="s">
        <v>5403</v>
      </c>
      <c r="AF283" s="110" t="s">
        <v>5403</v>
      </c>
      <c r="AG283" s="3" t="s">
        <v>5402</v>
      </c>
      <c r="AH283" s="124">
        <v>31</v>
      </c>
      <c r="AI283" s="145" t="s">
        <v>2353</v>
      </c>
      <c r="AJ283" s="145" t="s">
        <v>1636</v>
      </c>
      <c r="AK283" s="145" t="str">
        <f>_xlfn.CONCAT("CL_",clonemapC35[[#This Row],[Location]])</f>
        <v>CL_DD1-01:02</v>
      </c>
    </row>
    <row r="284" spans="27:37" x14ac:dyDescent="0.35">
      <c r="AA284" s="128" t="s">
        <v>5538</v>
      </c>
      <c r="AB284" s="10" t="s">
        <v>5166</v>
      </c>
      <c r="AC284" s="51" t="s">
        <v>4611</v>
      </c>
      <c r="AD284" s="10" t="s">
        <v>413</v>
      </c>
      <c r="AE284" s="110" t="s">
        <v>413</v>
      </c>
      <c r="AF284" s="110" t="s">
        <v>413</v>
      </c>
      <c r="AG284" s="3" t="s">
        <v>413</v>
      </c>
      <c r="AH284" s="124"/>
      <c r="AI284" s="145" t="s">
        <v>1636</v>
      </c>
      <c r="AJ284" s="145" t="s">
        <v>1636</v>
      </c>
      <c r="AK284" s="145" t="str">
        <f>_xlfn.CONCAT("CL_",clonemapC35[[#This Row],[Location]])</f>
        <v>CL_DD1-01:03</v>
      </c>
    </row>
    <row r="285" spans="27:37" x14ac:dyDescent="0.35">
      <c r="AA285" s="128" t="s">
        <v>5538</v>
      </c>
      <c r="AB285" s="10" t="s">
        <v>5166</v>
      </c>
      <c r="AC285" s="51" t="s">
        <v>4632</v>
      </c>
      <c r="AD285" s="10" t="s">
        <v>413</v>
      </c>
      <c r="AE285" s="110" t="s">
        <v>413</v>
      </c>
      <c r="AF285" s="110" t="s">
        <v>413</v>
      </c>
      <c r="AG285" s="3" t="s">
        <v>413</v>
      </c>
      <c r="AH285" s="124"/>
      <c r="AI285" s="145" t="s">
        <v>1636</v>
      </c>
      <c r="AJ285" s="145" t="s">
        <v>1636</v>
      </c>
      <c r="AK285" s="145" t="str">
        <f>_xlfn.CONCAT("CL_",clonemapC35[[#This Row],[Location]])</f>
        <v>CL_DD1-01:04</v>
      </c>
    </row>
    <row r="286" spans="27:37" x14ac:dyDescent="0.35">
      <c r="AA286" s="128" t="s">
        <v>5538</v>
      </c>
      <c r="AB286" s="10" t="s">
        <v>5167</v>
      </c>
      <c r="AC286" s="51" t="s">
        <v>4568</v>
      </c>
      <c r="AD286" s="10" t="s">
        <v>2092</v>
      </c>
      <c r="AE286" s="110" t="s">
        <v>2100</v>
      </c>
      <c r="AF286" s="110" t="s">
        <v>2100</v>
      </c>
      <c r="AG286" s="3" t="s">
        <v>5216</v>
      </c>
      <c r="AH286" s="124">
        <v>28</v>
      </c>
      <c r="AI286" s="145" t="s">
        <v>2353</v>
      </c>
      <c r="AJ286" s="145">
        <v>49</v>
      </c>
      <c r="AK286" s="145" t="str">
        <f>_xlfn.CONCAT("CL_",clonemapC35[[#This Row],[Location]])</f>
        <v>CL_DD1-02:01</v>
      </c>
    </row>
    <row r="287" spans="27:37" x14ac:dyDescent="0.35">
      <c r="AA287" s="128" t="s">
        <v>5538</v>
      </c>
      <c r="AB287" s="10" t="s">
        <v>5167</v>
      </c>
      <c r="AC287" s="51" t="s">
        <v>4589</v>
      </c>
      <c r="AD287" s="10" t="s">
        <v>829</v>
      </c>
      <c r="AE287" s="110" t="s">
        <v>1083</v>
      </c>
      <c r="AF287" s="110" t="s">
        <v>1083</v>
      </c>
      <c r="AG287" s="3" t="s">
        <v>4307</v>
      </c>
      <c r="AH287" s="124">
        <v>21</v>
      </c>
      <c r="AI287" s="145" t="s">
        <v>2353</v>
      </c>
      <c r="AJ287" s="145" t="s">
        <v>1636</v>
      </c>
      <c r="AK287" s="145" t="str">
        <f>_xlfn.CONCAT("CL_",clonemapC35[[#This Row],[Location]])</f>
        <v>CL_DD1-02:02</v>
      </c>
    </row>
    <row r="288" spans="27:37" x14ac:dyDescent="0.35">
      <c r="AA288" s="128" t="s">
        <v>5538</v>
      </c>
      <c r="AB288" s="10" t="s">
        <v>5167</v>
      </c>
      <c r="AC288" s="51" t="s">
        <v>4610</v>
      </c>
      <c r="AD288" s="10" t="s">
        <v>413</v>
      </c>
      <c r="AE288" s="111" t="s">
        <v>413</v>
      </c>
      <c r="AF288" s="111" t="s">
        <v>413</v>
      </c>
      <c r="AG288" s="3" t="s">
        <v>413</v>
      </c>
      <c r="AH288" s="124"/>
      <c r="AI288" s="145" t="s">
        <v>1636</v>
      </c>
      <c r="AJ288" s="145" t="s">
        <v>1636</v>
      </c>
      <c r="AK288" s="145" t="str">
        <f>_xlfn.CONCAT("CL_",clonemapC35[[#This Row],[Location]])</f>
        <v>CL_DD1-02:03</v>
      </c>
    </row>
    <row r="289" spans="27:37" x14ac:dyDescent="0.35">
      <c r="AA289" s="128" t="s">
        <v>5538</v>
      </c>
      <c r="AB289" s="10" t="s">
        <v>5167</v>
      </c>
      <c r="AC289" s="51" t="s">
        <v>4631</v>
      </c>
      <c r="AD289" s="10" t="s">
        <v>413</v>
      </c>
      <c r="AE289" s="111" t="s">
        <v>413</v>
      </c>
      <c r="AF289" s="111" t="s">
        <v>413</v>
      </c>
      <c r="AG289" s="3" t="s">
        <v>413</v>
      </c>
      <c r="AH289" s="124"/>
      <c r="AI289" s="145" t="s">
        <v>1636</v>
      </c>
      <c r="AJ289" s="145" t="s">
        <v>1636</v>
      </c>
      <c r="AK289" s="145" t="str">
        <f>_xlfn.CONCAT("CL_",clonemapC35[[#This Row],[Location]])</f>
        <v>CL_DD1-02:04</v>
      </c>
    </row>
    <row r="290" spans="27:37" x14ac:dyDescent="0.35">
      <c r="AA290" s="128" t="s">
        <v>5538</v>
      </c>
      <c r="AB290" s="10" t="s">
        <v>5168</v>
      </c>
      <c r="AC290" s="51" t="s">
        <v>4567</v>
      </c>
      <c r="AD290" s="10" t="s">
        <v>5390</v>
      </c>
      <c r="AE290" s="111" t="s">
        <v>5391</v>
      </c>
      <c r="AF290" s="111" t="s">
        <v>5391</v>
      </c>
      <c r="AG290" s="3" t="s">
        <v>5383</v>
      </c>
      <c r="AH290" s="124">
        <v>35</v>
      </c>
      <c r="AI290" s="145" t="s">
        <v>2353</v>
      </c>
      <c r="AJ290" s="145">
        <v>49</v>
      </c>
      <c r="AK290" s="145" t="str">
        <f>_xlfn.CONCAT("CL_",clonemapC35[[#This Row],[Location]])</f>
        <v>CL_DD1-03:01</v>
      </c>
    </row>
    <row r="291" spans="27:37" x14ac:dyDescent="0.35">
      <c r="AA291" s="128" t="s">
        <v>5538</v>
      </c>
      <c r="AB291" s="10" t="s">
        <v>5168</v>
      </c>
      <c r="AC291" s="51" t="s">
        <v>4588</v>
      </c>
      <c r="AD291" s="10" t="s">
        <v>2092</v>
      </c>
      <c r="AE291" s="110" t="s">
        <v>2100</v>
      </c>
      <c r="AF291" s="110" t="s">
        <v>2100</v>
      </c>
      <c r="AG291" s="3" t="s">
        <v>4136</v>
      </c>
      <c r="AH291" s="124">
        <v>14</v>
      </c>
      <c r="AI291" s="145" t="s">
        <v>2353</v>
      </c>
      <c r="AJ291" s="145" t="s">
        <v>1636</v>
      </c>
      <c r="AK291" s="145" t="str">
        <f>_xlfn.CONCAT("CL_",clonemapC35[[#This Row],[Location]])</f>
        <v>CL_DD1-03:02</v>
      </c>
    </row>
    <row r="292" spans="27:37" x14ac:dyDescent="0.35">
      <c r="AA292" s="128" t="s">
        <v>5538</v>
      </c>
      <c r="AB292" s="10" t="s">
        <v>5168</v>
      </c>
      <c r="AC292" s="51" t="s">
        <v>4609</v>
      </c>
      <c r="AD292" s="10" t="s">
        <v>413</v>
      </c>
      <c r="AE292" s="111" t="s">
        <v>413</v>
      </c>
      <c r="AF292" s="111" t="s">
        <v>413</v>
      </c>
      <c r="AG292" s="3" t="s">
        <v>413</v>
      </c>
      <c r="AH292" s="124"/>
      <c r="AI292" s="145" t="s">
        <v>1636</v>
      </c>
      <c r="AJ292" s="145" t="s">
        <v>1636</v>
      </c>
      <c r="AK292" s="145" t="str">
        <f>_xlfn.CONCAT("CL_",clonemapC35[[#This Row],[Location]])</f>
        <v>CL_DD1-03:03</v>
      </c>
    </row>
    <row r="293" spans="27:37" x14ac:dyDescent="0.35">
      <c r="AA293" s="128" t="s">
        <v>5538</v>
      </c>
      <c r="AB293" s="10" t="s">
        <v>5168</v>
      </c>
      <c r="AC293" s="51" t="s">
        <v>4630</v>
      </c>
      <c r="AD293" s="10" t="s">
        <v>413</v>
      </c>
      <c r="AE293" s="111" t="s">
        <v>413</v>
      </c>
      <c r="AF293" s="111" t="s">
        <v>413</v>
      </c>
      <c r="AG293" s="3" t="s">
        <v>413</v>
      </c>
      <c r="AH293" s="124"/>
      <c r="AI293" s="145" t="s">
        <v>1636</v>
      </c>
      <c r="AJ293" s="145" t="s">
        <v>1636</v>
      </c>
      <c r="AK293" s="145" t="str">
        <f>_xlfn.CONCAT("CL_",clonemapC35[[#This Row],[Location]])</f>
        <v>CL_DD1-03:04</v>
      </c>
    </row>
    <row r="294" spans="27:37" x14ac:dyDescent="0.35">
      <c r="AA294" s="128" t="s">
        <v>5538</v>
      </c>
      <c r="AB294" s="10" t="s">
        <v>5169</v>
      </c>
      <c r="AC294" s="51" t="s">
        <v>4566</v>
      </c>
      <c r="AD294" s="10" t="s">
        <v>5390</v>
      </c>
      <c r="AE294" s="111" t="s">
        <v>5391</v>
      </c>
      <c r="AF294" s="111" t="s">
        <v>5391</v>
      </c>
      <c r="AG294" s="3" t="s">
        <v>5385</v>
      </c>
      <c r="AH294" s="124">
        <v>46</v>
      </c>
      <c r="AI294" s="145" t="s">
        <v>2353</v>
      </c>
      <c r="AJ294" s="145">
        <v>46</v>
      </c>
      <c r="AK294" s="145" t="str">
        <f>_xlfn.CONCAT("CL_",clonemapC35[[#This Row],[Location]])</f>
        <v>CL_DD1-04:01</v>
      </c>
    </row>
    <row r="295" spans="27:37" x14ac:dyDescent="0.35">
      <c r="AA295" s="128" t="s">
        <v>5538</v>
      </c>
      <c r="AB295" s="10" t="s">
        <v>5169</v>
      </c>
      <c r="AC295" s="51" t="s">
        <v>4587</v>
      </c>
      <c r="AD295" s="10" t="s">
        <v>413</v>
      </c>
      <c r="AE295" s="110" t="s">
        <v>413</v>
      </c>
      <c r="AF295" s="110" t="s">
        <v>413</v>
      </c>
      <c r="AG295" s="3" t="s">
        <v>413</v>
      </c>
      <c r="AH295" s="124"/>
      <c r="AI295" s="145" t="s">
        <v>1636</v>
      </c>
      <c r="AJ295" s="145" t="s">
        <v>1636</v>
      </c>
      <c r="AK295" s="145" t="str">
        <f>_xlfn.CONCAT("CL_",clonemapC35[[#This Row],[Location]])</f>
        <v>CL_DD1-04:02</v>
      </c>
    </row>
    <row r="296" spans="27:37" x14ac:dyDescent="0.35">
      <c r="AA296" s="128" t="s">
        <v>5538</v>
      </c>
      <c r="AB296" s="10" t="s">
        <v>5169</v>
      </c>
      <c r="AC296" s="51" t="s">
        <v>4608</v>
      </c>
      <c r="AD296" s="10" t="s">
        <v>413</v>
      </c>
      <c r="AE296" s="111" t="s">
        <v>413</v>
      </c>
      <c r="AF296" s="111" t="s">
        <v>413</v>
      </c>
      <c r="AG296" s="3" t="s">
        <v>413</v>
      </c>
      <c r="AH296" s="124"/>
      <c r="AI296" s="145" t="s">
        <v>1636</v>
      </c>
      <c r="AJ296" s="145" t="s">
        <v>1636</v>
      </c>
      <c r="AK296" s="145" t="str">
        <f>_xlfn.CONCAT("CL_",clonemapC35[[#This Row],[Location]])</f>
        <v>CL_DD1-04:03</v>
      </c>
    </row>
    <row r="297" spans="27:37" x14ac:dyDescent="0.35">
      <c r="AA297" s="128" t="s">
        <v>5538</v>
      </c>
      <c r="AB297" s="10" t="s">
        <v>5169</v>
      </c>
      <c r="AC297" s="51" t="s">
        <v>4629</v>
      </c>
      <c r="AD297" s="10" t="s">
        <v>413</v>
      </c>
      <c r="AE297" s="111" t="s">
        <v>413</v>
      </c>
      <c r="AF297" s="111" t="s">
        <v>413</v>
      </c>
      <c r="AG297" s="3" t="s">
        <v>413</v>
      </c>
      <c r="AH297" s="124"/>
      <c r="AI297" s="145" t="s">
        <v>1636</v>
      </c>
      <c r="AJ297" s="145" t="s">
        <v>1636</v>
      </c>
      <c r="AK297" s="145" t="str">
        <f>_xlfn.CONCAT("CL_",clonemapC35[[#This Row],[Location]])</f>
        <v>CL_DD1-04:04</v>
      </c>
    </row>
    <row r="298" spans="27:37" x14ac:dyDescent="0.35">
      <c r="AA298" s="128" t="s">
        <v>5538</v>
      </c>
      <c r="AB298" s="10" t="s">
        <v>5170</v>
      </c>
      <c r="AC298" s="51" t="s">
        <v>4565</v>
      </c>
      <c r="AD298" s="10" t="s">
        <v>5390</v>
      </c>
      <c r="AE298" s="111" t="s">
        <v>5391</v>
      </c>
      <c r="AF298" s="111" t="s">
        <v>5391</v>
      </c>
      <c r="AG298" s="3" t="s">
        <v>5380</v>
      </c>
      <c r="AH298" s="124">
        <v>24</v>
      </c>
      <c r="AI298" s="145" t="s">
        <v>2353</v>
      </c>
      <c r="AJ298" s="145">
        <v>49</v>
      </c>
      <c r="AK298" s="145" t="str">
        <f>_xlfn.CONCAT("CL_",clonemapC35[[#This Row],[Location]])</f>
        <v>CL_DD1-05:01</v>
      </c>
    </row>
    <row r="299" spans="27:37" x14ac:dyDescent="0.35">
      <c r="AA299" s="128" t="s">
        <v>5538</v>
      </c>
      <c r="AB299" s="10" t="s">
        <v>5170</v>
      </c>
      <c r="AC299" s="51" t="s">
        <v>4586</v>
      </c>
      <c r="AD299" s="10" t="s">
        <v>2092</v>
      </c>
      <c r="AE299" s="110" t="s">
        <v>2100</v>
      </c>
      <c r="AF299" s="110" t="s">
        <v>2100</v>
      </c>
      <c r="AG299" s="3" t="s">
        <v>4947</v>
      </c>
      <c r="AH299" s="124">
        <v>25</v>
      </c>
      <c r="AI299" s="145" t="s">
        <v>2353</v>
      </c>
      <c r="AJ299" s="145" t="s">
        <v>1636</v>
      </c>
      <c r="AK299" s="145" t="str">
        <f>_xlfn.CONCAT("CL_",clonemapC35[[#This Row],[Location]])</f>
        <v>CL_DD1-05:02</v>
      </c>
    </row>
    <row r="300" spans="27:37" x14ac:dyDescent="0.35">
      <c r="AA300" s="128" t="s">
        <v>5538</v>
      </c>
      <c r="AB300" s="10" t="s">
        <v>5170</v>
      </c>
      <c r="AC300" s="51" t="s">
        <v>4607</v>
      </c>
      <c r="AD300" s="10" t="s">
        <v>413</v>
      </c>
      <c r="AE300" s="111" t="s">
        <v>413</v>
      </c>
      <c r="AF300" s="111" t="s">
        <v>413</v>
      </c>
      <c r="AG300" s="3" t="s">
        <v>413</v>
      </c>
      <c r="AH300" s="124"/>
      <c r="AI300" s="145" t="s">
        <v>1636</v>
      </c>
      <c r="AJ300" s="145" t="s">
        <v>1636</v>
      </c>
      <c r="AK300" s="145" t="str">
        <f>_xlfn.CONCAT("CL_",clonemapC35[[#This Row],[Location]])</f>
        <v>CL_DD1-05:03</v>
      </c>
    </row>
    <row r="301" spans="27:37" x14ac:dyDescent="0.35">
      <c r="AA301" s="128" t="s">
        <v>5538</v>
      </c>
      <c r="AB301" s="10" t="s">
        <v>5170</v>
      </c>
      <c r="AC301" s="51" t="s">
        <v>4628</v>
      </c>
      <c r="AD301" s="10" t="s">
        <v>413</v>
      </c>
      <c r="AE301" s="111" t="s">
        <v>413</v>
      </c>
      <c r="AF301" s="111" t="s">
        <v>413</v>
      </c>
      <c r="AG301" s="3" t="s">
        <v>413</v>
      </c>
      <c r="AH301" s="124"/>
      <c r="AI301" s="145" t="s">
        <v>1636</v>
      </c>
      <c r="AJ301" s="145" t="s">
        <v>1636</v>
      </c>
      <c r="AK301" s="145" t="str">
        <f>_xlfn.CONCAT("CL_",clonemapC35[[#This Row],[Location]])</f>
        <v>CL_DD1-05:04</v>
      </c>
    </row>
    <row r="302" spans="27:37" x14ac:dyDescent="0.35">
      <c r="AA302" s="128" t="s">
        <v>5538</v>
      </c>
      <c r="AB302" s="10" t="s">
        <v>5171</v>
      </c>
      <c r="AC302" s="51" t="s">
        <v>4564</v>
      </c>
      <c r="AD302" s="10" t="s">
        <v>2092</v>
      </c>
      <c r="AE302" s="111" t="s">
        <v>2100</v>
      </c>
      <c r="AF302" s="111" t="s">
        <v>2100</v>
      </c>
      <c r="AG302" s="3" t="s">
        <v>4136</v>
      </c>
      <c r="AH302" s="124">
        <v>15</v>
      </c>
      <c r="AI302" s="145" t="s">
        <v>2353</v>
      </c>
      <c r="AJ302" s="145">
        <v>49</v>
      </c>
      <c r="AK302" s="145" t="str">
        <f>_xlfn.CONCAT("CL_",clonemapC35[[#This Row],[Location]])</f>
        <v>CL_DD1-06:01</v>
      </c>
    </row>
    <row r="303" spans="27:37" x14ac:dyDescent="0.35">
      <c r="AA303" s="128" t="s">
        <v>5538</v>
      </c>
      <c r="AB303" s="10" t="s">
        <v>5171</v>
      </c>
      <c r="AC303" s="51" t="s">
        <v>4585</v>
      </c>
      <c r="AD303" s="10" t="s">
        <v>837</v>
      </c>
      <c r="AE303" s="110" t="s">
        <v>1117</v>
      </c>
      <c r="AF303" s="110" t="s">
        <v>1117</v>
      </c>
      <c r="AG303" s="3" t="s">
        <v>3945</v>
      </c>
      <c r="AH303" s="124">
        <v>25</v>
      </c>
      <c r="AI303" s="145" t="s">
        <v>2353</v>
      </c>
      <c r="AJ303" s="145" t="s">
        <v>1636</v>
      </c>
      <c r="AK303" s="145" t="str">
        <f>_xlfn.CONCAT("CL_",clonemapC35[[#This Row],[Location]])</f>
        <v>CL_DD1-06:02</v>
      </c>
    </row>
    <row r="304" spans="27:37" x14ac:dyDescent="0.35">
      <c r="AA304" s="128" t="s">
        <v>5538</v>
      </c>
      <c r="AB304" s="10" t="s">
        <v>5171</v>
      </c>
      <c r="AC304" s="51" t="s">
        <v>4606</v>
      </c>
      <c r="AD304" s="10" t="s">
        <v>837</v>
      </c>
      <c r="AE304" s="111" t="s">
        <v>1117</v>
      </c>
      <c r="AF304" s="111" t="s">
        <v>1117</v>
      </c>
      <c r="AG304" s="3" t="s">
        <v>5384</v>
      </c>
      <c r="AH304" s="124">
        <v>9</v>
      </c>
      <c r="AI304" s="145" t="s">
        <v>2353</v>
      </c>
      <c r="AJ304" s="145" t="s">
        <v>1636</v>
      </c>
      <c r="AK304" s="145" t="str">
        <f>_xlfn.CONCAT("CL_",clonemapC35[[#This Row],[Location]])</f>
        <v>CL_DD1-06:03</v>
      </c>
    </row>
    <row r="305" spans="27:37" x14ac:dyDescent="0.35">
      <c r="AA305" s="128" t="s">
        <v>5538</v>
      </c>
      <c r="AB305" s="10" t="s">
        <v>5171</v>
      </c>
      <c r="AC305" s="51" t="s">
        <v>4627</v>
      </c>
      <c r="AD305" s="10" t="s">
        <v>413</v>
      </c>
      <c r="AE305" s="111" t="s">
        <v>413</v>
      </c>
      <c r="AF305" s="111" t="s">
        <v>413</v>
      </c>
      <c r="AG305" s="3" t="s">
        <v>413</v>
      </c>
      <c r="AH305" s="124"/>
      <c r="AI305" s="145" t="s">
        <v>1636</v>
      </c>
      <c r="AJ305" s="145" t="s">
        <v>1636</v>
      </c>
      <c r="AK305" s="145" t="str">
        <f>_xlfn.CONCAT("CL_",clonemapC35[[#This Row],[Location]])</f>
        <v>CL_DD1-06:04</v>
      </c>
    </row>
    <row r="306" spans="27:37" x14ac:dyDescent="0.35">
      <c r="AA306" s="128" t="s">
        <v>5538</v>
      </c>
      <c r="AB306" s="10" t="s">
        <v>5172</v>
      </c>
      <c r="AC306" s="51" t="s">
        <v>4563</v>
      </c>
      <c r="AD306" s="10" t="s">
        <v>2092</v>
      </c>
      <c r="AE306" s="111" t="s">
        <v>2100</v>
      </c>
      <c r="AF306" s="111" t="s">
        <v>2100</v>
      </c>
      <c r="AG306" t="s">
        <v>4947</v>
      </c>
      <c r="AH306" s="124">
        <v>19</v>
      </c>
      <c r="AI306" s="145" t="s">
        <v>2353</v>
      </c>
      <c r="AJ306" s="145">
        <v>49</v>
      </c>
      <c r="AK306" s="145" t="str">
        <f>_xlfn.CONCAT("CL_",clonemapC35[[#This Row],[Location]])</f>
        <v>CL_DD1-07:01</v>
      </c>
    </row>
    <row r="307" spans="27:37" x14ac:dyDescent="0.35">
      <c r="AA307" s="128" t="s">
        <v>5538</v>
      </c>
      <c r="AB307" s="10" t="s">
        <v>5172</v>
      </c>
      <c r="AC307" s="51" t="s">
        <v>4584</v>
      </c>
      <c r="AD307" s="10" t="s">
        <v>2092</v>
      </c>
      <c r="AE307" s="110" t="s">
        <v>2100</v>
      </c>
      <c r="AF307" s="110" t="s">
        <v>2100</v>
      </c>
      <c r="AG307" s="3" t="s">
        <v>4297</v>
      </c>
      <c r="AH307" s="124">
        <v>30</v>
      </c>
      <c r="AI307" s="145" t="s">
        <v>2353</v>
      </c>
      <c r="AJ307" s="145" t="s">
        <v>1636</v>
      </c>
      <c r="AK307" s="145" t="str">
        <f>_xlfn.CONCAT("CL_",clonemapC35[[#This Row],[Location]])</f>
        <v>CL_DD1-07:02</v>
      </c>
    </row>
    <row r="308" spans="27:37" x14ac:dyDescent="0.35">
      <c r="AA308" s="128" t="s">
        <v>5538</v>
      </c>
      <c r="AB308" s="10" t="s">
        <v>5172</v>
      </c>
      <c r="AC308" s="51" t="s">
        <v>4605</v>
      </c>
      <c r="AD308" s="10" t="s">
        <v>413</v>
      </c>
      <c r="AE308" s="111" t="s">
        <v>413</v>
      </c>
      <c r="AF308" s="111" t="s">
        <v>413</v>
      </c>
      <c r="AG308" s="3" t="s">
        <v>413</v>
      </c>
      <c r="AH308" s="124"/>
      <c r="AI308" s="145" t="s">
        <v>1636</v>
      </c>
      <c r="AJ308" s="145" t="s">
        <v>1636</v>
      </c>
      <c r="AK308" s="145" t="str">
        <f>_xlfn.CONCAT("CL_",clonemapC35[[#This Row],[Location]])</f>
        <v>CL_DD1-07:03</v>
      </c>
    </row>
    <row r="309" spans="27:37" x14ac:dyDescent="0.35">
      <c r="AA309" s="128" t="s">
        <v>5538</v>
      </c>
      <c r="AB309" s="10" t="s">
        <v>5172</v>
      </c>
      <c r="AC309" s="51" t="s">
        <v>4626</v>
      </c>
      <c r="AD309" s="10" t="s">
        <v>413</v>
      </c>
      <c r="AE309" s="111" t="s">
        <v>413</v>
      </c>
      <c r="AF309" s="111" t="s">
        <v>413</v>
      </c>
      <c r="AG309" s="3" t="s">
        <v>413</v>
      </c>
      <c r="AH309" s="124"/>
      <c r="AI309" s="145" t="s">
        <v>1636</v>
      </c>
      <c r="AJ309" s="145" t="s">
        <v>1636</v>
      </c>
      <c r="AK309" s="145" t="str">
        <f>_xlfn.CONCAT("CL_",clonemapC35[[#This Row],[Location]])</f>
        <v>CL_DD1-07:04</v>
      </c>
    </row>
    <row r="310" spans="27:37" x14ac:dyDescent="0.35">
      <c r="AA310" s="128" t="s">
        <v>5538</v>
      </c>
      <c r="AB310" s="10" t="s">
        <v>5173</v>
      </c>
      <c r="AC310" s="51" t="s">
        <v>4576</v>
      </c>
      <c r="AD310" s="10" t="s">
        <v>5393</v>
      </c>
      <c r="AE310" s="111" t="s">
        <v>5394</v>
      </c>
      <c r="AF310" s="111" t="s">
        <v>5394</v>
      </c>
      <c r="AG310" s="3" t="s">
        <v>5377</v>
      </c>
      <c r="AH310" s="124">
        <v>19</v>
      </c>
      <c r="AI310" s="145" t="s">
        <v>2353</v>
      </c>
      <c r="AJ310" s="145">
        <v>49</v>
      </c>
      <c r="AK310" s="145" t="str">
        <f>_xlfn.CONCAT("CL_",clonemapC35[[#This Row],[Location]])</f>
        <v>CL_DD2-01:01</v>
      </c>
    </row>
    <row r="311" spans="27:37" x14ac:dyDescent="0.35">
      <c r="AA311" s="128" t="s">
        <v>5538</v>
      </c>
      <c r="AB311" s="10" t="s">
        <v>5173</v>
      </c>
      <c r="AC311" s="51" t="s">
        <v>4597</v>
      </c>
      <c r="AD311" s="10" t="s">
        <v>2092</v>
      </c>
      <c r="AE311" s="110" t="s">
        <v>2100</v>
      </c>
      <c r="AF311" s="110" t="s">
        <v>2100</v>
      </c>
      <c r="AG311" s="3" t="s">
        <v>4947</v>
      </c>
      <c r="AH311" s="124">
        <v>5</v>
      </c>
      <c r="AI311" s="145" t="s">
        <v>2353</v>
      </c>
      <c r="AJ311" s="145" t="s">
        <v>1636</v>
      </c>
      <c r="AK311" s="145" t="str">
        <f>_xlfn.CONCAT("CL_",clonemapC35[[#This Row],[Location]])</f>
        <v>CL_DD2-01:02</v>
      </c>
    </row>
    <row r="312" spans="27:37" x14ac:dyDescent="0.35">
      <c r="AA312" s="128" t="s">
        <v>5538</v>
      </c>
      <c r="AB312" s="10" t="s">
        <v>5173</v>
      </c>
      <c r="AC312" s="51" t="s">
        <v>4618</v>
      </c>
      <c r="AD312" s="10" t="s">
        <v>5393</v>
      </c>
      <c r="AE312" s="111" t="s">
        <v>5394</v>
      </c>
      <c r="AF312" s="111" t="s">
        <v>5394</v>
      </c>
      <c r="AG312" s="3" t="s">
        <v>5375</v>
      </c>
      <c r="AH312" s="124">
        <v>25</v>
      </c>
      <c r="AI312" s="145" t="s">
        <v>2353</v>
      </c>
      <c r="AJ312" s="145" t="s">
        <v>1636</v>
      </c>
      <c r="AK312" s="145" t="str">
        <f>_xlfn.CONCAT("CL_",clonemapC35[[#This Row],[Location]])</f>
        <v>CL_DD2-01:03</v>
      </c>
    </row>
    <row r="313" spans="27:37" x14ac:dyDescent="0.35">
      <c r="AA313" s="128" t="s">
        <v>5538</v>
      </c>
      <c r="AB313" s="10" t="s">
        <v>5173</v>
      </c>
      <c r="AC313" s="51" t="s">
        <v>4639</v>
      </c>
      <c r="AD313" s="10" t="s">
        <v>413</v>
      </c>
      <c r="AE313" s="111" t="s">
        <v>413</v>
      </c>
      <c r="AF313" s="111" t="s">
        <v>413</v>
      </c>
      <c r="AG313" s="3" t="s">
        <v>413</v>
      </c>
      <c r="AH313" s="124"/>
      <c r="AI313" s="145" t="s">
        <v>1636</v>
      </c>
      <c r="AJ313" s="145" t="s">
        <v>1636</v>
      </c>
      <c r="AK313" s="145" t="str">
        <f>_xlfn.CONCAT("CL_",clonemapC35[[#This Row],[Location]])</f>
        <v>CL_DD2-01:04</v>
      </c>
    </row>
    <row r="314" spans="27:37" x14ac:dyDescent="0.35">
      <c r="AA314" s="128" t="s">
        <v>5538</v>
      </c>
      <c r="AB314" s="10" t="s">
        <v>5174</v>
      </c>
      <c r="AC314" s="51" t="s">
        <v>4575</v>
      </c>
      <c r="AD314" s="10" t="s">
        <v>2092</v>
      </c>
      <c r="AE314" s="111" t="s">
        <v>2100</v>
      </c>
      <c r="AF314" s="111" t="s">
        <v>2100</v>
      </c>
      <c r="AG314" s="3" t="s">
        <v>4944</v>
      </c>
      <c r="AH314" s="124">
        <v>10</v>
      </c>
      <c r="AI314" s="145" t="s">
        <v>2353</v>
      </c>
      <c r="AJ314" s="145">
        <v>48</v>
      </c>
      <c r="AK314" s="145" t="str">
        <f>_xlfn.CONCAT("CL_",clonemapC35[[#This Row],[Location]])</f>
        <v>CL_DD2-02:01</v>
      </c>
    </row>
    <row r="315" spans="27:37" x14ac:dyDescent="0.35">
      <c r="AA315" s="128" t="s">
        <v>5538</v>
      </c>
      <c r="AB315" s="10" t="s">
        <v>5174</v>
      </c>
      <c r="AC315" s="51" t="s">
        <v>4596</v>
      </c>
      <c r="AD315" s="10" t="s">
        <v>2092</v>
      </c>
      <c r="AE315" s="110" t="s">
        <v>2100</v>
      </c>
      <c r="AF315" s="110" t="s">
        <v>2100</v>
      </c>
      <c r="AG315" s="3" t="s">
        <v>5379</v>
      </c>
      <c r="AH315" s="124">
        <v>38</v>
      </c>
      <c r="AI315" s="145" t="s">
        <v>2353</v>
      </c>
      <c r="AJ315" s="145" t="s">
        <v>1636</v>
      </c>
      <c r="AK315" s="145" t="str">
        <f>_xlfn.CONCAT("CL_",clonemapC35[[#This Row],[Location]])</f>
        <v>CL_DD2-02:02</v>
      </c>
    </row>
    <row r="316" spans="27:37" x14ac:dyDescent="0.35">
      <c r="AA316" s="128" t="s">
        <v>5538</v>
      </c>
      <c r="AB316" s="10" t="s">
        <v>5174</v>
      </c>
      <c r="AC316" s="51" t="s">
        <v>4617</v>
      </c>
      <c r="AD316" s="10" t="s">
        <v>413</v>
      </c>
      <c r="AE316" s="111" t="s">
        <v>413</v>
      </c>
      <c r="AF316" s="111" t="s">
        <v>413</v>
      </c>
      <c r="AG316" s="3" t="s">
        <v>413</v>
      </c>
      <c r="AH316" s="124"/>
      <c r="AI316" s="145" t="s">
        <v>1636</v>
      </c>
      <c r="AJ316" s="145" t="s">
        <v>1636</v>
      </c>
      <c r="AK316" s="145" t="str">
        <f>_xlfn.CONCAT("CL_",clonemapC35[[#This Row],[Location]])</f>
        <v>CL_DD2-02:03</v>
      </c>
    </row>
    <row r="317" spans="27:37" x14ac:dyDescent="0.35">
      <c r="AA317" s="128" t="s">
        <v>5538</v>
      </c>
      <c r="AB317" s="10" t="s">
        <v>5174</v>
      </c>
      <c r="AC317" s="51" t="s">
        <v>4638</v>
      </c>
      <c r="AD317" s="10" t="s">
        <v>413</v>
      </c>
      <c r="AE317" s="111" t="s">
        <v>413</v>
      </c>
      <c r="AF317" s="111" t="s">
        <v>413</v>
      </c>
      <c r="AG317" s="3" t="s">
        <v>413</v>
      </c>
      <c r="AH317" s="124"/>
      <c r="AI317" s="145" t="s">
        <v>1636</v>
      </c>
      <c r="AJ317" s="145" t="s">
        <v>1636</v>
      </c>
      <c r="AK317" s="145" t="str">
        <f>_xlfn.CONCAT("CL_",clonemapC35[[#This Row],[Location]])</f>
        <v>CL_DD2-02:04</v>
      </c>
    </row>
    <row r="318" spans="27:37" x14ac:dyDescent="0.35">
      <c r="AA318" s="128" t="s">
        <v>5538</v>
      </c>
      <c r="AB318" s="10" t="s">
        <v>5175</v>
      </c>
      <c r="AC318" s="51" t="s">
        <v>4574</v>
      </c>
      <c r="AD318" s="10" t="s">
        <v>5393</v>
      </c>
      <c r="AE318" s="111" t="s">
        <v>5394</v>
      </c>
      <c r="AF318" s="111" t="s">
        <v>5394</v>
      </c>
      <c r="AG318" s="3" t="s">
        <v>5376</v>
      </c>
      <c r="AH318" s="124">
        <v>24</v>
      </c>
      <c r="AI318" s="145" t="s">
        <v>2353</v>
      </c>
      <c r="AJ318" s="145">
        <v>49</v>
      </c>
      <c r="AK318" s="145" t="str">
        <f>_xlfn.CONCAT("CL_",clonemapC35[[#This Row],[Location]])</f>
        <v>CL_DD2-03:01</v>
      </c>
    </row>
    <row r="319" spans="27:37" x14ac:dyDescent="0.35">
      <c r="AA319" s="128" t="s">
        <v>5538</v>
      </c>
      <c r="AB319" s="10" t="s">
        <v>5175</v>
      </c>
      <c r="AC319" s="51" t="s">
        <v>4595</v>
      </c>
      <c r="AD319" s="10" t="s">
        <v>5393</v>
      </c>
      <c r="AE319" s="111" t="s">
        <v>5394</v>
      </c>
      <c r="AF319" s="111" t="s">
        <v>5394</v>
      </c>
      <c r="AG319" s="3" t="s">
        <v>5381</v>
      </c>
      <c r="AH319" s="124">
        <v>25</v>
      </c>
      <c r="AI319" s="145" t="s">
        <v>2353</v>
      </c>
      <c r="AJ319" s="145" t="s">
        <v>1636</v>
      </c>
      <c r="AK319" s="145" t="str">
        <f>_xlfn.CONCAT("CL_",clonemapC35[[#This Row],[Location]])</f>
        <v>CL_DD2-03:02</v>
      </c>
    </row>
    <row r="320" spans="27:37" x14ac:dyDescent="0.35">
      <c r="AA320" s="128" t="s">
        <v>5538</v>
      </c>
      <c r="AB320" s="10" t="s">
        <v>5175</v>
      </c>
      <c r="AC320" s="51" t="s">
        <v>4616</v>
      </c>
      <c r="AD320" s="10" t="s">
        <v>413</v>
      </c>
      <c r="AE320" s="111" t="s">
        <v>413</v>
      </c>
      <c r="AF320" s="111" t="s">
        <v>413</v>
      </c>
      <c r="AG320" s="3" t="s">
        <v>413</v>
      </c>
      <c r="AH320" s="124"/>
      <c r="AI320" s="145" t="s">
        <v>1636</v>
      </c>
      <c r="AJ320" s="145" t="s">
        <v>1636</v>
      </c>
      <c r="AK320" s="145" t="str">
        <f>_xlfn.CONCAT("CL_",clonemapC35[[#This Row],[Location]])</f>
        <v>CL_DD2-03:03</v>
      </c>
    </row>
    <row r="321" spans="27:37" x14ac:dyDescent="0.35">
      <c r="AA321" s="128" t="s">
        <v>5538</v>
      </c>
      <c r="AB321" s="10" t="s">
        <v>5175</v>
      </c>
      <c r="AC321" s="51" t="s">
        <v>4637</v>
      </c>
      <c r="AD321" s="10" t="s">
        <v>413</v>
      </c>
      <c r="AE321" s="111" t="s">
        <v>413</v>
      </c>
      <c r="AF321" s="111" t="s">
        <v>413</v>
      </c>
      <c r="AG321" s="3" t="s">
        <v>413</v>
      </c>
      <c r="AH321" s="124"/>
      <c r="AI321" s="145" t="s">
        <v>1636</v>
      </c>
      <c r="AJ321" s="145" t="s">
        <v>1636</v>
      </c>
      <c r="AK321" s="145" t="str">
        <f>_xlfn.CONCAT("CL_",clonemapC35[[#This Row],[Location]])</f>
        <v>CL_DD2-03:04</v>
      </c>
    </row>
    <row r="322" spans="27:37" x14ac:dyDescent="0.35">
      <c r="AA322" s="128" t="s">
        <v>5538</v>
      </c>
      <c r="AB322" s="10" t="s">
        <v>5176</v>
      </c>
      <c r="AC322" s="51" t="s">
        <v>4573</v>
      </c>
      <c r="AD322" s="10" t="s">
        <v>5390</v>
      </c>
      <c r="AE322" s="110" t="s">
        <v>5391</v>
      </c>
      <c r="AF322" s="110" t="s">
        <v>5391</v>
      </c>
      <c r="AG322" s="3" t="s">
        <v>5382</v>
      </c>
      <c r="AH322" s="124">
        <v>46</v>
      </c>
      <c r="AI322" s="145" t="s">
        <v>2353</v>
      </c>
      <c r="AJ322" s="145">
        <v>46</v>
      </c>
      <c r="AK322" s="145" t="str">
        <f>_xlfn.CONCAT("CL_",clonemapC35[[#This Row],[Location]])</f>
        <v>CL_DD2-04:01</v>
      </c>
    </row>
    <row r="323" spans="27:37" x14ac:dyDescent="0.35">
      <c r="AA323" s="128" t="s">
        <v>5538</v>
      </c>
      <c r="AB323" s="10" t="s">
        <v>5176</v>
      </c>
      <c r="AC323" s="51" t="s">
        <v>4594</v>
      </c>
      <c r="AD323" s="41" t="s">
        <v>413</v>
      </c>
      <c r="AE323" s="112" t="s">
        <v>413</v>
      </c>
      <c r="AF323" s="112" t="s">
        <v>413</v>
      </c>
      <c r="AG323" s="3" t="s">
        <v>413</v>
      </c>
      <c r="AH323" s="124"/>
      <c r="AI323" s="145" t="s">
        <v>1636</v>
      </c>
      <c r="AJ323" s="145" t="s">
        <v>1636</v>
      </c>
      <c r="AK323" s="145" t="str">
        <f>_xlfn.CONCAT("CL_",clonemapC35[[#This Row],[Location]])</f>
        <v>CL_DD2-04:02</v>
      </c>
    </row>
    <row r="324" spans="27:37" x14ac:dyDescent="0.35">
      <c r="AA324" s="128" t="s">
        <v>5538</v>
      </c>
      <c r="AB324" s="10" t="s">
        <v>5176</v>
      </c>
      <c r="AC324" s="51" t="s">
        <v>4615</v>
      </c>
      <c r="AD324" s="10" t="s">
        <v>413</v>
      </c>
      <c r="AE324" s="111" t="s">
        <v>413</v>
      </c>
      <c r="AF324" s="111" t="s">
        <v>413</v>
      </c>
      <c r="AG324" s="3" t="s">
        <v>413</v>
      </c>
      <c r="AH324" s="124"/>
      <c r="AI324" s="145" t="s">
        <v>1636</v>
      </c>
      <c r="AJ324" s="145" t="s">
        <v>1636</v>
      </c>
      <c r="AK324" s="145" t="str">
        <f>_xlfn.CONCAT("CL_",clonemapC35[[#This Row],[Location]])</f>
        <v>CL_DD2-04:03</v>
      </c>
    </row>
    <row r="325" spans="27:37" x14ac:dyDescent="0.35">
      <c r="AA325" s="128" t="s">
        <v>5538</v>
      </c>
      <c r="AB325" s="10" t="s">
        <v>5176</v>
      </c>
      <c r="AC325" s="51" t="s">
        <v>4636</v>
      </c>
      <c r="AD325" s="10" t="s">
        <v>413</v>
      </c>
      <c r="AE325" s="111" t="s">
        <v>413</v>
      </c>
      <c r="AF325" s="111" t="s">
        <v>413</v>
      </c>
      <c r="AG325" s="3" t="s">
        <v>413</v>
      </c>
      <c r="AH325" s="124"/>
      <c r="AI325" s="145" t="s">
        <v>1636</v>
      </c>
      <c r="AJ325" s="145" t="s">
        <v>1636</v>
      </c>
      <c r="AK325" s="145" t="str">
        <f>_xlfn.CONCAT("CL_",clonemapC35[[#This Row],[Location]])</f>
        <v>CL_DD2-04:04</v>
      </c>
    </row>
    <row r="326" spans="27:37" x14ac:dyDescent="0.35">
      <c r="AA326" s="128" t="s">
        <v>5538</v>
      </c>
      <c r="AB326" s="10" t="s">
        <v>5180</v>
      </c>
      <c r="AC326" s="51" t="s">
        <v>4572</v>
      </c>
      <c r="AD326" s="10" t="s">
        <v>2092</v>
      </c>
      <c r="AE326" s="111" t="s">
        <v>2100</v>
      </c>
      <c r="AF326" s="111" t="s">
        <v>2100</v>
      </c>
      <c r="AG326" s="3" t="s">
        <v>4946</v>
      </c>
      <c r="AH326" s="124">
        <v>43</v>
      </c>
      <c r="AI326" s="145" t="s">
        <v>2353</v>
      </c>
      <c r="AJ326" s="145">
        <v>43</v>
      </c>
      <c r="AK326" s="145" t="str">
        <f>_xlfn.CONCAT("CL_",clonemapC35[[#This Row],[Location]])</f>
        <v>CL_DD2-05:01</v>
      </c>
    </row>
    <row r="327" spans="27:37" x14ac:dyDescent="0.35">
      <c r="AA327" s="128" t="s">
        <v>5538</v>
      </c>
      <c r="AB327" s="10" t="s">
        <v>5180</v>
      </c>
      <c r="AC327" s="51" t="s">
        <v>4593</v>
      </c>
      <c r="AD327" s="10" t="s">
        <v>413</v>
      </c>
      <c r="AE327" s="110" t="s">
        <v>413</v>
      </c>
      <c r="AF327" s="110" t="s">
        <v>413</v>
      </c>
      <c r="AG327" s="3" t="s">
        <v>413</v>
      </c>
      <c r="AH327" s="124"/>
      <c r="AI327" s="145" t="s">
        <v>1636</v>
      </c>
      <c r="AJ327" s="145" t="s">
        <v>1636</v>
      </c>
      <c r="AK327" s="145" t="str">
        <f>_xlfn.CONCAT("CL_",clonemapC35[[#This Row],[Location]])</f>
        <v>CL_DD2-05:02</v>
      </c>
    </row>
    <row r="328" spans="27:37" x14ac:dyDescent="0.35">
      <c r="AA328" s="128" t="s">
        <v>5538</v>
      </c>
      <c r="AB328" s="10" t="s">
        <v>5180</v>
      </c>
      <c r="AC328" s="51" t="s">
        <v>4614</v>
      </c>
      <c r="AD328" s="10" t="s">
        <v>413</v>
      </c>
      <c r="AE328" s="111" t="s">
        <v>413</v>
      </c>
      <c r="AF328" s="111" t="s">
        <v>413</v>
      </c>
      <c r="AG328" s="3" t="s">
        <v>413</v>
      </c>
      <c r="AH328" s="124"/>
      <c r="AI328" s="145" t="s">
        <v>1636</v>
      </c>
      <c r="AJ328" s="145" t="s">
        <v>1636</v>
      </c>
      <c r="AK328" s="145" t="str">
        <f>_xlfn.CONCAT("CL_",clonemapC35[[#This Row],[Location]])</f>
        <v>CL_DD2-05:03</v>
      </c>
    </row>
    <row r="329" spans="27:37" x14ac:dyDescent="0.35">
      <c r="AA329" s="128" t="s">
        <v>5538</v>
      </c>
      <c r="AB329" s="10" t="s">
        <v>5180</v>
      </c>
      <c r="AC329" s="51" t="s">
        <v>4635</v>
      </c>
      <c r="AD329" s="10" t="s">
        <v>413</v>
      </c>
      <c r="AE329" s="111" t="s">
        <v>413</v>
      </c>
      <c r="AF329" s="111" t="s">
        <v>413</v>
      </c>
      <c r="AG329" s="3" t="s">
        <v>413</v>
      </c>
      <c r="AH329" s="124"/>
      <c r="AI329" s="145" t="s">
        <v>1636</v>
      </c>
      <c r="AJ329" s="145" t="s">
        <v>1636</v>
      </c>
      <c r="AK329" s="145" t="str">
        <f>_xlfn.CONCAT("CL_",clonemapC35[[#This Row],[Location]])</f>
        <v>CL_DD2-05:04</v>
      </c>
    </row>
    <row r="330" spans="27:37" x14ac:dyDescent="0.35">
      <c r="AA330" s="128" t="s">
        <v>5538</v>
      </c>
      <c r="AB330" s="10" t="s">
        <v>5181</v>
      </c>
      <c r="AC330" s="51" t="s">
        <v>4571</v>
      </c>
      <c r="AD330" s="10" t="s">
        <v>2092</v>
      </c>
      <c r="AE330" s="111" t="s">
        <v>2100</v>
      </c>
      <c r="AF330" s="111" t="s">
        <v>2100</v>
      </c>
      <c r="AG330" s="3" t="s">
        <v>4947</v>
      </c>
      <c r="AH330" s="124">
        <v>2</v>
      </c>
      <c r="AI330" s="145" t="s">
        <v>2353</v>
      </c>
      <c r="AJ330" s="145">
        <v>49</v>
      </c>
      <c r="AK330" s="145" t="str">
        <f>_xlfn.CONCAT("CL_",clonemapC35[[#This Row],[Location]])</f>
        <v>CL_DD2-06:01</v>
      </c>
    </row>
    <row r="331" spans="27:37" x14ac:dyDescent="0.35">
      <c r="AA331" s="128" t="s">
        <v>5538</v>
      </c>
      <c r="AB331" s="10" t="s">
        <v>5181</v>
      </c>
      <c r="AC331" s="51" t="s">
        <v>4592</v>
      </c>
      <c r="AD331" s="10" t="s">
        <v>2092</v>
      </c>
      <c r="AE331" s="110" t="s">
        <v>2100</v>
      </c>
      <c r="AF331" s="110" t="s">
        <v>2100</v>
      </c>
      <c r="AG331" s="3" t="s">
        <v>4945</v>
      </c>
      <c r="AH331" s="124">
        <v>29</v>
      </c>
      <c r="AI331" s="145" t="s">
        <v>2353</v>
      </c>
      <c r="AJ331" s="145" t="s">
        <v>1636</v>
      </c>
      <c r="AK331" s="145" t="str">
        <f>_xlfn.CONCAT("CL_",clonemapC35[[#This Row],[Location]])</f>
        <v>CL_DD2-06:02</v>
      </c>
    </row>
    <row r="332" spans="27:37" x14ac:dyDescent="0.35">
      <c r="AA332" s="128" t="s">
        <v>5538</v>
      </c>
      <c r="AB332" s="10" t="s">
        <v>5181</v>
      </c>
      <c r="AC332" s="51" t="s">
        <v>4613</v>
      </c>
      <c r="AD332" s="10" t="s">
        <v>5390</v>
      </c>
      <c r="AE332" s="111" t="s">
        <v>5391</v>
      </c>
      <c r="AF332" s="111" t="s">
        <v>5391</v>
      </c>
      <c r="AG332" s="3" t="s">
        <v>5383</v>
      </c>
      <c r="AH332" s="124">
        <v>18</v>
      </c>
      <c r="AI332" s="145" t="s">
        <v>2353</v>
      </c>
      <c r="AJ332" s="145" t="s">
        <v>1636</v>
      </c>
      <c r="AK332" s="145" t="str">
        <f>_xlfn.CONCAT("CL_",clonemapC35[[#This Row],[Location]])</f>
        <v>CL_DD2-06:03</v>
      </c>
    </row>
    <row r="333" spans="27:37" x14ac:dyDescent="0.35">
      <c r="AA333" s="128" t="s">
        <v>5538</v>
      </c>
      <c r="AB333" s="10" t="s">
        <v>5181</v>
      </c>
      <c r="AC333" s="51" t="s">
        <v>4634</v>
      </c>
      <c r="AD333" s="10" t="s">
        <v>413</v>
      </c>
      <c r="AE333" s="111" t="s">
        <v>413</v>
      </c>
      <c r="AF333" s="111" t="s">
        <v>413</v>
      </c>
      <c r="AG333" s="3" t="s">
        <v>413</v>
      </c>
      <c r="AH333" s="124"/>
      <c r="AI333" s="145" t="s">
        <v>1636</v>
      </c>
      <c r="AJ333" s="145" t="s">
        <v>1636</v>
      </c>
      <c r="AK333" s="145" t="str">
        <f>_xlfn.CONCAT("CL_",clonemapC35[[#This Row],[Location]])</f>
        <v>CL_DD2-06:04</v>
      </c>
    </row>
    <row r="334" spans="27:37" x14ac:dyDescent="0.35">
      <c r="AA334" s="128" t="s">
        <v>5538</v>
      </c>
      <c r="AB334" s="10" t="s">
        <v>5182</v>
      </c>
      <c r="AC334" s="51" t="s">
        <v>4570</v>
      </c>
      <c r="AD334" s="10" t="s">
        <v>5390</v>
      </c>
      <c r="AE334" s="111" t="s">
        <v>5391</v>
      </c>
      <c r="AF334" s="111" t="s">
        <v>5391</v>
      </c>
      <c r="AG334" s="3" t="s">
        <v>5380</v>
      </c>
      <c r="AH334" s="124">
        <v>49</v>
      </c>
      <c r="AI334" s="145" t="s">
        <v>2353</v>
      </c>
      <c r="AJ334" s="145">
        <v>49</v>
      </c>
      <c r="AK334" s="145" t="str">
        <f>_xlfn.CONCAT("CL_",clonemapC35[[#This Row],[Location]])</f>
        <v>CL_DD2-07:01</v>
      </c>
    </row>
    <row r="335" spans="27:37" x14ac:dyDescent="0.35">
      <c r="AA335" s="128" t="s">
        <v>5538</v>
      </c>
      <c r="AB335" s="10" t="s">
        <v>5182</v>
      </c>
      <c r="AC335" s="51" t="s">
        <v>4591</v>
      </c>
      <c r="AD335" s="10" t="s">
        <v>413</v>
      </c>
      <c r="AE335" s="110" t="s">
        <v>413</v>
      </c>
      <c r="AF335" s="110" t="s">
        <v>413</v>
      </c>
      <c r="AG335" s="3" t="s">
        <v>413</v>
      </c>
      <c r="AH335" s="124"/>
      <c r="AI335" s="145" t="s">
        <v>1636</v>
      </c>
      <c r="AJ335" s="145" t="s">
        <v>1636</v>
      </c>
      <c r="AK335" s="145" t="str">
        <f>_xlfn.CONCAT("CL_",clonemapC35[[#This Row],[Location]])</f>
        <v>CL_DD2-07:02</v>
      </c>
    </row>
    <row r="336" spans="27:37" x14ac:dyDescent="0.35">
      <c r="AA336" s="128" t="s">
        <v>5538</v>
      </c>
      <c r="AB336" s="10" t="s">
        <v>5182</v>
      </c>
      <c r="AC336" s="51" t="s">
        <v>4612</v>
      </c>
      <c r="AD336" s="10" t="s">
        <v>413</v>
      </c>
      <c r="AE336" s="111" t="s">
        <v>413</v>
      </c>
      <c r="AF336" s="111" t="s">
        <v>413</v>
      </c>
      <c r="AG336" s="3" t="s">
        <v>413</v>
      </c>
      <c r="AH336" s="124"/>
      <c r="AI336" s="145" t="s">
        <v>1636</v>
      </c>
      <c r="AJ336" s="145" t="s">
        <v>1636</v>
      </c>
      <c r="AK336" s="145" t="str">
        <f>_xlfn.CONCAT("CL_",clonemapC35[[#This Row],[Location]])</f>
        <v>CL_DD2-07:03</v>
      </c>
    </row>
    <row r="337" spans="27:37" x14ac:dyDescent="0.35">
      <c r="AA337" s="128" t="s">
        <v>5538</v>
      </c>
      <c r="AB337" s="10" t="s">
        <v>5182</v>
      </c>
      <c r="AC337" s="51" t="s">
        <v>4633</v>
      </c>
      <c r="AD337" s="10" t="s">
        <v>413</v>
      </c>
      <c r="AE337" s="111" t="s">
        <v>413</v>
      </c>
      <c r="AF337" s="111" t="s">
        <v>413</v>
      </c>
      <c r="AG337" s="3" t="s">
        <v>413</v>
      </c>
      <c r="AH337" s="124"/>
      <c r="AI337" s="145" t="s">
        <v>1636</v>
      </c>
      <c r="AJ337" s="145" t="s">
        <v>1636</v>
      </c>
      <c r="AK337" s="145" t="str">
        <f>_xlfn.CONCAT("CL_",clonemapC35[[#This Row],[Location]])</f>
        <v>CL_DD2-07:04</v>
      </c>
    </row>
    <row r="338" spans="27:37" x14ac:dyDescent="0.35">
      <c r="AA338" s="128" t="s">
        <v>5538</v>
      </c>
      <c r="AB338" s="10" t="s">
        <v>5183</v>
      </c>
      <c r="AC338" s="51" t="s">
        <v>4583</v>
      </c>
      <c r="AD338" s="10" t="s">
        <v>1477</v>
      </c>
      <c r="AE338" s="111" t="s">
        <v>3144</v>
      </c>
      <c r="AF338" s="111" t="s">
        <v>3144</v>
      </c>
      <c r="AG338" s="3" t="s">
        <v>5372</v>
      </c>
      <c r="AH338" s="124">
        <v>38</v>
      </c>
      <c r="AI338" s="145" t="s">
        <v>2353</v>
      </c>
      <c r="AJ338" s="145">
        <v>49</v>
      </c>
      <c r="AK338" s="145" t="str">
        <f>_xlfn.CONCAT("CL_",clonemapC35[[#This Row],[Location]])</f>
        <v>CL_DD3-01:01</v>
      </c>
    </row>
    <row r="339" spans="27:37" x14ac:dyDescent="0.35">
      <c r="AA339" s="128" t="s">
        <v>5538</v>
      </c>
      <c r="AB339" s="10" t="s">
        <v>5183</v>
      </c>
      <c r="AC339" s="51" t="s">
        <v>4604</v>
      </c>
      <c r="AD339" s="10" t="s">
        <v>829</v>
      </c>
      <c r="AE339" s="110" t="s">
        <v>1083</v>
      </c>
      <c r="AF339" s="110" t="s">
        <v>1083</v>
      </c>
      <c r="AG339" s="3" t="s">
        <v>4307</v>
      </c>
      <c r="AH339" s="124">
        <v>11</v>
      </c>
      <c r="AI339" s="145" t="s">
        <v>2353</v>
      </c>
      <c r="AJ339" s="145" t="s">
        <v>1636</v>
      </c>
      <c r="AK339" s="145" t="str">
        <f>_xlfn.CONCAT("CL_",clonemapC35[[#This Row],[Location]])</f>
        <v>CL_DD3-01:02</v>
      </c>
    </row>
    <row r="340" spans="27:37" x14ac:dyDescent="0.35">
      <c r="AA340" s="128" t="s">
        <v>5538</v>
      </c>
      <c r="AB340" s="10" t="s">
        <v>5183</v>
      </c>
      <c r="AC340" s="51" t="s">
        <v>4625</v>
      </c>
      <c r="AD340" s="10" t="s">
        <v>413</v>
      </c>
      <c r="AE340" s="111" t="s">
        <v>413</v>
      </c>
      <c r="AF340" s="111" t="s">
        <v>413</v>
      </c>
      <c r="AG340" s="3" t="s">
        <v>413</v>
      </c>
      <c r="AH340" s="124"/>
      <c r="AI340" s="145" t="s">
        <v>1636</v>
      </c>
      <c r="AJ340" s="145" t="s">
        <v>1636</v>
      </c>
      <c r="AK340" s="145" t="str">
        <f>_xlfn.CONCAT("CL_",clonemapC35[[#This Row],[Location]])</f>
        <v>CL_DD3-01:03</v>
      </c>
    </row>
    <row r="341" spans="27:37" x14ac:dyDescent="0.35">
      <c r="AA341" s="128" t="s">
        <v>5538</v>
      </c>
      <c r="AB341" s="10" t="s">
        <v>5183</v>
      </c>
      <c r="AC341" s="51" t="s">
        <v>4646</v>
      </c>
      <c r="AD341" s="10" t="s">
        <v>413</v>
      </c>
      <c r="AE341" s="111" t="s">
        <v>413</v>
      </c>
      <c r="AF341" s="111" t="s">
        <v>413</v>
      </c>
      <c r="AG341" s="3" t="s">
        <v>413</v>
      </c>
      <c r="AH341" s="124"/>
      <c r="AI341" s="145" t="s">
        <v>1636</v>
      </c>
      <c r="AJ341" s="145" t="s">
        <v>1636</v>
      </c>
      <c r="AK341" s="145" t="str">
        <f>_xlfn.CONCAT("CL_",clonemapC35[[#This Row],[Location]])</f>
        <v>CL_DD3-01:04</v>
      </c>
    </row>
    <row r="342" spans="27:37" x14ac:dyDescent="0.35">
      <c r="AA342" s="128" t="s">
        <v>5538</v>
      </c>
      <c r="AB342" s="10" t="s">
        <v>5184</v>
      </c>
      <c r="AC342" s="51" t="s">
        <v>4582</v>
      </c>
      <c r="AD342" s="10" t="s">
        <v>5390</v>
      </c>
      <c r="AE342" s="111" t="s">
        <v>5391</v>
      </c>
      <c r="AF342" s="111" t="s">
        <v>5391</v>
      </c>
      <c r="AG342" s="3" t="s">
        <v>5373</v>
      </c>
      <c r="AH342" s="124">
        <v>40</v>
      </c>
      <c r="AI342" s="145" t="s">
        <v>2353</v>
      </c>
      <c r="AJ342" s="145">
        <v>40</v>
      </c>
      <c r="AK342" s="145" t="str">
        <f>_xlfn.CONCAT("CL_",clonemapC35[[#This Row],[Location]])</f>
        <v>CL_DD3-02:01</v>
      </c>
    </row>
    <row r="343" spans="27:37" x14ac:dyDescent="0.35">
      <c r="AA343" s="128" t="s">
        <v>5538</v>
      </c>
      <c r="AB343" s="10" t="s">
        <v>5184</v>
      </c>
      <c r="AC343" s="51" t="s">
        <v>4603</v>
      </c>
      <c r="AD343" s="10" t="s">
        <v>413</v>
      </c>
      <c r="AE343" s="110" t="s">
        <v>413</v>
      </c>
      <c r="AF343" s="110" t="s">
        <v>413</v>
      </c>
      <c r="AG343" s="3" t="s">
        <v>413</v>
      </c>
      <c r="AH343" s="124"/>
      <c r="AI343" s="145" t="s">
        <v>1636</v>
      </c>
      <c r="AJ343" s="145" t="s">
        <v>1636</v>
      </c>
      <c r="AK343" s="145" t="str">
        <f>_xlfn.CONCAT("CL_",clonemapC35[[#This Row],[Location]])</f>
        <v>CL_DD3-02:02</v>
      </c>
    </row>
    <row r="344" spans="27:37" x14ac:dyDescent="0.35">
      <c r="AA344" s="128" t="s">
        <v>5538</v>
      </c>
      <c r="AB344" s="10" t="s">
        <v>5184</v>
      </c>
      <c r="AC344" s="51" t="s">
        <v>4624</v>
      </c>
      <c r="AD344" s="10" t="s">
        <v>413</v>
      </c>
      <c r="AE344" s="111" t="s">
        <v>413</v>
      </c>
      <c r="AF344" s="111" t="s">
        <v>413</v>
      </c>
      <c r="AG344" s="3" t="s">
        <v>413</v>
      </c>
      <c r="AH344" s="124"/>
      <c r="AI344" s="145" t="s">
        <v>1636</v>
      </c>
      <c r="AJ344" s="145" t="s">
        <v>1636</v>
      </c>
      <c r="AK344" s="145" t="str">
        <f>_xlfn.CONCAT("CL_",clonemapC35[[#This Row],[Location]])</f>
        <v>CL_DD3-02:03</v>
      </c>
    </row>
    <row r="345" spans="27:37" x14ac:dyDescent="0.35">
      <c r="AA345" s="128" t="s">
        <v>5538</v>
      </c>
      <c r="AB345" s="10" t="s">
        <v>5184</v>
      </c>
      <c r="AC345" s="51" t="s">
        <v>4645</v>
      </c>
      <c r="AD345" s="10" t="s">
        <v>413</v>
      </c>
      <c r="AE345" s="111" t="s">
        <v>413</v>
      </c>
      <c r="AF345" s="111" t="s">
        <v>413</v>
      </c>
      <c r="AG345" s="3" t="s">
        <v>413</v>
      </c>
      <c r="AH345" s="124"/>
      <c r="AI345" s="145" t="s">
        <v>1636</v>
      </c>
      <c r="AJ345" s="145" t="s">
        <v>1636</v>
      </c>
      <c r="AK345" s="145" t="str">
        <f>_xlfn.CONCAT("CL_",clonemapC35[[#This Row],[Location]])</f>
        <v>CL_DD3-02:04</v>
      </c>
    </row>
    <row r="346" spans="27:37" x14ac:dyDescent="0.35">
      <c r="AA346" s="128" t="s">
        <v>5538</v>
      </c>
      <c r="AB346" s="10" t="s">
        <v>5185</v>
      </c>
      <c r="AC346" s="51" t="s">
        <v>4581</v>
      </c>
      <c r="AD346" s="10" t="s">
        <v>829</v>
      </c>
      <c r="AE346" s="111" t="s">
        <v>1083</v>
      </c>
      <c r="AF346" s="111" t="s">
        <v>1083</v>
      </c>
      <c r="AG346" s="3" t="s">
        <v>5217</v>
      </c>
      <c r="AH346" s="124">
        <v>26</v>
      </c>
      <c r="AI346" s="145" t="s">
        <v>2353</v>
      </c>
      <c r="AJ346" s="145">
        <v>48</v>
      </c>
      <c r="AK346" s="145" t="str">
        <f>_xlfn.CONCAT("CL_",clonemapC35[[#This Row],[Location]])</f>
        <v>CL_DD3-03:01</v>
      </c>
    </row>
    <row r="347" spans="27:37" x14ac:dyDescent="0.35">
      <c r="AA347" s="128" t="s">
        <v>5538</v>
      </c>
      <c r="AB347" s="10" t="s">
        <v>5185</v>
      </c>
      <c r="AC347" s="51" t="s">
        <v>4602</v>
      </c>
      <c r="AD347" s="10" t="s">
        <v>5390</v>
      </c>
      <c r="AE347" s="110" t="s">
        <v>5391</v>
      </c>
      <c r="AF347" s="110" t="s">
        <v>5391</v>
      </c>
      <c r="AG347" s="3" t="s">
        <v>5374</v>
      </c>
      <c r="AH347" s="124">
        <v>12</v>
      </c>
      <c r="AI347" s="145" t="s">
        <v>2353</v>
      </c>
      <c r="AJ347" s="145" t="s">
        <v>1636</v>
      </c>
      <c r="AK347" s="145" t="str">
        <f>_xlfn.CONCAT("CL_",clonemapC35[[#This Row],[Location]])</f>
        <v>CL_DD3-03:02</v>
      </c>
    </row>
    <row r="348" spans="27:37" x14ac:dyDescent="0.35">
      <c r="AA348" s="128" t="s">
        <v>5538</v>
      </c>
      <c r="AB348" s="10" t="s">
        <v>5185</v>
      </c>
      <c r="AC348" s="51" t="s">
        <v>4623</v>
      </c>
      <c r="AD348" s="10" t="s">
        <v>5393</v>
      </c>
      <c r="AE348" s="111" t="s">
        <v>5394</v>
      </c>
      <c r="AF348" s="111" t="s">
        <v>5394</v>
      </c>
      <c r="AG348" s="3" t="s">
        <v>5375</v>
      </c>
      <c r="AH348" s="124">
        <v>10</v>
      </c>
      <c r="AI348" s="145" t="s">
        <v>2353</v>
      </c>
      <c r="AJ348" s="145" t="s">
        <v>1636</v>
      </c>
      <c r="AK348" s="145" t="str">
        <f>_xlfn.CONCAT("CL_",clonemapC35[[#This Row],[Location]])</f>
        <v>CL_DD3-03:03</v>
      </c>
    </row>
    <row r="349" spans="27:37" x14ac:dyDescent="0.35">
      <c r="AA349" s="128" t="s">
        <v>5538</v>
      </c>
      <c r="AB349" s="10" t="s">
        <v>5185</v>
      </c>
      <c r="AC349" s="51" t="s">
        <v>4644</v>
      </c>
      <c r="AD349" s="10" t="s">
        <v>413</v>
      </c>
      <c r="AE349" s="111" t="s">
        <v>413</v>
      </c>
      <c r="AF349" s="111" t="s">
        <v>413</v>
      </c>
      <c r="AG349" s="3" t="s">
        <v>413</v>
      </c>
      <c r="AH349" s="124"/>
      <c r="AI349" s="145" t="s">
        <v>1636</v>
      </c>
      <c r="AJ349" s="145" t="s">
        <v>1636</v>
      </c>
      <c r="AK349" s="145" t="str">
        <f>_xlfn.CONCAT("CL_",clonemapC35[[#This Row],[Location]])</f>
        <v>CL_DD3-03:04</v>
      </c>
    </row>
    <row r="350" spans="27:37" x14ac:dyDescent="0.35">
      <c r="AA350" s="128" t="s">
        <v>5538</v>
      </c>
      <c r="AB350" s="10" t="s">
        <v>5186</v>
      </c>
      <c r="AC350" s="51" t="s">
        <v>4580</v>
      </c>
      <c r="AD350" s="10" t="s">
        <v>2092</v>
      </c>
      <c r="AE350" s="111" t="s">
        <v>2100</v>
      </c>
      <c r="AF350" s="111" t="s">
        <v>2100</v>
      </c>
      <c r="AG350" s="3" t="s">
        <v>4944</v>
      </c>
      <c r="AH350" s="124">
        <v>39</v>
      </c>
      <c r="AI350" s="145" t="s">
        <v>2353</v>
      </c>
      <c r="AJ350" s="145">
        <v>39</v>
      </c>
      <c r="AK350" s="145" t="str">
        <f>_xlfn.CONCAT("CL_",clonemapC35[[#This Row],[Location]])</f>
        <v>CL_DD3-04:01</v>
      </c>
    </row>
    <row r="351" spans="27:37" x14ac:dyDescent="0.35">
      <c r="AA351" s="128" t="s">
        <v>5538</v>
      </c>
      <c r="AB351" s="10" t="s">
        <v>5186</v>
      </c>
      <c r="AC351" s="51" t="s">
        <v>4601</v>
      </c>
      <c r="AD351" s="10" t="s">
        <v>413</v>
      </c>
      <c r="AE351" s="110" t="s">
        <v>413</v>
      </c>
      <c r="AF351" s="110" t="s">
        <v>413</v>
      </c>
      <c r="AG351" s="3" t="s">
        <v>413</v>
      </c>
      <c r="AH351" s="124"/>
      <c r="AI351" s="145" t="s">
        <v>1636</v>
      </c>
      <c r="AJ351" s="145" t="s">
        <v>1636</v>
      </c>
      <c r="AK351" s="145" t="str">
        <f>_xlfn.CONCAT("CL_",clonemapC35[[#This Row],[Location]])</f>
        <v>CL_DD3-04:02</v>
      </c>
    </row>
    <row r="352" spans="27:37" x14ac:dyDescent="0.35">
      <c r="AA352" s="128" t="s">
        <v>5538</v>
      </c>
      <c r="AB352" s="10" t="s">
        <v>5186</v>
      </c>
      <c r="AC352" s="51" t="s">
        <v>4622</v>
      </c>
      <c r="AD352" s="10" t="s">
        <v>413</v>
      </c>
      <c r="AE352" s="110" t="s">
        <v>413</v>
      </c>
      <c r="AF352" s="110" t="s">
        <v>413</v>
      </c>
      <c r="AG352" s="3" t="s">
        <v>413</v>
      </c>
      <c r="AH352" s="124"/>
      <c r="AI352" s="145" t="s">
        <v>1636</v>
      </c>
      <c r="AJ352" s="145" t="s">
        <v>1636</v>
      </c>
      <c r="AK352" s="145" t="str">
        <f>_xlfn.CONCAT("CL_",clonemapC35[[#This Row],[Location]])</f>
        <v>CL_DD3-04:03</v>
      </c>
    </row>
    <row r="353" spans="27:37" x14ac:dyDescent="0.35">
      <c r="AA353" s="128" t="s">
        <v>5538</v>
      </c>
      <c r="AB353" s="10" t="s">
        <v>5186</v>
      </c>
      <c r="AC353" s="51" t="s">
        <v>4643</v>
      </c>
      <c r="AD353" s="10" t="s">
        <v>413</v>
      </c>
      <c r="AE353" s="110" t="s">
        <v>413</v>
      </c>
      <c r="AF353" s="110" t="s">
        <v>413</v>
      </c>
      <c r="AG353" s="3" t="s">
        <v>413</v>
      </c>
      <c r="AH353" s="124"/>
      <c r="AI353" s="145" t="s">
        <v>1636</v>
      </c>
      <c r="AJ353" s="145" t="s">
        <v>1636</v>
      </c>
      <c r="AK353" s="145" t="str">
        <f>_xlfn.CONCAT("CL_",clonemapC35[[#This Row],[Location]])</f>
        <v>CL_DD3-04:04</v>
      </c>
    </row>
    <row r="354" spans="27:37" x14ac:dyDescent="0.35">
      <c r="AA354" s="128" t="s">
        <v>5538</v>
      </c>
      <c r="AB354" s="10" t="s">
        <v>5187</v>
      </c>
      <c r="AC354" s="51" t="s">
        <v>4579</v>
      </c>
      <c r="AD354" s="10" t="s">
        <v>5393</v>
      </c>
      <c r="AE354" s="110" t="s">
        <v>5394</v>
      </c>
      <c r="AF354" s="110" t="s">
        <v>5394</v>
      </c>
      <c r="AG354" s="3" t="s">
        <v>5376</v>
      </c>
      <c r="AH354" s="124">
        <v>6</v>
      </c>
      <c r="AI354" s="145" t="s">
        <v>2353</v>
      </c>
      <c r="AJ354" s="145">
        <v>41</v>
      </c>
      <c r="AK354" s="145" t="str">
        <f>_xlfn.CONCAT("CL_",clonemapC35[[#This Row],[Location]])</f>
        <v>CL_DD3-05:01</v>
      </c>
    </row>
    <row r="355" spans="27:37" x14ac:dyDescent="0.35">
      <c r="AA355" s="128" t="s">
        <v>5538</v>
      </c>
      <c r="AB355" s="10" t="s">
        <v>5187</v>
      </c>
      <c r="AC355" s="51" t="s">
        <v>4600</v>
      </c>
      <c r="AD355" s="10" t="s">
        <v>2092</v>
      </c>
      <c r="AE355" s="110" t="s">
        <v>2100</v>
      </c>
      <c r="AF355" s="110" t="s">
        <v>2100</v>
      </c>
      <c r="AG355" s="3" t="s">
        <v>5226</v>
      </c>
      <c r="AH355" s="124">
        <v>35</v>
      </c>
      <c r="AI355" s="145" t="s">
        <v>2353</v>
      </c>
      <c r="AJ355" s="145" t="s">
        <v>1636</v>
      </c>
      <c r="AK355" s="145" t="str">
        <f>_xlfn.CONCAT("CL_",clonemapC35[[#This Row],[Location]])</f>
        <v>CL_DD3-05:02</v>
      </c>
    </row>
    <row r="356" spans="27:37" x14ac:dyDescent="0.35">
      <c r="AA356" s="128" t="s">
        <v>5538</v>
      </c>
      <c r="AB356" s="10" t="s">
        <v>5187</v>
      </c>
      <c r="AC356" s="51" t="s">
        <v>4621</v>
      </c>
      <c r="AD356" s="10" t="s">
        <v>413</v>
      </c>
      <c r="AE356" s="111" t="s">
        <v>413</v>
      </c>
      <c r="AF356" s="111" t="s">
        <v>413</v>
      </c>
      <c r="AG356" s="3" t="s">
        <v>413</v>
      </c>
      <c r="AH356" s="124"/>
      <c r="AI356" s="145" t="s">
        <v>1636</v>
      </c>
      <c r="AJ356" s="145" t="s">
        <v>1636</v>
      </c>
      <c r="AK356" s="145" t="str">
        <f>_xlfn.CONCAT("CL_",clonemapC35[[#This Row],[Location]])</f>
        <v>CL_DD3-05:03</v>
      </c>
    </row>
    <row r="357" spans="27:37" x14ac:dyDescent="0.35">
      <c r="AA357" s="128" t="s">
        <v>5538</v>
      </c>
      <c r="AB357" s="10" t="s">
        <v>5187</v>
      </c>
      <c r="AC357" s="51" t="s">
        <v>4642</v>
      </c>
      <c r="AD357" s="10" t="s">
        <v>413</v>
      </c>
      <c r="AE357" s="111" t="s">
        <v>413</v>
      </c>
      <c r="AF357" s="111" t="s">
        <v>413</v>
      </c>
      <c r="AG357" s="3" t="s">
        <v>413</v>
      </c>
      <c r="AH357" s="124"/>
      <c r="AI357" s="145" t="s">
        <v>1636</v>
      </c>
      <c r="AJ357" s="145" t="s">
        <v>1636</v>
      </c>
      <c r="AK357" s="145" t="str">
        <f>_xlfn.CONCAT("CL_",clonemapC35[[#This Row],[Location]])</f>
        <v>CL_DD3-05:04</v>
      </c>
    </row>
    <row r="358" spans="27:37" x14ac:dyDescent="0.35">
      <c r="AA358" s="128" t="s">
        <v>5538</v>
      </c>
      <c r="AB358" s="10" t="s">
        <v>5188</v>
      </c>
      <c r="AC358" s="51" t="s">
        <v>4578</v>
      </c>
      <c r="AD358" s="10" t="s">
        <v>829</v>
      </c>
      <c r="AE358" s="111" t="s">
        <v>1083</v>
      </c>
      <c r="AF358" s="111" t="s">
        <v>1083</v>
      </c>
      <c r="AG358" s="3" t="s">
        <v>4301</v>
      </c>
      <c r="AH358" s="124">
        <v>36</v>
      </c>
      <c r="AI358" s="145" t="s">
        <v>2353</v>
      </c>
      <c r="AJ358" s="145">
        <v>40</v>
      </c>
      <c r="AK358" s="145" t="str">
        <f>_xlfn.CONCAT("CL_",clonemapC35[[#This Row],[Location]])</f>
        <v>CL_DD3-06:01</v>
      </c>
    </row>
    <row r="359" spans="27:37" x14ac:dyDescent="0.35">
      <c r="AA359" s="128" t="s">
        <v>5538</v>
      </c>
      <c r="AB359" s="10" t="s">
        <v>5188</v>
      </c>
      <c r="AC359" s="51" t="s">
        <v>4599</v>
      </c>
      <c r="AD359" s="10" t="s">
        <v>5393</v>
      </c>
      <c r="AE359" s="110" t="s">
        <v>5394</v>
      </c>
      <c r="AF359" s="110" t="s">
        <v>5394</v>
      </c>
      <c r="AG359" s="3" t="s">
        <v>5377</v>
      </c>
      <c r="AH359" s="124">
        <v>4</v>
      </c>
      <c r="AI359" s="145" t="s">
        <v>2353</v>
      </c>
      <c r="AJ359" s="145" t="s">
        <v>1636</v>
      </c>
      <c r="AK359" s="145" t="str">
        <f>_xlfn.CONCAT("CL_",clonemapC35[[#This Row],[Location]])</f>
        <v>CL_DD3-06:02</v>
      </c>
    </row>
    <row r="360" spans="27:37" x14ac:dyDescent="0.35">
      <c r="AA360" s="128" t="s">
        <v>5538</v>
      </c>
      <c r="AB360" s="10" t="s">
        <v>5188</v>
      </c>
      <c r="AC360" s="51" t="s">
        <v>4620</v>
      </c>
      <c r="AD360" s="10" t="s">
        <v>413</v>
      </c>
      <c r="AE360" s="111" t="s">
        <v>413</v>
      </c>
      <c r="AF360" s="111" t="s">
        <v>413</v>
      </c>
      <c r="AG360" s="3" t="s">
        <v>413</v>
      </c>
      <c r="AH360" s="124"/>
      <c r="AI360" s="145" t="s">
        <v>1636</v>
      </c>
      <c r="AJ360" s="145" t="s">
        <v>1636</v>
      </c>
      <c r="AK360" s="145" t="str">
        <f>_xlfn.CONCAT("CL_",clonemapC35[[#This Row],[Location]])</f>
        <v>CL_DD3-06:03</v>
      </c>
    </row>
    <row r="361" spans="27:37" x14ac:dyDescent="0.35">
      <c r="AA361" s="128" t="s">
        <v>5538</v>
      </c>
      <c r="AB361" s="10" t="s">
        <v>5188</v>
      </c>
      <c r="AC361" s="51" t="s">
        <v>4641</v>
      </c>
      <c r="AD361" s="10" t="s">
        <v>413</v>
      </c>
      <c r="AE361" s="111" t="s">
        <v>413</v>
      </c>
      <c r="AF361" s="111" t="s">
        <v>413</v>
      </c>
      <c r="AG361" s="3" t="s">
        <v>413</v>
      </c>
      <c r="AH361" s="124"/>
      <c r="AI361" s="145" t="s">
        <v>1636</v>
      </c>
      <c r="AJ361" s="145" t="s">
        <v>1636</v>
      </c>
      <c r="AK361" s="145" t="str">
        <f>_xlfn.CONCAT("CL_",clonemapC35[[#This Row],[Location]])</f>
        <v>CL_DD3-06:04</v>
      </c>
    </row>
    <row r="362" spans="27:37" x14ac:dyDescent="0.35">
      <c r="AA362" s="128" t="s">
        <v>5538</v>
      </c>
      <c r="AB362" s="10" t="s">
        <v>5192</v>
      </c>
      <c r="AC362" s="51" t="s">
        <v>4577</v>
      </c>
      <c r="AD362" s="10" t="s">
        <v>5393</v>
      </c>
      <c r="AE362" s="111" t="s">
        <v>5394</v>
      </c>
      <c r="AF362" s="111" t="s">
        <v>5394</v>
      </c>
      <c r="AG362" s="3" t="s">
        <v>5378</v>
      </c>
      <c r="AH362" s="124">
        <v>34</v>
      </c>
      <c r="AI362" s="145" t="s">
        <v>2353</v>
      </c>
      <c r="AJ362" s="145">
        <v>34</v>
      </c>
      <c r="AK362" s="145" t="str">
        <f>_xlfn.CONCAT("CL_",clonemapC35[[#This Row],[Location]])</f>
        <v>CL_DD3-07:01</v>
      </c>
    </row>
    <row r="363" spans="27:37" x14ac:dyDescent="0.35">
      <c r="AA363" s="128" t="s">
        <v>5538</v>
      </c>
      <c r="AB363" s="10" t="s">
        <v>5192</v>
      </c>
      <c r="AC363" s="51" t="s">
        <v>4598</v>
      </c>
      <c r="AD363" s="10" t="s">
        <v>413</v>
      </c>
      <c r="AE363" s="110" t="s">
        <v>413</v>
      </c>
      <c r="AF363" s="110" t="s">
        <v>413</v>
      </c>
      <c r="AG363" s="3" t="s">
        <v>413</v>
      </c>
      <c r="AH363" s="124"/>
      <c r="AI363" s="145" t="s">
        <v>1636</v>
      </c>
      <c r="AJ363" s="145" t="s">
        <v>1636</v>
      </c>
      <c r="AK363" s="145" t="str">
        <f>_xlfn.CONCAT("CL_",clonemapC35[[#This Row],[Location]])</f>
        <v>CL_DD3-07:02</v>
      </c>
    </row>
    <row r="364" spans="27:37" x14ac:dyDescent="0.35">
      <c r="AA364" s="128" t="s">
        <v>5538</v>
      </c>
      <c r="AB364" s="10" t="s">
        <v>5192</v>
      </c>
      <c r="AC364" s="51" t="s">
        <v>4619</v>
      </c>
      <c r="AD364" s="10" t="s">
        <v>413</v>
      </c>
      <c r="AE364" s="110" t="s">
        <v>413</v>
      </c>
      <c r="AF364" s="110" t="s">
        <v>413</v>
      </c>
      <c r="AG364" s="3" t="s">
        <v>413</v>
      </c>
      <c r="AH364" s="124"/>
      <c r="AI364" s="145" t="s">
        <v>1636</v>
      </c>
      <c r="AJ364" s="145" t="s">
        <v>1636</v>
      </c>
      <c r="AK364" s="145" t="str">
        <f>_xlfn.CONCAT("CL_",clonemapC35[[#This Row],[Location]])</f>
        <v>CL_DD3-07:03</v>
      </c>
    </row>
    <row r="365" spans="27:37" x14ac:dyDescent="0.35">
      <c r="AA365" s="128" t="s">
        <v>5538</v>
      </c>
      <c r="AB365" s="10" t="s">
        <v>5192</v>
      </c>
      <c r="AC365" s="51" t="s">
        <v>4640</v>
      </c>
      <c r="AD365" s="10" t="s">
        <v>413</v>
      </c>
      <c r="AE365" s="110" t="s">
        <v>413</v>
      </c>
      <c r="AF365" s="110" t="s">
        <v>413</v>
      </c>
      <c r="AG365" s="3" t="s">
        <v>413</v>
      </c>
      <c r="AH365" s="124"/>
      <c r="AI365" s="145" t="s">
        <v>1636</v>
      </c>
      <c r="AJ365" s="145" t="s">
        <v>1636</v>
      </c>
      <c r="AK365" s="145" t="str">
        <f>_xlfn.CONCAT("CL_",clonemapC35[[#This Row],[Location]])</f>
        <v>CL_DD3-07:04</v>
      </c>
    </row>
    <row r="366" spans="27:37" x14ac:dyDescent="0.35">
      <c r="AA366" s="128" t="s">
        <v>5538</v>
      </c>
      <c r="AB366" s="10" t="s">
        <v>5193</v>
      </c>
      <c r="AC366" s="51" t="s">
        <v>4485</v>
      </c>
      <c r="AD366" s="10" t="s">
        <v>824</v>
      </c>
      <c r="AE366" s="110" t="s">
        <v>2107</v>
      </c>
      <c r="AF366" s="110" t="s">
        <v>2107</v>
      </c>
      <c r="AG366" s="3" t="s">
        <v>4466</v>
      </c>
      <c r="AH366" s="124">
        <v>29</v>
      </c>
      <c r="AI366" s="145" t="s">
        <v>2353</v>
      </c>
      <c r="AJ366" s="145">
        <v>49</v>
      </c>
      <c r="AK366" s="145" t="str">
        <f>_xlfn.CONCAT("CL_",clonemapC35[[#This Row],[Location]])</f>
        <v>CL_EE1-01:01</v>
      </c>
    </row>
    <row r="367" spans="27:37" x14ac:dyDescent="0.35">
      <c r="AA367" s="128" t="s">
        <v>5538</v>
      </c>
      <c r="AB367" s="10" t="s">
        <v>5193</v>
      </c>
      <c r="AC367" s="51" t="s">
        <v>4506</v>
      </c>
      <c r="AD367" s="10" t="s">
        <v>824</v>
      </c>
      <c r="AE367" s="110" t="s">
        <v>2107</v>
      </c>
      <c r="AF367" s="110" t="s">
        <v>2107</v>
      </c>
      <c r="AG367" s="3" t="s">
        <v>4447</v>
      </c>
      <c r="AH367" s="124">
        <v>20</v>
      </c>
      <c r="AI367" s="145" t="s">
        <v>2353</v>
      </c>
      <c r="AJ367" s="145" t="s">
        <v>1636</v>
      </c>
      <c r="AK367" s="145" t="str">
        <f>_xlfn.CONCAT("CL_",clonemapC35[[#This Row],[Location]])</f>
        <v>CL_EE1-01:02</v>
      </c>
    </row>
    <row r="368" spans="27:37" x14ac:dyDescent="0.35">
      <c r="AA368" s="128" t="s">
        <v>5538</v>
      </c>
      <c r="AB368" s="10" t="s">
        <v>5193</v>
      </c>
      <c r="AC368" s="51" t="s">
        <v>4527</v>
      </c>
      <c r="AD368" s="10" t="s">
        <v>413</v>
      </c>
      <c r="AE368" s="110" t="s">
        <v>413</v>
      </c>
      <c r="AF368" s="110" t="s">
        <v>413</v>
      </c>
      <c r="AG368" s="3" t="s">
        <v>413</v>
      </c>
      <c r="AH368" s="124"/>
      <c r="AI368" s="145" t="s">
        <v>1636</v>
      </c>
      <c r="AJ368" s="145" t="s">
        <v>1636</v>
      </c>
      <c r="AK368" s="145" t="str">
        <f>_xlfn.CONCAT("CL_",clonemapC35[[#This Row],[Location]])</f>
        <v>CL_EE1-01:03</v>
      </c>
    </row>
    <row r="369" spans="27:37" x14ac:dyDescent="0.35">
      <c r="AA369" s="128" t="s">
        <v>5538</v>
      </c>
      <c r="AB369" s="10" t="s">
        <v>5193</v>
      </c>
      <c r="AC369" s="51" t="s">
        <v>4548</v>
      </c>
      <c r="AD369" s="10" t="s">
        <v>413</v>
      </c>
      <c r="AE369" s="110" t="s">
        <v>413</v>
      </c>
      <c r="AF369" s="110" t="s">
        <v>413</v>
      </c>
      <c r="AG369" s="3" t="s">
        <v>413</v>
      </c>
      <c r="AH369" s="124"/>
      <c r="AI369" s="145" t="s">
        <v>1636</v>
      </c>
      <c r="AJ369" s="145" t="s">
        <v>1636</v>
      </c>
      <c r="AK369" s="145" t="str">
        <f>_xlfn.CONCAT("CL_",clonemapC35[[#This Row],[Location]])</f>
        <v>CL_EE1-01:04</v>
      </c>
    </row>
    <row r="370" spans="27:37" x14ac:dyDescent="0.35">
      <c r="AA370" s="128" t="s">
        <v>5538</v>
      </c>
      <c r="AB370" s="10" t="s">
        <v>5194</v>
      </c>
      <c r="AC370" s="51" t="s">
        <v>4484</v>
      </c>
      <c r="AD370" s="10" t="s">
        <v>819</v>
      </c>
      <c r="AE370" s="110" t="s">
        <v>2979</v>
      </c>
      <c r="AF370" s="110" t="s">
        <v>2979</v>
      </c>
      <c r="AG370" s="3" t="s">
        <v>4289</v>
      </c>
      <c r="AH370" s="124">
        <v>32</v>
      </c>
      <c r="AI370" s="145" t="s">
        <v>2353</v>
      </c>
      <c r="AJ370" s="145">
        <v>44</v>
      </c>
      <c r="AK370" s="145" t="str">
        <f>_xlfn.CONCAT("CL_",clonemapC35[[#This Row],[Location]])</f>
        <v>CL_EE1-02:01</v>
      </c>
    </row>
    <row r="371" spans="27:37" x14ac:dyDescent="0.35">
      <c r="AA371" s="128" t="s">
        <v>5538</v>
      </c>
      <c r="AB371" s="10" t="s">
        <v>5194</v>
      </c>
      <c r="AC371" s="51" t="s">
        <v>4505</v>
      </c>
      <c r="AD371" s="10" t="s">
        <v>819</v>
      </c>
      <c r="AE371" s="110" t="s">
        <v>2979</v>
      </c>
      <c r="AF371" s="110" t="s">
        <v>2979</v>
      </c>
      <c r="AG371" s="3" t="s">
        <v>4086</v>
      </c>
      <c r="AH371" s="124">
        <v>4</v>
      </c>
      <c r="AI371" s="145" t="s">
        <v>2353</v>
      </c>
      <c r="AJ371" s="145" t="s">
        <v>1636</v>
      </c>
      <c r="AK371" s="145" t="str">
        <f>_xlfn.CONCAT("CL_",clonemapC35[[#This Row],[Location]])</f>
        <v>CL_EE1-02:02</v>
      </c>
    </row>
    <row r="372" spans="27:37" x14ac:dyDescent="0.35">
      <c r="AA372" s="128" t="s">
        <v>5538</v>
      </c>
      <c r="AB372" s="10" t="s">
        <v>5194</v>
      </c>
      <c r="AC372" s="51" t="s">
        <v>4526</v>
      </c>
      <c r="AD372" s="48" t="s">
        <v>819</v>
      </c>
      <c r="AE372" s="110" t="s">
        <v>2979</v>
      </c>
      <c r="AF372" s="110" t="s">
        <v>2979</v>
      </c>
      <c r="AG372" s="3" t="s">
        <v>4095</v>
      </c>
      <c r="AH372" s="124">
        <v>8</v>
      </c>
      <c r="AI372" s="145" t="s">
        <v>2353</v>
      </c>
      <c r="AJ372" s="145" t="s">
        <v>1636</v>
      </c>
      <c r="AK372" s="145" t="str">
        <f>_xlfn.CONCAT("CL_",clonemapC35[[#This Row],[Location]])</f>
        <v>CL_EE1-02:03</v>
      </c>
    </row>
    <row r="373" spans="27:37" x14ac:dyDescent="0.35">
      <c r="AA373" s="128" t="s">
        <v>5538</v>
      </c>
      <c r="AB373" s="10" t="s">
        <v>5194</v>
      </c>
      <c r="AC373" s="51" t="s">
        <v>4547</v>
      </c>
      <c r="AD373" s="10" t="s">
        <v>413</v>
      </c>
      <c r="AE373" s="110" t="s">
        <v>413</v>
      </c>
      <c r="AF373" s="110" t="s">
        <v>413</v>
      </c>
      <c r="AG373" s="3" t="s">
        <v>413</v>
      </c>
      <c r="AH373" s="124"/>
      <c r="AI373" s="145" t="s">
        <v>1636</v>
      </c>
      <c r="AJ373" s="145" t="s">
        <v>1636</v>
      </c>
      <c r="AK373" s="145" t="str">
        <f>_xlfn.CONCAT("CL_",clonemapC35[[#This Row],[Location]])</f>
        <v>CL_EE1-02:04</v>
      </c>
    </row>
    <row r="374" spans="27:37" x14ac:dyDescent="0.35">
      <c r="AA374" s="128" t="s">
        <v>5538</v>
      </c>
      <c r="AB374" s="10" t="s">
        <v>5195</v>
      </c>
      <c r="AC374" s="51" t="s">
        <v>4483</v>
      </c>
      <c r="AD374" s="10" t="s">
        <v>819</v>
      </c>
      <c r="AE374" s="110" t="s">
        <v>2979</v>
      </c>
      <c r="AF374" s="110" t="s">
        <v>2979</v>
      </c>
      <c r="AG374" s="3" t="s">
        <v>4288</v>
      </c>
      <c r="AH374" s="124">
        <v>30</v>
      </c>
      <c r="AI374" s="145" t="s">
        <v>2353</v>
      </c>
      <c r="AJ374" s="145">
        <v>49</v>
      </c>
      <c r="AK374" s="145" t="str">
        <f>_xlfn.CONCAT("CL_",clonemapC35[[#This Row],[Location]])</f>
        <v>CL_EE1-03:01</v>
      </c>
    </row>
    <row r="375" spans="27:37" x14ac:dyDescent="0.35">
      <c r="AA375" s="128" t="s">
        <v>5538</v>
      </c>
      <c r="AB375" s="10" t="s">
        <v>5195</v>
      </c>
      <c r="AC375" s="51" t="s">
        <v>4504</v>
      </c>
      <c r="AD375" s="10" t="s">
        <v>819</v>
      </c>
      <c r="AE375" s="110" t="s">
        <v>2979</v>
      </c>
      <c r="AF375" s="110" t="s">
        <v>2979</v>
      </c>
      <c r="AG375" s="3" t="s">
        <v>4095</v>
      </c>
      <c r="AH375" s="124">
        <v>19</v>
      </c>
      <c r="AI375" s="145" t="s">
        <v>2353</v>
      </c>
      <c r="AJ375" s="145" t="s">
        <v>1636</v>
      </c>
      <c r="AK375" s="145" t="str">
        <f>_xlfn.CONCAT("CL_",clonemapC35[[#This Row],[Location]])</f>
        <v>CL_EE1-03:02</v>
      </c>
    </row>
    <row r="376" spans="27:37" x14ac:dyDescent="0.35">
      <c r="AA376" s="128" t="s">
        <v>5538</v>
      </c>
      <c r="AB376" s="10" t="s">
        <v>5195</v>
      </c>
      <c r="AC376" s="51" t="s">
        <v>4525</v>
      </c>
      <c r="AD376" s="10" t="s">
        <v>413</v>
      </c>
      <c r="AE376" s="110" t="s">
        <v>413</v>
      </c>
      <c r="AF376" s="110" t="s">
        <v>413</v>
      </c>
      <c r="AG376" s="3" t="s">
        <v>413</v>
      </c>
      <c r="AH376" s="124"/>
      <c r="AI376" s="145" t="s">
        <v>1636</v>
      </c>
      <c r="AJ376" s="145" t="s">
        <v>1636</v>
      </c>
      <c r="AK376" s="145" t="str">
        <f>_xlfn.CONCAT("CL_",clonemapC35[[#This Row],[Location]])</f>
        <v>CL_EE1-03:03</v>
      </c>
    </row>
    <row r="377" spans="27:37" x14ac:dyDescent="0.35">
      <c r="AA377" s="128" t="s">
        <v>5538</v>
      </c>
      <c r="AB377" s="10" t="s">
        <v>5195</v>
      </c>
      <c r="AC377" s="51" t="s">
        <v>4546</v>
      </c>
      <c r="AD377" s="10" t="s">
        <v>413</v>
      </c>
      <c r="AE377" s="110" t="s">
        <v>413</v>
      </c>
      <c r="AF377" s="110" t="s">
        <v>413</v>
      </c>
      <c r="AG377" s="3" t="s">
        <v>413</v>
      </c>
      <c r="AH377" s="124"/>
      <c r="AI377" s="145" t="s">
        <v>1636</v>
      </c>
      <c r="AJ377" s="145" t="s">
        <v>1636</v>
      </c>
      <c r="AK377" s="145" t="str">
        <f>_xlfn.CONCAT("CL_",clonemapC35[[#This Row],[Location]])</f>
        <v>CL_EE1-03:04</v>
      </c>
    </row>
    <row r="378" spans="27:37" x14ac:dyDescent="0.35">
      <c r="AA378" s="128" t="s">
        <v>5538</v>
      </c>
      <c r="AB378" s="10" t="s">
        <v>5196</v>
      </c>
      <c r="AC378" s="51" t="s">
        <v>4482</v>
      </c>
      <c r="AD378" s="10" t="s">
        <v>819</v>
      </c>
      <c r="AE378" s="110" t="s">
        <v>2979</v>
      </c>
      <c r="AF378" s="110" t="s">
        <v>2979</v>
      </c>
      <c r="AG378" s="116" t="s">
        <v>4927</v>
      </c>
      <c r="AH378" s="124">
        <v>43</v>
      </c>
      <c r="AI378" s="145" t="s">
        <v>2353</v>
      </c>
      <c r="AJ378" s="145">
        <v>43</v>
      </c>
      <c r="AK378" s="145" t="str">
        <f>_xlfn.CONCAT("CL_",clonemapC35[[#This Row],[Location]])</f>
        <v>CL_EE1-04:01</v>
      </c>
    </row>
    <row r="379" spans="27:37" x14ac:dyDescent="0.35">
      <c r="AA379" s="128" t="s">
        <v>5538</v>
      </c>
      <c r="AB379" s="10" t="s">
        <v>5196</v>
      </c>
      <c r="AC379" s="51" t="s">
        <v>4503</v>
      </c>
      <c r="AD379" s="10" t="s">
        <v>413</v>
      </c>
      <c r="AE379" s="110" t="s">
        <v>413</v>
      </c>
      <c r="AF379" s="110" t="s">
        <v>413</v>
      </c>
      <c r="AG379" s="3" t="s">
        <v>413</v>
      </c>
      <c r="AH379" s="124"/>
      <c r="AI379" s="145" t="s">
        <v>1636</v>
      </c>
      <c r="AJ379" s="145" t="s">
        <v>1636</v>
      </c>
      <c r="AK379" s="145" t="str">
        <f>_xlfn.CONCAT("CL_",clonemapC35[[#This Row],[Location]])</f>
        <v>CL_EE1-04:02</v>
      </c>
    </row>
    <row r="380" spans="27:37" x14ac:dyDescent="0.35">
      <c r="AA380" s="128" t="s">
        <v>5538</v>
      </c>
      <c r="AB380" s="10" t="s">
        <v>5196</v>
      </c>
      <c r="AC380" s="51" t="s">
        <v>4524</v>
      </c>
      <c r="AD380" s="10" t="s">
        <v>413</v>
      </c>
      <c r="AE380" s="110" t="s">
        <v>413</v>
      </c>
      <c r="AF380" s="110" t="s">
        <v>413</v>
      </c>
      <c r="AG380" s="3" t="s">
        <v>413</v>
      </c>
      <c r="AH380" s="124"/>
      <c r="AI380" s="145" t="s">
        <v>1636</v>
      </c>
      <c r="AJ380" s="145" t="s">
        <v>1636</v>
      </c>
      <c r="AK380" s="145" t="str">
        <f>_xlfn.CONCAT("CL_",clonemapC35[[#This Row],[Location]])</f>
        <v>CL_EE1-04:03</v>
      </c>
    </row>
    <row r="381" spans="27:37" x14ac:dyDescent="0.35">
      <c r="AA381" s="128" t="s">
        <v>5538</v>
      </c>
      <c r="AB381" s="10" t="s">
        <v>5196</v>
      </c>
      <c r="AC381" s="51" t="s">
        <v>4545</v>
      </c>
      <c r="AD381" s="10" t="s">
        <v>413</v>
      </c>
      <c r="AE381" s="110" t="s">
        <v>413</v>
      </c>
      <c r="AF381" s="110" t="s">
        <v>413</v>
      </c>
      <c r="AG381" s="3" t="s">
        <v>413</v>
      </c>
      <c r="AH381" s="124"/>
      <c r="AI381" s="145" t="s">
        <v>1636</v>
      </c>
      <c r="AJ381" s="145" t="s">
        <v>1636</v>
      </c>
      <c r="AK381" s="145" t="str">
        <f>_xlfn.CONCAT("CL_",clonemapC35[[#This Row],[Location]])</f>
        <v>CL_EE1-04:04</v>
      </c>
    </row>
    <row r="382" spans="27:37" x14ac:dyDescent="0.35">
      <c r="AA382" s="128" t="s">
        <v>5538</v>
      </c>
      <c r="AB382" s="10" t="s">
        <v>5197</v>
      </c>
      <c r="AC382" s="51" t="s">
        <v>4481</v>
      </c>
      <c r="AD382" s="10" t="s">
        <v>819</v>
      </c>
      <c r="AE382" s="110" t="s">
        <v>2979</v>
      </c>
      <c r="AF382" s="110" t="s">
        <v>2979</v>
      </c>
      <c r="AG382" s="3" t="s">
        <v>4298</v>
      </c>
      <c r="AH382" s="124">
        <v>33</v>
      </c>
      <c r="AI382" s="145" t="s">
        <v>2353</v>
      </c>
      <c r="AJ382" s="145">
        <v>47</v>
      </c>
      <c r="AK382" s="145" t="str">
        <f>_xlfn.CONCAT("CL_",clonemapC35[[#This Row],[Location]])</f>
        <v>CL_EE1-05:01</v>
      </c>
    </row>
    <row r="383" spans="27:37" x14ac:dyDescent="0.35">
      <c r="AA383" s="128" t="s">
        <v>5538</v>
      </c>
      <c r="AB383" s="10" t="s">
        <v>5197</v>
      </c>
      <c r="AC383" s="51" t="s">
        <v>4502</v>
      </c>
      <c r="AD383" s="10" t="s">
        <v>819</v>
      </c>
      <c r="AE383" s="110" t="s">
        <v>2979</v>
      </c>
      <c r="AF383" s="110" t="s">
        <v>2979</v>
      </c>
      <c r="AG383" s="3" t="s">
        <v>4086</v>
      </c>
      <c r="AH383" s="124">
        <v>14</v>
      </c>
      <c r="AI383" s="145" t="s">
        <v>2353</v>
      </c>
      <c r="AJ383" s="145" t="s">
        <v>1636</v>
      </c>
      <c r="AK383" s="145" t="str">
        <f>_xlfn.CONCAT("CL_",clonemapC35[[#This Row],[Location]])</f>
        <v>CL_EE1-05:02</v>
      </c>
    </row>
    <row r="384" spans="27:37" x14ac:dyDescent="0.35">
      <c r="AA384" s="128" t="s">
        <v>5538</v>
      </c>
      <c r="AB384" s="10" t="s">
        <v>5197</v>
      </c>
      <c r="AC384" s="51" t="s">
        <v>4523</v>
      </c>
      <c r="AD384" s="10" t="s">
        <v>413</v>
      </c>
      <c r="AE384" s="110" t="s">
        <v>413</v>
      </c>
      <c r="AF384" s="110" t="s">
        <v>413</v>
      </c>
      <c r="AG384" s="3" t="s">
        <v>413</v>
      </c>
      <c r="AH384" s="124"/>
      <c r="AI384" s="145" t="s">
        <v>1636</v>
      </c>
      <c r="AJ384" s="145" t="s">
        <v>1636</v>
      </c>
      <c r="AK384" s="145" t="str">
        <f>_xlfn.CONCAT("CL_",clonemapC35[[#This Row],[Location]])</f>
        <v>CL_EE1-05:03</v>
      </c>
    </row>
    <row r="385" spans="27:37" x14ac:dyDescent="0.35">
      <c r="AA385" s="128" t="s">
        <v>5538</v>
      </c>
      <c r="AB385" s="10" t="s">
        <v>5197</v>
      </c>
      <c r="AC385" s="51" t="s">
        <v>4544</v>
      </c>
      <c r="AD385" s="10" t="s">
        <v>413</v>
      </c>
      <c r="AE385" s="110" t="s">
        <v>413</v>
      </c>
      <c r="AF385" s="110" t="s">
        <v>413</v>
      </c>
      <c r="AG385" s="3" t="s">
        <v>413</v>
      </c>
      <c r="AH385" s="124"/>
      <c r="AI385" s="145" t="s">
        <v>1636</v>
      </c>
      <c r="AJ385" s="145" t="s">
        <v>1636</v>
      </c>
      <c r="AK385" s="145" t="str">
        <f>_xlfn.CONCAT("CL_",clonemapC35[[#This Row],[Location]])</f>
        <v>CL_EE1-05:04</v>
      </c>
    </row>
    <row r="386" spans="27:37" x14ac:dyDescent="0.35">
      <c r="AA386" s="128" t="s">
        <v>5538</v>
      </c>
      <c r="AB386" s="10" t="s">
        <v>5198</v>
      </c>
      <c r="AC386" s="51" t="s">
        <v>4480</v>
      </c>
      <c r="AD386" s="10" t="s">
        <v>819</v>
      </c>
      <c r="AE386" s="110" t="s">
        <v>2979</v>
      </c>
      <c r="AF386" s="110" t="s">
        <v>2979</v>
      </c>
      <c r="AG386" s="3" t="s">
        <v>4915</v>
      </c>
      <c r="AH386" s="124">
        <v>36</v>
      </c>
      <c r="AI386" s="145" t="s">
        <v>2353</v>
      </c>
      <c r="AJ386" s="145">
        <v>40</v>
      </c>
      <c r="AK386" s="145" t="str">
        <f>_xlfn.CONCAT("CL_",clonemapC35[[#This Row],[Location]])</f>
        <v>CL_EE1-06:01</v>
      </c>
    </row>
    <row r="387" spans="27:37" x14ac:dyDescent="0.35">
      <c r="AA387" s="128" t="s">
        <v>5538</v>
      </c>
      <c r="AB387" s="10" t="s">
        <v>5198</v>
      </c>
      <c r="AC387" s="51" t="s">
        <v>4501</v>
      </c>
      <c r="AD387" s="10" t="s">
        <v>819</v>
      </c>
      <c r="AE387" s="110" t="s">
        <v>2979</v>
      </c>
      <c r="AF387" s="110" t="s">
        <v>2979</v>
      </c>
      <c r="AG387" s="3" t="s">
        <v>5386</v>
      </c>
      <c r="AH387" s="124">
        <v>4</v>
      </c>
      <c r="AI387" s="145" t="s">
        <v>2353</v>
      </c>
      <c r="AJ387" s="145" t="s">
        <v>1636</v>
      </c>
      <c r="AK387" s="145" t="str">
        <f>_xlfn.CONCAT("CL_",clonemapC35[[#This Row],[Location]])</f>
        <v>CL_EE1-06:02</v>
      </c>
    </row>
    <row r="388" spans="27:37" x14ac:dyDescent="0.35">
      <c r="AA388" s="128" t="s">
        <v>5538</v>
      </c>
      <c r="AB388" s="10" t="s">
        <v>5198</v>
      </c>
      <c r="AC388" s="51" t="s">
        <v>4522</v>
      </c>
      <c r="AD388" s="10" t="s">
        <v>413</v>
      </c>
      <c r="AE388" s="110" t="s">
        <v>413</v>
      </c>
      <c r="AF388" s="110" t="s">
        <v>413</v>
      </c>
      <c r="AG388" s="3" t="s">
        <v>413</v>
      </c>
      <c r="AH388" s="124"/>
      <c r="AI388" s="145" t="s">
        <v>1636</v>
      </c>
      <c r="AJ388" s="145" t="s">
        <v>1636</v>
      </c>
      <c r="AK388" s="145" t="str">
        <f>_xlfn.CONCAT("CL_",clonemapC35[[#This Row],[Location]])</f>
        <v>CL_EE1-06:03</v>
      </c>
    </row>
    <row r="389" spans="27:37" x14ac:dyDescent="0.35">
      <c r="AA389" s="128" t="s">
        <v>5538</v>
      </c>
      <c r="AB389" s="10" t="s">
        <v>5198</v>
      </c>
      <c r="AC389" s="51" t="s">
        <v>4543</v>
      </c>
      <c r="AD389" s="10" t="s">
        <v>413</v>
      </c>
      <c r="AE389" s="110" t="s">
        <v>413</v>
      </c>
      <c r="AF389" s="110" t="s">
        <v>413</v>
      </c>
      <c r="AG389" s="3" t="s">
        <v>413</v>
      </c>
      <c r="AH389" s="124"/>
      <c r="AI389" s="145" t="s">
        <v>1636</v>
      </c>
      <c r="AJ389" s="145" t="s">
        <v>1636</v>
      </c>
      <c r="AK389" s="145" t="str">
        <f>_xlfn.CONCAT("CL_",clonemapC35[[#This Row],[Location]])</f>
        <v>CL_EE1-06:04</v>
      </c>
    </row>
    <row r="390" spans="27:37" x14ac:dyDescent="0.35">
      <c r="AA390" s="128" t="s">
        <v>5538</v>
      </c>
      <c r="AB390" s="10" t="s">
        <v>5199</v>
      </c>
      <c r="AC390" s="51" t="s">
        <v>4479</v>
      </c>
      <c r="AD390" s="10" t="s">
        <v>819</v>
      </c>
      <c r="AE390" s="110" t="s">
        <v>2979</v>
      </c>
      <c r="AF390" s="110" t="s">
        <v>2979</v>
      </c>
      <c r="AG390" s="3" t="s">
        <v>4916</v>
      </c>
      <c r="AH390" s="124">
        <v>33</v>
      </c>
      <c r="AI390" s="145" t="s">
        <v>2353</v>
      </c>
      <c r="AJ390" s="145">
        <v>47</v>
      </c>
      <c r="AK390" s="145" t="str">
        <f>_xlfn.CONCAT("CL_",clonemapC35[[#This Row],[Location]])</f>
        <v>CL_EE1-07:01</v>
      </c>
    </row>
    <row r="391" spans="27:37" x14ac:dyDescent="0.35">
      <c r="AA391" s="128" t="s">
        <v>5538</v>
      </c>
      <c r="AB391" s="10" t="s">
        <v>5199</v>
      </c>
      <c r="AC391" s="51" t="s">
        <v>4500</v>
      </c>
      <c r="AD391" s="10" t="s">
        <v>819</v>
      </c>
      <c r="AE391" s="110" t="s">
        <v>2979</v>
      </c>
      <c r="AF391" s="110" t="s">
        <v>2979</v>
      </c>
      <c r="AG391" s="3" t="s">
        <v>5386</v>
      </c>
      <c r="AH391" s="124">
        <v>14</v>
      </c>
      <c r="AI391" s="145" t="s">
        <v>2353</v>
      </c>
      <c r="AJ391" s="145" t="s">
        <v>1636</v>
      </c>
      <c r="AK391" s="145" t="str">
        <f>_xlfn.CONCAT("CL_",clonemapC35[[#This Row],[Location]])</f>
        <v>CL_EE1-07:02</v>
      </c>
    </row>
    <row r="392" spans="27:37" x14ac:dyDescent="0.35">
      <c r="AA392" s="128" t="s">
        <v>5538</v>
      </c>
      <c r="AB392" s="10" t="s">
        <v>5199</v>
      </c>
      <c r="AC392" s="51" t="s">
        <v>4521</v>
      </c>
      <c r="AD392" s="10" t="s">
        <v>413</v>
      </c>
      <c r="AE392" s="110" t="s">
        <v>413</v>
      </c>
      <c r="AF392" s="155" t="s">
        <v>413</v>
      </c>
      <c r="AG392" s="3" t="s">
        <v>413</v>
      </c>
      <c r="AH392" s="124"/>
      <c r="AI392" s="145" t="s">
        <v>1636</v>
      </c>
      <c r="AJ392" s="145" t="s">
        <v>1636</v>
      </c>
      <c r="AK392" s="145" t="str">
        <f>_xlfn.CONCAT("CL_",clonemapC35[[#This Row],[Location]])</f>
        <v>CL_EE1-07:03</v>
      </c>
    </row>
    <row r="393" spans="27:37" x14ac:dyDescent="0.35">
      <c r="AA393" s="128" t="s">
        <v>5538</v>
      </c>
      <c r="AB393" s="51" t="s">
        <v>5199</v>
      </c>
      <c r="AC393" s="51" t="s">
        <v>4542</v>
      </c>
      <c r="AD393" s="51" t="s">
        <v>413</v>
      </c>
      <c r="AE393" s="129" t="s">
        <v>413</v>
      </c>
      <c r="AF393" s="129" t="s">
        <v>413</v>
      </c>
      <c r="AG393" s="3" t="s">
        <v>413</v>
      </c>
      <c r="AH393" s="124"/>
      <c r="AI393" s="154" t="s">
        <v>1636</v>
      </c>
      <c r="AJ393" s="154" t="s">
        <v>1636</v>
      </c>
      <c r="AK393" s="154" t="str">
        <f>_xlfn.CONCAT("CL_",clonemapC35[[#This Row],[Location]])</f>
        <v>CL_EE1-07:04</v>
      </c>
    </row>
    <row r="394" spans="27:37" x14ac:dyDescent="0.35">
      <c r="AA394" s="128" t="s">
        <v>5538</v>
      </c>
      <c r="AB394" s="10" t="s">
        <v>5200</v>
      </c>
      <c r="AC394" s="51" t="s">
        <v>4492</v>
      </c>
      <c r="AD394" s="10" t="s">
        <v>413</v>
      </c>
      <c r="AE394" s="110" t="s">
        <v>413</v>
      </c>
      <c r="AF394" s="110" t="s">
        <v>413</v>
      </c>
      <c r="AG394" s="3" t="s">
        <v>413</v>
      </c>
      <c r="AH394" s="124"/>
      <c r="AI394" s="145" t="s">
        <v>1636</v>
      </c>
      <c r="AJ394" s="145">
        <v>0</v>
      </c>
      <c r="AK394" s="145" t="str">
        <f>_xlfn.CONCAT("CL_",clonemapC35[[#This Row],[Location]])</f>
        <v>CL_EE2-01:01</v>
      </c>
    </row>
    <row r="395" spans="27:37" x14ac:dyDescent="0.35">
      <c r="AA395" s="128" t="s">
        <v>5538</v>
      </c>
      <c r="AB395" s="10" t="s">
        <v>5200</v>
      </c>
      <c r="AC395" s="51" t="s">
        <v>4513</v>
      </c>
      <c r="AD395" s="10" t="s">
        <v>413</v>
      </c>
      <c r="AE395" s="110" t="s">
        <v>413</v>
      </c>
      <c r="AF395" s="110" t="s">
        <v>413</v>
      </c>
      <c r="AG395" s="3" t="s">
        <v>413</v>
      </c>
      <c r="AH395" s="124"/>
      <c r="AI395" s="145" t="s">
        <v>1636</v>
      </c>
      <c r="AJ395" s="145" t="s">
        <v>1636</v>
      </c>
      <c r="AK395" s="145" t="str">
        <f>_xlfn.CONCAT("CL_",clonemapC35[[#This Row],[Location]])</f>
        <v>CL_EE2-01:02</v>
      </c>
    </row>
    <row r="396" spans="27:37" x14ac:dyDescent="0.35">
      <c r="AA396" s="128" t="s">
        <v>5538</v>
      </c>
      <c r="AB396" s="10" t="s">
        <v>5200</v>
      </c>
      <c r="AC396" s="51" t="s">
        <v>4534</v>
      </c>
      <c r="AD396" s="10" t="s">
        <v>413</v>
      </c>
      <c r="AE396" s="110" t="s">
        <v>413</v>
      </c>
      <c r="AF396" s="110" t="s">
        <v>413</v>
      </c>
      <c r="AG396" s="3" t="s">
        <v>413</v>
      </c>
      <c r="AH396" s="124"/>
      <c r="AI396" s="145" t="s">
        <v>1636</v>
      </c>
      <c r="AJ396" s="145" t="s">
        <v>1636</v>
      </c>
      <c r="AK396" s="145" t="str">
        <f>_xlfn.CONCAT("CL_",clonemapC35[[#This Row],[Location]])</f>
        <v>CL_EE2-01:03</v>
      </c>
    </row>
    <row r="397" spans="27:37" x14ac:dyDescent="0.35">
      <c r="AA397" s="128" t="s">
        <v>5538</v>
      </c>
      <c r="AB397" s="10" t="s">
        <v>5200</v>
      </c>
      <c r="AC397" s="51" t="s">
        <v>4555</v>
      </c>
      <c r="AD397" s="10" t="s">
        <v>413</v>
      </c>
      <c r="AE397" s="110" t="s">
        <v>413</v>
      </c>
      <c r="AF397" s="110" t="s">
        <v>413</v>
      </c>
      <c r="AG397" s="3" t="s">
        <v>413</v>
      </c>
      <c r="AH397" s="124"/>
      <c r="AI397" s="145" t="s">
        <v>1636</v>
      </c>
      <c r="AJ397" s="145" t="s">
        <v>1636</v>
      </c>
      <c r="AK397" s="145" t="str">
        <f>_xlfn.CONCAT("CL_",clonemapC35[[#This Row],[Location]])</f>
        <v>CL_EE2-01:04</v>
      </c>
    </row>
    <row r="398" spans="27:37" x14ac:dyDescent="0.35">
      <c r="AA398" s="128" t="s">
        <v>5538</v>
      </c>
      <c r="AB398" s="10" t="s">
        <v>5201</v>
      </c>
      <c r="AC398" s="51" t="s">
        <v>4491</v>
      </c>
      <c r="AD398" s="10" t="s">
        <v>413</v>
      </c>
      <c r="AE398" s="110" t="s">
        <v>413</v>
      </c>
      <c r="AF398" s="110" t="s">
        <v>413</v>
      </c>
      <c r="AG398" s="3" t="s">
        <v>413</v>
      </c>
      <c r="AH398" s="124"/>
      <c r="AI398" s="145" t="s">
        <v>1636</v>
      </c>
      <c r="AJ398" s="145">
        <v>0</v>
      </c>
      <c r="AK398" s="145" t="str">
        <f>_xlfn.CONCAT("CL_",clonemapC35[[#This Row],[Location]])</f>
        <v>CL_EE2-02:01</v>
      </c>
    </row>
    <row r="399" spans="27:37" x14ac:dyDescent="0.35">
      <c r="AA399" s="128" t="s">
        <v>5538</v>
      </c>
      <c r="AB399" s="10" t="s">
        <v>5201</v>
      </c>
      <c r="AC399" s="51" t="s">
        <v>4512</v>
      </c>
      <c r="AD399" s="10" t="s">
        <v>413</v>
      </c>
      <c r="AE399" s="110" t="s">
        <v>413</v>
      </c>
      <c r="AF399" s="110" t="s">
        <v>413</v>
      </c>
      <c r="AG399" s="3" t="s">
        <v>413</v>
      </c>
      <c r="AH399" s="124"/>
      <c r="AI399" s="145" t="s">
        <v>1636</v>
      </c>
      <c r="AJ399" s="145" t="s">
        <v>1636</v>
      </c>
      <c r="AK399" s="145" t="str">
        <f>_xlfn.CONCAT("CL_",clonemapC35[[#This Row],[Location]])</f>
        <v>CL_EE2-02:02</v>
      </c>
    </row>
    <row r="400" spans="27:37" x14ac:dyDescent="0.35">
      <c r="AA400" s="128" t="s">
        <v>5538</v>
      </c>
      <c r="AB400" s="10" t="s">
        <v>5201</v>
      </c>
      <c r="AC400" s="51" t="s">
        <v>4533</v>
      </c>
      <c r="AD400" s="10" t="s">
        <v>413</v>
      </c>
      <c r="AE400" s="110" t="s">
        <v>413</v>
      </c>
      <c r="AF400" s="110" t="s">
        <v>413</v>
      </c>
      <c r="AG400" s="3" t="s">
        <v>413</v>
      </c>
      <c r="AH400" s="124"/>
      <c r="AI400" s="145" t="s">
        <v>1636</v>
      </c>
      <c r="AJ400" s="145" t="s">
        <v>1636</v>
      </c>
      <c r="AK400" s="145" t="str">
        <f>_xlfn.CONCAT("CL_",clonemapC35[[#This Row],[Location]])</f>
        <v>CL_EE2-02:03</v>
      </c>
    </row>
    <row r="401" spans="27:37" x14ac:dyDescent="0.35">
      <c r="AA401" s="128" t="s">
        <v>5538</v>
      </c>
      <c r="AB401" s="10" t="s">
        <v>5201</v>
      </c>
      <c r="AC401" s="51" t="s">
        <v>4554</v>
      </c>
      <c r="AD401" s="10" t="s">
        <v>413</v>
      </c>
      <c r="AE401" s="110" t="s">
        <v>413</v>
      </c>
      <c r="AF401" s="110" t="s">
        <v>413</v>
      </c>
      <c r="AG401" s="3" t="s">
        <v>413</v>
      </c>
      <c r="AH401" s="124"/>
      <c r="AI401" s="145" t="s">
        <v>1636</v>
      </c>
      <c r="AJ401" s="145" t="s">
        <v>1636</v>
      </c>
      <c r="AK401" s="145" t="str">
        <f>_xlfn.CONCAT("CL_",clonemapC35[[#This Row],[Location]])</f>
        <v>CL_EE2-02:04</v>
      </c>
    </row>
    <row r="402" spans="27:37" x14ac:dyDescent="0.35">
      <c r="AA402" s="128" t="s">
        <v>5538</v>
      </c>
      <c r="AB402" s="10" t="s">
        <v>5202</v>
      </c>
      <c r="AC402" s="51" t="s">
        <v>4490</v>
      </c>
      <c r="AD402" s="10" t="s">
        <v>413</v>
      </c>
      <c r="AE402" s="110" t="s">
        <v>413</v>
      </c>
      <c r="AF402" s="110" t="s">
        <v>413</v>
      </c>
      <c r="AG402" s="3" t="s">
        <v>413</v>
      </c>
      <c r="AH402" s="124"/>
      <c r="AI402" s="145" t="s">
        <v>1636</v>
      </c>
      <c r="AJ402" s="145">
        <v>0</v>
      </c>
      <c r="AK402" s="145" t="str">
        <f>_xlfn.CONCAT("CL_",clonemapC35[[#This Row],[Location]])</f>
        <v>CL_EE2-03:01</v>
      </c>
    </row>
    <row r="403" spans="27:37" x14ac:dyDescent="0.35">
      <c r="AA403" s="128" t="s">
        <v>5538</v>
      </c>
      <c r="AB403" s="10" t="s">
        <v>5202</v>
      </c>
      <c r="AC403" s="51" t="s">
        <v>4511</v>
      </c>
      <c r="AD403" s="10" t="s">
        <v>413</v>
      </c>
      <c r="AE403" s="110" t="s">
        <v>413</v>
      </c>
      <c r="AF403" s="110" t="s">
        <v>413</v>
      </c>
      <c r="AG403" s="3" t="s">
        <v>413</v>
      </c>
      <c r="AH403" s="124"/>
      <c r="AI403" s="145" t="s">
        <v>1636</v>
      </c>
      <c r="AJ403" s="145" t="s">
        <v>1636</v>
      </c>
      <c r="AK403" s="145" t="str">
        <f>_xlfn.CONCAT("CL_",clonemapC35[[#This Row],[Location]])</f>
        <v>CL_EE2-03:02</v>
      </c>
    </row>
    <row r="404" spans="27:37" x14ac:dyDescent="0.35">
      <c r="AA404" s="128" t="s">
        <v>5538</v>
      </c>
      <c r="AB404" s="10" t="s">
        <v>5202</v>
      </c>
      <c r="AC404" s="51" t="s">
        <v>4532</v>
      </c>
      <c r="AD404" s="51" t="s">
        <v>413</v>
      </c>
      <c r="AE404" s="110" t="s">
        <v>413</v>
      </c>
      <c r="AF404" s="110" t="s">
        <v>413</v>
      </c>
      <c r="AG404" s="3" t="s">
        <v>413</v>
      </c>
      <c r="AH404" s="124"/>
      <c r="AI404" s="145" t="s">
        <v>1636</v>
      </c>
      <c r="AJ404" s="145" t="s">
        <v>1636</v>
      </c>
      <c r="AK404" s="145" t="str">
        <f>_xlfn.CONCAT("CL_",clonemapC35[[#This Row],[Location]])</f>
        <v>CL_EE2-03:03</v>
      </c>
    </row>
    <row r="405" spans="27:37" x14ac:dyDescent="0.35">
      <c r="AA405" s="128" t="s">
        <v>5538</v>
      </c>
      <c r="AB405" s="10" t="s">
        <v>5202</v>
      </c>
      <c r="AC405" s="51" t="s">
        <v>4553</v>
      </c>
      <c r="AD405" s="10" t="s">
        <v>413</v>
      </c>
      <c r="AE405" s="110" t="s">
        <v>413</v>
      </c>
      <c r="AF405" s="110" t="s">
        <v>413</v>
      </c>
      <c r="AG405" s="3" t="s">
        <v>413</v>
      </c>
      <c r="AH405" s="124"/>
      <c r="AI405" s="145" t="s">
        <v>1636</v>
      </c>
      <c r="AJ405" s="145" t="s">
        <v>1636</v>
      </c>
      <c r="AK405" s="145" t="str">
        <f>_xlfn.CONCAT("CL_",clonemapC35[[#This Row],[Location]])</f>
        <v>CL_EE2-03:04</v>
      </c>
    </row>
    <row r="406" spans="27:37" x14ac:dyDescent="0.35">
      <c r="AA406" s="128" t="s">
        <v>5538</v>
      </c>
      <c r="AB406" s="10" t="s">
        <v>5203</v>
      </c>
      <c r="AC406" s="51" t="s">
        <v>4489</v>
      </c>
      <c r="AD406" s="10" t="s">
        <v>413</v>
      </c>
      <c r="AE406" s="110" t="s">
        <v>413</v>
      </c>
      <c r="AF406" s="110" t="s">
        <v>413</v>
      </c>
      <c r="AG406" s="3" t="s">
        <v>413</v>
      </c>
      <c r="AH406" s="124"/>
      <c r="AI406" s="145" t="s">
        <v>1636</v>
      </c>
      <c r="AJ406" s="145">
        <v>0</v>
      </c>
      <c r="AK406" s="145" t="str">
        <f>_xlfn.CONCAT("CL_",clonemapC35[[#This Row],[Location]])</f>
        <v>CL_EE2-04:01</v>
      </c>
    </row>
    <row r="407" spans="27:37" x14ac:dyDescent="0.35">
      <c r="AA407" s="128" t="s">
        <v>5538</v>
      </c>
      <c r="AB407" s="10" t="s">
        <v>5203</v>
      </c>
      <c r="AC407" s="51" t="s">
        <v>4510</v>
      </c>
      <c r="AD407" s="10" t="s">
        <v>413</v>
      </c>
      <c r="AE407" s="110" t="s">
        <v>413</v>
      </c>
      <c r="AF407" s="110" t="s">
        <v>413</v>
      </c>
      <c r="AG407" s="3" t="s">
        <v>413</v>
      </c>
      <c r="AH407" s="124"/>
      <c r="AI407" s="145" t="s">
        <v>1636</v>
      </c>
      <c r="AJ407" s="145" t="s">
        <v>1636</v>
      </c>
      <c r="AK407" s="145" t="str">
        <f>_xlfn.CONCAT("CL_",clonemapC35[[#This Row],[Location]])</f>
        <v>CL_EE2-04:02</v>
      </c>
    </row>
    <row r="408" spans="27:37" x14ac:dyDescent="0.35">
      <c r="AA408" s="128" t="s">
        <v>5538</v>
      </c>
      <c r="AB408" s="10" t="s">
        <v>5203</v>
      </c>
      <c r="AC408" s="51" t="s">
        <v>4531</v>
      </c>
      <c r="AD408" s="10" t="s">
        <v>413</v>
      </c>
      <c r="AE408" s="110" t="s">
        <v>413</v>
      </c>
      <c r="AF408" s="110" t="s">
        <v>413</v>
      </c>
      <c r="AG408" s="3" t="s">
        <v>413</v>
      </c>
      <c r="AH408" s="124"/>
      <c r="AI408" s="145" t="s">
        <v>1636</v>
      </c>
      <c r="AJ408" s="145" t="s">
        <v>1636</v>
      </c>
      <c r="AK408" s="145" t="str">
        <f>_xlfn.CONCAT("CL_",clonemapC35[[#This Row],[Location]])</f>
        <v>CL_EE2-04:03</v>
      </c>
    </row>
    <row r="409" spans="27:37" x14ac:dyDescent="0.35">
      <c r="AA409" s="128" t="s">
        <v>5538</v>
      </c>
      <c r="AB409" s="10" t="s">
        <v>5203</v>
      </c>
      <c r="AC409" s="51" t="s">
        <v>4552</v>
      </c>
      <c r="AD409" s="10" t="s">
        <v>413</v>
      </c>
      <c r="AE409" s="110" t="s">
        <v>413</v>
      </c>
      <c r="AF409" s="110" t="s">
        <v>413</v>
      </c>
      <c r="AG409" s="3" t="s">
        <v>413</v>
      </c>
      <c r="AH409" s="124"/>
      <c r="AI409" s="145" t="s">
        <v>1636</v>
      </c>
      <c r="AJ409" s="145" t="s">
        <v>1636</v>
      </c>
      <c r="AK409" s="145" t="str">
        <f>_xlfn.CONCAT("CL_",clonemapC35[[#This Row],[Location]])</f>
        <v>CL_EE2-04:04</v>
      </c>
    </row>
    <row r="410" spans="27:37" x14ac:dyDescent="0.35">
      <c r="AA410" s="128" t="s">
        <v>5538</v>
      </c>
      <c r="AB410" s="10" t="s">
        <v>5204</v>
      </c>
      <c r="AC410" s="51" t="s">
        <v>4488</v>
      </c>
      <c r="AD410" s="10" t="s">
        <v>413</v>
      </c>
      <c r="AE410" s="110" t="s">
        <v>413</v>
      </c>
      <c r="AF410" s="110" t="s">
        <v>413</v>
      </c>
      <c r="AG410" s="3" t="s">
        <v>413</v>
      </c>
      <c r="AH410" s="124"/>
      <c r="AI410" s="145" t="s">
        <v>1636</v>
      </c>
      <c r="AJ410" s="145">
        <v>0</v>
      </c>
      <c r="AK410" s="145" t="str">
        <f>_xlfn.CONCAT("CL_",clonemapC35[[#This Row],[Location]])</f>
        <v>CL_EE2-05:01</v>
      </c>
    </row>
    <row r="411" spans="27:37" x14ac:dyDescent="0.35">
      <c r="AA411" s="128" t="s">
        <v>5538</v>
      </c>
      <c r="AB411" s="10" t="s">
        <v>5204</v>
      </c>
      <c r="AC411" s="51" t="s">
        <v>4509</v>
      </c>
      <c r="AD411" s="10" t="s">
        <v>413</v>
      </c>
      <c r="AE411" s="110" t="s">
        <v>413</v>
      </c>
      <c r="AF411" s="110" t="s">
        <v>413</v>
      </c>
      <c r="AG411" s="3" t="s">
        <v>413</v>
      </c>
      <c r="AH411" s="124"/>
      <c r="AI411" s="145" t="s">
        <v>1636</v>
      </c>
      <c r="AJ411" s="145" t="s">
        <v>1636</v>
      </c>
      <c r="AK411" s="145" t="str">
        <f>_xlfn.CONCAT("CL_",clonemapC35[[#This Row],[Location]])</f>
        <v>CL_EE2-05:02</v>
      </c>
    </row>
    <row r="412" spans="27:37" x14ac:dyDescent="0.35">
      <c r="AA412" s="128" t="s">
        <v>5538</v>
      </c>
      <c r="AB412" s="48" t="s">
        <v>5204</v>
      </c>
      <c r="AC412" s="51" t="s">
        <v>4530</v>
      </c>
      <c r="AD412" s="48" t="s">
        <v>413</v>
      </c>
      <c r="AE412" s="110" t="s">
        <v>413</v>
      </c>
      <c r="AF412" s="110" t="s">
        <v>413</v>
      </c>
      <c r="AG412" s="3" t="s">
        <v>413</v>
      </c>
      <c r="AH412" s="124"/>
      <c r="AI412" s="145" t="s">
        <v>1636</v>
      </c>
      <c r="AJ412" s="145" t="s">
        <v>1636</v>
      </c>
      <c r="AK412" s="145" t="str">
        <f>_xlfn.CONCAT("CL_",clonemapC35[[#This Row],[Location]])</f>
        <v>CL_EE2-05:03</v>
      </c>
    </row>
    <row r="413" spans="27:37" x14ac:dyDescent="0.35">
      <c r="AA413" s="128" t="s">
        <v>5538</v>
      </c>
      <c r="AB413" s="48" t="s">
        <v>5204</v>
      </c>
      <c r="AC413" s="51" t="s">
        <v>4551</v>
      </c>
      <c r="AD413" s="48" t="s">
        <v>413</v>
      </c>
      <c r="AE413" s="110" t="s">
        <v>413</v>
      </c>
      <c r="AF413" s="110" t="s">
        <v>413</v>
      </c>
      <c r="AG413" s="3" t="s">
        <v>413</v>
      </c>
      <c r="AH413" s="124"/>
      <c r="AI413" s="145" t="s">
        <v>1636</v>
      </c>
      <c r="AJ413" s="145" t="s">
        <v>1636</v>
      </c>
      <c r="AK413" s="145" t="str">
        <f>_xlfn.CONCAT("CL_",clonemapC35[[#This Row],[Location]])</f>
        <v>CL_EE2-05:04</v>
      </c>
    </row>
    <row r="414" spans="27:37" x14ac:dyDescent="0.35">
      <c r="AA414" s="128" t="s">
        <v>5538</v>
      </c>
      <c r="AB414" s="48" t="s">
        <v>5205</v>
      </c>
      <c r="AC414" s="51" t="s">
        <v>4487</v>
      </c>
      <c r="AD414" s="48" t="s">
        <v>413</v>
      </c>
      <c r="AE414" s="110" t="s">
        <v>413</v>
      </c>
      <c r="AF414" s="110" t="s">
        <v>413</v>
      </c>
      <c r="AG414" s="3" t="s">
        <v>413</v>
      </c>
      <c r="AH414" s="124"/>
      <c r="AI414" s="145" t="s">
        <v>1636</v>
      </c>
      <c r="AJ414" s="145">
        <v>0</v>
      </c>
      <c r="AK414" s="145" t="str">
        <f>_xlfn.CONCAT("CL_",clonemapC35[[#This Row],[Location]])</f>
        <v>CL_EE2-06:01</v>
      </c>
    </row>
    <row r="415" spans="27:37" x14ac:dyDescent="0.35">
      <c r="AA415" s="128" t="s">
        <v>5538</v>
      </c>
      <c r="AB415" s="48" t="s">
        <v>5205</v>
      </c>
      <c r="AC415" s="51" t="s">
        <v>4508</v>
      </c>
      <c r="AD415" s="48" t="s">
        <v>413</v>
      </c>
      <c r="AE415" s="110" t="s">
        <v>413</v>
      </c>
      <c r="AF415" s="110" t="s">
        <v>413</v>
      </c>
      <c r="AG415" s="3" t="s">
        <v>413</v>
      </c>
      <c r="AH415" s="124"/>
      <c r="AI415" s="145" t="s">
        <v>1636</v>
      </c>
      <c r="AJ415" s="145" t="s">
        <v>1636</v>
      </c>
      <c r="AK415" s="145" t="str">
        <f>_xlfn.CONCAT("CL_",clonemapC35[[#This Row],[Location]])</f>
        <v>CL_EE2-06:02</v>
      </c>
    </row>
    <row r="416" spans="27:37" x14ac:dyDescent="0.35">
      <c r="AA416" s="128" t="s">
        <v>5538</v>
      </c>
      <c r="AB416" s="48" t="s">
        <v>5205</v>
      </c>
      <c r="AC416" s="51" t="s">
        <v>4529</v>
      </c>
      <c r="AD416" s="48" t="s">
        <v>413</v>
      </c>
      <c r="AE416" s="110" t="s">
        <v>413</v>
      </c>
      <c r="AF416" s="110" t="s">
        <v>413</v>
      </c>
      <c r="AG416" s="3" t="s">
        <v>413</v>
      </c>
      <c r="AH416" s="124"/>
      <c r="AI416" s="145" t="s">
        <v>1636</v>
      </c>
      <c r="AJ416" s="145" t="s">
        <v>1636</v>
      </c>
      <c r="AK416" s="145" t="str">
        <f>_xlfn.CONCAT("CL_",clonemapC35[[#This Row],[Location]])</f>
        <v>CL_EE2-06:03</v>
      </c>
    </row>
    <row r="417" spans="27:37" x14ac:dyDescent="0.35">
      <c r="AA417" s="128" t="s">
        <v>5538</v>
      </c>
      <c r="AB417" s="48" t="s">
        <v>5205</v>
      </c>
      <c r="AC417" s="51" t="s">
        <v>4550</v>
      </c>
      <c r="AD417" s="48" t="s">
        <v>413</v>
      </c>
      <c r="AE417" s="110" t="s">
        <v>413</v>
      </c>
      <c r="AF417" s="110" t="s">
        <v>413</v>
      </c>
      <c r="AG417" s="3" t="s">
        <v>413</v>
      </c>
      <c r="AH417" s="124"/>
      <c r="AI417" s="145" t="s">
        <v>1636</v>
      </c>
      <c r="AJ417" s="145" t="s">
        <v>1636</v>
      </c>
      <c r="AK417" s="145" t="str">
        <f>_xlfn.CONCAT("CL_",clonemapC35[[#This Row],[Location]])</f>
        <v>CL_EE2-06:04</v>
      </c>
    </row>
    <row r="418" spans="27:37" x14ac:dyDescent="0.35">
      <c r="AA418" s="128" t="s">
        <v>5538</v>
      </c>
      <c r="AB418" s="48" t="s">
        <v>5206</v>
      </c>
      <c r="AC418" s="51" t="s">
        <v>4486</v>
      </c>
      <c r="AD418" s="48" t="s">
        <v>413</v>
      </c>
      <c r="AE418" s="110" t="s">
        <v>413</v>
      </c>
      <c r="AF418" s="110" t="s">
        <v>413</v>
      </c>
      <c r="AG418" s="3" t="s">
        <v>413</v>
      </c>
      <c r="AH418" s="124"/>
      <c r="AI418" s="145" t="s">
        <v>1636</v>
      </c>
      <c r="AJ418" s="145">
        <v>0</v>
      </c>
      <c r="AK418" s="145" t="str">
        <f>_xlfn.CONCAT("CL_",clonemapC35[[#This Row],[Location]])</f>
        <v>CL_EE2-07:01</v>
      </c>
    </row>
    <row r="419" spans="27:37" x14ac:dyDescent="0.35">
      <c r="AA419" s="128" t="s">
        <v>5538</v>
      </c>
      <c r="AB419" s="48" t="s">
        <v>5206</v>
      </c>
      <c r="AC419" s="51" t="s">
        <v>4507</v>
      </c>
      <c r="AD419" s="48" t="s">
        <v>413</v>
      </c>
      <c r="AE419" s="110" t="s">
        <v>413</v>
      </c>
      <c r="AF419" s="110" t="s">
        <v>413</v>
      </c>
      <c r="AG419" s="3" t="s">
        <v>413</v>
      </c>
      <c r="AH419" s="124"/>
      <c r="AI419" s="145" t="s">
        <v>1636</v>
      </c>
      <c r="AJ419" s="145" t="s">
        <v>1636</v>
      </c>
      <c r="AK419" s="145" t="str">
        <f>_xlfn.CONCAT("CL_",clonemapC35[[#This Row],[Location]])</f>
        <v>CL_EE2-07:02</v>
      </c>
    </row>
    <row r="420" spans="27:37" x14ac:dyDescent="0.35">
      <c r="AA420" s="128" t="s">
        <v>5538</v>
      </c>
      <c r="AB420" s="48" t="s">
        <v>5206</v>
      </c>
      <c r="AC420" s="51" t="s">
        <v>4528</v>
      </c>
      <c r="AD420" s="48" t="s">
        <v>413</v>
      </c>
      <c r="AE420" s="110" t="s">
        <v>413</v>
      </c>
      <c r="AF420" s="110" t="s">
        <v>413</v>
      </c>
      <c r="AG420" s="3" t="s">
        <v>413</v>
      </c>
      <c r="AH420" s="124"/>
      <c r="AI420" s="145" t="s">
        <v>1636</v>
      </c>
      <c r="AJ420" s="145" t="s">
        <v>1636</v>
      </c>
      <c r="AK420" s="145" t="str">
        <f>_xlfn.CONCAT("CL_",clonemapC35[[#This Row],[Location]])</f>
        <v>CL_EE2-07:03</v>
      </c>
    </row>
    <row r="421" spans="27:37" x14ac:dyDescent="0.35">
      <c r="AA421" s="128" t="s">
        <v>5538</v>
      </c>
      <c r="AB421" s="48" t="s">
        <v>5206</v>
      </c>
      <c r="AC421" s="51" t="s">
        <v>4549</v>
      </c>
      <c r="AD421" s="48" t="s">
        <v>413</v>
      </c>
      <c r="AE421" s="110" t="s">
        <v>413</v>
      </c>
      <c r="AF421" s="110" t="s">
        <v>413</v>
      </c>
      <c r="AG421" s="3" t="s">
        <v>413</v>
      </c>
      <c r="AH421" s="124"/>
      <c r="AI421" s="145" t="s">
        <v>1636</v>
      </c>
      <c r="AJ421" s="145" t="s">
        <v>1636</v>
      </c>
      <c r="AK421" s="145" t="str">
        <f>_xlfn.CONCAT("CL_",clonemapC35[[#This Row],[Location]])</f>
        <v>CL_EE2-07:04</v>
      </c>
    </row>
    <row r="422" spans="27:37" x14ac:dyDescent="0.35">
      <c r="AA422" s="128" t="s">
        <v>5538</v>
      </c>
      <c r="AB422" s="48" t="s">
        <v>5207</v>
      </c>
      <c r="AC422" s="51" t="s">
        <v>4499</v>
      </c>
      <c r="AD422" s="48" t="s">
        <v>2092</v>
      </c>
      <c r="AE422" s="110" t="s">
        <v>2100</v>
      </c>
      <c r="AF422" s="110" t="s">
        <v>2100</v>
      </c>
      <c r="AG422" s="3" t="s">
        <v>5216</v>
      </c>
      <c r="AH422" s="124">
        <v>14</v>
      </c>
      <c r="AI422" s="145" t="s">
        <v>2353</v>
      </c>
      <c r="AJ422" s="145">
        <v>49</v>
      </c>
      <c r="AK422" s="145" t="str">
        <f>_xlfn.CONCAT("CL_",clonemapC35[[#This Row],[Location]])</f>
        <v>CL_EE3-01:01</v>
      </c>
    </row>
    <row r="423" spans="27:37" x14ac:dyDescent="0.35">
      <c r="AA423" s="128" t="s">
        <v>5538</v>
      </c>
      <c r="AB423" s="48" t="s">
        <v>5207</v>
      </c>
      <c r="AC423" s="51" t="s">
        <v>4520</v>
      </c>
      <c r="AD423" s="48" t="s">
        <v>837</v>
      </c>
      <c r="AE423" s="110" t="s">
        <v>1117</v>
      </c>
      <c r="AF423" s="110" t="s">
        <v>1117</v>
      </c>
      <c r="AG423" s="3" t="s">
        <v>4293</v>
      </c>
      <c r="AH423" s="124">
        <v>35</v>
      </c>
      <c r="AI423" s="145" t="s">
        <v>2353</v>
      </c>
      <c r="AJ423" s="145" t="s">
        <v>1636</v>
      </c>
      <c r="AK423" s="145" t="str">
        <f>_xlfn.CONCAT("CL_",clonemapC35[[#This Row],[Location]])</f>
        <v>CL_EE3-01:02</v>
      </c>
    </row>
    <row r="424" spans="27:37" x14ac:dyDescent="0.35">
      <c r="AA424" s="128" t="s">
        <v>5538</v>
      </c>
      <c r="AB424" s="48" t="s">
        <v>5207</v>
      </c>
      <c r="AC424" s="51" t="s">
        <v>4541</v>
      </c>
      <c r="AD424" s="48" t="s">
        <v>413</v>
      </c>
      <c r="AE424" s="110" t="s">
        <v>413</v>
      </c>
      <c r="AF424" s="110" t="s">
        <v>413</v>
      </c>
      <c r="AG424" s="3" t="s">
        <v>413</v>
      </c>
      <c r="AH424" s="124"/>
      <c r="AI424" s="145" t="s">
        <v>1636</v>
      </c>
      <c r="AJ424" s="145" t="s">
        <v>1636</v>
      </c>
      <c r="AK424" s="145" t="str">
        <f>_xlfn.CONCAT("CL_",clonemapC35[[#This Row],[Location]])</f>
        <v>CL_EE3-01:03</v>
      </c>
    </row>
    <row r="425" spans="27:37" x14ac:dyDescent="0.35">
      <c r="AA425" s="128" t="s">
        <v>5538</v>
      </c>
      <c r="AB425" s="48" t="s">
        <v>5207</v>
      </c>
      <c r="AC425" s="51" t="s">
        <v>4562</v>
      </c>
      <c r="AD425" s="48" t="s">
        <v>413</v>
      </c>
      <c r="AE425" s="110" t="s">
        <v>413</v>
      </c>
      <c r="AF425" s="110" t="s">
        <v>413</v>
      </c>
      <c r="AG425" s="3" t="s">
        <v>413</v>
      </c>
      <c r="AH425" s="124"/>
      <c r="AI425" s="145" t="s">
        <v>1636</v>
      </c>
      <c r="AJ425" s="145" t="s">
        <v>1636</v>
      </c>
      <c r="AK425" s="145" t="str">
        <f>_xlfn.CONCAT("CL_",clonemapC35[[#This Row],[Location]])</f>
        <v>CL_EE3-01:04</v>
      </c>
    </row>
    <row r="426" spans="27:37" x14ac:dyDescent="0.35">
      <c r="AA426" s="128" t="s">
        <v>5538</v>
      </c>
      <c r="AB426" s="48" t="s">
        <v>5208</v>
      </c>
      <c r="AC426" s="51" t="s">
        <v>4498</v>
      </c>
      <c r="AD426" s="48" t="s">
        <v>837</v>
      </c>
      <c r="AE426" s="110" t="s">
        <v>1117</v>
      </c>
      <c r="AF426" s="110" t="s">
        <v>1117</v>
      </c>
      <c r="AG426" s="3" t="s">
        <v>3938</v>
      </c>
      <c r="AH426" s="124">
        <v>18</v>
      </c>
      <c r="AI426" s="145" t="s">
        <v>2353</v>
      </c>
      <c r="AJ426" s="145">
        <v>47</v>
      </c>
      <c r="AK426" s="145" t="str">
        <f>_xlfn.CONCAT("CL_",clonemapC35[[#This Row],[Location]])</f>
        <v>CL_EE3-02:01</v>
      </c>
    </row>
    <row r="427" spans="27:37" x14ac:dyDescent="0.35">
      <c r="AA427" s="128" t="s">
        <v>5538</v>
      </c>
      <c r="AB427" s="48" t="s">
        <v>5208</v>
      </c>
      <c r="AC427" s="51" t="s">
        <v>4519</v>
      </c>
      <c r="AD427" s="48" t="s">
        <v>2092</v>
      </c>
      <c r="AE427" s="110" t="s">
        <v>2100</v>
      </c>
      <c r="AF427" s="110" t="s">
        <v>2100</v>
      </c>
      <c r="AG427" s="3" t="s">
        <v>4135</v>
      </c>
      <c r="AH427" s="124">
        <v>29</v>
      </c>
      <c r="AI427" s="145" t="s">
        <v>2353</v>
      </c>
      <c r="AJ427" s="145" t="s">
        <v>1636</v>
      </c>
      <c r="AK427" s="145" t="str">
        <f>_xlfn.CONCAT("CL_",clonemapC35[[#This Row],[Location]])</f>
        <v>CL_EE3-02:02</v>
      </c>
    </row>
    <row r="428" spans="27:37" x14ac:dyDescent="0.35">
      <c r="AA428" s="128" t="s">
        <v>5538</v>
      </c>
      <c r="AB428" s="48" t="s">
        <v>5208</v>
      </c>
      <c r="AC428" s="51" t="s">
        <v>4540</v>
      </c>
      <c r="AD428" s="48" t="s">
        <v>413</v>
      </c>
      <c r="AE428" s="110" t="s">
        <v>413</v>
      </c>
      <c r="AF428" s="110" t="s">
        <v>413</v>
      </c>
      <c r="AG428" s="3" t="s">
        <v>413</v>
      </c>
      <c r="AH428" s="124"/>
      <c r="AI428" s="145" t="s">
        <v>1636</v>
      </c>
      <c r="AJ428" s="145" t="s">
        <v>1636</v>
      </c>
      <c r="AK428" s="145" t="str">
        <f>_xlfn.CONCAT("CL_",clonemapC35[[#This Row],[Location]])</f>
        <v>CL_EE3-02:03</v>
      </c>
    </row>
    <row r="429" spans="27:37" x14ac:dyDescent="0.35">
      <c r="AA429" s="128" t="s">
        <v>5538</v>
      </c>
      <c r="AB429" s="48" t="s">
        <v>5208</v>
      </c>
      <c r="AC429" s="51" t="s">
        <v>4561</v>
      </c>
      <c r="AD429" s="48" t="s">
        <v>413</v>
      </c>
      <c r="AE429" s="110" t="s">
        <v>413</v>
      </c>
      <c r="AF429" s="110" t="s">
        <v>413</v>
      </c>
      <c r="AG429" s="3" t="s">
        <v>413</v>
      </c>
      <c r="AH429" s="124"/>
      <c r="AI429" s="145" t="s">
        <v>1636</v>
      </c>
      <c r="AJ429" s="145" t="s">
        <v>1636</v>
      </c>
      <c r="AK429" s="145" t="str">
        <f>_xlfn.CONCAT("CL_",clonemapC35[[#This Row],[Location]])</f>
        <v>CL_EE3-02:04</v>
      </c>
    </row>
    <row r="430" spans="27:37" x14ac:dyDescent="0.35">
      <c r="AA430" s="128" t="s">
        <v>5538</v>
      </c>
      <c r="AB430" s="48" t="s">
        <v>5209</v>
      </c>
      <c r="AC430" s="51" t="s">
        <v>4497</v>
      </c>
      <c r="AD430" s="48" t="s">
        <v>834</v>
      </c>
      <c r="AE430" s="110" t="s">
        <v>1150</v>
      </c>
      <c r="AF430" s="110" t="s">
        <v>1150</v>
      </c>
      <c r="AG430" s="3" t="s">
        <v>4925</v>
      </c>
      <c r="AH430" s="124">
        <v>45</v>
      </c>
      <c r="AI430" s="145" t="s">
        <v>2353</v>
      </c>
      <c r="AJ430" s="145">
        <v>45</v>
      </c>
      <c r="AK430" s="145" t="str">
        <f>_xlfn.CONCAT("CL_",clonemapC35[[#This Row],[Location]])</f>
        <v>CL_EE3-03:01</v>
      </c>
    </row>
    <row r="431" spans="27:37" x14ac:dyDescent="0.35">
      <c r="AA431" s="128" t="s">
        <v>5538</v>
      </c>
      <c r="AB431" s="48" t="s">
        <v>5209</v>
      </c>
      <c r="AC431" s="51" t="s">
        <v>4518</v>
      </c>
      <c r="AD431" s="48" t="s">
        <v>413</v>
      </c>
      <c r="AE431" s="110" t="s">
        <v>413</v>
      </c>
      <c r="AF431" s="110" t="s">
        <v>413</v>
      </c>
      <c r="AG431" s="3" t="s">
        <v>413</v>
      </c>
      <c r="AH431" s="124"/>
      <c r="AI431" s="145" t="s">
        <v>1636</v>
      </c>
      <c r="AJ431" s="145" t="s">
        <v>1636</v>
      </c>
      <c r="AK431" s="145" t="str">
        <f>_xlfn.CONCAT("CL_",clonemapC35[[#This Row],[Location]])</f>
        <v>CL_EE3-03:02</v>
      </c>
    </row>
    <row r="432" spans="27:37" x14ac:dyDescent="0.35">
      <c r="AA432" s="128" t="s">
        <v>5538</v>
      </c>
      <c r="AB432" s="48" t="s">
        <v>5209</v>
      </c>
      <c r="AC432" s="51" t="s">
        <v>4539</v>
      </c>
      <c r="AD432" s="48" t="s">
        <v>413</v>
      </c>
      <c r="AE432" s="110" t="s">
        <v>413</v>
      </c>
      <c r="AF432" s="156" t="s">
        <v>413</v>
      </c>
      <c r="AG432" s="3" t="s">
        <v>413</v>
      </c>
      <c r="AH432" s="124"/>
      <c r="AI432" s="145" t="s">
        <v>1636</v>
      </c>
      <c r="AJ432" s="145" t="s">
        <v>1636</v>
      </c>
      <c r="AK432" s="145" t="str">
        <f>_xlfn.CONCAT("CL_",clonemapC35[[#This Row],[Location]])</f>
        <v>CL_EE3-03:03</v>
      </c>
    </row>
    <row r="433" spans="27:37" x14ac:dyDescent="0.35">
      <c r="AA433" s="128" t="s">
        <v>5538</v>
      </c>
      <c r="AB433" s="48" t="s">
        <v>5209</v>
      </c>
      <c r="AC433" s="51" t="s">
        <v>4560</v>
      </c>
      <c r="AD433" s="48" t="s">
        <v>413</v>
      </c>
      <c r="AE433" s="110" t="s">
        <v>413</v>
      </c>
      <c r="AF433" s="110" t="s">
        <v>413</v>
      </c>
      <c r="AG433" s="3" t="s">
        <v>413</v>
      </c>
      <c r="AH433" s="124"/>
      <c r="AI433" s="145" t="s">
        <v>1636</v>
      </c>
      <c r="AJ433" s="145" t="s">
        <v>1636</v>
      </c>
      <c r="AK433" s="145" t="str">
        <f>_xlfn.CONCAT("CL_",clonemapC35[[#This Row],[Location]])</f>
        <v>CL_EE3-03:04</v>
      </c>
    </row>
    <row r="434" spans="27:37" x14ac:dyDescent="0.35">
      <c r="AA434" s="128" t="s">
        <v>5538</v>
      </c>
      <c r="AB434" s="48" t="s">
        <v>5210</v>
      </c>
      <c r="AC434" s="51" t="s">
        <v>4496</v>
      </c>
      <c r="AD434" s="48" t="s">
        <v>837</v>
      </c>
      <c r="AE434" s="110" t="s">
        <v>1117</v>
      </c>
      <c r="AF434" s="110" t="s">
        <v>1117</v>
      </c>
      <c r="AG434" s="3" t="s">
        <v>4450</v>
      </c>
      <c r="AH434" s="124">
        <v>3</v>
      </c>
      <c r="AI434" s="145" t="s">
        <v>2353</v>
      </c>
      <c r="AJ434" s="145">
        <v>42</v>
      </c>
      <c r="AK434" s="145" t="str">
        <f>_xlfn.CONCAT("CL_",clonemapC35[[#This Row],[Location]])</f>
        <v>CL_EE3-04:01</v>
      </c>
    </row>
    <row r="435" spans="27:37" x14ac:dyDescent="0.35">
      <c r="AA435" s="128" t="s">
        <v>5538</v>
      </c>
      <c r="AB435" s="48" t="s">
        <v>5210</v>
      </c>
      <c r="AC435" s="51" t="s">
        <v>4517</v>
      </c>
      <c r="AD435" s="48" t="s">
        <v>837</v>
      </c>
      <c r="AE435" s="110" t="s">
        <v>1117</v>
      </c>
      <c r="AF435" s="110" t="s">
        <v>1117</v>
      </c>
      <c r="AG435" s="3" t="s">
        <v>5387</v>
      </c>
      <c r="AH435" s="124">
        <v>20</v>
      </c>
      <c r="AI435" s="145" t="s">
        <v>2353</v>
      </c>
      <c r="AJ435" s="145" t="s">
        <v>1636</v>
      </c>
      <c r="AK435" s="145" t="str">
        <f>_xlfn.CONCAT("CL_",clonemapC35[[#This Row],[Location]])</f>
        <v>CL_EE3-04:02</v>
      </c>
    </row>
    <row r="436" spans="27:37" x14ac:dyDescent="0.35">
      <c r="AA436" s="128" t="s">
        <v>5538</v>
      </c>
      <c r="AB436" s="48" t="s">
        <v>5210</v>
      </c>
      <c r="AC436" s="51" t="s">
        <v>4538</v>
      </c>
      <c r="AD436" s="48" t="s">
        <v>837</v>
      </c>
      <c r="AE436" s="110" t="s">
        <v>1117</v>
      </c>
      <c r="AF436" s="110" t="s">
        <v>1117</v>
      </c>
      <c r="AG436" s="3" t="s">
        <v>5388</v>
      </c>
      <c r="AH436" s="124">
        <v>19</v>
      </c>
      <c r="AI436" s="145" t="s">
        <v>2353</v>
      </c>
      <c r="AJ436" s="145" t="s">
        <v>1636</v>
      </c>
      <c r="AK436" s="145" t="str">
        <f>_xlfn.CONCAT("CL_",clonemapC35[[#This Row],[Location]])</f>
        <v>CL_EE3-04:03</v>
      </c>
    </row>
    <row r="437" spans="27:37" x14ac:dyDescent="0.35">
      <c r="AA437" s="128" t="s">
        <v>5538</v>
      </c>
      <c r="AB437" s="48" t="s">
        <v>5210</v>
      </c>
      <c r="AC437" s="51" t="s">
        <v>4559</v>
      </c>
      <c r="AD437" s="48" t="s">
        <v>413</v>
      </c>
      <c r="AE437" s="110" t="s">
        <v>413</v>
      </c>
      <c r="AF437" s="110" t="s">
        <v>413</v>
      </c>
      <c r="AG437" s="3" t="s">
        <v>413</v>
      </c>
      <c r="AH437" s="124"/>
      <c r="AI437" s="145" t="s">
        <v>1636</v>
      </c>
      <c r="AJ437" s="145" t="s">
        <v>1636</v>
      </c>
      <c r="AK437" s="145" t="str">
        <f>_xlfn.CONCAT("CL_",clonemapC35[[#This Row],[Location]])</f>
        <v>CL_EE3-04:04</v>
      </c>
    </row>
    <row r="438" spans="27:37" x14ac:dyDescent="0.35">
      <c r="AA438" s="128" t="s">
        <v>5538</v>
      </c>
      <c r="AB438" s="48" t="s">
        <v>5211</v>
      </c>
      <c r="AC438" s="51" t="s">
        <v>4495</v>
      </c>
      <c r="AD438" s="48" t="s">
        <v>834</v>
      </c>
      <c r="AE438" s="110" t="s">
        <v>1150</v>
      </c>
      <c r="AF438" s="110" t="s">
        <v>1150</v>
      </c>
      <c r="AG438" s="3" t="s">
        <v>4917</v>
      </c>
      <c r="AH438" s="124">
        <v>46</v>
      </c>
      <c r="AI438" s="145" t="s">
        <v>2353</v>
      </c>
      <c r="AJ438" s="145">
        <v>46</v>
      </c>
      <c r="AK438" s="145" t="str">
        <f>_xlfn.CONCAT("CL_",clonemapC35[[#This Row],[Location]])</f>
        <v>CL_EE3-05:01</v>
      </c>
    </row>
    <row r="439" spans="27:37" x14ac:dyDescent="0.35">
      <c r="AA439" s="128" t="s">
        <v>5538</v>
      </c>
      <c r="AB439" s="48" t="s">
        <v>5211</v>
      </c>
      <c r="AC439" s="51" t="s">
        <v>4516</v>
      </c>
      <c r="AD439" s="48" t="s">
        <v>413</v>
      </c>
      <c r="AE439" s="110" t="s">
        <v>413</v>
      </c>
      <c r="AF439" s="110" t="s">
        <v>413</v>
      </c>
      <c r="AG439" s="3" t="s">
        <v>413</v>
      </c>
      <c r="AH439" s="124"/>
      <c r="AI439" s="145" t="s">
        <v>1636</v>
      </c>
      <c r="AJ439" s="145" t="s">
        <v>1636</v>
      </c>
      <c r="AK439" s="145" t="str">
        <f>_xlfn.CONCAT("CL_",clonemapC35[[#This Row],[Location]])</f>
        <v>CL_EE3-05:02</v>
      </c>
    </row>
    <row r="440" spans="27:37" x14ac:dyDescent="0.35">
      <c r="AA440" s="128" t="s">
        <v>5538</v>
      </c>
      <c r="AB440" s="48" t="s">
        <v>5211</v>
      </c>
      <c r="AC440" s="51" t="s">
        <v>4537</v>
      </c>
      <c r="AD440" s="48" t="s">
        <v>413</v>
      </c>
      <c r="AE440" s="110" t="s">
        <v>413</v>
      </c>
      <c r="AF440" s="110" t="s">
        <v>413</v>
      </c>
      <c r="AG440" s="3" t="s">
        <v>413</v>
      </c>
      <c r="AH440" s="124"/>
      <c r="AI440" s="145" t="s">
        <v>1636</v>
      </c>
      <c r="AJ440" s="145" t="s">
        <v>1636</v>
      </c>
      <c r="AK440" s="145" t="str">
        <f>_xlfn.CONCAT("CL_",clonemapC35[[#This Row],[Location]])</f>
        <v>CL_EE3-05:03</v>
      </c>
    </row>
    <row r="441" spans="27:37" x14ac:dyDescent="0.35">
      <c r="AA441" s="128" t="s">
        <v>5538</v>
      </c>
      <c r="AB441" s="128" t="s">
        <v>5211</v>
      </c>
      <c r="AC441" s="51" t="s">
        <v>4558</v>
      </c>
      <c r="AD441" s="128" t="s">
        <v>413</v>
      </c>
      <c r="AE441" s="129" t="s">
        <v>413</v>
      </c>
      <c r="AF441" s="129" t="s">
        <v>413</v>
      </c>
      <c r="AG441" s="3" t="s">
        <v>413</v>
      </c>
      <c r="AH441" s="124"/>
      <c r="AI441" s="154" t="s">
        <v>1636</v>
      </c>
      <c r="AJ441" s="154" t="s">
        <v>1636</v>
      </c>
      <c r="AK441" s="154" t="str">
        <f>_xlfn.CONCAT("CL_",clonemapC35[[#This Row],[Location]])</f>
        <v>CL_EE3-05:04</v>
      </c>
    </row>
    <row r="442" spans="27:37" x14ac:dyDescent="0.35">
      <c r="AA442" s="128" t="s">
        <v>5538</v>
      </c>
      <c r="AB442" s="48" t="s">
        <v>5212</v>
      </c>
      <c r="AC442" s="48" t="s">
        <v>4494</v>
      </c>
      <c r="AD442" s="48" t="s">
        <v>837</v>
      </c>
      <c r="AE442" s="110" t="s">
        <v>1117</v>
      </c>
      <c r="AF442" s="110" t="s">
        <v>1117</v>
      </c>
      <c r="AG442" s="3" t="s">
        <v>5389</v>
      </c>
      <c r="AH442" s="124">
        <v>9</v>
      </c>
      <c r="AI442" s="145" t="s">
        <v>2353</v>
      </c>
      <c r="AJ442" s="145">
        <v>48</v>
      </c>
      <c r="AK442" s="145" t="str">
        <f>_xlfn.CONCAT("CL_",clonemapC35[[#This Row],[Location]])</f>
        <v>CL_EE3-06:01</v>
      </c>
    </row>
    <row r="443" spans="27:37" x14ac:dyDescent="0.35">
      <c r="AA443" s="128" t="s">
        <v>5538</v>
      </c>
      <c r="AB443" s="48" t="s">
        <v>5212</v>
      </c>
      <c r="AC443" s="51" t="s">
        <v>4515</v>
      </c>
      <c r="AD443" s="48" t="s">
        <v>834</v>
      </c>
      <c r="AE443" s="110" t="s">
        <v>1150</v>
      </c>
      <c r="AF443" s="110" t="s">
        <v>1150</v>
      </c>
      <c r="AG443" t="s">
        <v>4925</v>
      </c>
      <c r="AH443" s="124">
        <v>39</v>
      </c>
      <c r="AI443" s="145" t="s">
        <v>2353</v>
      </c>
      <c r="AJ443" s="145" t="s">
        <v>1636</v>
      </c>
      <c r="AK443" s="145" t="str">
        <f>_xlfn.CONCAT("CL_",clonemapC35[[#This Row],[Location]])</f>
        <v>CL_EE3-06:02</v>
      </c>
    </row>
    <row r="444" spans="27:37" x14ac:dyDescent="0.35">
      <c r="AA444" s="128" t="s">
        <v>5538</v>
      </c>
      <c r="AB444" s="48" t="s">
        <v>5212</v>
      </c>
      <c r="AC444" s="51" t="s">
        <v>4536</v>
      </c>
      <c r="AD444" s="48" t="s">
        <v>413</v>
      </c>
      <c r="AE444" s="110" t="s">
        <v>413</v>
      </c>
      <c r="AF444" s="110" t="s">
        <v>413</v>
      </c>
      <c r="AG444" t="s">
        <v>413</v>
      </c>
      <c r="AH444" s="124"/>
      <c r="AI444" s="145" t="s">
        <v>1636</v>
      </c>
      <c r="AJ444" s="145" t="s">
        <v>1636</v>
      </c>
      <c r="AK444" s="145" t="str">
        <f>_xlfn.CONCAT("CL_",clonemapC35[[#This Row],[Location]])</f>
        <v>CL_EE3-06:03</v>
      </c>
    </row>
    <row r="445" spans="27:37" x14ac:dyDescent="0.35">
      <c r="AA445" s="128" t="s">
        <v>5538</v>
      </c>
      <c r="AB445" s="48" t="s">
        <v>5212</v>
      </c>
      <c r="AC445" s="51" t="s">
        <v>4557</v>
      </c>
      <c r="AD445" s="48" t="s">
        <v>413</v>
      </c>
      <c r="AE445" s="110" t="s">
        <v>413</v>
      </c>
      <c r="AF445" s="110" t="s">
        <v>413</v>
      </c>
      <c r="AG445" t="s">
        <v>413</v>
      </c>
      <c r="AH445" s="124"/>
      <c r="AI445" s="145" t="s">
        <v>1636</v>
      </c>
      <c r="AJ445" s="145" t="s">
        <v>1636</v>
      </c>
      <c r="AK445" s="145" t="str">
        <f>_xlfn.CONCAT("CL_",clonemapC35[[#This Row],[Location]])</f>
        <v>CL_EE3-06:04</v>
      </c>
    </row>
    <row r="446" spans="27:37" x14ac:dyDescent="0.35">
      <c r="AA446" s="128" t="s">
        <v>5538</v>
      </c>
      <c r="AB446" s="48" t="s">
        <v>5213</v>
      </c>
      <c r="AC446" s="51" t="s">
        <v>4493</v>
      </c>
      <c r="AD446" s="48" t="s">
        <v>824</v>
      </c>
      <c r="AE446" s="110" t="s">
        <v>2107</v>
      </c>
      <c r="AF446" s="110" t="s">
        <v>2107</v>
      </c>
      <c r="AG446" s="3" t="s">
        <v>4918</v>
      </c>
      <c r="AH446" s="124">
        <v>18</v>
      </c>
      <c r="AI446" s="145" t="s">
        <v>2353</v>
      </c>
      <c r="AJ446" s="145">
        <v>49</v>
      </c>
      <c r="AK446" s="145" t="str">
        <f>_xlfn.CONCAT("CL_",clonemapC35[[#This Row],[Location]])</f>
        <v>CL_EE3-07:01</v>
      </c>
    </row>
    <row r="447" spans="27:37" x14ac:dyDescent="0.35">
      <c r="AA447" s="128" t="s">
        <v>5538</v>
      </c>
      <c r="AB447" s="48" t="s">
        <v>5213</v>
      </c>
      <c r="AC447" s="51" t="s">
        <v>4514</v>
      </c>
      <c r="AD447" s="48" t="s">
        <v>837</v>
      </c>
      <c r="AE447" s="110" t="s">
        <v>1117</v>
      </c>
      <c r="AF447" s="110" t="s">
        <v>1117</v>
      </c>
      <c r="AG447" s="3" t="s">
        <v>4291</v>
      </c>
      <c r="AH447" s="124">
        <v>19</v>
      </c>
      <c r="AI447" s="145" t="s">
        <v>2353</v>
      </c>
      <c r="AJ447" s="145" t="s">
        <v>1636</v>
      </c>
      <c r="AK447" s="145" t="str">
        <f>_xlfn.CONCAT("CL_",clonemapC35[[#This Row],[Location]])</f>
        <v>CL_EE3-07:02</v>
      </c>
    </row>
    <row r="448" spans="27:37" x14ac:dyDescent="0.35">
      <c r="AA448" s="128" t="s">
        <v>5538</v>
      </c>
      <c r="AB448" s="48" t="s">
        <v>5213</v>
      </c>
      <c r="AC448" s="51" t="s">
        <v>4535</v>
      </c>
      <c r="AD448" s="48" t="s">
        <v>837</v>
      </c>
      <c r="AE448" s="110" t="s">
        <v>1117</v>
      </c>
      <c r="AF448" s="110" t="s">
        <v>1117</v>
      </c>
      <c r="AG448" s="3" t="s">
        <v>3932</v>
      </c>
      <c r="AH448" s="124">
        <v>12</v>
      </c>
      <c r="AI448" s="145" t="s">
        <v>2353</v>
      </c>
      <c r="AJ448" s="145" t="s">
        <v>1636</v>
      </c>
      <c r="AK448" s="145" t="str">
        <f>_xlfn.CONCAT("CL_",clonemapC35[[#This Row],[Location]])</f>
        <v>CL_EE3-07:03</v>
      </c>
    </row>
    <row r="449" spans="27:37" x14ac:dyDescent="0.35">
      <c r="AA449" s="128" t="s">
        <v>5538</v>
      </c>
      <c r="AB449" s="48" t="s">
        <v>5213</v>
      </c>
      <c r="AC449" s="51" t="s">
        <v>4556</v>
      </c>
      <c r="AD449" s="48" t="s">
        <v>413</v>
      </c>
      <c r="AE449" s="110" t="s">
        <v>413</v>
      </c>
      <c r="AF449" s="157" t="s">
        <v>413</v>
      </c>
      <c r="AG449" s="3" t="s">
        <v>413</v>
      </c>
      <c r="AH449" s="124"/>
      <c r="AI449" s="145" t="s">
        <v>1636</v>
      </c>
      <c r="AJ449" s="145" t="s">
        <v>1636</v>
      </c>
      <c r="AK449" s="145" t="str">
        <f>_xlfn.CONCAT("CL_",clonemapC35[[#This Row],[Location]])</f>
        <v>CL_EE3-07:04</v>
      </c>
    </row>
    <row r="450" spans="27:37" x14ac:dyDescent="0.35">
      <c r="AB450" s="51" t="s">
        <v>5233</v>
      </c>
      <c r="AC450" s="51"/>
      <c r="AD450" s="51"/>
      <c r="AE450" s="132"/>
      <c r="AF450" s="162"/>
      <c r="AG450" s="50"/>
      <c r="AH450" s="163">
        <f>SUBTOTAL(109,clonemapC35[Initial Clone Count])</f>
        <v>3203</v>
      </c>
      <c r="AI450" s="123"/>
      <c r="AJ450" s="114">
        <f>SUBTOTAL(109,clonemapC35[sum of flat])</f>
        <v>3203</v>
      </c>
    </row>
  </sheetData>
  <phoneticPr fontId="1" type="noConversion"/>
  <conditionalFormatting sqref="AG214">
    <cfRule type="expression" dxfId="393" priority="34">
      <formula>MOD(ROW(),4)=2</formula>
    </cfRule>
  </conditionalFormatting>
  <conditionalFormatting sqref="AG306">
    <cfRule type="expression" dxfId="392" priority="32">
      <formula>MOD(ROW(),4)=1</formula>
    </cfRule>
    <cfRule type="expression" dxfId="391" priority="33">
      <formula>MOD(ROW(),4)=2</formula>
    </cfRule>
  </conditionalFormatting>
  <conditionalFormatting sqref="AG120:AG129 AG142 AG114:AG118">
    <cfRule type="expression" dxfId="390" priority="30">
      <formula>MOD(ROW(),4)=1</formula>
    </cfRule>
    <cfRule type="expression" dxfId="389" priority="31">
      <formula>MOD(ROW(),4)=2</formula>
    </cfRule>
  </conditionalFormatting>
  <conditionalFormatting sqref="AG134:AG136 AG138:AG140">
    <cfRule type="expression" dxfId="388" priority="22">
      <formula>MOD(ROW(),4)=1</formula>
    </cfRule>
    <cfRule type="expression" dxfId="387" priority="23">
      <formula>MOD(ROW(),4)=2</formula>
    </cfRule>
  </conditionalFormatting>
  <conditionalFormatting sqref="AJ140">
    <cfRule type="expression" dxfId="386" priority="17">
      <formula>MOD(ROW(),4)=1</formula>
    </cfRule>
    <cfRule type="expression" dxfId="385" priority="18">
      <formula>MOD(ROW(),4)=2</formula>
    </cfRule>
  </conditionalFormatting>
  <conditionalFormatting sqref="AJ392">
    <cfRule type="expression" dxfId="384" priority="11">
      <formula>MOD(ROW(),4)=1</formula>
    </cfRule>
    <cfRule type="expression" dxfId="383" priority="1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0:AE119 AA393:AE439 AA30:AA449">
    <cfRule type="expression" dxfId="382" priority="63">
      <formula>MOD(ROW(),4)=2</formula>
    </cfRule>
  </conditionalFormatting>
  <conditionalFormatting sqref="AH441:AI449 AH141:AI143 AI145:AI391 AH393:AI439 AH30:AI139 AH140 AH144:AH392 AH440">
    <cfRule type="expression" dxfId="381" priority="61">
      <formula>MOD(ROW(),4)=1</formula>
    </cfRule>
    <cfRule type="expression" dxfId="380" priority="62">
      <formula>MOD(ROW(),4)=2</formula>
    </cfRule>
  </conditionalFormatting>
  <conditionalFormatting sqref="AH384">
    <cfRule type="expression" dxfId="379" priority="59">
      <formula>MOD(ROW(),4)=1</formula>
    </cfRule>
    <cfRule type="expression" dxfId="378" priority="60">
      <formula>MOD(ROW(),4)=2</formula>
    </cfRule>
  </conditionalFormatting>
  <conditionalFormatting sqref="AC172">
    <cfRule type="expression" dxfId="377" priority="58">
      <formula>MOD(ROW(),4)=2</formula>
    </cfRule>
  </conditionalFormatting>
  <conditionalFormatting sqref="AC360:AC363">
    <cfRule type="expression" dxfId="376" priority="57">
      <formula>MOD(ROW(),4)=2</formula>
    </cfRule>
  </conditionalFormatting>
  <conditionalFormatting sqref="AC328">
    <cfRule type="expression" dxfId="375" priority="56">
      <formula>MOD(ROW(),4)=2</formula>
    </cfRule>
  </conditionalFormatting>
  <conditionalFormatting sqref="AC223">
    <cfRule type="expression" dxfId="374" priority="55">
      <formula>MOD(ROW(),4)=2</formula>
    </cfRule>
  </conditionalFormatting>
  <conditionalFormatting sqref="AC447">
    <cfRule type="expression" dxfId="373" priority="54">
      <formula>MOD(ROW(),4)=2</formula>
    </cfRule>
  </conditionalFormatting>
  <conditionalFormatting sqref="AD140:AE140">
    <cfRule type="expression" dxfId="372" priority="53">
      <formula>MOD(ROW(),4)=2</formula>
    </cfRule>
  </conditionalFormatting>
  <conditionalFormatting sqref="AH140:AI140">
    <cfRule type="expression" dxfId="371" priority="51">
      <formula>MOD(ROW(),4)=1</formula>
    </cfRule>
    <cfRule type="expression" dxfId="370" priority="52">
      <formula>MOD(ROW(),4)=2</formula>
    </cfRule>
  </conditionalFormatting>
  <conditionalFormatting sqref="AD144:AE144">
    <cfRule type="expression" dxfId="369" priority="50">
      <formula>MOD(ROW(),4)=2</formula>
    </cfRule>
  </conditionalFormatting>
  <conditionalFormatting sqref="AH144:AI144">
    <cfRule type="expression" dxfId="368" priority="48">
      <formula>MOD(ROW(),4)=1</formula>
    </cfRule>
    <cfRule type="expression" dxfId="367" priority="49">
      <formula>MOD(ROW(),4)=2</formula>
    </cfRule>
  </conditionalFormatting>
  <conditionalFormatting sqref="AA440:AE440">
    <cfRule type="expression" dxfId="366" priority="47">
      <formula>MOD(ROW(),4)=2</formula>
    </cfRule>
  </conditionalFormatting>
  <conditionalFormatting sqref="AH440:AI440">
    <cfRule type="expression" dxfId="365" priority="45">
      <formula>MOD(ROW(),4)=1</formula>
    </cfRule>
    <cfRule type="expression" dxfId="364" priority="46">
      <formula>MOD(ROW(),4)=2</formula>
    </cfRule>
  </conditionalFormatting>
  <conditionalFormatting sqref="AA392:AE392">
    <cfRule type="expression" dxfId="363" priority="44">
      <formula>MOD(ROW(),4)=2</formula>
    </cfRule>
  </conditionalFormatting>
  <conditionalFormatting sqref="AH392:AI392">
    <cfRule type="expression" dxfId="362" priority="42">
      <formula>MOD(ROW(),4)=1</formula>
    </cfRule>
    <cfRule type="expression" dxfId="361" priority="43">
      <formula>MOD(ROW(),4)=2</formula>
    </cfRule>
  </conditionalFormatting>
  <conditionalFormatting sqref="AG217:AG221">
    <cfRule type="expression" dxfId="360" priority="41">
      <formula>MOD(ROW(),4)=2</formula>
    </cfRule>
  </conditionalFormatting>
  <conditionalFormatting sqref="AG206:AG213 AG307:AG377 AG442 AG161:AG200 AG144:AG159 AG293:AG305 AG288:AG291 AG254:AG286 AG30:AG113 AG382:AG440">
    <cfRule type="expression" dxfId="359" priority="39">
      <formula>MOD(ROW(),4)=1</formula>
    </cfRule>
    <cfRule type="expression" dxfId="358" priority="40">
      <formula>MOD(ROW(),4)=2</formula>
    </cfRule>
  </conditionalFormatting>
  <conditionalFormatting sqref="AG338:AG365">
    <cfRule type="expression" dxfId="357" priority="37">
      <formula>MOD(ROW(),4)=1</formula>
    </cfRule>
    <cfRule type="expression" dxfId="356" priority="38">
      <formula>MOD(ROW(),4)=2</formula>
    </cfRule>
  </conditionalFormatting>
  <conditionalFormatting sqref="AG378">
    <cfRule type="expression" dxfId="355" priority="35">
      <formula>MOD(ROW(),4)=1</formula>
    </cfRule>
    <cfRule type="expression" dxfId="354" priority="36">
      <formula>MOD(ROW(),4)=2</formula>
    </cfRule>
  </conditionalFormatting>
  <conditionalFormatting sqref="AG130">
    <cfRule type="expression" dxfId="353" priority="29">
      <formula>MOD(ROW(),4)=2</formula>
    </cfRule>
  </conditionalFormatting>
  <conditionalFormatting sqref="AG201:AG205">
    <cfRule type="expression" dxfId="352" priority="28">
      <formula>MOD(ROW(),4)=2</formula>
    </cfRule>
  </conditionalFormatting>
  <conditionalFormatting sqref="AG222:AG253">
    <cfRule type="expression" dxfId="351" priority="26">
      <formula>MOD(ROW(),4)=1</formula>
    </cfRule>
    <cfRule type="expression" dxfId="350" priority="27">
      <formula>MOD(ROW(),4)=2</formula>
    </cfRule>
  </conditionalFormatting>
  <conditionalFormatting sqref="AG446:AG448">
    <cfRule type="expression" dxfId="349" priority="24">
      <formula>MOD(ROW(),4)=1</formula>
    </cfRule>
    <cfRule type="expression" dxfId="348" priority="25">
      <formula>MOD(ROW(),4)=2</formula>
    </cfRule>
  </conditionalFormatting>
  <conditionalFormatting sqref="AC442">
    <cfRule type="expression" dxfId="347" priority="21">
      <formula>MOD(ROW(),4)=2</formula>
    </cfRule>
  </conditionalFormatting>
  <conditionalFormatting sqref="AJ441:AJ449 AJ141:AJ143 AJ145:AJ391 AJ393:AJ439 AJ30:AJ139">
    <cfRule type="expression" dxfId="346" priority="19">
      <formula>MOD(ROW(),4)=1</formula>
    </cfRule>
    <cfRule type="expression" dxfId="345" priority="20">
      <formula>MOD(ROW(),4)=2</formula>
    </cfRule>
  </conditionalFormatting>
  <conditionalFormatting sqref="AJ144">
    <cfRule type="expression" dxfId="344" priority="15">
      <formula>MOD(ROW(),4)=1</formula>
    </cfRule>
    <cfRule type="expression" dxfId="343" priority="16">
      <formula>MOD(ROW(),4)=2</formula>
    </cfRule>
  </conditionalFormatting>
  <conditionalFormatting sqref="AJ440">
    <cfRule type="expression" dxfId="342" priority="13">
      <formula>MOD(ROW(),4)=1</formula>
    </cfRule>
    <cfRule type="expression" dxfId="341" priority="14">
      <formula>MOD(ROW(),4)=2</formula>
    </cfRule>
  </conditionalFormatting>
  <conditionalFormatting sqref="AK140">
    <cfRule type="expression" dxfId="340" priority="7">
      <formula>MOD(ROW(),4)=1</formula>
    </cfRule>
    <cfRule type="expression" dxfId="339" priority="8">
      <formula>MOD(ROW(),4)=2</formula>
    </cfRule>
  </conditionalFormatting>
  <conditionalFormatting sqref="AK392">
    <cfRule type="expression" dxfId="338" priority="1">
      <formula>MOD(ROW(),4)=1</formula>
    </cfRule>
    <cfRule type="expression" dxfId="337" priority="2">
      <formula>MOD(ROW(),4)=2</formula>
    </cfRule>
  </conditionalFormatting>
  <conditionalFormatting sqref="AK441:AK449 AK141:AK143 AK145:AK391 AK393:AK439 AK30:AK139">
    <cfRule type="expression" dxfId="336" priority="9">
      <formula>MOD(ROW(),4)=1</formula>
    </cfRule>
    <cfRule type="expression" dxfId="335" priority="10">
      <formula>MOD(ROW(),4)=2</formula>
    </cfRule>
  </conditionalFormatting>
  <conditionalFormatting sqref="AK144">
    <cfRule type="expression" dxfId="334" priority="5">
      <formula>MOD(ROW(),4)=1</formula>
    </cfRule>
    <cfRule type="expression" dxfId="333" priority="6">
      <formula>MOD(ROW(),4)=2</formula>
    </cfRule>
  </conditionalFormatting>
  <conditionalFormatting sqref="AK440">
    <cfRule type="expression" dxfId="332" priority="3">
      <formula>MOD(ROW(),4)=1</formula>
    </cfRule>
    <cfRule type="expression" dxfId="331" priority="4">
      <formula>MOD(ROW(),4)=2</formula>
    </cfRule>
  </conditionalFormatting>
  <pageMargins left="0.7" right="0.7" top="0.75" bottom="0.75" header="0.3" footer="0.3"/>
  <pageSetup scale="56" fitToHeight="0" orientation="landscape"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AB835-FE7D-4724-8DD1-11CAFBECEE85}">
  <sheetPr>
    <pageSetUpPr fitToPage="1"/>
  </sheetPr>
  <dimension ref="A1:AN450"/>
  <sheetViews>
    <sheetView topLeftCell="X25" zoomScale="65" workbookViewId="0">
      <selection activeCell="AA30" sqref="AA30:AK449"/>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14.453125" customWidth="1"/>
    <col min="32" max="32" width="30.81640625" customWidth="1"/>
    <col min="33" max="33" width="11.81640625" customWidth="1"/>
    <col min="34" max="34" width="8.7265625" customWidth="1"/>
  </cols>
  <sheetData>
    <row r="1" spans="1:40" x14ac:dyDescent="0.35">
      <c r="A1" s="40"/>
      <c r="B1" s="143" t="s">
        <v>5362</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4951</v>
      </c>
      <c r="C3" s="56" t="s">
        <v>4951</v>
      </c>
      <c r="D3" s="56" t="s">
        <v>4951</v>
      </c>
      <c r="E3" s="56" t="s">
        <v>4951</v>
      </c>
      <c r="F3" s="40"/>
      <c r="G3" s="56" t="s">
        <v>4951</v>
      </c>
      <c r="H3" s="56" t="s">
        <v>4951</v>
      </c>
      <c r="I3" s="56" t="s">
        <v>5234</v>
      </c>
      <c r="J3" s="56" t="s">
        <v>5235</v>
      </c>
      <c r="L3" s="56" t="s">
        <v>5236</v>
      </c>
      <c r="M3" s="56" t="s">
        <v>5237</v>
      </c>
      <c r="N3" s="56" t="s">
        <v>5238</v>
      </c>
      <c r="O3" s="56" t="s">
        <v>4951</v>
      </c>
      <c r="Q3" s="56" t="s">
        <v>4951</v>
      </c>
      <c r="R3" s="56" t="s">
        <v>4951</v>
      </c>
      <c r="S3" s="56" t="s">
        <v>4951</v>
      </c>
      <c r="T3" s="56" t="s">
        <v>4951</v>
      </c>
      <c r="V3" s="56" t="s">
        <v>4951</v>
      </c>
      <c r="W3" s="56" t="s">
        <v>4951</v>
      </c>
      <c r="X3" s="56" t="s">
        <v>4951</v>
      </c>
      <c r="Y3" s="56" t="s">
        <v>4951</v>
      </c>
      <c r="Z3" s="18">
        <v>7</v>
      </c>
      <c r="AA3" s="18"/>
    </row>
    <row r="4" spans="1:40" ht="40" customHeight="1" x14ac:dyDescent="0.35">
      <c r="A4" s="40"/>
      <c r="B4" s="56" t="s">
        <v>5239</v>
      </c>
      <c r="C4" s="56" t="s">
        <v>5240</v>
      </c>
      <c r="D4" s="56" t="s">
        <v>5241</v>
      </c>
      <c r="E4" s="56" t="s">
        <v>4951</v>
      </c>
      <c r="F4" s="40"/>
      <c r="G4" s="56" t="s">
        <v>4951</v>
      </c>
      <c r="H4" s="56" t="s">
        <v>4951</v>
      </c>
      <c r="I4" s="56" t="s">
        <v>5242</v>
      </c>
      <c r="J4" s="56" t="s">
        <v>5243</v>
      </c>
      <c r="L4" s="56" t="s">
        <v>5244</v>
      </c>
      <c r="M4" s="56" t="s">
        <v>5245</v>
      </c>
      <c r="N4" s="56" t="s">
        <v>5246</v>
      </c>
      <c r="O4" s="56" t="s">
        <v>4951</v>
      </c>
      <c r="Q4" s="56" t="s">
        <v>4951</v>
      </c>
      <c r="R4" s="56" t="s">
        <v>4951</v>
      </c>
      <c r="S4" s="56" t="s">
        <v>4951</v>
      </c>
      <c r="T4" s="56" t="s">
        <v>4951</v>
      </c>
      <c r="V4" s="56" t="s">
        <v>4951</v>
      </c>
      <c r="W4" s="56" t="s">
        <v>4951</v>
      </c>
      <c r="X4" s="56" t="s">
        <v>4951</v>
      </c>
      <c r="Y4" s="56" t="s">
        <v>4951</v>
      </c>
      <c r="Z4" s="18">
        <v>6</v>
      </c>
      <c r="AA4" s="18"/>
    </row>
    <row r="5" spans="1:40" ht="40" customHeight="1" x14ac:dyDescent="0.35">
      <c r="A5" s="40"/>
      <c r="B5" s="56" t="s">
        <v>5247</v>
      </c>
      <c r="C5" s="56" t="s">
        <v>4951</v>
      </c>
      <c r="D5" s="56" t="s">
        <v>4951</v>
      </c>
      <c r="E5" s="56" t="s">
        <v>4951</v>
      </c>
      <c r="F5" s="40"/>
      <c r="G5" s="56" t="s">
        <v>4951</v>
      </c>
      <c r="H5" s="56" t="s">
        <v>4951</v>
      </c>
      <c r="I5" s="56" t="s">
        <v>5248</v>
      </c>
      <c r="J5" s="56" t="s">
        <v>5249</v>
      </c>
      <c r="L5" s="56" t="s">
        <v>5250</v>
      </c>
      <c r="M5" s="56" t="s">
        <v>4951</v>
      </c>
      <c r="N5" s="56" t="s">
        <v>4951</v>
      </c>
      <c r="O5" s="56" t="s">
        <v>4951</v>
      </c>
      <c r="Q5" s="56" t="s">
        <v>4951</v>
      </c>
      <c r="R5" s="56" t="s">
        <v>4951</v>
      </c>
      <c r="S5" s="56" t="s">
        <v>4951</v>
      </c>
      <c r="T5" s="56" t="s">
        <v>4951</v>
      </c>
      <c r="V5" s="56" t="s">
        <v>4951</v>
      </c>
      <c r="W5" s="56" t="s">
        <v>4951</v>
      </c>
      <c r="X5" s="56" t="s">
        <v>4951</v>
      </c>
      <c r="Y5" s="56" t="s">
        <v>4951</v>
      </c>
      <c r="Z5" s="18">
        <v>5</v>
      </c>
      <c r="AA5" s="18"/>
    </row>
    <row r="6" spans="1:40" ht="40" customHeight="1" x14ac:dyDescent="0.35">
      <c r="A6" s="40">
        <v>1</v>
      </c>
      <c r="B6" s="56" t="s">
        <v>5251</v>
      </c>
      <c r="C6" s="56" t="s">
        <v>5252</v>
      </c>
      <c r="D6" s="56" t="s">
        <v>5253</v>
      </c>
      <c r="E6" s="56" t="s">
        <v>4951</v>
      </c>
      <c r="F6" s="40"/>
      <c r="G6" s="56" t="s">
        <v>4951</v>
      </c>
      <c r="H6" s="56" t="s">
        <v>4951</v>
      </c>
      <c r="I6" s="56" t="s">
        <v>4951</v>
      </c>
      <c r="J6" s="56" t="s">
        <v>5254</v>
      </c>
      <c r="L6" s="56" t="s">
        <v>5255</v>
      </c>
      <c r="M6" s="56" t="s">
        <v>5256</v>
      </c>
      <c r="N6" s="56" t="s">
        <v>4951</v>
      </c>
      <c r="O6" s="56" t="s">
        <v>4951</v>
      </c>
      <c r="Q6" s="56" t="s">
        <v>4951</v>
      </c>
      <c r="R6" s="56" t="s">
        <v>4951</v>
      </c>
      <c r="S6" s="56" t="s">
        <v>4951</v>
      </c>
      <c r="T6" s="56" t="s">
        <v>4951</v>
      </c>
      <c r="V6" s="56" t="s">
        <v>4951</v>
      </c>
      <c r="W6" s="56" t="s">
        <v>4951</v>
      </c>
      <c r="X6" s="56" t="s">
        <v>4951</v>
      </c>
      <c r="Y6" s="56" t="s">
        <v>4951</v>
      </c>
      <c r="Z6" s="18">
        <v>4</v>
      </c>
      <c r="AA6" s="18"/>
    </row>
    <row r="7" spans="1:40" ht="40" customHeight="1" x14ac:dyDescent="0.35">
      <c r="A7" s="40"/>
      <c r="B7" s="56" t="s">
        <v>5257</v>
      </c>
      <c r="C7" s="56" t="s">
        <v>5258</v>
      </c>
      <c r="D7" s="56" t="s">
        <v>4951</v>
      </c>
      <c r="E7" s="56" t="s">
        <v>4951</v>
      </c>
      <c r="F7" s="40"/>
      <c r="G7" s="56" t="s">
        <v>4951</v>
      </c>
      <c r="H7" s="56" t="s">
        <v>4951</v>
      </c>
      <c r="I7" s="56" t="s">
        <v>5259</v>
      </c>
      <c r="J7" s="56" t="s">
        <v>5260</v>
      </c>
      <c r="L7" s="56" t="s">
        <v>5261</v>
      </c>
      <c r="M7" s="56" t="s">
        <v>5262</v>
      </c>
      <c r="N7" s="56" t="s">
        <v>4951</v>
      </c>
      <c r="O7" s="56" t="s">
        <v>4951</v>
      </c>
      <c r="Q7" s="56" t="s">
        <v>4951</v>
      </c>
      <c r="R7" s="56" t="s">
        <v>4951</v>
      </c>
      <c r="S7" s="56" t="s">
        <v>5263</v>
      </c>
      <c r="T7" s="56" t="s">
        <v>5252</v>
      </c>
      <c r="V7" s="56" t="s">
        <v>4951</v>
      </c>
      <c r="W7" s="56" t="s">
        <v>4951</v>
      </c>
      <c r="X7" s="56" t="s">
        <v>4951</v>
      </c>
      <c r="Y7" s="56" t="s">
        <v>4951</v>
      </c>
      <c r="Z7" s="18">
        <v>3</v>
      </c>
      <c r="AA7" s="18"/>
    </row>
    <row r="8" spans="1:40" ht="40" customHeight="1" x14ac:dyDescent="0.35">
      <c r="A8" s="40"/>
      <c r="B8" s="56" t="s">
        <v>5264</v>
      </c>
      <c r="C8" s="56" t="s">
        <v>5265</v>
      </c>
      <c r="D8" s="56" t="s">
        <v>4951</v>
      </c>
      <c r="E8" s="56" t="s">
        <v>4951</v>
      </c>
      <c r="F8" s="40"/>
      <c r="G8" s="56" t="s">
        <v>4951</v>
      </c>
      <c r="H8" s="56" t="s">
        <v>4951</v>
      </c>
      <c r="I8" s="56" t="s">
        <v>5266</v>
      </c>
      <c r="J8" s="56" t="s">
        <v>5267</v>
      </c>
      <c r="L8" s="56" t="s">
        <v>5268</v>
      </c>
      <c r="M8" s="56" t="s">
        <v>5269</v>
      </c>
      <c r="N8" s="56" t="s">
        <v>4951</v>
      </c>
      <c r="O8" s="56" t="s">
        <v>4951</v>
      </c>
      <c r="Q8" s="56" t="s">
        <v>4951</v>
      </c>
      <c r="R8" s="56" t="s">
        <v>5270</v>
      </c>
      <c r="S8" s="56" t="s">
        <v>5271</v>
      </c>
      <c r="T8" s="56" t="s">
        <v>5272</v>
      </c>
      <c r="V8" s="56" t="s">
        <v>4951</v>
      </c>
      <c r="W8" s="56" t="s">
        <v>4951</v>
      </c>
      <c r="X8" s="56" t="s">
        <v>4951</v>
      </c>
      <c r="Y8" s="56" t="s">
        <v>4951</v>
      </c>
      <c r="Z8" s="18">
        <v>2</v>
      </c>
      <c r="AA8" s="18"/>
    </row>
    <row r="9" spans="1:40" ht="40" customHeight="1" x14ac:dyDescent="0.35">
      <c r="A9" s="40"/>
      <c r="B9" s="56" t="s">
        <v>5273</v>
      </c>
      <c r="C9" s="56" t="s">
        <v>5274</v>
      </c>
      <c r="D9" s="56" t="s">
        <v>4951</v>
      </c>
      <c r="E9" s="56" t="s">
        <v>4951</v>
      </c>
      <c r="F9" s="40"/>
      <c r="G9" s="56" t="s">
        <v>4951</v>
      </c>
      <c r="H9" s="56" t="s">
        <v>4951</v>
      </c>
      <c r="I9" s="56" t="s">
        <v>4951</v>
      </c>
      <c r="J9" s="56" t="s">
        <v>5054</v>
      </c>
      <c r="L9" s="56" t="s">
        <v>5275</v>
      </c>
      <c r="M9" s="56" t="s">
        <v>5276</v>
      </c>
      <c r="N9" s="56" t="s">
        <v>4951</v>
      </c>
      <c r="O9" s="56" t="s">
        <v>4951</v>
      </c>
      <c r="Q9" s="56" t="s">
        <v>4951</v>
      </c>
      <c r="R9" s="56" t="s">
        <v>4951</v>
      </c>
      <c r="S9" s="56" t="s">
        <v>4951</v>
      </c>
      <c r="T9" s="56" t="s">
        <v>5277</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5278</v>
      </c>
      <c r="I11" s="56" t="s">
        <v>5279</v>
      </c>
      <c r="J11" s="56" t="s">
        <v>5280</v>
      </c>
      <c r="L11" s="56" t="s">
        <v>4951</v>
      </c>
      <c r="M11" s="56" t="s">
        <v>4951</v>
      </c>
      <c r="N11" s="56" t="s">
        <v>4951</v>
      </c>
      <c r="O11" s="56" t="s">
        <v>4951</v>
      </c>
      <c r="Q11" s="56" t="s">
        <v>4951</v>
      </c>
      <c r="R11" s="56" t="s">
        <v>5281</v>
      </c>
      <c r="S11" s="56" t="s">
        <v>5282</v>
      </c>
      <c r="T11" s="56" t="s">
        <v>5283</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4951</v>
      </c>
      <c r="I12" s="56" t="s">
        <v>5284</v>
      </c>
      <c r="J12" s="56" t="s">
        <v>5285</v>
      </c>
      <c r="L12" s="56" t="s">
        <v>4951</v>
      </c>
      <c r="M12" s="56" t="s">
        <v>4951</v>
      </c>
      <c r="N12" s="56" t="s">
        <v>4951</v>
      </c>
      <c r="O12" s="56" t="s">
        <v>4951</v>
      </c>
      <c r="Q12" s="56" t="s">
        <v>4951</v>
      </c>
      <c r="R12" s="56" t="s">
        <v>4951</v>
      </c>
      <c r="S12" s="56" t="s">
        <v>4951</v>
      </c>
      <c r="T12" s="56" t="s">
        <v>4969</v>
      </c>
      <c r="V12" s="56" t="s">
        <v>4951</v>
      </c>
      <c r="W12" s="56" t="s">
        <v>4951</v>
      </c>
      <c r="X12" s="56" t="s">
        <v>4951</v>
      </c>
      <c r="Y12" s="56" t="s">
        <v>4951</v>
      </c>
      <c r="Z12" s="18">
        <v>6</v>
      </c>
      <c r="AA12" s="18"/>
    </row>
    <row r="13" spans="1:40" ht="40" customHeight="1" x14ac:dyDescent="0.35">
      <c r="A13" s="40"/>
      <c r="B13" s="56" t="s">
        <v>4951</v>
      </c>
      <c r="C13" s="56" t="s">
        <v>4951</v>
      </c>
      <c r="D13" s="56" t="s">
        <v>4951</v>
      </c>
      <c r="E13" s="56" t="s">
        <v>4951</v>
      </c>
      <c r="F13" s="40"/>
      <c r="G13" s="56" t="s">
        <v>4951</v>
      </c>
      <c r="H13" s="56" t="s">
        <v>4951</v>
      </c>
      <c r="I13" s="56" t="s">
        <v>5286</v>
      </c>
      <c r="J13" s="56" t="s">
        <v>5287</v>
      </c>
      <c r="L13" s="56" t="s">
        <v>4951</v>
      </c>
      <c r="M13" s="56" t="s">
        <v>4951</v>
      </c>
      <c r="N13" s="56" t="s">
        <v>4951</v>
      </c>
      <c r="O13" s="56" t="s">
        <v>4951</v>
      </c>
      <c r="Q13" s="56" t="s">
        <v>4951</v>
      </c>
      <c r="R13" s="56" t="s">
        <v>4951</v>
      </c>
      <c r="S13" s="56" t="s">
        <v>4951</v>
      </c>
      <c r="T13" s="56" t="s">
        <v>5288</v>
      </c>
      <c r="V13" s="56" t="s">
        <v>4951</v>
      </c>
      <c r="W13" s="56" t="s">
        <v>4951</v>
      </c>
      <c r="X13" s="56" t="s">
        <v>4951</v>
      </c>
      <c r="Y13" s="56" t="s">
        <v>4951</v>
      </c>
      <c r="Z13" s="18">
        <v>5</v>
      </c>
      <c r="AA13" s="18"/>
    </row>
    <row r="14" spans="1:40" ht="40" customHeight="1" x14ac:dyDescent="0.35">
      <c r="A14" s="40">
        <v>2</v>
      </c>
      <c r="B14" s="56" t="s">
        <v>4951</v>
      </c>
      <c r="C14" s="56" t="s">
        <v>4951</v>
      </c>
      <c r="D14" s="56" t="s">
        <v>4951</v>
      </c>
      <c r="E14" s="56" t="s">
        <v>4951</v>
      </c>
      <c r="F14" s="40"/>
      <c r="G14" s="56" t="s">
        <v>4951</v>
      </c>
      <c r="H14" s="56" t="s">
        <v>4951</v>
      </c>
      <c r="I14" s="56" t="s">
        <v>4951</v>
      </c>
      <c r="J14" s="56" t="s">
        <v>5289</v>
      </c>
      <c r="L14" s="56" t="s">
        <v>4951</v>
      </c>
      <c r="M14" s="56" t="s">
        <v>4951</v>
      </c>
      <c r="N14" s="56" t="s">
        <v>4951</v>
      </c>
      <c r="O14" s="56" t="s">
        <v>4951</v>
      </c>
      <c r="Q14" s="56" t="s">
        <v>4951</v>
      </c>
      <c r="R14" s="56" t="s">
        <v>4951</v>
      </c>
      <c r="S14" s="56" t="s">
        <v>5290</v>
      </c>
      <c r="T14" s="56" t="s">
        <v>5291</v>
      </c>
      <c r="V14" s="56" t="s">
        <v>4951</v>
      </c>
      <c r="W14" s="56" t="s">
        <v>4951</v>
      </c>
      <c r="X14" s="56" t="s">
        <v>4951</v>
      </c>
      <c r="Y14" s="56" t="s">
        <v>4951</v>
      </c>
      <c r="Z14" s="18">
        <v>4</v>
      </c>
      <c r="AA14" s="18"/>
    </row>
    <row r="15" spans="1:40" ht="40" customHeight="1" x14ac:dyDescent="0.35">
      <c r="A15" s="40"/>
      <c r="B15" s="56" t="s">
        <v>4951</v>
      </c>
      <c r="C15" s="56" t="s">
        <v>4951</v>
      </c>
      <c r="D15" s="56" t="s">
        <v>4951</v>
      </c>
      <c r="E15" s="56" t="s">
        <v>4951</v>
      </c>
      <c r="F15" s="40"/>
      <c r="G15" s="56" t="s">
        <v>4951</v>
      </c>
      <c r="H15" s="56" t="s">
        <v>4951</v>
      </c>
      <c r="I15" s="56" t="s">
        <v>4951</v>
      </c>
      <c r="J15" s="56" t="s">
        <v>5292</v>
      </c>
      <c r="L15" s="56" t="s">
        <v>4951</v>
      </c>
      <c r="M15" s="56" t="s">
        <v>4951</v>
      </c>
      <c r="N15" s="56" t="s">
        <v>4951</v>
      </c>
      <c r="O15" s="56" t="s">
        <v>4951</v>
      </c>
      <c r="Q15" s="56" t="s">
        <v>4951</v>
      </c>
      <c r="R15" s="56" t="s">
        <v>4951</v>
      </c>
      <c r="S15" s="56" t="s">
        <v>5293</v>
      </c>
      <c r="T15" s="56" t="s">
        <v>5294</v>
      </c>
      <c r="V15" s="56" t="s">
        <v>4951</v>
      </c>
      <c r="W15" s="56" t="s">
        <v>4951</v>
      </c>
      <c r="X15" s="56" t="s">
        <v>4951</v>
      </c>
      <c r="Y15" s="56" t="s">
        <v>4951</v>
      </c>
      <c r="Z15" s="18">
        <v>3</v>
      </c>
      <c r="AA15" s="18"/>
    </row>
    <row r="16" spans="1:40" ht="40" customHeight="1" x14ac:dyDescent="0.35">
      <c r="A16" s="40"/>
      <c r="B16" s="56" t="s">
        <v>4951</v>
      </c>
      <c r="C16" s="56" t="s">
        <v>4951</v>
      </c>
      <c r="D16" s="56" t="s">
        <v>4951</v>
      </c>
      <c r="E16" s="56" t="s">
        <v>4951</v>
      </c>
      <c r="F16" s="40"/>
      <c r="G16" s="56" t="s">
        <v>5295</v>
      </c>
      <c r="H16" s="56" t="s">
        <v>5296</v>
      </c>
      <c r="I16" s="56" t="s">
        <v>5297</v>
      </c>
      <c r="J16" s="56" t="s">
        <v>5298</v>
      </c>
      <c r="L16" s="56" t="s">
        <v>4951</v>
      </c>
      <c r="M16" s="56" t="s">
        <v>4951</v>
      </c>
      <c r="N16" s="56" t="s">
        <v>4951</v>
      </c>
      <c r="O16" s="56" t="s">
        <v>4951</v>
      </c>
      <c r="Q16" s="56" t="s">
        <v>4951</v>
      </c>
      <c r="R16" s="56" t="s">
        <v>4951</v>
      </c>
      <c r="S16" s="56" t="s">
        <v>4951</v>
      </c>
      <c r="T16" s="56" t="s">
        <v>5299</v>
      </c>
      <c r="V16" s="56" t="s">
        <v>4951</v>
      </c>
      <c r="W16" s="56" t="s">
        <v>4951</v>
      </c>
      <c r="X16" s="56" t="s">
        <v>4951</v>
      </c>
      <c r="Y16" s="56" t="s">
        <v>4951</v>
      </c>
      <c r="Z16" s="18">
        <v>2</v>
      </c>
      <c r="AA16" s="18"/>
    </row>
    <row r="17" spans="1:37" ht="40" customHeight="1" x14ac:dyDescent="0.35">
      <c r="A17" s="40"/>
      <c r="B17" s="56" t="s">
        <v>4951</v>
      </c>
      <c r="C17" s="56" t="s">
        <v>4951</v>
      </c>
      <c r="D17" s="56" t="s">
        <v>4951</v>
      </c>
      <c r="E17" s="56" t="s">
        <v>4951</v>
      </c>
      <c r="F17" s="40"/>
      <c r="G17" s="56" t="s">
        <v>4951</v>
      </c>
      <c r="H17" s="56" t="s">
        <v>4951</v>
      </c>
      <c r="I17" s="56" t="s">
        <v>5300</v>
      </c>
      <c r="J17" s="56" t="s">
        <v>5301</v>
      </c>
      <c r="L17" s="56" t="s">
        <v>4951</v>
      </c>
      <c r="M17" s="56" t="s">
        <v>4951</v>
      </c>
      <c r="N17" s="56" t="s">
        <v>4951</v>
      </c>
      <c r="O17" s="56" t="s">
        <v>4951</v>
      </c>
      <c r="Q17" s="56" t="s">
        <v>4951</v>
      </c>
      <c r="R17" s="56" t="s">
        <v>4951</v>
      </c>
      <c r="S17" s="56" t="s">
        <v>5302</v>
      </c>
      <c r="T17" s="56" t="s">
        <v>5303</v>
      </c>
      <c r="V17" s="56" t="s">
        <v>4951</v>
      </c>
      <c r="W17" s="56" t="s">
        <v>4951</v>
      </c>
      <c r="X17" s="56" t="s">
        <v>4951</v>
      </c>
      <c r="Y17" s="56" t="s">
        <v>4951</v>
      </c>
      <c r="Z17" s="18">
        <v>1</v>
      </c>
      <c r="AA17" s="18"/>
    </row>
    <row r="18" spans="1:37" ht="40" customHeight="1" x14ac:dyDescent="0.35"/>
    <row r="19" spans="1:37" ht="40" customHeight="1" x14ac:dyDescent="0.35">
      <c r="A19" s="40"/>
      <c r="B19" s="56" t="s">
        <v>5304</v>
      </c>
      <c r="C19" s="56" t="s">
        <v>5305</v>
      </c>
      <c r="D19" s="56" t="s">
        <v>4903</v>
      </c>
      <c r="E19" s="56" t="s">
        <v>4903</v>
      </c>
      <c r="F19" s="40"/>
      <c r="G19" s="56" t="s">
        <v>5306</v>
      </c>
      <c r="H19" s="56" t="s">
        <v>5307</v>
      </c>
      <c r="I19" s="56" t="s">
        <v>5308</v>
      </c>
      <c r="J19" s="56" t="s">
        <v>5309</v>
      </c>
      <c r="L19" s="56" t="s">
        <v>5310</v>
      </c>
      <c r="M19" s="56" t="s">
        <v>5311</v>
      </c>
      <c r="N19" s="56" t="s">
        <v>4951</v>
      </c>
      <c r="O19" s="56" t="s">
        <v>4951</v>
      </c>
      <c r="Q19" s="56" t="s">
        <v>4951</v>
      </c>
      <c r="R19" s="56" t="s">
        <v>4951</v>
      </c>
      <c r="S19" s="56" t="s">
        <v>5312</v>
      </c>
      <c r="T19" s="56" t="s">
        <v>5313</v>
      </c>
      <c r="V19" s="56" t="s">
        <v>4951</v>
      </c>
      <c r="W19" s="56" t="s">
        <v>4951</v>
      </c>
      <c r="X19" s="56" t="s">
        <v>4951</v>
      </c>
      <c r="Y19" s="56" t="s">
        <v>4951</v>
      </c>
      <c r="Z19" s="18">
        <v>7</v>
      </c>
      <c r="AA19" s="18"/>
    </row>
    <row r="20" spans="1:37" ht="40" customHeight="1" x14ac:dyDescent="0.35">
      <c r="A20" s="40"/>
      <c r="B20" s="56" t="s">
        <v>5314</v>
      </c>
      <c r="C20" s="56" t="s">
        <v>5315</v>
      </c>
      <c r="D20" s="56" t="s">
        <v>4951</v>
      </c>
      <c r="E20" s="56" t="s">
        <v>4951</v>
      </c>
      <c r="F20" s="40"/>
      <c r="G20" s="56" t="s">
        <v>4951</v>
      </c>
      <c r="H20" s="56" t="s">
        <v>5316</v>
      </c>
      <c r="I20" s="56" t="s">
        <v>5317</v>
      </c>
      <c r="J20" s="56" t="s">
        <v>5318</v>
      </c>
      <c r="L20" s="56" t="s">
        <v>5319</v>
      </c>
      <c r="M20" s="56" t="s">
        <v>5320</v>
      </c>
      <c r="N20" s="56" t="s">
        <v>5015</v>
      </c>
      <c r="O20" s="56" t="s">
        <v>4951</v>
      </c>
      <c r="Q20" s="56" t="s">
        <v>4951</v>
      </c>
      <c r="R20" s="56" t="s">
        <v>4951</v>
      </c>
      <c r="S20" s="56" t="s">
        <v>4951</v>
      </c>
      <c r="T20" s="56" t="s">
        <v>5321</v>
      </c>
      <c r="V20" s="56" t="s">
        <v>4951</v>
      </c>
      <c r="W20" s="56" t="s">
        <v>4951</v>
      </c>
      <c r="X20" s="56" t="s">
        <v>4951</v>
      </c>
      <c r="Y20" s="56" t="s">
        <v>4951</v>
      </c>
      <c r="Z20" s="18">
        <v>6</v>
      </c>
      <c r="AA20" s="18"/>
    </row>
    <row r="21" spans="1:37" ht="40" customHeight="1" x14ac:dyDescent="0.35">
      <c r="A21" s="40"/>
      <c r="B21" s="56" t="s">
        <v>5322</v>
      </c>
      <c r="C21" s="56" t="s">
        <v>4951</v>
      </c>
      <c r="D21" s="56" t="s">
        <v>4951</v>
      </c>
      <c r="E21" s="56" t="s">
        <v>4951</v>
      </c>
      <c r="F21" s="40"/>
      <c r="G21" s="56" t="s">
        <v>4951</v>
      </c>
      <c r="H21" s="56" t="s">
        <v>4951</v>
      </c>
      <c r="I21" s="56" t="s">
        <v>5323</v>
      </c>
      <c r="J21" s="56" t="s">
        <v>5324</v>
      </c>
      <c r="L21" s="56" t="s">
        <v>5325</v>
      </c>
      <c r="M21" s="56" t="s">
        <v>5326</v>
      </c>
      <c r="N21" s="56" t="s">
        <v>4951</v>
      </c>
      <c r="O21" s="56" t="s">
        <v>4951</v>
      </c>
      <c r="Q21" s="56" t="s">
        <v>4951</v>
      </c>
      <c r="R21" s="56" t="s">
        <v>4951</v>
      </c>
      <c r="S21" s="56" t="s">
        <v>5327</v>
      </c>
      <c r="T21" s="56" t="s">
        <v>5328</v>
      </c>
      <c r="V21" s="56" t="s">
        <v>4951</v>
      </c>
      <c r="W21" s="56" t="s">
        <v>4951</v>
      </c>
      <c r="X21" s="56" t="s">
        <v>4951</v>
      </c>
      <c r="Y21" s="56" t="s">
        <v>4951</v>
      </c>
      <c r="Z21" s="18">
        <v>5</v>
      </c>
      <c r="AA21" s="18"/>
    </row>
    <row r="22" spans="1:37" ht="40" customHeight="1" x14ac:dyDescent="0.35">
      <c r="A22" s="40">
        <v>3</v>
      </c>
      <c r="B22" s="56" t="s">
        <v>5329</v>
      </c>
      <c r="C22" s="56" t="s">
        <v>5330</v>
      </c>
      <c r="D22" s="56" t="s">
        <v>5331</v>
      </c>
      <c r="E22" s="56" t="s">
        <v>5332</v>
      </c>
      <c r="F22" s="40"/>
      <c r="G22" s="56" t="s">
        <v>4951</v>
      </c>
      <c r="H22" s="56" t="s">
        <v>5333</v>
      </c>
      <c r="I22" s="56" t="s">
        <v>5334</v>
      </c>
      <c r="J22" s="56" t="s">
        <v>5335</v>
      </c>
      <c r="L22" s="56" t="s">
        <v>5336</v>
      </c>
      <c r="M22" s="56" t="s">
        <v>5337</v>
      </c>
      <c r="N22" s="56" t="s">
        <v>5338</v>
      </c>
      <c r="O22" s="56" t="s">
        <v>4903</v>
      </c>
      <c r="Q22" s="56" t="s">
        <v>4951</v>
      </c>
      <c r="R22" s="56" t="s">
        <v>4951</v>
      </c>
      <c r="S22" s="56" t="s">
        <v>5339</v>
      </c>
      <c r="T22" s="56" t="s">
        <v>5340</v>
      </c>
      <c r="V22" s="56" t="s">
        <v>4951</v>
      </c>
      <c r="W22" s="56" t="s">
        <v>4951</v>
      </c>
      <c r="X22" s="56" t="s">
        <v>4951</v>
      </c>
      <c r="Y22" s="56" t="s">
        <v>4951</v>
      </c>
      <c r="Z22" s="18">
        <v>4</v>
      </c>
      <c r="AA22" s="18"/>
    </row>
    <row r="23" spans="1:37" ht="40" customHeight="1" x14ac:dyDescent="0.35">
      <c r="A23" s="40"/>
      <c r="B23" s="56" t="s">
        <v>5341</v>
      </c>
      <c r="C23" s="56" t="s">
        <v>4951</v>
      </c>
      <c r="D23" s="56" t="s">
        <v>4951</v>
      </c>
      <c r="E23" s="56" t="s">
        <v>4951</v>
      </c>
      <c r="F23" s="40"/>
      <c r="G23" s="56" t="s">
        <v>4951</v>
      </c>
      <c r="H23" s="56" t="s">
        <v>4951</v>
      </c>
      <c r="I23" s="56" t="s">
        <v>5342</v>
      </c>
      <c r="J23" s="56" t="s">
        <v>5343</v>
      </c>
      <c r="L23" s="56" t="s">
        <v>5344</v>
      </c>
      <c r="M23" s="56" t="s">
        <v>4951</v>
      </c>
      <c r="N23" s="56" t="s">
        <v>4951</v>
      </c>
      <c r="O23" s="56" t="s">
        <v>4951</v>
      </c>
      <c r="Q23" s="56" t="s">
        <v>4951</v>
      </c>
      <c r="R23" s="56" t="s">
        <v>5345</v>
      </c>
      <c r="S23" s="56" t="s">
        <v>5346</v>
      </c>
      <c r="T23" s="56" t="s">
        <v>5347</v>
      </c>
      <c r="V23" s="56" t="s">
        <v>4951</v>
      </c>
      <c r="W23" s="56" t="s">
        <v>4951</v>
      </c>
      <c r="X23" s="56" t="s">
        <v>4951</v>
      </c>
      <c r="Y23" s="56" t="s">
        <v>4951</v>
      </c>
      <c r="Z23" s="18">
        <v>3</v>
      </c>
      <c r="AA23" s="18"/>
    </row>
    <row r="24" spans="1:37" ht="40" customHeight="1" x14ac:dyDescent="0.35">
      <c r="A24" s="40"/>
      <c r="B24" s="56" t="s">
        <v>5348</v>
      </c>
      <c r="C24" s="56" t="s">
        <v>5349</v>
      </c>
      <c r="D24" s="56" t="s">
        <v>4951</v>
      </c>
      <c r="E24" s="56" t="s">
        <v>4951</v>
      </c>
      <c r="F24" s="40"/>
      <c r="G24" s="56" t="s">
        <v>4951</v>
      </c>
      <c r="H24" s="56" t="s">
        <v>4951</v>
      </c>
      <c r="I24" s="56" t="s">
        <v>5350</v>
      </c>
      <c r="J24" s="56" t="s">
        <v>5351</v>
      </c>
      <c r="L24" s="56" t="s">
        <v>5352</v>
      </c>
      <c r="M24" s="56" t="s">
        <v>5353</v>
      </c>
      <c r="N24" s="56" t="s">
        <v>4951</v>
      </c>
      <c r="O24" s="56" t="s">
        <v>4951</v>
      </c>
      <c r="Q24" s="56" t="s">
        <v>4951</v>
      </c>
      <c r="R24" s="56" t="s">
        <v>4951</v>
      </c>
      <c r="S24" s="56" t="s">
        <v>5354</v>
      </c>
      <c r="T24" s="56" t="s">
        <v>5355</v>
      </c>
      <c r="V24" s="56" t="s">
        <v>4951</v>
      </c>
      <c r="W24" s="56" t="s">
        <v>4951</v>
      </c>
      <c r="X24" s="56" t="s">
        <v>4951</v>
      </c>
      <c r="Y24" s="56" t="s">
        <v>4951</v>
      </c>
      <c r="Z24" s="18">
        <v>2</v>
      </c>
      <c r="AA24" s="18"/>
    </row>
    <row r="25" spans="1:37" ht="40" customHeight="1" x14ac:dyDescent="0.35">
      <c r="A25" s="40"/>
      <c r="B25" s="56" t="s">
        <v>5356</v>
      </c>
      <c r="C25" s="56" t="s">
        <v>4951</v>
      </c>
      <c r="D25" s="56" t="s">
        <v>4951</v>
      </c>
      <c r="E25" s="56" t="s">
        <v>4951</v>
      </c>
      <c r="F25" s="40"/>
      <c r="G25" s="56" t="s">
        <v>4951</v>
      </c>
      <c r="H25" s="56" t="s">
        <v>4951</v>
      </c>
      <c r="I25" s="56" t="s">
        <v>5357</v>
      </c>
      <c r="J25" s="56" t="s">
        <v>5358</v>
      </c>
      <c r="L25" s="56" t="s">
        <v>5359</v>
      </c>
      <c r="M25" s="56" t="s">
        <v>5360</v>
      </c>
      <c r="N25" s="56" t="s">
        <v>4951</v>
      </c>
      <c r="O25" s="56" t="s">
        <v>4951</v>
      </c>
      <c r="Q25" s="56" t="s">
        <v>4951</v>
      </c>
      <c r="R25" s="56" t="s">
        <v>4951</v>
      </c>
      <c r="S25" s="56" t="s">
        <v>4951</v>
      </c>
      <c r="T25" s="56" t="s">
        <v>5361</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58" x14ac:dyDescent="0.35">
      <c r="AA29" s="18" t="s">
        <v>5533</v>
      </c>
      <c r="AB29" s="18" t="s">
        <v>1284</v>
      </c>
      <c r="AC29" s="18" t="s">
        <v>194</v>
      </c>
      <c r="AD29" s="18" t="s">
        <v>818</v>
      </c>
      <c r="AE29" s="113" t="s">
        <v>197</v>
      </c>
      <c r="AF29" s="55" t="s">
        <v>4442</v>
      </c>
      <c r="AG29" s="18" t="s">
        <v>195</v>
      </c>
      <c r="AH29" s="36" t="s">
        <v>196</v>
      </c>
      <c r="AI29" s="121" t="s">
        <v>863</v>
      </c>
      <c r="AJ29" s="18" t="s">
        <v>5222</v>
      </c>
      <c r="AK29" s="18" t="s">
        <v>4899</v>
      </c>
    </row>
    <row r="30" spans="1:37" x14ac:dyDescent="0.35">
      <c r="AA30" s="128" t="s">
        <v>5537</v>
      </c>
      <c r="AB30" s="48" t="s">
        <v>5092</v>
      </c>
      <c r="AC30" s="51" t="s">
        <v>4821</v>
      </c>
      <c r="AD30" s="48" t="s">
        <v>413</v>
      </c>
      <c r="AE30" s="110" t="s">
        <v>413</v>
      </c>
      <c r="AF30" s="110" t="s">
        <v>413</v>
      </c>
      <c r="AG30" s="3" t="s">
        <v>413</v>
      </c>
      <c r="AH30" s="124"/>
      <c r="AI30" s="145" t="s">
        <v>1636</v>
      </c>
      <c r="AJ30" s="145">
        <v>0</v>
      </c>
      <c r="AK30" t="str">
        <f>_xlfn.CONCAT("CL_",clonemapC34[[#This Row],[Location]])</f>
        <v>CL_AA1-01:01</v>
      </c>
    </row>
    <row r="31" spans="1:37" x14ac:dyDescent="0.35">
      <c r="AA31" s="128" t="s">
        <v>5537</v>
      </c>
      <c r="AB31" s="48" t="s">
        <v>5092</v>
      </c>
      <c r="AC31" s="51" t="s">
        <v>4842</v>
      </c>
      <c r="AD31" s="48" t="s">
        <v>413</v>
      </c>
      <c r="AE31" s="110" t="s">
        <v>413</v>
      </c>
      <c r="AF31" s="110" t="s">
        <v>413</v>
      </c>
      <c r="AG31" s="3" t="s">
        <v>413</v>
      </c>
      <c r="AH31" s="124"/>
      <c r="AI31" s="145" t="s">
        <v>1636</v>
      </c>
      <c r="AJ31" s="145" t="s">
        <v>1636</v>
      </c>
      <c r="AK31" t="str">
        <f>_xlfn.CONCAT("CL_",clonemapC34[[#This Row],[Location]])</f>
        <v>CL_AA1-01:02</v>
      </c>
    </row>
    <row r="32" spans="1:37" x14ac:dyDescent="0.35">
      <c r="AA32" s="128" t="s">
        <v>5537</v>
      </c>
      <c r="AB32" s="48" t="s">
        <v>5092</v>
      </c>
      <c r="AC32" s="51" t="s">
        <v>4863</v>
      </c>
      <c r="AD32" s="48" t="s">
        <v>413</v>
      </c>
      <c r="AE32" s="110" t="s">
        <v>413</v>
      </c>
      <c r="AF32" s="110" t="s">
        <v>413</v>
      </c>
      <c r="AG32" s="3" t="s">
        <v>413</v>
      </c>
      <c r="AH32" s="124"/>
      <c r="AI32" s="145" t="s">
        <v>1636</v>
      </c>
      <c r="AJ32" s="145" t="s">
        <v>1636</v>
      </c>
      <c r="AK32" t="str">
        <f>_xlfn.CONCAT("CL_",clonemapC34[[#This Row],[Location]])</f>
        <v>CL_AA1-01:03</v>
      </c>
    </row>
    <row r="33" spans="27:37" x14ac:dyDescent="0.35">
      <c r="AA33" s="128" t="s">
        <v>5537</v>
      </c>
      <c r="AB33" s="48" t="s">
        <v>5092</v>
      </c>
      <c r="AC33" s="51" t="s">
        <v>4884</v>
      </c>
      <c r="AD33" s="48" t="s">
        <v>413</v>
      </c>
      <c r="AE33" s="110" t="s">
        <v>413</v>
      </c>
      <c r="AF33" s="110" t="s">
        <v>413</v>
      </c>
      <c r="AG33" s="3" t="s">
        <v>413</v>
      </c>
      <c r="AH33" s="124"/>
      <c r="AI33" s="145" t="s">
        <v>1636</v>
      </c>
      <c r="AJ33" s="145" t="s">
        <v>1636</v>
      </c>
      <c r="AK33" t="str">
        <f>_xlfn.CONCAT("CL_",clonemapC34[[#This Row],[Location]])</f>
        <v>CL_AA1-01:04</v>
      </c>
    </row>
    <row r="34" spans="27:37" x14ac:dyDescent="0.35">
      <c r="AA34" s="128" t="s">
        <v>5537</v>
      </c>
      <c r="AB34" s="48" t="s">
        <v>5093</v>
      </c>
      <c r="AC34" s="51" t="s">
        <v>4820</v>
      </c>
      <c r="AD34" s="48" t="s">
        <v>413</v>
      </c>
      <c r="AE34" s="110" t="s">
        <v>413</v>
      </c>
      <c r="AF34" s="110" t="s">
        <v>413</v>
      </c>
      <c r="AG34" s="3" t="s">
        <v>413</v>
      </c>
      <c r="AH34" s="124"/>
      <c r="AI34" s="145" t="s">
        <v>1636</v>
      </c>
      <c r="AJ34" s="145">
        <v>0</v>
      </c>
      <c r="AK34" t="str">
        <f>_xlfn.CONCAT("CL_",clonemapC34[[#This Row],[Location]])</f>
        <v>CL_AA1-02:01</v>
      </c>
    </row>
    <row r="35" spans="27:37" x14ac:dyDescent="0.35">
      <c r="AA35" s="128" t="s">
        <v>5537</v>
      </c>
      <c r="AB35" s="48" t="s">
        <v>5093</v>
      </c>
      <c r="AC35" s="51" t="s">
        <v>4841</v>
      </c>
      <c r="AD35" s="48" t="s">
        <v>413</v>
      </c>
      <c r="AE35" s="110" t="s">
        <v>413</v>
      </c>
      <c r="AF35" s="110" t="s">
        <v>413</v>
      </c>
      <c r="AG35" s="3" t="s">
        <v>413</v>
      </c>
      <c r="AH35" s="124"/>
      <c r="AI35" s="145" t="s">
        <v>1636</v>
      </c>
      <c r="AJ35" s="145" t="s">
        <v>1636</v>
      </c>
      <c r="AK35" t="str">
        <f>_xlfn.CONCAT("CL_",clonemapC34[[#This Row],[Location]])</f>
        <v>CL_AA1-02:02</v>
      </c>
    </row>
    <row r="36" spans="27:37" x14ac:dyDescent="0.35">
      <c r="AA36" s="128" t="s">
        <v>5537</v>
      </c>
      <c r="AB36" s="48" t="s">
        <v>5093</v>
      </c>
      <c r="AC36" s="51" t="s">
        <v>4862</v>
      </c>
      <c r="AD36" s="48" t="s">
        <v>413</v>
      </c>
      <c r="AE36" s="110" t="s">
        <v>413</v>
      </c>
      <c r="AF36" s="110" t="s">
        <v>413</v>
      </c>
      <c r="AG36" s="3" t="s">
        <v>413</v>
      </c>
      <c r="AH36" s="124"/>
      <c r="AI36" s="145" t="s">
        <v>1636</v>
      </c>
      <c r="AJ36" s="145" t="s">
        <v>1636</v>
      </c>
      <c r="AK36" t="str">
        <f>_xlfn.CONCAT("CL_",clonemapC34[[#This Row],[Location]])</f>
        <v>CL_AA1-02:03</v>
      </c>
    </row>
    <row r="37" spans="27:37" x14ac:dyDescent="0.35">
      <c r="AA37" s="128" t="s">
        <v>5537</v>
      </c>
      <c r="AB37" s="48" t="s">
        <v>5093</v>
      </c>
      <c r="AC37" s="51" t="s">
        <v>4883</v>
      </c>
      <c r="AD37" s="48" t="s">
        <v>413</v>
      </c>
      <c r="AE37" s="110" t="s">
        <v>413</v>
      </c>
      <c r="AF37" s="110" t="s">
        <v>413</v>
      </c>
      <c r="AG37" s="3" t="s">
        <v>413</v>
      </c>
      <c r="AH37" s="124"/>
      <c r="AI37" s="145" t="s">
        <v>1636</v>
      </c>
      <c r="AJ37" s="145" t="s">
        <v>1636</v>
      </c>
      <c r="AK37" t="str">
        <f>_xlfn.CONCAT("CL_",clonemapC34[[#This Row],[Location]])</f>
        <v>CL_AA1-02:04</v>
      </c>
    </row>
    <row r="38" spans="27:37" x14ac:dyDescent="0.35">
      <c r="AA38" s="128" t="s">
        <v>5537</v>
      </c>
      <c r="AB38" s="48" t="s">
        <v>5094</v>
      </c>
      <c r="AC38" s="51" t="s">
        <v>4819</v>
      </c>
      <c r="AD38" s="48" t="s">
        <v>413</v>
      </c>
      <c r="AE38" s="110" t="s">
        <v>413</v>
      </c>
      <c r="AF38" s="110" t="s">
        <v>413</v>
      </c>
      <c r="AG38" s="3" t="s">
        <v>413</v>
      </c>
      <c r="AH38" s="124"/>
      <c r="AI38" s="145" t="s">
        <v>1636</v>
      </c>
      <c r="AJ38" s="145">
        <v>0</v>
      </c>
      <c r="AK38" t="str">
        <f>_xlfn.CONCAT("CL_",clonemapC34[[#This Row],[Location]])</f>
        <v>CL_AA1-03:01</v>
      </c>
    </row>
    <row r="39" spans="27:37" x14ac:dyDescent="0.35">
      <c r="AA39" s="128" t="s">
        <v>5537</v>
      </c>
      <c r="AB39" s="48" t="s">
        <v>5094</v>
      </c>
      <c r="AC39" s="51" t="s">
        <v>4840</v>
      </c>
      <c r="AD39" s="48" t="s">
        <v>413</v>
      </c>
      <c r="AE39" s="110" t="s">
        <v>413</v>
      </c>
      <c r="AF39" s="110" t="s">
        <v>413</v>
      </c>
      <c r="AG39" s="3" t="s">
        <v>413</v>
      </c>
      <c r="AH39" s="124"/>
      <c r="AI39" s="145" t="s">
        <v>1636</v>
      </c>
      <c r="AJ39" s="145" t="s">
        <v>1636</v>
      </c>
      <c r="AK39" t="str">
        <f>_xlfn.CONCAT("CL_",clonemapC34[[#This Row],[Location]])</f>
        <v>CL_AA1-03:02</v>
      </c>
    </row>
    <row r="40" spans="27:37" x14ac:dyDescent="0.35">
      <c r="AA40" s="128" t="s">
        <v>5537</v>
      </c>
      <c r="AB40" s="48" t="s">
        <v>5094</v>
      </c>
      <c r="AC40" s="51" t="s">
        <v>4861</v>
      </c>
      <c r="AD40" s="48" t="s">
        <v>413</v>
      </c>
      <c r="AE40" s="110" t="s">
        <v>413</v>
      </c>
      <c r="AF40" s="110" t="s">
        <v>413</v>
      </c>
      <c r="AG40" s="3" t="s">
        <v>413</v>
      </c>
      <c r="AH40" s="124"/>
      <c r="AI40" s="145" t="s">
        <v>1636</v>
      </c>
      <c r="AJ40" s="145" t="s">
        <v>1636</v>
      </c>
      <c r="AK40" t="str">
        <f>_xlfn.CONCAT("CL_",clonemapC34[[#This Row],[Location]])</f>
        <v>CL_AA1-03:03</v>
      </c>
    </row>
    <row r="41" spans="27:37" x14ac:dyDescent="0.35">
      <c r="AA41" s="128" t="s">
        <v>5537</v>
      </c>
      <c r="AB41" s="48" t="s">
        <v>5094</v>
      </c>
      <c r="AC41" s="51" t="s">
        <v>4882</v>
      </c>
      <c r="AD41" s="48" t="s">
        <v>413</v>
      </c>
      <c r="AE41" s="110" t="s">
        <v>413</v>
      </c>
      <c r="AF41" s="110" t="s">
        <v>413</v>
      </c>
      <c r="AG41" s="3" t="s">
        <v>413</v>
      </c>
      <c r="AH41" s="124"/>
      <c r="AI41" s="145" t="s">
        <v>1636</v>
      </c>
      <c r="AJ41" s="145" t="s">
        <v>1636</v>
      </c>
      <c r="AK41" t="str">
        <f>_xlfn.CONCAT("CL_",clonemapC34[[#This Row],[Location]])</f>
        <v>CL_AA1-03:04</v>
      </c>
    </row>
    <row r="42" spans="27:37" x14ac:dyDescent="0.35">
      <c r="AA42" s="128" t="s">
        <v>5537</v>
      </c>
      <c r="AB42" s="48" t="s">
        <v>5095</v>
      </c>
      <c r="AC42" s="51" t="s">
        <v>4818</v>
      </c>
      <c r="AD42" s="48" t="s">
        <v>413</v>
      </c>
      <c r="AE42" s="110" t="s">
        <v>413</v>
      </c>
      <c r="AF42" s="110" t="s">
        <v>413</v>
      </c>
      <c r="AG42" s="3" t="s">
        <v>413</v>
      </c>
      <c r="AH42" s="124"/>
      <c r="AI42" s="145" t="s">
        <v>1636</v>
      </c>
      <c r="AJ42" s="145">
        <v>0</v>
      </c>
      <c r="AK42" t="str">
        <f>_xlfn.CONCAT("CL_",clonemapC34[[#This Row],[Location]])</f>
        <v>CL_AA1-04:01</v>
      </c>
    </row>
    <row r="43" spans="27:37" x14ac:dyDescent="0.35">
      <c r="AA43" s="128" t="s">
        <v>5537</v>
      </c>
      <c r="AB43" s="48" t="s">
        <v>5095</v>
      </c>
      <c r="AC43" s="51" t="s">
        <v>4839</v>
      </c>
      <c r="AD43" s="48" t="s">
        <v>413</v>
      </c>
      <c r="AE43" s="110" t="s">
        <v>413</v>
      </c>
      <c r="AF43" s="110" t="s">
        <v>413</v>
      </c>
      <c r="AG43" s="3" t="s">
        <v>413</v>
      </c>
      <c r="AH43" s="124"/>
      <c r="AI43" s="145" t="s">
        <v>1636</v>
      </c>
      <c r="AJ43" s="145" t="s">
        <v>1636</v>
      </c>
      <c r="AK43" t="str">
        <f>_xlfn.CONCAT("CL_",clonemapC34[[#This Row],[Location]])</f>
        <v>CL_AA1-04:02</v>
      </c>
    </row>
    <row r="44" spans="27:37" x14ac:dyDescent="0.35">
      <c r="AA44" s="128" t="s">
        <v>5537</v>
      </c>
      <c r="AB44" s="48" t="s">
        <v>5095</v>
      </c>
      <c r="AC44" s="51" t="s">
        <v>4860</v>
      </c>
      <c r="AD44" s="48" t="s">
        <v>413</v>
      </c>
      <c r="AE44" s="110" t="s">
        <v>413</v>
      </c>
      <c r="AF44" s="110" t="s">
        <v>413</v>
      </c>
      <c r="AG44" s="3" t="s">
        <v>413</v>
      </c>
      <c r="AH44" s="124"/>
      <c r="AI44" s="145" t="s">
        <v>1636</v>
      </c>
      <c r="AJ44" s="145" t="s">
        <v>1636</v>
      </c>
      <c r="AK44" t="str">
        <f>_xlfn.CONCAT("CL_",clonemapC34[[#This Row],[Location]])</f>
        <v>CL_AA1-04:03</v>
      </c>
    </row>
    <row r="45" spans="27:37" x14ac:dyDescent="0.35">
      <c r="AA45" s="128" t="s">
        <v>5537</v>
      </c>
      <c r="AB45" s="48" t="s">
        <v>5095</v>
      </c>
      <c r="AC45" s="51" t="s">
        <v>4881</v>
      </c>
      <c r="AD45" s="48" t="s">
        <v>413</v>
      </c>
      <c r="AE45" s="110" t="s">
        <v>413</v>
      </c>
      <c r="AF45" s="110" t="s">
        <v>413</v>
      </c>
      <c r="AG45" s="3" t="s">
        <v>413</v>
      </c>
      <c r="AH45" s="124"/>
      <c r="AI45" s="145" t="s">
        <v>1636</v>
      </c>
      <c r="AJ45" s="145" t="s">
        <v>1636</v>
      </c>
      <c r="AK45" t="str">
        <f>_xlfn.CONCAT("CL_",clonemapC34[[#This Row],[Location]])</f>
        <v>CL_AA1-04:04</v>
      </c>
    </row>
    <row r="46" spans="27:37" x14ac:dyDescent="0.35">
      <c r="AA46" s="128" t="s">
        <v>5537</v>
      </c>
      <c r="AB46" s="48" t="s">
        <v>5096</v>
      </c>
      <c r="AC46" s="51" t="s">
        <v>4817</v>
      </c>
      <c r="AD46" s="48" t="s">
        <v>413</v>
      </c>
      <c r="AE46" s="110" t="s">
        <v>413</v>
      </c>
      <c r="AF46" s="110" t="s">
        <v>413</v>
      </c>
      <c r="AG46" s="3" t="s">
        <v>413</v>
      </c>
      <c r="AH46" s="124"/>
      <c r="AI46" s="145" t="s">
        <v>1636</v>
      </c>
      <c r="AJ46" s="145">
        <v>0</v>
      </c>
      <c r="AK46" t="str">
        <f>_xlfn.CONCAT("CL_",clonemapC34[[#This Row],[Location]])</f>
        <v>CL_AA1-05:01</v>
      </c>
    </row>
    <row r="47" spans="27:37" x14ac:dyDescent="0.35">
      <c r="AA47" s="128" t="s">
        <v>5537</v>
      </c>
      <c r="AB47" s="48" t="s">
        <v>5096</v>
      </c>
      <c r="AC47" s="51" t="s">
        <v>4838</v>
      </c>
      <c r="AD47" s="48" t="s">
        <v>413</v>
      </c>
      <c r="AE47" s="110" t="s">
        <v>413</v>
      </c>
      <c r="AF47" s="110" t="s">
        <v>413</v>
      </c>
      <c r="AG47" s="3" t="s">
        <v>413</v>
      </c>
      <c r="AH47" s="124"/>
      <c r="AI47" s="145" t="s">
        <v>1636</v>
      </c>
      <c r="AJ47" s="145" t="s">
        <v>1636</v>
      </c>
      <c r="AK47" t="str">
        <f>_xlfn.CONCAT("CL_",clonemapC34[[#This Row],[Location]])</f>
        <v>CL_AA1-05:02</v>
      </c>
    </row>
    <row r="48" spans="27:37" x14ac:dyDescent="0.35">
      <c r="AA48" s="128" t="s">
        <v>5537</v>
      </c>
      <c r="AB48" s="48" t="s">
        <v>5096</v>
      </c>
      <c r="AC48" s="51" t="s">
        <v>4859</v>
      </c>
      <c r="AD48" s="48" t="s">
        <v>413</v>
      </c>
      <c r="AE48" s="110" t="s">
        <v>413</v>
      </c>
      <c r="AF48" s="110" t="s">
        <v>413</v>
      </c>
      <c r="AG48" s="3" t="s">
        <v>413</v>
      </c>
      <c r="AH48" s="124"/>
      <c r="AI48" s="145" t="s">
        <v>1636</v>
      </c>
      <c r="AJ48" s="145" t="s">
        <v>1636</v>
      </c>
      <c r="AK48" t="str">
        <f>_xlfn.CONCAT("CL_",clonemapC34[[#This Row],[Location]])</f>
        <v>CL_AA1-05:03</v>
      </c>
    </row>
    <row r="49" spans="27:37" x14ac:dyDescent="0.35">
      <c r="AA49" s="128" t="s">
        <v>5537</v>
      </c>
      <c r="AB49" s="48" t="s">
        <v>5096</v>
      </c>
      <c r="AC49" s="51" t="s">
        <v>4880</v>
      </c>
      <c r="AD49" s="48" t="s">
        <v>413</v>
      </c>
      <c r="AE49" s="110" t="s">
        <v>413</v>
      </c>
      <c r="AF49" s="110" t="s">
        <v>413</v>
      </c>
      <c r="AG49" s="3" t="s">
        <v>413</v>
      </c>
      <c r="AH49" s="124"/>
      <c r="AI49" s="145" t="s">
        <v>1636</v>
      </c>
      <c r="AJ49" s="145" t="s">
        <v>1636</v>
      </c>
      <c r="AK49" t="str">
        <f>_xlfn.CONCAT("CL_",clonemapC34[[#This Row],[Location]])</f>
        <v>CL_AA1-05:04</v>
      </c>
    </row>
    <row r="50" spans="27:37" x14ac:dyDescent="0.35">
      <c r="AA50" s="128" t="s">
        <v>5537</v>
      </c>
      <c r="AB50" s="48" t="s">
        <v>5097</v>
      </c>
      <c r="AC50" s="51" t="s">
        <v>4816</v>
      </c>
      <c r="AD50" s="48" t="s">
        <v>413</v>
      </c>
      <c r="AE50" s="110" t="s">
        <v>413</v>
      </c>
      <c r="AF50" s="110" t="s">
        <v>413</v>
      </c>
      <c r="AG50" s="3" t="s">
        <v>413</v>
      </c>
      <c r="AH50" s="124"/>
      <c r="AI50" s="145" t="s">
        <v>1636</v>
      </c>
      <c r="AJ50" s="145">
        <v>0</v>
      </c>
      <c r="AK50" t="str">
        <f>_xlfn.CONCAT("CL_",clonemapC34[[#This Row],[Location]])</f>
        <v>CL_AA1-06:01</v>
      </c>
    </row>
    <row r="51" spans="27:37" x14ac:dyDescent="0.35">
      <c r="AA51" s="128" t="s">
        <v>5537</v>
      </c>
      <c r="AB51" s="48" t="s">
        <v>5097</v>
      </c>
      <c r="AC51" s="51" t="s">
        <v>4837</v>
      </c>
      <c r="AD51" s="48" t="s">
        <v>413</v>
      </c>
      <c r="AE51" s="110" t="s">
        <v>413</v>
      </c>
      <c r="AF51" s="110" t="s">
        <v>413</v>
      </c>
      <c r="AG51" s="3" t="s">
        <v>413</v>
      </c>
      <c r="AH51" s="124"/>
      <c r="AI51" s="145" t="s">
        <v>1636</v>
      </c>
      <c r="AJ51" s="145" t="s">
        <v>1636</v>
      </c>
      <c r="AK51" t="str">
        <f>_xlfn.CONCAT("CL_",clonemapC34[[#This Row],[Location]])</f>
        <v>CL_AA1-06:02</v>
      </c>
    </row>
    <row r="52" spans="27:37" x14ac:dyDescent="0.35">
      <c r="AA52" s="128" t="s">
        <v>5537</v>
      </c>
      <c r="AB52" s="48" t="s">
        <v>5097</v>
      </c>
      <c r="AC52" s="51" t="s">
        <v>4858</v>
      </c>
      <c r="AD52" s="48" t="s">
        <v>413</v>
      </c>
      <c r="AE52" s="110" t="s">
        <v>413</v>
      </c>
      <c r="AF52" s="110" t="s">
        <v>413</v>
      </c>
      <c r="AG52" s="3" t="s">
        <v>413</v>
      </c>
      <c r="AH52" s="124"/>
      <c r="AI52" s="145" t="s">
        <v>1636</v>
      </c>
      <c r="AJ52" s="145" t="s">
        <v>1636</v>
      </c>
      <c r="AK52" t="str">
        <f>_xlfn.CONCAT("CL_",clonemapC34[[#This Row],[Location]])</f>
        <v>CL_AA1-06:03</v>
      </c>
    </row>
    <row r="53" spans="27:37" x14ac:dyDescent="0.35">
      <c r="AA53" s="128" t="s">
        <v>5537</v>
      </c>
      <c r="AB53" s="48" t="s">
        <v>5097</v>
      </c>
      <c r="AC53" s="51" t="s">
        <v>4879</v>
      </c>
      <c r="AD53" s="48" t="s">
        <v>413</v>
      </c>
      <c r="AE53" s="110" t="s">
        <v>413</v>
      </c>
      <c r="AF53" s="110" t="s">
        <v>413</v>
      </c>
      <c r="AG53" s="3" t="s">
        <v>413</v>
      </c>
      <c r="AH53" s="124"/>
      <c r="AI53" s="145" t="s">
        <v>1636</v>
      </c>
      <c r="AJ53" s="145" t="s">
        <v>1636</v>
      </c>
      <c r="AK53" t="str">
        <f>_xlfn.CONCAT("CL_",clonemapC34[[#This Row],[Location]])</f>
        <v>CL_AA1-06:04</v>
      </c>
    </row>
    <row r="54" spans="27:37" x14ac:dyDescent="0.35">
      <c r="AA54" s="128" t="s">
        <v>5537</v>
      </c>
      <c r="AB54" s="48" t="s">
        <v>5098</v>
      </c>
      <c r="AC54" s="51" t="s">
        <v>4815</v>
      </c>
      <c r="AD54" s="48" t="s">
        <v>413</v>
      </c>
      <c r="AE54" s="110" t="s">
        <v>413</v>
      </c>
      <c r="AF54" s="110" t="s">
        <v>413</v>
      </c>
      <c r="AG54" s="3" t="s">
        <v>413</v>
      </c>
      <c r="AH54" s="124"/>
      <c r="AI54" s="145" t="s">
        <v>1636</v>
      </c>
      <c r="AJ54" s="145">
        <v>0</v>
      </c>
      <c r="AK54" t="str">
        <f>_xlfn.CONCAT("CL_",clonemapC34[[#This Row],[Location]])</f>
        <v>CL_AA1-07:01</v>
      </c>
    </row>
    <row r="55" spans="27:37" x14ac:dyDescent="0.35">
      <c r="AA55" s="128" t="s">
        <v>5537</v>
      </c>
      <c r="AB55" s="48" t="s">
        <v>5098</v>
      </c>
      <c r="AC55" s="51" t="s">
        <v>4836</v>
      </c>
      <c r="AD55" s="48" t="s">
        <v>413</v>
      </c>
      <c r="AE55" s="110" t="s">
        <v>413</v>
      </c>
      <c r="AF55" s="110" t="s">
        <v>413</v>
      </c>
      <c r="AG55" s="3" t="s">
        <v>413</v>
      </c>
      <c r="AH55" s="124"/>
      <c r="AI55" s="145" t="s">
        <v>1636</v>
      </c>
      <c r="AJ55" s="145" t="s">
        <v>1636</v>
      </c>
      <c r="AK55" t="str">
        <f>_xlfn.CONCAT("CL_",clonemapC34[[#This Row],[Location]])</f>
        <v>CL_AA1-07:02</v>
      </c>
    </row>
    <row r="56" spans="27:37" x14ac:dyDescent="0.35">
      <c r="AA56" s="128" t="s">
        <v>5537</v>
      </c>
      <c r="AB56" s="48" t="s">
        <v>5098</v>
      </c>
      <c r="AC56" s="51" t="s">
        <v>4857</v>
      </c>
      <c r="AD56" s="48" t="s">
        <v>413</v>
      </c>
      <c r="AE56" s="110" t="s">
        <v>413</v>
      </c>
      <c r="AF56" s="110" t="s">
        <v>413</v>
      </c>
      <c r="AG56" s="3" t="s">
        <v>413</v>
      </c>
      <c r="AH56" s="124"/>
      <c r="AI56" s="145" t="s">
        <v>1636</v>
      </c>
      <c r="AJ56" s="145" t="s">
        <v>1636</v>
      </c>
      <c r="AK56" t="str">
        <f>_xlfn.CONCAT("CL_",clonemapC34[[#This Row],[Location]])</f>
        <v>CL_AA1-07:03</v>
      </c>
    </row>
    <row r="57" spans="27:37" x14ac:dyDescent="0.35">
      <c r="AA57" s="128" t="s">
        <v>5537</v>
      </c>
      <c r="AB57" s="48" t="s">
        <v>5098</v>
      </c>
      <c r="AC57" s="51" t="s">
        <v>4878</v>
      </c>
      <c r="AD57" s="48" t="s">
        <v>413</v>
      </c>
      <c r="AE57" s="110" t="s">
        <v>413</v>
      </c>
      <c r="AF57" s="110" t="s">
        <v>413</v>
      </c>
      <c r="AG57" s="3" t="s">
        <v>413</v>
      </c>
      <c r="AH57" s="124"/>
      <c r="AI57" s="145" t="s">
        <v>1636</v>
      </c>
      <c r="AJ57" s="145" t="s">
        <v>1636</v>
      </c>
      <c r="AK57" t="str">
        <f>_xlfn.CONCAT("CL_",clonemapC34[[#This Row],[Location]])</f>
        <v>CL_AA1-07:04</v>
      </c>
    </row>
    <row r="58" spans="27:37" x14ac:dyDescent="0.35">
      <c r="AA58" s="128" t="s">
        <v>5537</v>
      </c>
      <c r="AB58" s="48" t="s">
        <v>5099</v>
      </c>
      <c r="AC58" s="51" t="s">
        <v>4828</v>
      </c>
      <c r="AD58" s="48" t="s">
        <v>413</v>
      </c>
      <c r="AE58" s="110" t="s">
        <v>413</v>
      </c>
      <c r="AF58" s="110" t="s">
        <v>413</v>
      </c>
      <c r="AG58" s="3" t="s">
        <v>413</v>
      </c>
      <c r="AH58" s="124"/>
      <c r="AI58" s="145" t="s">
        <v>1636</v>
      </c>
      <c r="AJ58" s="145">
        <v>0</v>
      </c>
      <c r="AK58" t="str">
        <f>_xlfn.CONCAT("CL_",clonemapC34[[#This Row],[Location]])</f>
        <v>CL_AA2-01:01</v>
      </c>
    </row>
    <row r="59" spans="27:37" x14ac:dyDescent="0.35">
      <c r="AA59" s="128" t="s">
        <v>5537</v>
      </c>
      <c r="AB59" s="48" t="s">
        <v>5099</v>
      </c>
      <c r="AC59" s="51" t="s">
        <v>4849</v>
      </c>
      <c r="AD59" s="48" t="s">
        <v>413</v>
      </c>
      <c r="AE59" s="110" t="s">
        <v>413</v>
      </c>
      <c r="AF59" s="110" t="s">
        <v>413</v>
      </c>
      <c r="AG59" s="3" t="s">
        <v>413</v>
      </c>
      <c r="AH59" s="124"/>
      <c r="AI59" s="145" t="s">
        <v>1636</v>
      </c>
      <c r="AJ59" s="145" t="s">
        <v>1636</v>
      </c>
      <c r="AK59" t="str">
        <f>_xlfn.CONCAT("CL_",clonemapC34[[#This Row],[Location]])</f>
        <v>CL_AA2-01:02</v>
      </c>
    </row>
    <row r="60" spans="27:37" x14ac:dyDescent="0.35">
      <c r="AA60" s="128" t="s">
        <v>5537</v>
      </c>
      <c r="AB60" s="48" t="s">
        <v>5099</v>
      </c>
      <c r="AC60" s="51" t="s">
        <v>4870</v>
      </c>
      <c r="AD60" s="48" t="s">
        <v>413</v>
      </c>
      <c r="AE60" s="110" t="s">
        <v>413</v>
      </c>
      <c r="AF60" s="110" t="s">
        <v>413</v>
      </c>
      <c r="AG60" s="3" t="s">
        <v>413</v>
      </c>
      <c r="AH60" s="124"/>
      <c r="AI60" s="145" t="s">
        <v>1636</v>
      </c>
      <c r="AJ60" s="145" t="s">
        <v>1636</v>
      </c>
      <c r="AK60" t="str">
        <f>_xlfn.CONCAT("CL_",clonemapC34[[#This Row],[Location]])</f>
        <v>CL_AA2-01:03</v>
      </c>
    </row>
    <row r="61" spans="27:37" x14ac:dyDescent="0.35">
      <c r="AA61" s="128" t="s">
        <v>5537</v>
      </c>
      <c r="AB61" s="48" t="s">
        <v>5099</v>
      </c>
      <c r="AC61" s="51" t="s">
        <v>4891</v>
      </c>
      <c r="AD61" s="48" t="s">
        <v>413</v>
      </c>
      <c r="AE61" s="110" t="s">
        <v>413</v>
      </c>
      <c r="AF61" s="110" t="s">
        <v>413</v>
      </c>
      <c r="AG61" s="3" t="s">
        <v>413</v>
      </c>
      <c r="AH61" s="124"/>
      <c r="AI61" s="145" t="s">
        <v>1636</v>
      </c>
      <c r="AJ61" s="145" t="s">
        <v>1636</v>
      </c>
      <c r="AK61" t="str">
        <f>_xlfn.CONCAT("CL_",clonemapC34[[#This Row],[Location]])</f>
        <v>CL_AA2-01:04</v>
      </c>
    </row>
    <row r="62" spans="27:37" x14ac:dyDescent="0.35">
      <c r="AA62" s="128" t="s">
        <v>5537</v>
      </c>
      <c r="AB62" s="48" t="s">
        <v>5100</v>
      </c>
      <c r="AC62" s="51" t="s">
        <v>4827</v>
      </c>
      <c r="AD62" s="48" t="s">
        <v>413</v>
      </c>
      <c r="AE62" s="110" t="s">
        <v>413</v>
      </c>
      <c r="AF62" s="110" t="s">
        <v>413</v>
      </c>
      <c r="AG62" s="3" t="s">
        <v>413</v>
      </c>
      <c r="AH62" s="124"/>
      <c r="AI62" s="145" t="s">
        <v>1636</v>
      </c>
      <c r="AJ62" s="145">
        <v>0</v>
      </c>
      <c r="AK62" t="str">
        <f>_xlfn.CONCAT("CL_",clonemapC34[[#This Row],[Location]])</f>
        <v>CL_AA2-02:01</v>
      </c>
    </row>
    <row r="63" spans="27:37" x14ac:dyDescent="0.35">
      <c r="AA63" s="128" t="s">
        <v>5537</v>
      </c>
      <c r="AB63" s="48" t="s">
        <v>5100</v>
      </c>
      <c r="AC63" s="51" t="s">
        <v>4848</v>
      </c>
      <c r="AD63" s="48" t="s">
        <v>413</v>
      </c>
      <c r="AE63" s="110" t="s">
        <v>413</v>
      </c>
      <c r="AF63" s="110" t="s">
        <v>413</v>
      </c>
      <c r="AG63" s="3" t="s">
        <v>413</v>
      </c>
      <c r="AH63" s="124"/>
      <c r="AI63" s="145" t="s">
        <v>1636</v>
      </c>
      <c r="AJ63" s="145" t="s">
        <v>1636</v>
      </c>
      <c r="AK63" t="str">
        <f>_xlfn.CONCAT("CL_",clonemapC34[[#This Row],[Location]])</f>
        <v>CL_AA2-02:02</v>
      </c>
    </row>
    <row r="64" spans="27:37" x14ac:dyDescent="0.35">
      <c r="AA64" s="128" t="s">
        <v>5537</v>
      </c>
      <c r="AB64" s="48" t="s">
        <v>5100</v>
      </c>
      <c r="AC64" s="51" t="s">
        <v>4869</v>
      </c>
      <c r="AD64" s="48" t="s">
        <v>413</v>
      </c>
      <c r="AE64" s="110" t="s">
        <v>413</v>
      </c>
      <c r="AF64" s="110" t="s">
        <v>413</v>
      </c>
      <c r="AG64" s="3" t="s">
        <v>413</v>
      </c>
      <c r="AH64" s="124"/>
      <c r="AI64" s="145" t="s">
        <v>1636</v>
      </c>
      <c r="AJ64" s="145" t="s">
        <v>1636</v>
      </c>
      <c r="AK64" t="str">
        <f>_xlfn.CONCAT("CL_",clonemapC34[[#This Row],[Location]])</f>
        <v>CL_AA2-02:03</v>
      </c>
    </row>
    <row r="65" spans="27:37" x14ac:dyDescent="0.35">
      <c r="AA65" s="128" t="s">
        <v>5537</v>
      </c>
      <c r="AB65" s="48" t="s">
        <v>5100</v>
      </c>
      <c r="AC65" s="51" t="s">
        <v>4890</v>
      </c>
      <c r="AD65" s="48" t="s">
        <v>413</v>
      </c>
      <c r="AE65" s="110" t="s">
        <v>413</v>
      </c>
      <c r="AF65" s="110" t="s">
        <v>413</v>
      </c>
      <c r="AG65" s="3" t="s">
        <v>413</v>
      </c>
      <c r="AH65" s="124"/>
      <c r="AI65" s="145" t="s">
        <v>1636</v>
      </c>
      <c r="AJ65" s="145" t="s">
        <v>1636</v>
      </c>
      <c r="AK65" t="str">
        <f>_xlfn.CONCAT("CL_",clonemapC34[[#This Row],[Location]])</f>
        <v>CL_AA2-02:04</v>
      </c>
    </row>
    <row r="66" spans="27:37" x14ac:dyDescent="0.35">
      <c r="AA66" s="128" t="s">
        <v>5537</v>
      </c>
      <c r="AB66" s="48" t="s">
        <v>5101</v>
      </c>
      <c r="AC66" s="51" t="s">
        <v>4826</v>
      </c>
      <c r="AD66" s="48" t="s">
        <v>413</v>
      </c>
      <c r="AE66" s="110" t="s">
        <v>413</v>
      </c>
      <c r="AF66" s="110" t="s">
        <v>413</v>
      </c>
      <c r="AG66" s="3" t="s">
        <v>413</v>
      </c>
      <c r="AH66" s="124"/>
      <c r="AI66" s="145" t="s">
        <v>1636</v>
      </c>
      <c r="AJ66" s="145">
        <v>0</v>
      </c>
      <c r="AK66" t="str">
        <f>_xlfn.CONCAT("CL_",clonemapC34[[#This Row],[Location]])</f>
        <v>CL_AA2-03:01</v>
      </c>
    </row>
    <row r="67" spans="27:37" x14ac:dyDescent="0.35">
      <c r="AA67" s="128" t="s">
        <v>5537</v>
      </c>
      <c r="AB67" s="48" t="s">
        <v>5101</v>
      </c>
      <c r="AC67" s="51" t="s">
        <v>4847</v>
      </c>
      <c r="AD67" s="48" t="s">
        <v>413</v>
      </c>
      <c r="AE67" s="110" t="s">
        <v>413</v>
      </c>
      <c r="AF67" s="110" t="s">
        <v>413</v>
      </c>
      <c r="AG67" s="3" t="s">
        <v>413</v>
      </c>
      <c r="AH67" s="124"/>
      <c r="AI67" s="145" t="s">
        <v>1636</v>
      </c>
      <c r="AJ67" s="145" t="s">
        <v>1636</v>
      </c>
      <c r="AK67" t="str">
        <f>_xlfn.CONCAT("CL_",clonemapC34[[#This Row],[Location]])</f>
        <v>CL_AA2-03:02</v>
      </c>
    </row>
    <row r="68" spans="27:37" x14ac:dyDescent="0.35">
      <c r="AA68" s="128" t="s">
        <v>5537</v>
      </c>
      <c r="AB68" s="48" t="s">
        <v>5101</v>
      </c>
      <c r="AC68" s="51" t="s">
        <v>4868</v>
      </c>
      <c r="AD68" s="48" t="s">
        <v>413</v>
      </c>
      <c r="AE68" s="110" t="s">
        <v>413</v>
      </c>
      <c r="AF68" s="110" t="s">
        <v>413</v>
      </c>
      <c r="AG68" s="3" t="s">
        <v>413</v>
      </c>
      <c r="AH68" s="124"/>
      <c r="AI68" s="145" t="s">
        <v>1636</v>
      </c>
      <c r="AJ68" s="145" t="s">
        <v>1636</v>
      </c>
      <c r="AK68" t="str">
        <f>_xlfn.CONCAT("CL_",clonemapC34[[#This Row],[Location]])</f>
        <v>CL_AA2-03:03</v>
      </c>
    </row>
    <row r="69" spans="27:37" x14ac:dyDescent="0.35">
      <c r="AA69" s="128" t="s">
        <v>5537</v>
      </c>
      <c r="AB69" s="48" t="s">
        <v>5101</v>
      </c>
      <c r="AC69" s="51" t="s">
        <v>4889</v>
      </c>
      <c r="AD69" s="48" t="s">
        <v>413</v>
      </c>
      <c r="AE69" s="110" t="s">
        <v>413</v>
      </c>
      <c r="AF69" s="110" t="s">
        <v>413</v>
      </c>
      <c r="AG69" s="3" t="s">
        <v>413</v>
      </c>
      <c r="AH69" s="124"/>
      <c r="AI69" s="145" t="s">
        <v>1636</v>
      </c>
      <c r="AJ69" s="145" t="s">
        <v>1636</v>
      </c>
      <c r="AK69" t="str">
        <f>_xlfn.CONCAT("CL_",clonemapC34[[#This Row],[Location]])</f>
        <v>CL_AA2-03:04</v>
      </c>
    </row>
    <row r="70" spans="27:37" x14ac:dyDescent="0.35">
      <c r="AA70" s="128" t="s">
        <v>5537</v>
      </c>
      <c r="AB70" s="48" t="s">
        <v>5102</v>
      </c>
      <c r="AC70" s="51" t="s">
        <v>4825</v>
      </c>
      <c r="AD70" s="48" t="s">
        <v>413</v>
      </c>
      <c r="AE70" s="110" t="s">
        <v>413</v>
      </c>
      <c r="AF70" s="110" t="s">
        <v>413</v>
      </c>
      <c r="AG70" s="3" t="s">
        <v>413</v>
      </c>
      <c r="AH70" s="124"/>
      <c r="AI70" s="145" t="s">
        <v>1636</v>
      </c>
      <c r="AJ70" s="145">
        <v>0</v>
      </c>
      <c r="AK70" t="str">
        <f>_xlfn.CONCAT("CL_",clonemapC34[[#This Row],[Location]])</f>
        <v>CL_AA2-04:01</v>
      </c>
    </row>
    <row r="71" spans="27:37" x14ac:dyDescent="0.35">
      <c r="AA71" s="128" t="s">
        <v>5537</v>
      </c>
      <c r="AB71" s="48" t="s">
        <v>5102</v>
      </c>
      <c r="AC71" s="51" t="s">
        <v>4846</v>
      </c>
      <c r="AD71" s="48" t="s">
        <v>413</v>
      </c>
      <c r="AE71" s="110" t="s">
        <v>413</v>
      </c>
      <c r="AF71" s="110" t="s">
        <v>413</v>
      </c>
      <c r="AG71" s="3" t="s">
        <v>413</v>
      </c>
      <c r="AH71" s="124"/>
      <c r="AI71" s="145" t="s">
        <v>1636</v>
      </c>
      <c r="AJ71" s="145" t="s">
        <v>1636</v>
      </c>
      <c r="AK71" t="str">
        <f>_xlfn.CONCAT("CL_",clonemapC34[[#This Row],[Location]])</f>
        <v>CL_AA2-04:02</v>
      </c>
    </row>
    <row r="72" spans="27:37" x14ac:dyDescent="0.35">
      <c r="AA72" s="128" t="s">
        <v>5537</v>
      </c>
      <c r="AB72" s="48" t="s">
        <v>5102</v>
      </c>
      <c r="AC72" s="51" t="s">
        <v>4867</v>
      </c>
      <c r="AD72" s="48" t="s">
        <v>413</v>
      </c>
      <c r="AE72" s="110" t="s">
        <v>413</v>
      </c>
      <c r="AF72" s="110" t="s">
        <v>413</v>
      </c>
      <c r="AG72" s="3" t="s">
        <v>413</v>
      </c>
      <c r="AH72" s="124"/>
      <c r="AI72" s="145" t="s">
        <v>1636</v>
      </c>
      <c r="AJ72" s="145" t="s">
        <v>1636</v>
      </c>
      <c r="AK72" t="str">
        <f>_xlfn.CONCAT("CL_",clonemapC34[[#This Row],[Location]])</f>
        <v>CL_AA2-04:03</v>
      </c>
    </row>
    <row r="73" spans="27:37" x14ac:dyDescent="0.35">
      <c r="AA73" s="128" t="s">
        <v>5537</v>
      </c>
      <c r="AB73" s="48" t="s">
        <v>5102</v>
      </c>
      <c r="AC73" s="51" t="s">
        <v>4888</v>
      </c>
      <c r="AD73" s="48" t="s">
        <v>413</v>
      </c>
      <c r="AE73" s="110" t="s">
        <v>413</v>
      </c>
      <c r="AF73" s="110" t="s">
        <v>413</v>
      </c>
      <c r="AG73" s="3" t="s">
        <v>413</v>
      </c>
      <c r="AH73" s="124"/>
      <c r="AI73" s="145" t="s">
        <v>1636</v>
      </c>
      <c r="AJ73" s="145" t="s">
        <v>1636</v>
      </c>
      <c r="AK73" t="str">
        <f>_xlfn.CONCAT("CL_",clonemapC34[[#This Row],[Location]])</f>
        <v>CL_AA2-04:04</v>
      </c>
    </row>
    <row r="74" spans="27:37" x14ac:dyDescent="0.35">
      <c r="AA74" s="128" t="s">
        <v>5537</v>
      </c>
      <c r="AB74" s="48" t="s">
        <v>5103</v>
      </c>
      <c r="AC74" s="51" t="s">
        <v>4824</v>
      </c>
      <c r="AD74" s="48" t="s">
        <v>413</v>
      </c>
      <c r="AE74" s="110" t="s">
        <v>413</v>
      </c>
      <c r="AF74" s="110" t="s">
        <v>413</v>
      </c>
      <c r="AG74" s="3" t="s">
        <v>413</v>
      </c>
      <c r="AH74" s="124"/>
      <c r="AI74" s="145" t="s">
        <v>1636</v>
      </c>
      <c r="AJ74" s="145">
        <v>0</v>
      </c>
      <c r="AK74" t="str">
        <f>_xlfn.CONCAT("CL_",clonemapC34[[#This Row],[Location]])</f>
        <v>CL_AA2-05:01</v>
      </c>
    </row>
    <row r="75" spans="27:37" x14ac:dyDescent="0.35">
      <c r="AA75" s="128" t="s">
        <v>5537</v>
      </c>
      <c r="AB75" s="48" t="s">
        <v>5103</v>
      </c>
      <c r="AC75" s="51" t="s">
        <v>4845</v>
      </c>
      <c r="AD75" s="48" t="s">
        <v>413</v>
      </c>
      <c r="AE75" s="110" t="s">
        <v>413</v>
      </c>
      <c r="AF75" s="110" t="s">
        <v>413</v>
      </c>
      <c r="AG75" s="3" t="s">
        <v>413</v>
      </c>
      <c r="AH75" s="124"/>
      <c r="AI75" s="145" t="s">
        <v>1636</v>
      </c>
      <c r="AJ75" s="145" t="s">
        <v>1636</v>
      </c>
      <c r="AK75" t="str">
        <f>_xlfn.CONCAT("CL_",clonemapC34[[#This Row],[Location]])</f>
        <v>CL_AA2-05:02</v>
      </c>
    </row>
    <row r="76" spans="27:37" x14ac:dyDescent="0.35">
      <c r="AA76" s="128" t="s">
        <v>5537</v>
      </c>
      <c r="AB76" s="48" t="s">
        <v>5103</v>
      </c>
      <c r="AC76" s="51" t="s">
        <v>4866</v>
      </c>
      <c r="AD76" s="48" t="s">
        <v>413</v>
      </c>
      <c r="AE76" s="110" t="s">
        <v>413</v>
      </c>
      <c r="AF76" s="110" t="s">
        <v>413</v>
      </c>
      <c r="AG76" s="3" t="s">
        <v>413</v>
      </c>
      <c r="AH76" s="124"/>
      <c r="AI76" s="145" t="s">
        <v>1636</v>
      </c>
      <c r="AJ76" s="145" t="s">
        <v>1636</v>
      </c>
      <c r="AK76" t="str">
        <f>_xlfn.CONCAT("CL_",clonemapC34[[#This Row],[Location]])</f>
        <v>CL_AA2-05:03</v>
      </c>
    </row>
    <row r="77" spans="27:37" x14ac:dyDescent="0.35">
      <c r="AA77" s="128" t="s">
        <v>5537</v>
      </c>
      <c r="AB77" s="48" t="s">
        <v>5103</v>
      </c>
      <c r="AC77" s="51" t="s">
        <v>4887</v>
      </c>
      <c r="AD77" s="48" t="s">
        <v>413</v>
      </c>
      <c r="AE77" s="110" t="s">
        <v>413</v>
      </c>
      <c r="AF77" s="110" t="s">
        <v>413</v>
      </c>
      <c r="AG77" s="3" t="s">
        <v>413</v>
      </c>
      <c r="AH77" s="124"/>
      <c r="AI77" s="145" t="s">
        <v>1636</v>
      </c>
      <c r="AJ77" s="145" t="s">
        <v>1636</v>
      </c>
      <c r="AK77" t="str">
        <f>_xlfn.CONCAT("CL_",clonemapC34[[#This Row],[Location]])</f>
        <v>CL_AA2-05:04</v>
      </c>
    </row>
    <row r="78" spans="27:37" x14ac:dyDescent="0.35">
      <c r="AA78" s="128" t="s">
        <v>5537</v>
      </c>
      <c r="AB78" s="48" t="s">
        <v>5104</v>
      </c>
      <c r="AC78" s="51" t="s">
        <v>4823</v>
      </c>
      <c r="AD78" s="48" t="s">
        <v>413</v>
      </c>
      <c r="AE78" s="110" t="s">
        <v>413</v>
      </c>
      <c r="AF78" s="110" t="s">
        <v>413</v>
      </c>
      <c r="AG78" s="3" t="s">
        <v>413</v>
      </c>
      <c r="AH78" s="124"/>
      <c r="AI78" s="145" t="s">
        <v>1636</v>
      </c>
      <c r="AJ78" s="145">
        <v>0</v>
      </c>
      <c r="AK78" t="str">
        <f>_xlfn.CONCAT("CL_",clonemapC34[[#This Row],[Location]])</f>
        <v>CL_AA2-06:01</v>
      </c>
    </row>
    <row r="79" spans="27:37" x14ac:dyDescent="0.35">
      <c r="AA79" s="128" t="s">
        <v>5537</v>
      </c>
      <c r="AB79" s="48" t="s">
        <v>5104</v>
      </c>
      <c r="AC79" s="51" t="s">
        <v>4844</v>
      </c>
      <c r="AD79" s="48" t="s">
        <v>413</v>
      </c>
      <c r="AE79" s="110" t="s">
        <v>413</v>
      </c>
      <c r="AF79" s="110" t="s">
        <v>413</v>
      </c>
      <c r="AG79" s="3" t="s">
        <v>413</v>
      </c>
      <c r="AH79" s="124"/>
      <c r="AI79" s="145" t="s">
        <v>1636</v>
      </c>
      <c r="AJ79" s="145" t="s">
        <v>1636</v>
      </c>
      <c r="AK79" t="str">
        <f>_xlfn.CONCAT("CL_",clonemapC34[[#This Row],[Location]])</f>
        <v>CL_AA2-06:02</v>
      </c>
    </row>
    <row r="80" spans="27:37" x14ac:dyDescent="0.35">
      <c r="AA80" s="128" t="s">
        <v>5537</v>
      </c>
      <c r="AB80" s="48" t="s">
        <v>5104</v>
      </c>
      <c r="AC80" s="51" t="s">
        <v>4865</v>
      </c>
      <c r="AD80" s="48" t="s">
        <v>413</v>
      </c>
      <c r="AE80" s="110" t="s">
        <v>413</v>
      </c>
      <c r="AF80" s="110" t="s">
        <v>413</v>
      </c>
      <c r="AG80" s="3" t="s">
        <v>413</v>
      </c>
      <c r="AH80" s="124"/>
      <c r="AI80" s="145" t="s">
        <v>1636</v>
      </c>
      <c r="AJ80" s="145" t="s">
        <v>1636</v>
      </c>
      <c r="AK80" t="str">
        <f>_xlfn.CONCAT("CL_",clonemapC34[[#This Row],[Location]])</f>
        <v>CL_AA2-06:03</v>
      </c>
    </row>
    <row r="81" spans="27:37" x14ac:dyDescent="0.35">
      <c r="AA81" s="128" t="s">
        <v>5537</v>
      </c>
      <c r="AB81" s="48" t="s">
        <v>5104</v>
      </c>
      <c r="AC81" s="51" t="s">
        <v>4886</v>
      </c>
      <c r="AD81" s="48" t="s">
        <v>413</v>
      </c>
      <c r="AE81" s="110" t="s">
        <v>413</v>
      </c>
      <c r="AF81" s="110" t="s">
        <v>413</v>
      </c>
      <c r="AG81" s="3" t="s">
        <v>413</v>
      </c>
      <c r="AH81" s="124"/>
      <c r="AI81" s="145" t="s">
        <v>1636</v>
      </c>
      <c r="AJ81" s="145" t="s">
        <v>1636</v>
      </c>
      <c r="AK81" t="str">
        <f>_xlfn.CONCAT("CL_",clonemapC34[[#This Row],[Location]])</f>
        <v>CL_AA2-06:04</v>
      </c>
    </row>
    <row r="82" spans="27:37" x14ac:dyDescent="0.35">
      <c r="AA82" s="128" t="s">
        <v>5537</v>
      </c>
      <c r="AB82" s="48" t="s">
        <v>5105</v>
      </c>
      <c r="AC82" s="51" t="s">
        <v>4822</v>
      </c>
      <c r="AD82" s="48" t="s">
        <v>413</v>
      </c>
      <c r="AE82" s="110" t="s">
        <v>413</v>
      </c>
      <c r="AF82" s="110" t="s">
        <v>413</v>
      </c>
      <c r="AG82" s="3" t="s">
        <v>413</v>
      </c>
      <c r="AH82" s="124"/>
      <c r="AI82" s="145" t="s">
        <v>1636</v>
      </c>
      <c r="AJ82" s="145">
        <v>0</v>
      </c>
      <c r="AK82" t="str">
        <f>_xlfn.CONCAT("CL_",clonemapC34[[#This Row],[Location]])</f>
        <v>CL_AA2-07:01</v>
      </c>
    </row>
    <row r="83" spans="27:37" x14ac:dyDescent="0.35">
      <c r="AA83" s="128" t="s">
        <v>5537</v>
      </c>
      <c r="AB83" s="48" t="s">
        <v>5105</v>
      </c>
      <c r="AC83" s="51" t="s">
        <v>4843</v>
      </c>
      <c r="AD83" s="48" t="s">
        <v>413</v>
      </c>
      <c r="AE83" s="110" t="s">
        <v>413</v>
      </c>
      <c r="AF83" s="110" t="s">
        <v>413</v>
      </c>
      <c r="AG83" s="3" t="s">
        <v>413</v>
      </c>
      <c r="AH83" s="124"/>
      <c r="AI83" s="145" t="s">
        <v>1636</v>
      </c>
      <c r="AJ83" s="145" t="s">
        <v>1636</v>
      </c>
      <c r="AK83" t="str">
        <f>_xlfn.CONCAT("CL_",clonemapC34[[#This Row],[Location]])</f>
        <v>CL_AA2-07:02</v>
      </c>
    </row>
    <row r="84" spans="27:37" x14ac:dyDescent="0.35">
      <c r="AA84" s="128" t="s">
        <v>5537</v>
      </c>
      <c r="AB84" s="48" t="s">
        <v>5105</v>
      </c>
      <c r="AC84" s="51" t="s">
        <v>4864</v>
      </c>
      <c r="AD84" s="48" t="s">
        <v>413</v>
      </c>
      <c r="AE84" s="110" t="s">
        <v>413</v>
      </c>
      <c r="AF84" s="110" t="s">
        <v>413</v>
      </c>
      <c r="AG84" s="3" t="s">
        <v>413</v>
      </c>
      <c r="AH84" s="124"/>
      <c r="AI84" s="145" t="s">
        <v>1636</v>
      </c>
      <c r="AJ84" s="145" t="s">
        <v>1636</v>
      </c>
      <c r="AK84" t="str">
        <f>_xlfn.CONCAT("CL_",clonemapC34[[#This Row],[Location]])</f>
        <v>CL_AA2-07:03</v>
      </c>
    </row>
    <row r="85" spans="27:37" x14ac:dyDescent="0.35">
      <c r="AA85" s="128" t="s">
        <v>5537</v>
      </c>
      <c r="AB85" s="48" t="s">
        <v>5105</v>
      </c>
      <c r="AC85" s="51" t="s">
        <v>4885</v>
      </c>
      <c r="AD85" s="48" t="s">
        <v>413</v>
      </c>
      <c r="AE85" s="110" t="s">
        <v>413</v>
      </c>
      <c r="AF85" s="110" t="s">
        <v>413</v>
      </c>
      <c r="AG85" s="3" t="s">
        <v>413</v>
      </c>
      <c r="AH85" s="124"/>
      <c r="AI85" s="145" t="s">
        <v>1636</v>
      </c>
      <c r="AJ85" s="145" t="s">
        <v>1636</v>
      </c>
      <c r="AK85" t="str">
        <f>_xlfn.CONCAT("CL_",clonemapC34[[#This Row],[Location]])</f>
        <v>CL_AA2-07:04</v>
      </c>
    </row>
    <row r="86" spans="27:37" x14ac:dyDescent="0.35">
      <c r="AA86" s="128" t="s">
        <v>5537</v>
      </c>
      <c r="AB86" s="48" t="s">
        <v>5106</v>
      </c>
      <c r="AC86" s="51" t="s">
        <v>4835</v>
      </c>
      <c r="AD86" s="48" t="s">
        <v>413</v>
      </c>
      <c r="AE86" s="110" t="s">
        <v>413</v>
      </c>
      <c r="AF86" s="110" t="s">
        <v>413</v>
      </c>
      <c r="AG86" s="3" t="s">
        <v>413</v>
      </c>
      <c r="AH86" s="124"/>
      <c r="AI86" s="145" t="s">
        <v>1636</v>
      </c>
      <c r="AJ86" s="145">
        <v>0</v>
      </c>
      <c r="AK86" t="str">
        <f>_xlfn.CONCAT("CL_",clonemapC34[[#This Row],[Location]])</f>
        <v>CL_AA3-01:01</v>
      </c>
    </row>
    <row r="87" spans="27:37" x14ac:dyDescent="0.35">
      <c r="AA87" s="128" t="s">
        <v>5537</v>
      </c>
      <c r="AB87" s="48" t="s">
        <v>5106</v>
      </c>
      <c r="AC87" s="51" t="s">
        <v>4856</v>
      </c>
      <c r="AD87" s="48" t="s">
        <v>413</v>
      </c>
      <c r="AE87" s="110" t="s">
        <v>413</v>
      </c>
      <c r="AF87" s="110" t="s">
        <v>413</v>
      </c>
      <c r="AG87" s="3" t="s">
        <v>413</v>
      </c>
      <c r="AH87" s="124"/>
      <c r="AI87" s="145" t="s">
        <v>1636</v>
      </c>
      <c r="AJ87" s="145" t="s">
        <v>1636</v>
      </c>
      <c r="AK87" t="str">
        <f>_xlfn.CONCAT("CL_",clonemapC34[[#This Row],[Location]])</f>
        <v>CL_AA3-01:02</v>
      </c>
    </row>
    <row r="88" spans="27:37" x14ac:dyDescent="0.35">
      <c r="AA88" s="128" t="s">
        <v>5537</v>
      </c>
      <c r="AB88" s="48" t="s">
        <v>5106</v>
      </c>
      <c r="AC88" s="51" t="s">
        <v>4877</v>
      </c>
      <c r="AD88" s="48" t="s">
        <v>413</v>
      </c>
      <c r="AE88" s="110" t="s">
        <v>413</v>
      </c>
      <c r="AF88" s="110" t="s">
        <v>413</v>
      </c>
      <c r="AG88" s="3" t="s">
        <v>413</v>
      </c>
      <c r="AH88" s="124"/>
      <c r="AI88" s="145" t="s">
        <v>1636</v>
      </c>
      <c r="AJ88" s="145" t="s">
        <v>1636</v>
      </c>
      <c r="AK88" t="str">
        <f>_xlfn.CONCAT("CL_",clonemapC34[[#This Row],[Location]])</f>
        <v>CL_AA3-01:03</v>
      </c>
    </row>
    <row r="89" spans="27:37" x14ac:dyDescent="0.35">
      <c r="AA89" s="128" t="s">
        <v>5537</v>
      </c>
      <c r="AB89" s="48" t="s">
        <v>5106</v>
      </c>
      <c r="AC89" s="51" t="s">
        <v>4898</v>
      </c>
      <c r="AD89" s="48" t="s">
        <v>413</v>
      </c>
      <c r="AE89" s="110" t="s">
        <v>413</v>
      </c>
      <c r="AF89" s="110" t="s">
        <v>413</v>
      </c>
      <c r="AG89" s="3" t="s">
        <v>413</v>
      </c>
      <c r="AH89" s="124"/>
      <c r="AI89" s="145" t="s">
        <v>1636</v>
      </c>
      <c r="AJ89" s="145" t="s">
        <v>1636</v>
      </c>
      <c r="AK89" t="str">
        <f>_xlfn.CONCAT("CL_",clonemapC34[[#This Row],[Location]])</f>
        <v>CL_AA3-01:04</v>
      </c>
    </row>
    <row r="90" spans="27:37" x14ac:dyDescent="0.35">
      <c r="AA90" s="128" t="s">
        <v>5537</v>
      </c>
      <c r="AB90" s="48" t="s">
        <v>5107</v>
      </c>
      <c r="AC90" s="51" t="s">
        <v>4834</v>
      </c>
      <c r="AD90" s="48" t="s">
        <v>413</v>
      </c>
      <c r="AE90" s="110" t="s">
        <v>413</v>
      </c>
      <c r="AF90" s="110" t="s">
        <v>413</v>
      </c>
      <c r="AG90" s="3" t="s">
        <v>413</v>
      </c>
      <c r="AH90" s="124"/>
      <c r="AI90" s="145" t="s">
        <v>1636</v>
      </c>
      <c r="AJ90" s="145">
        <v>0</v>
      </c>
      <c r="AK90" t="str">
        <f>_xlfn.CONCAT("CL_",clonemapC34[[#This Row],[Location]])</f>
        <v>CL_AA3-02:01</v>
      </c>
    </row>
    <row r="91" spans="27:37" x14ac:dyDescent="0.35">
      <c r="AA91" s="128" t="s">
        <v>5537</v>
      </c>
      <c r="AB91" s="48" t="s">
        <v>5107</v>
      </c>
      <c r="AC91" s="51" t="s">
        <v>4855</v>
      </c>
      <c r="AD91" s="48" t="s">
        <v>413</v>
      </c>
      <c r="AE91" s="110" t="s">
        <v>413</v>
      </c>
      <c r="AF91" s="110" t="s">
        <v>413</v>
      </c>
      <c r="AG91" s="3" t="s">
        <v>413</v>
      </c>
      <c r="AH91" s="124"/>
      <c r="AI91" s="145" t="s">
        <v>1636</v>
      </c>
      <c r="AJ91" s="145" t="s">
        <v>1636</v>
      </c>
      <c r="AK91" t="str">
        <f>_xlfn.CONCAT("CL_",clonemapC34[[#This Row],[Location]])</f>
        <v>CL_AA3-02:02</v>
      </c>
    </row>
    <row r="92" spans="27:37" x14ac:dyDescent="0.35">
      <c r="AA92" s="128" t="s">
        <v>5537</v>
      </c>
      <c r="AB92" s="48" t="s">
        <v>5107</v>
      </c>
      <c r="AC92" s="51" t="s">
        <v>4876</v>
      </c>
      <c r="AD92" s="48" t="s">
        <v>413</v>
      </c>
      <c r="AE92" s="110" t="s">
        <v>413</v>
      </c>
      <c r="AF92" s="110" t="s">
        <v>413</v>
      </c>
      <c r="AG92" s="3" t="s">
        <v>413</v>
      </c>
      <c r="AH92" s="124"/>
      <c r="AI92" s="145" t="s">
        <v>1636</v>
      </c>
      <c r="AJ92" s="145" t="s">
        <v>1636</v>
      </c>
      <c r="AK92" t="str">
        <f>_xlfn.CONCAT("CL_",clonemapC34[[#This Row],[Location]])</f>
        <v>CL_AA3-02:03</v>
      </c>
    </row>
    <row r="93" spans="27:37" x14ac:dyDescent="0.35">
      <c r="AA93" s="128" t="s">
        <v>5537</v>
      </c>
      <c r="AB93" s="48" t="s">
        <v>5107</v>
      </c>
      <c r="AC93" s="51" t="s">
        <v>4897</v>
      </c>
      <c r="AD93" s="48" t="s">
        <v>413</v>
      </c>
      <c r="AE93" s="110" t="s">
        <v>413</v>
      </c>
      <c r="AF93" s="110" t="s">
        <v>413</v>
      </c>
      <c r="AG93" s="3" t="s">
        <v>413</v>
      </c>
      <c r="AH93" s="124"/>
      <c r="AI93" s="145" t="s">
        <v>1636</v>
      </c>
      <c r="AJ93" s="145" t="s">
        <v>1636</v>
      </c>
      <c r="AK93" t="str">
        <f>_xlfn.CONCAT("CL_",clonemapC34[[#This Row],[Location]])</f>
        <v>CL_AA3-02:04</v>
      </c>
    </row>
    <row r="94" spans="27:37" x14ac:dyDescent="0.35">
      <c r="AA94" s="128" t="s">
        <v>5537</v>
      </c>
      <c r="AB94" s="48" t="s">
        <v>5108</v>
      </c>
      <c r="AC94" s="51" t="s">
        <v>4833</v>
      </c>
      <c r="AD94" s="48" t="s">
        <v>413</v>
      </c>
      <c r="AE94" s="110" t="s">
        <v>413</v>
      </c>
      <c r="AF94" s="110" t="s">
        <v>413</v>
      </c>
      <c r="AG94" s="3" t="s">
        <v>413</v>
      </c>
      <c r="AH94" s="124"/>
      <c r="AI94" s="145" t="s">
        <v>1636</v>
      </c>
      <c r="AJ94" s="145">
        <v>0</v>
      </c>
      <c r="AK94" t="str">
        <f>_xlfn.CONCAT("CL_",clonemapC34[[#This Row],[Location]])</f>
        <v>CL_AA3-03:01</v>
      </c>
    </row>
    <row r="95" spans="27:37" x14ac:dyDescent="0.35">
      <c r="AA95" s="128" t="s">
        <v>5537</v>
      </c>
      <c r="AB95" s="48" t="s">
        <v>5108</v>
      </c>
      <c r="AC95" s="51" t="s">
        <v>4854</v>
      </c>
      <c r="AD95" s="48" t="s">
        <v>413</v>
      </c>
      <c r="AE95" s="110" t="s">
        <v>413</v>
      </c>
      <c r="AF95" s="110" t="s">
        <v>413</v>
      </c>
      <c r="AG95" s="3" t="s">
        <v>413</v>
      </c>
      <c r="AH95" s="124"/>
      <c r="AI95" s="145" t="s">
        <v>1636</v>
      </c>
      <c r="AJ95" s="145" t="s">
        <v>1636</v>
      </c>
      <c r="AK95" t="str">
        <f>_xlfn.CONCAT("CL_",clonemapC34[[#This Row],[Location]])</f>
        <v>CL_AA3-03:02</v>
      </c>
    </row>
    <row r="96" spans="27:37" x14ac:dyDescent="0.35">
      <c r="AA96" s="128" t="s">
        <v>5537</v>
      </c>
      <c r="AB96" s="48" t="s">
        <v>5108</v>
      </c>
      <c r="AC96" s="51" t="s">
        <v>4875</v>
      </c>
      <c r="AD96" s="48" t="s">
        <v>413</v>
      </c>
      <c r="AE96" s="110" t="s">
        <v>413</v>
      </c>
      <c r="AF96" s="110" t="s">
        <v>413</v>
      </c>
      <c r="AG96" s="3" t="s">
        <v>413</v>
      </c>
      <c r="AH96" s="124"/>
      <c r="AI96" s="145" t="s">
        <v>1636</v>
      </c>
      <c r="AJ96" s="145" t="s">
        <v>1636</v>
      </c>
      <c r="AK96" t="str">
        <f>_xlfn.CONCAT("CL_",clonemapC34[[#This Row],[Location]])</f>
        <v>CL_AA3-03:03</v>
      </c>
    </row>
    <row r="97" spans="27:37" x14ac:dyDescent="0.35">
      <c r="AA97" s="128" t="s">
        <v>5537</v>
      </c>
      <c r="AB97" s="48" t="s">
        <v>5108</v>
      </c>
      <c r="AC97" s="51" t="s">
        <v>4896</v>
      </c>
      <c r="AD97" s="48" t="s">
        <v>413</v>
      </c>
      <c r="AE97" s="110" t="s">
        <v>413</v>
      </c>
      <c r="AF97" s="110" t="s">
        <v>413</v>
      </c>
      <c r="AG97" s="3" t="s">
        <v>413</v>
      </c>
      <c r="AH97" s="124"/>
      <c r="AI97" s="145" t="s">
        <v>1636</v>
      </c>
      <c r="AJ97" s="145" t="s">
        <v>1636</v>
      </c>
      <c r="AK97" t="str">
        <f>_xlfn.CONCAT("CL_",clonemapC34[[#This Row],[Location]])</f>
        <v>CL_AA3-03:04</v>
      </c>
    </row>
    <row r="98" spans="27:37" x14ac:dyDescent="0.35">
      <c r="AA98" s="128" t="s">
        <v>5537</v>
      </c>
      <c r="AB98" s="48" t="s">
        <v>5109</v>
      </c>
      <c r="AC98" s="51" t="s">
        <v>4832</v>
      </c>
      <c r="AD98" s="48" t="s">
        <v>413</v>
      </c>
      <c r="AE98" s="110" t="s">
        <v>413</v>
      </c>
      <c r="AF98" s="110" t="s">
        <v>413</v>
      </c>
      <c r="AG98" s="3" t="s">
        <v>413</v>
      </c>
      <c r="AH98" s="124"/>
      <c r="AI98" s="145" t="s">
        <v>1636</v>
      </c>
      <c r="AJ98" s="145">
        <v>0</v>
      </c>
      <c r="AK98" t="str">
        <f>_xlfn.CONCAT("CL_",clonemapC34[[#This Row],[Location]])</f>
        <v>CL_AA3-04:01</v>
      </c>
    </row>
    <row r="99" spans="27:37" x14ac:dyDescent="0.35">
      <c r="AA99" s="128" t="s">
        <v>5537</v>
      </c>
      <c r="AB99" s="48" t="s">
        <v>5109</v>
      </c>
      <c r="AC99" s="51" t="s">
        <v>4853</v>
      </c>
      <c r="AD99" s="48" t="s">
        <v>413</v>
      </c>
      <c r="AE99" s="110" t="s">
        <v>413</v>
      </c>
      <c r="AF99" s="110" t="s">
        <v>413</v>
      </c>
      <c r="AG99" s="3" t="s">
        <v>413</v>
      </c>
      <c r="AH99" s="124"/>
      <c r="AI99" s="145" t="s">
        <v>1636</v>
      </c>
      <c r="AJ99" s="145" t="s">
        <v>1636</v>
      </c>
      <c r="AK99" t="str">
        <f>_xlfn.CONCAT("CL_",clonemapC34[[#This Row],[Location]])</f>
        <v>CL_AA3-04:02</v>
      </c>
    </row>
    <row r="100" spans="27:37" x14ac:dyDescent="0.35">
      <c r="AA100" s="128" t="s">
        <v>5537</v>
      </c>
      <c r="AB100" s="48" t="s">
        <v>5109</v>
      </c>
      <c r="AC100" s="51" t="s">
        <v>4874</v>
      </c>
      <c r="AD100" s="48" t="s">
        <v>413</v>
      </c>
      <c r="AE100" s="110" t="s">
        <v>413</v>
      </c>
      <c r="AF100" s="110" t="s">
        <v>413</v>
      </c>
      <c r="AG100" s="3" t="s">
        <v>413</v>
      </c>
      <c r="AH100" s="124"/>
      <c r="AI100" s="145" t="s">
        <v>1636</v>
      </c>
      <c r="AJ100" s="145" t="s">
        <v>1636</v>
      </c>
      <c r="AK100" t="str">
        <f>_xlfn.CONCAT("CL_",clonemapC34[[#This Row],[Location]])</f>
        <v>CL_AA3-04:03</v>
      </c>
    </row>
    <row r="101" spans="27:37" x14ac:dyDescent="0.35">
      <c r="AA101" s="128" t="s">
        <v>5537</v>
      </c>
      <c r="AB101" s="48" t="s">
        <v>5109</v>
      </c>
      <c r="AC101" s="51" t="s">
        <v>4895</v>
      </c>
      <c r="AD101" s="48" t="s">
        <v>413</v>
      </c>
      <c r="AE101" s="110" t="s">
        <v>413</v>
      </c>
      <c r="AF101" s="110" t="s">
        <v>413</v>
      </c>
      <c r="AG101" s="3" t="s">
        <v>413</v>
      </c>
      <c r="AH101" s="124"/>
      <c r="AI101" s="145" t="s">
        <v>1636</v>
      </c>
      <c r="AJ101" s="145" t="s">
        <v>1636</v>
      </c>
      <c r="AK101" t="str">
        <f>_xlfn.CONCAT("CL_",clonemapC34[[#This Row],[Location]])</f>
        <v>CL_AA3-04:04</v>
      </c>
    </row>
    <row r="102" spans="27:37" x14ac:dyDescent="0.35">
      <c r="AA102" s="128" t="s">
        <v>5537</v>
      </c>
      <c r="AB102" s="48" t="s">
        <v>5110</v>
      </c>
      <c r="AC102" s="51" t="s">
        <v>4831</v>
      </c>
      <c r="AD102" s="48" t="s">
        <v>413</v>
      </c>
      <c r="AE102" s="110" t="s">
        <v>413</v>
      </c>
      <c r="AF102" s="110" t="s">
        <v>413</v>
      </c>
      <c r="AG102" s="3" t="s">
        <v>413</v>
      </c>
      <c r="AH102" s="124"/>
      <c r="AI102" s="145" t="s">
        <v>1636</v>
      </c>
      <c r="AJ102" s="145">
        <v>0</v>
      </c>
      <c r="AK102" t="str">
        <f>_xlfn.CONCAT("CL_",clonemapC34[[#This Row],[Location]])</f>
        <v>CL_AA3-05:01</v>
      </c>
    </row>
    <row r="103" spans="27:37" x14ac:dyDescent="0.35">
      <c r="AA103" s="128" t="s">
        <v>5537</v>
      </c>
      <c r="AB103" s="48" t="s">
        <v>5110</v>
      </c>
      <c r="AC103" s="51" t="s">
        <v>4852</v>
      </c>
      <c r="AD103" s="48" t="s">
        <v>413</v>
      </c>
      <c r="AE103" s="110" t="s">
        <v>413</v>
      </c>
      <c r="AF103" s="110" t="s">
        <v>413</v>
      </c>
      <c r="AG103" s="3" t="s">
        <v>413</v>
      </c>
      <c r="AH103" s="124"/>
      <c r="AI103" s="145" t="s">
        <v>1636</v>
      </c>
      <c r="AJ103" s="145" t="s">
        <v>1636</v>
      </c>
      <c r="AK103" t="str">
        <f>_xlfn.CONCAT("CL_",clonemapC34[[#This Row],[Location]])</f>
        <v>CL_AA3-05:02</v>
      </c>
    </row>
    <row r="104" spans="27:37" x14ac:dyDescent="0.35">
      <c r="AA104" s="128" t="s">
        <v>5537</v>
      </c>
      <c r="AB104" s="48" t="s">
        <v>5110</v>
      </c>
      <c r="AC104" s="51" t="s">
        <v>4873</v>
      </c>
      <c r="AD104" s="48" t="s">
        <v>413</v>
      </c>
      <c r="AE104" s="110" t="s">
        <v>413</v>
      </c>
      <c r="AF104" s="110" t="s">
        <v>413</v>
      </c>
      <c r="AG104" s="3" t="s">
        <v>413</v>
      </c>
      <c r="AH104" s="124"/>
      <c r="AI104" s="145" t="s">
        <v>1636</v>
      </c>
      <c r="AJ104" s="145" t="s">
        <v>1636</v>
      </c>
      <c r="AK104" t="str">
        <f>_xlfn.CONCAT("CL_",clonemapC34[[#This Row],[Location]])</f>
        <v>CL_AA3-05:03</v>
      </c>
    </row>
    <row r="105" spans="27:37" x14ac:dyDescent="0.35">
      <c r="AA105" s="128" t="s">
        <v>5537</v>
      </c>
      <c r="AB105" s="48" t="s">
        <v>5110</v>
      </c>
      <c r="AC105" s="51" t="s">
        <v>4894</v>
      </c>
      <c r="AD105" s="48" t="s">
        <v>413</v>
      </c>
      <c r="AE105" s="110" t="s">
        <v>413</v>
      </c>
      <c r="AF105" s="110" t="s">
        <v>413</v>
      </c>
      <c r="AG105" s="3" t="s">
        <v>413</v>
      </c>
      <c r="AH105" s="124"/>
      <c r="AI105" s="145" t="s">
        <v>1636</v>
      </c>
      <c r="AJ105" s="145" t="s">
        <v>1636</v>
      </c>
      <c r="AK105" t="str">
        <f>_xlfn.CONCAT("CL_",clonemapC34[[#This Row],[Location]])</f>
        <v>CL_AA3-05:04</v>
      </c>
    </row>
    <row r="106" spans="27:37" x14ac:dyDescent="0.35">
      <c r="AA106" s="128" t="s">
        <v>5537</v>
      </c>
      <c r="AB106" s="48" t="s">
        <v>5111</v>
      </c>
      <c r="AC106" s="51" t="s">
        <v>4830</v>
      </c>
      <c r="AD106" s="48" t="s">
        <v>413</v>
      </c>
      <c r="AE106" s="110" t="s">
        <v>413</v>
      </c>
      <c r="AF106" s="110" t="s">
        <v>413</v>
      </c>
      <c r="AG106" s="3" t="s">
        <v>413</v>
      </c>
      <c r="AH106" s="124"/>
      <c r="AI106" s="145" t="s">
        <v>1636</v>
      </c>
      <c r="AJ106" s="145">
        <v>0</v>
      </c>
      <c r="AK106" t="str">
        <f>_xlfn.CONCAT("CL_",clonemapC34[[#This Row],[Location]])</f>
        <v>CL_AA3-06:01</v>
      </c>
    </row>
    <row r="107" spans="27:37" x14ac:dyDescent="0.35">
      <c r="AA107" s="128" t="s">
        <v>5537</v>
      </c>
      <c r="AB107" s="48" t="s">
        <v>5111</v>
      </c>
      <c r="AC107" s="51" t="s">
        <v>4851</v>
      </c>
      <c r="AD107" s="48" t="s">
        <v>413</v>
      </c>
      <c r="AE107" s="110" t="s">
        <v>413</v>
      </c>
      <c r="AF107" s="110" t="s">
        <v>413</v>
      </c>
      <c r="AG107" s="3" t="s">
        <v>413</v>
      </c>
      <c r="AH107" s="124"/>
      <c r="AI107" s="145" t="s">
        <v>1636</v>
      </c>
      <c r="AJ107" s="145" t="s">
        <v>1636</v>
      </c>
      <c r="AK107" t="str">
        <f>_xlfn.CONCAT("CL_",clonemapC34[[#This Row],[Location]])</f>
        <v>CL_AA3-06:02</v>
      </c>
    </row>
    <row r="108" spans="27:37" x14ac:dyDescent="0.35">
      <c r="AA108" s="128" t="s">
        <v>5537</v>
      </c>
      <c r="AB108" s="48" t="s">
        <v>5111</v>
      </c>
      <c r="AC108" s="51" t="s">
        <v>4872</v>
      </c>
      <c r="AD108" s="48" t="s">
        <v>413</v>
      </c>
      <c r="AE108" s="110" t="s">
        <v>413</v>
      </c>
      <c r="AF108" s="110" t="s">
        <v>413</v>
      </c>
      <c r="AG108" s="3" t="s">
        <v>413</v>
      </c>
      <c r="AH108" s="124"/>
      <c r="AI108" s="145" t="s">
        <v>1636</v>
      </c>
      <c r="AJ108" s="145" t="s">
        <v>1636</v>
      </c>
      <c r="AK108" t="str">
        <f>_xlfn.CONCAT("CL_",clonemapC34[[#This Row],[Location]])</f>
        <v>CL_AA3-06:03</v>
      </c>
    </row>
    <row r="109" spans="27:37" x14ac:dyDescent="0.35">
      <c r="AA109" s="128" t="s">
        <v>5537</v>
      </c>
      <c r="AB109" s="48" t="s">
        <v>5111</v>
      </c>
      <c r="AC109" s="51" t="s">
        <v>4893</v>
      </c>
      <c r="AD109" s="48" t="s">
        <v>413</v>
      </c>
      <c r="AE109" s="110" t="s">
        <v>413</v>
      </c>
      <c r="AF109" s="110" t="s">
        <v>413</v>
      </c>
      <c r="AG109" s="3" t="s">
        <v>413</v>
      </c>
      <c r="AH109" s="124"/>
      <c r="AI109" s="145" t="s">
        <v>1636</v>
      </c>
      <c r="AJ109" s="145" t="s">
        <v>1636</v>
      </c>
      <c r="AK109" t="str">
        <f>_xlfn.CONCAT("CL_",clonemapC34[[#This Row],[Location]])</f>
        <v>CL_AA3-06:04</v>
      </c>
    </row>
    <row r="110" spans="27:37" x14ac:dyDescent="0.35">
      <c r="AA110" s="128" t="s">
        <v>5537</v>
      </c>
      <c r="AB110" s="48" t="s">
        <v>5112</v>
      </c>
      <c r="AC110" s="51" t="s">
        <v>4829</v>
      </c>
      <c r="AD110" s="48" t="s">
        <v>413</v>
      </c>
      <c r="AE110" s="110" t="s">
        <v>413</v>
      </c>
      <c r="AF110" s="110" t="s">
        <v>413</v>
      </c>
      <c r="AG110" s="3" t="s">
        <v>413</v>
      </c>
      <c r="AH110" s="124"/>
      <c r="AI110" s="145" t="s">
        <v>1636</v>
      </c>
      <c r="AJ110" s="145">
        <v>0</v>
      </c>
      <c r="AK110" t="str">
        <f>_xlfn.CONCAT("CL_",clonemapC34[[#This Row],[Location]])</f>
        <v>CL_AA3-07:01</v>
      </c>
    </row>
    <row r="111" spans="27:37" x14ac:dyDescent="0.35">
      <c r="AA111" s="128" t="s">
        <v>5537</v>
      </c>
      <c r="AB111" s="48" t="s">
        <v>5112</v>
      </c>
      <c r="AC111" s="51" t="s">
        <v>4850</v>
      </c>
      <c r="AD111" s="48" t="s">
        <v>413</v>
      </c>
      <c r="AE111" s="110" t="s">
        <v>413</v>
      </c>
      <c r="AF111" s="110" t="s">
        <v>413</v>
      </c>
      <c r="AG111" s="3" t="s">
        <v>413</v>
      </c>
      <c r="AH111" s="124"/>
      <c r="AI111" s="145" t="s">
        <v>1636</v>
      </c>
      <c r="AJ111" s="145" t="s">
        <v>1636</v>
      </c>
      <c r="AK111" t="str">
        <f>_xlfn.CONCAT("CL_",clonemapC34[[#This Row],[Location]])</f>
        <v>CL_AA3-07:02</v>
      </c>
    </row>
    <row r="112" spans="27:37" x14ac:dyDescent="0.35">
      <c r="AA112" s="128" t="s">
        <v>5537</v>
      </c>
      <c r="AB112" s="48" t="s">
        <v>5112</v>
      </c>
      <c r="AC112" s="51" t="s">
        <v>4871</v>
      </c>
      <c r="AD112" s="48" t="s">
        <v>413</v>
      </c>
      <c r="AE112" s="110" t="s">
        <v>413</v>
      </c>
      <c r="AF112" s="110" t="s">
        <v>413</v>
      </c>
      <c r="AG112" s="3" t="s">
        <v>413</v>
      </c>
      <c r="AH112" s="124"/>
      <c r="AI112" s="145" t="s">
        <v>1636</v>
      </c>
      <c r="AJ112" s="145" t="s">
        <v>1636</v>
      </c>
      <c r="AK112" t="str">
        <f>_xlfn.CONCAT("CL_",clonemapC34[[#This Row],[Location]])</f>
        <v>CL_AA3-07:03</v>
      </c>
    </row>
    <row r="113" spans="27:37" x14ac:dyDescent="0.35">
      <c r="AA113" s="128" t="s">
        <v>5537</v>
      </c>
      <c r="AB113" s="48" t="s">
        <v>5112</v>
      </c>
      <c r="AC113" s="51" t="s">
        <v>4892</v>
      </c>
      <c r="AD113" s="48" t="s">
        <v>413</v>
      </c>
      <c r="AE113" s="110" t="s">
        <v>413</v>
      </c>
      <c r="AF113" s="110" t="s">
        <v>413</v>
      </c>
      <c r="AG113" s="3" t="s">
        <v>413</v>
      </c>
      <c r="AH113" s="124"/>
      <c r="AI113" s="145" t="s">
        <v>1636</v>
      </c>
      <c r="AJ113" s="145" t="s">
        <v>1636</v>
      </c>
      <c r="AK113" t="str">
        <f>_xlfn.CONCAT("CL_",clonemapC34[[#This Row],[Location]])</f>
        <v>CL_AA3-07:04</v>
      </c>
    </row>
    <row r="114" spans="27:37" x14ac:dyDescent="0.35">
      <c r="AA114" s="128" t="s">
        <v>5537</v>
      </c>
      <c r="AB114" s="48" t="s">
        <v>5113</v>
      </c>
      <c r="AC114" s="51" t="s">
        <v>4737</v>
      </c>
      <c r="AD114" s="48" t="s">
        <v>3794</v>
      </c>
      <c r="AE114" s="110" t="s">
        <v>3795</v>
      </c>
      <c r="AF114" s="110" t="s">
        <v>3795</v>
      </c>
      <c r="AG114" s="3" t="s">
        <v>4940</v>
      </c>
      <c r="AH114" s="124">
        <v>46</v>
      </c>
      <c r="AI114" s="145" t="s">
        <v>2353</v>
      </c>
      <c r="AJ114" s="145">
        <v>46</v>
      </c>
      <c r="AK114" t="str">
        <f>_xlfn.CONCAT("CL_",clonemapC34[[#This Row],[Location]])</f>
        <v>CL_BB1-01:01</v>
      </c>
    </row>
    <row r="115" spans="27:37" x14ac:dyDescent="0.35">
      <c r="AA115" s="128" t="s">
        <v>5537</v>
      </c>
      <c r="AB115" s="48" t="s">
        <v>5113</v>
      </c>
      <c r="AC115" s="51" t="s">
        <v>4758</v>
      </c>
      <c r="AD115" s="48" t="s">
        <v>413</v>
      </c>
      <c r="AE115" s="110" t="s">
        <v>413</v>
      </c>
      <c r="AF115" s="110" t="s">
        <v>413</v>
      </c>
      <c r="AG115" s="3" t="s">
        <v>413</v>
      </c>
      <c r="AH115" s="124"/>
      <c r="AI115" s="145" t="s">
        <v>1636</v>
      </c>
      <c r="AJ115" s="145" t="s">
        <v>1636</v>
      </c>
      <c r="AK115" t="str">
        <f>_xlfn.CONCAT("CL_",clonemapC34[[#This Row],[Location]])</f>
        <v>CL_BB1-01:02</v>
      </c>
    </row>
    <row r="116" spans="27:37" x14ac:dyDescent="0.35">
      <c r="AA116" s="128" t="s">
        <v>5537</v>
      </c>
      <c r="AB116" s="48" t="s">
        <v>5113</v>
      </c>
      <c r="AC116" s="51" t="s">
        <v>4779</v>
      </c>
      <c r="AD116" s="48" t="s">
        <v>413</v>
      </c>
      <c r="AE116" s="110" t="s">
        <v>413</v>
      </c>
      <c r="AF116" s="110" t="s">
        <v>413</v>
      </c>
      <c r="AG116" s="3" t="s">
        <v>413</v>
      </c>
      <c r="AH116" s="124"/>
      <c r="AI116" s="145" t="s">
        <v>1636</v>
      </c>
      <c r="AJ116" s="145" t="s">
        <v>1636</v>
      </c>
      <c r="AK116" t="str">
        <f>_xlfn.CONCAT("CL_",clonemapC34[[#This Row],[Location]])</f>
        <v>CL_BB1-01:03</v>
      </c>
    </row>
    <row r="117" spans="27:37" x14ac:dyDescent="0.35">
      <c r="AA117" s="128" t="s">
        <v>5537</v>
      </c>
      <c r="AB117" s="48" t="s">
        <v>5113</v>
      </c>
      <c r="AC117" s="51" t="s">
        <v>4800</v>
      </c>
      <c r="AD117" s="48" t="s">
        <v>413</v>
      </c>
      <c r="AE117" s="110" t="s">
        <v>413</v>
      </c>
      <c r="AF117" s="110" t="s">
        <v>413</v>
      </c>
      <c r="AG117" s="3" t="s">
        <v>413</v>
      </c>
      <c r="AH117" s="124"/>
      <c r="AI117" s="145" t="s">
        <v>1636</v>
      </c>
      <c r="AJ117" s="145" t="s">
        <v>1636</v>
      </c>
      <c r="AK117" t="str">
        <f>_xlfn.CONCAT("CL_",clonemapC34[[#This Row],[Location]])</f>
        <v>CL_BB1-01:04</v>
      </c>
    </row>
    <row r="118" spans="27:37" x14ac:dyDescent="0.35">
      <c r="AA118" s="128" t="s">
        <v>5537</v>
      </c>
      <c r="AB118" s="48" t="s">
        <v>5118</v>
      </c>
      <c r="AC118" s="51" t="s">
        <v>4736</v>
      </c>
      <c r="AD118" s="48" t="s">
        <v>819</v>
      </c>
      <c r="AE118" s="110" t="s">
        <v>2979</v>
      </c>
      <c r="AF118" s="110" t="s">
        <v>2979</v>
      </c>
      <c r="AG118" s="3" t="s">
        <v>4298</v>
      </c>
      <c r="AH118" s="124">
        <v>32</v>
      </c>
      <c r="AI118" s="145" t="s">
        <v>2353</v>
      </c>
      <c r="AJ118" s="145">
        <v>46</v>
      </c>
      <c r="AK118" t="str">
        <f>_xlfn.CONCAT("CL_",clonemapC34[[#This Row],[Location]])</f>
        <v>CL_BB1-02:01</v>
      </c>
    </row>
    <row r="119" spans="27:37" x14ac:dyDescent="0.35">
      <c r="AA119" s="128" t="s">
        <v>5537</v>
      </c>
      <c r="AB119" s="48" t="s">
        <v>5118</v>
      </c>
      <c r="AC119" s="51" t="s">
        <v>4757</v>
      </c>
      <c r="AD119" s="48" t="s">
        <v>4138</v>
      </c>
      <c r="AE119" s="110" t="s">
        <v>4157</v>
      </c>
      <c r="AF119" s="110" t="s">
        <v>4157</v>
      </c>
      <c r="AG119" s="3" t="s">
        <v>4128</v>
      </c>
      <c r="AH119" s="124">
        <v>8</v>
      </c>
      <c r="AI119" s="145" t="s">
        <v>2353</v>
      </c>
      <c r="AJ119" s="145" t="s">
        <v>1636</v>
      </c>
      <c r="AK119" t="str">
        <f>_xlfn.CONCAT("CL_",clonemapC34[[#This Row],[Location]])</f>
        <v>CL_BB1-02:02</v>
      </c>
    </row>
    <row r="120" spans="27:37" x14ac:dyDescent="0.35">
      <c r="AA120" s="128" t="s">
        <v>5537</v>
      </c>
      <c r="AB120" s="10" t="s">
        <v>5118</v>
      </c>
      <c r="AC120" s="51" t="s">
        <v>4778</v>
      </c>
      <c r="AD120" s="48" t="s">
        <v>824</v>
      </c>
      <c r="AE120" s="110" t="s">
        <v>2107</v>
      </c>
      <c r="AF120" s="110" t="s">
        <v>2107</v>
      </c>
      <c r="AG120" s="3" t="s">
        <v>4466</v>
      </c>
      <c r="AH120" s="124">
        <v>6</v>
      </c>
      <c r="AI120" s="145" t="s">
        <v>2353</v>
      </c>
      <c r="AJ120" s="145" t="s">
        <v>1636</v>
      </c>
      <c r="AK120" t="str">
        <f>_xlfn.CONCAT("CL_",clonemapC34[[#This Row],[Location]])</f>
        <v>CL_BB1-02:03</v>
      </c>
    </row>
    <row r="121" spans="27:37" x14ac:dyDescent="0.35">
      <c r="AA121" s="128" t="s">
        <v>5537</v>
      </c>
      <c r="AB121" s="10" t="s">
        <v>5118</v>
      </c>
      <c r="AC121" s="51" t="s">
        <v>4799</v>
      </c>
      <c r="AD121" s="48" t="s">
        <v>413</v>
      </c>
      <c r="AE121" s="110" t="s">
        <v>413</v>
      </c>
      <c r="AF121" s="110" t="s">
        <v>413</v>
      </c>
      <c r="AG121" s="3" t="s">
        <v>413</v>
      </c>
      <c r="AH121" s="124"/>
      <c r="AI121" s="145" t="s">
        <v>1636</v>
      </c>
      <c r="AJ121" s="145" t="s">
        <v>1636</v>
      </c>
      <c r="AK121" t="str">
        <f>_xlfn.CONCAT("CL_",clonemapC34[[#This Row],[Location]])</f>
        <v>CL_BB1-02:04</v>
      </c>
    </row>
    <row r="122" spans="27:37" x14ac:dyDescent="0.35">
      <c r="AA122" s="128" t="s">
        <v>5537</v>
      </c>
      <c r="AB122" s="10" t="s">
        <v>5120</v>
      </c>
      <c r="AC122" s="51" t="s">
        <v>4735</v>
      </c>
      <c r="AD122" s="48" t="s">
        <v>1477</v>
      </c>
      <c r="AE122" s="110" t="s">
        <v>2033</v>
      </c>
      <c r="AF122" s="110" t="s">
        <v>2033</v>
      </c>
      <c r="AG122" s="3" t="s">
        <v>4126</v>
      </c>
      <c r="AH122" s="124">
        <v>13</v>
      </c>
      <c r="AI122" s="145" t="s">
        <v>2353</v>
      </c>
      <c r="AJ122" s="145">
        <v>48</v>
      </c>
      <c r="AK122" t="str">
        <f>_xlfn.CONCAT("CL_",clonemapC34[[#This Row],[Location]])</f>
        <v>CL_BB1-03:01</v>
      </c>
    </row>
    <row r="123" spans="27:37" x14ac:dyDescent="0.35">
      <c r="AA123" s="128" t="s">
        <v>5537</v>
      </c>
      <c r="AB123" s="10" t="s">
        <v>5120</v>
      </c>
      <c r="AC123" s="51" t="s">
        <v>4756</v>
      </c>
      <c r="AD123" s="48" t="s">
        <v>824</v>
      </c>
      <c r="AE123" s="110" t="s">
        <v>2107</v>
      </c>
      <c r="AF123" s="110" t="s">
        <v>2107</v>
      </c>
      <c r="AG123" s="3" t="s">
        <v>3926</v>
      </c>
      <c r="AH123" s="124">
        <v>35</v>
      </c>
      <c r="AI123" s="145" t="s">
        <v>2353</v>
      </c>
      <c r="AJ123" s="145" t="s">
        <v>1636</v>
      </c>
      <c r="AK123" t="str">
        <f>_xlfn.CONCAT("CL_",clonemapC34[[#This Row],[Location]])</f>
        <v>CL_BB1-03:02</v>
      </c>
    </row>
    <row r="124" spans="27:37" x14ac:dyDescent="0.35">
      <c r="AA124" s="128" t="s">
        <v>5537</v>
      </c>
      <c r="AB124" s="10" t="s">
        <v>5120</v>
      </c>
      <c r="AC124" s="51" t="s">
        <v>4777</v>
      </c>
      <c r="AD124" s="48" t="s">
        <v>413</v>
      </c>
      <c r="AE124" s="110" t="s">
        <v>413</v>
      </c>
      <c r="AF124" s="110" t="s">
        <v>413</v>
      </c>
      <c r="AG124" s="3" t="s">
        <v>413</v>
      </c>
      <c r="AH124" s="124"/>
      <c r="AI124" s="145" t="s">
        <v>1636</v>
      </c>
      <c r="AJ124" s="145" t="s">
        <v>1636</v>
      </c>
      <c r="AK124" t="str">
        <f>_xlfn.CONCAT("CL_",clonemapC34[[#This Row],[Location]])</f>
        <v>CL_BB1-03:03</v>
      </c>
    </row>
    <row r="125" spans="27:37" x14ac:dyDescent="0.35">
      <c r="AA125" s="128" t="s">
        <v>5537</v>
      </c>
      <c r="AB125" s="10" t="s">
        <v>5120</v>
      </c>
      <c r="AC125" s="51" t="s">
        <v>4798</v>
      </c>
      <c r="AD125" s="48" t="s">
        <v>413</v>
      </c>
      <c r="AE125" s="110" t="s">
        <v>413</v>
      </c>
      <c r="AF125" s="110" t="s">
        <v>413</v>
      </c>
      <c r="AG125" s="3" t="s">
        <v>413</v>
      </c>
      <c r="AH125" s="124"/>
      <c r="AI125" s="145" t="s">
        <v>1636</v>
      </c>
      <c r="AJ125" s="145" t="s">
        <v>1636</v>
      </c>
      <c r="AK125" t="str">
        <f>_xlfn.CONCAT("CL_",clonemapC34[[#This Row],[Location]])</f>
        <v>CL_BB1-03:04</v>
      </c>
    </row>
    <row r="126" spans="27:37" x14ac:dyDescent="0.35">
      <c r="AA126" s="128" t="s">
        <v>5537</v>
      </c>
      <c r="AB126" s="10" t="s">
        <v>5121</v>
      </c>
      <c r="AC126" s="51" t="s">
        <v>4734</v>
      </c>
      <c r="AD126" s="48" t="s">
        <v>413</v>
      </c>
      <c r="AE126" s="110" t="s">
        <v>413</v>
      </c>
      <c r="AF126" s="110" t="s">
        <v>413</v>
      </c>
      <c r="AG126" s="3" t="s">
        <v>413</v>
      </c>
      <c r="AH126" s="124"/>
      <c r="AI126" s="145" t="s">
        <v>1636</v>
      </c>
      <c r="AJ126" s="145">
        <v>0</v>
      </c>
      <c r="AK126" t="str">
        <f>_xlfn.CONCAT("CL_",clonemapC34[[#This Row],[Location]])</f>
        <v>CL_BB1-04:01</v>
      </c>
    </row>
    <row r="127" spans="27:37" x14ac:dyDescent="0.35">
      <c r="AA127" s="128" t="s">
        <v>5537</v>
      </c>
      <c r="AB127" s="10" t="s">
        <v>5121</v>
      </c>
      <c r="AC127" s="51" t="s">
        <v>4755</v>
      </c>
      <c r="AD127" s="48" t="s">
        <v>413</v>
      </c>
      <c r="AE127" s="110" t="s">
        <v>413</v>
      </c>
      <c r="AF127" s="110" t="s">
        <v>413</v>
      </c>
      <c r="AG127" s="3" t="s">
        <v>413</v>
      </c>
      <c r="AH127" s="124"/>
      <c r="AI127" s="145" t="s">
        <v>1636</v>
      </c>
      <c r="AJ127" s="145" t="s">
        <v>1636</v>
      </c>
      <c r="AK127" t="str">
        <f>_xlfn.CONCAT("CL_",clonemapC34[[#This Row],[Location]])</f>
        <v>CL_BB1-04:02</v>
      </c>
    </row>
    <row r="128" spans="27:37" x14ac:dyDescent="0.35">
      <c r="AA128" s="128" t="s">
        <v>5537</v>
      </c>
      <c r="AB128" s="10" t="s">
        <v>5121</v>
      </c>
      <c r="AC128" s="51" t="s">
        <v>4776</v>
      </c>
      <c r="AD128" s="48" t="s">
        <v>413</v>
      </c>
      <c r="AE128" s="110" t="s">
        <v>413</v>
      </c>
      <c r="AF128" s="110" t="s">
        <v>413</v>
      </c>
      <c r="AG128" s="3" t="s">
        <v>413</v>
      </c>
      <c r="AH128" s="124"/>
      <c r="AI128" s="145" t="s">
        <v>1636</v>
      </c>
      <c r="AJ128" s="145" t="s">
        <v>1636</v>
      </c>
      <c r="AK128" t="str">
        <f>_xlfn.CONCAT("CL_",clonemapC34[[#This Row],[Location]])</f>
        <v>CL_BB1-04:03</v>
      </c>
    </row>
    <row r="129" spans="27:37" x14ac:dyDescent="0.35">
      <c r="AA129" s="128" t="s">
        <v>5537</v>
      </c>
      <c r="AB129" s="10" t="s">
        <v>5121</v>
      </c>
      <c r="AC129" s="51" t="s">
        <v>4797</v>
      </c>
      <c r="AD129" s="48" t="s">
        <v>413</v>
      </c>
      <c r="AE129" s="110" t="s">
        <v>413</v>
      </c>
      <c r="AF129" s="110" t="s">
        <v>413</v>
      </c>
      <c r="AG129" s="3" t="s">
        <v>413</v>
      </c>
      <c r="AH129" s="124"/>
      <c r="AI129" s="145" t="s">
        <v>1636</v>
      </c>
      <c r="AJ129" s="145" t="s">
        <v>1636</v>
      </c>
      <c r="AK129" t="str">
        <f>_xlfn.CONCAT("CL_",clonemapC34[[#This Row],[Location]])</f>
        <v>CL_BB1-04:04</v>
      </c>
    </row>
    <row r="130" spans="27:37" x14ac:dyDescent="0.35">
      <c r="AA130" s="128" t="s">
        <v>5537</v>
      </c>
      <c r="AB130" s="10" t="s">
        <v>5123</v>
      </c>
      <c r="AC130" s="51" t="s">
        <v>4733</v>
      </c>
      <c r="AD130" s="48" t="s">
        <v>413</v>
      </c>
      <c r="AE130" s="110" t="s">
        <v>413</v>
      </c>
      <c r="AF130" s="110" t="s">
        <v>413</v>
      </c>
      <c r="AG130" s="111" t="s">
        <v>413</v>
      </c>
      <c r="AH130" s="124"/>
      <c r="AI130" s="145" t="s">
        <v>1636</v>
      </c>
      <c r="AJ130" s="145">
        <v>0</v>
      </c>
      <c r="AK130" t="str">
        <f>_xlfn.CONCAT("CL_",clonemapC34[[#This Row],[Location]])</f>
        <v>CL_BB1-05:01</v>
      </c>
    </row>
    <row r="131" spans="27:37" x14ac:dyDescent="0.35">
      <c r="AA131" s="128" t="s">
        <v>5537</v>
      </c>
      <c r="AB131" s="10" t="s">
        <v>5123</v>
      </c>
      <c r="AC131" s="51" t="s">
        <v>4754</v>
      </c>
      <c r="AD131" s="48" t="s">
        <v>413</v>
      </c>
      <c r="AE131" s="110" t="s">
        <v>413</v>
      </c>
      <c r="AF131" s="110" t="s">
        <v>413</v>
      </c>
      <c r="AG131" s="3" t="s">
        <v>413</v>
      </c>
      <c r="AH131" s="124"/>
      <c r="AI131" s="145" t="s">
        <v>1636</v>
      </c>
      <c r="AJ131" s="145" t="s">
        <v>1636</v>
      </c>
      <c r="AK131" t="str">
        <f>_xlfn.CONCAT("CL_",clonemapC34[[#This Row],[Location]])</f>
        <v>CL_BB1-05:02</v>
      </c>
    </row>
    <row r="132" spans="27:37" x14ac:dyDescent="0.35">
      <c r="AA132" s="128" t="s">
        <v>5537</v>
      </c>
      <c r="AB132" s="10" t="s">
        <v>5123</v>
      </c>
      <c r="AC132" s="51" t="s">
        <v>4775</v>
      </c>
      <c r="AD132" s="48" t="s">
        <v>413</v>
      </c>
      <c r="AE132" s="110" t="s">
        <v>413</v>
      </c>
      <c r="AF132" s="110" t="s">
        <v>413</v>
      </c>
      <c r="AG132" s="3" t="s">
        <v>413</v>
      </c>
      <c r="AH132" s="124"/>
      <c r="AI132" s="145" t="s">
        <v>1636</v>
      </c>
      <c r="AJ132" s="145" t="s">
        <v>1636</v>
      </c>
      <c r="AK132" t="str">
        <f>_xlfn.CONCAT("CL_",clonemapC34[[#This Row],[Location]])</f>
        <v>CL_BB1-05:03</v>
      </c>
    </row>
    <row r="133" spans="27:37" x14ac:dyDescent="0.35">
      <c r="AA133" s="128" t="s">
        <v>5537</v>
      </c>
      <c r="AB133" s="10" t="s">
        <v>5123</v>
      </c>
      <c r="AC133" s="51" t="s">
        <v>4796</v>
      </c>
      <c r="AD133" s="48" t="s">
        <v>413</v>
      </c>
      <c r="AE133" s="110" t="s">
        <v>413</v>
      </c>
      <c r="AF133" s="110" t="s">
        <v>413</v>
      </c>
      <c r="AG133" s="3" t="s">
        <v>413</v>
      </c>
      <c r="AH133" s="124"/>
      <c r="AI133" s="145" t="s">
        <v>1636</v>
      </c>
      <c r="AJ133" s="145" t="s">
        <v>1636</v>
      </c>
      <c r="AK133" t="str">
        <f>_xlfn.CONCAT("CL_",clonemapC34[[#This Row],[Location]])</f>
        <v>CL_BB1-05:04</v>
      </c>
    </row>
    <row r="134" spans="27:37" x14ac:dyDescent="0.35">
      <c r="AA134" s="128" t="s">
        <v>5537</v>
      </c>
      <c r="AB134" s="10" t="s">
        <v>5124</v>
      </c>
      <c r="AC134" s="51" t="s">
        <v>4732</v>
      </c>
      <c r="AD134" s="48" t="s">
        <v>413</v>
      </c>
      <c r="AE134" s="110" t="s">
        <v>413</v>
      </c>
      <c r="AF134" s="110" t="s">
        <v>413</v>
      </c>
      <c r="AG134" s="3" t="s">
        <v>413</v>
      </c>
      <c r="AH134" s="124"/>
      <c r="AI134" s="145" t="s">
        <v>1636</v>
      </c>
      <c r="AJ134" s="145">
        <v>0</v>
      </c>
      <c r="AK134" t="str">
        <f>_xlfn.CONCAT("CL_",clonemapC34[[#This Row],[Location]])</f>
        <v>CL_BB1-06:01</v>
      </c>
    </row>
    <row r="135" spans="27:37" x14ac:dyDescent="0.35">
      <c r="AA135" s="128" t="s">
        <v>5537</v>
      </c>
      <c r="AB135" s="10" t="s">
        <v>5124</v>
      </c>
      <c r="AC135" s="51" t="s">
        <v>4753</v>
      </c>
      <c r="AD135" s="48" t="s">
        <v>413</v>
      </c>
      <c r="AE135" s="110" t="s">
        <v>413</v>
      </c>
      <c r="AF135" s="110" t="s">
        <v>413</v>
      </c>
      <c r="AG135" s="3" t="s">
        <v>413</v>
      </c>
      <c r="AH135" s="124"/>
      <c r="AI135" s="145" t="s">
        <v>1636</v>
      </c>
      <c r="AJ135" s="145" t="s">
        <v>1636</v>
      </c>
      <c r="AK135" t="str">
        <f>_xlfn.CONCAT("CL_",clonemapC34[[#This Row],[Location]])</f>
        <v>CL_BB1-06:02</v>
      </c>
    </row>
    <row r="136" spans="27:37" x14ac:dyDescent="0.35">
      <c r="AA136" s="128" t="s">
        <v>5537</v>
      </c>
      <c r="AB136" s="10" t="s">
        <v>5124</v>
      </c>
      <c r="AC136" s="51" t="s">
        <v>4774</v>
      </c>
      <c r="AD136" s="48" t="s">
        <v>413</v>
      </c>
      <c r="AE136" s="110" t="s">
        <v>413</v>
      </c>
      <c r="AF136" s="110" t="s">
        <v>413</v>
      </c>
      <c r="AG136" s="3" t="s">
        <v>413</v>
      </c>
      <c r="AH136" s="124"/>
      <c r="AI136" s="145" t="s">
        <v>1636</v>
      </c>
      <c r="AJ136" s="145" t="s">
        <v>1636</v>
      </c>
      <c r="AK136" t="str">
        <f>_xlfn.CONCAT("CL_",clonemapC34[[#This Row],[Location]])</f>
        <v>CL_BB1-06:03</v>
      </c>
    </row>
    <row r="137" spans="27:37" x14ac:dyDescent="0.35">
      <c r="AA137" s="128" t="s">
        <v>5537</v>
      </c>
      <c r="AB137" s="10" t="s">
        <v>5124</v>
      </c>
      <c r="AC137" s="51" t="s">
        <v>4795</v>
      </c>
      <c r="AD137" s="48" t="s">
        <v>413</v>
      </c>
      <c r="AE137" s="110" t="s">
        <v>413</v>
      </c>
      <c r="AF137" s="110" t="s">
        <v>413</v>
      </c>
      <c r="AG137" s="3" t="s">
        <v>413</v>
      </c>
      <c r="AH137" s="124"/>
      <c r="AI137" s="145" t="s">
        <v>1636</v>
      </c>
      <c r="AJ137" s="145" t="s">
        <v>1636</v>
      </c>
      <c r="AK137" t="str">
        <f>_xlfn.CONCAT("CL_",clonemapC34[[#This Row],[Location]])</f>
        <v>CL_BB1-06:04</v>
      </c>
    </row>
    <row r="138" spans="27:37" x14ac:dyDescent="0.35">
      <c r="AA138" s="128" t="s">
        <v>5537</v>
      </c>
      <c r="AB138" s="10" t="s">
        <v>5125</v>
      </c>
      <c r="AC138" s="51" t="s">
        <v>4731</v>
      </c>
      <c r="AD138" s="48" t="s">
        <v>413</v>
      </c>
      <c r="AE138" s="110" t="s">
        <v>413</v>
      </c>
      <c r="AF138" s="110" t="s">
        <v>413</v>
      </c>
      <c r="AG138" s="3" t="s">
        <v>413</v>
      </c>
      <c r="AH138" s="124"/>
      <c r="AI138" s="145" t="s">
        <v>1636</v>
      </c>
      <c r="AJ138" s="145">
        <v>0</v>
      </c>
      <c r="AK138" t="str">
        <f>_xlfn.CONCAT("CL_",clonemapC34[[#This Row],[Location]])</f>
        <v>CL_BB1-07:01</v>
      </c>
    </row>
    <row r="139" spans="27:37" x14ac:dyDescent="0.35">
      <c r="AA139" s="128" t="s">
        <v>5537</v>
      </c>
      <c r="AB139" s="10" t="s">
        <v>5125</v>
      </c>
      <c r="AC139" s="51" t="s">
        <v>4752</v>
      </c>
      <c r="AD139" s="48" t="s">
        <v>413</v>
      </c>
      <c r="AE139" s="110" t="s">
        <v>413</v>
      </c>
      <c r="AF139" s="110" t="s">
        <v>413</v>
      </c>
      <c r="AG139" s="3" t="s">
        <v>413</v>
      </c>
      <c r="AH139" s="124"/>
      <c r="AI139" s="145" t="s">
        <v>1636</v>
      </c>
      <c r="AJ139" s="145" t="s">
        <v>1636</v>
      </c>
      <c r="AK139" t="str">
        <f>_xlfn.CONCAT("CL_",clonemapC34[[#This Row],[Location]])</f>
        <v>CL_BB1-07:02</v>
      </c>
    </row>
    <row r="140" spans="27:37" x14ac:dyDescent="0.35">
      <c r="AA140" s="128" t="s">
        <v>5537</v>
      </c>
      <c r="AB140" s="10" t="s">
        <v>5125</v>
      </c>
      <c r="AC140" s="51" t="s">
        <v>4773</v>
      </c>
      <c r="AD140" s="48" t="s">
        <v>413</v>
      </c>
      <c r="AE140" s="110" t="s">
        <v>413</v>
      </c>
      <c r="AF140" s="110" t="s">
        <v>413</v>
      </c>
      <c r="AG140" s="3" t="s">
        <v>413</v>
      </c>
      <c r="AH140" s="124"/>
      <c r="AI140" s="145" t="s">
        <v>1636</v>
      </c>
      <c r="AJ140" s="145" t="s">
        <v>1636</v>
      </c>
      <c r="AK140" t="str">
        <f>_xlfn.CONCAT("CL_",clonemapC34[[#This Row],[Location]])</f>
        <v>CL_BB1-07:03</v>
      </c>
    </row>
    <row r="141" spans="27:37" x14ac:dyDescent="0.35">
      <c r="AA141" s="128" t="s">
        <v>5537</v>
      </c>
      <c r="AB141" s="10" t="s">
        <v>5125</v>
      </c>
      <c r="AC141" s="51" t="s">
        <v>4794</v>
      </c>
      <c r="AD141" s="48" t="s">
        <v>413</v>
      </c>
      <c r="AE141" s="110" t="s">
        <v>413</v>
      </c>
      <c r="AF141" s="110" t="s">
        <v>413</v>
      </c>
      <c r="AG141" s="3" t="s">
        <v>413</v>
      </c>
      <c r="AH141" s="124"/>
      <c r="AI141" s="145" t="s">
        <v>1636</v>
      </c>
      <c r="AJ141" s="145" t="s">
        <v>1636</v>
      </c>
      <c r="AK141" t="str">
        <f>_xlfn.CONCAT("CL_",clonemapC34[[#This Row],[Location]])</f>
        <v>CL_BB1-07:04</v>
      </c>
    </row>
    <row r="142" spans="27:37" x14ac:dyDescent="0.35">
      <c r="AA142" s="128" t="s">
        <v>5537</v>
      </c>
      <c r="AB142" s="10" t="s">
        <v>5126</v>
      </c>
      <c r="AC142" s="51" t="s">
        <v>4744</v>
      </c>
      <c r="AD142" s="48" t="s">
        <v>834</v>
      </c>
      <c r="AE142" s="110" t="s">
        <v>1150</v>
      </c>
      <c r="AF142" s="110" t="s">
        <v>1150</v>
      </c>
      <c r="AG142" s="3" t="s">
        <v>4924</v>
      </c>
      <c r="AH142" s="124">
        <v>45</v>
      </c>
      <c r="AI142" s="145" t="s">
        <v>2353</v>
      </c>
      <c r="AJ142" s="145">
        <v>47</v>
      </c>
      <c r="AK142" t="str">
        <f>_xlfn.CONCAT("CL_",clonemapC34[[#This Row],[Location]])</f>
        <v>CL_BB2-01:01</v>
      </c>
    </row>
    <row r="143" spans="27:37" x14ac:dyDescent="0.35">
      <c r="AA143" s="128" t="s">
        <v>5537</v>
      </c>
      <c r="AB143" s="10" t="s">
        <v>5126</v>
      </c>
      <c r="AC143" s="51" t="s">
        <v>4765</v>
      </c>
      <c r="AD143" s="48" t="s">
        <v>4140</v>
      </c>
      <c r="AE143" s="110" t="s">
        <v>4141</v>
      </c>
      <c r="AF143" s="110" t="s">
        <v>4141</v>
      </c>
      <c r="AG143" s="3" t="s">
        <v>4088</v>
      </c>
      <c r="AH143" s="124">
        <v>2</v>
      </c>
      <c r="AI143" s="145" t="s">
        <v>2353</v>
      </c>
      <c r="AJ143" s="145" t="s">
        <v>1636</v>
      </c>
      <c r="AK143" t="str">
        <f>_xlfn.CONCAT("CL_",clonemapC34[[#This Row],[Location]])</f>
        <v>CL_BB2-01:02</v>
      </c>
    </row>
    <row r="144" spans="27:37" x14ac:dyDescent="0.35">
      <c r="AA144" s="128" t="s">
        <v>5537</v>
      </c>
      <c r="AB144" s="10" t="s">
        <v>5126</v>
      </c>
      <c r="AC144" s="51" t="s">
        <v>4786</v>
      </c>
      <c r="AD144" s="48" t="s">
        <v>413</v>
      </c>
      <c r="AE144" s="110" t="s">
        <v>413</v>
      </c>
      <c r="AF144" s="110" t="s">
        <v>413</v>
      </c>
      <c r="AG144" s="3" t="s">
        <v>413</v>
      </c>
      <c r="AH144" s="124"/>
      <c r="AI144" s="145" t="s">
        <v>1636</v>
      </c>
      <c r="AJ144" s="145" t="s">
        <v>1636</v>
      </c>
      <c r="AK144" t="str">
        <f>_xlfn.CONCAT("CL_",clonemapC34[[#This Row],[Location]])</f>
        <v>CL_BB2-01:03</v>
      </c>
    </row>
    <row r="145" spans="27:37" x14ac:dyDescent="0.35">
      <c r="AA145" s="128" t="s">
        <v>5537</v>
      </c>
      <c r="AB145" s="10" t="s">
        <v>5126</v>
      </c>
      <c r="AC145" s="51" t="s">
        <v>4807</v>
      </c>
      <c r="AD145" s="48" t="s">
        <v>413</v>
      </c>
      <c r="AE145" s="110" t="s">
        <v>413</v>
      </c>
      <c r="AF145" s="110" t="s">
        <v>413</v>
      </c>
      <c r="AG145" s="3" t="s">
        <v>413</v>
      </c>
      <c r="AH145" s="124"/>
      <c r="AI145" s="145" t="s">
        <v>1636</v>
      </c>
      <c r="AJ145" s="145" t="s">
        <v>1636</v>
      </c>
      <c r="AK145" t="str">
        <f>_xlfn.CONCAT("CL_",clonemapC34[[#This Row],[Location]])</f>
        <v>CL_BB2-01:04</v>
      </c>
    </row>
    <row r="146" spans="27:37" x14ac:dyDescent="0.35">
      <c r="AA146" s="128" t="s">
        <v>5537</v>
      </c>
      <c r="AB146" s="10" t="s">
        <v>5127</v>
      </c>
      <c r="AC146" s="51" t="s">
        <v>4743</v>
      </c>
      <c r="AD146" s="48" t="s">
        <v>2092</v>
      </c>
      <c r="AE146" s="110" t="s">
        <v>2100</v>
      </c>
      <c r="AF146" s="110" t="s">
        <v>2100</v>
      </c>
      <c r="AG146" s="3" t="s">
        <v>4947</v>
      </c>
      <c r="AH146" s="124">
        <v>49</v>
      </c>
      <c r="AI146" s="145" t="s">
        <v>2353</v>
      </c>
      <c r="AJ146" s="145">
        <v>49</v>
      </c>
      <c r="AK146" t="str">
        <f>_xlfn.CONCAT("CL_",clonemapC34[[#This Row],[Location]])</f>
        <v>CL_BB2-02:01</v>
      </c>
    </row>
    <row r="147" spans="27:37" x14ac:dyDescent="0.35">
      <c r="AA147" s="128" t="s">
        <v>5537</v>
      </c>
      <c r="AB147" s="10" t="s">
        <v>5127</v>
      </c>
      <c r="AC147" s="51" t="s">
        <v>4764</v>
      </c>
      <c r="AD147" s="48" t="s">
        <v>413</v>
      </c>
      <c r="AE147" s="110" t="s">
        <v>413</v>
      </c>
      <c r="AF147" s="110" t="s">
        <v>413</v>
      </c>
      <c r="AG147" s="3" t="s">
        <v>413</v>
      </c>
      <c r="AH147" s="124"/>
      <c r="AI147" s="145" t="s">
        <v>1636</v>
      </c>
      <c r="AJ147" s="145" t="s">
        <v>1636</v>
      </c>
      <c r="AK147" t="str">
        <f>_xlfn.CONCAT("CL_",clonemapC34[[#This Row],[Location]])</f>
        <v>CL_BB2-02:02</v>
      </c>
    </row>
    <row r="148" spans="27:37" x14ac:dyDescent="0.35">
      <c r="AA148" s="128" t="s">
        <v>5537</v>
      </c>
      <c r="AB148" s="10" t="s">
        <v>5127</v>
      </c>
      <c r="AC148" s="51" t="s">
        <v>4785</v>
      </c>
      <c r="AD148" s="48" t="s">
        <v>413</v>
      </c>
      <c r="AE148" s="110" t="s">
        <v>413</v>
      </c>
      <c r="AF148" s="110" t="s">
        <v>413</v>
      </c>
      <c r="AG148" s="3" t="s">
        <v>413</v>
      </c>
      <c r="AH148" s="124"/>
      <c r="AI148" s="145" t="s">
        <v>1636</v>
      </c>
      <c r="AJ148" s="145" t="s">
        <v>1636</v>
      </c>
      <c r="AK148" t="str">
        <f>_xlfn.CONCAT("CL_",clonemapC34[[#This Row],[Location]])</f>
        <v>CL_BB2-02:03</v>
      </c>
    </row>
    <row r="149" spans="27:37" x14ac:dyDescent="0.35">
      <c r="AA149" s="128" t="s">
        <v>5537</v>
      </c>
      <c r="AB149" s="10" t="s">
        <v>5127</v>
      </c>
      <c r="AC149" s="51" t="s">
        <v>4806</v>
      </c>
      <c r="AD149" s="48" t="s">
        <v>413</v>
      </c>
      <c r="AE149" s="110" t="s">
        <v>413</v>
      </c>
      <c r="AF149" s="110" t="s">
        <v>413</v>
      </c>
      <c r="AG149" s="3" t="s">
        <v>413</v>
      </c>
      <c r="AH149" s="124"/>
      <c r="AI149" s="145" t="s">
        <v>1636</v>
      </c>
      <c r="AJ149" s="145" t="s">
        <v>1636</v>
      </c>
      <c r="AK149" t="str">
        <f>_xlfn.CONCAT("CL_",clonemapC34[[#This Row],[Location]])</f>
        <v>CL_BB2-02:04</v>
      </c>
    </row>
    <row r="150" spans="27:37" x14ac:dyDescent="0.35">
      <c r="AA150" s="128" t="s">
        <v>5537</v>
      </c>
      <c r="AB150" s="10" t="s">
        <v>5128</v>
      </c>
      <c r="AC150" s="51" t="s">
        <v>4742</v>
      </c>
      <c r="AD150" s="48" t="s">
        <v>4140</v>
      </c>
      <c r="AE150" s="110" t="s">
        <v>4141</v>
      </c>
      <c r="AF150" s="110" t="s">
        <v>4141</v>
      </c>
      <c r="AG150" s="3" t="s">
        <v>4088</v>
      </c>
      <c r="AH150" s="124">
        <v>15</v>
      </c>
      <c r="AI150" s="145" t="s">
        <v>2353</v>
      </c>
      <c r="AJ150" s="145">
        <v>49</v>
      </c>
      <c r="AK150" t="str">
        <f>_xlfn.CONCAT("CL_",clonemapC34[[#This Row],[Location]])</f>
        <v>CL_BB2-03:01</v>
      </c>
    </row>
    <row r="151" spans="27:37" x14ac:dyDescent="0.35">
      <c r="AA151" s="128" t="s">
        <v>5537</v>
      </c>
      <c r="AB151" s="10" t="s">
        <v>5128</v>
      </c>
      <c r="AC151" s="51" t="s">
        <v>4763</v>
      </c>
      <c r="AD151" s="48" t="s">
        <v>2092</v>
      </c>
      <c r="AE151" s="110" t="s">
        <v>2100</v>
      </c>
      <c r="AF151" s="110" t="s">
        <v>2100</v>
      </c>
      <c r="AG151" s="3" t="s">
        <v>4944</v>
      </c>
      <c r="AH151" s="124">
        <v>34</v>
      </c>
      <c r="AI151" s="145" t="s">
        <v>2353</v>
      </c>
      <c r="AJ151" s="145" t="s">
        <v>1636</v>
      </c>
      <c r="AK151" t="str">
        <f>_xlfn.CONCAT("CL_",clonemapC34[[#This Row],[Location]])</f>
        <v>CL_BB2-03:02</v>
      </c>
    </row>
    <row r="152" spans="27:37" x14ac:dyDescent="0.35">
      <c r="AA152" s="128" t="s">
        <v>5537</v>
      </c>
      <c r="AB152" s="10" t="s">
        <v>5128</v>
      </c>
      <c r="AC152" s="51" t="s">
        <v>4784</v>
      </c>
      <c r="AD152" s="48" t="s">
        <v>413</v>
      </c>
      <c r="AE152" s="110" t="s">
        <v>413</v>
      </c>
      <c r="AF152" s="110" t="s">
        <v>413</v>
      </c>
      <c r="AG152" s="3" t="s">
        <v>413</v>
      </c>
      <c r="AH152" s="124"/>
      <c r="AI152" s="145" t="s">
        <v>1636</v>
      </c>
      <c r="AJ152" s="145" t="s">
        <v>1636</v>
      </c>
      <c r="AK152" t="str">
        <f>_xlfn.CONCAT("CL_",clonemapC34[[#This Row],[Location]])</f>
        <v>CL_BB2-03:03</v>
      </c>
    </row>
    <row r="153" spans="27:37" x14ac:dyDescent="0.35">
      <c r="AA153" s="128" t="s">
        <v>5537</v>
      </c>
      <c r="AB153" s="10" t="s">
        <v>5128</v>
      </c>
      <c r="AC153" s="51" t="s">
        <v>4805</v>
      </c>
      <c r="AD153" s="48" t="s">
        <v>413</v>
      </c>
      <c r="AE153" s="110" t="s">
        <v>413</v>
      </c>
      <c r="AF153" s="110" t="s">
        <v>413</v>
      </c>
      <c r="AG153" s="3" t="s">
        <v>413</v>
      </c>
      <c r="AH153" s="124"/>
      <c r="AI153" s="145" t="s">
        <v>1636</v>
      </c>
      <c r="AJ153" s="145" t="s">
        <v>1636</v>
      </c>
      <c r="AK153" t="str">
        <f>_xlfn.CONCAT("CL_",clonemapC34[[#This Row],[Location]])</f>
        <v>CL_BB2-03:04</v>
      </c>
    </row>
    <row r="154" spans="27:37" x14ac:dyDescent="0.35">
      <c r="AA154" s="128" t="s">
        <v>5537</v>
      </c>
      <c r="AB154" s="10" t="s">
        <v>5129</v>
      </c>
      <c r="AC154" s="51" t="s">
        <v>4741</v>
      </c>
      <c r="AD154" s="48" t="s">
        <v>829</v>
      </c>
      <c r="AE154" s="110" t="s">
        <v>1083</v>
      </c>
      <c r="AF154" s="110" t="s">
        <v>1083</v>
      </c>
      <c r="AG154" s="3" t="s">
        <v>4303</v>
      </c>
      <c r="AH154" s="124">
        <v>26</v>
      </c>
      <c r="AI154" s="145" t="s">
        <v>2353</v>
      </c>
      <c r="AJ154" s="145">
        <v>49</v>
      </c>
      <c r="AK154" t="str">
        <f>_xlfn.CONCAT("CL_",clonemapC34[[#This Row],[Location]])</f>
        <v>CL_BB2-04:01</v>
      </c>
    </row>
    <row r="155" spans="27:37" x14ac:dyDescent="0.35">
      <c r="AA155" s="128" t="s">
        <v>5537</v>
      </c>
      <c r="AB155" s="10" t="s">
        <v>5129</v>
      </c>
      <c r="AC155" s="51" t="s">
        <v>4762</v>
      </c>
      <c r="AD155" s="48" t="s">
        <v>1475</v>
      </c>
      <c r="AE155" s="110" t="s">
        <v>1634</v>
      </c>
      <c r="AF155" s="110" t="s">
        <v>1634</v>
      </c>
      <c r="AG155" s="3" t="s">
        <v>4290</v>
      </c>
      <c r="AH155" s="124">
        <v>23</v>
      </c>
      <c r="AI155" s="145" t="s">
        <v>2353</v>
      </c>
      <c r="AJ155" s="145" t="s">
        <v>1636</v>
      </c>
      <c r="AK155" t="str">
        <f>_xlfn.CONCAT("CL_",clonemapC34[[#This Row],[Location]])</f>
        <v>CL_BB2-04:02</v>
      </c>
    </row>
    <row r="156" spans="27:37" x14ac:dyDescent="0.35">
      <c r="AA156" s="128" t="s">
        <v>5537</v>
      </c>
      <c r="AB156" s="10" t="s">
        <v>5129</v>
      </c>
      <c r="AC156" s="51" t="s">
        <v>4783</v>
      </c>
      <c r="AD156" s="48" t="s">
        <v>413</v>
      </c>
      <c r="AE156" s="110" t="s">
        <v>413</v>
      </c>
      <c r="AF156" s="110" t="s">
        <v>413</v>
      </c>
      <c r="AG156" s="3" t="s">
        <v>413</v>
      </c>
      <c r="AH156" s="124"/>
      <c r="AI156" s="145" t="s">
        <v>1636</v>
      </c>
      <c r="AJ156" s="145" t="s">
        <v>1636</v>
      </c>
      <c r="AK156" t="str">
        <f>_xlfn.CONCAT("CL_",clonemapC34[[#This Row],[Location]])</f>
        <v>CL_BB2-04:03</v>
      </c>
    </row>
    <row r="157" spans="27:37" x14ac:dyDescent="0.35">
      <c r="AA157" s="128" t="s">
        <v>5537</v>
      </c>
      <c r="AB157" s="10" t="s">
        <v>5129</v>
      </c>
      <c r="AC157" s="51" t="s">
        <v>4804</v>
      </c>
      <c r="AD157" s="48" t="s">
        <v>413</v>
      </c>
      <c r="AE157" s="110" t="s">
        <v>413</v>
      </c>
      <c r="AF157" s="110" t="s">
        <v>413</v>
      </c>
      <c r="AG157" s="3" t="s">
        <v>413</v>
      </c>
      <c r="AH157" s="124"/>
      <c r="AI157" s="145" t="s">
        <v>1636</v>
      </c>
      <c r="AJ157" s="145" t="s">
        <v>1636</v>
      </c>
      <c r="AK157" t="str">
        <f>_xlfn.CONCAT("CL_",clonemapC34[[#This Row],[Location]])</f>
        <v>CL_BB2-04:04</v>
      </c>
    </row>
    <row r="158" spans="27:37" x14ac:dyDescent="0.35">
      <c r="AA158" s="128" t="s">
        <v>5537</v>
      </c>
      <c r="AB158" s="10" t="s">
        <v>5130</v>
      </c>
      <c r="AC158" s="51" t="s">
        <v>4740</v>
      </c>
      <c r="AD158" s="48" t="s">
        <v>2092</v>
      </c>
      <c r="AE158" s="110" t="s">
        <v>2100</v>
      </c>
      <c r="AF158" s="110" t="s">
        <v>2100</v>
      </c>
      <c r="AG158" s="3" t="s">
        <v>4946</v>
      </c>
      <c r="AH158" s="124">
        <v>49</v>
      </c>
      <c r="AI158" s="145" t="s">
        <v>2353</v>
      </c>
      <c r="AJ158" s="145">
        <v>49</v>
      </c>
      <c r="AK158" t="str">
        <f>_xlfn.CONCAT("CL_",clonemapC34[[#This Row],[Location]])</f>
        <v>CL_BB2-05:01</v>
      </c>
    </row>
    <row r="159" spans="27:37" x14ac:dyDescent="0.35">
      <c r="AA159" s="128" t="s">
        <v>5537</v>
      </c>
      <c r="AB159" s="10" t="s">
        <v>5130</v>
      </c>
      <c r="AC159" s="51" t="s">
        <v>4761</v>
      </c>
      <c r="AD159" s="48" t="s">
        <v>413</v>
      </c>
      <c r="AE159" s="110" t="s">
        <v>413</v>
      </c>
      <c r="AF159" s="110" t="s">
        <v>413</v>
      </c>
      <c r="AG159" s="3" t="s">
        <v>413</v>
      </c>
      <c r="AH159" s="124"/>
      <c r="AI159" s="145" t="s">
        <v>1636</v>
      </c>
      <c r="AJ159" s="145" t="s">
        <v>1636</v>
      </c>
      <c r="AK159" t="str">
        <f>_xlfn.CONCAT("CL_",clonemapC34[[#This Row],[Location]])</f>
        <v>CL_BB2-05:02</v>
      </c>
    </row>
    <row r="160" spans="27:37" x14ac:dyDescent="0.35">
      <c r="AA160" s="128" t="s">
        <v>5537</v>
      </c>
      <c r="AB160" s="10" t="s">
        <v>5130</v>
      </c>
      <c r="AC160" s="51" t="s">
        <v>4782</v>
      </c>
      <c r="AD160" s="48" t="s">
        <v>413</v>
      </c>
      <c r="AE160" s="110" t="s">
        <v>413</v>
      </c>
      <c r="AF160" s="110" t="s">
        <v>413</v>
      </c>
      <c r="AG160" s="3" t="s">
        <v>413</v>
      </c>
      <c r="AH160" s="124"/>
      <c r="AI160" s="145" t="s">
        <v>1636</v>
      </c>
      <c r="AJ160" s="145" t="s">
        <v>1636</v>
      </c>
      <c r="AK160" t="str">
        <f>_xlfn.CONCAT("CL_",clonemapC34[[#This Row],[Location]])</f>
        <v>CL_BB2-05:03</v>
      </c>
    </row>
    <row r="161" spans="27:37" x14ac:dyDescent="0.35">
      <c r="AA161" s="128" t="s">
        <v>5537</v>
      </c>
      <c r="AB161" s="10" t="s">
        <v>5130</v>
      </c>
      <c r="AC161" s="51" t="s">
        <v>4803</v>
      </c>
      <c r="AD161" s="48" t="s">
        <v>413</v>
      </c>
      <c r="AE161" s="110" t="s">
        <v>413</v>
      </c>
      <c r="AF161" s="110" t="s">
        <v>413</v>
      </c>
      <c r="AG161" s="3" t="s">
        <v>413</v>
      </c>
      <c r="AH161" s="124"/>
      <c r="AI161" s="145" t="s">
        <v>1636</v>
      </c>
      <c r="AJ161" s="145" t="s">
        <v>1636</v>
      </c>
      <c r="AK161" t="str">
        <f>_xlfn.CONCAT("CL_",clonemapC34[[#This Row],[Location]])</f>
        <v>CL_BB2-05:04</v>
      </c>
    </row>
    <row r="162" spans="27:37" x14ac:dyDescent="0.35">
      <c r="AA162" s="128" t="s">
        <v>5537</v>
      </c>
      <c r="AB162" s="10" t="s">
        <v>5131</v>
      </c>
      <c r="AC162" s="51" t="s">
        <v>4739</v>
      </c>
      <c r="AD162" s="48" t="s">
        <v>837</v>
      </c>
      <c r="AE162" s="110" t="s">
        <v>1099</v>
      </c>
      <c r="AF162" s="110" t="s">
        <v>1099</v>
      </c>
      <c r="AG162" s="3" t="s">
        <v>4910</v>
      </c>
      <c r="AH162" s="124">
        <v>36</v>
      </c>
      <c r="AI162" s="145" t="s">
        <v>2353</v>
      </c>
      <c r="AJ162" s="145">
        <v>36</v>
      </c>
      <c r="AK162" t="str">
        <f>_xlfn.CONCAT("CL_",clonemapC34[[#This Row],[Location]])</f>
        <v>CL_BB2-06:01</v>
      </c>
    </row>
    <row r="163" spans="27:37" x14ac:dyDescent="0.35">
      <c r="AA163" s="128" t="s">
        <v>5537</v>
      </c>
      <c r="AB163" s="10" t="s">
        <v>5131</v>
      </c>
      <c r="AC163" s="51" t="s">
        <v>4760</v>
      </c>
      <c r="AD163" s="48" t="s">
        <v>413</v>
      </c>
      <c r="AE163" s="110" t="s">
        <v>413</v>
      </c>
      <c r="AF163" s="110" t="s">
        <v>413</v>
      </c>
      <c r="AG163" s="3" t="s">
        <v>413</v>
      </c>
      <c r="AH163" s="124"/>
      <c r="AI163" s="145" t="s">
        <v>1636</v>
      </c>
      <c r="AJ163" s="145" t="s">
        <v>1636</v>
      </c>
      <c r="AK163" t="str">
        <f>_xlfn.CONCAT("CL_",clonemapC34[[#This Row],[Location]])</f>
        <v>CL_BB2-06:02</v>
      </c>
    </row>
    <row r="164" spans="27:37" x14ac:dyDescent="0.35">
      <c r="AA164" s="128" t="s">
        <v>5537</v>
      </c>
      <c r="AB164" s="10" t="s">
        <v>5131</v>
      </c>
      <c r="AC164" s="51" t="s">
        <v>4781</v>
      </c>
      <c r="AD164" s="48" t="s">
        <v>413</v>
      </c>
      <c r="AE164" s="110" t="s">
        <v>413</v>
      </c>
      <c r="AF164" s="110" t="s">
        <v>413</v>
      </c>
      <c r="AG164" s="3" t="s">
        <v>413</v>
      </c>
      <c r="AH164" s="124"/>
      <c r="AI164" s="145" t="s">
        <v>1636</v>
      </c>
      <c r="AJ164" s="145" t="s">
        <v>1636</v>
      </c>
      <c r="AK164" t="str">
        <f>_xlfn.CONCAT("CL_",clonemapC34[[#This Row],[Location]])</f>
        <v>CL_BB2-06:03</v>
      </c>
    </row>
    <row r="165" spans="27:37" x14ac:dyDescent="0.35">
      <c r="AA165" s="128" t="s">
        <v>5537</v>
      </c>
      <c r="AB165" s="10" t="s">
        <v>5131</v>
      </c>
      <c r="AC165" s="51" t="s">
        <v>4802</v>
      </c>
      <c r="AD165" s="48" t="s">
        <v>413</v>
      </c>
      <c r="AE165" s="110" t="s">
        <v>413</v>
      </c>
      <c r="AF165" s="110" t="s">
        <v>413</v>
      </c>
      <c r="AG165" s="3" t="s">
        <v>413</v>
      </c>
      <c r="AH165" s="124"/>
      <c r="AI165" s="145" t="s">
        <v>1636</v>
      </c>
      <c r="AJ165" s="145" t="s">
        <v>1636</v>
      </c>
      <c r="AK165" t="str">
        <f>_xlfn.CONCAT("CL_",clonemapC34[[#This Row],[Location]])</f>
        <v>CL_BB2-06:04</v>
      </c>
    </row>
    <row r="166" spans="27:37" x14ac:dyDescent="0.35">
      <c r="AA166" s="128" t="s">
        <v>5537</v>
      </c>
      <c r="AB166" s="10" t="s">
        <v>5132</v>
      </c>
      <c r="AC166" s="51" t="s">
        <v>4738</v>
      </c>
      <c r="AD166" s="48" t="s">
        <v>4142</v>
      </c>
      <c r="AE166" s="110" t="s">
        <v>4143</v>
      </c>
      <c r="AF166" s="110" t="s">
        <v>4143</v>
      </c>
      <c r="AG166" s="3" t="s">
        <v>4089</v>
      </c>
      <c r="AH166" s="124">
        <v>4</v>
      </c>
      <c r="AI166" s="145" t="s">
        <v>2353</v>
      </c>
      <c r="AJ166" s="145">
        <v>49</v>
      </c>
      <c r="AK166" t="str">
        <f>_xlfn.CONCAT("CL_",clonemapC34[[#This Row],[Location]])</f>
        <v>CL_BB2-07:01</v>
      </c>
    </row>
    <row r="167" spans="27:37" x14ac:dyDescent="0.35">
      <c r="AA167" s="128" t="s">
        <v>5537</v>
      </c>
      <c r="AB167" s="10" t="s">
        <v>5132</v>
      </c>
      <c r="AC167" s="51" t="s">
        <v>4759</v>
      </c>
      <c r="AD167" s="48" t="s">
        <v>819</v>
      </c>
      <c r="AE167" s="110" t="s">
        <v>2979</v>
      </c>
      <c r="AF167" s="110" t="s">
        <v>2979</v>
      </c>
      <c r="AG167" s="3" t="s">
        <v>4288</v>
      </c>
      <c r="AH167" s="124">
        <v>45</v>
      </c>
      <c r="AI167" s="145" t="s">
        <v>2353</v>
      </c>
      <c r="AJ167" s="145" t="s">
        <v>1636</v>
      </c>
      <c r="AK167" t="str">
        <f>_xlfn.CONCAT("CL_",clonemapC34[[#This Row],[Location]])</f>
        <v>CL_BB2-07:02</v>
      </c>
    </row>
    <row r="168" spans="27:37" x14ac:dyDescent="0.35">
      <c r="AA168" s="128" t="s">
        <v>5537</v>
      </c>
      <c r="AB168" s="10" t="s">
        <v>5132</v>
      </c>
      <c r="AC168" s="51" t="s">
        <v>4780</v>
      </c>
      <c r="AD168" s="48" t="s">
        <v>824</v>
      </c>
      <c r="AE168" s="110" t="s">
        <v>2107</v>
      </c>
      <c r="AF168" s="110" t="s">
        <v>2107</v>
      </c>
      <c r="AG168" s="3" t="s">
        <v>4923</v>
      </c>
      <c r="AH168" s="124"/>
      <c r="AI168" s="145" t="s">
        <v>1636</v>
      </c>
      <c r="AJ168" s="145" t="s">
        <v>1636</v>
      </c>
      <c r="AK168" t="str">
        <f>_xlfn.CONCAT("CL_",clonemapC34[[#This Row],[Location]])</f>
        <v>CL_BB2-07:03</v>
      </c>
    </row>
    <row r="169" spans="27:37" x14ac:dyDescent="0.35">
      <c r="AA169" s="128" t="s">
        <v>5537</v>
      </c>
      <c r="AB169" s="10" t="s">
        <v>5132</v>
      </c>
      <c r="AC169" s="51" t="s">
        <v>4801</v>
      </c>
      <c r="AD169" s="48" t="s">
        <v>413</v>
      </c>
      <c r="AE169" s="110" t="s">
        <v>413</v>
      </c>
      <c r="AF169" s="110" t="s">
        <v>413</v>
      </c>
      <c r="AG169" s="3" t="s">
        <v>413</v>
      </c>
      <c r="AH169" s="124"/>
      <c r="AI169" s="145" t="s">
        <v>1636</v>
      </c>
      <c r="AJ169" s="145" t="s">
        <v>1636</v>
      </c>
      <c r="AK169" t="str">
        <f>_xlfn.CONCAT("CL_",clonemapC34[[#This Row],[Location]])</f>
        <v>CL_BB2-07:04</v>
      </c>
    </row>
    <row r="170" spans="27:37" x14ac:dyDescent="0.35">
      <c r="AA170" s="128" t="s">
        <v>5537</v>
      </c>
      <c r="AB170" s="10" t="s">
        <v>5133</v>
      </c>
      <c r="AC170" s="51" t="s">
        <v>4751</v>
      </c>
      <c r="AD170" s="48" t="s">
        <v>1477</v>
      </c>
      <c r="AE170" s="110" t="s">
        <v>2033</v>
      </c>
      <c r="AF170" s="110" t="s">
        <v>2033</v>
      </c>
      <c r="AG170" s="3" t="s">
        <v>4460</v>
      </c>
      <c r="AH170" s="124">
        <v>47</v>
      </c>
      <c r="AI170" s="145" t="s">
        <v>2353</v>
      </c>
      <c r="AJ170" s="145">
        <v>47</v>
      </c>
      <c r="AK170" t="str">
        <f>_xlfn.CONCAT("CL_",clonemapC34[[#This Row],[Location]])</f>
        <v>CL_BB3-01:01</v>
      </c>
    </row>
    <row r="171" spans="27:37" x14ac:dyDescent="0.35">
      <c r="AA171" s="128" t="s">
        <v>5537</v>
      </c>
      <c r="AB171" s="10" t="s">
        <v>5133</v>
      </c>
      <c r="AC171" s="51" t="s">
        <v>4772</v>
      </c>
      <c r="AD171" s="48" t="s">
        <v>413</v>
      </c>
      <c r="AE171" s="110" t="s">
        <v>413</v>
      </c>
      <c r="AF171" s="110" t="s">
        <v>413</v>
      </c>
      <c r="AG171" s="3" t="s">
        <v>413</v>
      </c>
      <c r="AH171" s="124"/>
      <c r="AI171" s="145" t="s">
        <v>1636</v>
      </c>
      <c r="AJ171" s="145" t="s">
        <v>1636</v>
      </c>
      <c r="AK171" t="str">
        <f>_xlfn.CONCAT("CL_",clonemapC34[[#This Row],[Location]])</f>
        <v>CL_BB3-01:02</v>
      </c>
    </row>
    <row r="172" spans="27:37" x14ac:dyDescent="0.35">
      <c r="AA172" s="128" t="s">
        <v>5537</v>
      </c>
      <c r="AB172" s="10" t="s">
        <v>5133</v>
      </c>
      <c r="AC172" s="51" t="s">
        <v>4793</v>
      </c>
      <c r="AD172" s="48" t="s">
        <v>413</v>
      </c>
      <c r="AE172" s="110" t="s">
        <v>413</v>
      </c>
      <c r="AF172" s="110" t="s">
        <v>413</v>
      </c>
      <c r="AG172" s="3" t="s">
        <v>413</v>
      </c>
      <c r="AH172" s="124"/>
      <c r="AI172" s="145" t="s">
        <v>1636</v>
      </c>
      <c r="AJ172" s="145" t="s">
        <v>1636</v>
      </c>
      <c r="AK172" t="str">
        <f>_xlfn.CONCAT("CL_",clonemapC34[[#This Row],[Location]])</f>
        <v>CL_BB3-01:03</v>
      </c>
    </row>
    <row r="173" spans="27:37" x14ac:dyDescent="0.35">
      <c r="AA173" s="128" t="s">
        <v>5537</v>
      </c>
      <c r="AB173" s="10" t="s">
        <v>5133</v>
      </c>
      <c r="AC173" s="51" t="s">
        <v>4814</v>
      </c>
      <c r="AD173" s="48" t="s">
        <v>413</v>
      </c>
      <c r="AE173" s="110" t="s">
        <v>413</v>
      </c>
      <c r="AF173" s="110" t="s">
        <v>413</v>
      </c>
      <c r="AG173" s="3" t="s">
        <v>413</v>
      </c>
      <c r="AH173" s="124"/>
      <c r="AI173" s="145" t="s">
        <v>1636</v>
      </c>
      <c r="AJ173" s="145" t="s">
        <v>1636</v>
      </c>
      <c r="AK173" t="str">
        <f>_xlfn.CONCAT("CL_",clonemapC34[[#This Row],[Location]])</f>
        <v>CL_BB3-01:04</v>
      </c>
    </row>
    <row r="174" spans="27:37" x14ac:dyDescent="0.35">
      <c r="AA174" s="128" t="s">
        <v>5537</v>
      </c>
      <c r="AB174" s="10" t="s">
        <v>5134</v>
      </c>
      <c r="AC174" s="51" t="s">
        <v>4750</v>
      </c>
      <c r="AD174" s="48" t="s">
        <v>2092</v>
      </c>
      <c r="AE174" s="110" t="s">
        <v>2100</v>
      </c>
      <c r="AF174" s="110" t="s">
        <v>2100</v>
      </c>
      <c r="AG174" s="3" t="s">
        <v>4944</v>
      </c>
      <c r="AH174" s="124">
        <v>4</v>
      </c>
      <c r="AI174" s="145" t="s">
        <v>2353</v>
      </c>
      <c r="AJ174" s="145">
        <v>49</v>
      </c>
      <c r="AK174" t="str">
        <f>_xlfn.CONCAT("CL_",clonemapC34[[#This Row],[Location]])</f>
        <v>CL_BB3-02:01</v>
      </c>
    </row>
    <row r="175" spans="27:37" x14ac:dyDescent="0.35">
      <c r="AA175" s="128" t="s">
        <v>5537</v>
      </c>
      <c r="AB175" s="10" t="s">
        <v>5134</v>
      </c>
      <c r="AC175" s="51" t="s">
        <v>4771</v>
      </c>
      <c r="AD175" s="48" t="s">
        <v>837</v>
      </c>
      <c r="AE175" s="110" t="s">
        <v>1099</v>
      </c>
      <c r="AF175" s="110" t="s">
        <v>1099</v>
      </c>
      <c r="AG175" s="3" t="s">
        <v>4941</v>
      </c>
      <c r="AH175" s="124">
        <v>45</v>
      </c>
      <c r="AI175" s="145" t="s">
        <v>2353</v>
      </c>
      <c r="AJ175" s="145" t="s">
        <v>1636</v>
      </c>
      <c r="AK175" t="str">
        <f>_xlfn.CONCAT("CL_",clonemapC34[[#This Row],[Location]])</f>
        <v>CL_BB3-02:02</v>
      </c>
    </row>
    <row r="176" spans="27:37" x14ac:dyDescent="0.35">
      <c r="AA176" s="128" t="s">
        <v>5537</v>
      </c>
      <c r="AB176" s="10" t="s">
        <v>5134</v>
      </c>
      <c r="AC176" s="51" t="s">
        <v>4792</v>
      </c>
      <c r="AD176" s="48" t="s">
        <v>413</v>
      </c>
      <c r="AE176" s="110" t="s">
        <v>413</v>
      </c>
      <c r="AF176" s="110" t="s">
        <v>413</v>
      </c>
      <c r="AG176" s="3" t="s">
        <v>413</v>
      </c>
      <c r="AH176" s="124"/>
      <c r="AI176" s="145" t="s">
        <v>1636</v>
      </c>
      <c r="AJ176" s="145" t="s">
        <v>1636</v>
      </c>
      <c r="AK176" t="str">
        <f>_xlfn.CONCAT("CL_",clonemapC34[[#This Row],[Location]])</f>
        <v>CL_BB3-02:03</v>
      </c>
    </row>
    <row r="177" spans="27:37" x14ac:dyDescent="0.35">
      <c r="AA177" s="128" t="s">
        <v>5537</v>
      </c>
      <c r="AB177" s="10" t="s">
        <v>5134</v>
      </c>
      <c r="AC177" s="51" t="s">
        <v>4813</v>
      </c>
      <c r="AD177" s="48" t="s">
        <v>413</v>
      </c>
      <c r="AE177" s="110" t="s">
        <v>413</v>
      </c>
      <c r="AF177" s="110" t="s">
        <v>413</v>
      </c>
      <c r="AG177" s="3" t="s">
        <v>413</v>
      </c>
      <c r="AH177" s="124"/>
      <c r="AI177" s="145" t="s">
        <v>1636</v>
      </c>
      <c r="AJ177" s="145" t="s">
        <v>1636</v>
      </c>
      <c r="AK177" t="str">
        <f>_xlfn.CONCAT("CL_",clonemapC34[[#This Row],[Location]])</f>
        <v>CL_BB3-02:04</v>
      </c>
    </row>
    <row r="178" spans="27:37" x14ac:dyDescent="0.35">
      <c r="AA178" s="128" t="s">
        <v>5537</v>
      </c>
      <c r="AB178" s="10" t="s">
        <v>5138</v>
      </c>
      <c r="AC178" s="51" t="s">
        <v>4749</v>
      </c>
      <c r="AD178" s="48" t="s">
        <v>2092</v>
      </c>
      <c r="AE178" s="110" t="s">
        <v>2100</v>
      </c>
      <c r="AF178" s="110" t="s">
        <v>2100</v>
      </c>
      <c r="AG178" s="3" t="s">
        <v>4944</v>
      </c>
      <c r="AH178" s="124">
        <v>12</v>
      </c>
      <c r="AI178" s="145" t="s">
        <v>2353</v>
      </c>
      <c r="AJ178" s="145">
        <v>48</v>
      </c>
      <c r="AK178" t="str">
        <f>_xlfn.CONCAT("CL_",clonemapC34[[#This Row],[Location]])</f>
        <v>CL_BB3-03:01</v>
      </c>
    </row>
    <row r="179" spans="27:37" x14ac:dyDescent="0.35">
      <c r="AA179" s="128" t="s">
        <v>5537</v>
      </c>
      <c r="AB179" s="10" t="s">
        <v>5138</v>
      </c>
      <c r="AC179" s="51" t="s">
        <v>4770</v>
      </c>
      <c r="AD179" s="48" t="s">
        <v>837</v>
      </c>
      <c r="AE179" s="110" t="s">
        <v>1099</v>
      </c>
      <c r="AF179" s="110" t="s">
        <v>1099</v>
      </c>
      <c r="AG179" s="3" t="s">
        <v>4909</v>
      </c>
      <c r="AH179" s="124">
        <v>14</v>
      </c>
      <c r="AI179" s="145" t="s">
        <v>2353</v>
      </c>
      <c r="AJ179" s="145" t="s">
        <v>1636</v>
      </c>
      <c r="AK179" t="str">
        <f>_xlfn.CONCAT("CL_",clonemapC34[[#This Row],[Location]])</f>
        <v>CL_BB3-03:02</v>
      </c>
    </row>
    <row r="180" spans="27:37" x14ac:dyDescent="0.35">
      <c r="AA180" s="128" t="s">
        <v>5537</v>
      </c>
      <c r="AB180" s="10" t="s">
        <v>5138</v>
      </c>
      <c r="AC180" s="51" t="s">
        <v>4791</v>
      </c>
      <c r="AD180" s="48" t="s">
        <v>2092</v>
      </c>
      <c r="AE180" s="110" t="s">
        <v>2100</v>
      </c>
      <c r="AF180" s="110" t="s">
        <v>2100</v>
      </c>
      <c r="AG180" s="3" t="s">
        <v>4297</v>
      </c>
      <c r="AH180" s="124">
        <v>22</v>
      </c>
      <c r="AI180" s="145" t="s">
        <v>2353</v>
      </c>
      <c r="AJ180" s="145" t="s">
        <v>1636</v>
      </c>
      <c r="AK180" t="str">
        <f>_xlfn.CONCAT("CL_",clonemapC34[[#This Row],[Location]])</f>
        <v>CL_BB3-03:03</v>
      </c>
    </row>
    <row r="181" spans="27:37" x14ac:dyDescent="0.35">
      <c r="AA181" s="128" t="s">
        <v>5537</v>
      </c>
      <c r="AB181" s="10" t="s">
        <v>5138</v>
      </c>
      <c r="AC181" s="51" t="s">
        <v>4812</v>
      </c>
      <c r="AD181" s="48" t="s">
        <v>413</v>
      </c>
      <c r="AE181" s="110" t="s">
        <v>413</v>
      </c>
      <c r="AF181" s="110" t="s">
        <v>413</v>
      </c>
      <c r="AG181" s="3" t="s">
        <v>413</v>
      </c>
      <c r="AH181" s="124"/>
      <c r="AI181" s="145" t="s">
        <v>1636</v>
      </c>
      <c r="AJ181" s="145" t="s">
        <v>1636</v>
      </c>
      <c r="AK181" t="str">
        <f>_xlfn.CONCAT("CL_",clonemapC34[[#This Row],[Location]])</f>
        <v>CL_BB3-03:04</v>
      </c>
    </row>
    <row r="182" spans="27:37" x14ac:dyDescent="0.35">
      <c r="AA182" s="128" t="s">
        <v>5537</v>
      </c>
      <c r="AB182" s="10" t="s">
        <v>5139</v>
      </c>
      <c r="AC182" s="51" t="s">
        <v>4748</v>
      </c>
      <c r="AD182" s="48" t="s">
        <v>4142</v>
      </c>
      <c r="AE182" s="110" t="s">
        <v>4143</v>
      </c>
      <c r="AF182" s="110" t="s">
        <v>4143</v>
      </c>
      <c r="AG182" s="3" t="s">
        <v>4089</v>
      </c>
      <c r="AH182" s="124">
        <v>9</v>
      </c>
      <c r="AI182" s="145" t="s">
        <v>2353</v>
      </c>
      <c r="AJ182" s="145">
        <v>50</v>
      </c>
      <c r="AK182" t="str">
        <f>_xlfn.CONCAT("CL_",clonemapC34[[#This Row],[Location]])</f>
        <v>CL_BB3-04:01</v>
      </c>
    </row>
    <row r="183" spans="27:37" x14ac:dyDescent="0.35">
      <c r="AA183" s="128" t="s">
        <v>5537</v>
      </c>
      <c r="AB183" s="10" t="s">
        <v>5139</v>
      </c>
      <c r="AC183" s="51" t="s">
        <v>4769</v>
      </c>
      <c r="AD183" s="48" t="s">
        <v>1477</v>
      </c>
      <c r="AE183" s="110" t="s">
        <v>2033</v>
      </c>
      <c r="AF183" s="110" t="s">
        <v>2033</v>
      </c>
      <c r="AG183" s="3" t="s">
        <v>5214</v>
      </c>
      <c r="AH183" s="124">
        <v>41</v>
      </c>
      <c r="AI183" s="145" t="s">
        <v>2353</v>
      </c>
      <c r="AJ183" s="145" t="s">
        <v>1636</v>
      </c>
      <c r="AK183" t="str">
        <f>_xlfn.CONCAT("CL_",clonemapC34[[#This Row],[Location]])</f>
        <v>CL_BB3-04:02</v>
      </c>
    </row>
    <row r="184" spans="27:37" x14ac:dyDescent="0.35">
      <c r="AA184" s="128" t="s">
        <v>5537</v>
      </c>
      <c r="AB184" s="10" t="s">
        <v>5139</v>
      </c>
      <c r="AC184" s="51" t="s">
        <v>4790</v>
      </c>
      <c r="AD184" s="48" t="s">
        <v>413</v>
      </c>
      <c r="AE184" s="110" t="s">
        <v>413</v>
      </c>
      <c r="AF184" s="110" t="s">
        <v>413</v>
      </c>
      <c r="AG184" s="3" t="s">
        <v>413</v>
      </c>
      <c r="AH184" s="124"/>
      <c r="AI184" s="145" t="s">
        <v>1636</v>
      </c>
      <c r="AJ184" s="145" t="s">
        <v>1636</v>
      </c>
      <c r="AK184" t="str">
        <f>_xlfn.CONCAT("CL_",clonemapC34[[#This Row],[Location]])</f>
        <v>CL_BB3-04:03</v>
      </c>
    </row>
    <row r="185" spans="27:37" x14ac:dyDescent="0.35">
      <c r="AA185" s="128" t="s">
        <v>5537</v>
      </c>
      <c r="AB185" s="10" t="s">
        <v>5139</v>
      </c>
      <c r="AC185" s="51" t="s">
        <v>4811</v>
      </c>
      <c r="AD185" s="48" t="s">
        <v>413</v>
      </c>
      <c r="AE185" s="110" t="s">
        <v>413</v>
      </c>
      <c r="AF185" s="110" t="s">
        <v>413</v>
      </c>
      <c r="AG185" s="3" t="s">
        <v>413</v>
      </c>
      <c r="AH185" s="124"/>
      <c r="AI185" s="145" t="s">
        <v>1636</v>
      </c>
      <c r="AJ185" s="145" t="s">
        <v>1636</v>
      </c>
      <c r="AK185" t="str">
        <f>_xlfn.CONCAT("CL_",clonemapC34[[#This Row],[Location]])</f>
        <v>CL_BB3-04:04</v>
      </c>
    </row>
    <row r="186" spans="27:37" x14ac:dyDescent="0.35">
      <c r="AA186" s="128" t="s">
        <v>5537</v>
      </c>
      <c r="AB186" s="10" t="s">
        <v>5140</v>
      </c>
      <c r="AC186" s="51" t="s">
        <v>4747</v>
      </c>
      <c r="AD186" s="48" t="s">
        <v>4140</v>
      </c>
      <c r="AE186" s="110" t="s">
        <v>4158</v>
      </c>
      <c r="AF186" s="110" t="s">
        <v>4158</v>
      </c>
      <c r="AG186" s="3" t="s">
        <v>4129</v>
      </c>
      <c r="AH186" s="124">
        <v>24</v>
      </c>
      <c r="AI186" s="145" t="s">
        <v>2353</v>
      </c>
      <c r="AJ186" s="145">
        <v>49</v>
      </c>
      <c r="AK186" t="str">
        <f>_xlfn.CONCAT("CL_",clonemapC34[[#This Row],[Location]])</f>
        <v>CL_BB3-05:01</v>
      </c>
    </row>
    <row r="187" spans="27:37" x14ac:dyDescent="0.35">
      <c r="AA187" s="128" t="s">
        <v>5537</v>
      </c>
      <c r="AB187" s="10" t="s">
        <v>5140</v>
      </c>
      <c r="AC187" s="51" t="s">
        <v>4768</v>
      </c>
      <c r="AD187" s="48" t="s">
        <v>1477</v>
      </c>
      <c r="AE187" s="110" t="s">
        <v>2033</v>
      </c>
      <c r="AF187" s="110" t="s">
        <v>2033</v>
      </c>
      <c r="AG187" s="3" t="s">
        <v>5215</v>
      </c>
      <c r="AH187" s="124">
        <v>25</v>
      </c>
      <c r="AI187" s="145" t="s">
        <v>2353</v>
      </c>
      <c r="AJ187" s="145" t="s">
        <v>1636</v>
      </c>
      <c r="AK187" t="str">
        <f>_xlfn.CONCAT("CL_",clonemapC34[[#This Row],[Location]])</f>
        <v>CL_BB3-05:02</v>
      </c>
    </row>
    <row r="188" spans="27:37" x14ac:dyDescent="0.35">
      <c r="AA188" s="128" t="s">
        <v>5537</v>
      </c>
      <c r="AB188" s="10" t="s">
        <v>5140</v>
      </c>
      <c r="AC188" s="51" t="s">
        <v>4789</v>
      </c>
      <c r="AD188" s="48" t="s">
        <v>413</v>
      </c>
      <c r="AE188" s="110" t="s">
        <v>413</v>
      </c>
      <c r="AF188" s="110" t="s">
        <v>413</v>
      </c>
      <c r="AG188" s="3" t="s">
        <v>413</v>
      </c>
      <c r="AH188" s="124"/>
      <c r="AI188" s="145" t="s">
        <v>1636</v>
      </c>
      <c r="AJ188" s="145" t="s">
        <v>1636</v>
      </c>
      <c r="AK188" t="str">
        <f>_xlfn.CONCAT("CL_",clonemapC34[[#This Row],[Location]])</f>
        <v>CL_BB3-05:03</v>
      </c>
    </row>
    <row r="189" spans="27:37" x14ac:dyDescent="0.35">
      <c r="AA189" s="128" t="s">
        <v>5537</v>
      </c>
      <c r="AB189" s="10" t="s">
        <v>5140</v>
      </c>
      <c r="AC189" s="51" t="s">
        <v>4810</v>
      </c>
      <c r="AD189" s="48" t="s">
        <v>413</v>
      </c>
      <c r="AE189" s="110" t="s">
        <v>413</v>
      </c>
      <c r="AF189" s="110" t="s">
        <v>413</v>
      </c>
      <c r="AG189" s="3" t="s">
        <v>413</v>
      </c>
      <c r="AH189" s="124"/>
      <c r="AI189" s="145" t="s">
        <v>1636</v>
      </c>
      <c r="AJ189" s="145" t="s">
        <v>1636</v>
      </c>
      <c r="AK189" t="str">
        <f>_xlfn.CONCAT("CL_",clonemapC34[[#This Row],[Location]])</f>
        <v>CL_BB3-05:04</v>
      </c>
    </row>
    <row r="190" spans="27:37" x14ac:dyDescent="0.35">
      <c r="AA190" s="128" t="s">
        <v>5537</v>
      </c>
      <c r="AB190" s="10" t="s">
        <v>5142</v>
      </c>
      <c r="AC190" s="51" t="s">
        <v>4746</v>
      </c>
      <c r="AD190" s="48" t="s">
        <v>1477</v>
      </c>
      <c r="AE190" s="110" t="s">
        <v>2033</v>
      </c>
      <c r="AF190" s="110" t="s">
        <v>2033</v>
      </c>
      <c r="AG190" s="3" t="s">
        <v>5215</v>
      </c>
      <c r="AH190" s="124">
        <v>49</v>
      </c>
      <c r="AI190" s="145" t="s">
        <v>2353</v>
      </c>
      <c r="AJ190" s="145">
        <v>49</v>
      </c>
      <c r="AK190" t="str">
        <f>_xlfn.CONCAT("CL_",clonemapC34[[#This Row],[Location]])</f>
        <v>CL_BB3-06:01</v>
      </c>
    </row>
    <row r="191" spans="27:37" x14ac:dyDescent="0.35">
      <c r="AA191" s="128" t="s">
        <v>5537</v>
      </c>
      <c r="AB191" s="10" t="s">
        <v>5142</v>
      </c>
      <c r="AC191" s="51" t="s">
        <v>4767</v>
      </c>
      <c r="AD191" s="48" t="s">
        <v>413</v>
      </c>
      <c r="AE191" s="110" t="s">
        <v>413</v>
      </c>
      <c r="AF191" s="110" t="s">
        <v>413</v>
      </c>
      <c r="AG191" s="3" t="s">
        <v>413</v>
      </c>
      <c r="AH191" s="124"/>
      <c r="AI191" s="145" t="s">
        <v>1636</v>
      </c>
      <c r="AJ191" s="145" t="s">
        <v>1636</v>
      </c>
      <c r="AK191" t="str">
        <f>_xlfn.CONCAT("CL_",clonemapC34[[#This Row],[Location]])</f>
        <v>CL_BB3-06:02</v>
      </c>
    </row>
    <row r="192" spans="27:37" x14ac:dyDescent="0.35">
      <c r="AA192" s="128" t="s">
        <v>5537</v>
      </c>
      <c r="AB192" s="10" t="s">
        <v>5142</v>
      </c>
      <c r="AC192" s="51" t="s">
        <v>4788</v>
      </c>
      <c r="AD192" s="48" t="s">
        <v>413</v>
      </c>
      <c r="AE192" s="110" t="s">
        <v>413</v>
      </c>
      <c r="AF192" s="110" t="s">
        <v>413</v>
      </c>
      <c r="AG192" s="3" t="s">
        <v>413</v>
      </c>
      <c r="AH192" s="124"/>
      <c r="AI192" s="145" t="s">
        <v>1636</v>
      </c>
      <c r="AJ192" s="145" t="s">
        <v>1636</v>
      </c>
      <c r="AK192" t="str">
        <f>_xlfn.CONCAT("CL_",clonemapC34[[#This Row],[Location]])</f>
        <v>CL_BB3-06:03</v>
      </c>
    </row>
    <row r="193" spans="27:37" x14ac:dyDescent="0.35">
      <c r="AA193" s="128" t="s">
        <v>5537</v>
      </c>
      <c r="AB193" s="10" t="s">
        <v>5142</v>
      </c>
      <c r="AC193" s="51" t="s">
        <v>4809</v>
      </c>
      <c r="AD193" s="48" t="s">
        <v>413</v>
      </c>
      <c r="AE193" s="110" t="s">
        <v>413</v>
      </c>
      <c r="AF193" s="110" t="s">
        <v>413</v>
      </c>
      <c r="AG193" s="3" t="s">
        <v>413</v>
      </c>
      <c r="AH193" s="124"/>
      <c r="AI193" s="145" t="s">
        <v>1636</v>
      </c>
      <c r="AJ193" s="145" t="s">
        <v>1636</v>
      </c>
      <c r="AK193" t="str">
        <f>_xlfn.CONCAT("CL_",clonemapC34[[#This Row],[Location]])</f>
        <v>CL_BB3-06:04</v>
      </c>
    </row>
    <row r="194" spans="27:37" x14ac:dyDescent="0.35">
      <c r="AA194" s="128" t="s">
        <v>5537</v>
      </c>
      <c r="AB194" s="10" t="s">
        <v>5143</v>
      </c>
      <c r="AC194" s="51" t="s">
        <v>4745</v>
      </c>
      <c r="AD194" s="48" t="s">
        <v>1721</v>
      </c>
      <c r="AE194" s="110" t="s">
        <v>2109</v>
      </c>
      <c r="AF194" s="110" t="s">
        <v>2109</v>
      </c>
      <c r="AG194" s="3" t="s">
        <v>4453</v>
      </c>
      <c r="AH194" s="124">
        <v>7</v>
      </c>
      <c r="AI194" s="145" t="s">
        <v>2353</v>
      </c>
      <c r="AJ194" s="145">
        <v>49</v>
      </c>
      <c r="AK194" t="str">
        <f>_xlfn.CONCAT("CL_",clonemapC34[[#This Row],[Location]])</f>
        <v>CL_BB3-07:01</v>
      </c>
    </row>
    <row r="195" spans="27:37" x14ac:dyDescent="0.35">
      <c r="AA195" s="128" t="s">
        <v>5537</v>
      </c>
      <c r="AB195" s="10" t="s">
        <v>5143</v>
      </c>
      <c r="AC195" s="51" t="s">
        <v>4766</v>
      </c>
      <c r="AD195" s="48" t="s">
        <v>824</v>
      </c>
      <c r="AE195" s="110" t="s">
        <v>2107</v>
      </c>
      <c r="AF195" s="110" t="s">
        <v>2107</v>
      </c>
      <c r="AG195" s="3" t="s">
        <v>4121</v>
      </c>
      <c r="AH195" s="124">
        <v>42</v>
      </c>
      <c r="AI195" s="145" t="s">
        <v>2353</v>
      </c>
      <c r="AJ195" s="145" t="s">
        <v>1636</v>
      </c>
      <c r="AK195" t="str">
        <f>_xlfn.CONCAT("CL_",clonemapC34[[#This Row],[Location]])</f>
        <v>CL_BB3-07:02</v>
      </c>
    </row>
    <row r="196" spans="27:37" x14ac:dyDescent="0.35">
      <c r="AA196" s="128" t="s">
        <v>5537</v>
      </c>
      <c r="AB196" s="10" t="s">
        <v>5143</v>
      </c>
      <c r="AC196" s="51" t="s">
        <v>4787</v>
      </c>
      <c r="AD196" s="48" t="s">
        <v>413</v>
      </c>
      <c r="AE196" s="110" t="s">
        <v>413</v>
      </c>
      <c r="AF196" s="110" t="s">
        <v>413</v>
      </c>
      <c r="AG196" s="3" t="s">
        <v>413</v>
      </c>
      <c r="AH196" s="124"/>
      <c r="AI196" s="145" t="s">
        <v>1636</v>
      </c>
      <c r="AJ196" s="145" t="s">
        <v>1636</v>
      </c>
      <c r="AK196" t="str">
        <f>_xlfn.CONCAT("CL_",clonemapC34[[#This Row],[Location]])</f>
        <v>CL_BB3-07:03</v>
      </c>
    </row>
    <row r="197" spans="27:37" x14ac:dyDescent="0.35">
      <c r="AA197" s="128" t="s">
        <v>5537</v>
      </c>
      <c r="AB197" s="10" t="s">
        <v>5143</v>
      </c>
      <c r="AC197" s="51" t="s">
        <v>4808</v>
      </c>
      <c r="AD197" s="48" t="s">
        <v>413</v>
      </c>
      <c r="AE197" s="110" t="s">
        <v>413</v>
      </c>
      <c r="AF197" s="110" t="s">
        <v>413</v>
      </c>
      <c r="AG197" s="3" t="s">
        <v>413</v>
      </c>
      <c r="AH197" s="124"/>
      <c r="AI197" s="145" t="s">
        <v>1636</v>
      </c>
      <c r="AJ197" s="145" t="s">
        <v>1636</v>
      </c>
      <c r="AK197" t="str">
        <f>_xlfn.CONCAT("CL_",clonemapC34[[#This Row],[Location]])</f>
        <v>CL_BB3-07:04</v>
      </c>
    </row>
    <row r="198" spans="27:37" x14ac:dyDescent="0.35">
      <c r="AA198" s="128" t="s">
        <v>5537</v>
      </c>
      <c r="AB198" s="10" t="s">
        <v>5144</v>
      </c>
      <c r="AC198" s="51" t="s">
        <v>4653</v>
      </c>
      <c r="AD198" s="48" t="s">
        <v>4138</v>
      </c>
      <c r="AE198" s="110" t="s">
        <v>4148</v>
      </c>
      <c r="AF198" s="110" t="s">
        <v>4148</v>
      </c>
      <c r="AG198" s="3" t="s">
        <v>4100</v>
      </c>
      <c r="AH198" s="124">
        <v>14</v>
      </c>
      <c r="AI198" s="145" t="s">
        <v>2353</v>
      </c>
      <c r="AJ198" s="145">
        <v>50</v>
      </c>
      <c r="AK198" t="str">
        <f>_xlfn.CONCAT("CL_",clonemapC34[[#This Row],[Location]])</f>
        <v>CL_CC1-01:01</v>
      </c>
    </row>
    <row r="199" spans="27:37" x14ac:dyDescent="0.35">
      <c r="AA199" s="128" t="s">
        <v>5537</v>
      </c>
      <c r="AB199" s="10" t="s">
        <v>5144</v>
      </c>
      <c r="AC199" s="51" t="s">
        <v>4674</v>
      </c>
      <c r="AD199" s="48" t="s">
        <v>829</v>
      </c>
      <c r="AE199" s="110" t="s">
        <v>1083</v>
      </c>
      <c r="AF199" s="110" t="s">
        <v>1083</v>
      </c>
      <c r="AG199" s="3" t="s">
        <v>4305</v>
      </c>
      <c r="AH199" s="124">
        <v>36</v>
      </c>
      <c r="AI199" s="145" t="s">
        <v>2353</v>
      </c>
      <c r="AJ199" s="145" t="s">
        <v>1636</v>
      </c>
      <c r="AK199" t="str">
        <f>_xlfn.CONCAT("CL_",clonemapC34[[#This Row],[Location]])</f>
        <v>CL_CC1-01:02</v>
      </c>
    </row>
    <row r="200" spans="27:37" x14ac:dyDescent="0.35">
      <c r="AA200" s="128" t="s">
        <v>5537</v>
      </c>
      <c r="AB200" s="10" t="s">
        <v>5144</v>
      </c>
      <c r="AC200" s="51" t="s">
        <v>4695</v>
      </c>
      <c r="AD200" s="48" t="s">
        <v>413</v>
      </c>
      <c r="AE200" s="110" t="s">
        <v>413</v>
      </c>
      <c r="AF200" s="110" t="s">
        <v>413</v>
      </c>
      <c r="AG200" s="3" t="s">
        <v>413</v>
      </c>
      <c r="AH200" s="124"/>
      <c r="AI200" s="145" t="s">
        <v>1636</v>
      </c>
      <c r="AJ200" s="145" t="s">
        <v>1636</v>
      </c>
      <c r="AK200" t="str">
        <f>_xlfn.CONCAT("CL_",clonemapC34[[#This Row],[Location]])</f>
        <v>CL_CC1-01:03</v>
      </c>
    </row>
    <row r="201" spans="27:37" x14ac:dyDescent="0.35">
      <c r="AA201" s="128" t="s">
        <v>5537</v>
      </c>
      <c r="AB201" s="10" t="s">
        <v>5144</v>
      </c>
      <c r="AC201" s="51" t="s">
        <v>4716</v>
      </c>
      <c r="AD201" s="48" t="s">
        <v>413</v>
      </c>
      <c r="AE201" s="110" t="s">
        <v>413</v>
      </c>
      <c r="AF201" s="110" t="s">
        <v>413</v>
      </c>
      <c r="AG201" s="10" t="s">
        <v>413</v>
      </c>
      <c r="AH201" s="124"/>
      <c r="AI201" s="145" t="s">
        <v>1636</v>
      </c>
      <c r="AJ201" s="145" t="s">
        <v>1636</v>
      </c>
      <c r="AK201" t="str">
        <f>_xlfn.CONCAT("CL_",clonemapC34[[#This Row],[Location]])</f>
        <v>CL_CC1-01:04</v>
      </c>
    </row>
    <row r="202" spans="27:37" x14ac:dyDescent="0.35">
      <c r="AA202" s="128" t="s">
        <v>5537</v>
      </c>
      <c r="AB202" s="10" t="s">
        <v>5145</v>
      </c>
      <c r="AC202" s="51" t="s">
        <v>4652</v>
      </c>
      <c r="AD202" s="48" t="s">
        <v>2092</v>
      </c>
      <c r="AE202" s="110" t="s">
        <v>2100</v>
      </c>
      <c r="AF202" s="110" t="s">
        <v>2100</v>
      </c>
      <c r="AG202" s="10" t="s">
        <v>4945</v>
      </c>
      <c r="AH202" s="124">
        <v>43</v>
      </c>
      <c r="AI202" s="145" t="s">
        <v>2353</v>
      </c>
      <c r="AJ202" s="145">
        <v>48</v>
      </c>
      <c r="AK202" t="str">
        <f>_xlfn.CONCAT("CL_",clonemapC34[[#This Row],[Location]])</f>
        <v>CL_CC1-02:01</v>
      </c>
    </row>
    <row r="203" spans="27:37" x14ac:dyDescent="0.35">
      <c r="AA203" s="128" t="s">
        <v>5537</v>
      </c>
      <c r="AB203" s="10" t="s">
        <v>5145</v>
      </c>
      <c r="AC203" s="51" t="s">
        <v>4673</v>
      </c>
      <c r="AD203" s="48" t="s">
        <v>837</v>
      </c>
      <c r="AE203" s="110" t="s">
        <v>1099</v>
      </c>
      <c r="AF203" s="110" t="s">
        <v>1099</v>
      </c>
      <c r="AG203" s="10" t="s">
        <v>4133</v>
      </c>
      <c r="AH203" s="124">
        <v>5</v>
      </c>
      <c r="AI203" s="145" t="s">
        <v>2353</v>
      </c>
      <c r="AJ203" s="145" t="s">
        <v>1636</v>
      </c>
      <c r="AK203" t="str">
        <f>_xlfn.CONCAT("CL_",clonemapC34[[#This Row],[Location]])</f>
        <v>CL_CC1-02:02</v>
      </c>
    </row>
    <row r="204" spans="27:37" x14ac:dyDescent="0.35">
      <c r="AA204" s="128" t="s">
        <v>5537</v>
      </c>
      <c r="AB204" s="10" t="s">
        <v>5145</v>
      </c>
      <c r="AC204" s="51" t="s">
        <v>4694</v>
      </c>
      <c r="AD204" s="48" t="s">
        <v>413</v>
      </c>
      <c r="AE204" s="110" t="s">
        <v>413</v>
      </c>
      <c r="AF204" s="110" t="s">
        <v>413</v>
      </c>
      <c r="AG204" s="10" t="s">
        <v>413</v>
      </c>
      <c r="AH204" s="124"/>
      <c r="AI204" s="145" t="s">
        <v>1636</v>
      </c>
      <c r="AJ204" s="145" t="s">
        <v>1636</v>
      </c>
      <c r="AK204" t="str">
        <f>_xlfn.CONCAT("CL_",clonemapC34[[#This Row],[Location]])</f>
        <v>CL_CC1-02:03</v>
      </c>
    </row>
    <row r="205" spans="27:37" x14ac:dyDescent="0.35">
      <c r="AA205" s="128" t="s">
        <v>5537</v>
      </c>
      <c r="AB205" s="10" t="s">
        <v>5145</v>
      </c>
      <c r="AC205" s="51" t="s">
        <v>4715</v>
      </c>
      <c r="AD205" s="48" t="s">
        <v>413</v>
      </c>
      <c r="AE205" s="110" t="s">
        <v>413</v>
      </c>
      <c r="AF205" s="110" t="s">
        <v>413</v>
      </c>
      <c r="AG205" s="10" t="s">
        <v>413</v>
      </c>
      <c r="AH205" s="124"/>
      <c r="AI205" s="145" t="s">
        <v>1636</v>
      </c>
      <c r="AJ205" s="145" t="s">
        <v>1636</v>
      </c>
      <c r="AK205" t="str">
        <f>_xlfn.CONCAT("CL_",clonemapC34[[#This Row],[Location]])</f>
        <v>CL_CC1-02:04</v>
      </c>
    </row>
    <row r="206" spans="27:37" x14ac:dyDescent="0.35">
      <c r="AA206" s="128" t="s">
        <v>5537</v>
      </c>
      <c r="AB206" s="10" t="s">
        <v>5146</v>
      </c>
      <c r="AC206" s="51" t="s">
        <v>4651</v>
      </c>
      <c r="AD206" s="48" t="s">
        <v>837</v>
      </c>
      <c r="AE206" s="110" t="s">
        <v>1099</v>
      </c>
      <c r="AF206" s="110" t="s">
        <v>1099</v>
      </c>
      <c r="AG206" s="3" t="s">
        <v>4096</v>
      </c>
      <c r="AH206" s="124">
        <v>32</v>
      </c>
      <c r="AI206" s="145" t="s">
        <v>2353</v>
      </c>
      <c r="AJ206" s="145">
        <v>49</v>
      </c>
      <c r="AK206" t="str">
        <f>_xlfn.CONCAT("CL_",clonemapC34[[#This Row],[Location]])</f>
        <v>CL_CC1-03:01</v>
      </c>
    </row>
    <row r="207" spans="27:37" x14ac:dyDescent="0.35">
      <c r="AA207" s="128" t="s">
        <v>5537</v>
      </c>
      <c r="AB207" s="10" t="s">
        <v>5146</v>
      </c>
      <c r="AC207" s="51" t="s">
        <v>4672</v>
      </c>
      <c r="AD207" s="48" t="s">
        <v>2092</v>
      </c>
      <c r="AE207" s="110" t="s">
        <v>2100</v>
      </c>
      <c r="AF207" s="110" t="s">
        <v>2100</v>
      </c>
      <c r="AG207" s="3" t="s">
        <v>4297</v>
      </c>
      <c r="AH207" s="124">
        <v>17</v>
      </c>
      <c r="AI207" s="145" t="s">
        <v>2353</v>
      </c>
      <c r="AJ207" s="145" t="s">
        <v>1636</v>
      </c>
      <c r="AK207" t="str">
        <f>_xlfn.CONCAT("CL_",clonemapC34[[#This Row],[Location]])</f>
        <v>CL_CC1-03:02</v>
      </c>
    </row>
    <row r="208" spans="27:37" x14ac:dyDescent="0.35">
      <c r="AA208" s="128" t="s">
        <v>5537</v>
      </c>
      <c r="AB208" s="10" t="s">
        <v>5146</v>
      </c>
      <c r="AC208" s="51" t="s">
        <v>4693</v>
      </c>
      <c r="AD208" s="48" t="s">
        <v>413</v>
      </c>
      <c r="AE208" s="110" t="s">
        <v>413</v>
      </c>
      <c r="AF208" s="110" t="s">
        <v>413</v>
      </c>
      <c r="AG208" s="3" t="s">
        <v>413</v>
      </c>
      <c r="AH208" s="124"/>
      <c r="AI208" s="145" t="s">
        <v>1636</v>
      </c>
      <c r="AJ208" s="145" t="s">
        <v>1636</v>
      </c>
      <c r="AK208" t="str">
        <f>_xlfn.CONCAT("CL_",clonemapC34[[#This Row],[Location]])</f>
        <v>CL_CC1-03:03</v>
      </c>
    </row>
    <row r="209" spans="27:37" x14ac:dyDescent="0.35">
      <c r="AA209" s="128" t="s">
        <v>5537</v>
      </c>
      <c r="AB209" s="10" t="s">
        <v>5146</v>
      </c>
      <c r="AC209" s="51" t="s">
        <v>4714</v>
      </c>
      <c r="AD209" s="48" t="s">
        <v>413</v>
      </c>
      <c r="AE209" s="110" t="s">
        <v>413</v>
      </c>
      <c r="AF209" s="110" t="s">
        <v>413</v>
      </c>
      <c r="AG209" s="3" t="s">
        <v>413</v>
      </c>
      <c r="AH209" s="124"/>
      <c r="AI209" s="145" t="s">
        <v>1636</v>
      </c>
      <c r="AJ209" s="145" t="s">
        <v>1636</v>
      </c>
      <c r="AK209" t="str">
        <f>_xlfn.CONCAT("CL_",clonemapC34[[#This Row],[Location]])</f>
        <v>CL_CC1-03:04</v>
      </c>
    </row>
    <row r="210" spans="27:37" x14ac:dyDescent="0.35">
      <c r="AA210" s="128" t="s">
        <v>5537</v>
      </c>
      <c r="AB210" s="10" t="s">
        <v>5147</v>
      </c>
      <c r="AC210" s="51" t="s">
        <v>4650</v>
      </c>
      <c r="AD210" s="48" t="s">
        <v>2092</v>
      </c>
      <c r="AE210" s="110" t="s">
        <v>2100</v>
      </c>
      <c r="AF210" s="110" t="s">
        <v>2100</v>
      </c>
      <c r="AG210" s="3" t="s">
        <v>5216</v>
      </c>
      <c r="AH210" s="124">
        <v>22</v>
      </c>
      <c r="AI210" s="145" t="s">
        <v>2353</v>
      </c>
      <c r="AJ210" s="145">
        <v>49</v>
      </c>
      <c r="AK210" t="str">
        <f>_xlfn.CONCAT("CL_",clonemapC34[[#This Row],[Location]])</f>
        <v>CL_CC1-04:01</v>
      </c>
    </row>
    <row r="211" spans="27:37" x14ac:dyDescent="0.35">
      <c r="AA211" s="128" t="s">
        <v>5537</v>
      </c>
      <c r="AB211" s="10" t="s">
        <v>5147</v>
      </c>
      <c r="AC211" s="51" t="s">
        <v>4671</v>
      </c>
      <c r="AD211" s="48" t="s">
        <v>829</v>
      </c>
      <c r="AE211" s="110" t="s">
        <v>1083</v>
      </c>
      <c r="AF211" s="110" t="s">
        <v>1083</v>
      </c>
      <c r="AG211" s="3" t="s">
        <v>4305</v>
      </c>
      <c r="AH211" s="124">
        <v>27</v>
      </c>
      <c r="AI211" s="145" t="s">
        <v>2353</v>
      </c>
      <c r="AJ211" s="145" t="s">
        <v>1636</v>
      </c>
      <c r="AK211" t="str">
        <f>_xlfn.CONCAT("CL_",clonemapC34[[#This Row],[Location]])</f>
        <v>CL_CC1-04:02</v>
      </c>
    </row>
    <row r="212" spans="27:37" x14ac:dyDescent="0.35">
      <c r="AA212" s="128" t="s">
        <v>5537</v>
      </c>
      <c r="AB212" s="10" t="s">
        <v>5147</v>
      </c>
      <c r="AC212" s="51" t="s">
        <v>4692</v>
      </c>
      <c r="AD212" s="48" t="s">
        <v>413</v>
      </c>
      <c r="AE212" s="110" t="s">
        <v>413</v>
      </c>
      <c r="AF212" s="110" t="s">
        <v>413</v>
      </c>
      <c r="AG212" s="3" t="s">
        <v>413</v>
      </c>
      <c r="AH212" s="124"/>
      <c r="AI212" s="145" t="s">
        <v>1636</v>
      </c>
      <c r="AJ212" s="145" t="s">
        <v>1636</v>
      </c>
      <c r="AK212" t="str">
        <f>_xlfn.CONCAT("CL_",clonemapC34[[#This Row],[Location]])</f>
        <v>CL_CC1-04:03</v>
      </c>
    </row>
    <row r="213" spans="27:37" x14ac:dyDescent="0.35">
      <c r="AA213" s="128" t="s">
        <v>5537</v>
      </c>
      <c r="AB213" s="10" t="s">
        <v>5147</v>
      </c>
      <c r="AC213" s="51" t="s">
        <v>4713</v>
      </c>
      <c r="AD213" s="48" t="s">
        <v>413</v>
      </c>
      <c r="AE213" s="110" t="s">
        <v>413</v>
      </c>
      <c r="AF213" s="110" t="s">
        <v>413</v>
      </c>
      <c r="AG213" s="3" t="s">
        <v>413</v>
      </c>
      <c r="AH213" s="124"/>
      <c r="AI213" s="145" t="s">
        <v>1636</v>
      </c>
      <c r="AJ213" s="145" t="s">
        <v>1636</v>
      </c>
      <c r="AK213" t="str">
        <f>_xlfn.CONCAT("CL_",clonemapC34[[#This Row],[Location]])</f>
        <v>CL_CC1-04:04</v>
      </c>
    </row>
    <row r="214" spans="27:37" x14ac:dyDescent="0.35">
      <c r="AA214" s="128" t="s">
        <v>5537</v>
      </c>
      <c r="AB214" s="10" t="s">
        <v>5148</v>
      </c>
      <c r="AC214" s="51" t="s">
        <v>4649</v>
      </c>
      <c r="AD214" s="48" t="s">
        <v>837</v>
      </c>
      <c r="AE214" s="110" t="s">
        <v>1099</v>
      </c>
      <c r="AF214" s="110" t="s">
        <v>1099</v>
      </c>
      <c r="AG214" s="111" t="s">
        <v>4133</v>
      </c>
      <c r="AH214" s="124">
        <v>49</v>
      </c>
      <c r="AI214" s="145" t="s">
        <v>2353</v>
      </c>
      <c r="AJ214" s="145">
        <v>49</v>
      </c>
      <c r="AK214" t="str">
        <f>_xlfn.CONCAT("CL_",clonemapC34[[#This Row],[Location]])</f>
        <v>CL_CC1-05:01</v>
      </c>
    </row>
    <row r="215" spans="27:37" x14ac:dyDescent="0.35">
      <c r="AA215" s="128" t="s">
        <v>5537</v>
      </c>
      <c r="AB215" s="10" t="s">
        <v>5148</v>
      </c>
      <c r="AC215" s="51" t="s">
        <v>4670</v>
      </c>
      <c r="AD215" s="48" t="s">
        <v>413</v>
      </c>
      <c r="AE215" s="110" t="s">
        <v>413</v>
      </c>
      <c r="AF215" s="110" t="s">
        <v>413</v>
      </c>
      <c r="AG215" s="3" t="s">
        <v>413</v>
      </c>
      <c r="AH215" s="124"/>
      <c r="AI215" s="145" t="s">
        <v>1636</v>
      </c>
      <c r="AJ215" s="145" t="s">
        <v>1636</v>
      </c>
      <c r="AK215" t="str">
        <f>_xlfn.CONCAT("CL_",clonemapC34[[#This Row],[Location]])</f>
        <v>CL_CC1-05:02</v>
      </c>
    </row>
    <row r="216" spans="27:37" x14ac:dyDescent="0.35">
      <c r="AA216" s="128" t="s">
        <v>5537</v>
      </c>
      <c r="AB216" s="10" t="s">
        <v>5148</v>
      </c>
      <c r="AC216" s="51" t="s">
        <v>4691</v>
      </c>
      <c r="AD216" s="48" t="s">
        <v>413</v>
      </c>
      <c r="AE216" s="110" t="s">
        <v>413</v>
      </c>
      <c r="AF216" s="110" t="s">
        <v>413</v>
      </c>
      <c r="AG216" s="3" t="s">
        <v>413</v>
      </c>
      <c r="AH216" s="124"/>
      <c r="AI216" s="145" t="s">
        <v>1636</v>
      </c>
      <c r="AJ216" s="145" t="s">
        <v>1636</v>
      </c>
      <c r="AK216" t="str">
        <f>_xlfn.CONCAT("CL_",clonemapC34[[#This Row],[Location]])</f>
        <v>CL_CC1-05:03</v>
      </c>
    </row>
    <row r="217" spans="27:37" x14ac:dyDescent="0.35">
      <c r="AA217" s="128" t="s">
        <v>5537</v>
      </c>
      <c r="AB217" s="10" t="s">
        <v>5148</v>
      </c>
      <c r="AC217" s="51" t="s">
        <v>4712</v>
      </c>
      <c r="AD217" s="48" t="s">
        <v>413</v>
      </c>
      <c r="AE217" s="110" t="s">
        <v>413</v>
      </c>
      <c r="AF217" s="110" t="s">
        <v>413</v>
      </c>
      <c r="AG217" s="10" t="s">
        <v>413</v>
      </c>
      <c r="AH217" s="124"/>
      <c r="AI217" s="145" t="s">
        <v>1636</v>
      </c>
      <c r="AJ217" s="145" t="s">
        <v>1636</v>
      </c>
      <c r="AK217" t="str">
        <f>_xlfn.CONCAT("CL_",clonemapC34[[#This Row],[Location]])</f>
        <v>CL_CC1-05:04</v>
      </c>
    </row>
    <row r="218" spans="27:37" x14ac:dyDescent="0.35">
      <c r="AA218" s="128" t="s">
        <v>5537</v>
      </c>
      <c r="AB218" s="10" t="s">
        <v>5149</v>
      </c>
      <c r="AC218" s="51" t="s">
        <v>4648</v>
      </c>
      <c r="AD218" s="48" t="s">
        <v>829</v>
      </c>
      <c r="AE218" s="110" t="s">
        <v>1083</v>
      </c>
      <c r="AF218" s="110" t="s">
        <v>1083</v>
      </c>
      <c r="AG218" s="10" t="s">
        <v>4301</v>
      </c>
      <c r="AH218" s="124">
        <v>5</v>
      </c>
      <c r="AI218" s="145" t="s">
        <v>2353</v>
      </c>
      <c r="AJ218" s="145">
        <v>49</v>
      </c>
      <c r="AK218" t="str">
        <f>_xlfn.CONCAT("CL_",clonemapC34[[#This Row],[Location]])</f>
        <v>CL_CC1-06:01</v>
      </c>
    </row>
    <row r="219" spans="27:37" x14ac:dyDescent="0.35">
      <c r="AA219" s="128" t="s">
        <v>5537</v>
      </c>
      <c r="AB219" s="10" t="s">
        <v>5149</v>
      </c>
      <c r="AC219" s="51" t="s">
        <v>4669</v>
      </c>
      <c r="AD219" s="48" t="s">
        <v>829</v>
      </c>
      <c r="AE219" s="110" t="s">
        <v>1083</v>
      </c>
      <c r="AF219" s="110" t="s">
        <v>1083</v>
      </c>
      <c r="AG219" s="10" t="s">
        <v>4307</v>
      </c>
      <c r="AH219" s="124">
        <v>35</v>
      </c>
      <c r="AI219" s="145" t="s">
        <v>2353</v>
      </c>
      <c r="AJ219" s="145" t="s">
        <v>1636</v>
      </c>
      <c r="AK219" t="str">
        <f>_xlfn.CONCAT("CL_",clonemapC34[[#This Row],[Location]])</f>
        <v>CL_CC1-06:02</v>
      </c>
    </row>
    <row r="220" spans="27:37" x14ac:dyDescent="0.35">
      <c r="AA220" s="128" t="s">
        <v>5537</v>
      </c>
      <c r="AB220" s="10" t="s">
        <v>5149</v>
      </c>
      <c r="AC220" s="51" t="s">
        <v>4690</v>
      </c>
      <c r="AD220" s="48" t="s">
        <v>2092</v>
      </c>
      <c r="AE220" s="110" t="s">
        <v>2100</v>
      </c>
      <c r="AF220" s="110" t="s">
        <v>2100</v>
      </c>
      <c r="AG220" s="10" t="s">
        <v>4945</v>
      </c>
      <c r="AH220" s="124">
        <v>9</v>
      </c>
      <c r="AI220" s="145" t="s">
        <v>2353</v>
      </c>
      <c r="AJ220" s="145" t="s">
        <v>1636</v>
      </c>
      <c r="AK220" t="str">
        <f>_xlfn.CONCAT("CL_",clonemapC34[[#This Row],[Location]])</f>
        <v>CL_CC1-06:03</v>
      </c>
    </row>
    <row r="221" spans="27:37" x14ac:dyDescent="0.35">
      <c r="AA221" s="128" t="s">
        <v>5537</v>
      </c>
      <c r="AB221" s="10" t="s">
        <v>5149</v>
      </c>
      <c r="AC221" s="51" t="s">
        <v>4711</v>
      </c>
      <c r="AD221" s="10" t="s">
        <v>413</v>
      </c>
      <c r="AE221" s="111" t="s">
        <v>413</v>
      </c>
      <c r="AF221" s="111" t="s">
        <v>413</v>
      </c>
      <c r="AG221" s="10" t="s">
        <v>413</v>
      </c>
      <c r="AH221" s="124"/>
      <c r="AI221" s="145" t="s">
        <v>1636</v>
      </c>
      <c r="AJ221" s="145" t="s">
        <v>1636</v>
      </c>
      <c r="AK221" t="str">
        <f>_xlfn.CONCAT("CL_",clonemapC34[[#This Row],[Location]])</f>
        <v>CL_CC1-06:04</v>
      </c>
    </row>
    <row r="222" spans="27:37" x14ac:dyDescent="0.35">
      <c r="AA222" s="128" t="s">
        <v>5537</v>
      </c>
      <c r="AB222" s="10" t="s">
        <v>5150</v>
      </c>
      <c r="AC222" s="51" t="s">
        <v>4647</v>
      </c>
      <c r="AD222" s="10" t="s">
        <v>829</v>
      </c>
      <c r="AE222" s="111" t="s">
        <v>1083</v>
      </c>
      <c r="AF222" s="111" t="s">
        <v>1083</v>
      </c>
      <c r="AG222" s="3" t="s">
        <v>4308</v>
      </c>
      <c r="AH222" s="124">
        <v>18</v>
      </c>
      <c r="AI222" s="145" t="s">
        <v>2353</v>
      </c>
      <c r="AJ222" s="145">
        <v>49</v>
      </c>
      <c r="AK222" t="str">
        <f>_xlfn.CONCAT("CL_",clonemapC34[[#This Row],[Location]])</f>
        <v>CL_CC1-07:01</v>
      </c>
    </row>
    <row r="223" spans="27:37" x14ac:dyDescent="0.35">
      <c r="AA223" s="128" t="s">
        <v>5537</v>
      </c>
      <c r="AB223" s="10" t="s">
        <v>5150</v>
      </c>
      <c r="AC223" s="51" t="s">
        <v>4668</v>
      </c>
      <c r="AD223" s="10" t="s">
        <v>829</v>
      </c>
      <c r="AE223" s="111" t="s">
        <v>1083</v>
      </c>
      <c r="AF223" s="111" t="s">
        <v>1083</v>
      </c>
      <c r="AG223" s="3" t="s">
        <v>5217</v>
      </c>
      <c r="AH223" s="124">
        <v>15</v>
      </c>
      <c r="AI223" s="145" t="s">
        <v>2353</v>
      </c>
      <c r="AJ223" s="145" t="s">
        <v>1636</v>
      </c>
      <c r="AK223" t="str">
        <f>_xlfn.CONCAT("CL_",clonemapC34[[#This Row],[Location]])</f>
        <v>CL_CC1-07:02</v>
      </c>
    </row>
    <row r="224" spans="27:37" x14ac:dyDescent="0.35">
      <c r="AA224" s="128" t="s">
        <v>5537</v>
      </c>
      <c r="AB224" s="10" t="s">
        <v>5150</v>
      </c>
      <c r="AC224" s="51" t="s">
        <v>4689</v>
      </c>
      <c r="AD224" s="10" t="s">
        <v>837</v>
      </c>
      <c r="AE224" s="111" t="s">
        <v>1099</v>
      </c>
      <c r="AF224" s="111" t="s">
        <v>1099</v>
      </c>
      <c r="AG224" s="3" t="s">
        <v>4096</v>
      </c>
      <c r="AH224" s="124">
        <v>16</v>
      </c>
      <c r="AI224" s="145" t="s">
        <v>2353</v>
      </c>
      <c r="AJ224" s="145" t="s">
        <v>1636</v>
      </c>
      <c r="AK224" t="str">
        <f>_xlfn.CONCAT("CL_",clonemapC34[[#This Row],[Location]])</f>
        <v>CL_CC1-07:03</v>
      </c>
    </row>
    <row r="225" spans="27:37" x14ac:dyDescent="0.35">
      <c r="AA225" s="128" t="s">
        <v>5537</v>
      </c>
      <c r="AB225" s="10" t="s">
        <v>5150</v>
      </c>
      <c r="AC225" s="51" t="s">
        <v>4710</v>
      </c>
      <c r="AD225" s="10" t="s">
        <v>413</v>
      </c>
      <c r="AE225" s="111" t="s">
        <v>413</v>
      </c>
      <c r="AF225" s="111" t="s">
        <v>413</v>
      </c>
      <c r="AG225" s="3" t="s">
        <v>413</v>
      </c>
      <c r="AH225" s="124"/>
      <c r="AI225" s="145" t="s">
        <v>1636</v>
      </c>
      <c r="AJ225" s="145" t="s">
        <v>1636</v>
      </c>
      <c r="AK225" t="str">
        <f>_xlfn.CONCAT("CL_",clonemapC34[[#This Row],[Location]])</f>
        <v>CL_CC1-07:04</v>
      </c>
    </row>
    <row r="226" spans="27:37" x14ac:dyDescent="0.35">
      <c r="AA226" s="128" t="s">
        <v>5537</v>
      </c>
      <c r="AB226" s="10" t="s">
        <v>5151</v>
      </c>
      <c r="AC226" s="51" t="s">
        <v>4660</v>
      </c>
      <c r="AD226" s="10" t="s">
        <v>413</v>
      </c>
      <c r="AE226" s="111" t="s">
        <v>413</v>
      </c>
      <c r="AF226" s="111" t="s">
        <v>413</v>
      </c>
      <c r="AG226" s="3" t="s">
        <v>413</v>
      </c>
      <c r="AH226" s="124"/>
      <c r="AI226" s="145" t="s">
        <v>1636</v>
      </c>
      <c r="AJ226" s="145">
        <v>0</v>
      </c>
      <c r="AK226" t="str">
        <f>_xlfn.CONCAT("CL_",clonemapC34[[#This Row],[Location]])</f>
        <v>CL_CC2-01:01</v>
      </c>
    </row>
    <row r="227" spans="27:37" x14ac:dyDescent="0.35">
      <c r="AA227" s="128" t="s">
        <v>5537</v>
      </c>
      <c r="AB227" s="10" t="s">
        <v>5151</v>
      </c>
      <c r="AC227" s="51" t="s">
        <v>4681</v>
      </c>
      <c r="AD227" s="10" t="s">
        <v>413</v>
      </c>
      <c r="AE227" s="111" t="s">
        <v>413</v>
      </c>
      <c r="AF227" s="111" t="s">
        <v>413</v>
      </c>
      <c r="AG227" s="3" t="s">
        <v>413</v>
      </c>
      <c r="AH227" s="124"/>
      <c r="AI227" s="145" t="s">
        <v>1636</v>
      </c>
      <c r="AJ227" s="145" t="s">
        <v>1636</v>
      </c>
      <c r="AK227" t="str">
        <f>_xlfn.CONCAT("CL_",clonemapC34[[#This Row],[Location]])</f>
        <v>CL_CC2-01:02</v>
      </c>
    </row>
    <row r="228" spans="27:37" x14ac:dyDescent="0.35">
      <c r="AA228" s="128" t="s">
        <v>5537</v>
      </c>
      <c r="AB228" s="10" t="s">
        <v>5151</v>
      </c>
      <c r="AC228" s="51" t="s">
        <v>4702</v>
      </c>
      <c r="AD228" s="10" t="s">
        <v>413</v>
      </c>
      <c r="AE228" s="111" t="s">
        <v>413</v>
      </c>
      <c r="AF228" s="111" t="s">
        <v>413</v>
      </c>
      <c r="AG228" s="3" t="s">
        <v>413</v>
      </c>
      <c r="AH228" s="124"/>
      <c r="AI228" s="145" t="s">
        <v>1636</v>
      </c>
      <c r="AJ228" s="145" t="s">
        <v>1636</v>
      </c>
      <c r="AK228" t="str">
        <f>_xlfn.CONCAT("CL_",clonemapC34[[#This Row],[Location]])</f>
        <v>CL_CC2-01:03</v>
      </c>
    </row>
    <row r="229" spans="27:37" x14ac:dyDescent="0.35">
      <c r="AA229" s="128" t="s">
        <v>5537</v>
      </c>
      <c r="AB229" s="10" t="s">
        <v>5151</v>
      </c>
      <c r="AC229" s="51" t="s">
        <v>4723</v>
      </c>
      <c r="AD229" s="10" t="s">
        <v>413</v>
      </c>
      <c r="AE229" s="111" t="s">
        <v>413</v>
      </c>
      <c r="AF229" s="111" t="s">
        <v>413</v>
      </c>
      <c r="AG229" s="3" t="s">
        <v>413</v>
      </c>
      <c r="AH229" s="124"/>
      <c r="AI229" s="145" t="s">
        <v>1636</v>
      </c>
      <c r="AJ229" s="145" t="s">
        <v>1636</v>
      </c>
      <c r="AK229" t="str">
        <f>_xlfn.CONCAT("CL_",clonemapC34[[#This Row],[Location]])</f>
        <v>CL_CC2-01:04</v>
      </c>
    </row>
    <row r="230" spans="27:37" x14ac:dyDescent="0.35">
      <c r="AA230" s="128" t="s">
        <v>5537</v>
      </c>
      <c r="AB230" s="10" t="s">
        <v>5152</v>
      </c>
      <c r="AC230" s="51" t="s">
        <v>4659</v>
      </c>
      <c r="AD230" s="10" t="s">
        <v>413</v>
      </c>
      <c r="AE230" s="111" t="s">
        <v>413</v>
      </c>
      <c r="AF230" s="111" t="s">
        <v>413</v>
      </c>
      <c r="AG230" s="3" t="s">
        <v>413</v>
      </c>
      <c r="AH230" s="124"/>
      <c r="AI230" s="145" t="s">
        <v>1636</v>
      </c>
      <c r="AJ230" s="145">
        <v>0</v>
      </c>
      <c r="AK230" t="str">
        <f>_xlfn.CONCAT("CL_",clonemapC34[[#This Row],[Location]])</f>
        <v>CL_CC2-02:01</v>
      </c>
    </row>
    <row r="231" spans="27:37" x14ac:dyDescent="0.35">
      <c r="AA231" s="128" t="s">
        <v>5537</v>
      </c>
      <c r="AB231" s="10" t="s">
        <v>5152</v>
      </c>
      <c r="AC231" s="51" t="s">
        <v>4680</v>
      </c>
      <c r="AD231" s="10" t="s">
        <v>413</v>
      </c>
      <c r="AE231" s="110" t="s">
        <v>413</v>
      </c>
      <c r="AF231" s="110" t="s">
        <v>413</v>
      </c>
      <c r="AG231" s="3" t="s">
        <v>413</v>
      </c>
      <c r="AH231" s="124"/>
      <c r="AI231" s="145" t="s">
        <v>1636</v>
      </c>
      <c r="AJ231" s="145" t="s">
        <v>1636</v>
      </c>
      <c r="AK231" t="str">
        <f>_xlfn.CONCAT("CL_",clonemapC34[[#This Row],[Location]])</f>
        <v>CL_CC2-02:02</v>
      </c>
    </row>
    <row r="232" spans="27:37" x14ac:dyDescent="0.35">
      <c r="AA232" s="128" t="s">
        <v>5537</v>
      </c>
      <c r="AB232" s="10" t="s">
        <v>5152</v>
      </c>
      <c r="AC232" s="51" t="s">
        <v>4701</v>
      </c>
      <c r="AD232" s="10" t="s">
        <v>413</v>
      </c>
      <c r="AE232" s="111" t="s">
        <v>413</v>
      </c>
      <c r="AF232" s="111" t="s">
        <v>413</v>
      </c>
      <c r="AG232" s="3" t="s">
        <v>413</v>
      </c>
      <c r="AH232" s="124"/>
      <c r="AI232" s="145" t="s">
        <v>1636</v>
      </c>
      <c r="AJ232" s="145" t="s">
        <v>1636</v>
      </c>
      <c r="AK232" t="str">
        <f>_xlfn.CONCAT("CL_",clonemapC34[[#This Row],[Location]])</f>
        <v>CL_CC2-02:03</v>
      </c>
    </row>
    <row r="233" spans="27:37" x14ac:dyDescent="0.35">
      <c r="AA233" s="128" t="s">
        <v>5537</v>
      </c>
      <c r="AB233" s="10" t="s">
        <v>5152</v>
      </c>
      <c r="AC233" s="51" t="s">
        <v>4722</v>
      </c>
      <c r="AD233" s="10" t="s">
        <v>413</v>
      </c>
      <c r="AE233" s="111" t="s">
        <v>413</v>
      </c>
      <c r="AF233" s="111" t="s">
        <v>413</v>
      </c>
      <c r="AG233" s="3" t="s">
        <v>413</v>
      </c>
      <c r="AH233" s="124"/>
      <c r="AI233" s="145" t="s">
        <v>1636</v>
      </c>
      <c r="AJ233" s="145" t="s">
        <v>1636</v>
      </c>
      <c r="AK233" t="str">
        <f>_xlfn.CONCAT("CL_",clonemapC34[[#This Row],[Location]])</f>
        <v>CL_CC2-02:04</v>
      </c>
    </row>
    <row r="234" spans="27:37" x14ac:dyDescent="0.35">
      <c r="AA234" s="128" t="s">
        <v>5537</v>
      </c>
      <c r="AB234" s="10" t="s">
        <v>5153</v>
      </c>
      <c r="AC234" s="51" t="s">
        <v>4658</v>
      </c>
      <c r="AD234" s="10" t="s">
        <v>413</v>
      </c>
      <c r="AE234" s="111" t="s">
        <v>413</v>
      </c>
      <c r="AF234" s="111" t="s">
        <v>413</v>
      </c>
      <c r="AG234" s="3" t="s">
        <v>413</v>
      </c>
      <c r="AH234" s="124"/>
      <c r="AI234" s="145" t="s">
        <v>1636</v>
      </c>
      <c r="AJ234" s="145">
        <v>0</v>
      </c>
      <c r="AK234" t="str">
        <f>_xlfn.CONCAT("CL_",clonemapC34[[#This Row],[Location]])</f>
        <v>CL_CC2-03:01</v>
      </c>
    </row>
    <row r="235" spans="27:37" x14ac:dyDescent="0.35">
      <c r="AA235" s="128" t="s">
        <v>5537</v>
      </c>
      <c r="AB235" s="10" t="s">
        <v>5153</v>
      </c>
      <c r="AC235" s="51" t="s">
        <v>4679</v>
      </c>
      <c r="AD235" s="10" t="s">
        <v>413</v>
      </c>
      <c r="AE235" s="110" t="s">
        <v>413</v>
      </c>
      <c r="AF235" s="110" t="s">
        <v>413</v>
      </c>
      <c r="AG235" s="3" t="s">
        <v>413</v>
      </c>
      <c r="AH235" s="124"/>
      <c r="AI235" s="145" t="s">
        <v>1636</v>
      </c>
      <c r="AJ235" s="145" t="s">
        <v>1636</v>
      </c>
      <c r="AK235" t="str">
        <f>_xlfn.CONCAT("CL_",clonemapC34[[#This Row],[Location]])</f>
        <v>CL_CC2-03:02</v>
      </c>
    </row>
    <row r="236" spans="27:37" x14ac:dyDescent="0.35">
      <c r="AA236" s="128" t="s">
        <v>5537</v>
      </c>
      <c r="AB236" s="10" t="s">
        <v>5153</v>
      </c>
      <c r="AC236" s="51" t="s">
        <v>4700</v>
      </c>
      <c r="AD236" s="10" t="s">
        <v>413</v>
      </c>
      <c r="AE236" s="111" t="s">
        <v>413</v>
      </c>
      <c r="AF236" s="111" t="s">
        <v>413</v>
      </c>
      <c r="AG236" s="3" t="s">
        <v>413</v>
      </c>
      <c r="AH236" s="124"/>
      <c r="AI236" s="145" t="s">
        <v>1636</v>
      </c>
      <c r="AJ236" s="145" t="s">
        <v>1636</v>
      </c>
      <c r="AK236" t="str">
        <f>_xlfn.CONCAT("CL_",clonemapC34[[#This Row],[Location]])</f>
        <v>CL_CC2-03:03</v>
      </c>
    </row>
    <row r="237" spans="27:37" x14ac:dyDescent="0.35">
      <c r="AA237" s="128" t="s">
        <v>5537</v>
      </c>
      <c r="AB237" s="10" t="s">
        <v>5153</v>
      </c>
      <c r="AC237" s="51" t="s">
        <v>4721</v>
      </c>
      <c r="AD237" s="10" t="s">
        <v>413</v>
      </c>
      <c r="AE237" s="111" t="s">
        <v>413</v>
      </c>
      <c r="AF237" s="111" t="s">
        <v>413</v>
      </c>
      <c r="AG237" s="3" t="s">
        <v>413</v>
      </c>
      <c r="AH237" s="124"/>
      <c r="AI237" s="145" t="s">
        <v>1636</v>
      </c>
      <c r="AJ237" s="145" t="s">
        <v>1636</v>
      </c>
      <c r="AK237" t="str">
        <f>_xlfn.CONCAT("CL_",clonemapC34[[#This Row],[Location]])</f>
        <v>CL_CC2-03:04</v>
      </c>
    </row>
    <row r="238" spans="27:37" x14ac:dyDescent="0.35">
      <c r="AA238" s="128" t="s">
        <v>5537</v>
      </c>
      <c r="AB238" s="10" t="s">
        <v>5154</v>
      </c>
      <c r="AC238" s="51" t="s">
        <v>4657</v>
      </c>
      <c r="AD238" s="10" t="s">
        <v>413</v>
      </c>
      <c r="AE238" s="111" t="s">
        <v>413</v>
      </c>
      <c r="AF238" s="111" t="s">
        <v>413</v>
      </c>
      <c r="AG238" s="3" t="s">
        <v>413</v>
      </c>
      <c r="AH238" s="124"/>
      <c r="AI238" s="145" t="s">
        <v>1636</v>
      </c>
      <c r="AJ238" s="145">
        <v>0</v>
      </c>
      <c r="AK238" t="str">
        <f>_xlfn.CONCAT("CL_",clonemapC34[[#This Row],[Location]])</f>
        <v>CL_CC2-04:01</v>
      </c>
    </row>
    <row r="239" spans="27:37" x14ac:dyDescent="0.35">
      <c r="AA239" s="128" t="s">
        <v>5537</v>
      </c>
      <c r="AB239" s="41" t="s">
        <v>5154</v>
      </c>
      <c r="AC239" s="41" t="s">
        <v>4678</v>
      </c>
      <c r="AD239" s="10" t="s">
        <v>413</v>
      </c>
      <c r="AE239" s="110" t="s">
        <v>413</v>
      </c>
      <c r="AF239" s="110" t="s">
        <v>413</v>
      </c>
      <c r="AG239" s="3" t="s">
        <v>413</v>
      </c>
      <c r="AH239" s="124"/>
      <c r="AI239" s="145" t="s">
        <v>1636</v>
      </c>
      <c r="AJ239" s="145" t="s">
        <v>1636</v>
      </c>
      <c r="AK239" t="str">
        <f>_xlfn.CONCAT("CL_",clonemapC34[[#This Row],[Location]])</f>
        <v>CL_CC2-04:02</v>
      </c>
    </row>
    <row r="240" spans="27:37" x14ac:dyDescent="0.35">
      <c r="AA240" s="128" t="s">
        <v>5537</v>
      </c>
      <c r="AB240" s="10" t="s">
        <v>5154</v>
      </c>
      <c r="AC240" s="51" t="s">
        <v>4699</v>
      </c>
      <c r="AD240" s="10" t="s">
        <v>413</v>
      </c>
      <c r="AE240" s="111" t="s">
        <v>413</v>
      </c>
      <c r="AF240" s="111" t="s">
        <v>413</v>
      </c>
      <c r="AG240" s="3" t="s">
        <v>413</v>
      </c>
      <c r="AH240" s="124"/>
      <c r="AI240" s="145" t="s">
        <v>1636</v>
      </c>
      <c r="AJ240" s="145" t="s">
        <v>1636</v>
      </c>
      <c r="AK240" t="str">
        <f>_xlfn.CONCAT("CL_",clonemapC34[[#This Row],[Location]])</f>
        <v>CL_CC2-04:03</v>
      </c>
    </row>
    <row r="241" spans="27:37" x14ac:dyDescent="0.35">
      <c r="AA241" s="128" t="s">
        <v>5537</v>
      </c>
      <c r="AB241" s="10" t="s">
        <v>5154</v>
      </c>
      <c r="AC241" s="51" t="s">
        <v>4720</v>
      </c>
      <c r="AD241" s="10" t="s">
        <v>413</v>
      </c>
      <c r="AE241" s="111" t="s">
        <v>413</v>
      </c>
      <c r="AF241" s="111" t="s">
        <v>413</v>
      </c>
      <c r="AG241" s="3" t="s">
        <v>413</v>
      </c>
      <c r="AH241" s="124"/>
      <c r="AI241" s="145" t="s">
        <v>1636</v>
      </c>
      <c r="AJ241" s="145" t="s">
        <v>1636</v>
      </c>
      <c r="AK241" t="str">
        <f>_xlfn.CONCAT("CL_",clonemapC34[[#This Row],[Location]])</f>
        <v>CL_CC2-04:04</v>
      </c>
    </row>
    <row r="242" spans="27:37" x14ac:dyDescent="0.35">
      <c r="AA242" s="128" t="s">
        <v>5537</v>
      </c>
      <c r="AB242" s="10" t="s">
        <v>5155</v>
      </c>
      <c r="AC242" s="51" t="s">
        <v>4656</v>
      </c>
      <c r="AD242" s="10" t="s">
        <v>413</v>
      </c>
      <c r="AE242" s="111" t="s">
        <v>413</v>
      </c>
      <c r="AF242" s="111" t="s">
        <v>413</v>
      </c>
      <c r="AG242" s="3" t="s">
        <v>413</v>
      </c>
      <c r="AH242" s="124"/>
      <c r="AI242" s="145" t="s">
        <v>1636</v>
      </c>
      <c r="AJ242" s="145">
        <v>0</v>
      </c>
      <c r="AK242" t="str">
        <f>_xlfn.CONCAT("CL_",clonemapC34[[#This Row],[Location]])</f>
        <v>CL_CC2-05:01</v>
      </c>
    </row>
    <row r="243" spans="27:37" x14ac:dyDescent="0.35">
      <c r="AA243" s="128" t="s">
        <v>5537</v>
      </c>
      <c r="AB243" s="10" t="s">
        <v>5155</v>
      </c>
      <c r="AC243" s="51" t="s">
        <v>4677</v>
      </c>
      <c r="AD243" s="10" t="s">
        <v>413</v>
      </c>
      <c r="AE243" s="110" t="s">
        <v>413</v>
      </c>
      <c r="AF243" s="110" t="s">
        <v>413</v>
      </c>
      <c r="AG243" s="3" t="s">
        <v>413</v>
      </c>
      <c r="AH243" s="124"/>
      <c r="AI243" s="145" t="s">
        <v>1636</v>
      </c>
      <c r="AJ243" s="145" t="s">
        <v>1636</v>
      </c>
      <c r="AK243" t="str">
        <f>_xlfn.CONCAT("CL_",clonemapC34[[#This Row],[Location]])</f>
        <v>CL_CC2-05:02</v>
      </c>
    </row>
    <row r="244" spans="27:37" x14ac:dyDescent="0.35">
      <c r="AA244" s="128" t="s">
        <v>5537</v>
      </c>
      <c r="AB244" s="10" t="s">
        <v>5155</v>
      </c>
      <c r="AC244" s="51" t="s">
        <v>4698</v>
      </c>
      <c r="AD244" s="10" t="s">
        <v>413</v>
      </c>
      <c r="AE244" s="111" t="s">
        <v>413</v>
      </c>
      <c r="AF244" s="111" t="s">
        <v>413</v>
      </c>
      <c r="AG244" s="3" t="s">
        <v>413</v>
      </c>
      <c r="AH244" s="124"/>
      <c r="AI244" s="145" t="s">
        <v>1636</v>
      </c>
      <c r="AJ244" s="145" t="s">
        <v>1636</v>
      </c>
      <c r="AK244" t="str">
        <f>_xlfn.CONCAT("CL_",clonemapC34[[#This Row],[Location]])</f>
        <v>CL_CC2-05:03</v>
      </c>
    </row>
    <row r="245" spans="27:37" x14ac:dyDescent="0.35">
      <c r="AA245" s="128" t="s">
        <v>5537</v>
      </c>
      <c r="AB245" s="10" t="s">
        <v>5155</v>
      </c>
      <c r="AC245" s="51" t="s">
        <v>4719</v>
      </c>
      <c r="AD245" s="10" t="s">
        <v>413</v>
      </c>
      <c r="AE245" s="111" t="s">
        <v>413</v>
      </c>
      <c r="AF245" s="111" t="s">
        <v>413</v>
      </c>
      <c r="AG245" s="3" t="s">
        <v>413</v>
      </c>
      <c r="AH245" s="124"/>
      <c r="AI245" s="145" t="s">
        <v>1636</v>
      </c>
      <c r="AJ245" s="145" t="s">
        <v>1636</v>
      </c>
      <c r="AK245" t="str">
        <f>_xlfn.CONCAT("CL_",clonemapC34[[#This Row],[Location]])</f>
        <v>CL_CC2-05:04</v>
      </c>
    </row>
    <row r="246" spans="27:37" x14ac:dyDescent="0.35">
      <c r="AA246" s="128" t="s">
        <v>5537</v>
      </c>
      <c r="AB246" s="10" t="s">
        <v>5156</v>
      </c>
      <c r="AC246" s="51" t="s">
        <v>4655</v>
      </c>
      <c r="AD246" s="10" t="s">
        <v>413</v>
      </c>
      <c r="AE246" s="111" t="s">
        <v>413</v>
      </c>
      <c r="AF246" s="111" t="s">
        <v>413</v>
      </c>
      <c r="AG246" s="3" t="s">
        <v>413</v>
      </c>
      <c r="AH246" s="124"/>
      <c r="AI246" s="145" t="s">
        <v>1636</v>
      </c>
      <c r="AJ246" s="145">
        <v>0</v>
      </c>
      <c r="AK246" t="str">
        <f>_xlfn.CONCAT("CL_",clonemapC34[[#This Row],[Location]])</f>
        <v>CL_CC2-06:01</v>
      </c>
    </row>
    <row r="247" spans="27:37" x14ac:dyDescent="0.35">
      <c r="AA247" s="128" t="s">
        <v>5537</v>
      </c>
      <c r="AB247" s="10" t="s">
        <v>5156</v>
      </c>
      <c r="AC247" s="51" t="s">
        <v>4676</v>
      </c>
      <c r="AD247" s="10" t="s">
        <v>413</v>
      </c>
      <c r="AE247" s="110" t="s">
        <v>413</v>
      </c>
      <c r="AF247" s="110" t="s">
        <v>413</v>
      </c>
      <c r="AG247" s="3" t="s">
        <v>413</v>
      </c>
      <c r="AH247" s="124"/>
      <c r="AI247" s="145" t="s">
        <v>1636</v>
      </c>
      <c r="AJ247" s="145" t="s">
        <v>1636</v>
      </c>
      <c r="AK247" t="str">
        <f>_xlfn.CONCAT("CL_",clonemapC34[[#This Row],[Location]])</f>
        <v>CL_CC2-06:02</v>
      </c>
    </row>
    <row r="248" spans="27:37" x14ac:dyDescent="0.35">
      <c r="AA248" s="128" t="s">
        <v>5537</v>
      </c>
      <c r="AB248" s="10" t="s">
        <v>5156</v>
      </c>
      <c r="AC248" s="51" t="s">
        <v>4697</v>
      </c>
      <c r="AD248" s="10" t="s">
        <v>413</v>
      </c>
      <c r="AE248" s="111" t="s">
        <v>413</v>
      </c>
      <c r="AF248" s="111" t="s">
        <v>413</v>
      </c>
      <c r="AG248" s="3" t="s">
        <v>413</v>
      </c>
      <c r="AH248" s="124"/>
      <c r="AI248" s="145" t="s">
        <v>1636</v>
      </c>
      <c r="AJ248" s="145" t="s">
        <v>1636</v>
      </c>
      <c r="AK248" t="str">
        <f>_xlfn.CONCAT("CL_",clonemapC34[[#This Row],[Location]])</f>
        <v>CL_CC2-06:03</v>
      </c>
    </row>
    <row r="249" spans="27:37" x14ac:dyDescent="0.35">
      <c r="AA249" s="128" t="s">
        <v>5537</v>
      </c>
      <c r="AB249" s="10" t="s">
        <v>5156</v>
      </c>
      <c r="AC249" s="51" t="s">
        <v>4718</v>
      </c>
      <c r="AD249" s="10" t="s">
        <v>413</v>
      </c>
      <c r="AE249" s="111" t="s">
        <v>413</v>
      </c>
      <c r="AF249" s="111" t="s">
        <v>413</v>
      </c>
      <c r="AG249" s="3" t="s">
        <v>413</v>
      </c>
      <c r="AH249" s="124"/>
      <c r="AI249" s="145" t="s">
        <v>1636</v>
      </c>
      <c r="AJ249" s="145" t="s">
        <v>1636</v>
      </c>
      <c r="AK249" t="str">
        <f>_xlfn.CONCAT("CL_",clonemapC34[[#This Row],[Location]])</f>
        <v>CL_CC2-06:04</v>
      </c>
    </row>
    <row r="250" spans="27:37" x14ac:dyDescent="0.35">
      <c r="AA250" s="128" t="s">
        <v>5537</v>
      </c>
      <c r="AB250" s="10" t="s">
        <v>5157</v>
      </c>
      <c r="AC250" s="51" t="s">
        <v>4654</v>
      </c>
      <c r="AD250" s="10" t="s">
        <v>413</v>
      </c>
      <c r="AE250" s="111" t="s">
        <v>413</v>
      </c>
      <c r="AF250" s="111" t="s">
        <v>413</v>
      </c>
      <c r="AG250" s="3" t="s">
        <v>413</v>
      </c>
      <c r="AH250" s="124"/>
      <c r="AI250" s="145" t="s">
        <v>1636</v>
      </c>
      <c r="AJ250" s="145">
        <v>0</v>
      </c>
      <c r="AK250" t="str">
        <f>_xlfn.CONCAT("CL_",clonemapC34[[#This Row],[Location]])</f>
        <v>CL_CC2-07:01</v>
      </c>
    </row>
    <row r="251" spans="27:37" x14ac:dyDescent="0.35">
      <c r="AA251" s="128" t="s">
        <v>5537</v>
      </c>
      <c r="AB251" s="10" t="s">
        <v>5157</v>
      </c>
      <c r="AC251" s="51" t="s">
        <v>4675</v>
      </c>
      <c r="AD251" s="10" t="s">
        <v>413</v>
      </c>
      <c r="AE251" s="110" t="s">
        <v>413</v>
      </c>
      <c r="AF251" s="110" t="s">
        <v>413</v>
      </c>
      <c r="AG251" s="3" t="s">
        <v>413</v>
      </c>
      <c r="AH251" s="124"/>
      <c r="AI251" s="145" t="s">
        <v>1636</v>
      </c>
      <c r="AJ251" s="145" t="s">
        <v>1636</v>
      </c>
      <c r="AK251" t="str">
        <f>_xlfn.CONCAT("CL_",clonemapC34[[#This Row],[Location]])</f>
        <v>CL_CC2-07:02</v>
      </c>
    </row>
    <row r="252" spans="27:37" x14ac:dyDescent="0.35">
      <c r="AA252" s="128" t="s">
        <v>5537</v>
      </c>
      <c r="AB252" s="10" t="s">
        <v>5157</v>
      </c>
      <c r="AC252" s="51" t="s">
        <v>4696</v>
      </c>
      <c r="AD252" s="10" t="s">
        <v>413</v>
      </c>
      <c r="AE252" s="111" t="s">
        <v>413</v>
      </c>
      <c r="AF252" s="111" t="s">
        <v>413</v>
      </c>
      <c r="AG252" s="3" t="s">
        <v>413</v>
      </c>
      <c r="AH252" s="124"/>
      <c r="AI252" s="145" t="s">
        <v>1636</v>
      </c>
      <c r="AJ252" s="145" t="s">
        <v>1636</v>
      </c>
      <c r="AK252" t="str">
        <f>_xlfn.CONCAT("CL_",clonemapC34[[#This Row],[Location]])</f>
        <v>CL_CC2-07:03</v>
      </c>
    </row>
    <row r="253" spans="27:37" x14ac:dyDescent="0.35">
      <c r="AA253" s="128" t="s">
        <v>5537</v>
      </c>
      <c r="AB253" s="10" t="s">
        <v>5157</v>
      </c>
      <c r="AC253" s="51" t="s">
        <v>4717</v>
      </c>
      <c r="AD253" s="10" t="s">
        <v>413</v>
      </c>
      <c r="AE253" s="111" t="s">
        <v>413</v>
      </c>
      <c r="AF253" s="111" t="s">
        <v>413</v>
      </c>
      <c r="AG253" s="3" t="s">
        <v>413</v>
      </c>
      <c r="AH253" s="124"/>
      <c r="AI253" s="145" t="s">
        <v>1636</v>
      </c>
      <c r="AJ253" s="145" t="s">
        <v>1636</v>
      </c>
      <c r="AK253" t="str">
        <f>_xlfn.CONCAT("CL_",clonemapC34[[#This Row],[Location]])</f>
        <v>CL_CC2-07:04</v>
      </c>
    </row>
    <row r="254" spans="27:37" x14ac:dyDescent="0.35">
      <c r="AA254" s="128" t="s">
        <v>5537</v>
      </c>
      <c r="AB254" s="10" t="s">
        <v>5158</v>
      </c>
      <c r="AC254" s="51" t="s">
        <v>4667</v>
      </c>
      <c r="AD254" s="10" t="s">
        <v>2092</v>
      </c>
      <c r="AE254" s="111" t="s">
        <v>2100</v>
      </c>
      <c r="AF254" s="111" t="s">
        <v>2100</v>
      </c>
      <c r="AG254" s="3" t="s">
        <v>4946</v>
      </c>
      <c r="AH254" s="124">
        <v>7</v>
      </c>
      <c r="AI254" s="145" t="s">
        <v>2353</v>
      </c>
      <c r="AJ254" s="145">
        <v>49</v>
      </c>
      <c r="AK254" t="str">
        <f>_xlfn.CONCAT("CL_",clonemapC34[[#This Row],[Location]])</f>
        <v>CL_CC3-01:01</v>
      </c>
    </row>
    <row r="255" spans="27:37" x14ac:dyDescent="0.35">
      <c r="AA255" s="128" t="s">
        <v>5537</v>
      </c>
      <c r="AB255" s="10" t="s">
        <v>5158</v>
      </c>
      <c r="AC255" s="51" t="s">
        <v>4688</v>
      </c>
      <c r="AD255" s="10" t="s">
        <v>834</v>
      </c>
      <c r="AE255" s="110" t="s">
        <v>1150</v>
      </c>
      <c r="AF255" s="110" t="s">
        <v>1150</v>
      </c>
      <c r="AG255" s="3" t="s">
        <v>4306</v>
      </c>
      <c r="AH255" s="124">
        <v>42</v>
      </c>
      <c r="AI255" s="145" t="s">
        <v>2353</v>
      </c>
      <c r="AJ255" s="145" t="s">
        <v>1636</v>
      </c>
      <c r="AK255" t="str">
        <f>_xlfn.CONCAT("CL_",clonemapC34[[#This Row],[Location]])</f>
        <v>CL_CC3-01:02</v>
      </c>
    </row>
    <row r="256" spans="27:37" x14ac:dyDescent="0.35">
      <c r="AA256" s="128" t="s">
        <v>5537</v>
      </c>
      <c r="AB256" s="10" t="s">
        <v>5158</v>
      </c>
      <c r="AC256" s="51" t="s">
        <v>4709</v>
      </c>
      <c r="AD256" s="10" t="s">
        <v>413</v>
      </c>
      <c r="AE256" s="111" t="s">
        <v>413</v>
      </c>
      <c r="AF256" s="111" t="s">
        <v>413</v>
      </c>
      <c r="AG256" s="3" t="s">
        <v>413</v>
      </c>
      <c r="AH256" s="124"/>
      <c r="AI256" s="145" t="s">
        <v>1636</v>
      </c>
      <c r="AJ256" s="145" t="s">
        <v>1636</v>
      </c>
      <c r="AK256" t="str">
        <f>_xlfn.CONCAT("CL_",clonemapC34[[#This Row],[Location]])</f>
        <v>CL_CC3-01:03</v>
      </c>
    </row>
    <row r="257" spans="27:37" x14ac:dyDescent="0.35">
      <c r="AA257" s="128" t="s">
        <v>5537</v>
      </c>
      <c r="AB257" s="10" t="s">
        <v>5158</v>
      </c>
      <c r="AC257" s="51" t="s">
        <v>4730</v>
      </c>
      <c r="AD257" s="10" t="s">
        <v>413</v>
      </c>
      <c r="AE257" s="111" t="s">
        <v>413</v>
      </c>
      <c r="AF257" s="111" t="s">
        <v>413</v>
      </c>
      <c r="AG257" s="3" t="s">
        <v>413</v>
      </c>
      <c r="AH257" s="124"/>
      <c r="AI257" s="145" t="s">
        <v>1636</v>
      </c>
      <c r="AJ257" s="145" t="s">
        <v>1636</v>
      </c>
      <c r="AK257" t="str">
        <f>_xlfn.CONCAT("CL_",clonemapC34[[#This Row],[Location]])</f>
        <v>CL_CC3-01:04</v>
      </c>
    </row>
    <row r="258" spans="27:37" x14ac:dyDescent="0.35">
      <c r="AA258" s="128" t="s">
        <v>5537</v>
      </c>
      <c r="AB258" s="10" t="s">
        <v>5160</v>
      </c>
      <c r="AC258" s="51" t="s">
        <v>4666</v>
      </c>
      <c r="AD258" s="10" t="s">
        <v>834</v>
      </c>
      <c r="AE258" s="111" t="s">
        <v>1150</v>
      </c>
      <c r="AF258" s="111" t="s">
        <v>1150</v>
      </c>
      <c r="AG258" s="3" t="s">
        <v>4924</v>
      </c>
      <c r="AH258" s="124">
        <v>10</v>
      </c>
      <c r="AI258" s="145" t="s">
        <v>2353</v>
      </c>
      <c r="AJ258" s="145">
        <v>48</v>
      </c>
      <c r="AK258" t="str">
        <f>_xlfn.CONCAT("CL_",clonemapC34[[#This Row],[Location]])</f>
        <v>CL_CC3-02:01</v>
      </c>
    </row>
    <row r="259" spans="27:37" x14ac:dyDescent="0.35">
      <c r="AA259" s="128" t="s">
        <v>5537</v>
      </c>
      <c r="AB259" s="10" t="s">
        <v>5160</v>
      </c>
      <c r="AC259" s="51" t="s">
        <v>4687</v>
      </c>
      <c r="AD259" s="10" t="s">
        <v>832</v>
      </c>
      <c r="AE259" s="110" t="s">
        <v>1111</v>
      </c>
      <c r="AF259" s="110" t="s">
        <v>1111</v>
      </c>
      <c r="AG259" s="3" t="s">
        <v>4911</v>
      </c>
      <c r="AH259" s="124">
        <v>38</v>
      </c>
      <c r="AI259" s="145" t="s">
        <v>2353</v>
      </c>
      <c r="AJ259" s="145" t="s">
        <v>1636</v>
      </c>
      <c r="AK259" t="str">
        <f>_xlfn.CONCAT("CL_",clonemapC34[[#This Row],[Location]])</f>
        <v>CL_CC3-02:02</v>
      </c>
    </row>
    <row r="260" spans="27:37" x14ac:dyDescent="0.35">
      <c r="AA260" s="128" t="s">
        <v>5537</v>
      </c>
      <c r="AB260" s="10" t="s">
        <v>5160</v>
      </c>
      <c r="AC260" s="51" t="s">
        <v>4708</v>
      </c>
      <c r="AD260" s="10" t="s">
        <v>413</v>
      </c>
      <c r="AE260" s="111" t="s">
        <v>413</v>
      </c>
      <c r="AF260" s="111" t="s">
        <v>413</v>
      </c>
      <c r="AG260" s="3" t="s">
        <v>413</v>
      </c>
      <c r="AH260" s="124"/>
      <c r="AI260" s="145" t="s">
        <v>1636</v>
      </c>
      <c r="AJ260" s="145" t="s">
        <v>1636</v>
      </c>
      <c r="AK260" t="str">
        <f>_xlfn.CONCAT("CL_",clonemapC34[[#This Row],[Location]])</f>
        <v>CL_CC3-02:03</v>
      </c>
    </row>
    <row r="261" spans="27:37" x14ac:dyDescent="0.35">
      <c r="AA261" s="128" t="s">
        <v>5537</v>
      </c>
      <c r="AB261" s="10" t="s">
        <v>5160</v>
      </c>
      <c r="AC261" s="51" t="s">
        <v>4729</v>
      </c>
      <c r="AD261" s="10" t="s">
        <v>413</v>
      </c>
      <c r="AE261" s="111" t="s">
        <v>413</v>
      </c>
      <c r="AF261" s="111" t="s">
        <v>413</v>
      </c>
      <c r="AG261" s="3" t="s">
        <v>413</v>
      </c>
      <c r="AH261" s="124"/>
      <c r="AI261" s="145" t="s">
        <v>1636</v>
      </c>
      <c r="AJ261" s="145" t="s">
        <v>1636</v>
      </c>
      <c r="AK261" t="str">
        <f>_xlfn.CONCAT("CL_",clonemapC34[[#This Row],[Location]])</f>
        <v>CL_CC3-02:04</v>
      </c>
    </row>
    <row r="262" spans="27:37" x14ac:dyDescent="0.35">
      <c r="AA262" s="128" t="s">
        <v>5537</v>
      </c>
      <c r="AB262" s="10" t="s">
        <v>5161</v>
      </c>
      <c r="AC262" s="51" t="s">
        <v>4665</v>
      </c>
      <c r="AD262" s="10" t="s">
        <v>834</v>
      </c>
      <c r="AE262" s="111" t="s">
        <v>1150</v>
      </c>
      <c r="AF262" s="111" t="s">
        <v>1150</v>
      </c>
      <c r="AG262" s="3" t="s">
        <v>4913</v>
      </c>
      <c r="AH262" s="124">
        <v>49</v>
      </c>
      <c r="AI262" s="145" t="s">
        <v>2353</v>
      </c>
      <c r="AJ262" s="145">
        <v>49</v>
      </c>
      <c r="AK262" t="str">
        <f>_xlfn.CONCAT("CL_",clonemapC34[[#This Row],[Location]])</f>
        <v>CL_CC3-03:01</v>
      </c>
    </row>
    <row r="263" spans="27:37" x14ac:dyDescent="0.35">
      <c r="AA263" s="128" t="s">
        <v>5537</v>
      </c>
      <c r="AB263" s="10" t="s">
        <v>5161</v>
      </c>
      <c r="AC263" s="51" t="s">
        <v>4686</v>
      </c>
      <c r="AD263" s="10" t="s">
        <v>413</v>
      </c>
      <c r="AE263" s="110" t="s">
        <v>413</v>
      </c>
      <c r="AF263" s="110" t="s">
        <v>413</v>
      </c>
      <c r="AG263" s="3" t="s">
        <v>413</v>
      </c>
      <c r="AH263" s="124"/>
      <c r="AI263" s="145" t="s">
        <v>1636</v>
      </c>
      <c r="AJ263" s="145" t="s">
        <v>1636</v>
      </c>
      <c r="AK263" t="str">
        <f>_xlfn.CONCAT("CL_",clonemapC34[[#This Row],[Location]])</f>
        <v>CL_CC3-03:02</v>
      </c>
    </row>
    <row r="264" spans="27:37" x14ac:dyDescent="0.35">
      <c r="AA264" s="128" t="s">
        <v>5537</v>
      </c>
      <c r="AB264" s="10" t="s">
        <v>5161</v>
      </c>
      <c r="AC264" s="51" t="s">
        <v>4707</v>
      </c>
      <c r="AD264" s="10" t="s">
        <v>413</v>
      </c>
      <c r="AE264" s="111" t="s">
        <v>413</v>
      </c>
      <c r="AF264" s="111" t="s">
        <v>413</v>
      </c>
      <c r="AG264" s="3" t="s">
        <v>413</v>
      </c>
      <c r="AH264" s="124"/>
      <c r="AI264" s="145" t="s">
        <v>1636</v>
      </c>
      <c r="AJ264" s="145" t="s">
        <v>1636</v>
      </c>
      <c r="AK264" t="str">
        <f>_xlfn.CONCAT("CL_",clonemapC34[[#This Row],[Location]])</f>
        <v>CL_CC3-03:03</v>
      </c>
    </row>
    <row r="265" spans="27:37" x14ac:dyDescent="0.35">
      <c r="AA265" s="128" t="s">
        <v>5537</v>
      </c>
      <c r="AB265" s="10" t="s">
        <v>5161</v>
      </c>
      <c r="AC265" s="51" t="s">
        <v>4728</v>
      </c>
      <c r="AD265" s="10" t="s">
        <v>413</v>
      </c>
      <c r="AE265" s="111" t="s">
        <v>413</v>
      </c>
      <c r="AF265" s="111" t="s">
        <v>413</v>
      </c>
      <c r="AG265" s="3" t="s">
        <v>413</v>
      </c>
      <c r="AH265" s="124"/>
      <c r="AI265" s="145" t="s">
        <v>1636</v>
      </c>
      <c r="AJ265" s="145" t="s">
        <v>1636</v>
      </c>
      <c r="AK265" t="str">
        <f>_xlfn.CONCAT("CL_",clonemapC34[[#This Row],[Location]])</f>
        <v>CL_CC3-03:04</v>
      </c>
    </row>
    <row r="266" spans="27:37" x14ac:dyDescent="0.35">
      <c r="AA266" s="128" t="s">
        <v>5537</v>
      </c>
      <c r="AB266" s="10" t="s">
        <v>5162</v>
      </c>
      <c r="AC266" s="51" t="s">
        <v>4664</v>
      </c>
      <c r="AD266" s="10" t="s">
        <v>832</v>
      </c>
      <c r="AE266" s="111" t="s">
        <v>1111</v>
      </c>
      <c r="AF266" s="111" t="s">
        <v>1111</v>
      </c>
      <c r="AG266" s="3" t="s">
        <v>5218</v>
      </c>
      <c r="AH266" s="124">
        <v>24</v>
      </c>
      <c r="AI266" s="145" t="s">
        <v>2353</v>
      </c>
      <c r="AJ266" s="145">
        <v>43</v>
      </c>
      <c r="AK266" t="str">
        <f>_xlfn.CONCAT("CL_",clonemapC34[[#This Row],[Location]])</f>
        <v>CL_CC3-04:01</v>
      </c>
    </row>
    <row r="267" spans="27:37" x14ac:dyDescent="0.35">
      <c r="AA267" s="128" t="s">
        <v>5537</v>
      </c>
      <c r="AB267" s="10" t="s">
        <v>5162</v>
      </c>
      <c r="AC267" s="51" t="s">
        <v>4685</v>
      </c>
      <c r="AD267" s="10" t="s">
        <v>832</v>
      </c>
      <c r="AE267" s="110" t="s">
        <v>1111</v>
      </c>
      <c r="AF267" s="110" t="s">
        <v>1111</v>
      </c>
      <c r="AG267" s="3" t="s">
        <v>5219</v>
      </c>
      <c r="AH267" s="124">
        <v>7</v>
      </c>
      <c r="AI267" s="145" t="s">
        <v>2353</v>
      </c>
      <c r="AJ267" s="145" t="s">
        <v>1636</v>
      </c>
      <c r="AK267" t="str">
        <f>_xlfn.CONCAT("CL_",clonemapC34[[#This Row],[Location]])</f>
        <v>CL_CC3-04:02</v>
      </c>
    </row>
    <row r="268" spans="27:37" x14ac:dyDescent="0.35">
      <c r="AA268" s="128" t="s">
        <v>5537</v>
      </c>
      <c r="AB268" s="10" t="s">
        <v>5162</v>
      </c>
      <c r="AC268" s="51" t="s">
        <v>4706</v>
      </c>
      <c r="AD268" s="10" t="s">
        <v>832</v>
      </c>
      <c r="AE268" s="111" t="s">
        <v>1111</v>
      </c>
      <c r="AF268" s="111" t="s">
        <v>1111</v>
      </c>
      <c r="AG268" s="3" t="s">
        <v>5220</v>
      </c>
      <c r="AH268" s="124">
        <v>12</v>
      </c>
      <c r="AI268" s="145" t="s">
        <v>2353</v>
      </c>
      <c r="AJ268" s="145" t="s">
        <v>1636</v>
      </c>
      <c r="AK268" t="str">
        <f>_xlfn.CONCAT("CL_",clonemapC34[[#This Row],[Location]])</f>
        <v>CL_CC3-04:03</v>
      </c>
    </row>
    <row r="269" spans="27:37" x14ac:dyDescent="0.35">
      <c r="AA269" s="128" t="s">
        <v>5537</v>
      </c>
      <c r="AB269" s="10" t="s">
        <v>5162</v>
      </c>
      <c r="AC269" s="51" t="s">
        <v>4727</v>
      </c>
      <c r="AD269" s="10" t="s">
        <v>1636</v>
      </c>
      <c r="AE269" s="111" t="s">
        <v>1636</v>
      </c>
      <c r="AF269" s="111" t="s">
        <v>1636</v>
      </c>
      <c r="AG269" s="3"/>
      <c r="AH269" s="124"/>
      <c r="AI269" s="145" t="s">
        <v>1636</v>
      </c>
      <c r="AJ269" s="145" t="s">
        <v>1636</v>
      </c>
      <c r="AK269" t="str">
        <f>_xlfn.CONCAT("CL_",clonemapC34[[#This Row],[Location]])</f>
        <v>CL_CC3-04:04</v>
      </c>
    </row>
    <row r="270" spans="27:37" x14ac:dyDescent="0.35">
      <c r="AA270" s="128" t="s">
        <v>5537</v>
      </c>
      <c r="AB270" s="10" t="s">
        <v>5163</v>
      </c>
      <c r="AC270" s="51" t="s">
        <v>4663</v>
      </c>
      <c r="AD270" s="10" t="s">
        <v>832</v>
      </c>
      <c r="AE270" s="111" t="s">
        <v>1111</v>
      </c>
      <c r="AF270" s="111" t="s">
        <v>1111</v>
      </c>
      <c r="AG270" s="3" t="s">
        <v>5221</v>
      </c>
      <c r="AH270" s="124">
        <v>28</v>
      </c>
      <c r="AI270" s="145" t="s">
        <v>2353</v>
      </c>
      <c r="AJ270" s="145">
        <v>49</v>
      </c>
      <c r="AK270" t="str">
        <f>_xlfn.CONCAT("CL_",clonemapC34[[#This Row],[Location]])</f>
        <v>CL_CC3-05:01</v>
      </c>
    </row>
    <row r="271" spans="27:37" x14ac:dyDescent="0.35">
      <c r="AA271" s="128" t="s">
        <v>5537</v>
      </c>
      <c r="AB271" s="10" t="s">
        <v>5163</v>
      </c>
      <c r="AC271" s="51" t="s">
        <v>4684</v>
      </c>
      <c r="AD271" s="10" t="s">
        <v>832</v>
      </c>
      <c r="AE271" s="110" t="s">
        <v>1111</v>
      </c>
      <c r="AF271" s="110" t="s">
        <v>1111</v>
      </c>
      <c r="AG271" s="3" t="s">
        <v>5219</v>
      </c>
      <c r="AH271" s="124">
        <v>21</v>
      </c>
      <c r="AI271" s="145" t="s">
        <v>2353</v>
      </c>
      <c r="AJ271" s="145" t="s">
        <v>1636</v>
      </c>
      <c r="AK271" t="str">
        <f>_xlfn.CONCAT("CL_",clonemapC34[[#This Row],[Location]])</f>
        <v>CL_CC3-05:02</v>
      </c>
    </row>
    <row r="272" spans="27:37" x14ac:dyDescent="0.35">
      <c r="AA272" s="128" t="s">
        <v>5537</v>
      </c>
      <c r="AB272" s="10" t="s">
        <v>5163</v>
      </c>
      <c r="AC272" s="51" t="s">
        <v>4705</v>
      </c>
      <c r="AD272" s="10" t="s">
        <v>413</v>
      </c>
      <c r="AE272" s="111" t="s">
        <v>413</v>
      </c>
      <c r="AF272" s="111" t="s">
        <v>413</v>
      </c>
      <c r="AG272" s="3" t="s">
        <v>413</v>
      </c>
      <c r="AH272" s="124"/>
      <c r="AI272" s="145" t="s">
        <v>1636</v>
      </c>
      <c r="AJ272" s="145" t="s">
        <v>1636</v>
      </c>
      <c r="AK272" t="str">
        <f>_xlfn.CONCAT("CL_",clonemapC34[[#This Row],[Location]])</f>
        <v>CL_CC3-05:03</v>
      </c>
    </row>
    <row r="273" spans="27:37" x14ac:dyDescent="0.35">
      <c r="AA273" s="128" t="s">
        <v>5537</v>
      </c>
      <c r="AB273" s="10" t="s">
        <v>5163</v>
      </c>
      <c r="AC273" s="51" t="s">
        <v>4726</v>
      </c>
      <c r="AD273" s="10" t="s">
        <v>413</v>
      </c>
      <c r="AE273" s="111" t="s">
        <v>413</v>
      </c>
      <c r="AF273" s="111" t="s">
        <v>413</v>
      </c>
      <c r="AG273" s="3" t="s">
        <v>413</v>
      </c>
      <c r="AH273" s="124"/>
      <c r="AI273" s="145" t="s">
        <v>1636</v>
      </c>
      <c r="AJ273" s="145" t="s">
        <v>1636</v>
      </c>
      <c r="AK273" t="str">
        <f>_xlfn.CONCAT("CL_",clonemapC34[[#This Row],[Location]])</f>
        <v>CL_CC3-05:04</v>
      </c>
    </row>
    <row r="274" spans="27:37" x14ac:dyDescent="0.35">
      <c r="AA274" s="128" t="s">
        <v>5537</v>
      </c>
      <c r="AB274" s="10" t="s">
        <v>5164</v>
      </c>
      <c r="AC274" s="51" t="s">
        <v>4662</v>
      </c>
      <c r="AD274" s="10" t="s">
        <v>837</v>
      </c>
      <c r="AE274" s="111" t="s">
        <v>1099</v>
      </c>
      <c r="AF274" s="111" t="s">
        <v>1099</v>
      </c>
      <c r="AG274" s="3" t="s">
        <v>4910</v>
      </c>
      <c r="AH274" s="124">
        <v>19</v>
      </c>
      <c r="AI274" s="145" t="s">
        <v>2353</v>
      </c>
      <c r="AJ274" s="145">
        <v>45</v>
      </c>
      <c r="AK274" t="str">
        <f>_xlfn.CONCAT("CL_",clonemapC34[[#This Row],[Location]])</f>
        <v>CL_CC3-06:01</v>
      </c>
    </row>
    <row r="275" spans="27:37" x14ac:dyDescent="0.35">
      <c r="AA275" s="128" t="s">
        <v>5537</v>
      </c>
      <c r="AB275" s="10" t="s">
        <v>5164</v>
      </c>
      <c r="AC275" s="51" t="s">
        <v>4683</v>
      </c>
      <c r="AD275" s="10" t="s">
        <v>2092</v>
      </c>
      <c r="AE275" s="110" t="s">
        <v>2100</v>
      </c>
      <c r="AF275" s="110" t="s">
        <v>2100</v>
      </c>
      <c r="AG275" s="3" t="s">
        <v>4947</v>
      </c>
      <c r="AH275" s="124">
        <v>14</v>
      </c>
      <c r="AI275" s="145" t="s">
        <v>2353</v>
      </c>
      <c r="AJ275" s="145" t="s">
        <v>1636</v>
      </c>
      <c r="AK275" t="str">
        <f>_xlfn.CONCAT("CL_",clonemapC34[[#This Row],[Location]])</f>
        <v>CL_CC3-06:02</v>
      </c>
    </row>
    <row r="276" spans="27:37" x14ac:dyDescent="0.35">
      <c r="AA276" s="128" t="s">
        <v>5537</v>
      </c>
      <c r="AB276" s="10" t="s">
        <v>5164</v>
      </c>
      <c r="AC276" s="51" t="s">
        <v>4704</v>
      </c>
      <c r="AD276" s="10" t="s">
        <v>834</v>
      </c>
      <c r="AE276" s="110" t="s">
        <v>1150</v>
      </c>
      <c r="AF276" s="110" t="s">
        <v>1150</v>
      </c>
      <c r="AG276" s="3" t="s">
        <v>4299</v>
      </c>
      <c r="AH276" s="124">
        <v>12</v>
      </c>
      <c r="AI276" s="145" t="s">
        <v>2353</v>
      </c>
      <c r="AJ276" s="145" t="s">
        <v>1636</v>
      </c>
      <c r="AK276" t="str">
        <f>_xlfn.CONCAT("CL_",clonemapC34[[#This Row],[Location]])</f>
        <v>CL_CC3-06:03</v>
      </c>
    </row>
    <row r="277" spans="27:37" x14ac:dyDescent="0.35">
      <c r="AA277" s="128" t="s">
        <v>5537</v>
      </c>
      <c r="AB277" s="10" t="s">
        <v>5164</v>
      </c>
      <c r="AC277" s="51" t="s">
        <v>4725</v>
      </c>
      <c r="AD277" s="10" t="s">
        <v>413</v>
      </c>
      <c r="AE277" s="110" t="s">
        <v>413</v>
      </c>
      <c r="AF277" s="110" t="s">
        <v>413</v>
      </c>
      <c r="AG277" s="3" t="s">
        <v>413</v>
      </c>
      <c r="AH277" s="124"/>
      <c r="AI277" s="145" t="s">
        <v>1636</v>
      </c>
      <c r="AJ277" s="145" t="s">
        <v>1636</v>
      </c>
      <c r="AK277" t="str">
        <f>_xlfn.CONCAT("CL_",clonemapC34[[#This Row],[Location]])</f>
        <v>CL_CC3-06:04</v>
      </c>
    </row>
    <row r="278" spans="27:37" x14ac:dyDescent="0.35">
      <c r="AA278" s="128" t="s">
        <v>5537</v>
      </c>
      <c r="AB278" s="10" t="s">
        <v>5165</v>
      </c>
      <c r="AC278" s="51" t="s">
        <v>4661</v>
      </c>
      <c r="AD278" s="10" t="s">
        <v>4142</v>
      </c>
      <c r="AE278" s="110" t="s">
        <v>4153</v>
      </c>
      <c r="AF278" s="110" t="s">
        <v>4153</v>
      </c>
      <c r="AG278" s="3" t="s">
        <v>4117</v>
      </c>
      <c r="AH278" s="124">
        <v>17</v>
      </c>
      <c r="AI278" s="145" t="s">
        <v>2353</v>
      </c>
      <c r="AJ278" s="145">
        <v>59</v>
      </c>
      <c r="AK278" t="str">
        <f>_xlfn.CONCAT("CL_",clonemapC34[[#This Row],[Location]])</f>
        <v>CL_CC3-07:01</v>
      </c>
    </row>
    <row r="279" spans="27:37" x14ac:dyDescent="0.35">
      <c r="AA279" s="128" t="s">
        <v>5537</v>
      </c>
      <c r="AB279" s="10" t="s">
        <v>5165</v>
      </c>
      <c r="AC279" s="51" t="s">
        <v>4682</v>
      </c>
      <c r="AD279" s="10" t="s">
        <v>834</v>
      </c>
      <c r="AE279" s="110" t="s">
        <v>1150</v>
      </c>
      <c r="AF279" s="110" t="s">
        <v>1150</v>
      </c>
      <c r="AG279" s="3" t="s">
        <v>4302</v>
      </c>
      <c r="AH279" s="124">
        <v>42</v>
      </c>
      <c r="AI279" s="145" t="s">
        <v>2353</v>
      </c>
      <c r="AJ279" s="145" t="s">
        <v>1636</v>
      </c>
      <c r="AK279" t="str">
        <f>_xlfn.CONCAT("CL_",clonemapC34[[#This Row],[Location]])</f>
        <v>CL_CC3-07:02</v>
      </c>
    </row>
    <row r="280" spans="27:37" x14ac:dyDescent="0.35">
      <c r="AA280" s="128" t="s">
        <v>5537</v>
      </c>
      <c r="AB280" s="10" t="s">
        <v>5165</v>
      </c>
      <c r="AC280" s="51" t="s">
        <v>4703</v>
      </c>
      <c r="AD280" s="10" t="s">
        <v>413</v>
      </c>
      <c r="AE280" s="110" t="s">
        <v>413</v>
      </c>
      <c r="AF280" s="110" t="s">
        <v>413</v>
      </c>
      <c r="AG280" s="3" t="s">
        <v>413</v>
      </c>
      <c r="AH280" s="124"/>
      <c r="AI280" s="145" t="s">
        <v>1636</v>
      </c>
      <c r="AJ280" s="145" t="s">
        <v>1636</v>
      </c>
      <c r="AK280" t="str">
        <f>_xlfn.CONCAT("CL_",clonemapC34[[#This Row],[Location]])</f>
        <v>CL_CC3-07:03</v>
      </c>
    </row>
    <row r="281" spans="27:37" x14ac:dyDescent="0.35">
      <c r="AA281" s="128" t="s">
        <v>5537</v>
      </c>
      <c r="AB281" s="10" t="s">
        <v>5165</v>
      </c>
      <c r="AC281" s="51" t="s">
        <v>4724</v>
      </c>
      <c r="AD281" s="10" t="s">
        <v>413</v>
      </c>
      <c r="AE281" s="110" t="s">
        <v>413</v>
      </c>
      <c r="AF281" s="110" t="s">
        <v>413</v>
      </c>
      <c r="AG281" s="3" t="s">
        <v>413</v>
      </c>
      <c r="AH281" s="124"/>
      <c r="AI281" s="145" t="s">
        <v>1636</v>
      </c>
      <c r="AJ281" s="145" t="s">
        <v>1636</v>
      </c>
      <c r="AK281" t="str">
        <f>_xlfn.CONCAT("CL_",clonemapC34[[#This Row],[Location]])</f>
        <v>CL_CC3-07:04</v>
      </c>
    </row>
    <row r="282" spans="27:37" x14ac:dyDescent="0.35">
      <c r="AA282" s="128" t="s">
        <v>5537</v>
      </c>
      <c r="AB282" s="10" t="s">
        <v>5166</v>
      </c>
      <c r="AC282" s="51" t="s">
        <v>4569</v>
      </c>
      <c r="AD282" s="10" t="s">
        <v>1475</v>
      </c>
      <c r="AE282" s="110" t="s">
        <v>1634</v>
      </c>
      <c r="AF282" s="110" t="s">
        <v>1634</v>
      </c>
      <c r="AG282" s="3" t="s">
        <v>4304</v>
      </c>
      <c r="AH282" s="124">
        <v>49</v>
      </c>
      <c r="AI282" s="145" t="s">
        <v>2353</v>
      </c>
      <c r="AJ282" s="145">
        <v>49</v>
      </c>
      <c r="AK282" t="str">
        <f>_xlfn.CONCAT("CL_",clonemapC34[[#This Row],[Location]])</f>
        <v>CL_DD1-01:01</v>
      </c>
    </row>
    <row r="283" spans="27:37" x14ac:dyDescent="0.35">
      <c r="AA283" s="128" t="s">
        <v>5537</v>
      </c>
      <c r="AB283" s="10" t="s">
        <v>5166</v>
      </c>
      <c r="AC283" s="51" t="s">
        <v>4590</v>
      </c>
      <c r="AD283" s="10" t="s">
        <v>413</v>
      </c>
      <c r="AE283" s="110" t="s">
        <v>413</v>
      </c>
      <c r="AF283" s="110" t="s">
        <v>413</v>
      </c>
      <c r="AG283" s="3" t="s">
        <v>413</v>
      </c>
      <c r="AH283" s="124"/>
      <c r="AI283" s="145" t="s">
        <v>1636</v>
      </c>
      <c r="AJ283" s="145" t="s">
        <v>1636</v>
      </c>
      <c r="AK283" t="str">
        <f>_xlfn.CONCAT("CL_",clonemapC34[[#This Row],[Location]])</f>
        <v>CL_DD1-01:02</v>
      </c>
    </row>
    <row r="284" spans="27:37" x14ac:dyDescent="0.35">
      <c r="AA284" s="128" t="s">
        <v>5537</v>
      </c>
      <c r="AB284" s="10" t="s">
        <v>5166</v>
      </c>
      <c r="AC284" s="51" t="s">
        <v>4611</v>
      </c>
      <c r="AD284" s="10" t="s">
        <v>413</v>
      </c>
      <c r="AE284" s="110" t="s">
        <v>413</v>
      </c>
      <c r="AF284" s="110" t="s">
        <v>413</v>
      </c>
      <c r="AG284" s="3" t="s">
        <v>413</v>
      </c>
      <c r="AH284" s="124"/>
      <c r="AI284" s="145" t="s">
        <v>1636</v>
      </c>
      <c r="AJ284" s="145" t="s">
        <v>1636</v>
      </c>
      <c r="AK284" t="str">
        <f>_xlfn.CONCAT("CL_",clonemapC34[[#This Row],[Location]])</f>
        <v>CL_DD1-01:03</v>
      </c>
    </row>
    <row r="285" spans="27:37" x14ac:dyDescent="0.35">
      <c r="AA285" s="128" t="s">
        <v>5537</v>
      </c>
      <c r="AB285" s="10" t="s">
        <v>5166</v>
      </c>
      <c r="AC285" s="51" t="s">
        <v>4632</v>
      </c>
      <c r="AD285" s="10" t="s">
        <v>413</v>
      </c>
      <c r="AE285" s="110" t="s">
        <v>413</v>
      </c>
      <c r="AF285" s="110" t="s">
        <v>413</v>
      </c>
      <c r="AG285" s="3" t="s">
        <v>413</v>
      </c>
      <c r="AH285" s="124"/>
      <c r="AI285" s="145" t="s">
        <v>1636</v>
      </c>
      <c r="AJ285" s="145" t="s">
        <v>1636</v>
      </c>
      <c r="AK285" t="str">
        <f>_xlfn.CONCAT("CL_",clonemapC34[[#This Row],[Location]])</f>
        <v>CL_DD1-01:04</v>
      </c>
    </row>
    <row r="286" spans="27:37" x14ac:dyDescent="0.35">
      <c r="AA286" s="128" t="s">
        <v>5537</v>
      </c>
      <c r="AB286" s="10" t="s">
        <v>5167</v>
      </c>
      <c r="AC286" s="51" t="s">
        <v>4568</v>
      </c>
      <c r="AD286" s="10" t="s">
        <v>1475</v>
      </c>
      <c r="AE286" s="110" t="s">
        <v>1634</v>
      </c>
      <c r="AF286" s="110" t="s">
        <v>1634</v>
      </c>
      <c r="AG286" s="3" t="s">
        <v>4930</v>
      </c>
      <c r="AH286" s="124">
        <v>45</v>
      </c>
      <c r="AI286" s="145" t="s">
        <v>2353</v>
      </c>
      <c r="AJ286" s="145">
        <v>59</v>
      </c>
      <c r="AK286" t="str">
        <f>_xlfn.CONCAT("CL_",clonemapC34[[#This Row],[Location]])</f>
        <v>CL_DD1-02:01</v>
      </c>
    </row>
    <row r="287" spans="27:37" x14ac:dyDescent="0.35">
      <c r="AA287" s="128" t="s">
        <v>5537</v>
      </c>
      <c r="AB287" s="10" t="s">
        <v>5167</v>
      </c>
      <c r="AC287" s="51" t="s">
        <v>4589</v>
      </c>
      <c r="AD287" s="10" t="s">
        <v>4140</v>
      </c>
      <c r="AE287" s="110" t="s">
        <v>4155</v>
      </c>
      <c r="AF287" s="110" t="s">
        <v>4155</v>
      </c>
      <c r="AG287" s="3" t="s">
        <v>4123</v>
      </c>
      <c r="AH287" s="124">
        <v>14</v>
      </c>
      <c r="AI287" s="145" t="s">
        <v>2353</v>
      </c>
      <c r="AJ287" s="145" t="s">
        <v>1636</v>
      </c>
      <c r="AK287" t="str">
        <f>_xlfn.CONCAT("CL_",clonemapC34[[#This Row],[Location]])</f>
        <v>CL_DD1-02:02</v>
      </c>
    </row>
    <row r="288" spans="27:37" x14ac:dyDescent="0.35">
      <c r="AA288" s="128" t="s">
        <v>5537</v>
      </c>
      <c r="AB288" s="10" t="s">
        <v>5167</v>
      </c>
      <c r="AC288" s="51" t="s">
        <v>4610</v>
      </c>
      <c r="AD288" s="10" t="s">
        <v>413</v>
      </c>
      <c r="AE288" s="111" t="s">
        <v>413</v>
      </c>
      <c r="AF288" s="111" t="s">
        <v>413</v>
      </c>
      <c r="AG288" s="3" t="s">
        <v>413</v>
      </c>
      <c r="AH288" s="124"/>
      <c r="AI288" s="145" t="s">
        <v>1636</v>
      </c>
      <c r="AJ288" s="145" t="s">
        <v>1636</v>
      </c>
      <c r="AK288" t="str">
        <f>_xlfn.CONCAT("CL_",clonemapC34[[#This Row],[Location]])</f>
        <v>CL_DD1-02:03</v>
      </c>
    </row>
    <row r="289" spans="27:37" x14ac:dyDescent="0.35">
      <c r="AA289" s="128" t="s">
        <v>5537</v>
      </c>
      <c r="AB289" s="10" t="s">
        <v>5167</v>
      </c>
      <c r="AC289" s="51" t="s">
        <v>4631</v>
      </c>
      <c r="AD289" s="10" t="s">
        <v>413</v>
      </c>
      <c r="AE289" s="111" t="s">
        <v>413</v>
      </c>
      <c r="AF289" s="111" t="s">
        <v>413</v>
      </c>
      <c r="AG289" s="3" t="s">
        <v>413</v>
      </c>
      <c r="AH289" s="124"/>
      <c r="AI289" s="145" t="s">
        <v>1636</v>
      </c>
      <c r="AJ289" s="145" t="s">
        <v>1636</v>
      </c>
      <c r="AK289" t="str">
        <f>_xlfn.CONCAT("CL_",clonemapC34[[#This Row],[Location]])</f>
        <v>CL_DD1-02:04</v>
      </c>
    </row>
    <row r="290" spans="27:37" x14ac:dyDescent="0.35">
      <c r="AA290" s="128" t="s">
        <v>5537</v>
      </c>
      <c r="AB290" s="10" t="s">
        <v>5168</v>
      </c>
      <c r="AC290" s="51" t="s">
        <v>4567</v>
      </c>
      <c r="AD290" s="10" t="s">
        <v>824</v>
      </c>
      <c r="AE290" s="111" t="s">
        <v>2339</v>
      </c>
      <c r="AF290" s="111" t="s">
        <v>2339</v>
      </c>
      <c r="AG290" s="3" t="s">
        <v>3927</v>
      </c>
      <c r="AH290" s="124">
        <v>20</v>
      </c>
      <c r="AI290" s="145" t="s">
        <v>2353</v>
      </c>
      <c r="AJ290" s="145">
        <v>49</v>
      </c>
      <c r="AK290" t="str">
        <f>_xlfn.CONCAT("CL_",clonemapC34[[#This Row],[Location]])</f>
        <v>CL_DD1-03:01</v>
      </c>
    </row>
    <row r="291" spans="27:37" x14ac:dyDescent="0.35">
      <c r="AA291" s="128" t="s">
        <v>5537</v>
      </c>
      <c r="AB291" s="10" t="s">
        <v>5168</v>
      </c>
      <c r="AC291" s="51" t="s">
        <v>4588</v>
      </c>
      <c r="AD291" s="10" t="s">
        <v>824</v>
      </c>
      <c r="AE291" s="110" t="s">
        <v>2339</v>
      </c>
      <c r="AF291" s="110" t="s">
        <v>2339</v>
      </c>
      <c r="AG291" s="3" t="s">
        <v>3948</v>
      </c>
      <c r="AH291" s="124">
        <v>29</v>
      </c>
      <c r="AI291" s="145" t="s">
        <v>2353</v>
      </c>
      <c r="AJ291" s="145" t="s">
        <v>1636</v>
      </c>
      <c r="AK291" t="str">
        <f>_xlfn.CONCAT("CL_",clonemapC34[[#This Row],[Location]])</f>
        <v>CL_DD1-03:02</v>
      </c>
    </row>
    <row r="292" spans="27:37" x14ac:dyDescent="0.35">
      <c r="AA292" s="128" t="s">
        <v>5537</v>
      </c>
      <c r="AB292" s="10" t="s">
        <v>5168</v>
      </c>
      <c r="AC292" s="51" t="s">
        <v>4609</v>
      </c>
      <c r="AD292" s="10" t="s">
        <v>413</v>
      </c>
      <c r="AE292" s="111" t="s">
        <v>413</v>
      </c>
      <c r="AF292" s="111" t="s">
        <v>413</v>
      </c>
      <c r="AG292" s="3" t="s">
        <v>413</v>
      </c>
      <c r="AH292" s="124"/>
      <c r="AI292" s="145" t="s">
        <v>1636</v>
      </c>
      <c r="AJ292" s="145" t="s">
        <v>1636</v>
      </c>
      <c r="AK292" t="str">
        <f>_xlfn.CONCAT("CL_",clonemapC34[[#This Row],[Location]])</f>
        <v>CL_DD1-03:03</v>
      </c>
    </row>
    <row r="293" spans="27:37" x14ac:dyDescent="0.35">
      <c r="AA293" s="128" t="s">
        <v>5537</v>
      </c>
      <c r="AB293" s="10" t="s">
        <v>5168</v>
      </c>
      <c r="AC293" s="51" t="s">
        <v>4630</v>
      </c>
      <c r="AD293" s="10" t="s">
        <v>413</v>
      </c>
      <c r="AE293" s="111" t="s">
        <v>413</v>
      </c>
      <c r="AF293" s="111" t="s">
        <v>413</v>
      </c>
      <c r="AG293" s="3" t="s">
        <v>413</v>
      </c>
      <c r="AH293" s="124"/>
      <c r="AI293" s="145" t="s">
        <v>1636</v>
      </c>
      <c r="AJ293" s="145" t="s">
        <v>1636</v>
      </c>
      <c r="AK293" t="str">
        <f>_xlfn.CONCAT("CL_",clonemapC34[[#This Row],[Location]])</f>
        <v>CL_DD1-03:04</v>
      </c>
    </row>
    <row r="294" spans="27:37" x14ac:dyDescent="0.35">
      <c r="AA294" s="128" t="s">
        <v>5537</v>
      </c>
      <c r="AB294" s="10" t="s">
        <v>5169</v>
      </c>
      <c r="AC294" s="51" t="s">
        <v>4566</v>
      </c>
      <c r="AD294" s="10" t="s">
        <v>824</v>
      </c>
      <c r="AE294" s="111" t="s">
        <v>2339</v>
      </c>
      <c r="AF294" s="111" t="s">
        <v>2339</v>
      </c>
      <c r="AG294" s="3" t="s">
        <v>3950</v>
      </c>
      <c r="AH294" s="124">
        <v>49</v>
      </c>
      <c r="AI294" s="145" t="s">
        <v>2353</v>
      </c>
      <c r="AJ294" s="145">
        <v>49</v>
      </c>
      <c r="AK294" t="str">
        <f>_xlfn.CONCAT("CL_",clonemapC34[[#This Row],[Location]])</f>
        <v>CL_DD1-04:01</v>
      </c>
    </row>
    <row r="295" spans="27:37" x14ac:dyDescent="0.35">
      <c r="AA295" s="128" t="s">
        <v>5537</v>
      </c>
      <c r="AB295" s="10" t="s">
        <v>5169</v>
      </c>
      <c r="AC295" s="51" t="s">
        <v>4587</v>
      </c>
      <c r="AD295" s="10" t="s">
        <v>413</v>
      </c>
      <c r="AE295" s="110" t="s">
        <v>413</v>
      </c>
      <c r="AF295" s="110" t="s">
        <v>413</v>
      </c>
      <c r="AG295" s="3" t="s">
        <v>413</v>
      </c>
      <c r="AH295" s="124"/>
      <c r="AI295" s="145" t="s">
        <v>1636</v>
      </c>
      <c r="AJ295" s="145" t="s">
        <v>1636</v>
      </c>
      <c r="AK295" t="str">
        <f>_xlfn.CONCAT("CL_",clonemapC34[[#This Row],[Location]])</f>
        <v>CL_DD1-04:02</v>
      </c>
    </row>
    <row r="296" spans="27:37" x14ac:dyDescent="0.35">
      <c r="AA296" s="128" t="s">
        <v>5537</v>
      </c>
      <c r="AB296" s="10" t="s">
        <v>5169</v>
      </c>
      <c r="AC296" s="51" t="s">
        <v>4608</v>
      </c>
      <c r="AD296" s="10" t="s">
        <v>413</v>
      </c>
      <c r="AE296" s="111" t="s">
        <v>413</v>
      </c>
      <c r="AF296" s="111" t="s">
        <v>413</v>
      </c>
      <c r="AG296" s="3" t="s">
        <v>413</v>
      </c>
      <c r="AH296" s="124"/>
      <c r="AI296" s="145" t="s">
        <v>1636</v>
      </c>
      <c r="AJ296" s="145" t="s">
        <v>1636</v>
      </c>
      <c r="AK296" t="str">
        <f>_xlfn.CONCAT("CL_",clonemapC34[[#This Row],[Location]])</f>
        <v>CL_DD1-04:03</v>
      </c>
    </row>
    <row r="297" spans="27:37" x14ac:dyDescent="0.35">
      <c r="AA297" s="128" t="s">
        <v>5537</v>
      </c>
      <c r="AB297" s="10" t="s">
        <v>5169</v>
      </c>
      <c r="AC297" s="51" t="s">
        <v>4629</v>
      </c>
      <c r="AD297" s="10" t="s">
        <v>413</v>
      </c>
      <c r="AE297" s="111" t="s">
        <v>413</v>
      </c>
      <c r="AF297" s="111" t="s">
        <v>413</v>
      </c>
      <c r="AG297" s="3" t="s">
        <v>413</v>
      </c>
      <c r="AH297" s="124"/>
      <c r="AI297" s="145" t="s">
        <v>1636</v>
      </c>
      <c r="AJ297" s="145" t="s">
        <v>1636</v>
      </c>
      <c r="AK297" t="str">
        <f>_xlfn.CONCAT("CL_",clonemapC34[[#This Row],[Location]])</f>
        <v>CL_DD1-04:04</v>
      </c>
    </row>
    <row r="298" spans="27:37" x14ac:dyDescent="0.35">
      <c r="AA298" s="128" t="s">
        <v>5537</v>
      </c>
      <c r="AB298" s="10" t="s">
        <v>5170</v>
      </c>
      <c r="AC298" s="51" t="s">
        <v>4565</v>
      </c>
      <c r="AD298" s="10" t="s">
        <v>824</v>
      </c>
      <c r="AE298" s="111" t="s">
        <v>2339</v>
      </c>
      <c r="AF298" s="111" t="s">
        <v>2339</v>
      </c>
      <c r="AG298" s="3" t="s">
        <v>3948</v>
      </c>
      <c r="AH298" s="124">
        <v>12</v>
      </c>
      <c r="AI298" s="145" t="s">
        <v>2353</v>
      </c>
      <c r="AJ298" s="145">
        <v>49</v>
      </c>
      <c r="AK298" t="str">
        <f>_xlfn.CONCAT("CL_",clonemapC34[[#This Row],[Location]])</f>
        <v>CL_DD1-05:01</v>
      </c>
    </row>
    <row r="299" spans="27:37" x14ac:dyDescent="0.35">
      <c r="AA299" s="128" t="s">
        <v>5537</v>
      </c>
      <c r="AB299" s="10" t="s">
        <v>5170</v>
      </c>
      <c r="AC299" s="51" t="s">
        <v>4586</v>
      </c>
      <c r="AD299" s="10" t="s">
        <v>819</v>
      </c>
      <c r="AE299" s="110" t="s">
        <v>2979</v>
      </c>
      <c r="AF299" s="110" t="s">
        <v>2979</v>
      </c>
      <c r="AG299" s="3" t="s">
        <v>4289</v>
      </c>
      <c r="AH299" s="124">
        <v>37</v>
      </c>
      <c r="AI299" s="145" t="s">
        <v>2353</v>
      </c>
      <c r="AJ299" s="145" t="s">
        <v>1636</v>
      </c>
      <c r="AK299" t="str">
        <f>_xlfn.CONCAT("CL_",clonemapC34[[#This Row],[Location]])</f>
        <v>CL_DD1-05:02</v>
      </c>
    </row>
    <row r="300" spans="27:37" x14ac:dyDescent="0.35">
      <c r="AA300" s="128" t="s">
        <v>5537</v>
      </c>
      <c r="AB300" s="10" t="s">
        <v>5170</v>
      </c>
      <c r="AC300" s="51" t="s">
        <v>4607</v>
      </c>
      <c r="AD300" s="10" t="s">
        <v>413</v>
      </c>
      <c r="AE300" s="111" t="s">
        <v>413</v>
      </c>
      <c r="AF300" s="111" t="s">
        <v>413</v>
      </c>
      <c r="AG300" s="3" t="s">
        <v>413</v>
      </c>
      <c r="AH300" s="124"/>
      <c r="AI300" s="145" t="s">
        <v>1636</v>
      </c>
      <c r="AJ300" s="145" t="s">
        <v>1636</v>
      </c>
      <c r="AK300" t="str">
        <f>_xlfn.CONCAT("CL_",clonemapC34[[#This Row],[Location]])</f>
        <v>CL_DD1-05:03</v>
      </c>
    </row>
    <row r="301" spans="27:37" x14ac:dyDescent="0.35">
      <c r="AA301" s="128" t="s">
        <v>5537</v>
      </c>
      <c r="AB301" s="10" t="s">
        <v>5170</v>
      </c>
      <c r="AC301" s="51" t="s">
        <v>4628</v>
      </c>
      <c r="AD301" s="10" t="s">
        <v>413</v>
      </c>
      <c r="AE301" s="111" t="s">
        <v>413</v>
      </c>
      <c r="AF301" s="111" t="s">
        <v>413</v>
      </c>
      <c r="AG301" s="3" t="s">
        <v>413</v>
      </c>
      <c r="AH301" s="124"/>
      <c r="AI301" s="145" t="s">
        <v>1636</v>
      </c>
      <c r="AJ301" s="145" t="s">
        <v>1636</v>
      </c>
      <c r="AK301" t="str">
        <f>_xlfn.CONCAT("CL_",clonemapC34[[#This Row],[Location]])</f>
        <v>CL_DD1-05:04</v>
      </c>
    </row>
    <row r="302" spans="27:37" x14ac:dyDescent="0.35">
      <c r="AA302" s="128" t="s">
        <v>5537</v>
      </c>
      <c r="AB302" s="10" t="s">
        <v>5171</v>
      </c>
      <c r="AC302" s="51" t="s">
        <v>4564</v>
      </c>
      <c r="AD302" s="10" t="s">
        <v>4140</v>
      </c>
      <c r="AE302" s="111" t="s">
        <v>4155</v>
      </c>
      <c r="AF302" s="111" t="s">
        <v>4155</v>
      </c>
      <c r="AG302" s="3" t="s">
        <v>4123</v>
      </c>
      <c r="AH302" s="124">
        <v>15</v>
      </c>
      <c r="AI302" s="145" t="s">
        <v>2353</v>
      </c>
      <c r="AJ302" s="145">
        <v>49</v>
      </c>
      <c r="AK302" t="str">
        <f>_xlfn.CONCAT("CL_",clonemapC34[[#This Row],[Location]])</f>
        <v>CL_DD1-06:01</v>
      </c>
    </row>
    <row r="303" spans="27:37" x14ac:dyDescent="0.35">
      <c r="AA303" s="128" t="s">
        <v>5537</v>
      </c>
      <c r="AB303" s="10" t="s">
        <v>5171</v>
      </c>
      <c r="AC303" s="51" t="s">
        <v>4585</v>
      </c>
      <c r="AD303" s="10" t="s">
        <v>824</v>
      </c>
      <c r="AE303" s="110" t="s">
        <v>2107</v>
      </c>
      <c r="AF303" s="110" t="s">
        <v>2107</v>
      </c>
      <c r="AG303" s="3" t="s">
        <v>4137</v>
      </c>
      <c r="AH303" s="124">
        <v>34</v>
      </c>
      <c r="AI303" s="145" t="s">
        <v>2353</v>
      </c>
      <c r="AJ303" s="145" t="s">
        <v>1636</v>
      </c>
      <c r="AK303" t="str">
        <f>_xlfn.CONCAT("CL_",clonemapC34[[#This Row],[Location]])</f>
        <v>CL_DD1-06:02</v>
      </c>
    </row>
    <row r="304" spans="27:37" x14ac:dyDescent="0.35">
      <c r="AA304" s="128" t="s">
        <v>5537</v>
      </c>
      <c r="AB304" s="10" t="s">
        <v>5171</v>
      </c>
      <c r="AC304" s="51" t="s">
        <v>4606</v>
      </c>
      <c r="AD304" s="10" t="s">
        <v>413</v>
      </c>
      <c r="AE304" s="111" t="s">
        <v>413</v>
      </c>
      <c r="AF304" s="111" t="s">
        <v>413</v>
      </c>
      <c r="AG304" s="3" t="s">
        <v>413</v>
      </c>
      <c r="AH304" s="124"/>
      <c r="AI304" s="145" t="s">
        <v>1636</v>
      </c>
      <c r="AJ304" s="145" t="s">
        <v>1636</v>
      </c>
      <c r="AK304" t="str">
        <f>_xlfn.CONCAT("CL_",clonemapC34[[#This Row],[Location]])</f>
        <v>CL_DD1-06:03</v>
      </c>
    </row>
    <row r="305" spans="27:37" x14ac:dyDescent="0.35">
      <c r="AA305" s="128" t="s">
        <v>5537</v>
      </c>
      <c r="AB305" s="10" t="s">
        <v>5171</v>
      </c>
      <c r="AC305" s="51" t="s">
        <v>4627</v>
      </c>
      <c r="AD305" s="10" t="s">
        <v>413</v>
      </c>
      <c r="AE305" s="111" t="s">
        <v>413</v>
      </c>
      <c r="AF305" s="111" t="s">
        <v>413</v>
      </c>
      <c r="AG305" s="3" t="s">
        <v>413</v>
      </c>
      <c r="AH305" s="124"/>
      <c r="AI305" s="145" t="s">
        <v>1636</v>
      </c>
      <c r="AJ305" s="145" t="s">
        <v>1636</v>
      </c>
      <c r="AK305" t="str">
        <f>_xlfn.CONCAT("CL_",clonemapC34[[#This Row],[Location]])</f>
        <v>CL_DD1-06:04</v>
      </c>
    </row>
    <row r="306" spans="27:37" x14ac:dyDescent="0.35">
      <c r="AA306" s="128" t="s">
        <v>5537</v>
      </c>
      <c r="AB306" s="10" t="s">
        <v>5172</v>
      </c>
      <c r="AC306" s="51" t="s">
        <v>4563</v>
      </c>
      <c r="AD306" s="10" t="s">
        <v>4138</v>
      </c>
      <c r="AE306" s="111" t="s">
        <v>4159</v>
      </c>
      <c r="AF306" s="111" t="s">
        <v>4159</v>
      </c>
      <c r="AG306" t="s">
        <v>4130</v>
      </c>
      <c r="AH306" s="124">
        <v>27</v>
      </c>
      <c r="AI306" s="145" t="s">
        <v>2353</v>
      </c>
      <c r="AJ306" s="145">
        <v>50</v>
      </c>
      <c r="AK306" t="str">
        <f>_xlfn.CONCAT("CL_",clonemapC34[[#This Row],[Location]])</f>
        <v>CL_DD1-07:01</v>
      </c>
    </row>
    <row r="307" spans="27:37" x14ac:dyDescent="0.35">
      <c r="AA307" s="128" t="s">
        <v>5537</v>
      </c>
      <c r="AB307" s="10" t="s">
        <v>5172</v>
      </c>
      <c r="AC307" s="51" t="s">
        <v>4584</v>
      </c>
      <c r="AD307" s="10" t="s">
        <v>1477</v>
      </c>
      <c r="AE307" s="110" t="s">
        <v>2033</v>
      </c>
      <c r="AF307" s="110" t="s">
        <v>2033</v>
      </c>
      <c r="AG307" s="3" t="s">
        <v>5223</v>
      </c>
      <c r="AH307" s="124">
        <v>23</v>
      </c>
      <c r="AI307" s="145" t="s">
        <v>2353</v>
      </c>
      <c r="AJ307" s="145" t="s">
        <v>1636</v>
      </c>
      <c r="AK307" t="str">
        <f>_xlfn.CONCAT("CL_",clonemapC34[[#This Row],[Location]])</f>
        <v>CL_DD1-07:02</v>
      </c>
    </row>
    <row r="308" spans="27:37" x14ac:dyDescent="0.35">
      <c r="AA308" s="128" t="s">
        <v>5537</v>
      </c>
      <c r="AB308" s="10" t="s">
        <v>5172</v>
      </c>
      <c r="AC308" s="51" t="s">
        <v>4605</v>
      </c>
      <c r="AD308" s="10" t="s">
        <v>413</v>
      </c>
      <c r="AE308" s="111" t="s">
        <v>413</v>
      </c>
      <c r="AF308" s="111" t="s">
        <v>413</v>
      </c>
      <c r="AG308" s="3" t="s">
        <v>413</v>
      </c>
      <c r="AH308" s="124"/>
      <c r="AI308" s="145" t="s">
        <v>1636</v>
      </c>
      <c r="AJ308" s="145" t="s">
        <v>1636</v>
      </c>
      <c r="AK308" t="str">
        <f>_xlfn.CONCAT("CL_",clonemapC34[[#This Row],[Location]])</f>
        <v>CL_DD1-07:03</v>
      </c>
    </row>
    <row r="309" spans="27:37" x14ac:dyDescent="0.35">
      <c r="AA309" s="128" t="s">
        <v>5537</v>
      </c>
      <c r="AB309" s="10" t="s">
        <v>5172</v>
      </c>
      <c r="AC309" s="51" t="s">
        <v>4626</v>
      </c>
      <c r="AD309" s="10" t="s">
        <v>413</v>
      </c>
      <c r="AE309" s="111" t="s">
        <v>413</v>
      </c>
      <c r="AF309" s="111" t="s">
        <v>413</v>
      </c>
      <c r="AG309" s="3" t="s">
        <v>413</v>
      </c>
      <c r="AH309" s="124"/>
      <c r="AI309" s="145" t="s">
        <v>1636</v>
      </c>
      <c r="AJ309" s="145" t="s">
        <v>1636</v>
      </c>
      <c r="AK309" t="str">
        <f>_xlfn.CONCAT("CL_",clonemapC34[[#This Row],[Location]])</f>
        <v>CL_DD1-07:04</v>
      </c>
    </row>
    <row r="310" spans="27:37" x14ac:dyDescent="0.35">
      <c r="AA310" s="128" t="s">
        <v>5537</v>
      </c>
      <c r="AB310" s="10" t="s">
        <v>5173</v>
      </c>
      <c r="AC310" s="51" t="s">
        <v>4576</v>
      </c>
      <c r="AD310" s="10" t="s">
        <v>1475</v>
      </c>
      <c r="AE310" s="111" t="s">
        <v>1634</v>
      </c>
      <c r="AF310" s="111" t="s">
        <v>1634</v>
      </c>
      <c r="AG310" s="3" t="s">
        <v>4290</v>
      </c>
      <c r="AH310" s="124">
        <v>6</v>
      </c>
      <c r="AI310" s="145" t="s">
        <v>2353</v>
      </c>
      <c r="AJ310" s="145">
        <v>49</v>
      </c>
      <c r="AK310" t="str">
        <f>_xlfn.CONCAT("CL_",clonemapC34[[#This Row],[Location]])</f>
        <v>CL_DD2-01:01</v>
      </c>
    </row>
    <row r="311" spans="27:37" x14ac:dyDescent="0.35">
      <c r="AA311" s="128" t="s">
        <v>5537</v>
      </c>
      <c r="AB311" s="10" t="s">
        <v>5173</v>
      </c>
      <c r="AC311" s="51" t="s">
        <v>4597</v>
      </c>
      <c r="AD311" s="10" t="s">
        <v>824</v>
      </c>
      <c r="AE311" s="110" t="s">
        <v>2339</v>
      </c>
      <c r="AF311" s="110" t="s">
        <v>2339</v>
      </c>
      <c r="AG311" s="3" t="s">
        <v>3949</v>
      </c>
      <c r="AH311" s="124">
        <v>43</v>
      </c>
      <c r="AI311" s="145" t="s">
        <v>2353</v>
      </c>
      <c r="AJ311" s="145" t="s">
        <v>1636</v>
      </c>
      <c r="AK311" t="str">
        <f>_xlfn.CONCAT("CL_",clonemapC34[[#This Row],[Location]])</f>
        <v>CL_DD2-01:02</v>
      </c>
    </row>
    <row r="312" spans="27:37" x14ac:dyDescent="0.35">
      <c r="AA312" s="128" t="s">
        <v>5537</v>
      </c>
      <c r="AB312" s="10" t="s">
        <v>5173</v>
      </c>
      <c r="AC312" s="51" t="s">
        <v>4618</v>
      </c>
      <c r="AD312" s="10" t="s">
        <v>413</v>
      </c>
      <c r="AE312" s="111" t="s">
        <v>413</v>
      </c>
      <c r="AF312" s="111" t="s">
        <v>413</v>
      </c>
      <c r="AG312" s="3" t="s">
        <v>413</v>
      </c>
      <c r="AH312" s="124"/>
      <c r="AI312" s="145" t="s">
        <v>1636</v>
      </c>
      <c r="AJ312" s="145" t="s">
        <v>1636</v>
      </c>
      <c r="AK312" t="str">
        <f>_xlfn.CONCAT("CL_",clonemapC34[[#This Row],[Location]])</f>
        <v>CL_DD2-01:03</v>
      </c>
    </row>
    <row r="313" spans="27:37" x14ac:dyDescent="0.35">
      <c r="AA313" s="128" t="s">
        <v>5537</v>
      </c>
      <c r="AB313" s="10" t="s">
        <v>5173</v>
      </c>
      <c r="AC313" s="51" t="s">
        <v>4639</v>
      </c>
      <c r="AD313" s="10" t="s">
        <v>413</v>
      </c>
      <c r="AE313" s="111" t="s">
        <v>413</v>
      </c>
      <c r="AF313" s="111" t="s">
        <v>413</v>
      </c>
      <c r="AG313" s="3" t="s">
        <v>413</v>
      </c>
      <c r="AH313" s="124"/>
      <c r="AI313" s="145" t="s">
        <v>1636</v>
      </c>
      <c r="AJ313" s="145" t="s">
        <v>1636</v>
      </c>
      <c r="AK313" t="str">
        <f>_xlfn.CONCAT("CL_",clonemapC34[[#This Row],[Location]])</f>
        <v>CL_DD2-01:04</v>
      </c>
    </row>
    <row r="314" spans="27:37" x14ac:dyDescent="0.35">
      <c r="AA314" s="128" t="s">
        <v>5537</v>
      </c>
      <c r="AB314" s="10" t="s">
        <v>5174</v>
      </c>
      <c r="AC314" s="51" t="s">
        <v>4575</v>
      </c>
      <c r="AD314" s="10" t="s">
        <v>3801</v>
      </c>
      <c r="AE314" s="111" t="s">
        <v>3806</v>
      </c>
      <c r="AF314" s="111" t="s">
        <v>3806</v>
      </c>
      <c r="AG314" s="3" t="s">
        <v>4907</v>
      </c>
      <c r="AH314" s="124">
        <v>15</v>
      </c>
      <c r="AI314" s="145" t="s">
        <v>2353</v>
      </c>
      <c r="AJ314" s="145">
        <v>47</v>
      </c>
      <c r="AK314" t="str">
        <f>_xlfn.CONCAT("CL_",clonemapC34[[#This Row],[Location]])</f>
        <v>CL_DD2-02:01</v>
      </c>
    </row>
    <row r="315" spans="27:37" x14ac:dyDescent="0.35">
      <c r="AA315" s="128" t="s">
        <v>5537</v>
      </c>
      <c r="AB315" s="10" t="s">
        <v>5174</v>
      </c>
      <c r="AC315" s="51" t="s">
        <v>4596</v>
      </c>
      <c r="AD315" s="10" t="s">
        <v>3801</v>
      </c>
      <c r="AE315" s="110" t="s">
        <v>3806</v>
      </c>
      <c r="AF315" s="110" t="s">
        <v>3806</v>
      </c>
      <c r="AG315" s="3" t="s">
        <v>5224</v>
      </c>
      <c r="AH315" s="124">
        <v>12</v>
      </c>
      <c r="AI315" s="145" t="s">
        <v>2353</v>
      </c>
      <c r="AJ315" s="145" t="s">
        <v>1636</v>
      </c>
      <c r="AK315" t="str">
        <f>_xlfn.CONCAT("CL_",clonemapC34[[#This Row],[Location]])</f>
        <v>CL_DD2-02:02</v>
      </c>
    </row>
    <row r="316" spans="27:37" x14ac:dyDescent="0.35">
      <c r="AA316" s="128" t="s">
        <v>5537</v>
      </c>
      <c r="AB316" s="10" t="s">
        <v>5174</v>
      </c>
      <c r="AC316" s="51" t="s">
        <v>4617</v>
      </c>
      <c r="AD316" s="10" t="s">
        <v>3801</v>
      </c>
      <c r="AE316" s="111" t="s">
        <v>3806</v>
      </c>
      <c r="AF316" s="111" t="s">
        <v>3806</v>
      </c>
      <c r="AG316" s="3" t="s">
        <v>5225</v>
      </c>
      <c r="AH316" s="124">
        <v>4</v>
      </c>
      <c r="AI316" s="145" t="s">
        <v>2353</v>
      </c>
      <c r="AJ316" s="145" t="s">
        <v>1636</v>
      </c>
      <c r="AK316" t="str">
        <f>_xlfn.CONCAT("CL_",clonemapC34[[#This Row],[Location]])</f>
        <v>CL_DD2-02:03</v>
      </c>
    </row>
    <row r="317" spans="27:37" x14ac:dyDescent="0.35">
      <c r="AA317" s="128" t="s">
        <v>5537</v>
      </c>
      <c r="AB317" s="10" t="s">
        <v>5174</v>
      </c>
      <c r="AC317" s="51" t="s">
        <v>4638</v>
      </c>
      <c r="AD317" s="10" t="s">
        <v>1475</v>
      </c>
      <c r="AE317" s="111" t="s">
        <v>1634</v>
      </c>
      <c r="AF317" s="111" t="s">
        <v>1634</v>
      </c>
      <c r="AG317" s="3" t="s">
        <v>4930</v>
      </c>
      <c r="AH317" s="124">
        <v>16</v>
      </c>
      <c r="AI317" s="145" t="s">
        <v>2353</v>
      </c>
      <c r="AJ317" s="145" t="s">
        <v>1636</v>
      </c>
      <c r="AK317" t="str">
        <f>_xlfn.CONCAT("CL_",clonemapC34[[#This Row],[Location]])</f>
        <v>CL_DD2-02:04</v>
      </c>
    </row>
    <row r="318" spans="27:37" x14ac:dyDescent="0.35">
      <c r="AA318" s="128" t="s">
        <v>5537</v>
      </c>
      <c r="AB318" s="10" t="s">
        <v>5175</v>
      </c>
      <c r="AC318" s="51" t="s">
        <v>4574</v>
      </c>
      <c r="AD318" s="10" t="s">
        <v>824</v>
      </c>
      <c r="AE318" s="111" t="s">
        <v>2339</v>
      </c>
      <c r="AF318" s="111" t="s">
        <v>2339</v>
      </c>
      <c r="AG318" s="3" t="s">
        <v>3952</v>
      </c>
      <c r="AH318" s="124">
        <v>49</v>
      </c>
      <c r="AI318" s="145" t="s">
        <v>2353</v>
      </c>
      <c r="AJ318" s="145">
        <v>49</v>
      </c>
      <c r="AK318" t="str">
        <f>_xlfn.CONCAT("CL_",clonemapC34[[#This Row],[Location]])</f>
        <v>CL_DD2-03:01</v>
      </c>
    </row>
    <row r="319" spans="27:37" x14ac:dyDescent="0.35">
      <c r="AA319" s="128" t="s">
        <v>5537</v>
      </c>
      <c r="AB319" s="10" t="s">
        <v>5175</v>
      </c>
      <c r="AC319" s="51" t="s">
        <v>4595</v>
      </c>
      <c r="AD319" s="10" t="s">
        <v>413</v>
      </c>
      <c r="AE319" s="111" t="s">
        <v>413</v>
      </c>
      <c r="AF319" s="111" t="s">
        <v>413</v>
      </c>
      <c r="AG319" s="3" t="s">
        <v>413</v>
      </c>
      <c r="AH319" s="124"/>
      <c r="AI319" s="145" t="s">
        <v>1636</v>
      </c>
      <c r="AJ319" s="145" t="s">
        <v>1636</v>
      </c>
      <c r="AK319" t="str">
        <f>_xlfn.CONCAT("CL_",clonemapC34[[#This Row],[Location]])</f>
        <v>CL_DD2-03:02</v>
      </c>
    </row>
    <row r="320" spans="27:37" x14ac:dyDescent="0.35">
      <c r="AA320" s="128" t="s">
        <v>5537</v>
      </c>
      <c r="AB320" s="10" t="s">
        <v>5175</v>
      </c>
      <c r="AC320" s="51" t="s">
        <v>4616</v>
      </c>
      <c r="AD320" s="10" t="s">
        <v>413</v>
      </c>
      <c r="AE320" s="111" t="s">
        <v>413</v>
      </c>
      <c r="AF320" s="111" t="s">
        <v>413</v>
      </c>
      <c r="AG320" s="3" t="s">
        <v>413</v>
      </c>
      <c r="AH320" s="124"/>
      <c r="AI320" s="145" t="s">
        <v>1636</v>
      </c>
      <c r="AJ320" s="145" t="s">
        <v>1636</v>
      </c>
      <c r="AK320" t="str">
        <f>_xlfn.CONCAT("CL_",clonemapC34[[#This Row],[Location]])</f>
        <v>CL_DD2-03:03</v>
      </c>
    </row>
    <row r="321" spans="27:37" x14ac:dyDescent="0.35">
      <c r="AA321" s="128" t="s">
        <v>5537</v>
      </c>
      <c r="AB321" s="10" t="s">
        <v>5175</v>
      </c>
      <c r="AC321" s="51" t="s">
        <v>4637</v>
      </c>
      <c r="AD321" s="10" t="s">
        <v>413</v>
      </c>
      <c r="AE321" s="111" t="s">
        <v>413</v>
      </c>
      <c r="AF321" s="111" t="s">
        <v>413</v>
      </c>
      <c r="AG321" s="3" t="s">
        <v>413</v>
      </c>
      <c r="AH321" s="124"/>
      <c r="AI321" s="145" t="s">
        <v>1636</v>
      </c>
      <c r="AJ321" s="145" t="s">
        <v>1636</v>
      </c>
      <c r="AK321" t="str">
        <f>_xlfn.CONCAT("CL_",clonemapC34[[#This Row],[Location]])</f>
        <v>CL_DD2-03:04</v>
      </c>
    </row>
    <row r="322" spans="27:37" x14ac:dyDescent="0.35">
      <c r="AA322" s="128" t="s">
        <v>5537</v>
      </c>
      <c r="AB322" s="10" t="s">
        <v>5176</v>
      </c>
      <c r="AC322" s="51" t="s">
        <v>4573</v>
      </c>
      <c r="AD322" s="10" t="s">
        <v>1475</v>
      </c>
      <c r="AE322" s="110" t="s">
        <v>1634</v>
      </c>
      <c r="AF322" s="110" t="s">
        <v>1634</v>
      </c>
      <c r="AG322" s="3" t="s">
        <v>4292</v>
      </c>
      <c r="AH322" s="124">
        <v>48</v>
      </c>
      <c r="AI322" s="145" t="s">
        <v>2353</v>
      </c>
      <c r="AJ322" s="145">
        <v>48</v>
      </c>
      <c r="AK322" t="str">
        <f>_xlfn.CONCAT("CL_",clonemapC34[[#This Row],[Location]])</f>
        <v>CL_DD2-04:01</v>
      </c>
    </row>
    <row r="323" spans="27:37" x14ac:dyDescent="0.35">
      <c r="AA323" s="128" t="s">
        <v>5537</v>
      </c>
      <c r="AB323" s="10" t="s">
        <v>5176</v>
      </c>
      <c r="AC323" s="51" t="s">
        <v>4594</v>
      </c>
      <c r="AD323" s="41" t="s">
        <v>413</v>
      </c>
      <c r="AE323" s="112" t="s">
        <v>413</v>
      </c>
      <c r="AF323" s="112" t="s">
        <v>413</v>
      </c>
      <c r="AG323" s="3" t="s">
        <v>413</v>
      </c>
      <c r="AH323" s="124"/>
      <c r="AI323" s="145" t="s">
        <v>1636</v>
      </c>
      <c r="AJ323" s="145" t="s">
        <v>1636</v>
      </c>
      <c r="AK323" t="str">
        <f>_xlfn.CONCAT("CL_",clonemapC34[[#This Row],[Location]])</f>
        <v>CL_DD2-04:02</v>
      </c>
    </row>
    <row r="324" spans="27:37" x14ac:dyDescent="0.35">
      <c r="AA324" s="128" t="s">
        <v>5537</v>
      </c>
      <c r="AB324" s="10" t="s">
        <v>5176</v>
      </c>
      <c r="AC324" s="51" t="s">
        <v>4615</v>
      </c>
      <c r="AD324" s="10" t="s">
        <v>413</v>
      </c>
      <c r="AE324" s="111" t="s">
        <v>413</v>
      </c>
      <c r="AF324" s="111" t="s">
        <v>413</v>
      </c>
      <c r="AG324" s="3" t="s">
        <v>413</v>
      </c>
      <c r="AH324" s="124"/>
      <c r="AI324" s="145" t="s">
        <v>1636</v>
      </c>
      <c r="AJ324" s="145" t="s">
        <v>1636</v>
      </c>
      <c r="AK324" t="str">
        <f>_xlfn.CONCAT("CL_",clonemapC34[[#This Row],[Location]])</f>
        <v>CL_DD2-04:03</v>
      </c>
    </row>
    <row r="325" spans="27:37" x14ac:dyDescent="0.35">
      <c r="AA325" s="128" t="s">
        <v>5537</v>
      </c>
      <c r="AB325" s="10" t="s">
        <v>5176</v>
      </c>
      <c r="AC325" s="51" t="s">
        <v>4636</v>
      </c>
      <c r="AD325" s="10" t="s">
        <v>413</v>
      </c>
      <c r="AE325" s="111" t="s">
        <v>413</v>
      </c>
      <c r="AF325" s="111" t="s">
        <v>413</v>
      </c>
      <c r="AG325" s="3" t="s">
        <v>413</v>
      </c>
      <c r="AH325" s="124"/>
      <c r="AI325" s="145" t="s">
        <v>1636</v>
      </c>
      <c r="AJ325" s="145" t="s">
        <v>1636</v>
      </c>
      <c r="AK325" t="str">
        <f>_xlfn.CONCAT("CL_",clonemapC34[[#This Row],[Location]])</f>
        <v>CL_DD2-04:04</v>
      </c>
    </row>
    <row r="326" spans="27:37" x14ac:dyDescent="0.35">
      <c r="AA326" s="128" t="s">
        <v>5537</v>
      </c>
      <c r="AB326" s="10" t="s">
        <v>5180</v>
      </c>
      <c r="AC326" s="51" t="s">
        <v>4572</v>
      </c>
      <c r="AD326" s="10" t="s">
        <v>4140</v>
      </c>
      <c r="AE326" s="111" t="s">
        <v>4279</v>
      </c>
      <c r="AF326" s="111" t="s">
        <v>4279</v>
      </c>
      <c r="AG326" s="3" t="s">
        <v>4105</v>
      </c>
      <c r="AH326" s="124">
        <v>7</v>
      </c>
      <c r="AI326" s="145" t="s">
        <v>2353</v>
      </c>
      <c r="AJ326" s="145">
        <v>49</v>
      </c>
      <c r="AK326" t="str">
        <f>_xlfn.CONCAT("CL_",clonemapC34[[#This Row],[Location]])</f>
        <v>CL_DD2-05:01</v>
      </c>
    </row>
    <row r="327" spans="27:37" x14ac:dyDescent="0.35">
      <c r="AA327" s="128" t="s">
        <v>5537</v>
      </c>
      <c r="AB327" s="10" t="s">
        <v>5180</v>
      </c>
      <c r="AC327" s="51" t="s">
        <v>4593</v>
      </c>
      <c r="AD327" s="10" t="s">
        <v>1475</v>
      </c>
      <c r="AE327" s="110" t="s">
        <v>1634</v>
      </c>
      <c r="AF327" s="110" t="s">
        <v>1634</v>
      </c>
      <c r="AG327" s="3" t="s">
        <v>4932</v>
      </c>
      <c r="AH327" s="124">
        <v>42</v>
      </c>
      <c r="AI327" s="145" t="s">
        <v>2353</v>
      </c>
      <c r="AJ327" s="145" t="s">
        <v>1636</v>
      </c>
      <c r="AK327" t="str">
        <f>_xlfn.CONCAT("CL_",clonemapC34[[#This Row],[Location]])</f>
        <v>CL_DD2-05:02</v>
      </c>
    </row>
    <row r="328" spans="27:37" x14ac:dyDescent="0.35">
      <c r="AA328" s="128" t="s">
        <v>5537</v>
      </c>
      <c r="AB328" s="10" t="s">
        <v>5180</v>
      </c>
      <c r="AC328" s="51" t="s">
        <v>4614</v>
      </c>
      <c r="AD328" s="10" t="s">
        <v>413</v>
      </c>
      <c r="AE328" s="111" t="s">
        <v>413</v>
      </c>
      <c r="AF328" s="111" t="s">
        <v>413</v>
      </c>
      <c r="AG328" s="3" t="s">
        <v>413</v>
      </c>
      <c r="AH328" s="124"/>
      <c r="AI328" s="145" t="s">
        <v>1636</v>
      </c>
      <c r="AJ328" s="145" t="s">
        <v>1636</v>
      </c>
      <c r="AK328" t="str">
        <f>_xlfn.CONCAT("CL_",clonemapC34[[#This Row],[Location]])</f>
        <v>CL_DD2-05:03</v>
      </c>
    </row>
    <row r="329" spans="27:37" x14ac:dyDescent="0.35">
      <c r="AA329" s="128" t="s">
        <v>5537</v>
      </c>
      <c r="AB329" s="10" t="s">
        <v>5180</v>
      </c>
      <c r="AC329" s="51" t="s">
        <v>4635</v>
      </c>
      <c r="AD329" s="10" t="s">
        <v>413</v>
      </c>
      <c r="AE329" s="111" t="s">
        <v>413</v>
      </c>
      <c r="AF329" s="111" t="s">
        <v>413</v>
      </c>
      <c r="AG329" s="3" t="s">
        <v>413</v>
      </c>
      <c r="AH329" s="124"/>
      <c r="AI329" s="145" t="s">
        <v>1636</v>
      </c>
      <c r="AJ329" s="145" t="s">
        <v>1636</v>
      </c>
      <c r="AK329" t="str">
        <f>_xlfn.CONCAT("CL_",clonemapC34[[#This Row],[Location]])</f>
        <v>CL_DD2-05:04</v>
      </c>
    </row>
    <row r="330" spans="27:37" x14ac:dyDescent="0.35">
      <c r="AA330" s="128" t="s">
        <v>5537</v>
      </c>
      <c r="AB330" s="10" t="s">
        <v>5181</v>
      </c>
      <c r="AC330" s="51" t="s">
        <v>4571</v>
      </c>
      <c r="AD330" s="10" t="s">
        <v>1475</v>
      </c>
      <c r="AE330" s="111" t="s">
        <v>1634</v>
      </c>
      <c r="AF330" s="111" t="s">
        <v>1634</v>
      </c>
      <c r="AG330" s="3" t="s">
        <v>4932</v>
      </c>
      <c r="AH330" s="124">
        <v>33</v>
      </c>
      <c r="AI330" s="145" t="s">
        <v>2353</v>
      </c>
      <c r="AJ330" s="145">
        <v>49</v>
      </c>
      <c r="AK330" t="str">
        <f>_xlfn.CONCAT("CL_",clonemapC34[[#This Row],[Location]])</f>
        <v>CL_DD2-06:01</v>
      </c>
    </row>
    <row r="331" spans="27:37" x14ac:dyDescent="0.35">
      <c r="AA331" s="128" t="s">
        <v>5537</v>
      </c>
      <c r="AB331" s="10" t="s">
        <v>5181</v>
      </c>
      <c r="AC331" s="51" t="s">
        <v>4592</v>
      </c>
      <c r="AD331" s="10" t="s">
        <v>824</v>
      </c>
      <c r="AE331" s="110" t="s">
        <v>2339</v>
      </c>
      <c r="AF331" s="110" t="s">
        <v>2339</v>
      </c>
      <c r="AG331" s="3" t="s">
        <v>3950</v>
      </c>
      <c r="AH331" s="124">
        <v>16</v>
      </c>
      <c r="AI331" s="145" t="s">
        <v>2353</v>
      </c>
      <c r="AJ331" s="145" t="s">
        <v>1636</v>
      </c>
      <c r="AK331" t="str">
        <f>_xlfn.CONCAT("CL_",clonemapC34[[#This Row],[Location]])</f>
        <v>CL_DD2-06:02</v>
      </c>
    </row>
    <row r="332" spans="27:37" x14ac:dyDescent="0.35">
      <c r="AA332" s="128" t="s">
        <v>5537</v>
      </c>
      <c r="AB332" s="10" t="s">
        <v>5181</v>
      </c>
      <c r="AC332" s="51" t="s">
        <v>4613</v>
      </c>
      <c r="AD332" s="10" t="s">
        <v>413</v>
      </c>
      <c r="AE332" s="111" t="s">
        <v>413</v>
      </c>
      <c r="AF332" s="111" t="s">
        <v>413</v>
      </c>
      <c r="AG332" s="3" t="s">
        <v>413</v>
      </c>
      <c r="AH332" s="124"/>
      <c r="AI332" s="145" t="s">
        <v>1636</v>
      </c>
      <c r="AJ332" s="145" t="s">
        <v>1636</v>
      </c>
      <c r="AK332" t="str">
        <f>_xlfn.CONCAT("CL_",clonemapC34[[#This Row],[Location]])</f>
        <v>CL_DD2-06:03</v>
      </c>
    </row>
    <row r="333" spans="27:37" x14ac:dyDescent="0.35">
      <c r="AA333" s="128" t="s">
        <v>5537</v>
      </c>
      <c r="AB333" s="10" t="s">
        <v>5181</v>
      </c>
      <c r="AC333" s="51" t="s">
        <v>4634</v>
      </c>
      <c r="AD333" s="10" t="s">
        <v>413</v>
      </c>
      <c r="AE333" s="111" t="s">
        <v>413</v>
      </c>
      <c r="AF333" s="111" t="s">
        <v>413</v>
      </c>
      <c r="AG333" s="3" t="s">
        <v>413</v>
      </c>
      <c r="AH333" s="124"/>
      <c r="AI333" s="145" t="s">
        <v>1636</v>
      </c>
      <c r="AJ333" s="145" t="s">
        <v>1636</v>
      </c>
      <c r="AK333" t="str">
        <f>_xlfn.CONCAT("CL_",clonemapC34[[#This Row],[Location]])</f>
        <v>CL_DD2-06:04</v>
      </c>
    </row>
    <row r="334" spans="27:37" x14ac:dyDescent="0.35">
      <c r="AA334" s="128" t="s">
        <v>5537</v>
      </c>
      <c r="AB334" s="10" t="s">
        <v>5182</v>
      </c>
      <c r="AC334" s="51" t="s">
        <v>4570</v>
      </c>
      <c r="AD334" s="10" t="s">
        <v>824</v>
      </c>
      <c r="AE334" s="111" t="s">
        <v>2339</v>
      </c>
      <c r="AF334" s="111" t="s">
        <v>2339</v>
      </c>
      <c r="AG334" s="3" t="s">
        <v>3949</v>
      </c>
      <c r="AH334" s="124">
        <v>25</v>
      </c>
      <c r="AI334" s="145" t="s">
        <v>2353</v>
      </c>
      <c r="AJ334" s="145">
        <v>49</v>
      </c>
      <c r="AK334" t="str">
        <f>_xlfn.CONCAT("CL_",clonemapC34[[#This Row],[Location]])</f>
        <v>CL_DD2-07:01</v>
      </c>
    </row>
    <row r="335" spans="27:37" x14ac:dyDescent="0.35">
      <c r="AA335" s="128" t="s">
        <v>5537</v>
      </c>
      <c r="AB335" s="10" t="s">
        <v>5182</v>
      </c>
      <c r="AC335" s="51" t="s">
        <v>4591</v>
      </c>
      <c r="AD335" s="10" t="s">
        <v>1475</v>
      </c>
      <c r="AE335" s="110" t="s">
        <v>1634</v>
      </c>
      <c r="AF335" s="110" t="s">
        <v>1634</v>
      </c>
      <c r="AG335" s="3" t="s">
        <v>4304</v>
      </c>
      <c r="AH335" s="124">
        <v>12</v>
      </c>
      <c r="AI335" s="145" t="s">
        <v>2353</v>
      </c>
      <c r="AJ335" s="145" t="s">
        <v>1636</v>
      </c>
      <c r="AK335" t="str">
        <f>_xlfn.CONCAT("CL_",clonemapC34[[#This Row],[Location]])</f>
        <v>CL_DD2-07:02</v>
      </c>
    </row>
    <row r="336" spans="27:37" x14ac:dyDescent="0.35">
      <c r="AA336" s="128" t="s">
        <v>5537</v>
      </c>
      <c r="AB336" s="10" t="s">
        <v>5182</v>
      </c>
      <c r="AC336" s="51" t="s">
        <v>4612</v>
      </c>
      <c r="AD336" s="10" t="s">
        <v>824</v>
      </c>
      <c r="AE336" s="111" t="s">
        <v>2339</v>
      </c>
      <c r="AF336" s="111" t="s">
        <v>2339</v>
      </c>
      <c r="AG336" s="3" t="s">
        <v>3927</v>
      </c>
      <c r="AH336" s="124">
        <v>12</v>
      </c>
      <c r="AI336" s="145" t="s">
        <v>2353</v>
      </c>
      <c r="AJ336" s="145" t="s">
        <v>1636</v>
      </c>
      <c r="AK336" t="str">
        <f>_xlfn.CONCAT("CL_",clonemapC34[[#This Row],[Location]])</f>
        <v>CL_DD2-07:03</v>
      </c>
    </row>
    <row r="337" spans="27:37" x14ac:dyDescent="0.35">
      <c r="AA337" s="128" t="s">
        <v>5537</v>
      </c>
      <c r="AB337" s="10" t="s">
        <v>5182</v>
      </c>
      <c r="AC337" s="51" t="s">
        <v>4633</v>
      </c>
      <c r="AD337" s="10" t="s">
        <v>413</v>
      </c>
      <c r="AE337" s="111" t="s">
        <v>413</v>
      </c>
      <c r="AF337" s="111" t="s">
        <v>413</v>
      </c>
      <c r="AG337" s="3" t="s">
        <v>413</v>
      </c>
      <c r="AH337" s="124"/>
      <c r="AI337" s="145" t="s">
        <v>1636</v>
      </c>
      <c r="AJ337" s="145" t="s">
        <v>1636</v>
      </c>
      <c r="AK337" t="str">
        <f>_xlfn.CONCAT("CL_",clonemapC34[[#This Row],[Location]])</f>
        <v>CL_DD2-07:04</v>
      </c>
    </row>
    <row r="338" spans="27:37" x14ac:dyDescent="0.35">
      <c r="AA338" s="128" t="s">
        <v>5537</v>
      </c>
      <c r="AB338" s="10" t="s">
        <v>5183</v>
      </c>
      <c r="AC338" s="51" t="s">
        <v>4583</v>
      </c>
      <c r="AD338" s="10" t="s">
        <v>2092</v>
      </c>
      <c r="AE338" s="111" t="s">
        <v>2100</v>
      </c>
      <c r="AF338" s="111" t="s">
        <v>2100</v>
      </c>
      <c r="AG338" s="3" t="s">
        <v>5216</v>
      </c>
      <c r="AH338" s="124">
        <v>3</v>
      </c>
      <c r="AI338" s="145" t="s">
        <v>2353</v>
      </c>
      <c r="AJ338" s="145">
        <v>41</v>
      </c>
      <c r="AK338" t="str">
        <f>_xlfn.CONCAT("CL_",clonemapC34[[#This Row],[Location]])</f>
        <v>CL_DD3-01:01</v>
      </c>
    </row>
    <row r="339" spans="27:37" x14ac:dyDescent="0.35">
      <c r="AA339" s="128" t="s">
        <v>5537</v>
      </c>
      <c r="AB339" s="10" t="s">
        <v>5183</v>
      </c>
      <c r="AC339" s="51" t="s">
        <v>4604</v>
      </c>
      <c r="AD339" s="10" t="s">
        <v>2092</v>
      </c>
      <c r="AE339" s="110" t="s">
        <v>2100</v>
      </c>
      <c r="AF339" s="110" t="s">
        <v>2100</v>
      </c>
      <c r="AG339" s="3" t="s">
        <v>5226</v>
      </c>
      <c r="AH339" s="124">
        <v>38</v>
      </c>
      <c r="AI339" s="145" t="s">
        <v>2353</v>
      </c>
      <c r="AJ339" s="145" t="s">
        <v>1636</v>
      </c>
      <c r="AK339" t="str">
        <f>_xlfn.CONCAT("CL_",clonemapC34[[#This Row],[Location]])</f>
        <v>CL_DD3-01:02</v>
      </c>
    </row>
    <row r="340" spans="27:37" x14ac:dyDescent="0.35">
      <c r="AA340" s="128" t="s">
        <v>5537</v>
      </c>
      <c r="AB340" s="10" t="s">
        <v>5183</v>
      </c>
      <c r="AC340" s="51" t="s">
        <v>4625</v>
      </c>
      <c r="AD340" s="10" t="s">
        <v>413</v>
      </c>
      <c r="AE340" s="111" t="s">
        <v>413</v>
      </c>
      <c r="AF340" s="111" t="s">
        <v>413</v>
      </c>
      <c r="AG340" s="3" t="s">
        <v>413</v>
      </c>
      <c r="AH340" s="124"/>
      <c r="AI340" s="145" t="s">
        <v>1636</v>
      </c>
      <c r="AJ340" s="145" t="s">
        <v>1636</v>
      </c>
      <c r="AK340" t="str">
        <f>_xlfn.CONCAT("CL_",clonemapC34[[#This Row],[Location]])</f>
        <v>CL_DD3-01:03</v>
      </c>
    </row>
    <row r="341" spans="27:37" x14ac:dyDescent="0.35">
      <c r="AA341" s="128" t="s">
        <v>5537</v>
      </c>
      <c r="AB341" s="10" t="s">
        <v>5183</v>
      </c>
      <c r="AC341" s="51" t="s">
        <v>4646</v>
      </c>
      <c r="AD341" s="10" t="s">
        <v>413</v>
      </c>
      <c r="AE341" s="111" t="s">
        <v>413</v>
      </c>
      <c r="AF341" s="111" t="s">
        <v>413</v>
      </c>
      <c r="AG341" s="3" t="s">
        <v>413</v>
      </c>
      <c r="AH341" s="124"/>
      <c r="AI341" s="145" t="s">
        <v>1636</v>
      </c>
      <c r="AJ341" s="145" t="s">
        <v>1636</v>
      </c>
      <c r="AK341" t="str">
        <f>_xlfn.CONCAT("CL_",clonemapC34[[#This Row],[Location]])</f>
        <v>CL_DD3-01:04</v>
      </c>
    </row>
    <row r="342" spans="27:37" x14ac:dyDescent="0.35">
      <c r="AA342" s="128" t="s">
        <v>5537</v>
      </c>
      <c r="AB342" s="10" t="s">
        <v>5184</v>
      </c>
      <c r="AC342" s="51" t="s">
        <v>4582</v>
      </c>
      <c r="AD342" s="10" t="s">
        <v>829</v>
      </c>
      <c r="AE342" s="111" t="s">
        <v>1083</v>
      </c>
      <c r="AF342" s="111" t="s">
        <v>1083</v>
      </c>
      <c r="AG342" s="3" t="s">
        <v>5227</v>
      </c>
      <c r="AH342" s="124">
        <v>28</v>
      </c>
      <c r="AI342" s="145" t="s">
        <v>2353</v>
      </c>
      <c r="AJ342" s="145">
        <v>49</v>
      </c>
      <c r="AK342" t="str">
        <f>_xlfn.CONCAT("CL_",clonemapC34[[#This Row],[Location]])</f>
        <v>CL_DD3-02:01</v>
      </c>
    </row>
    <row r="343" spans="27:37" x14ac:dyDescent="0.35">
      <c r="AA343" s="128" t="s">
        <v>5537</v>
      </c>
      <c r="AB343" s="10" t="s">
        <v>5184</v>
      </c>
      <c r="AC343" s="51" t="s">
        <v>4603</v>
      </c>
      <c r="AD343" s="10" t="s">
        <v>824</v>
      </c>
      <c r="AE343" s="110" t="s">
        <v>2339</v>
      </c>
      <c r="AF343" s="110" t="s">
        <v>2339</v>
      </c>
      <c r="AG343" s="3" t="s">
        <v>5228</v>
      </c>
      <c r="AH343" s="124">
        <v>21</v>
      </c>
      <c r="AI343" s="145" t="s">
        <v>2353</v>
      </c>
      <c r="AJ343" s="145" t="s">
        <v>1636</v>
      </c>
      <c r="AK343" t="str">
        <f>_xlfn.CONCAT("CL_",clonemapC34[[#This Row],[Location]])</f>
        <v>CL_DD3-02:02</v>
      </c>
    </row>
    <row r="344" spans="27:37" x14ac:dyDescent="0.35">
      <c r="AA344" s="128" t="s">
        <v>5537</v>
      </c>
      <c r="AB344" s="10" t="s">
        <v>5184</v>
      </c>
      <c r="AC344" s="51" t="s">
        <v>4624</v>
      </c>
      <c r="AD344" s="10" t="s">
        <v>413</v>
      </c>
      <c r="AE344" s="111" t="s">
        <v>413</v>
      </c>
      <c r="AF344" s="111" t="s">
        <v>413</v>
      </c>
      <c r="AG344" s="3" t="s">
        <v>413</v>
      </c>
      <c r="AH344" s="124"/>
      <c r="AI344" s="145" t="s">
        <v>1636</v>
      </c>
      <c r="AJ344" s="145" t="s">
        <v>1636</v>
      </c>
      <c r="AK344" t="str">
        <f>_xlfn.CONCAT("CL_",clonemapC34[[#This Row],[Location]])</f>
        <v>CL_DD3-02:03</v>
      </c>
    </row>
    <row r="345" spans="27:37" x14ac:dyDescent="0.35">
      <c r="AA345" s="128" t="s">
        <v>5537</v>
      </c>
      <c r="AB345" s="10" t="s">
        <v>5184</v>
      </c>
      <c r="AC345" s="51" t="s">
        <v>4645</v>
      </c>
      <c r="AD345" s="10" t="s">
        <v>413</v>
      </c>
      <c r="AE345" s="111" t="s">
        <v>413</v>
      </c>
      <c r="AF345" s="111" t="s">
        <v>413</v>
      </c>
      <c r="AG345" s="3" t="s">
        <v>413</v>
      </c>
      <c r="AH345" s="124"/>
      <c r="AI345" s="145" t="s">
        <v>1636</v>
      </c>
      <c r="AJ345" s="145" t="s">
        <v>1636</v>
      </c>
      <c r="AK345" t="str">
        <f>_xlfn.CONCAT("CL_",clonemapC34[[#This Row],[Location]])</f>
        <v>CL_DD3-02:04</v>
      </c>
    </row>
    <row r="346" spans="27:37" x14ac:dyDescent="0.35">
      <c r="AA346" s="128" t="s">
        <v>5537</v>
      </c>
      <c r="AB346" s="10" t="s">
        <v>5185</v>
      </c>
      <c r="AC346" s="51" t="s">
        <v>4581</v>
      </c>
      <c r="AD346" s="10" t="s">
        <v>829</v>
      </c>
      <c r="AE346" s="111" t="s">
        <v>1083</v>
      </c>
      <c r="AF346" s="111" t="s">
        <v>1083</v>
      </c>
      <c r="AG346" s="3" t="s">
        <v>4308</v>
      </c>
      <c r="AH346" s="124">
        <v>45</v>
      </c>
      <c r="AI346" s="145" t="s">
        <v>2353</v>
      </c>
      <c r="AJ346" s="145">
        <v>49</v>
      </c>
      <c r="AK346" t="str">
        <f>_xlfn.CONCAT("CL_",clonemapC34[[#This Row],[Location]])</f>
        <v>CL_DD3-03:01</v>
      </c>
    </row>
    <row r="347" spans="27:37" x14ac:dyDescent="0.35">
      <c r="AA347" s="128" t="s">
        <v>5537</v>
      </c>
      <c r="AB347" s="10" t="s">
        <v>5185</v>
      </c>
      <c r="AC347" s="51" t="s">
        <v>4602</v>
      </c>
      <c r="AD347" s="10" t="s">
        <v>829</v>
      </c>
      <c r="AE347" s="110" t="s">
        <v>1083</v>
      </c>
      <c r="AF347" s="110" t="s">
        <v>1083</v>
      </c>
      <c r="AG347" s="3" t="s">
        <v>4303</v>
      </c>
      <c r="AH347" s="124">
        <v>4</v>
      </c>
      <c r="AI347" s="145" t="s">
        <v>2353</v>
      </c>
      <c r="AJ347" s="145" t="s">
        <v>1636</v>
      </c>
      <c r="AK347" t="str">
        <f>_xlfn.CONCAT("CL_",clonemapC34[[#This Row],[Location]])</f>
        <v>CL_DD3-03:02</v>
      </c>
    </row>
    <row r="348" spans="27:37" x14ac:dyDescent="0.35">
      <c r="AA348" s="128" t="s">
        <v>5537</v>
      </c>
      <c r="AB348" s="10" t="s">
        <v>5185</v>
      </c>
      <c r="AC348" s="51" t="s">
        <v>4623</v>
      </c>
      <c r="AD348" s="10" t="s">
        <v>413</v>
      </c>
      <c r="AE348" s="111" t="s">
        <v>413</v>
      </c>
      <c r="AF348" s="111" t="s">
        <v>413</v>
      </c>
      <c r="AG348" s="3" t="s">
        <v>413</v>
      </c>
      <c r="AH348" s="124"/>
      <c r="AI348" s="145" t="s">
        <v>1636</v>
      </c>
      <c r="AJ348" s="145" t="s">
        <v>1636</v>
      </c>
      <c r="AK348" t="str">
        <f>_xlfn.CONCAT("CL_",clonemapC34[[#This Row],[Location]])</f>
        <v>CL_DD3-03:03</v>
      </c>
    </row>
    <row r="349" spans="27:37" x14ac:dyDescent="0.35">
      <c r="AA349" s="128" t="s">
        <v>5537</v>
      </c>
      <c r="AB349" s="10" t="s">
        <v>5185</v>
      </c>
      <c r="AC349" s="51" t="s">
        <v>4644</v>
      </c>
      <c r="AD349" s="10" t="s">
        <v>413</v>
      </c>
      <c r="AE349" s="111" t="s">
        <v>413</v>
      </c>
      <c r="AF349" s="111" t="s">
        <v>413</v>
      </c>
      <c r="AG349" s="3" t="s">
        <v>413</v>
      </c>
      <c r="AH349" s="124"/>
      <c r="AI349" s="145" t="s">
        <v>1636</v>
      </c>
      <c r="AJ349" s="145" t="s">
        <v>1636</v>
      </c>
      <c r="AK349" t="str">
        <f>_xlfn.CONCAT("CL_",clonemapC34[[#This Row],[Location]])</f>
        <v>CL_DD3-03:04</v>
      </c>
    </row>
    <row r="350" spans="27:37" x14ac:dyDescent="0.35">
      <c r="AA350" s="128" t="s">
        <v>5537</v>
      </c>
      <c r="AB350" s="10" t="s">
        <v>5186</v>
      </c>
      <c r="AC350" s="51" t="s">
        <v>4580</v>
      </c>
      <c r="AD350" s="10" t="s">
        <v>829</v>
      </c>
      <c r="AE350" s="111" t="s">
        <v>1083</v>
      </c>
      <c r="AF350" s="111" t="s">
        <v>1083</v>
      </c>
      <c r="AG350" s="3" t="s">
        <v>5227</v>
      </c>
      <c r="AH350" s="124">
        <v>11</v>
      </c>
      <c r="AI350" s="145" t="s">
        <v>2353</v>
      </c>
      <c r="AJ350" s="145">
        <v>49</v>
      </c>
      <c r="AK350" t="str">
        <f>_xlfn.CONCAT("CL_",clonemapC34[[#This Row],[Location]])</f>
        <v>CL_DD3-04:01</v>
      </c>
    </row>
    <row r="351" spans="27:37" x14ac:dyDescent="0.35">
      <c r="AA351" s="128" t="s">
        <v>5537</v>
      </c>
      <c r="AB351" s="10" t="s">
        <v>5186</v>
      </c>
      <c r="AC351" s="51" t="s">
        <v>4601</v>
      </c>
      <c r="AD351" s="10" t="s">
        <v>829</v>
      </c>
      <c r="AE351" s="110" t="s">
        <v>1083</v>
      </c>
      <c r="AF351" s="110" t="s">
        <v>1083</v>
      </c>
      <c r="AG351" s="3" t="s">
        <v>5229</v>
      </c>
      <c r="AH351" s="124">
        <v>21</v>
      </c>
      <c r="AI351" s="145" t="s">
        <v>2353</v>
      </c>
      <c r="AJ351" s="145" t="s">
        <v>1636</v>
      </c>
      <c r="AK351" t="str">
        <f>_xlfn.CONCAT("CL_",clonemapC34[[#This Row],[Location]])</f>
        <v>CL_DD3-04:02</v>
      </c>
    </row>
    <row r="352" spans="27:37" x14ac:dyDescent="0.35">
      <c r="AA352" s="128" t="s">
        <v>5537</v>
      </c>
      <c r="AB352" s="10" t="s">
        <v>5186</v>
      </c>
      <c r="AC352" s="51" t="s">
        <v>4622</v>
      </c>
      <c r="AD352" s="10" t="s">
        <v>829</v>
      </c>
      <c r="AE352" s="110" t="s">
        <v>1083</v>
      </c>
      <c r="AF352" s="110" t="s">
        <v>1083</v>
      </c>
      <c r="AG352" s="3" t="s">
        <v>5230</v>
      </c>
      <c r="AH352" s="124">
        <v>17</v>
      </c>
      <c r="AI352" s="145" t="s">
        <v>2353</v>
      </c>
      <c r="AJ352" s="145" t="s">
        <v>1636</v>
      </c>
      <c r="AK352" t="str">
        <f>_xlfn.CONCAT("CL_",clonemapC34[[#This Row],[Location]])</f>
        <v>CL_DD3-04:03</v>
      </c>
    </row>
    <row r="353" spans="27:37" x14ac:dyDescent="0.35">
      <c r="AA353" s="128" t="s">
        <v>5537</v>
      </c>
      <c r="AB353" s="10" t="s">
        <v>5186</v>
      </c>
      <c r="AC353" s="51" t="s">
        <v>4643</v>
      </c>
      <c r="AD353" s="10" t="s">
        <v>413</v>
      </c>
      <c r="AE353" s="110" t="s">
        <v>413</v>
      </c>
      <c r="AF353" s="110" t="s">
        <v>413</v>
      </c>
      <c r="AG353" s="3" t="s">
        <v>413</v>
      </c>
      <c r="AH353" s="124"/>
      <c r="AI353" s="145" t="s">
        <v>1636</v>
      </c>
      <c r="AJ353" s="145" t="s">
        <v>1636</v>
      </c>
      <c r="AK353" t="str">
        <f>_xlfn.CONCAT("CL_",clonemapC34[[#This Row],[Location]])</f>
        <v>CL_DD3-04:04</v>
      </c>
    </row>
    <row r="354" spans="27:37" x14ac:dyDescent="0.35">
      <c r="AA354" s="128" t="s">
        <v>5537</v>
      </c>
      <c r="AB354" s="10" t="s">
        <v>5187</v>
      </c>
      <c r="AC354" s="51" t="s">
        <v>4579</v>
      </c>
      <c r="AD354" s="10" t="s">
        <v>2092</v>
      </c>
      <c r="AE354" s="110" t="s">
        <v>2100</v>
      </c>
      <c r="AF354" s="110" t="s">
        <v>2100</v>
      </c>
      <c r="AG354" s="3" t="s">
        <v>4135</v>
      </c>
      <c r="AH354" s="124">
        <v>33</v>
      </c>
      <c r="AI354" s="145" t="s">
        <v>2353</v>
      </c>
      <c r="AJ354" s="145">
        <v>49</v>
      </c>
      <c r="AK354" t="str">
        <f>_xlfn.CONCAT("CL_",clonemapC34[[#This Row],[Location]])</f>
        <v>CL_DD3-05:01</v>
      </c>
    </row>
    <row r="355" spans="27:37" x14ac:dyDescent="0.35">
      <c r="AA355" s="128" t="s">
        <v>5537</v>
      </c>
      <c r="AB355" s="10" t="s">
        <v>5187</v>
      </c>
      <c r="AC355" s="51" t="s">
        <v>4600</v>
      </c>
      <c r="AD355" s="10" t="s">
        <v>4140</v>
      </c>
      <c r="AE355" s="110" t="s">
        <v>4279</v>
      </c>
      <c r="AF355" s="110" t="s">
        <v>4279</v>
      </c>
      <c r="AG355" s="3" t="s">
        <v>4105</v>
      </c>
      <c r="AH355" s="124">
        <v>16</v>
      </c>
      <c r="AI355" s="145" t="s">
        <v>2353</v>
      </c>
      <c r="AJ355" s="145" t="s">
        <v>1636</v>
      </c>
      <c r="AK355" t="str">
        <f>_xlfn.CONCAT("CL_",clonemapC34[[#This Row],[Location]])</f>
        <v>CL_DD3-05:02</v>
      </c>
    </row>
    <row r="356" spans="27:37" x14ac:dyDescent="0.35">
      <c r="AA356" s="128" t="s">
        <v>5537</v>
      </c>
      <c r="AB356" s="10" t="s">
        <v>5187</v>
      </c>
      <c r="AC356" s="51" t="s">
        <v>4621</v>
      </c>
      <c r="AD356" s="10" t="s">
        <v>413</v>
      </c>
      <c r="AE356" s="111" t="s">
        <v>413</v>
      </c>
      <c r="AF356" s="111" t="s">
        <v>413</v>
      </c>
      <c r="AG356" s="3" t="s">
        <v>413</v>
      </c>
      <c r="AH356" s="124"/>
      <c r="AI356" s="145" t="s">
        <v>1636</v>
      </c>
      <c r="AJ356" s="145" t="s">
        <v>1636</v>
      </c>
      <c r="AK356" t="str">
        <f>_xlfn.CONCAT("CL_",clonemapC34[[#This Row],[Location]])</f>
        <v>CL_DD3-05:03</v>
      </c>
    </row>
    <row r="357" spans="27:37" x14ac:dyDescent="0.35">
      <c r="AA357" s="128" t="s">
        <v>5537</v>
      </c>
      <c r="AB357" s="10" t="s">
        <v>5187</v>
      </c>
      <c r="AC357" s="51" t="s">
        <v>4642</v>
      </c>
      <c r="AD357" s="10" t="s">
        <v>413</v>
      </c>
      <c r="AE357" s="111" t="s">
        <v>413</v>
      </c>
      <c r="AF357" s="111" t="s">
        <v>413</v>
      </c>
      <c r="AG357" s="3" t="s">
        <v>413</v>
      </c>
      <c r="AH357" s="124"/>
      <c r="AI357" s="145" t="s">
        <v>1636</v>
      </c>
      <c r="AJ357" s="145" t="s">
        <v>1636</v>
      </c>
      <c r="AK357" t="str">
        <f>_xlfn.CONCAT("CL_",clonemapC34[[#This Row],[Location]])</f>
        <v>CL_DD3-05:04</v>
      </c>
    </row>
    <row r="358" spans="27:37" x14ac:dyDescent="0.35">
      <c r="AA358" s="128" t="s">
        <v>5537</v>
      </c>
      <c r="AB358" s="10" t="s">
        <v>5188</v>
      </c>
      <c r="AC358" s="51" t="s">
        <v>4578</v>
      </c>
      <c r="AD358" s="10" t="s">
        <v>824</v>
      </c>
      <c r="AE358" s="111" t="s">
        <v>2339</v>
      </c>
      <c r="AF358" s="111" t="s">
        <v>2339</v>
      </c>
      <c r="AG358" s="3" t="s">
        <v>5228</v>
      </c>
      <c r="AH358" s="124">
        <v>19</v>
      </c>
      <c r="AI358" s="145" t="s">
        <v>2353</v>
      </c>
      <c r="AJ358" s="145">
        <v>45</v>
      </c>
      <c r="AK358" t="str">
        <f>_xlfn.CONCAT("CL_",clonemapC34[[#This Row],[Location]])</f>
        <v>CL_DD3-06:01</v>
      </c>
    </row>
    <row r="359" spans="27:37" x14ac:dyDescent="0.35">
      <c r="AA359" s="128" t="s">
        <v>5537</v>
      </c>
      <c r="AB359" s="10" t="s">
        <v>5188</v>
      </c>
      <c r="AC359" s="51" t="s">
        <v>4599</v>
      </c>
      <c r="AD359" s="10" t="s">
        <v>3801</v>
      </c>
      <c r="AE359" s="110" t="s">
        <v>3806</v>
      </c>
      <c r="AF359" s="110" t="s">
        <v>3806</v>
      </c>
      <c r="AG359" s="3" t="s">
        <v>5225</v>
      </c>
      <c r="AH359" s="124">
        <v>12</v>
      </c>
      <c r="AI359" s="145" t="s">
        <v>2353</v>
      </c>
      <c r="AJ359" s="145" t="s">
        <v>1636</v>
      </c>
      <c r="AK359" t="str">
        <f>_xlfn.CONCAT("CL_",clonemapC34[[#This Row],[Location]])</f>
        <v>CL_DD3-06:02</v>
      </c>
    </row>
    <row r="360" spans="27:37" x14ac:dyDescent="0.35">
      <c r="AA360" s="128" t="s">
        <v>5537</v>
      </c>
      <c r="AB360" s="10" t="s">
        <v>5188</v>
      </c>
      <c r="AC360" s="51" t="s">
        <v>4620</v>
      </c>
      <c r="AD360" s="10" t="s">
        <v>4142</v>
      </c>
      <c r="AE360" s="111" t="s">
        <v>4283</v>
      </c>
      <c r="AF360" s="111" t="s">
        <v>4283</v>
      </c>
      <c r="AG360" s="3" t="s">
        <v>4109</v>
      </c>
      <c r="AH360" s="124">
        <v>14</v>
      </c>
      <c r="AI360" s="145" t="s">
        <v>2353</v>
      </c>
      <c r="AJ360" s="145" t="s">
        <v>1636</v>
      </c>
      <c r="AK360" t="str">
        <f>_xlfn.CONCAT("CL_",clonemapC34[[#This Row],[Location]])</f>
        <v>CL_DD3-06:03</v>
      </c>
    </row>
    <row r="361" spans="27:37" x14ac:dyDescent="0.35">
      <c r="AA361" s="128" t="s">
        <v>5537</v>
      </c>
      <c r="AB361" s="10" t="s">
        <v>5188</v>
      </c>
      <c r="AC361" s="51" t="s">
        <v>4641</v>
      </c>
      <c r="AD361" s="10" t="s">
        <v>413</v>
      </c>
      <c r="AE361" s="111" t="s">
        <v>413</v>
      </c>
      <c r="AF361" s="111" t="s">
        <v>413</v>
      </c>
      <c r="AG361" s="3" t="s">
        <v>413</v>
      </c>
      <c r="AH361" s="124"/>
      <c r="AI361" s="145" t="s">
        <v>1636</v>
      </c>
      <c r="AJ361" s="145" t="s">
        <v>1636</v>
      </c>
      <c r="AK361" t="str">
        <f>_xlfn.CONCAT("CL_",clonemapC34[[#This Row],[Location]])</f>
        <v>CL_DD3-06:04</v>
      </c>
    </row>
    <row r="362" spans="27:37" x14ac:dyDescent="0.35">
      <c r="AA362" s="128" t="s">
        <v>5537</v>
      </c>
      <c r="AB362" s="10" t="s">
        <v>5192</v>
      </c>
      <c r="AC362" s="51" t="s">
        <v>4577</v>
      </c>
      <c r="AD362" s="10" t="s">
        <v>1721</v>
      </c>
      <c r="AE362" s="111" t="s">
        <v>2109</v>
      </c>
      <c r="AF362" s="111" t="s">
        <v>2109</v>
      </c>
      <c r="AG362" s="3" t="s">
        <v>4456</v>
      </c>
      <c r="AH362" s="124">
        <v>5</v>
      </c>
      <c r="AI362" s="145" t="s">
        <v>2353</v>
      </c>
      <c r="AJ362" s="145">
        <v>46</v>
      </c>
      <c r="AK362" t="str">
        <f>_xlfn.CONCAT("CL_",clonemapC34[[#This Row],[Location]])</f>
        <v>CL_DD3-07:01</v>
      </c>
    </row>
    <row r="363" spans="27:37" x14ac:dyDescent="0.35">
      <c r="AA363" s="128" t="s">
        <v>5537</v>
      </c>
      <c r="AB363" s="10" t="s">
        <v>5192</v>
      </c>
      <c r="AC363" s="51" t="s">
        <v>4598</v>
      </c>
      <c r="AD363" s="10" t="s">
        <v>4142</v>
      </c>
      <c r="AE363" s="110" t="s">
        <v>4160</v>
      </c>
      <c r="AF363" s="110" t="s">
        <v>4160</v>
      </c>
      <c r="AG363" s="3" t="s">
        <v>4131</v>
      </c>
      <c r="AH363" s="124">
        <v>21</v>
      </c>
      <c r="AI363" s="145" t="s">
        <v>2353</v>
      </c>
      <c r="AJ363" s="145" t="s">
        <v>1636</v>
      </c>
      <c r="AK363" t="str">
        <f>_xlfn.CONCAT("CL_",clonemapC34[[#This Row],[Location]])</f>
        <v>CL_DD3-07:02</v>
      </c>
    </row>
    <row r="364" spans="27:37" x14ac:dyDescent="0.35">
      <c r="AA364" s="128" t="s">
        <v>5537</v>
      </c>
      <c r="AB364" s="10" t="s">
        <v>5192</v>
      </c>
      <c r="AC364" s="51" t="s">
        <v>4619</v>
      </c>
      <c r="AD364" s="10" t="s">
        <v>4138</v>
      </c>
      <c r="AE364" s="110" t="s">
        <v>4467</v>
      </c>
      <c r="AF364" s="110" t="s">
        <v>4467</v>
      </c>
      <c r="AG364" s="3" t="s">
        <v>4443</v>
      </c>
      <c r="AH364" s="124">
        <v>17</v>
      </c>
      <c r="AI364" s="145" t="s">
        <v>2353</v>
      </c>
      <c r="AJ364" s="145" t="s">
        <v>1636</v>
      </c>
      <c r="AK364" t="str">
        <f>_xlfn.CONCAT("CL_",clonemapC34[[#This Row],[Location]])</f>
        <v>CL_DD3-07:03</v>
      </c>
    </row>
    <row r="365" spans="27:37" x14ac:dyDescent="0.35">
      <c r="AA365" s="128" t="s">
        <v>5537</v>
      </c>
      <c r="AB365" s="10" t="s">
        <v>5192</v>
      </c>
      <c r="AC365" s="51" t="s">
        <v>4640</v>
      </c>
      <c r="AD365" s="10" t="s">
        <v>1475</v>
      </c>
      <c r="AE365" s="110" t="s">
        <v>1634</v>
      </c>
      <c r="AF365" s="110" t="s">
        <v>1634</v>
      </c>
      <c r="AG365" s="3" t="s">
        <v>4292</v>
      </c>
      <c r="AH365" s="124">
        <v>3</v>
      </c>
      <c r="AI365" s="145" t="s">
        <v>2353</v>
      </c>
      <c r="AJ365" s="145" t="s">
        <v>1636</v>
      </c>
      <c r="AK365" t="str">
        <f>_xlfn.CONCAT("CL_",clonemapC34[[#This Row],[Location]])</f>
        <v>CL_DD3-07:04</v>
      </c>
    </row>
    <row r="366" spans="27:37" x14ac:dyDescent="0.35">
      <c r="AA366" s="128" t="s">
        <v>5537</v>
      </c>
      <c r="AB366" s="10" t="s">
        <v>5193</v>
      </c>
      <c r="AC366" s="51" t="s">
        <v>4485</v>
      </c>
      <c r="AD366" s="10" t="s">
        <v>824</v>
      </c>
      <c r="AE366" s="110" t="s">
        <v>2107</v>
      </c>
      <c r="AF366" s="110" t="s">
        <v>2107</v>
      </c>
      <c r="AG366" s="3" t="s">
        <v>5231</v>
      </c>
      <c r="AH366" s="124">
        <v>15</v>
      </c>
      <c r="AI366" s="145" t="s">
        <v>2353</v>
      </c>
      <c r="AJ366" s="145">
        <v>44</v>
      </c>
      <c r="AK366" t="str">
        <f>_xlfn.CONCAT("CL_",clonemapC34[[#This Row],[Location]])</f>
        <v>CL_EE1-01:01</v>
      </c>
    </row>
    <row r="367" spans="27:37" x14ac:dyDescent="0.35">
      <c r="AA367" s="128" t="s">
        <v>5537</v>
      </c>
      <c r="AB367" s="10" t="s">
        <v>5193</v>
      </c>
      <c r="AC367" s="51" t="s">
        <v>4506</v>
      </c>
      <c r="AD367" s="10" t="s">
        <v>824</v>
      </c>
      <c r="AE367" s="110" t="s">
        <v>2107</v>
      </c>
      <c r="AF367" s="110" t="s">
        <v>2107</v>
      </c>
      <c r="AG367" s="3" t="s">
        <v>4447</v>
      </c>
      <c r="AH367" s="124">
        <v>29</v>
      </c>
      <c r="AI367" s="145" t="s">
        <v>2353</v>
      </c>
      <c r="AJ367" s="145" t="s">
        <v>1636</v>
      </c>
      <c r="AK367" t="str">
        <f>_xlfn.CONCAT("CL_",clonemapC34[[#This Row],[Location]])</f>
        <v>CL_EE1-01:02</v>
      </c>
    </row>
    <row r="368" spans="27:37" x14ac:dyDescent="0.35">
      <c r="AA368" s="128" t="s">
        <v>5537</v>
      </c>
      <c r="AB368" s="10" t="s">
        <v>5193</v>
      </c>
      <c r="AC368" s="51" t="s">
        <v>4527</v>
      </c>
      <c r="AD368" s="10" t="s">
        <v>413</v>
      </c>
      <c r="AE368" s="110" t="s">
        <v>413</v>
      </c>
      <c r="AF368" s="110" t="s">
        <v>413</v>
      </c>
      <c r="AG368" s="3" t="s">
        <v>413</v>
      </c>
      <c r="AH368" s="124"/>
      <c r="AI368" s="145" t="s">
        <v>1636</v>
      </c>
      <c r="AJ368" s="145" t="s">
        <v>1636</v>
      </c>
      <c r="AK368" t="str">
        <f>_xlfn.CONCAT("CL_",clonemapC34[[#This Row],[Location]])</f>
        <v>CL_EE1-01:03</v>
      </c>
    </row>
    <row r="369" spans="27:37" x14ac:dyDescent="0.35">
      <c r="AA369" s="128" t="s">
        <v>5537</v>
      </c>
      <c r="AB369" s="10" t="s">
        <v>5193</v>
      </c>
      <c r="AC369" s="51" t="s">
        <v>4548</v>
      </c>
      <c r="AD369" s="10" t="s">
        <v>413</v>
      </c>
      <c r="AE369" s="110" t="s">
        <v>413</v>
      </c>
      <c r="AF369" s="110" t="s">
        <v>413</v>
      </c>
      <c r="AG369" s="3" t="s">
        <v>413</v>
      </c>
      <c r="AH369" s="124"/>
      <c r="AI369" s="145" t="s">
        <v>1636</v>
      </c>
      <c r="AJ369" s="145" t="s">
        <v>1636</v>
      </c>
      <c r="AK369" t="str">
        <f>_xlfn.CONCAT("CL_",clonemapC34[[#This Row],[Location]])</f>
        <v>CL_EE1-01:04</v>
      </c>
    </row>
    <row r="370" spans="27:37" x14ac:dyDescent="0.35">
      <c r="AA370" s="128" t="s">
        <v>5537</v>
      </c>
      <c r="AB370" s="10" t="s">
        <v>5194</v>
      </c>
      <c r="AC370" s="51" t="s">
        <v>4484</v>
      </c>
      <c r="AD370" s="10" t="s">
        <v>824</v>
      </c>
      <c r="AE370" s="110" t="s">
        <v>2107</v>
      </c>
      <c r="AF370" s="110" t="s">
        <v>2107</v>
      </c>
      <c r="AG370" s="3" t="s">
        <v>3924</v>
      </c>
      <c r="AH370" s="124">
        <v>11</v>
      </c>
      <c r="AI370" s="145" t="s">
        <v>2353</v>
      </c>
      <c r="AJ370" s="145">
        <v>49</v>
      </c>
      <c r="AK370" t="str">
        <f>_xlfn.CONCAT("CL_",clonemapC34[[#This Row],[Location]])</f>
        <v>CL_EE1-02:01</v>
      </c>
    </row>
    <row r="371" spans="27:37" x14ac:dyDescent="0.35">
      <c r="AA371" s="128" t="s">
        <v>5537</v>
      </c>
      <c r="AB371" s="10" t="s">
        <v>5194</v>
      </c>
      <c r="AC371" s="51" t="s">
        <v>4505</v>
      </c>
      <c r="AD371" s="10" t="s">
        <v>819</v>
      </c>
      <c r="AE371" s="110" t="s">
        <v>2979</v>
      </c>
      <c r="AF371" s="110" t="s">
        <v>2979</v>
      </c>
      <c r="AG371" s="3" t="s">
        <v>4086</v>
      </c>
      <c r="AH371" s="124">
        <v>38</v>
      </c>
      <c r="AI371" s="145" t="s">
        <v>2353</v>
      </c>
      <c r="AJ371" s="145" t="s">
        <v>1636</v>
      </c>
      <c r="AK371" t="str">
        <f>_xlfn.CONCAT("CL_",clonemapC34[[#This Row],[Location]])</f>
        <v>CL_EE1-02:02</v>
      </c>
    </row>
    <row r="372" spans="27:37" x14ac:dyDescent="0.35">
      <c r="AA372" s="128" t="s">
        <v>5537</v>
      </c>
      <c r="AB372" s="10" t="s">
        <v>5194</v>
      </c>
      <c r="AC372" s="51" t="s">
        <v>4526</v>
      </c>
      <c r="AD372" s="48" t="s">
        <v>413</v>
      </c>
      <c r="AE372" s="110" t="s">
        <v>413</v>
      </c>
      <c r="AF372" s="110" t="s">
        <v>413</v>
      </c>
      <c r="AG372" s="3" t="s">
        <v>413</v>
      </c>
      <c r="AH372" s="124"/>
      <c r="AI372" s="145" t="s">
        <v>1636</v>
      </c>
      <c r="AJ372" s="145" t="s">
        <v>1636</v>
      </c>
      <c r="AK372" t="str">
        <f>_xlfn.CONCAT("CL_",clonemapC34[[#This Row],[Location]])</f>
        <v>CL_EE1-02:03</v>
      </c>
    </row>
    <row r="373" spans="27:37" x14ac:dyDescent="0.35">
      <c r="AA373" s="128" t="s">
        <v>5537</v>
      </c>
      <c r="AB373" s="10" t="s">
        <v>5194</v>
      </c>
      <c r="AC373" s="51" t="s">
        <v>4547</v>
      </c>
      <c r="AD373" s="10" t="s">
        <v>413</v>
      </c>
      <c r="AE373" s="110" t="s">
        <v>413</v>
      </c>
      <c r="AF373" s="110" t="s">
        <v>413</v>
      </c>
      <c r="AG373" s="3" t="s">
        <v>413</v>
      </c>
      <c r="AH373" s="124"/>
      <c r="AI373" s="145" t="s">
        <v>1636</v>
      </c>
      <c r="AJ373" s="145" t="s">
        <v>1636</v>
      </c>
      <c r="AK373" t="str">
        <f>_xlfn.CONCAT("CL_",clonemapC34[[#This Row],[Location]])</f>
        <v>CL_EE1-02:04</v>
      </c>
    </row>
    <row r="374" spans="27:37" x14ac:dyDescent="0.35">
      <c r="AA374" s="128" t="s">
        <v>5537</v>
      </c>
      <c r="AB374" s="10" t="s">
        <v>5195</v>
      </c>
      <c r="AC374" s="51" t="s">
        <v>4483</v>
      </c>
      <c r="AD374" s="10" t="s">
        <v>819</v>
      </c>
      <c r="AE374" s="110" t="s">
        <v>2979</v>
      </c>
      <c r="AF374" s="110" t="s">
        <v>2979</v>
      </c>
      <c r="AG374" s="3" t="s">
        <v>4102</v>
      </c>
      <c r="AH374" s="124">
        <v>17</v>
      </c>
      <c r="AI374" s="145" t="s">
        <v>2353</v>
      </c>
      <c r="AJ374" s="145">
        <v>49</v>
      </c>
      <c r="AK374" t="str">
        <f>_xlfn.CONCAT("CL_",clonemapC34[[#This Row],[Location]])</f>
        <v>CL_EE1-03:01</v>
      </c>
    </row>
    <row r="375" spans="27:37" x14ac:dyDescent="0.35">
      <c r="AA375" s="128" t="s">
        <v>5537</v>
      </c>
      <c r="AB375" s="10" t="s">
        <v>5195</v>
      </c>
      <c r="AC375" s="51" t="s">
        <v>4504</v>
      </c>
      <c r="AD375" s="10" t="s">
        <v>824</v>
      </c>
      <c r="AE375" s="110" t="s">
        <v>2107</v>
      </c>
      <c r="AF375" s="110" t="s">
        <v>2107</v>
      </c>
      <c r="AG375" s="3" t="s">
        <v>4466</v>
      </c>
      <c r="AH375" s="124">
        <v>32</v>
      </c>
      <c r="AI375" s="145" t="s">
        <v>2353</v>
      </c>
      <c r="AJ375" s="145" t="s">
        <v>1636</v>
      </c>
      <c r="AK375" t="str">
        <f>_xlfn.CONCAT("CL_",clonemapC34[[#This Row],[Location]])</f>
        <v>CL_EE1-03:02</v>
      </c>
    </row>
    <row r="376" spans="27:37" x14ac:dyDescent="0.35">
      <c r="AA376" s="128" t="s">
        <v>5537</v>
      </c>
      <c r="AB376" s="10" t="s">
        <v>5195</v>
      </c>
      <c r="AC376" s="51" t="s">
        <v>4525</v>
      </c>
      <c r="AD376" s="10" t="s">
        <v>413</v>
      </c>
      <c r="AE376" s="110" t="s">
        <v>413</v>
      </c>
      <c r="AF376" s="110" t="s">
        <v>413</v>
      </c>
      <c r="AG376" s="3" t="s">
        <v>413</v>
      </c>
      <c r="AH376" s="124"/>
      <c r="AI376" s="145" t="s">
        <v>1636</v>
      </c>
      <c r="AJ376" s="145" t="s">
        <v>1636</v>
      </c>
      <c r="AK376" t="str">
        <f>_xlfn.CONCAT("CL_",clonemapC34[[#This Row],[Location]])</f>
        <v>CL_EE1-03:03</v>
      </c>
    </row>
    <row r="377" spans="27:37" x14ac:dyDescent="0.35">
      <c r="AA377" s="128" t="s">
        <v>5537</v>
      </c>
      <c r="AB377" s="10" t="s">
        <v>5195</v>
      </c>
      <c r="AC377" s="51" t="s">
        <v>4546</v>
      </c>
      <c r="AD377" s="10" t="s">
        <v>413</v>
      </c>
      <c r="AE377" s="110" t="s">
        <v>413</v>
      </c>
      <c r="AF377" s="110" t="s">
        <v>413</v>
      </c>
      <c r="AG377" s="3" t="s">
        <v>413</v>
      </c>
      <c r="AH377" s="124"/>
      <c r="AI377" s="145" t="s">
        <v>1636</v>
      </c>
      <c r="AJ377" s="145" t="s">
        <v>1636</v>
      </c>
      <c r="AK377" t="str">
        <f>_xlfn.CONCAT("CL_",clonemapC34[[#This Row],[Location]])</f>
        <v>CL_EE1-03:04</v>
      </c>
    </row>
    <row r="378" spans="27:37" x14ac:dyDescent="0.35">
      <c r="AA378" s="128" t="s">
        <v>5537</v>
      </c>
      <c r="AB378" s="10" t="s">
        <v>5196</v>
      </c>
      <c r="AC378" s="51" t="s">
        <v>4482</v>
      </c>
      <c r="AD378" s="10" t="s">
        <v>824</v>
      </c>
      <c r="AE378" s="110" t="s">
        <v>2107</v>
      </c>
      <c r="AF378" s="110" t="s">
        <v>2107</v>
      </c>
      <c r="AG378" s="116" t="s">
        <v>5232</v>
      </c>
      <c r="AH378" s="124">
        <v>25</v>
      </c>
      <c r="AI378" s="145" t="s">
        <v>2353</v>
      </c>
      <c r="AJ378" s="145">
        <v>49</v>
      </c>
      <c r="AK378" t="str">
        <f>_xlfn.CONCAT("CL_",clonemapC34[[#This Row],[Location]])</f>
        <v>CL_EE1-04:01</v>
      </c>
    </row>
    <row r="379" spans="27:37" x14ac:dyDescent="0.35">
      <c r="AA379" s="128" t="s">
        <v>5537</v>
      </c>
      <c r="AB379" s="10" t="s">
        <v>5196</v>
      </c>
      <c r="AC379" s="51" t="s">
        <v>4503</v>
      </c>
      <c r="AD379" s="10" t="s">
        <v>1477</v>
      </c>
      <c r="AE379" s="110" t="s">
        <v>2033</v>
      </c>
      <c r="AF379" s="110" t="s">
        <v>2033</v>
      </c>
      <c r="AG379" s="3" t="s">
        <v>4126</v>
      </c>
      <c r="AH379" s="124">
        <v>13</v>
      </c>
      <c r="AI379" s="145" t="s">
        <v>2353</v>
      </c>
      <c r="AJ379" s="145" t="s">
        <v>1636</v>
      </c>
      <c r="AK379" t="str">
        <f>_xlfn.CONCAT("CL_",clonemapC34[[#This Row],[Location]])</f>
        <v>CL_EE1-04:02</v>
      </c>
    </row>
    <row r="380" spans="27:37" x14ac:dyDescent="0.35">
      <c r="AA380" s="128" t="s">
        <v>5537</v>
      </c>
      <c r="AB380" s="10" t="s">
        <v>5196</v>
      </c>
      <c r="AC380" s="51" t="s">
        <v>4524</v>
      </c>
      <c r="AD380" s="10" t="s">
        <v>4138</v>
      </c>
      <c r="AE380" s="110" t="s">
        <v>4157</v>
      </c>
      <c r="AF380" s="110" t="s">
        <v>4157</v>
      </c>
      <c r="AG380" s="3" t="s">
        <v>4128</v>
      </c>
      <c r="AH380" s="124">
        <v>11</v>
      </c>
      <c r="AI380" s="145" t="s">
        <v>2353</v>
      </c>
      <c r="AJ380" s="145" t="s">
        <v>1636</v>
      </c>
      <c r="AK380" t="str">
        <f>_xlfn.CONCAT("CL_",clonemapC34[[#This Row],[Location]])</f>
        <v>CL_EE1-04:03</v>
      </c>
    </row>
    <row r="381" spans="27:37" x14ac:dyDescent="0.35">
      <c r="AA381" s="128" t="s">
        <v>5537</v>
      </c>
      <c r="AB381" s="10" t="s">
        <v>5196</v>
      </c>
      <c r="AC381" s="51" t="s">
        <v>4545</v>
      </c>
      <c r="AD381" s="10" t="s">
        <v>413</v>
      </c>
      <c r="AE381" s="110" t="s">
        <v>413</v>
      </c>
      <c r="AF381" s="110" t="s">
        <v>413</v>
      </c>
      <c r="AG381" s="3" t="s">
        <v>413</v>
      </c>
      <c r="AH381" s="124"/>
      <c r="AI381" s="145" t="s">
        <v>1636</v>
      </c>
      <c r="AJ381" s="145" t="s">
        <v>1636</v>
      </c>
      <c r="AK381" t="str">
        <f>_xlfn.CONCAT("CL_",clonemapC34[[#This Row],[Location]])</f>
        <v>CL_EE1-04:04</v>
      </c>
    </row>
    <row r="382" spans="27:37" x14ac:dyDescent="0.35">
      <c r="AA382" s="128" t="s">
        <v>5537</v>
      </c>
      <c r="AB382" s="10" t="s">
        <v>5197</v>
      </c>
      <c r="AC382" s="51" t="s">
        <v>4481</v>
      </c>
      <c r="AD382" s="10" t="s">
        <v>1477</v>
      </c>
      <c r="AE382" s="110" t="s">
        <v>2033</v>
      </c>
      <c r="AF382" s="110" t="s">
        <v>2033</v>
      </c>
      <c r="AG382" s="3" t="s">
        <v>4452</v>
      </c>
      <c r="AH382" s="124">
        <v>49</v>
      </c>
      <c r="AI382" s="145" t="s">
        <v>2353</v>
      </c>
      <c r="AJ382" s="145">
        <v>49</v>
      </c>
      <c r="AK382" t="str">
        <f>_xlfn.CONCAT("CL_",clonemapC34[[#This Row],[Location]])</f>
        <v>CL_EE1-05:01</v>
      </c>
    </row>
    <row r="383" spans="27:37" x14ac:dyDescent="0.35">
      <c r="AA383" s="128" t="s">
        <v>5537</v>
      </c>
      <c r="AB383" s="10" t="s">
        <v>5197</v>
      </c>
      <c r="AC383" s="51" t="s">
        <v>4502</v>
      </c>
      <c r="AD383" s="10" t="s">
        <v>413</v>
      </c>
      <c r="AE383" s="110" t="s">
        <v>413</v>
      </c>
      <c r="AF383" s="110" t="s">
        <v>413</v>
      </c>
      <c r="AG383" s="3" t="s">
        <v>413</v>
      </c>
      <c r="AH383" s="124"/>
      <c r="AI383" s="145" t="s">
        <v>1636</v>
      </c>
      <c r="AJ383" s="145" t="s">
        <v>1636</v>
      </c>
      <c r="AK383" t="str">
        <f>_xlfn.CONCAT("CL_",clonemapC34[[#This Row],[Location]])</f>
        <v>CL_EE1-05:02</v>
      </c>
    </row>
    <row r="384" spans="27:37" x14ac:dyDescent="0.35">
      <c r="AA384" s="128" t="s">
        <v>5537</v>
      </c>
      <c r="AB384" s="10" t="s">
        <v>5197</v>
      </c>
      <c r="AC384" s="51" t="s">
        <v>4523</v>
      </c>
      <c r="AD384" s="10" t="s">
        <v>413</v>
      </c>
      <c r="AE384" s="110" t="s">
        <v>413</v>
      </c>
      <c r="AF384" s="110" t="s">
        <v>413</v>
      </c>
      <c r="AG384" s="3" t="s">
        <v>413</v>
      </c>
      <c r="AH384" s="124"/>
      <c r="AI384" s="145" t="s">
        <v>1636</v>
      </c>
      <c r="AJ384" s="145" t="s">
        <v>1636</v>
      </c>
      <c r="AK384" t="str">
        <f>_xlfn.CONCAT("CL_",clonemapC34[[#This Row],[Location]])</f>
        <v>CL_EE1-05:03</v>
      </c>
    </row>
    <row r="385" spans="27:37" x14ac:dyDescent="0.35">
      <c r="AA385" s="128" t="s">
        <v>5537</v>
      </c>
      <c r="AB385" s="10" t="s">
        <v>5197</v>
      </c>
      <c r="AC385" s="51" t="s">
        <v>4544</v>
      </c>
      <c r="AD385" s="10" t="s">
        <v>413</v>
      </c>
      <c r="AE385" s="110" t="s">
        <v>413</v>
      </c>
      <c r="AF385" s="110" t="s">
        <v>413</v>
      </c>
      <c r="AG385" s="3" t="s">
        <v>413</v>
      </c>
      <c r="AH385" s="124"/>
      <c r="AI385" s="145" t="s">
        <v>1636</v>
      </c>
      <c r="AJ385" s="145" t="s">
        <v>1636</v>
      </c>
      <c r="AK385" t="str">
        <f>_xlfn.CONCAT("CL_",clonemapC34[[#This Row],[Location]])</f>
        <v>CL_EE1-05:04</v>
      </c>
    </row>
    <row r="386" spans="27:37" x14ac:dyDescent="0.35">
      <c r="AA386" s="128" t="s">
        <v>5537</v>
      </c>
      <c r="AB386" s="10" t="s">
        <v>5198</v>
      </c>
      <c r="AC386" s="51" t="s">
        <v>4480</v>
      </c>
      <c r="AD386" s="10" t="s">
        <v>4142</v>
      </c>
      <c r="AE386" s="110" t="s">
        <v>4156</v>
      </c>
      <c r="AF386" s="110" t="s">
        <v>4156</v>
      </c>
      <c r="AG386" s="3" t="s">
        <v>4124</v>
      </c>
      <c r="AH386" s="124">
        <v>19</v>
      </c>
      <c r="AI386" s="145" t="s">
        <v>2353</v>
      </c>
      <c r="AJ386" s="145">
        <v>49</v>
      </c>
      <c r="AK386" t="str">
        <f>_xlfn.CONCAT("CL_",clonemapC34[[#This Row],[Location]])</f>
        <v>CL_EE1-06:01</v>
      </c>
    </row>
    <row r="387" spans="27:37" x14ac:dyDescent="0.35">
      <c r="AA387" s="128" t="s">
        <v>5537</v>
      </c>
      <c r="AB387" s="10" t="s">
        <v>5198</v>
      </c>
      <c r="AC387" s="51" t="s">
        <v>4501</v>
      </c>
      <c r="AD387" s="10" t="s">
        <v>824</v>
      </c>
      <c r="AE387" s="110" t="s">
        <v>2107</v>
      </c>
      <c r="AF387" s="110" t="s">
        <v>2107</v>
      </c>
      <c r="AG387" s="3" t="s">
        <v>3925</v>
      </c>
      <c r="AH387" s="124">
        <v>16</v>
      </c>
      <c r="AI387" s="145" t="s">
        <v>2353</v>
      </c>
      <c r="AJ387" s="145" t="s">
        <v>1636</v>
      </c>
      <c r="AK387" t="str">
        <f>_xlfn.CONCAT("CL_",clonemapC34[[#This Row],[Location]])</f>
        <v>CL_EE1-06:02</v>
      </c>
    </row>
    <row r="388" spans="27:37" x14ac:dyDescent="0.35">
      <c r="AA388" s="128" t="s">
        <v>5537</v>
      </c>
      <c r="AB388" s="10" t="s">
        <v>5198</v>
      </c>
      <c r="AC388" s="51" t="s">
        <v>4522</v>
      </c>
      <c r="AD388" s="10" t="s">
        <v>819</v>
      </c>
      <c r="AE388" s="110" t="s">
        <v>2979</v>
      </c>
      <c r="AF388" s="110" t="s">
        <v>2979</v>
      </c>
      <c r="AG388" s="3" t="s">
        <v>4102</v>
      </c>
      <c r="AH388" s="124">
        <v>14</v>
      </c>
      <c r="AI388" s="145" t="s">
        <v>2353</v>
      </c>
      <c r="AJ388" s="145" t="s">
        <v>1636</v>
      </c>
      <c r="AK388" t="str">
        <f>_xlfn.CONCAT("CL_",clonemapC34[[#This Row],[Location]])</f>
        <v>CL_EE1-06:03</v>
      </c>
    </row>
    <row r="389" spans="27:37" x14ac:dyDescent="0.35">
      <c r="AA389" s="128" t="s">
        <v>5537</v>
      </c>
      <c r="AB389" s="10" t="s">
        <v>5198</v>
      </c>
      <c r="AC389" s="51" t="s">
        <v>4543</v>
      </c>
      <c r="AD389" s="10" t="s">
        <v>413</v>
      </c>
      <c r="AE389" s="110" t="s">
        <v>413</v>
      </c>
      <c r="AF389" s="110" t="s">
        <v>413</v>
      </c>
      <c r="AG389" s="3" t="s">
        <v>413</v>
      </c>
      <c r="AH389" s="124"/>
      <c r="AI389" s="145" t="s">
        <v>1636</v>
      </c>
      <c r="AJ389" s="145" t="s">
        <v>1636</v>
      </c>
      <c r="AK389" t="str">
        <f>_xlfn.CONCAT("CL_",clonemapC34[[#This Row],[Location]])</f>
        <v>CL_EE1-06:04</v>
      </c>
    </row>
    <row r="390" spans="27:37" x14ac:dyDescent="0.35">
      <c r="AA390" s="128" t="s">
        <v>5537</v>
      </c>
      <c r="AB390" s="10" t="s">
        <v>5199</v>
      </c>
      <c r="AC390" s="51" t="s">
        <v>4479</v>
      </c>
      <c r="AD390" s="10" t="s">
        <v>413</v>
      </c>
      <c r="AE390" s="110" t="s">
        <v>413</v>
      </c>
      <c r="AF390" s="110" t="s">
        <v>413</v>
      </c>
      <c r="AG390" s="3" t="s">
        <v>413</v>
      </c>
      <c r="AH390" s="124"/>
      <c r="AI390" s="145" t="s">
        <v>1636</v>
      </c>
      <c r="AJ390" s="145">
        <v>0</v>
      </c>
      <c r="AK390" t="str">
        <f>_xlfn.CONCAT("CL_",clonemapC34[[#This Row],[Location]])</f>
        <v>CL_EE1-07:01</v>
      </c>
    </row>
    <row r="391" spans="27:37" x14ac:dyDescent="0.35">
      <c r="AA391" s="128" t="s">
        <v>5537</v>
      </c>
      <c r="AB391" s="10" t="s">
        <v>5199</v>
      </c>
      <c r="AC391" s="51" t="s">
        <v>4500</v>
      </c>
      <c r="AD391" s="10" t="s">
        <v>413</v>
      </c>
      <c r="AE391" s="110" t="s">
        <v>413</v>
      </c>
      <c r="AF391" s="110" t="s">
        <v>413</v>
      </c>
      <c r="AG391" s="3" t="s">
        <v>413</v>
      </c>
      <c r="AH391" s="124"/>
      <c r="AI391" s="145" t="s">
        <v>1636</v>
      </c>
      <c r="AJ391" s="145" t="s">
        <v>1636</v>
      </c>
      <c r="AK391" t="str">
        <f>_xlfn.CONCAT("CL_",clonemapC34[[#This Row],[Location]])</f>
        <v>CL_EE1-07:02</v>
      </c>
    </row>
    <row r="392" spans="27:37" x14ac:dyDescent="0.35">
      <c r="AA392" s="128" t="s">
        <v>5537</v>
      </c>
      <c r="AB392" s="10" t="s">
        <v>5199</v>
      </c>
      <c r="AC392" s="51" t="s">
        <v>4521</v>
      </c>
      <c r="AD392" s="10" t="s">
        <v>413</v>
      </c>
      <c r="AE392" s="110" t="s">
        <v>413</v>
      </c>
      <c r="AF392" s="155" t="s">
        <v>413</v>
      </c>
      <c r="AG392" s="3" t="s">
        <v>413</v>
      </c>
      <c r="AH392" s="124"/>
      <c r="AI392" s="145" t="s">
        <v>1636</v>
      </c>
      <c r="AJ392" s="145" t="s">
        <v>1636</v>
      </c>
      <c r="AK392" t="str">
        <f>_xlfn.CONCAT("CL_",clonemapC34[[#This Row],[Location]])</f>
        <v>CL_EE1-07:03</v>
      </c>
    </row>
    <row r="393" spans="27:37" x14ac:dyDescent="0.35">
      <c r="AA393" s="128" t="s">
        <v>5537</v>
      </c>
      <c r="AB393" s="51" t="s">
        <v>5199</v>
      </c>
      <c r="AC393" s="51" t="s">
        <v>4542</v>
      </c>
      <c r="AD393" s="51" t="s">
        <v>413</v>
      </c>
      <c r="AE393" s="129" t="s">
        <v>413</v>
      </c>
      <c r="AF393" s="129" t="s">
        <v>413</v>
      </c>
      <c r="AG393" s="3" t="s">
        <v>413</v>
      </c>
      <c r="AH393" s="124"/>
      <c r="AI393" s="154" t="s">
        <v>1636</v>
      </c>
      <c r="AJ393" s="154" t="s">
        <v>1636</v>
      </c>
      <c r="AK393" t="str">
        <f>_xlfn.CONCAT("CL_",clonemapC34[[#This Row],[Location]])</f>
        <v>CL_EE1-07:04</v>
      </c>
    </row>
    <row r="394" spans="27:37" x14ac:dyDescent="0.35">
      <c r="AA394" s="128" t="s">
        <v>5537</v>
      </c>
      <c r="AB394" s="10" t="s">
        <v>5200</v>
      </c>
      <c r="AC394" s="51" t="s">
        <v>4492</v>
      </c>
      <c r="AD394" s="10" t="s">
        <v>413</v>
      </c>
      <c r="AE394" s="110" t="s">
        <v>413</v>
      </c>
      <c r="AF394" s="110" t="s">
        <v>413</v>
      </c>
      <c r="AG394" s="3" t="s">
        <v>413</v>
      </c>
      <c r="AH394" s="124"/>
      <c r="AI394" s="145" t="s">
        <v>1636</v>
      </c>
      <c r="AJ394" s="145">
        <v>0</v>
      </c>
      <c r="AK394" t="str">
        <f>_xlfn.CONCAT("CL_",clonemapC34[[#This Row],[Location]])</f>
        <v>CL_EE2-01:01</v>
      </c>
    </row>
    <row r="395" spans="27:37" x14ac:dyDescent="0.35">
      <c r="AA395" s="128" t="s">
        <v>5537</v>
      </c>
      <c r="AB395" s="10" t="s">
        <v>5200</v>
      </c>
      <c r="AC395" s="51" t="s">
        <v>4513</v>
      </c>
      <c r="AD395" s="10" t="s">
        <v>413</v>
      </c>
      <c r="AE395" s="110" t="s">
        <v>413</v>
      </c>
      <c r="AF395" s="110" t="s">
        <v>413</v>
      </c>
      <c r="AG395" s="3" t="s">
        <v>413</v>
      </c>
      <c r="AH395" s="124"/>
      <c r="AI395" s="145" t="s">
        <v>1636</v>
      </c>
      <c r="AJ395" s="145" t="s">
        <v>1636</v>
      </c>
      <c r="AK395" t="str">
        <f>_xlfn.CONCAT("CL_",clonemapC34[[#This Row],[Location]])</f>
        <v>CL_EE2-01:02</v>
      </c>
    </row>
    <row r="396" spans="27:37" x14ac:dyDescent="0.35">
      <c r="AA396" s="128" t="s">
        <v>5537</v>
      </c>
      <c r="AB396" s="10" t="s">
        <v>5200</v>
      </c>
      <c r="AC396" s="51" t="s">
        <v>4534</v>
      </c>
      <c r="AD396" s="10" t="s">
        <v>413</v>
      </c>
      <c r="AE396" s="110" t="s">
        <v>413</v>
      </c>
      <c r="AF396" s="110" t="s">
        <v>413</v>
      </c>
      <c r="AG396" s="3" t="s">
        <v>413</v>
      </c>
      <c r="AH396" s="124"/>
      <c r="AI396" s="145" t="s">
        <v>1636</v>
      </c>
      <c r="AJ396" s="145" t="s">
        <v>1636</v>
      </c>
      <c r="AK396" t="str">
        <f>_xlfn.CONCAT("CL_",clonemapC34[[#This Row],[Location]])</f>
        <v>CL_EE2-01:03</v>
      </c>
    </row>
    <row r="397" spans="27:37" x14ac:dyDescent="0.35">
      <c r="AA397" s="128" t="s">
        <v>5537</v>
      </c>
      <c r="AB397" s="10" t="s">
        <v>5200</v>
      </c>
      <c r="AC397" s="51" t="s">
        <v>4555</v>
      </c>
      <c r="AD397" s="10" t="s">
        <v>413</v>
      </c>
      <c r="AE397" s="110" t="s">
        <v>413</v>
      </c>
      <c r="AF397" s="110" t="s">
        <v>413</v>
      </c>
      <c r="AG397" s="3" t="s">
        <v>413</v>
      </c>
      <c r="AH397" s="124"/>
      <c r="AI397" s="145" t="s">
        <v>1636</v>
      </c>
      <c r="AJ397" s="145" t="s">
        <v>1636</v>
      </c>
      <c r="AK397" t="str">
        <f>_xlfn.CONCAT("CL_",clonemapC34[[#This Row],[Location]])</f>
        <v>CL_EE2-01:04</v>
      </c>
    </row>
    <row r="398" spans="27:37" x14ac:dyDescent="0.35">
      <c r="AA398" s="128" t="s">
        <v>5537</v>
      </c>
      <c r="AB398" s="10" t="s">
        <v>5201</v>
      </c>
      <c r="AC398" s="51" t="s">
        <v>4491</v>
      </c>
      <c r="AD398" s="10" t="s">
        <v>413</v>
      </c>
      <c r="AE398" s="110" t="s">
        <v>413</v>
      </c>
      <c r="AF398" s="110" t="s">
        <v>413</v>
      </c>
      <c r="AG398" s="3" t="s">
        <v>413</v>
      </c>
      <c r="AH398" s="124"/>
      <c r="AI398" s="145" t="s">
        <v>1636</v>
      </c>
      <c r="AJ398" s="145">
        <v>0</v>
      </c>
      <c r="AK398" t="str">
        <f>_xlfn.CONCAT("CL_",clonemapC34[[#This Row],[Location]])</f>
        <v>CL_EE2-02:01</v>
      </c>
    </row>
    <row r="399" spans="27:37" x14ac:dyDescent="0.35">
      <c r="AA399" s="128" t="s">
        <v>5537</v>
      </c>
      <c r="AB399" s="10" t="s">
        <v>5201</v>
      </c>
      <c r="AC399" s="51" t="s">
        <v>4512</v>
      </c>
      <c r="AD399" s="10" t="s">
        <v>413</v>
      </c>
      <c r="AE399" s="110" t="s">
        <v>413</v>
      </c>
      <c r="AF399" s="110" t="s">
        <v>413</v>
      </c>
      <c r="AG399" s="3" t="s">
        <v>413</v>
      </c>
      <c r="AH399" s="124"/>
      <c r="AI399" s="145" t="s">
        <v>1636</v>
      </c>
      <c r="AJ399" s="145" t="s">
        <v>1636</v>
      </c>
      <c r="AK399" t="str">
        <f>_xlfn.CONCAT("CL_",clonemapC34[[#This Row],[Location]])</f>
        <v>CL_EE2-02:02</v>
      </c>
    </row>
    <row r="400" spans="27:37" x14ac:dyDescent="0.35">
      <c r="AA400" s="128" t="s">
        <v>5537</v>
      </c>
      <c r="AB400" s="10" t="s">
        <v>5201</v>
      </c>
      <c r="AC400" s="51" t="s">
        <v>4533</v>
      </c>
      <c r="AD400" s="10" t="s">
        <v>413</v>
      </c>
      <c r="AE400" s="110" t="s">
        <v>413</v>
      </c>
      <c r="AF400" s="110" t="s">
        <v>413</v>
      </c>
      <c r="AG400" s="3" t="s">
        <v>413</v>
      </c>
      <c r="AH400" s="124"/>
      <c r="AI400" s="145" t="s">
        <v>1636</v>
      </c>
      <c r="AJ400" s="145" t="s">
        <v>1636</v>
      </c>
      <c r="AK400" t="str">
        <f>_xlfn.CONCAT("CL_",clonemapC34[[#This Row],[Location]])</f>
        <v>CL_EE2-02:03</v>
      </c>
    </row>
    <row r="401" spans="27:37" x14ac:dyDescent="0.35">
      <c r="AA401" s="128" t="s">
        <v>5537</v>
      </c>
      <c r="AB401" s="10" t="s">
        <v>5201</v>
      </c>
      <c r="AC401" s="51" t="s">
        <v>4554</v>
      </c>
      <c r="AD401" s="10" t="s">
        <v>413</v>
      </c>
      <c r="AE401" s="110" t="s">
        <v>413</v>
      </c>
      <c r="AF401" s="110" t="s">
        <v>413</v>
      </c>
      <c r="AG401" s="3" t="s">
        <v>413</v>
      </c>
      <c r="AH401" s="124"/>
      <c r="AI401" s="145" t="s">
        <v>1636</v>
      </c>
      <c r="AJ401" s="145" t="s">
        <v>1636</v>
      </c>
      <c r="AK401" t="str">
        <f>_xlfn.CONCAT("CL_",clonemapC34[[#This Row],[Location]])</f>
        <v>CL_EE2-02:04</v>
      </c>
    </row>
    <row r="402" spans="27:37" x14ac:dyDescent="0.35">
      <c r="AA402" s="128" t="s">
        <v>5537</v>
      </c>
      <c r="AB402" s="10" t="s">
        <v>5202</v>
      </c>
      <c r="AC402" s="51" t="s">
        <v>4490</v>
      </c>
      <c r="AD402" s="10" t="s">
        <v>413</v>
      </c>
      <c r="AE402" s="110" t="s">
        <v>413</v>
      </c>
      <c r="AF402" s="110" t="s">
        <v>413</v>
      </c>
      <c r="AG402" s="3" t="s">
        <v>413</v>
      </c>
      <c r="AH402" s="124"/>
      <c r="AI402" s="145" t="s">
        <v>1636</v>
      </c>
      <c r="AJ402" s="145">
        <v>0</v>
      </c>
      <c r="AK402" t="str">
        <f>_xlfn.CONCAT("CL_",clonemapC34[[#This Row],[Location]])</f>
        <v>CL_EE2-03:01</v>
      </c>
    </row>
    <row r="403" spans="27:37" x14ac:dyDescent="0.35">
      <c r="AA403" s="128" t="s">
        <v>5537</v>
      </c>
      <c r="AB403" s="10" t="s">
        <v>5202</v>
      </c>
      <c r="AC403" s="51" t="s">
        <v>4511</v>
      </c>
      <c r="AD403" s="10" t="s">
        <v>413</v>
      </c>
      <c r="AE403" s="110" t="s">
        <v>413</v>
      </c>
      <c r="AF403" s="110" t="s">
        <v>413</v>
      </c>
      <c r="AG403" s="3" t="s">
        <v>413</v>
      </c>
      <c r="AH403" s="124"/>
      <c r="AI403" s="145" t="s">
        <v>1636</v>
      </c>
      <c r="AJ403" s="145" t="s">
        <v>1636</v>
      </c>
      <c r="AK403" t="str">
        <f>_xlfn.CONCAT("CL_",clonemapC34[[#This Row],[Location]])</f>
        <v>CL_EE2-03:02</v>
      </c>
    </row>
    <row r="404" spans="27:37" x14ac:dyDescent="0.35">
      <c r="AA404" s="128" t="s">
        <v>5537</v>
      </c>
      <c r="AB404" s="10" t="s">
        <v>5202</v>
      </c>
      <c r="AC404" s="51" t="s">
        <v>4532</v>
      </c>
      <c r="AD404" s="51" t="s">
        <v>413</v>
      </c>
      <c r="AE404" s="110" t="s">
        <v>413</v>
      </c>
      <c r="AF404" s="110" t="s">
        <v>413</v>
      </c>
      <c r="AG404" s="3" t="s">
        <v>413</v>
      </c>
      <c r="AH404" s="124"/>
      <c r="AI404" s="145" t="s">
        <v>1636</v>
      </c>
      <c r="AJ404" s="145" t="s">
        <v>1636</v>
      </c>
      <c r="AK404" t="str">
        <f>_xlfn.CONCAT("CL_",clonemapC34[[#This Row],[Location]])</f>
        <v>CL_EE2-03:03</v>
      </c>
    </row>
    <row r="405" spans="27:37" x14ac:dyDescent="0.35">
      <c r="AA405" s="128" t="s">
        <v>5537</v>
      </c>
      <c r="AB405" s="10" t="s">
        <v>5202</v>
      </c>
      <c r="AC405" s="51" t="s">
        <v>4553</v>
      </c>
      <c r="AD405" s="10" t="s">
        <v>413</v>
      </c>
      <c r="AE405" s="110" t="s">
        <v>413</v>
      </c>
      <c r="AF405" s="110" t="s">
        <v>413</v>
      </c>
      <c r="AG405" s="3" t="s">
        <v>413</v>
      </c>
      <c r="AH405" s="124"/>
      <c r="AI405" s="145" t="s">
        <v>1636</v>
      </c>
      <c r="AJ405" s="145" t="s">
        <v>1636</v>
      </c>
      <c r="AK405" t="str">
        <f>_xlfn.CONCAT("CL_",clonemapC34[[#This Row],[Location]])</f>
        <v>CL_EE2-03:04</v>
      </c>
    </row>
    <row r="406" spans="27:37" x14ac:dyDescent="0.35">
      <c r="AA406" s="128" t="s">
        <v>5537</v>
      </c>
      <c r="AB406" s="10" t="s">
        <v>5203</v>
      </c>
      <c r="AC406" s="51" t="s">
        <v>4489</v>
      </c>
      <c r="AD406" s="10" t="s">
        <v>413</v>
      </c>
      <c r="AE406" s="110" t="s">
        <v>413</v>
      </c>
      <c r="AF406" s="110" t="s">
        <v>413</v>
      </c>
      <c r="AG406" s="3" t="s">
        <v>413</v>
      </c>
      <c r="AH406" s="124"/>
      <c r="AI406" s="145" t="s">
        <v>1636</v>
      </c>
      <c r="AJ406" s="145">
        <v>0</v>
      </c>
      <c r="AK406" t="str">
        <f>_xlfn.CONCAT("CL_",clonemapC34[[#This Row],[Location]])</f>
        <v>CL_EE2-04:01</v>
      </c>
    </row>
    <row r="407" spans="27:37" x14ac:dyDescent="0.35">
      <c r="AA407" s="128" t="s">
        <v>5537</v>
      </c>
      <c r="AB407" s="10" t="s">
        <v>5203</v>
      </c>
      <c r="AC407" s="51" t="s">
        <v>4510</v>
      </c>
      <c r="AD407" s="10" t="s">
        <v>413</v>
      </c>
      <c r="AE407" s="110" t="s">
        <v>413</v>
      </c>
      <c r="AF407" s="110" t="s">
        <v>413</v>
      </c>
      <c r="AG407" s="3" t="s">
        <v>413</v>
      </c>
      <c r="AH407" s="124"/>
      <c r="AI407" s="145" t="s">
        <v>1636</v>
      </c>
      <c r="AJ407" s="145" t="s">
        <v>1636</v>
      </c>
      <c r="AK407" t="str">
        <f>_xlfn.CONCAT("CL_",clonemapC34[[#This Row],[Location]])</f>
        <v>CL_EE2-04:02</v>
      </c>
    </row>
    <row r="408" spans="27:37" x14ac:dyDescent="0.35">
      <c r="AA408" s="128" t="s">
        <v>5537</v>
      </c>
      <c r="AB408" s="10" t="s">
        <v>5203</v>
      </c>
      <c r="AC408" s="51" t="s">
        <v>4531</v>
      </c>
      <c r="AD408" s="10" t="s">
        <v>413</v>
      </c>
      <c r="AE408" s="110" t="s">
        <v>413</v>
      </c>
      <c r="AF408" s="110" t="s">
        <v>413</v>
      </c>
      <c r="AG408" s="3" t="s">
        <v>413</v>
      </c>
      <c r="AH408" s="124"/>
      <c r="AI408" s="145" t="s">
        <v>1636</v>
      </c>
      <c r="AJ408" s="145" t="s">
        <v>1636</v>
      </c>
      <c r="AK408" t="str">
        <f>_xlfn.CONCAT("CL_",clonemapC34[[#This Row],[Location]])</f>
        <v>CL_EE2-04:03</v>
      </c>
    </row>
    <row r="409" spans="27:37" x14ac:dyDescent="0.35">
      <c r="AA409" s="128" t="s">
        <v>5537</v>
      </c>
      <c r="AB409" s="10" t="s">
        <v>5203</v>
      </c>
      <c r="AC409" s="51" t="s">
        <v>4552</v>
      </c>
      <c r="AD409" s="10" t="s">
        <v>413</v>
      </c>
      <c r="AE409" s="110" t="s">
        <v>413</v>
      </c>
      <c r="AF409" s="110" t="s">
        <v>413</v>
      </c>
      <c r="AG409" s="3" t="s">
        <v>413</v>
      </c>
      <c r="AH409" s="124"/>
      <c r="AI409" s="145" t="s">
        <v>1636</v>
      </c>
      <c r="AJ409" s="145" t="s">
        <v>1636</v>
      </c>
      <c r="AK409" t="str">
        <f>_xlfn.CONCAT("CL_",clonemapC34[[#This Row],[Location]])</f>
        <v>CL_EE2-04:04</v>
      </c>
    </row>
    <row r="410" spans="27:37" x14ac:dyDescent="0.35">
      <c r="AA410" s="128" t="s">
        <v>5537</v>
      </c>
      <c r="AB410" s="10" t="s">
        <v>5204</v>
      </c>
      <c r="AC410" s="51" t="s">
        <v>4488</v>
      </c>
      <c r="AD410" s="10" t="s">
        <v>413</v>
      </c>
      <c r="AE410" s="110" t="s">
        <v>413</v>
      </c>
      <c r="AF410" s="110" t="s">
        <v>413</v>
      </c>
      <c r="AG410" s="3" t="s">
        <v>413</v>
      </c>
      <c r="AH410" s="124"/>
      <c r="AI410" s="145" t="s">
        <v>1636</v>
      </c>
      <c r="AJ410" s="145">
        <v>0</v>
      </c>
      <c r="AK410" t="str">
        <f>_xlfn.CONCAT("CL_",clonemapC34[[#This Row],[Location]])</f>
        <v>CL_EE2-05:01</v>
      </c>
    </row>
    <row r="411" spans="27:37" x14ac:dyDescent="0.35">
      <c r="AA411" s="128" t="s">
        <v>5537</v>
      </c>
      <c r="AB411" s="10" t="s">
        <v>5204</v>
      </c>
      <c r="AC411" s="51" t="s">
        <v>4509</v>
      </c>
      <c r="AD411" s="10" t="s">
        <v>413</v>
      </c>
      <c r="AE411" s="110" t="s">
        <v>413</v>
      </c>
      <c r="AF411" s="110" t="s">
        <v>413</v>
      </c>
      <c r="AG411" s="3" t="s">
        <v>413</v>
      </c>
      <c r="AH411" s="124"/>
      <c r="AI411" s="145" t="s">
        <v>1636</v>
      </c>
      <c r="AJ411" s="145" t="s">
        <v>1636</v>
      </c>
      <c r="AK411" t="str">
        <f>_xlfn.CONCAT("CL_",clonemapC34[[#This Row],[Location]])</f>
        <v>CL_EE2-05:02</v>
      </c>
    </row>
    <row r="412" spans="27:37" x14ac:dyDescent="0.35">
      <c r="AA412" s="128" t="s">
        <v>5537</v>
      </c>
      <c r="AB412" s="48" t="s">
        <v>5204</v>
      </c>
      <c r="AC412" s="51" t="s">
        <v>4530</v>
      </c>
      <c r="AD412" s="48" t="s">
        <v>413</v>
      </c>
      <c r="AE412" s="110" t="s">
        <v>413</v>
      </c>
      <c r="AF412" s="110" t="s">
        <v>413</v>
      </c>
      <c r="AG412" s="3" t="s">
        <v>413</v>
      </c>
      <c r="AH412" s="124"/>
      <c r="AI412" s="145" t="s">
        <v>1636</v>
      </c>
      <c r="AJ412" s="145" t="s">
        <v>1636</v>
      </c>
      <c r="AK412" t="str">
        <f>_xlfn.CONCAT("CL_",clonemapC34[[#This Row],[Location]])</f>
        <v>CL_EE2-05:03</v>
      </c>
    </row>
    <row r="413" spans="27:37" x14ac:dyDescent="0.35">
      <c r="AA413" s="128" t="s">
        <v>5537</v>
      </c>
      <c r="AB413" s="48" t="s">
        <v>5204</v>
      </c>
      <c r="AC413" s="51" t="s">
        <v>4551</v>
      </c>
      <c r="AD413" s="48" t="s">
        <v>413</v>
      </c>
      <c r="AE413" s="110" t="s">
        <v>413</v>
      </c>
      <c r="AF413" s="110" t="s">
        <v>413</v>
      </c>
      <c r="AG413" s="3" t="s">
        <v>413</v>
      </c>
      <c r="AH413" s="124"/>
      <c r="AI413" s="145" t="s">
        <v>1636</v>
      </c>
      <c r="AJ413" s="145" t="s">
        <v>1636</v>
      </c>
      <c r="AK413" t="str">
        <f>_xlfn.CONCAT("CL_",clonemapC34[[#This Row],[Location]])</f>
        <v>CL_EE2-05:04</v>
      </c>
    </row>
    <row r="414" spans="27:37" x14ac:dyDescent="0.35">
      <c r="AA414" s="128" t="s">
        <v>5537</v>
      </c>
      <c r="AB414" s="48" t="s">
        <v>5205</v>
      </c>
      <c r="AC414" s="51" t="s">
        <v>4487</v>
      </c>
      <c r="AD414" s="48" t="s">
        <v>413</v>
      </c>
      <c r="AE414" s="110" t="s">
        <v>413</v>
      </c>
      <c r="AF414" s="110" t="s">
        <v>413</v>
      </c>
      <c r="AG414" s="3" t="s">
        <v>413</v>
      </c>
      <c r="AH414" s="124"/>
      <c r="AI414" s="145" t="s">
        <v>1636</v>
      </c>
      <c r="AJ414" s="145">
        <v>0</v>
      </c>
      <c r="AK414" t="str">
        <f>_xlfn.CONCAT("CL_",clonemapC34[[#This Row],[Location]])</f>
        <v>CL_EE2-06:01</v>
      </c>
    </row>
    <row r="415" spans="27:37" x14ac:dyDescent="0.35">
      <c r="AA415" s="128" t="s">
        <v>5537</v>
      </c>
      <c r="AB415" s="48" t="s">
        <v>5205</v>
      </c>
      <c r="AC415" s="51" t="s">
        <v>4508</v>
      </c>
      <c r="AD415" s="48" t="s">
        <v>413</v>
      </c>
      <c r="AE415" s="110" t="s">
        <v>413</v>
      </c>
      <c r="AF415" s="110" t="s">
        <v>413</v>
      </c>
      <c r="AG415" s="3" t="s">
        <v>413</v>
      </c>
      <c r="AH415" s="124"/>
      <c r="AI415" s="145" t="s">
        <v>1636</v>
      </c>
      <c r="AJ415" s="145" t="s">
        <v>1636</v>
      </c>
      <c r="AK415" t="str">
        <f>_xlfn.CONCAT("CL_",clonemapC34[[#This Row],[Location]])</f>
        <v>CL_EE2-06:02</v>
      </c>
    </row>
    <row r="416" spans="27:37" x14ac:dyDescent="0.35">
      <c r="AA416" s="128" t="s">
        <v>5537</v>
      </c>
      <c r="AB416" s="48" t="s">
        <v>5205</v>
      </c>
      <c r="AC416" s="51" t="s">
        <v>4529</v>
      </c>
      <c r="AD416" s="48" t="s">
        <v>413</v>
      </c>
      <c r="AE416" s="110" t="s">
        <v>413</v>
      </c>
      <c r="AF416" s="110" t="s">
        <v>413</v>
      </c>
      <c r="AG416" s="3" t="s">
        <v>413</v>
      </c>
      <c r="AH416" s="124"/>
      <c r="AI416" s="145" t="s">
        <v>1636</v>
      </c>
      <c r="AJ416" s="145" t="s">
        <v>1636</v>
      </c>
      <c r="AK416" t="str">
        <f>_xlfn.CONCAT("CL_",clonemapC34[[#This Row],[Location]])</f>
        <v>CL_EE2-06:03</v>
      </c>
    </row>
    <row r="417" spans="27:37" x14ac:dyDescent="0.35">
      <c r="AA417" s="128" t="s">
        <v>5537</v>
      </c>
      <c r="AB417" s="48" t="s">
        <v>5205</v>
      </c>
      <c r="AC417" s="51" t="s">
        <v>4550</v>
      </c>
      <c r="AD417" s="48" t="s">
        <v>413</v>
      </c>
      <c r="AE417" s="110" t="s">
        <v>413</v>
      </c>
      <c r="AF417" s="110" t="s">
        <v>413</v>
      </c>
      <c r="AG417" s="3" t="s">
        <v>413</v>
      </c>
      <c r="AH417" s="124"/>
      <c r="AI417" s="145" t="s">
        <v>1636</v>
      </c>
      <c r="AJ417" s="145" t="s">
        <v>1636</v>
      </c>
      <c r="AK417" t="str">
        <f>_xlfn.CONCAT("CL_",clonemapC34[[#This Row],[Location]])</f>
        <v>CL_EE2-06:04</v>
      </c>
    </row>
    <row r="418" spans="27:37" x14ac:dyDescent="0.35">
      <c r="AA418" s="128" t="s">
        <v>5537</v>
      </c>
      <c r="AB418" s="48" t="s">
        <v>5206</v>
      </c>
      <c r="AC418" s="51" t="s">
        <v>4486</v>
      </c>
      <c r="AD418" s="48" t="s">
        <v>413</v>
      </c>
      <c r="AE418" s="110" t="s">
        <v>413</v>
      </c>
      <c r="AF418" s="110" t="s">
        <v>413</v>
      </c>
      <c r="AG418" s="3" t="s">
        <v>413</v>
      </c>
      <c r="AH418" s="124"/>
      <c r="AI418" s="145" t="s">
        <v>1636</v>
      </c>
      <c r="AJ418" s="145">
        <v>0</v>
      </c>
      <c r="AK418" t="str">
        <f>_xlfn.CONCAT("CL_",clonemapC34[[#This Row],[Location]])</f>
        <v>CL_EE2-07:01</v>
      </c>
    </row>
    <row r="419" spans="27:37" x14ac:dyDescent="0.35">
      <c r="AA419" s="128" t="s">
        <v>5537</v>
      </c>
      <c r="AB419" s="48" t="s">
        <v>5206</v>
      </c>
      <c r="AC419" s="51" t="s">
        <v>4507</v>
      </c>
      <c r="AD419" s="48" t="s">
        <v>413</v>
      </c>
      <c r="AE419" s="110" t="s">
        <v>413</v>
      </c>
      <c r="AF419" s="110" t="s">
        <v>413</v>
      </c>
      <c r="AG419" s="3" t="s">
        <v>413</v>
      </c>
      <c r="AH419" s="124"/>
      <c r="AI419" s="145" t="s">
        <v>1636</v>
      </c>
      <c r="AJ419" s="145" t="s">
        <v>1636</v>
      </c>
      <c r="AK419" t="str">
        <f>_xlfn.CONCAT("CL_",clonemapC34[[#This Row],[Location]])</f>
        <v>CL_EE2-07:02</v>
      </c>
    </row>
    <row r="420" spans="27:37" x14ac:dyDescent="0.35">
      <c r="AA420" s="128" t="s">
        <v>5537</v>
      </c>
      <c r="AB420" s="48" t="s">
        <v>5206</v>
      </c>
      <c r="AC420" s="51" t="s">
        <v>4528</v>
      </c>
      <c r="AD420" s="48" t="s">
        <v>413</v>
      </c>
      <c r="AE420" s="110" t="s">
        <v>413</v>
      </c>
      <c r="AF420" s="110" t="s">
        <v>413</v>
      </c>
      <c r="AG420" s="3" t="s">
        <v>413</v>
      </c>
      <c r="AH420" s="124"/>
      <c r="AI420" s="145" t="s">
        <v>1636</v>
      </c>
      <c r="AJ420" s="145" t="s">
        <v>1636</v>
      </c>
      <c r="AK420" t="str">
        <f>_xlfn.CONCAT("CL_",clonemapC34[[#This Row],[Location]])</f>
        <v>CL_EE2-07:03</v>
      </c>
    </row>
    <row r="421" spans="27:37" x14ac:dyDescent="0.35">
      <c r="AA421" s="128" t="s">
        <v>5537</v>
      </c>
      <c r="AB421" s="48" t="s">
        <v>5206</v>
      </c>
      <c r="AC421" s="51" t="s">
        <v>4549</v>
      </c>
      <c r="AD421" s="48" t="s">
        <v>413</v>
      </c>
      <c r="AE421" s="110" t="s">
        <v>413</v>
      </c>
      <c r="AF421" s="110" t="s">
        <v>413</v>
      </c>
      <c r="AG421" s="3" t="s">
        <v>413</v>
      </c>
      <c r="AH421" s="124"/>
      <c r="AI421" s="145" t="s">
        <v>1636</v>
      </c>
      <c r="AJ421" s="145" t="s">
        <v>1636</v>
      </c>
      <c r="AK421" t="str">
        <f>_xlfn.CONCAT("CL_",clonemapC34[[#This Row],[Location]])</f>
        <v>CL_EE2-07:04</v>
      </c>
    </row>
    <row r="422" spans="27:37" x14ac:dyDescent="0.35">
      <c r="AA422" s="128" t="s">
        <v>5537</v>
      </c>
      <c r="AB422" s="48" t="s">
        <v>5207</v>
      </c>
      <c r="AC422" s="51" t="s">
        <v>4499</v>
      </c>
      <c r="AD422" s="48" t="s">
        <v>819</v>
      </c>
      <c r="AE422" s="110" t="s">
        <v>2979</v>
      </c>
      <c r="AF422" s="110" t="s">
        <v>2979</v>
      </c>
      <c r="AG422" s="3" t="s">
        <v>4915</v>
      </c>
      <c r="AH422" s="124">
        <v>49</v>
      </c>
      <c r="AI422" s="145" t="s">
        <v>2353</v>
      </c>
      <c r="AJ422" s="145">
        <v>49</v>
      </c>
      <c r="AK422" t="str">
        <f>_xlfn.CONCAT("CL_",clonemapC34[[#This Row],[Location]])</f>
        <v>CL_EE3-01:01</v>
      </c>
    </row>
    <row r="423" spans="27:37" x14ac:dyDescent="0.35">
      <c r="AA423" s="128" t="s">
        <v>5537</v>
      </c>
      <c r="AB423" s="48" t="s">
        <v>5207</v>
      </c>
      <c r="AC423" s="51" t="s">
        <v>4520</v>
      </c>
      <c r="AD423" s="48" t="s">
        <v>413</v>
      </c>
      <c r="AE423" s="110" t="s">
        <v>413</v>
      </c>
      <c r="AF423" s="110" t="s">
        <v>413</v>
      </c>
      <c r="AG423" s="3" t="s">
        <v>413</v>
      </c>
      <c r="AH423" s="124"/>
      <c r="AI423" s="145" t="s">
        <v>1636</v>
      </c>
      <c r="AJ423" s="145" t="s">
        <v>1636</v>
      </c>
      <c r="AK423" t="str">
        <f>_xlfn.CONCAT("CL_",clonemapC34[[#This Row],[Location]])</f>
        <v>CL_EE3-01:02</v>
      </c>
    </row>
    <row r="424" spans="27:37" x14ac:dyDescent="0.35">
      <c r="AA424" s="128" t="s">
        <v>5537</v>
      </c>
      <c r="AB424" s="48" t="s">
        <v>5207</v>
      </c>
      <c r="AC424" s="51" t="s">
        <v>4541</v>
      </c>
      <c r="AD424" s="48" t="s">
        <v>413</v>
      </c>
      <c r="AE424" s="110" t="s">
        <v>413</v>
      </c>
      <c r="AF424" s="110" t="s">
        <v>413</v>
      </c>
      <c r="AG424" s="3" t="s">
        <v>413</v>
      </c>
      <c r="AH424" s="124"/>
      <c r="AI424" s="145" t="s">
        <v>1636</v>
      </c>
      <c r="AJ424" s="145" t="s">
        <v>1636</v>
      </c>
      <c r="AK424" t="str">
        <f>_xlfn.CONCAT("CL_",clonemapC34[[#This Row],[Location]])</f>
        <v>CL_EE3-01:03</v>
      </c>
    </row>
    <row r="425" spans="27:37" x14ac:dyDescent="0.35">
      <c r="AA425" s="128" t="s">
        <v>5537</v>
      </c>
      <c r="AB425" s="48" t="s">
        <v>5207</v>
      </c>
      <c r="AC425" s="51" t="s">
        <v>4562</v>
      </c>
      <c r="AD425" s="48" t="s">
        <v>413</v>
      </c>
      <c r="AE425" s="110" t="s">
        <v>413</v>
      </c>
      <c r="AF425" s="110" t="s">
        <v>413</v>
      </c>
      <c r="AG425" s="3" t="s">
        <v>413</v>
      </c>
      <c r="AH425" s="124"/>
      <c r="AI425" s="145" t="s">
        <v>1636</v>
      </c>
      <c r="AJ425" s="145" t="s">
        <v>1636</v>
      </c>
      <c r="AK425" t="str">
        <f>_xlfn.CONCAT("CL_",clonemapC34[[#This Row],[Location]])</f>
        <v>CL_EE3-01:04</v>
      </c>
    </row>
    <row r="426" spans="27:37" x14ac:dyDescent="0.35">
      <c r="AA426" s="128" t="s">
        <v>5537</v>
      </c>
      <c r="AB426" s="48" t="s">
        <v>5208</v>
      </c>
      <c r="AC426" s="51" t="s">
        <v>4498</v>
      </c>
      <c r="AD426" s="48" t="s">
        <v>1477</v>
      </c>
      <c r="AE426" s="110" t="s">
        <v>2033</v>
      </c>
      <c r="AF426" s="110" t="s">
        <v>2033</v>
      </c>
      <c r="AG426" s="3" t="s">
        <v>4125</v>
      </c>
      <c r="AH426" s="124">
        <v>6</v>
      </c>
      <c r="AI426" s="145" t="s">
        <v>2353</v>
      </c>
      <c r="AJ426" s="145">
        <v>49</v>
      </c>
      <c r="AK426" t="str">
        <f>_xlfn.CONCAT("CL_",clonemapC34[[#This Row],[Location]])</f>
        <v>CL_EE3-02:01</v>
      </c>
    </row>
    <row r="427" spans="27:37" x14ac:dyDescent="0.35">
      <c r="AA427" s="128" t="s">
        <v>5537</v>
      </c>
      <c r="AB427" s="48" t="s">
        <v>5208</v>
      </c>
      <c r="AC427" s="51" t="s">
        <v>4519</v>
      </c>
      <c r="AD427" s="48" t="s">
        <v>1475</v>
      </c>
      <c r="AE427" s="110" t="s">
        <v>1634</v>
      </c>
      <c r="AF427" s="110" t="s">
        <v>1634</v>
      </c>
      <c r="AG427" s="3" t="s">
        <v>4309</v>
      </c>
      <c r="AH427" s="124">
        <v>43</v>
      </c>
      <c r="AI427" s="145" t="s">
        <v>2353</v>
      </c>
      <c r="AJ427" s="145" t="s">
        <v>1636</v>
      </c>
      <c r="AK427" t="str">
        <f>_xlfn.CONCAT("CL_",clonemapC34[[#This Row],[Location]])</f>
        <v>CL_EE3-02:02</v>
      </c>
    </row>
    <row r="428" spans="27:37" x14ac:dyDescent="0.35">
      <c r="AA428" s="128" t="s">
        <v>5537</v>
      </c>
      <c r="AB428" s="48" t="s">
        <v>5208</v>
      </c>
      <c r="AC428" s="51" t="s">
        <v>4540</v>
      </c>
      <c r="AD428" s="48" t="s">
        <v>413</v>
      </c>
      <c r="AE428" s="110" t="s">
        <v>413</v>
      </c>
      <c r="AF428" s="110" t="s">
        <v>413</v>
      </c>
      <c r="AG428" s="3" t="s">
        <v>413</v>
      </c>
      <c r="AH428" s="124"/>
      <c r="AI428" s="145" t="s">
        <v>1636</v>
      </c>
      <c r="AJ428" s="145" t="s">
        <v>1636</v>
      </c>
      <c r="AK428" t="str">
        <f>_xlfn.CONCAT("CL_",clonemapC34[[#This Row],[Location]])</f>
        <v>CL_EE3-02:03</v>
      </c>
    </row>
    <row r="429" spans="27:37" x14ac:dyDescent="0.35">
      <c r="AA429" s="128" t="s">
        <v>5537</v>
      </c>
      <c r="AB429" s="48" t="s">
        <v>5208</v>
      </c>
      <c r="AC429" s="51" t="s">
        <v>4561</v>
      </c>
      <c r="AD429" s="48" t="s">
        <v>413</v>
      </c>
      <c r="AE429" s="110" t="s">
        <v>413</v>
      </c>
      <c r="AF429" s="110" t="s">
        <v>413</v>
      </c>
      <c r="AG429" s="3" t="s">
        <v>413</v>
      </c>
      <c r="AH429" s="124"/>
      <c r="AI429" s="145" t="s">
        <v>1636</v>
      </c>
      <c r="AJ429" s="145" t="s">
        <v>1636</v>
      </c>
      <c r="AK429" t="str">
        <f>_xlfn.CONCAT("CL_",clonemapC34[[#This Row],[Location]])</f>
        <v>CL_EE3-02:04</v>
      </c>
    </row>
    <row r="430" spans="27:37" x14ac:dyDescent="0.35">
      <c r="AA430" s="128" t="s">
        <v>5537</v>
      </c>
      <c r="AB430" s="48" t="s">
        <v>5209</v>
      </c>
      <c r="AC430" s="51" t="s">
        <v>4497</v>
      </c>
      <c r="AD430" s="48" t="s">
        <v>819</v>
      </c>
      <c r="AE430" s="110" t="s">
        <v>2979</v>
      </c>
      <c r="AF430" s="110" t="s">
        <v>2979</v>
      </c>
      <c r="AG430" s="3" t="s">
        <v>4927</v>
      </c>
      <c r="AH430" s="124">
        <v>49</v>
      </c>
      <c r="AI430" s="145" t="s">
        <v>2353</v>
      </c>
      <c r="AJ430" s="145">
        <v>49</v>
      </c>
      <c r="AK430" t="str">
        <f>_xlfn.CONCAT("CL_",clonemapC34[[#This Row],[Location]])</f>
        <v>CL_EE3-03:01</v>
      </c>
    </row>
    <row r="431" spans="27:37" x14ac:dyDescent="0.35">
      <c r="AA431" s="128" t="s">
        <v>5537</v>
      </c>
      <c r="AB431" s="48" t="s">
        <v>5209</v>
      </c>
      <c r="AC431" s="51" t="s">
        <v>4518</v>
      </c>
      <c r="AD431" s="48" t="s">
        <v>413</v>
      </c>
      <c r="AE431" s="110" t="s">
        <v>413</v>
      </c>
      <c r="AF431" s="110" t="s">
        <v>413</v>
      </c>
      <c r="AG431" s="3" t="s">
        <v>413</v>
      </c>
      <c r="AH431" s="124"/>
      <c r="AI431" s="145" t="s">
        <v>1636</v>
      </c>
      <c r="AJ431" s="145" t="s">
        <v>1636</v>
      </c>
      <c r="AK431" t="str">
        <f>_xlfn.CONCAT("CL_",clonemapC34[[#This Row],[Location]])</f>
        <v>CL_EE3-03:02</v>
      </c>
    </row>
    <row r="432" spans="27:37" x14ac:dyDescent="0.35">
      <c r="AA432" s="128" t="s">
        <v>5537</v>
      </c>
      <c r="AB432" s="48" t="s">
        <v>5209</v>
      </c>
      <c r="AC432" s="51" t="s">
        <v>4539</v>
      </c>
      <c r="AD432" s="48" t="s">
        <v>413</v>
      </c>
      <c r="AE432" s="110" t="s">
        <v>413</v>
      </c>
      <c r="AF432" s="156" t="s">
        <v>413</v>
      </c>
      <c r="AG432" s="3" t="s">
        <v>413</v>
      </c>
      <c r="AH432" s="124"/>
      <c r="AI432" s="145" t="s">
        <v>1636</v>
      </c>
      <c r="AJ432" s="145" t="s">
        <v>1636</v>
      </c>
      <c r="AK432" t="str">
        <f>_xlfn.CONCAT("CL_",clonemapC34[[#This Row],[Location]])</f>
        <v>CL_EE3-03:03</v>
      </c>
    </row>
    <row r="433" spans="27:37" x14ac:dyDescent="0.35">
      <c r="AA433" s="128" t="s">
        <v>5537</v>
      </c>
      <c r="AB433" s="48" t="s">
        <v>5209</v>
      </c>
      <c r="AC433" s="51" t="s">
        <v>4560</v>
      </c>
      <c r="AD433" s="48" t="s">
        <v>413</v>
      </c>
      <c r="AE433" s="110" t="s">
        <v>413</v>
      </c>
      <c r="AF433" s="110" t="s">
        <v>413</v>
      </c>
      <c r="AG433" s="3" t="s">
        <v>413</v>
      </c>
      <c r="AH433" s="124"/>
      <c r="AI433" s="145" t="s">
        <v>1636</v>
      </c>
      <c r="AJ433" s="145" t="s">
        <v>1636</v>
      </c>
      <c r="AK433" t="str">
        <f>_xlfn.CONCAT("CL_",clonemapC34[[#This Row],[Location]])</f>
        <v>CL_EE3-03:04</v>
      </c>
    </row>
    <row r="434" spans="27:37" x14ac:dyDescent="0.35">
      <c r="AA434" s="128" t="s">
        <v>5537</v>
      </c>
      <c r="AB434" s="48" t="s">
        <v>5210</v>
      </c>
      <c r="AC434" s="51" t="s">
        <v>4496</v>
      </c>
      <c r="AD434" s="48" t="s">
        <v>4140</v>
      </c>
      <c r="AE434" s="110" t="s">
        <v>4158</v>
      </c>
      <c r="AF434" s="110" t="s">
        <v>4158</v>
      </c>
      <c r="AG434" s="3" t="s">
        <v>4129</v>
      </c>
      <c r="AH434" s="124">
        <v>6</v>
      </c>
      <c r="AI434" s="145" t="s">
        <v>2353</v>
      </c>
      <c r="AJ434" s="145">
        <v>49</v>
      </c>
      <c r="AK434" t="str">
        <f>_xlfn.CONCAT("CL_",clonemapC34[[#This Row],[Location]])</f>
        <v>CL_EE3-04:01</v>
      </c>
    </row>
    <row r="435" spans="27:37" x14ac:dyDescent="0.35">
      <c r="AA435" s="128" t="s">
        <v>5537</v>
      </c>
      <c r="AB435" s="48" t="s">
        <v>5210</v>
      </c>
      <c r="AC435" s="51" t="s">
        <v>4517</v>
      </c>
      <c r="AD435" s="48" t="s">
        <v>824</v>
      </c>
      <c r="AE435" s="110" t="s">
        <v>2107</v>
      </c>
      <c r="AF435" s="110" t="s">
        <v>2107</v>
      </c>
      <c r="AG435" s="3" t="s">
        <v>4914</v>
      </c>
      <c r="AH435" s="124">
        <v>19</v>
      </c>
      <c r="AI435" s="145" t="s">
        <v>2353</v>
      </c>
      <c r="AJ435" s="145" t="s">
        <v>1636</v>
      </c>
      <c r="AK435" t="str">
        <f>_xlfn.CONCAT("CL_",clonemapC34[[#This Row],[Location]])</f>
        <v>CL_EE3-04:02</v>
      </c>
    </row>
    <row r="436" spans="27:37" x14ac:dyDescent="0.35">
      <c r="AA436" s="128" t="s">
        <v>5537</v>
      </c>
      <c r="AB436" s="48" t="s">
        <v>5210</v>
      </c>
      <c r="AC436" s="51" t="s">
        <v>4538</v>
      </c>
      <c r="AD436" s="48" t="s">
        <v>4138</v>
      </c>
      <c r="AE436" s="110" t="s">
        <v>4139</v>
      </c>
      <c r="AF436" s="110" t="s">
        <v>4139</v>
      </c>
      <c r="AG436" s="3" t="s">
        <v>4087</v>
      </c>
      <c r="AH436" s="124">
        <v>18</v>
      </c>
      <c r="AI436" s="145" t="s">
        <v>2353</v>
      </c>
      <c r="AJ436" s="145" t="s">
        <v>1636</v>
      </c>
      <c r="AK436" t="str">
        <f>_xlfn.CONCAT("CL_",clonemapC34[[#This Row],[Location]])</f>
        <v>CL_EE3-04:03</v>
      </c>
    </row>
    <row r="437" spans="27:37" x14ac:dyDescent="0.35">
      <c r="AA437" s="128" t="s">
        <v>5537</v>
      </c>
      <c r="AB437" s="48" t="s">
        <v>5210</v>
      </c>
      <c r="AC437" s="51" t="s">
        <v>4559</v>
      </c>
      <c r="AD437" s="48" t="s">
        <v>824</v>
      </c>
      <c r="AE437" s="110" t="s">
        <v>2339</v>
      </c>
      <c r="AF437" s="110" t="s">
        <v>2339</v>
      </c>
      <c r="AG437" s="3" t="s">
        <v>3950</v>
      </c>
      <c r="AH437" s="124">
        <v>6</v>
      </c>
      <c r="AI437" s="145" t="s">
        <v>2353</v>
      </c>
      <c r="AJ437" s="145" t="s">
        <v>1636</v>
      </c>
      <c r="AK437" t="str">
        <f>_xlfn.CONCAT("CL_",clonemapC34[[#This Row],[Location]])</f>
        <v>CL_EE3-04:04</v>
      </c>
    </row>
    <row r="438" spans="27:37" x14ac:dyDescent="0.35">
      <c r="AA438" s="128" t="s">
        <v>5537</v>
      </c>
      <c r="AB438" s="48" t="s">
        <v>5211</v>
      </c>
      <c r="AC438" s="51" t="s">
        <v>4495</v>
      </c>
      <c r="AD438" s="48" t="s">
        <v>819</v>
      </c>
      <c r="AE438" s="110" t="s">
        <v>2979</v>
      </c>
      <c r="AF438" s="110" t="s">
        <v>2979</v>
      </c>
      <c r="AG438" s="3" t="s">
        <v>4916</v>
      </c>
      <c r="AH438" s="124">
        <v>48</v>
      </c>
      <c r="AI438" s="145" t="s">
        <v>2353</v>
      </c>
      <c r="AJ438" s="145">
        <v>48</v>
      </c>
      <c r="AK438" t="str">
        <f>_xlfn.CONCAT("CL_",clonemapC34[[#This Row],[Location]])</f>
        <v>CL_EE3-05:01</v>
      </c>
    </row>
    <row r="439" spans="27:37" x14ac:dyDescent="0.35">
      <c r="AA439" s="128" t="s">
        <v>5537</v>
      </c>
      <c r="AB439" s="48" t="s">
        <v>5211</v>
      </c>
      <c r="AC439" s="51" t="s">
        <v>4516</v>
      </c>
      <c r="AD439" s="48" t="s">
        <v>413</v>
      </c>
      <c r="AE439" s="110" t="s">
        <v>413</v>
      </c>
      <c r="AF439" s="110" t="s">
        <v>413</v>
      </c>
      <c r="AG439" s="3" t="s">
        <v>413</v>
      </c>
      <c r="AH439" s="124"/>
      <c r="AI439" s="145" t="s">
        <v>1636</v>
      </c>
      <c r="AJ439" s="145" t="s">
        <v>1636</v>
      </c>
      <c r="AK439" t="str">
        <f>_xlfn.CONCAT("CL_",clonemapC34[[#This Row],[Location]])</f>
        <v>CL_EE3-05:02</v>
      </c>
    </row>
    <row r="440" spans="27:37" x14ac:dyDescent="0.35">
      <c r="AA440" s="128" t="s">
        <v>5537</v>
      </c>
      <c r="AB440" s="48" t="s">
        <v>5211</v>
      </c>
      <c r="AC440" s="51" t="s">
        <v>4537</v>
      </c>
      <c r="AD440" s="48" t="s">
        <v>413</v>
      </c>
      <c r="AE440" s="110" t="s">
        <v>413</v>
      </c>
      <c r="AF440" s="110" t="s">
        <v>413</v>
      </c>
      <c r="AG440" s="3" t="s">
        <v>413</v>
      </c>
      <c r="AH440" s="124"/>
      <c r="AI440" s="145" t="s">
        <v>1636</v>
      </c>
      <c r="AJ440" s="145" t="s">
        <v>1636</v>
      </c>
      <c r="AK440" t="str">
        <f>_xlfn.CONCAT("CL_",clonemapC34[[#This Row],[Location]])</f>
        <v>CL_EE3-05:03</v>
      </c>
    </row>
    <row r="441" spans="27:37" x14ac:dyDescent="0.35">
      <c r="AA441" s="128" t="s">
        <v>5537</v>
      </c>
      <c r="AB441" s="128" t="s">
        <v>5211</v>
      </c>
      <c r="AC441" s="51" t="s">
        <v>4558</v>
      </c>
      <c r="AD441" s="128" t="s">
        <v>413</v>
      </c>
      <c r="AE441" s="129" t="s">
        <v>413</v>
      </c>
      <c r="AF441" s="129" t="s">
        <v>413</v>
      </c>
      <c r="AG441" s="3" t="s">
        <v>413</v>
      </c>
      <c r="AH441" s="124"/>
      <c r="AI441" s="154" t="s">
        <v>1636</v>
      </c>
      <c r="AJ441" s="154" t="s">
        <v>1636</v>
      </c>
      <c r="AK441" t="str">
        <f>_xlfn.CONCAT("CL_",clonemapC34[[#This Row],[Location]])</f>
        <v>CL_EE3-05:04</v>
      </c>
    </row>
    <row r="442" spans="27:37" x14ac:dyDescent="0.35">
      <c r="AA442" s="128" t="s">
        <v>5537</v>
      </c>
      <c r="AB442" s="48" t="s">
        <v>5212</v>
      </c>
      <c r="AC442" s="48" t="s">
        <v>4494</v>
      </c>
      <c r="AD442" s="48" t="s">
        <v>824</v>
      </c>
      <c r="AE442" s="110" t="s">
        <v>2107</v>
      </c>
      <c r="AF442" s="110" t="s">
        <v>2107</v>
      </c>
      <c r="AG442" s="3" t="s">
        <v>4918</v>
      </c>
      <c r="AH442" s="124">
        <v>29</v>
      </c>
      <c r="AI442" s="145" t="s">
        <v>2353</v>
      </c>
      <c r="AJ442" s="145">
        <v>44</v>
      </c>
      <c r="AK442" t="str">
        <f>_xlfn.CONCAT("CL_",clonemapC34[[#This Row],[Location]])</f>
        <v>CL_EE3-06:01</v>
      </c>
    </row>
    <row r="443" spans="27:37" x14ac:dyDescent="0.35">
      <c r="AA443" s="128" t="s">
        <v>5537</v>
      </c>
      <c r="AB443" s="48" t="s">
        <v>5212</v>
      </c>
      <c r="AC443" s="51" t="s">
        <v>4515</v>
      </c>
      <c r="AD443" s="48" t="s">
        <v>1477</v>
      </c>
      <c r="AE443" s="110" t="s">
        <v>2033</v>
      </c>
      <c r="AF443" s="110" t="s">
        <v>2033</v>
      </c>
      <c r="AG443" t="s">
        <v>5223</v>
      </c>
      <c r="AH443" s="124">
        <v>15</v>
      </c>
      <c r="AI443" s="145" t="s">
        <v>2353</v>
      </c>
      <c r="AJ443" s="145" t="s">
        <v>1636</v>
      </c>
      <c r="AK443" t="str">
        <f>_xlfn.CONCAT("CL_",clonemapC34[[#This Row],[Location]])</f>
        <v>CL_EE3-06:02</v>
      </c>
    </row>
    <row r="444" spans="27:37" x14ac:dyDescent="0.35">
      <c r="AA444" s="128" t="s">
        <v>5537</v>
      </c>
      <c r="AB444" s="48" t="s">
        <v>5212</v>
      </c>
      <c r="AC444" s="51" t="s">
        <v>4536</v>
      </c>
      <c r="AD444" s="48" t="s">
        <v>413</v>
      </c>
      <c r="AE444" s="110" t="s">
        <v>413</v>
      </c>
      <c r="AF444" s="110" t="s">
        <v>413</v>
      </c>
      <c r="AG444" t="s">
        <v>413</v>
      </c>
      <c r="AH444" s="124"/>
      <c r="AI444" s="145" t="s">
        <v>1636</v>
      </c>
      <c r="AJ444" s="145" t="s">
        <v>1636</v>
      </c>
      <c r="AK444" t="str">
        <f>_xlfn.CONCAT("CL_",clonemapC34[[#This Row],[Location]])</f>
        <v>CL_EE3-06:03</v>
      </c>
    </row>
    <row r="445" spans="27:37" x14ac:dyDescent="0.35">
      <c r="AA445" s="128" t="s">
        <v>5537</v>
      </c>
      <c r="AB445" s="48" t="s">
        <v>5212</v>
      </c>
      <c r="AC445" s="51" t="s">
        <v>4557</v>
      </c>
      <c r="AD445" s="48" t="s">
        <v>413</v>
      </c>
      <c r="AE445" s="110" t="s">
        <v>413</v>
      </c>
      <c r="AF445" s="110" t="s">
        <v>413</v>
      </c>
      <c r="AG445" t="s">
        <v>413</v>
      </c>
      <c r="AH445" s="124"/>
      <c r="AI445" s="145" t="s">
        <v>1636</v>
      </c>
      <c r="AJ445" s="145" t="s">
        <v>1636</v>
      </c>
      <c r="AK445" t="str">
        <f>_xlfn.CONCAT("CL_",clonemapC34[[#This Row],[Location]])</f>
        <v>CL_EE3-06:04</v>
      </c>
    </row>
    <row r="446" spans="27:37" x14ac:dyDescent="0.35">
      <c r="AA446" s="128" t="s">
        <v>5537</v>
      </c>
      <c r="AB446" s="48" t="s">
        <v>5213</v>
      </c>
      <c r="AC446" s="51" t="s">
        <v>4493</v>
      </c>
      <c r="AD446" s="48" t="s">
        <v>819</v>
      </c>
      <c r="AE446" s="110" t="s">
        <v>2979</v>
      </c>
      <c r="AF446" s="110" t="s">
        <v>2979</v>
      </c>
      <c r="AG446" s="3" t="s">
        <v>4095</v>
      </c>
      <c r="AH446" s="124">
        <v>29</v>
      </c>
      <c r="AI446" s="145" t="s">
        <v>2353</v>
      </c>
      <c r="AJ446" s="145">
        <v>48</v>
      </c>
      <c r="AK446" t="str">
        <f>_xlfn.CONCAT("CL_",clonemapC34[[#This Row],[Location]])</f>
        <v>CL_EE3-07:01</v>
      </c>
    </row>
    <row r="447" spans="27:37" x14ac:dyDescent="0.35">
      <c r="AA447" s="128" t="s">
        <v>5537</v>
      </c>
      <c r="AB447" s="48" t="s">
        <v>5213</v>
      </c>
      <c r="AC447" s="51" t="s">
        <v>4514</v>
      </c>
      <c r="AD447" s="48" t="s">
        <v>1477</v>
      </c>
      <c r="AE447" s="110" t="s">
        <v>2033</v>
      </c>
      <c r="AF447" s="110" t="s">
        <v>2033</v>
      </c>
      <c r="AG447" s="3" t="s">
        <v>4125</v>
      </c>
      <c r="AH447" s="124">
        <v>19</v>
      </c>
      <c r="AI447" s="145" t="s">
        <v>2353</v>
      </c>
      <c r="AJ447" s="145" t="s">
        <v>1636</v>
      </c>
      <c r="AK447" t="str">
        <f>_xlfn.CONCAT("CL_",clonemapC34[[#This Row],[Location]])</f>
        <v>CL_EE3-07:02</v>
      </c>
    </row>
    <row r="448" spans="27:37" x14ac:dyDescent="0.35">
      <c r="AA448" s="128" t="s">
        <v>5537</v>
      </c>
      <c r="AB448" s="48" t="s">
        <v>5213</v>
      </c>
      <c r="AC448" s="51" t="s">
        <v>4535</v>
      </c>
      <c r="AD448" s="48" t="s">
        <v>1636</v>
      </c>
      <c r="AE448" s="110" t="s">
        <v>1636</v>
      </c>
      <c r="AF448" s="110" t="s">
        <v>1636</v>
      </c>
      <c r="AG448" s="3"/>
      <c r="AH448" s="124"/>
      <c r="AI448" s="145" t="s">
        <v>1636</v>
      </c>
      <c r="AJ448" s="145" t="s">
        <v>1636</v>
      </c>
      <c r="AK448" t="str">
        <f>_xlfn.CONCAT("CL_",clonemapC34[[#This Row],[Location]])</f>
        <v>CL_EE3-07:03</v>
      </c>
    </row>
    <row r="449" spans="27:37" x14ac:dyDescent="0.35">
      <c r="AA449" s="128" t="s">
        <v>5537</v>
      </c>
      <c r="AB449" s="48" t="s">
        <v>5213</v>
      </c>
      <c r="AC449" s="51" t="s">
        <v>4556</v>
      </c>
      <c r="AD449" s="48" t="s">
        <v>1636</v>
      </c>
      <c r="AE449" s="110" t="s">
        <v>1636</v>
      </c>
      <c r="AF449" s="157" t="s">
        <v>1636</v>
      </c>
      <c r="AG449" s="3"/>
      <c r="AH449" s="124"/>
      <c r="AI449" s="145" t="s">
        <v>1636</v>
      </c>
      <c r="AJ449" s="145" t="s">
        <v>1636</v>
      </c>
      <c r="AK449" t="str">
        <f>_xlfn.CONCAT("CL_",clonemapC34[[#This Row],[Location]])</f>
        <v>CL_EE3-07:04</v>
      </c>
    </row>
    <row r="450" spans="27:37" x14ac:dyDescent="0.35">
      <c r="AB450" s="51" t="s">
        <v>5233</v>
      </c>
      <c r="AC450" s="51"/>
      <c r="AD450" s="51"/>
      <c r="AE450" s="132"/>
      <c r="AF450" s="162"/>
      <c r="AG450" s="50"/>
      <c r="AH450" s="163">
        <f>SUBTOTAL(109,clonemapC34[Initial Clone Count])</f>
        <v>3141</v>
      </c>
      <c r="AI450" s="123"/>
      <c r="AJ450" s="114">
        <f>SUBTOTAL(109,clonemapC34[sum of flat])</f>
        <v>3141</v>
      </c>
    </row>
  </sheetData>
  <conditionalFormatting sqref="AG214">
    <cfRule type="expression" dxfId="330" priority="24">
      <formula>MOD(ROW(),4)=2</formula>
    </cfRule>
  </conditionalFormatting>
  <conditionalFormatting sqref="AG306">
    <cfRule type="expression" dxfId="329" priority="22">
      <formula>MOD(ROW(),4)=1</formula>
    </cfRule>
    <cfRule type="expression" dxfId="328" priority="23">
      <formula>MOD(ROW(),4)=2</formula>
    </cfRule>
  </conditionalFormatting>
  <conditionalFormatting sqref="AG120:AG129 AG142 AG114:AG118">
    <cfRule type="expression" dxfId="327" priority="20">
      <formula>MOD(ROW(),4)=1</formula>
    </cfRule>
    <cfRule type="expression" dxfId="326" priority="21">
      <formula>MOD(ROW(),4)=2</formula>
    </cfRule>
  </conditionalFormatting>
  <conditionalFormatting sqref="AG134:AG136 AG138:AG140">
    <cfRule type="expression" dxfId="325" priority="12">
      <formula>MOD(ROW(),4)=1</formula>
    </cfRule>
    <cfRule type="expression" dxfId="324" priority="13">
      <formula>MOD(ROW(),4)=2</formula>
    </cfRule>
  </conditionalFormatting>
  <conditionalFormatting sqref="AJ140">
    <cfRule type="expression" dxfId="323" priority="7">
      <formula>MOD(ROW(),4)=1</formula>
    </cfRule>
    <cfRule type="expression" dxfId="322" priority="8">
      <formula>MOD(ROW(),4)=2</formula>
    </cfRule>
  </conditionalFormatting>
  <conditionalFormatting sqref="AJ392">
    <cfRule type="expression" dxfId="321" priority="1">
      <formula>MOD(ROW(),4)=1</formula>
    </cfRule>
    <cfRule type="expression" dxfId="320" priority="2">
      <formula>MOD(ROW(),4)=2</formula>
    </cfRule>
  </conditionalFormatting>
  <conditionalFormatting sqref="AA172:AB172 AA360:AB363 AA333:AC359 AA328:AB332 AC329:AC330 AC332 AA228:AC327 AA223:AB227 AC224:AC227 AD120:AE139 AA447:AB449 AD447:AE449 AC448:AC449 AA364:AE391 AA444:AE446 AD141:AE143 AD145:AE363 AA441:AB443 AD441:AE443 AA120:AC171 AA173:AC195 AA196:AB196 AA197:AC198 AA204:AC222 AA199:AB203 AC201:AC203 AF30:AF449 AA30:AE119 AA393:AE439 AA30:AA449">
    <cfRule type="expression" dxfId="319" priority="53">
      <formula>MOD(ROW(),4)=2</formula>
    </cfRule>
  </conditionalFormatting>
  <conditionalFormatting sqref="AH441:AI449 AH141:AI143 AI145:AI391 AH393:AI439 AH30:AI139 AH140 AH144:AH392 AH440">
    <cfRule type="expression" dxfId="318" priority="51">
      <formula>MOD(ROW(),4)=1</formula>
    </cfRule>
    <cfRule type="expression" dxfId="317" priority="52">
      <formula>MOD(ROW(),4)=2</formula>
    </cfRule>
  </conditionalFormatting>
  <conditionalFormatting sqref="AH384">
    <cfRule type="expression" dxfId="316" priority="49">
      <formula>MOD(ROW(),4)=1</formula>
    </cfRule>
    <cfRule type="expression" dxfId="315" priority="50">
      <formula>MOD(ROW(),4)=2</formula>
    </cfRule>
  </conditionalFormatting>
  <conditionalFormatting sqref="AC172">
    <cfRule type="expression" dxfId="314" priority="48">
      <formula>MOD(ROW(),4)=2</formula>
    </cfRule>
  </conditionalFormatting>
  <conditionalFormatting sqref="AC360:AC363">
    <cfRule type="expression" dxfId="313" priority="47">
      <formula>MOD(ROW(),4)=2</formula>
    </cfRule>
  </conditionalFormatting>
  <conditionalFormatting sqref="AC328">
    <cfRule type="expression" dxfId="312" priority="46">
      <formula>MOD(ROW(),4)=2</formula>
    </cfRule>
  </conditionalFormatting>
  <conditionalFormatting sqref="AC223">
    <cfRule type="expression" dxfId="311" priority="45">
      <formula>MOD(ROW(),4)=2</formula>
    </cfRule>
  </conditionalFormatting>
  <conditionalFormatting sqref="AC447">
    <cfRule type="expression" dxfId="310" priority="44">
      <formula>MOD(ROW(),4)=2</formula>
    </cfRule>
  </conditionalFormatting>
  <conditionalFormatting sqref="AD140:AE140">
    <cfRule type="expression" dxfId="309" priority="43">
      <formula>MOD(ROW(),4)=2</formula>
    </cfRule>
  </conditionalFormatting>
  <conditionalFormatting sqref="AH140:AI140">
    <cfRule type="expression" dxfId="308" priority="41">
      <formula>MOD(ROW(),4)=1</formula>
    </cfRule>
    <cfRule type="expression" dxfId="307" priority="42">
      <formula>MOD(ROW(),4)=2</formula>
    </cfRule>
  </conditionalFormatting>
  <conditionalFormatting sqref="AD144:AE144">
    <cfRule type="expression" dxfId="306" priority="40">
      <formula>MOD(ROW(),4)=2</formula>
    </cfRule>
  </conditionalFormatting>
  <conditionalFormatting sqref="AH144:AI144">
    <cfRule type="expression" dxfId="305" priority="38">
      <formula>MOD(ROW(),4)=1</formula>
    </cfRule>
    <cfRule type="expression" dxfId="304" priority="39">
      <formula>MOD(ROW(),4)=2</formula>
    </cfRule>
  </conditionalFormatting>
  <conditionalFormatting sqref="AA440:AE440">
    <cfRule type="expression" dxfId="303" priority="37">
      <formula>MOD(ROW(),4)=2</formula>
    </cfRule>
  </conditionalFormatting>
  <conditionalFormatting sqref="AH440:AI440">
    <cfRule type="expression" dxfId="302" priority="35">
      <formula>MOD(ROW(),4)=1</formula>
    </cfRule>
    <cfRule type="expression" dxfId="301" priority="36">
      <formula>MOD(ROW(),4)=2</formula>
    </cfRule>
  </conditionalFormatting>
  <conditionalFormatting sqref="AA392:AE392">
    <cfRule type="expression" dxfId="300" priority="34">
      <formula>MOD(ROW(),4)=2</formula>
    </cfRule>
  </conditionalFormatting>
  <conditionalFormatting sqref="AH392:AI392">
    <cfRule type="expression" dxfId="299" priority="32">
      <formula>MOD(ROW(),4)=1</formula>
    </cfRule>
    <cfRule type="expression" dxfId="298" priority="33">
      <formula>MOD(ROW(),4)=2</formula>
    </cfRule>
  </conditionalFormatting>
  <conditionalFormatting sqref="AG217:AG221">
    <cfRule type="expression" dxfId="297" priority="31">
      <formula>MOD(ROW(),4)=2</formula>
    </cfRule>
  </conditionalFormatting>
  <conditionalFormatting sqref="AG206:AG213 AG307:AG377 AG442 AG161:AG200 AG144:AG159 AG293:AG305 AG288:AG291 AG254:AG286 AG30:AG113 AG382:AG440">
    <cfRule type="expression" dxfId="296" priority="29">
      <formula>MOD(ROW(),4)=1</formula>
    </cfRule>
    <cfRule type="expression" dxfId="295" priority="30">
      <formula>MOD(ROW(),4)=2</formula>
    </cfRule>
  </conditionalFormatting>
  <conditionalFormatting sqref="AG338:AG365">
    <cfRule type="expression" dxfId="294" priority="27">
      <formula>MOD(ROW(),4)=1</formula>
    </cfRule>
    <cfRule type="expression" dxfId="293" priority="28">
      <formula>MOD(ROW(),4)=2</formula>
    </cfRule>
  </conditionalFormatting>
  <conditionalFormatting sqref="AG378">
    <cfRule type="expression" dxfId="292" priority="25">
      <formula>MOD(ROW(),4)=1</formula>
    </cfRule>
    <cfRule type="expression" dxfId="291" priority="26">
      <formula>MOD(ROW(),4)=2</formula>
    </cfRule>
  </conditionalFormatting>
  <conditionalFormatting sqref="AG130">
    <cfRule type="expression" dxfId="290" priority="19">
      <formula>MOD(ROW(),4)=2</formula>
    </cfRule>
  </conditionalFormatting>
  <conditionalFormatting sqref="AG201:AG205">
    <cfRule type="expression" dxfId="289" priority="18">
      <formula>MOD(ROW(),4)=2</formula>
    </cfRule>
  </conditionalFormatting>
  <conditionalFormatting sqref="AG222:AG253">
    <cfRule type="expression" dxfId="288" priority="16">
      <formula>MOD(ROW(),4)=1</formula>
    </cfRule>
    <cfRule type="expression" dxfId="287" priority="17">
      <formula>MOD(ROW(),4)=2</formula>
    </cfRule>
  </conditionalFormatting>
  <conditionalFormatting sqref="AG446:AG448">
    <cfRule type="expression" dxfId="286" priority="14">
      <formula>MOD(ROW(),4)=1</formula>
    </cfRule>
    <cfRule type="expression" dxfId="285" priority="15">
      <formula>MOD(ROW(),4)=2</formula>
    </cfRule>
  </conditionalFormatting>
  <conditionalFormatting sqref="AC442">
    <cfRule type="expression" dxfId="284" priority="11">
      <formula>MOD(ROW(),4)=2</formula>
    </cfRule>
  </conditionalFormatting>
  <conditionalFormatting sqref="AJ441:AJ449 AJ141:AJ143 AJ145:AJ391 AJ393:AJ439 AJ30:AJ139">
    <cfRule type="expression" dxfId="283" priority="9">
      <formula>MOD(ROW(),4)=1</formula>
    </cfRule>
    <cfRule type="expression" dxfId="282" priority="10">
      <formula>MOD(ROW(),4)=2</formula>
    </cfRule>
  </conditionalFormatting>
  <conditionalFormatting sqref="AJ144">
    <cfRule type="expression" dxfId="281" priority="5">
      <formula>MOD(ROW(),4)=1</formula>
    </cfRule>
    <cfRule type="expression" dxfId="280" priority="6">
      <formula>MOD(ROW(),4)=2</formula>
    </cfRule>
  </conditionalFormatting>
  <conditionalFormatting sqref="AJ440">
    <cfRule type="expression" dxfId="279" priority="3">
      <formula>MOD(ROW(),4)=1</formula>
    </cfRule>
    <cfRule type="expression" dxfId="278" priority="4">
      <formula>MOD(ROW(),4)=2</formula>
    </cfRule>
  </conditionalFormatting>
  <pageMargins left="0.7" right="0.7" top="0.75" bottom="0.75" header="0.3" footer="0.3"/>
  <pageSetup scale="56" fitToHeight="0" orientation="landscape"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A9C76-FB79-46E4-8B28-D10E1492D4A7}">
  <sheetPr>
    <pageSetUpPr fitToPage="1"/>
  </sheetPr>
  <dimension ref="A1:AN458"/>
  <sheetViews>
    <sheetView topLeftCell="U26" zoomScale="65" workbookViewId="0">
      <selection activeCell="AA30" sqref="AA30:AK457"/>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8" width="19.453125" customWidth="1"/>
    <col min="29" max="29" width="8.7265625" customWidth="1"/>
    <col min="30" max="30" width="12.453125" customWidth="1"/>
    <col min="31" max="31" width="14.453125" customWidth="1"/>
    <col min="32" max="32" width="30.81640625" customWidth="1"/>
    <col min="33" max="33" width="11.81640625" customWidth="1"/>
    <col min="34" max="34" width="8.7265625" customWidth="1"/>
    <col min="36" max="36" width="23.7265625" customWidth="1"/>
    <col min="37" max="37" width="19.26953125" bestFit="1" customWidth="1"/>
    <col min="38" max="38" width="15.7265625" bestFit="1"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4950</v>
      </c>
      <c r="C3" s="56" t="s">
        <v>4951</v>
      </c>
      <c r="D3" s="56" t="s">
        <v>4951</v>
      </c>
      <c r="E3" s="56" t="s">
        <v>4951</v>
      </c>
      <c r="F3" s="40"/>
      <c r="G3" s="56" t="s">
        <v>4951</v>
      </c>
      <c r="H3" s="56" t="s">
        <v>4951</v>
      </c>
      <c r="I3" s="56" t="s">
        <v>4951</v>
      </c>
      <c r="J3" s="56" t="s">
        <v>4952</v>
      </c>
      <c r="L3" s="56" t="s">
        <v>4953</v>
      </c>
      <c r="M3" s="56" t="s">
        <v>4954</v>
      </c>
      <c r="N3" s="56" t="s">
        <v>4955</v>
      </c>
      <c r="O3" s="56" t="s">
        <v>4951</v>
      </c>
      <c r="Q3" s="56" t="s">
        <v>4951</v>
      </c>
      <c r="R3" s="56" t="s">
        <v>4951</v>
      </c>
      <c r="S3" s="56" t="s">
        <v>4956</v>
      </c>
      <c r="T3" s="56" t="s">
        <v>4957</v>
      </c>
      <c r="V3" s="56" t="s">
        <v>4951</v>
      </c>
      <c r="W3" s="56" t="s">
        <v>4951</v>
      </c>
      <c r="X3" s="56" t="s">
        <v>4951</v>
      </c>
      <c r="Y3" s="56" t="s">
        <v>4951</v>
      </c>
      <c r="Z3" s="18">
        <v>7</v>
      </c>
      <c r="AA3" s="18"/>
    </row>
    <row r="4" spans="1:40" ht="40" customHeight="1" x14ac:dyDescent="0.35">
      <c r="A4" s="40"/>
      <c r="B4" s="56" t="s">
        <v>4958</v>
      </c>
      <c r="C4" s="56" t="s">
        <v>4951</v>
      </c>
      <c r="D4" s="56" t="s">
        <v>4951</v>
      </c>
      <c r="E4" s="56" t="s">
        <v>4951</v>
      </c>
      <c r="F4" s="40"/>
      <c r="G4" s="56" t="s">
        <v>4951</v>
      </c>
      <c r="H4" s="56" t="s">
        <v>4951</v>
      </c>
      <c r="I4" s="56" t="s">
        <v>4951</v>
      </c>
      <c r="J4" s="56" t="s">
        <v>4959</v>
      </c>
      <c r="L4" s="56" t="s">
        <v>4960</v>
      </c>
      <c r="M4" s="56" t="s">
        <v>4961</v>
      </c>
      <c r="N4" s="56" t="s">
        <v>4951</v>
      </c>
      <c r="O4" s="56" t="s">
        <v>4951</v>
      </c>
      <c r="Q4" s="56" t="s">
        <v>4951</v>
      </c>
      <c r="R4" s="56" t="s">
        <v>4951</v>
      </c>
      <c r="S4" s="56" t="s">
        <v>4962</v>
      </c>
      <c r="T4" s="56" t="s">
        <v>4963</v>
      </c>
      <c r="V4" s="56" t="s">
        <v>4951</v>
      </c>
      <c r="W4" s="56" t="s">
        <v>4951</v>
      </c>
      <c r="X4" s="56" t="s">
        <v>4951</v>
      </c>
      <c r="Y4" s="56" t="s">
        <v>4951</v>
      </c>
      <c r="Z4" s="18">
        <v>6</v>
      </c>
      <c r="AA4" s="18"/>
    </row>
    <row r="5" spans="1:40" ht="40" customHeight="1" x14ac:dyDescent="0.35">
      <c r="A5" s="40"/>
      <c r="B5" s="56" t="s">
        <v>4964</v>
      </c>
      <c r="C5" s="56" t="s">
        <v>4951</v>
      </c>
      <c r="D5" s="56" t="s">
        <v>4951</v>
      </c>
      <c r="E5" s="56" t="s">
        <v>4951</v>
      </c>
      <c r="F5" s="40"/>
      <c r="G5" s="56" t="s">
        <v>4951</v>
      </c>
      <c r="H5" s="56" t="s">
        <v>4951</v>
      </c>
      <c r="I5" s="56" t="s">
        <v>4951</v>
      </c>
      <c r="J5" s="56" t="s">
        <v>4965</v>
      </c>
      <c r="L5" s="56" t="s">
        <v>4966</v>
      </c>
      <c r="M5" s="56" t="s">
        <v>4951</v>
      </c>
      <c r="N5" s="56" t="s">
        <v>4951</v>
      </c>
      <c r="O5" s="56" t="s">
        <v>4951</v>
      </c>
      <c r="Q5" s="56" t="s">
        <v>4951</v>
      </c>
      <c r="R5" s="56" t="s">
        <v>4951</v>
      </c>
      <c r="S5" s="56" t="s">
        <v>4951</v>
      </c>
      <c r="T5" s="56" t="s">
        <v>4967</v>
      </c>
      <c r="V5" s="56" t="s">
        <v>4951</v>
      </c>
      <c r="W5" s="56" t="s">
        <v>4951</v>
      </c>
      <c r="X5" s="56" t="s">
        <v>4951</v>
      </c>
      <c r="Y5" s="56" t="s">
        <v>4951</v>
      </c>
      <c r="Z5" s="18">
        <v>5</v>
      </c>
      <c r="AA5" s="18"/>
    </row>
    <row r="6" spans="1:40" ht="40" customHeight="1" x14ac:dyDescent="0.35">
      <c r="A6" s="40">
        <v>1</v>
      </c>
      <c r="B6" s="56" t="s">
        <v>4968</v>
      </c>
      <c r="C6" s="56" t="s">
        <v>4969</v>
      </c>
      <c r="D6" s="56" t="s">
        <v>4951</v>
      </c>
      <c r="E6" s="56" t="s">
        <v>4951</v>
      </c>
      <c r="F6" s="40"/>
      <c r="G6" s="56" t="s">
        <v>4951</v>
      </c>
      <c r="H6" s="56" t="s">
        <v>4951</v>
      </c>
      <c r="I6" s="56" t="s">
        <v>4970</v>
      </c>
      <c r="J6" s="56" t="s">
        <v>4971</v>
      </c>
      <c r="L6" s="56" t="s">
        <v>4972</v>
      </c>
      <c r="M6" s="56" t="s">
        <v>4973</v>
      </c>
      <c r="N6" s="56" t="s">
        <v>4951</v>
      </c>
      <c r="O6" s="56" t="s">
        <v>4951</v>
      </c>
      <c r="Q6" s="56" t="s">
        <v>4951</v>
      </c>
      <c r="R6" s="56" t="s">
        <v>4974</v>
      </c>
      <c r="S6" s="56" t="s">
        <v>4975</v>
      </c>
      <c r="T6" s="56" t="s">
        <v>4976</v>
      </c>
      <c r="V6" s="56" t="s">
        <v>4951</v>
      </c>
      <c r="W6" s="56" t="s">
        <v>4951</v>
      </c>
      <c r="X6" s="56" t="s">
        <v>4951</v>
      </c>
      <c r="Y6" s="56" t="s">
        <v>4951</v>
      </c>
      <c r="Z6" s="18">
        <v>4</v>
      </c>
      <c r="AA6" s="18"/>
    </row>
    <row r="7" spans="1:40" ht="40" customHeight="1" x14ac:dyDescent="0.35">
      <c r="A7" s="40"/>
      <c r="B7" s="56" t="s">
        <v>4977</v>
      </c>
      <c r="C7" s="56" t="s">
        <v>4951</v>
      </c>
      <c r="D7" s="56" t="s">
        <v>4951</v>
      </c>
      <c r="E7" s="56" t="s">
        <v>4951</v>
      </c>
      <c r="F7" s="40"/>
      <c r="G7" s="56" t="s">
        <v>4951</v>
      </c>
      <c r="H7" s="56" t="s">
        <v>4951</v>
      </c>
      <c r="I7" s="56" t="s">
        <v>4951</v>
      </c>
      <c r="J7" s="56" t="s">
        <v>4978</v>
      </c>
      <c r="L7" s="56" t="s">
        <v>4979</v>
      </c>
      <c r="M7" s="56" t="s">
        <v>4980</v>
      </c>
      <c r="N7" s="56" t="s">
        <v>4951</v>
      </c>
      <c r="O7" s="56" t="s">
        <v>4951</v>
      </c>
      <c r="Q7" s="56" t="s">
        <v>4951</v>
      </c>
      <c r="R7" s="56" t="s">
        <v>4951</v>
      </c>
      <c r="S7" s="56" t="s">
        <v>4981</v>
      </c>
      <c r="T7" s="56" t="s">
        <v>4982</v>
      </c>
      <c r="V7" s="56" t="s">
        <v>4951</v>
      </c>
      <c r="W7" s="56" t="s">
        <v>4951</v>
      </c>
      <c r="X7" s="56" t="s">
        <v>4951</v>
      </c>
      <c r="Y7" s="56" t="s">
        <v>4951</v>
      </c>
      <c r="Z7" s="18">
        <v>3</v>
      </c>
      <c r="AA7" s="18"/>
    </row>
    <row r="8" spans="1:40" ht="40" customHeight="1" x14ac:dyDescent="0.35">
      <c r="A8" s="40"/>
      <c r="B8" s="56" t="s">
        <v>4983</v>
      </c>
      <c r="C8" s="56" t="s">
        <v>4984</v>
      </c>
      <c r="D8" s="56" t="s">
        <v>4951</v>
      </c>
      <c r="E8" s="56" t="s">
        <v>4951</v>
      </c>
      <c r="F8" s="40"/>
      <c r="G8" s="56" t="s">
        <v>4951</v>
      </c>
      <c r="H8" s="56" t="s">
        <v>4951</v>
      </c>
      <c r="I8" s="56" t="s">
        <v>4951</v>
      </c>
      <c r="J8" s="56" t="s">
        <v>4985</v>
      </c>
      <c r="L8" s="56" t="s">
        <v>4986</v>
      </c>
      <c r="M8" s="56" t="s">
        <v>4987</v>
      </c>
      <c r="N8" s="56" t="s">
        <v>4951</v>
      </c>
      <c r="O8" s="56" t="s">
        <v>4951</v>
      </c>
      <c r="Q8" s="56" t="s">
        <v>4951</v>
      </c>
      <c r="R8" s="56" t="s">
        <v>4951</v>
      </c>
      <c r="S8" s="56" t="s">
        <v>4988</v>
      </c>
      <c r="T8" s="56" t="s">
        <v>4989</v>
      </c>
      <c r="V8" s="56" t="s">
        <v>4951</v>
      </c>
      <c r="W8" s="56" t="s">
        <v>4951</v>
      </c>
      <c r="X8" s="56" t="s">
        <v>4951</v>
      </c>
      <c r="Y8" s="56" t="s">
        <v>4951</v>
      </c>
      <c r="Z8" s="18">
        <v>2</v>
      </c>
      <c r="AA8" s="18"/>
    </row>
    <row r="9" spans="1:40" ht="40" customHeight="1" x14ac:dyDescent="0.35">
      <c r="A9" s="40"/>
      <c r="B9" s="56" t="s">
        <v>4990</v>
      </c>
      <c r="C9" s="56" t="s">
        <v>4991</v>
      </c>
      <c r="D9" s="56" t="s">
        <v>4951</v>
      </c>
      <c r="E9" s="56" t="s">
        <v>4951</v>
      </c>
      <c r="F9" s="40"/>
      <c r="G9" s="56" t="s">
        <v>4951</v>
      </c>
      <c r="H9" s="56" t="s">
        <v>4951</v>
      </c>
      <c r="I9" s="56" t="s">
        <v>4951</v>
      </c>
      <c r="J9" s="56" t="s">
        <v>4992</v>
      </c>
      <c r="L9" s="56" t="s">
        <v>4993</v>
      </c>
      <c r="M9" s="56" t="s">
        <v>4951</v>
      </c>
      <c r="N9" s="56" t="s">
        <v>4951</v>
      </c>
      <c r="O9" s="56" t="s">
        <v>4951</v>
      </c>
      <c r="Q9" s="56" t="s">
        <v>4951</v>
      </c>
      <c r="R9" s="56" t="s">
        <v>4951</v>
      </c>
      <c r="S9" s="56" t="s">
        <v>4994</v>
      </c>
      <c r="T9" s="56" t="s">
        <v>4995</v>
      </c>
      <c r="V9" s="56" t="s">
        <v>4951</v>
      </c>
      <c r="W9" s="56" t="s">
        <v>4951</v>
      </c>
      <c r="X9" s="56" t="s">
        <v>4951</v>
      </c>
      <c r="Y9" s="56" t="s">
        <v>4951</v>
      </c>
      <c r="Z9" s="18">
        <v>1</v>
      </c>
      <c r="AA9" s="18"/>
    </row>
    <row r="10" spans="1:40" ht="40" customHeight="1" x14ac:dyDescent="0.35"/>
    <row r="11" spans="1:40" ht="40" customHeight="1" x14ac:dyDescent="0.35">
      <c r="A11" s="40"/>
      <c r="B11" s="56" t="s">
        <v>4951</v>
      </c>
      <c r="C11" s="56" t="s">
        <v>4951</v>
      </c>
      <c r="D11" s="56" t="s">
        <v>4951</v>
      </c>
      <c r="E11" s="56" t="s">
        <v>4951</v>
      </c>
      <c r="F11" s="40"/>
      <c r="G11" s="56" t="s">
        <v>4951</v>
      </c>
      <c r="H11" s="56" t="s">
        <v>4951</v>
      </c>
      <c r="I11" s="56" t="s">
        <v>4996</v>
      </c>
      <c r="J11" s="56" t="s">
        <v>4997</v>
      </c>
      <c r="L11" s="56" t="s">
        <v>4951</v>
      </c>
      <c r="M11" s="56" t="s">
        <v>4951</v>
      </c>
      <c r="N11" s="56" t="s">
        <v>4951</v>
      </c>
      <c r="O11" s="56" t="s">
        <v>4951</v>
      </c>
      <c r="Q11" s="56" t="s">
        <v>4951</v>
      </c>
      <c r="R11" s="56" t="s">
        <v>4951</v>
      </c>
      <c r="S11" s="56" t="s">
        <v>4998</v>
      </c>
      <c r="T11" s="56" t="s">
        <v>4999</v>
      </c>
      <c r="V11" s="56" t="s">
        <v>4951</v>
      </c>
      <c r="W11" s="56" t="s">
        <v>4951</v>
      </c>
      <c r="X11" s="56" t="s">
        <v>4951</v>
      </c>
      <c r="Y11" s="56" t="s">
        <v>4951</v>
      </c>
      <c r="Z11" s="18">
        <v>7</v>
      </c>
      <c r="AA11" s="18"/>
    </row>
    <row r="12" spans="1:40" ht="40" customHeight="1" x14ac:dyDescent="0.35">
      <c r="A12" s="40"/>
      <c r="B12" s="56" t="s">
        <v>4951</v>
      </c>
      <c r="C12" s="56" t="s">
        <v>4951</v>
      </c>
      <c r="D12" s="56" t="s">
        <v>4951</v>
      </c>
      <c r="E12" s="56" t="s">
        <v>4951</v>
      </c>
      <c r="F12" s="40"/>
      <c r="G12" s="56" t="s">
        <v>4951</v>
      </c>
      <c r="H12" s="56" t="s">
        <v>5000</v>
      </c>
      <c r="I12" s="56" t="s">
        <v>5001</v>
      </c>
      <c r="J12" s="56" t="s">
        <v>5002</v>
      </c>
      <c r="L12" s="56" t="s">
        <v>4951</v>
      </c>
      <c r="M12" s="56" t="s">
        <v>4951</v>
      </c>
      <c r="N12" s="56" t="s">
        <v>4951</v>
      </c>
      <c r="O12" s="56" t="s">
        <v>4951</v>
      </c>
      <c r="Q12" s="56" t="s">
        <v>4951</v>
      </c>
      <c r="R12" s="56" t="s">
        <v>4951</v>
      </c>
      <c r="S12" s="56" t="s">
        <v>5003</v>
      </c>
      <c r="T12" s="56" t="s">
        <v>5004</v>
      </c>
      <c r="V12" s="56" t="s">
        <v>4951</v>
      </c>
      <c r="W12" s="56" t="s">
        <v>4951</v>
      </c>
      <c r="X12" s="56" t="s">
        <v>4951</v>
      </c>
      <c r="Y12" s="56" t="s">
        <v>4951</v>
      </c>
      <c r="Z12" s="18">
        <v>6</v>
      </c>
      <c r="AA12" s="18"/>
    </row>
    <row r="13" spans="1:40" ht="40" customHeight="1" x14ac:dyDescent="0.35">
      <c r="A13" s="40"/>
      <c r="B13" s="56" t="s">
        <v>5005</v>
      </c>
      <c r="C13" s="56" t="s">
        <v>5006</v>
      </c>
      <c r="D13" s="56" t="s">
        <v>4951</v>
      </c>
      <c r="E13" s="56" t="s">
        <v>4951</v>
      </c>
      <c r="F13" s="40"/>
      <c r="G13" s="56" t="s">
        <v>5007</v>
      </c>
      <c r="H13" s="56" t="s">
        <v>5008</v>
      </c>
      <c r="I13" s="56" t="s">
        <v>5009</v>
      </c>
      <c r="J13" s="56" t="s">
        <v>5010</v>
      </c>
      <c r="L13" s="56" t="s">
        <v>4951</v>
      </c>
      <c r="M13" s="56" t="s">
        <v>4951</v>
      </c>
      <c r="N13" s="56" t="s">
        <v>4951</v>
      </c>
      <c r="O13" s="56" t="s">
        <v>4951</v>
      </c>
      <c r="Q13" s="56" t="s">
        <v>4951</v>
      </c>
      <c r="R13" s="56" t="s">
        <v>4951</v>
      </c>
      <c r="S13" s="56" t="s">
        <v>5011</v>
      </c>
      <c r="T13" s="56" t="s">
        <v>5012</v>
      </c>
      <c r="V13" s="56" t="s">
        <v>4951</v>
      </c>
      <c r="W13" s="56" t="s">
        <v>4951</v>
      </c>
      <c r="X13" s="56" t="s">
        <v>4951</v>
      </c>
      <c r="Y13" s="56" t="s">
        <v>4951</v>
      </c>
      <c r="Z13" s="18">
        <v>5</v>
      </c>
      <c r="AA13" s="18"/>
    </row>
    <row r="14" spans="1:40" ht="40" customHeight="1" x14ac:dyDescent="0.35">
      <c r="A14" s="40">
        <v>2</v>
      </c>
      <c r="B14" s="56" t="s">
        <v>5013</v>
      </c>
      <c r="C14" s="56" t="s">
        <v>5014</v>
      </c>
      <c r="D14" s="56" t="s">
        <v>4951</v>
      </c>
      <c r="E14" s="56" t="s">
        <v>4951</v>
      </c>
      <c r="F14" s="40"/>
      <c r="G14" s="56" t="s">
        <v>5015</v>
      </c>
      <c r="H14" s="56" t="s">
        <v>5016</v>
      </c>
      <c r="I14" s="56" t="s">
        <v>5017</v>
      </c>
      <c r="J14" s="56" t="s">
        <v>5018</v>
      </c>
      <c r="L14" s="56" t="s">
        <v>4951</v>
      </c>
      <c r="M14" s="56" t="s">
        <v>4951</v>
      </c>
      <c r="N14" s="56" t="s">
        <v>4951</v>
      </c>
      <c r="O14" s="56" t="s">
        <v>4951</v>
      </c>
      <c r="Q14" s="56" t="s">
        <v>4951</v>
      </c>
      <c r="R14" s="56" t="s">
        <v>4951</v>
      </c>
      <c r="S14" s="56" t="s">
        <v>4951</v>
      </c>
      <c r="T14" s="56" t="s">
        <v>5019</v>
      </c>
      <c r="V14" s="56" t="s">
        <v>4951</v>
      </c>
      <c r="W14" s="56" t="s">
        <v>4951</v>
      </c>
      <c r="X14" s="56" t="s">
        <v>4951</v>
      </c>
      <c r="Y14" s="56" t="s">
        <v>4951</v>
      </c>
      <c r="Z14" s="18">
        <v>4</v>
      </c>
      <c r="AA14" s="18"/>
    </row>
    <row r="15" spans="1:40" ht="40" customHeight="1" x14ac:dyDescent="0.35">
      <c r="A15" s="40"/>
      <c r="B15" s="56" t="s">
        <v>5020</v>
      </c>
      <c r="C15" s="56" t="s">
        <v>5021</v>
      </c>
      <c r="D15" s="56" t="s">
        <v>5022</v>
      </c>
      <c r="E15" s="56" t="s">
        <v>5023</v>
      </c>
      <c r="F15" s="40"/>
      <c r="G15" s="56" t="s">
        <v>4951</v>
      </c>
      <c r="H15" s="56" t="s">
        <v>4951</v>
      </c>
      <c r="I15" s="56" t="s">
        <v>5024</v>
      </c>
      <c r="J15" s="56" t="s">
        <v>5025</v>
      </c>
      <c r="L15" s="56" t="s">
        <v>4951</v>
      </c>
      <c r="M15" s="56" t="s">
        <v>4951</v>
      </c>
      <c r="N15" s="56" t="s">
        <v>4951</v>
      </c>
      <c r="O15" s="56" t="s">
        <v>4951</v>
      </c>
      <c r="Q15" s="56" t="s">
        <v>4951</v>
      </c>
      <c r="R15" s="56" t="s">
        <v>4951</v>
      </c>
      <c r="S15" s="56" t="s">
        <v>5026</v>
      </c>
      <c r="T15" s="56" t="s">
        <v>5027</v>
      </c>
      <c r="V15" s="56" t="s">
        <v>4951</v>
      </c>
      <c r="W15" s="56" t="s">
        <v>4951</v>
      </c>
      <c r="X15" s="56" t="s">
        <v>4951</v>
      </c>
      <c r="Y15" s="56" t="s">
        <v>4951</v>
      </c>
      <c r="Z15" s="18">
        <v>3</v>
      </c>
      <c r="AA15" s="18"/>
    </row>
    <row r="16" spans="1:40" ht="40" customHeight="1" x14ac:dyDescent="0.35">
      <c r="A16" s="40"/>
      <c r="B16" s="56" t="s">
        <v>5028</v>
      </c>
      <c r="C16" s="56" t="s">
        <v>4951</v>
      </c>
      <c r="D16" s="56" t="s">
        <v>4951</v>
      </c>
      <c r="E16" s="56" t="e">
        <v>#N/A</v>
      </c>
      <c r="F16" s="40"/>
      <c r="G16" s="56" t="s">
        <v>4951</v>
      </c>
      <c r="H16" s="56" t="s">
        <v>4951</v>
      </c>
      <c r="I16" s="56" t="s">
        <v>5029</v>
      </c>
      <c r="J16" s="56" t="s">
        <v>5030</v>
      </c>
      <c r="L16" s="56" t="s">
        <v>4951</v>
      </c>
      <c r="M16" s="56" t="s">
        <v>4951</v>
      </c>
      <c r="N16" s="56" t="s">
        <v>4951</v>
      </c>
      <c r="O16" s="56" t="s">
        <v>4951</v>
      </c>
      <c r="Q16" s="56" t="s">
        <v>4951</v>
      </c>
      <c r="R16" s="56" t="s">
        <v>4951</v>
      </c>
      <c r="S16" s="56" t="s">
        <v>5031</v>
      </c>
      <c r="T16" s="56" t="s">
        <v>5032</v>
      </c>
      <c r="V16" s="56" t="s">
        <v>4951</v>
      </c>
      <c r="W16" s="56" t="s">
        <v>4951</v>
      </c>
      <c r="X16" s="56" t="s">
        <v>4951</v>
      </c>
      <c r="Y16" s="56" t="s">
        <v>4951</v>
      </c>
      <c r="Z16" s="18">
        <v>2</v>
      </c>
      <c r="AA16" s="18"/>
    </row>
    <row r="17" spans="1:37" ht="40" customHeight="1" x14ac:dyDescent="0.35">
      <c r="A17" s="40"/>
      <c r="B17" s="56" t="s">
        <v>4951</v>
      </c>
      <c r="C17" s="56" t="s">
        <v>4951</v>
      </c>
      <c r="D17" s="56" t="s">
        <v>4951</v>
      </c>
      <c r="E17" s="56" t="s">
        <v>4951</v>
      </c>
      <c r="F17" s="40"/>
      <c r="G17" s="56" t="s">
        <v>4951</v>
      </c>
      <c r="H17" s="56" t="s">
        <v>4951</v>
      </c>
      <c r="I17" s="56" t="s">
        <v>5033</v>
      </c>
      <c r="J17" s="56" t="s">
        <v>5034</v>
      </c>
      <c r="L17" s="56" t="s">
        <v>4951</v>
      </c>
      <c r="M17" s="56" t="s">
        <v>4951</v>
      </c>
      <c r="N17" s="56" t="s">
        <v>4951</v>
      </c>
      <c r="O17" s="56" t="s">
        <v>4951</v>
      </c>
      <c r="Q17" s="56" t="s">
        <v>4951</v>
      </c>
      <c r="R17" s="56" t="s">
        <v>4951</v>
      </c>
      <c r="S17" s="56" t="s">
        <v>5035</v>
      </c>
      <c r="T17" s="56" t="s">
        <v>5036</v>
      </c>
      <c r="V17" s="56" t="s">
        <v>4951</v>
      </c>
      <c r="W17" s="56" t="s">
        <v>4951</v>
      </c>
      <c r="X17" s="56" t="s">
        <v>4951</v>
      </c>
      <c r="Y17" s="56" t="s">
        <v>4951</v>
      </c>
      <c r="Z17" s="18">
        <v>1</v>
      </c>
      <c r="AA17" s="18"/>
    </row>
    <row r="18" spans="1:37" ht="40" customHeight="1" x14ac:dyDescent="0.35"/>
    <row r="19" spans="1:37" ht="40" customHeight="1" x14ac:dyDescent="0.35">
      <c r="A19" s="40"/>
      <c r="B19" s="56" t="s">
        <v>5037</v>
      </c>
      <c r="C19" s="56" t="s">
        <v>4951</v>
      </c>
      <c r="D19" s="56" t="s">
        <v>4951</v>
      </c>
      <c r="E19" s="56" t="s">
        <v>4951</v>
      </c>
      <c r="F19" s="40"/>
      <c r="G19" s="56" t="s">
        <v>4951</v>
      </c>
      <c r="H19" s="56" t="s">
        <v>4951</v>
      </c>
      <c r="I19" s="56" t="s">
        <v>5038</v>
      </c>
      <c r="J19" s="56" t="s">
        <v>5039</v>
      </c>
      <c r="L19" s="56" t="s">
        <v>5040</v>
      </c>
      <c r="M19" s="56" t="s">
        <v>4951</v>
      </c>
      <c r="N19" s="56" t="s">
        <v>4951</v>
      </c>
      <c r="O19" s="56" t="s">
        <v>4951</v>
      </c>
      <c r="Q19" s="56" t="s">
        <v>4951</v>
      </c>
      <c r="R19" s="56" t="s">
        <v>4951</v>
      </c>
      <c r="S19" s="56" t="s">
        <v>4951</v>
      </c>
      <c r="T19" s="56" t="s">
        <v>5041</v>
      </c>
      <c r="V19" s="56" t="s">
        <v>4951</v>
      </c>
      <c r="W19" s="56" t="s">
        <v>4951</v>
      </c>
      <c r="X19" s="56" t="s">
        <v>4951</v>
      </c>
      <c r="Y19" s="56" t="s">
        <v>4951</v>
      </c>
      <c r="Z19" s="18">
        <v>7</v>
      </c>
      <c r="AA19" s="18"/>
    </row>
    <row r="20" spans="1:37" ht="40" customHeight="1" x14ac:dyDescent="0.35">
      <c r="A20" s="40"/>
      <c r="B20" s="56" t="s">
        <v>5042</v>
      </c>
      <c r="C20" s="56" t="s">
        <v>4951</v>
      </c>
      <c r="D20" s="56" t="s">
        <v>4951</v>
      </c>
      <c r="E20" s="56" t="s">
        <v>4951</v>
      </c>
      <c r="F20" s="40"/>
      <c r="G20" s="56" t="s">
        <v>4951</v>
      </c>
      <c r="H20" s="56" t="s">
        <v>5043</v>
      </c>
      <c r="I20" s="56" t="s">
        <v>5044</v>
      </c>
      <c r="J20" s="56" t="s">
        <v>5045</v>
      </c>
      <c r="L20" s="56" t="s">
        <v>5046</v>
      </c>
      <c r="M20" s="56" t="s">
        <v>5047</v>
      </c>
      <c r="N20" s="56" t="s">
        <v>5048</v>
      </c>
      <c r="O20" s="56" t="s">
        <v>4951</v>
      </c>
      <c r="Q20" s="56" t="s">
        <v>4951</v>
      </c>
      <c r="R20" s="56" t="s">
        <v>4951</v>
      </c>
      <c r="S20" s="56" t="s">
        <v>4951</v>
      </c>
      <c r="T20" s="56" t="s">
        <v>5049</v>
      </c>
      <c r="V20" s="56" t="s">
        <v>4951</v>
      </c>
      <c r="W20" s="56" t="s">
        <v>4951</v>
      </c>
      <c r="X20" s="56" t="s">
        <v>4951</v>
      </c>
      <c r="Y20" s="56" t="s">
        <v>4951</v>
      </c>
      <c r="Z20" s="18">
        <v>6</v>
      </c>
      <c r="AA20" s="18"/>
    </row>
    <row r="21" spans="1:37" ht="40" customHeight="1" x14ac:dyDescent="0.35">
      <c r="A21" s="40"/>
      <c r="B21" s="56" t="s">
        <v>5050</v>
      </c>
      <c r="C21" s="56" t="s">
        <v>5051</v>
      </c>
      <c r="D21" s="56" t="s">
        <v>5052</v>
      </c>
      <c r="E21" s="56" t="s">
        <v>5053</v>
      </c>
      <c r="F21" s="40"/>
      <c r="G21" s="56" t="s">
        <v>4951</v>
      </c>
      <c r="H21" s="56" t="s">
        <v>4951</v>
      </c>
      <c r="I21" s="56" t="s">
        <v>4951</v>
      </c>
      <c r="J21" s="56" t="s">
        <v>5054</v>
      </c>
      <c r="L21" s="56" t="s">
        <v>5055</v>
      </c>
      <c r="M21" s="56" t="s">
        <v>4951</v>
      </c>
      <c r="N21" s="56" t="s">
        <v>4951</v>
      </c>
      <c r="O21" s="56" t="s">
        <v>4951</v>
      </c>
      <c r="Q21" s="56" t="s">
        <v>4951</v>
      </c>
      <c r="R21" s="56" t="s">
        <v>4951</v>
      </c>
      <c r="S21" s="56" t="s">
        <v>5056</v>
      </c>
      <c r="T21" s="56" t="s">
        <v>5057</v>
      </c>
      <c r="V21" s="56" t="s">
        <v>4951</v>
      </c>
      <c r="W21" s="56" t="s">
        <v>4951</v>
      </c>
      <c r="X21" s="56" t="s">
        <v>4951</v>
      </c>
      <c r="Y21" s="56" t="s">
        <v>4951</v>
      </c>
      <c r="Z21" s="18">
        <v>5</v>
      </c>
      <c r="AA21" s="18"/>
    </row>
    <row r="22" spans="1:37" ht="40" customHeight="1" x14ac:dyDescent="0.35">
      <c r="A22" s="40">
        <v>3</v>
      </c>
      <c r="B22" s="56" t="s">
        <v>5058</v>
      </c>
      <c r="C22" s="56" t="s">
        <v>5059</v>
      </c>
      <c r="D22" s="56" t="s">
        <v>5060</v>
      </c>
      <c r="E22" s="56" t="s">
        <v>4951</v>
      </c>
      <c r="F22" s="40"/>
      <c r="G22" s="56" t="s">
        <v>4951</v>
      </c>
      <c r="H22" s="56" t="s">
        <v>4951</v>
      </c>
      <c r="I22" s="56" t="s">
        <v>4951</v>
      </c>
      <c r="J22" s="56" t="s">
        <v>5061</v>
      </c>
      <c r="L22" s="56" t="s">
        <v>5062</v>
      </c>
      <c r="M22" s="56" t="s">
        <v>5063</v>
      </c>
      <c r="N22" s="56" t="s">
        <v>5064</v>
      </c>
      <c r="O22" s="56" t="s">
        <v>4951</v>
      </c>
      <c r="Q22" s="56" t="s">
        <v>4951</v>
      </c>
      <c r="R22" s="56" t="s">
        <v>4951</v>
      </c>
      <c r="S22" s="56" t="s">
        <v>5065</v>
      </c>
      <c r="T22" s="56" t="s">
        <v>5066</v>
      </c>
      <c r="V22" s="56" t="s">
        <v>4951</v>
      </c>
      <c r="W22" s="56" t="s">
        <v>4951</v>
      </c>
      <c r="X22" s="56" t="s">
        <v>4951</v>
      </c>
      <c r="Y22" s="56" t="s">
        <v>4951</v>
      </c>
      <c r="Z22" s="18">
        <v>4</v>
      </c>
      <c r="AA22" s="18"/>
    </row>
    <row r="23" spans="1:37" ht="40" customHeight="1" x14ac:dyDescent="0.35">
      <c r="A23" s="40"/>
      <c r="B23" s="56" t="s">
        <v>5067</v>
      </c>
      <c r="C23" s="56" t="s">
        <v>5068</v>
      </c>
      <c r="D23" s="56" t="s">
        <v>4951</v>
      </c>
      <c r="E23" s="56" t="s">
        <v>4951</v>
      </c>
      <c r="F23" s="40"/>
      <c r="G23" s="56" t="s">
        <v>4951</v>
      </c>
      <c r="H23" s="56" t="s">
        <v>4951</v>
      </c>
      <c r="I23" s="56" t="s">
        <v>5069</v>
      </c>
      <c r="J23" s="56" t="s">
        <v>5070</v>
      </c>
      <c r="L23" s="56" t="s">
        <v>5071</v>
      </c>
      <c r="M23" s="56" t="s">
        <v>5072</v>
      </c>
      <c r="N23" s="56" t="s">
        <v>4951</v>
      </c>
      <c r="O23" s="56" t="s">
        <v>4951</v>
      </c>
      <c r="Q23" s="56" t="s">
        <v>4951</v>
      </c>
      <c r="R23" s="56" t="s">
        <v>4951</v>
      </c>
      <c r="S23" s="56" t="s">
        <v>5073</v>
      </c>
      <c r="T23" s="56" t="s">
        <v>5074</v>
      </c>
      <c r="V23" s="56" t="s">
        <v>4951</v>
      </c>
      <c r="W23" s="56" t="s">
        <v>4951</v>
      </c>
      <c r="X23" s="56" t="s">
        <v>4951</v>
      </c>
      <c r="Y23" s="56" t="s">
        <v>4951</v>
      </c>
      <c r="Z23" s="18">
        <v>3</v>
      </c>
      <c r="AA23" s="18"/>
    </row>
    <row r="24" spans="1:37" ht="40" customHeight="1" x14ac:dyDescent="0.35">
      <c r="A24" s="40"/>
      <c r="B24" s="56" t="s">
        <v>5075</v>
      </c>
      <c r="C24" s="56" t="s">
        <v>4951</v>
      </c>
      <c r="D24" s="56" t="s">
        <v>4951</v>
      </c>
      <c r="E24" s="56" t="s">
        <v>4951</v>
      </c>
      <c r="F24" s="40"/>
      <c r="G24" s="56" t="s">
        <v>4951</v>
      </c>
      <c r="H24" s="56" t="s">
        <v>4951</v>
      </c>
      <c r="I24" s="56" t="s">
        <v>4951</v>
      </c>
      <c r="J24" s="56" t="s">
        <v>5076</v>
      </c>
      <c r="L24" s="56" t="s">
        <v>5077</v>
      </c>
      <c r="M24" s="56" t="s">
        <v>5078</v>
      </c>
      <c r="N24" s="56" t="s">
        <v>4951</v>
      </c>
      <c r="O24" s="56" t="s">
        <v>4951</v>
      </c>
      <c r="Q24" s="56" t="s">
        <v>4951</v>
      </c>
      <c r="R24" s="56" t="s">
        <v>5079</v>
      </c>
      <c r="S24" s="56" t="s">
        <v>5080</v>
      </c>
      <c r="T24" s="56" t="s">
        <v>5081</v>
      </c>
      <c r="V24" s="56" t="s">
        <v>4951</v>
      </c>
      <c r="W24" s="56" t="s">
        <v>4951</v>
      </c>
      <c r="X24" s="56" t="s">
        <v>4951</v>
      </c>
      <c r="Y24" s="56" t="s">
        <v>4951</v>
      </c>
      <c r="Z24" s="18">
        <v>2</v>
      </c>
      <c r="AA24" s="18"/>
    </row>
    <row r="25" spans="1:37" ht="40" customHeight="1" x14ac:dyDescent="0.35">
      <c r="A25" s="40"/>
      <c r="B25" s="56" t="s">
        <v>5082</v>
      </c>
      <c r="C25" s="56" t="s">
        <v>5083</v>
      </c>
      <c r="D25" s="56" t="s">
        <v>4951</v>
      </c>
      <c r="E25" s="56" t="s">
        <v>4951</v>
      </c>
      <c r="F25" s="40"/>
      <c r="G25" s="56" t="s">
        <v>4951</v>
      </c>
      <c r="H25" s="56" t="s">
        <v>5084</v>
      </c>
      <c r="I25" s="56" t="s">
        <v>5085</v>
      </c>
      <c r="J25" s="56" t="s">
        <v>5086</v>
      </c>
      <c r="L25" s="56" t="s">
        <v>5087</v>
      </c>
      <c r="M25" s="56" t="s">
        <v>5088</v>
      </c>
      <c r="N25" s="56" t="s">
        <v>4951</v>
      </c>
      <c r="O25" s="56" t="s">
        <v>4951</v>
      </c>
      <c r="Q25" s="56" t="s">
        <v>4951</v>
      </c>
      <c r="R25" s="56" t="s">
        <v>5089</v>
      </c>
      <c r="S25" s="56" t="s">
        <v>5090</v>
      </c>
      <c r="T25" s="56" t="s">
        <v>5091</v>
      </c>
      <c r="V25" s="56" t="s">
        <v>4951</v>
      </c>
      <c r="W25" s="56" t="s">
        <v>4951</v>
      </c>
      <c r="X25" s="56" t="s">
        <v>4951</v>
      </c>
      <c r="Y25" s="56" t="s">
        <v>4951</v>
      </c>
      <c r="Z25" s="18">
        <v>1</v>
      </c>
      <c r="AA25" s="18"/>
    </row>
    <row r="26" spans="1:37" x14ac:dyDescent="0.35">
      <c r="A26" s="1"/>
      <c r="B26" s="1"/>
      <c r="C26" s="1"/>
      <c r="D26" s="1"/>
      <c r="E26" s="1"/>
      <c r="F26" s="1"/>
      <c r="G26" s="1"/>
      <c r="H26" s="1"/>
      <c r="I26" s="1"/>
      <c r="J26" s="1"/>
      <c r="L26" s="1"/>
      <c r="M26" s="1"/>
      <c r="N26" s="1"/>
      <c r="O26" s="1"/>
      <c r="Q26" s="1"/>
      <c r="R26" s="1"/>
      <c r="S26" s="1"/>
      <c r="T26" s="1"/>
    </row>
    <row r="27" spans="1:37" x14ac:dyDescent="0.35">
      <c r="A27" s="1"/>
      <c r="B27" s="1"/>
      <c r="C27" s="1"/>
      <c r="D27" s="1"/>
      <c r="E27" s="1"/>
      <c r="F27" s="1"/>
      <c r="G27" s="1"/>
      <c r="H27" s="1"/>
      <c r="I27" s="1"/>
      <c r="J27" s="1"/>
      <c r="L27" s="1"/>
      <c r="M27" s="1"/>
      <c r="N27" s="1"/>
      <c r="O27" s="1"/>
      <c r="Q27" s="1"/>
    </row>
    <row r="29" spans="1:37" ht="58" x14ac:dyDescent="0.35">
      <c r="AA29" s="18" t="s">
        <v>5533</v>
      </c>
      <c r="AB29" s="18" t="s">
        <v>1284</v>
      </c>
      <c r="AC29" s="18" t="s">
        <v>194</v>
      </c>
      <c r="AD29" s="18" t="s">
        <v>818</v>
      </c>
      <c r="AE29" s="18" t="s">
        <v>197</v>
      </c>
      <c r="AF29" s="18" t="s">
        <v>4442</v>
      </c>
      <c r="AG29" s="18" t="s">
        <v>195</v>
      </c>
      <c r="AH29" s="36" t="s">
        <v>196</v>
      </c>
      <c r="AI29" s="121" t="s">
        <v>863</v>
      </c>
      <c r="AJ29" s="18" t="s">
        <v>5363</v>
      </c>
      <c r="AK29" s="18" t="s">
        <v>4899</v>
      </c>
    </row>
    <row r="30" spans="1:37" x14ac:dyDescent="0.35">
      <c r="AA30" s="128" t="s">
        <v>5536</v>
      </c>
      <c r="AB30" s="48" t="s">
        <v>5092</v>
      </c>
      <c r="AC30" s="10" t="s">
        <v>4821</v>
      </c>
      <c r="AD30" s="48" t="s">
        <v>413</v>
      </c>
      <c r="AE30" s="110" t="s">
        <v>413</v>
      </c>
      <c r="AF30" s="110" t="s">
        <v>413</v>
      </c>
      <c r="AG30" s="50" t="s">
        <v>413</v>
      </c>
      <c r="AH30" s="124"/>
      <c r="AI30" s="145" t="s">
        <v>1636</v>
      </c>
      <c r="AJ30" s="145">
        <f>IF(RIGHT(clonemapC33[[#This Row],[Location]],1)="1",SUM(AH30:AH33),"")</f>
        <v>0</v>
      </c>
      <c r="AK30" t="str">
        <f>_xlfn.CONCAT("CL_",clonemapC33[[#This Row],[Location]])</f>
        <v>CL_AA1-01:01</v>
      </c>
    </row>
    <row r="31" spans="1:37" x14ac:dyDescent="0.35">
      <c r="AA31" s="128" t="s">
        <v>5536</v>
      </c>
      <c r="AB31" s="48" t="s">
        <v>5092</v>
      </c>
      <c r="AC31" s="10" t="s">
        <v>4842</v>
      </c>
      <c r="AD31" s="48" t="s">
        <v>413</v>
      </c>
      <c r="AE31" s="110" t="s">
        <v>413</v>
      </c>
      <c r="AF31" s="110" t="s">
        <v>413</v>
      </c>
      <c r="AG31" s="50" t="s">
        <v>413</v>
      </c>
      <c r="AH31" s="124"/>
      <c r="AI31" s="145" t="s">
        <v>1636</v>
      </c>
      <c r="AJ31" s="145" t="str">
        <f>IF(RIGHT(clonemapC33[[#This Row],[Location]],1)="1",SUM(AH31:AH33),"")</f>
        <v/>
      </c>
      <c r="AK31" t="str">
        <f>_xlfn.CONCAT("CL_",clonemapC33[[#This Row],[Location]])</f>
        <v>CL_AA1-01:02</v>
      </c>
    </row>
    <row r="32" spans="1:37" x14ac:dyDescent="0.35">
      <c r="AA32" s="128" t="s">
        <v>5536</v>
      </c>
      <c r="AB32" s="48" t="s">
        <v>5092</v>
      </c>
      <c r="AC32" s="10" t="s">
        <v>4863</v>
      </c>
      <c r="AD32" s="48" t="s">
        <v>413</v>
      </c>
      <c r="AE32" s="110" t="s">
        <v>413</v>
      </c>
      <c r="AF32" s="110" t="s">
        <v>413</v>
      </c>
      <c r="AG32" s="50" t="s">
        <v>413</v>
      </c>
      <c r="AH32" s="124"/>
      <c r="AI32" s="145" t="s">
        <v>1636</v>
      </c>
      <c r="AJ32" s="145" t="str">
        <f>IF(RIGHT(clonemapC33[[#This Row],[Location]],1)="1",SUM(AH32:AH34),"")</f>
        <v/>
      </c>
      <c r="AK32" t="str">
        <f>_xlfn.CONCAT("CL_",clonemapC33[[#This Row],[Location]])</f>
        <v>CL_AA1-01:03</v>
      </c>
    </row>
    <row r="33" spans="27:37" x14ac:dyDescent="0.35">
      <c r="AA33" s="128" t="s">
        <v>5536</v>
      </c>
      <c r="AB33" s="48" t="s">
        <v>5092</v>
      </c>
      <c r="AC33" s="10" t="s">
        <v>4884</v>
      </c>
      <c r="AD33" s="48" t="s">
        <v>413</v>
      </c>
      <c r="AE33" s="110" t="s">
        <v>413</v>
      </c>
      <c r="AF33" s="110" t="s">
        <v>413</v>
      </c>
      <c r="AG33" s="50" t="s">
        <v>413</v>
      </c>
      <c r="AH33" s="124"/>
      <c r="AI33" s="145" t="s">
        <v>1636</v>
      </c>
      <c r="AJ33" s="145" t="str">
        <f>IF(RIGHT(clonemapC33[[#This Row],[Location]],1)="1",SUM(AH33:AH35),"")</f>
        <v/>
      </c>
      <c r="AK33" t="str">
        <f>_xlfn.CONCAT("CL_",clonemapC33[[#This Row],[Location]])</f>
        <v>CL_AA1-01:04</v>
      </c>
    </row>
    <row r="34" spans="27:37" x14ac:dyDescent="0.35">
      <c r="AA34" s="128" t="s">
        <v>5536</v>
      </c>
      <c r="AB34" s="48" t="s">
        <v>5093</v>
      </c>
      <c r="AC34" s="10" t="s">
        <v>4820</v>
      </c>
      <c r="AD34" s="48" t="s">
        <v>413</v>
      </c>
      <c r="AE34" s="110" t="s">
        <v>413</v>
      </c>
      <c r="AF34" s="110" t="s">
        <v>413</v>
      </c>
      <c r="AG34" s="50" t="s">
        <v>413</v>
      </c>
      <c r="AH34" s="124"/>
      <c r="AI34" s="145" t="s">
        <v>1636</v>
      </c>
      <c r="AJ34" s="145">
        <f>IF(RIGHT(clonemapC33[[#This Row],[Location]],1)="1",SUM(AH34:AH36),"")</f>
        <v>0</v>
      </c>
      <c r="AK34" t="str">
        <f>_xlfn.CONCAT("CL_",clonemapC33[[#This Row],[Location]])</f>
        <v>CL_AA1-02:01</v>
      </c>
    </row>
    <row r="35" spans="27:37" x14ac:dyDescent="0.35">
      <c r="AA35" s="128" t="s">
        <v>5536</v>
      </c>
      <c r="AB35" s="48" t="s">
        <v>5093</v>
      </c>
      <c r="AC35" s="10" t="s">
        <v>4841</v>
      </c>
      <c r="AD35" s="48" t="s">
        <v>413</v>
      </c>
      <c r="AE35" s="110" t="s">
        <v>413</v>
      </c>
      <c r="AF35" s="110" t="s">
        <v>413</v>
      </c>
      <c r="AG35" s="50" t="s">
        <v>413</v>
      </c>
      <c r="AH35" s="124"/>
      <c r="AI35" s="145" t="s">
        <v>1636</v>
      </c>
      <c r="AJ35" s="145" t="str">
        <f>IF(RIGHT(clonemapC33[[#This Row],[Location]],1)="1",SUM(AH35:AH37),"")</f>
        <v/>
      </c>
      <c r="AK35" t="str">
        <f>_xlfn.CONCAT("CL_",clonemapC33[[#This Row],[Location]])</f>
        <v>CL_AA1-02:02</v>
      </c>
    </row>
    <row r="36" spans="27:37" x14ac:dyDescent="0.35">
      <c r="AA36" s="128" t="s">
        <v>5536</v>
      </c>
      <c r="AB36" s="48" t="s">
        <v>5093</v>
      </c>
      <c r="AC36" s="10" t="s">
        <v>4862</v>
      </c>
      <c r="AD36" s="48" t="s">
        <v>413</v>
      </c>
      <c r="AE36" s="110" t="s">
        <v>413</v>
      </c>
      <c r="AF36" s="110" t="s">
        <v>413</v>
      </c>
      <c r="AG36" s="50" t="s">
        <v>413</v>
      </c>
      <c r="AH36" s="124"/>
      <c r="AI36" s="145" t="s">
        <v>1636</v>
      </c>
      <c r="AJ36" s="145" t="str">
        <f>IF(RIGHT(clonemapC33[[#This Row],[Location]],1)="1",SUM(AH36:AH38),"")</f>
        <v/>
      </c>
      <c r="AK36" t="str">
        <f>_xlfn.CONCAT("CL_",clonemapC33[[#This Row],[Location]])</f>
        <v>CL_AA1-02:03</v>
      </c>
    </row>
    <row r="37" spans="27:37" x14ac:dyDescent="0.35">
      <c r="AA37" s="128" t="s">
        <v>5536</v>
      </c>
      <c r="AB37" s="48" t="s">
        <v>5093</v>
      </c>
      <c r="AC37" s="10" t="s">
        <v>4883</v>
      </c>
      <c r="AD37" s="48" t="s">
        <v>413</v>
      </c>
      <c r="AE37" s="110" t="s">
        <v>413</v>
      </c>
      <c r="AF37" s="110" t="s">
        <v>413</v>
      </c>
      <c r="AG37" s="50" t="s">
        <v>413</v>
      </c>
      <c r="AH37" s="124"/>
      <c r="AI37" s="145" t="s">
        <v>1636</v>
      </c>
      <c r="AJ37" s="145" t="str">
        <f>IF(RIGHT(clonemapC33[[#This Row],[Location]],1)="1",SUM(AH37:AH39),"")</f>
        <v/>
      </c>
      <c r="AK37" t="str">
        <f>_xlfn.CONCAT("CL_",clonemapC33[[#This Row],[Location]])</f>
        <v>CL_AA1-02:04</v>
      </c>
    </row>
    <row r="38" spans="27:37" x14ac:dyDescent="0.35">
      <c r="AA38" s="128" t="s">
        <v>5536</v>
      </c>
      <c r="AB38" s="48" t="s">
        <v>5094</v>
      </c>
      <c r="AC38" s="10" t="s">
        <v>4819</v>
      </c>
      <c r="AD38" s="48" t="s">
        <v>413</v>
      </c>
      <c r="AE38" s="110" t="s">
        <v>413</v>
      </c>
      <c r="AF38" s="110" t="s">
        <v>413</v>
      </c>
      <c r="AG38" s="50" t="s">
        <v>413</v>
      </c>
      <c r="AH38" s="124"/>
      <c r="AI38" s="145" t="s">
        <v>1636</v>
      </c>
      <c r="AJ38" s="145">
        <f>IF(RIGHT(clonemapC33[[#This Row],[Location]],1)="1",SUM(AH38:AH40),"")</f>
        <v>0</v>
      </c>
      <c r="AK38" t="str">
        <f>_xlfn.CONCAT("CL_",clonemapC33[[#This Row],[Location]])</f>
        <v>CL_AA1-03:01</v>
      </c>
    </row>
    <row r="39" spans="27:37" x14ac:dyDescent="0.35">
      <c r="AA39" s="128" t="s">
        <v>5536</v>
      </c>
      <c r="AB39" s="48" t="s">
        <v>5094</v>
      </c>
      <c r="AC39" s="10" t="s">
        <v>4840</v>
      </c>
      <c r="AD39" s="48" t="s">
        <v>413</v>
      </c>
      <c r="AE39" s="110" t="s">
        <v>413</v>
      </c>
      <c r="AF39" s="110" t="s">
        <v>413</v>
      </c>
      <c r="AG39" s="50" t="s">
        <v>413</v>
      </c>
      <c r="AH39" s="124"/>
      <c r="AI39" s="145" t="s">
        <v>1636</v>
      </c>
      <c r="AJ39" s="145" t="str">
        <f>IF(RIGHT(clonemapC33[[#This Row],[Location]],1)="1",SUM(AH39:AH41),"")</f>
        <v/>
      </c>
      <c r="AK39" t="str">
        <f>_xlfn.CONCAT("CL_",clonemapC33[[#This Row],[Location]])</f>
        <v>CL_AA1-03:02</v>
      </c>
    </row>
    <row r="40" spans="27:37" x14ac:dyDescent="0.35">
      <c r="AA40" s="128" t="s">
        <v>5536</v>
      </c>
      <c r="AB40" s="48" t="s">
        <v>5094</v>
      </c>
      <c r="AC40" s="10" t="s">
        <v>4861</v>
      </c>
      <c r="AD40" s="48" t="s">
        <v>413</v>
      </c>
      <c r="AE40" s="110" t="s">
        <v>413</v>
      </c>
      <c r="AF40" s="110" t="s">
        <v>413</v>
      </c>
      <c r="AG40" s="50" t="s">
        <v>413</v>
      </c>
      <c r="AH40" s="124"/>
      <c r="AI40" s="145" t="s">
        <v>1636</v>
      </c>
      <c r="AJ40" s="145" t="str">
        <f>IF(RIGHT(clonemapC33[[#This Row],[Location]],1)="1",SUM(AH40:AH42),"")</f>
        <v/>
      </c>
      <c r="AK40" t="str">
        <f>_xlfn.CONCAT("CL_",clonemapC33[[#This Row],[Location]])</f>
        <v>CL_AA1-03:03</v>
      </c>
    </row>
    <row r="41" spans="27:37" x14ac:dyDescent="0.35">
      <c r="AA41" s="128" t="s">
        <v>5536</v>
      </c>
      <c r="AB41" s="48" t="s">
        <v>5094</v>
      </c>
      <c r="AC41" s="10" t="s">
        <v>4882</v>
      </c>
      <c r="AD41" s="48" t="s">
        <v>413</v>
      </c>
      <c r="AE41" s="110" t="s">
        <v>413</v>
      </c>
      <c r="AF41" s="110" t="s">
        <v>413</v>
      </c>
      <c r="AG41" s="50" t="s">
        <v>413</v>
      </c>
      <c r="AH41" s="124"/>
      <c r="AI41" s="145" t="s">
        <v>1636</v>
      </c>
      <c r="AJ41" s="145" t="str">
        <f>IF(RIGHT(clonemapC33[[#This Row],[Location]],1)="1",SUM(AH41:AH43),"")</f>
        <v/>
      </c>
      <c r="AK41" t="str">
        <f>_xlfn.CONCAT("CL_",clonemapC33[[#This Row],[Location]])</f>
        <v>CL_AA1-03:04</v>
      </c>
    </row>
    <row r="42" spans="27:37" x14ac:dyDescent="0.35">
      <c r="AA42" s="128" t="s">
        <v>5536</v>
      </c>
      <c r="AB42" s="48" t="s">
        <v>5095</v>
      </c>
      <c r="AC42" s="10" t="s">
        <v>4818</v>
      </c>
      <c r="AD42" s="48" t="s">
        <v>413</v>
      </c>
      <c r="AE42" s="110" t="s">
        <v>413</v>
      </c>
      <c r="AF42" s="110" t="s">
        <v>413</v>
      </c>
      <c r="AG42" s="50" t="s">
        <v>413</v>
      </c>
      <c r="AH42" s="124"/>
      <c r="AI42" s="145" t="s">
        <v>1636</v>
      </c>
      <c r="AJ42" s="145">
        <f>IF(RIGHT(clonemapC33[[#This Row],[Location]],1)="1",SUM(AH42:AH44),"")</f>
        <v>0</v>
      </c>
      <c r="AK42" t="str">
        <f>_xlfn.CONCAT("CL_",clonemapC33[[#This Row],[Location]])</f>
        <v>CL_AA1-04:01</v>
      </c>
    </row>
    <row r="43" spans="27:37" x14ac:dyDescent="0.35">
      <c r="AA43" s="128" t="s">
        <v>5536</v>
      </c>
      <c r="AB43" s="48" t="s">
        <v>5095</v>
      </c>
      <c r="AC43" s="10" t="s">
        <v>4839</v>
      </c>
      <c r="AD43" s="48" t="s">
        <v>413</v>
      </c>
      <c r="AE43" s="110" t="s">
        <v>413</v>
      </c>
      <c r="AF43" s="110" t="s">
        <v>413</v>
      </c>
      <c r="AG43" s="50" t="s">
        <v>413</v>
      </c>
      <c r="AH43" s="124"/>
      <c r="AI43" s="145" t="s">
        <v>1636</v>
      </c>
      <c r="AJ43" s="145" t="str">
        <f>IF(RIGHT(clonemapC33[[#This Row],[Location]],1)="1",SUM(AH43:AH45),"")</f>
        <v/>
      </c>
      <c r="AK43" t="str">
        <f>_xlfn.CONCAT("CL_",clonemapC33[[#This Row],[Location]])</f>
        <v>CL_AA1-04:02</v>
      </c>
    </row>
    <row r="44" spans="27:37" x14ac:dyDescent="0.35">
      <c r="AA44" s="128" t="s">
        <v>5536</v>
      </c>
      <c r="AB44" s="48" t="s">
        <v>5095</v>
      </c>
      <c r="AC44" s="10" t="s">
        <v>4860</v>
      </c>
      <c r="AD44" s="48" t="s">
        <v>413</v>
      </c>
      <c r="AE44" s="110" t="s">
        <v>413</v>
      </c>
      <c r="AF44" s="110" t="s">
        <v>413</v>
      </c>
      <c r="AG44" s="50" t="s">
        <v>413</v>
      </c>
      <c r="AH44" s="124"/>
      <c r="AI44" s="145" t="s">
        <v>1636</v>
      </c>
      <c r="AJ44" s="145" t="str">
        <f>IF(RIGHT(clonemapC33[[#This Row],[Location]],1)="1",SUM(AH44:AH46),"")</f>
        <v/>
      </c>
      <c r="AK44" t="str">
        <f>_xlfn.CONCAT("CL_",clonemapC33[[#This Row],[Location]])</f>
        <v>CL_AA1-04:03</v>
      </c>
    </row>
    <row r="45" spans="27:37" x14ac:dyDescent="0.35">
      <c r="AA45" s="128" t="s">
        <v>5536</v>
      </c>
      <c r="AB45" s="48" t="s">
        <v>5095</v>
      </c>
      <c r="AC45" s="10" t="s">
        <v>4881</v>
      </c>
      <c r="AD45" s="48" t="s">
        <v>413</v>
      </c>
      <c r="AE45" s="110" t="s">
        <v>413</v>
      </c>
      <c r="AF45" s="110" t="s">
        <v>413</v>
      </c>
      <c r="AG45" s="50" t="s">
        <v>413</v>
      </c>
      <c r="AH45" s="124"/>
      <c r="AI45" s="145" t="s">
        <v>1636</v>
      </c>
      <c r="AJ45" s="145" t="str">
        <f>IF(RIGHT(clonemapC33[[#This Row],[Location]],1)="1",SUM(AH45:AH47),"")</f>
        <v/>
      </c>
      <c r="AK45" t="str">
        <f>_xlfn.CONCAT("CL_",clonemapC33[[#This Row],[Location]])</f>
        <v>CL_AA1-04:04</v>
      </c>
    </row>
    <row r="46" spans="27:37" x14ac:dyDescent="0.35">
      <c r="AA46" s="128" t="s">
        <v>5536</v>
      </c>
      <c r="AB46" s="48" t="s">
        <v>5096</v>
      </c>
      <c r="AC46" s="10" t="s">
        <v>4817</v>
      </c>
      <c r="AD46" s="48" t="s">
        <v>413</v>
      </c>
      <c r="AE46" s="110" t="s">
        <v>413</v>
      </c>
      <c r="AF46" s="110" t="s">
        <v>413</v>
      </c>
      <c r="AG46" s="50" t="s">
        <v>413</v>
      </c>
      <c r="AH46" s="124"/>
      <c r="AI46" s="145" t="s">
        <v>1636</v>
      </c>
      <c r="AJ46" s="145">
        <f>IF(RIGHT(clonemapC33[[#This Row],[Location]],1)="1",SUM(AH46:AH48),"")</f>
        <v>0</v>
      </c>
      <c r="AK46" t="str">
        <f>_xlfn.CONCAT("CL_",clonemapC33[[#This Row],[Location]])</f>
        <v>CL_AA1-05:01</v>
      </c>
    </row>
    <row r="47" spans="27:37" x14ac:dyDescent="0.35">
      <c r="AA47" s="128" t="s">
        <v>5536</v>
      </c>
      <c r="AB47" s="48" t="s">
        <v>5096</v>
      </c>
      <c r="AC47" s="10" t="s">
        <v>4838</v>
      </c>
      <c r="AD47" s="48" t="s">
        <v>413</v>
      </c>
      <c r="AE47" s="110" t="s">
        <v>413</v>
      </c>
      <c r="AF47" s="110" t="s">
        <v>413</v>
      </c>
      <c r="AG47" s="50" t="s">
        <v>413</v>
      </c>
      <c r="AH47" s="124"/>
      <c r="AI47" s="145" t="s">
        <v>1636</v>
      </c>
      <c r="AJ47" s="145" t="str">
        <f>IF(RIGHT(clonemapC33[[#This Row],[Location]],1)="1",SUM(AH47:AH49),"")</f>
        <v/>
      </c>
      <c r="AK47" t="str">
        <f>_xlfn.CONCAT("CL_",clonemapC33[[#This Row],[Location]])</f>
        <v>CL_AA1-05:02</v>
      </c>
    </row>
    <row r="48" spans="27:37" x14ac:dyDescent="0.35">
      <c r="AA48" s="128" t="s">
        <v>5536</v>
      </c>
      <c r="AB48" s="48" t="s">
        <v>5096</v>
      </c>
      <c r="AC48" s="10" t="s">
        <v>4859</v>
      </c>
      <c r="AD48" s="48" t="s">
        <v>413</v>
      </c>
      <c r="AE48" s="110" t="s">
        <v>413</v>
      </c>
      <c r="AF48" s="110" t="s">
        <v>413</v>
      </c>
      <c r="AG48" s="50" t="s">
        <v>413</v>
      </c>
      <c r="AH48" s="124"/>
      <c r="AI48" s="145" t="s">
        <v>1636</v>
      </c>
      <c r="AJ48" s="145" t="str">
        <f>IF(RIGHT(clonemapC33[[#This Row],[Location]],1)="1",SUM(AH48:AH50),"")</f>
        <v/>
      </c>
      <c r="AK48" t="str">
        <f>_xlfn.CONCAT("CL_",clonemapC33[[#This Row],[Location]])</f>
        <v>CL_AA1-05:03</v>
      </c>
    </row>
    <row r="49" spans="27:37" x14ac:dyDescent="0.35">
      <c r="AA49" s="128" t="s">
        <v>5536</v>
      </c>
      <c r="AB49" s="48" t="s">
        <v>5096</v>
      </c>
      <c r="AC49" s="10" t="s">
        <v>4880</v>
      </c>
      <c r="AD49" s="48" t="s">
        <v>413</v>
      </c>
      <c r="AE49" s="110" t="s">
        <v>413</v>
      </c>
      <c r="AF49" s="110" t="s">
        <v>413</v>
      </c>
      <c r="AG49" s="50" t="s">
        <v>413</v>
      </c>
      <c r="AH49" s="124"/>
      <c r="AI49" s="145" t="s">
        <v>1636</v>
      </c>
      <c r="AJ49" s="145" t="str">
        <f>IF(RIGHT(clonemapC33[[#This Row],[Location]],1)="1",SUM(AH49:AH51),"")</f>
        <v/>
      </c>
      <c r="AK49" t="str">
        <f>_xlfn.CONCAT("CL_",clonemapC33[[#This Row],[Location]])</f>
        <v>CL_AA1-05:04</v>
      </c>
    </row>
    <row r="50" spans="27:37" x14ac:dyDescent="0.35">
      <c r="AA50" s="128" t="s">
        <v>5536</v>
      </c>
      <c r="AB50" s="48" t="s">
        <v>5097</v>
      </c>
      <c r="AC50" s="10" t="s">
        <v>4816</v>
      </c>
      <c r="AD50" s="48" t="s">
        <v>413</v>
      </c>
      <c r="AE50" s="110" t="s">
        <v>413</v>
      </c>
      <c r="AF50" s="110" t="s">
        <v>413</v>
      </c>
      <c r="AG50" s="50" t="s">
        <v>413</v>
      </c>
      <c r="AH50" s="124"/>
      <c r="AI50" s="145" t="s">
        <v>1636</v>
      </c>
      <c r="AJ50" s="145">
        <f>IF(RIGHT(clonemapC33[[#This Row],[Location]],1)="1",SUM(AH50:AH52),"")</f>
        <v>0</v>
      </c>
      <c r="AK50" t="str">
        <f>_xlfn.CONCAT("CL_",clonemapC33[[#This Row],[Location]])</f>
        <v>CL_AA1-06:01</v>
      </c>
    </row>
    <row r="51" spans="27:37" x14ac:dyDescent="0.35">
      <c r="AA51" s="128" t="s">
        <v>5536</v>
      </c>
      <c r="AB51" s="48" t="s">
        <v>5097</v>
      </c>
      <c r="AC51" s="10" t="s">
        <v>4837</v>
      </c>
      <c r="AD51" s="48" t="s">
        <v>413</v>
      </c>
      <c r="AE51" s="110" t="s">
        <v>413</v>
      </c>
      <c r="AF51" s="110" t="s">
        <v>413</v>
      </c>
      <c r="AG51" s="50" t="s">
        <v>413</v>
      </c>
      <c r="AH51" s="124"/>
      <c r="AI51" s="145" t="s">
        <v>1636</v>
      </c>
      <c r="AJ51" s="145" t="str">
        <f>IF(RIGHT(clonemapC33[[#This Row],[Location]],1)="1",SUM(AH51:AH53),"")</f>
        <v/>
      </c>
      <c r="AK51" t="str">
        <f>_xlfn.CONCAT("CL_",clonemapC33[[#This Row],[Location]])</f>
        <v>CL_AA1-06:02</v>
      </c>
    </row>
    <row r="52" spans="27:37" x14ac:dyDescent="0.35">
      <c r="AA52" s="128" t="s">
        <v>5536</v>
      </c>
      <c r="AB52" s="48" t="s">
        <v>5097</v>
      </c>
      <c r="AC52" s="10" t="s">
        <v>4858</v>
      </c>
      <c r="AD52" s="48" t="s">
        <v>413</v>
      </c>
      <c r="AE52" s="110" t="s">
        <v>413</v>
      </c>
      <c r="AF52" s="110" t="s">
        <v>413</v>
      </c>
      <c r="AG52" s="50" t="s">
        <v>413</v>
      </c>
      <c r="AH52" s="124"/>
      <c r="AI52" s="145" t="s">
        <v>1636</v>
      </c>
      <c r="AJ52" s="145" t="str">
        <f>IF(RIGHT(clonemapC33[[#This Row],[Location]],1)="1",SUM(AH52:AH54),"")</f>
        <v/>
      </c>
      <c r="AK52" t="str">
        <f>_xlfn.CONCAT("CL_",clonemapC33[[#This Row],[Location]])</f>
        <v>CL_AA1-06:03</v>
      </c>
    </row>
    <row r="53" spans="27:37" x14ac:dyDescent="0.35">
      <c r="AA53" s="128" t="s">
        <v>5536</v>
      </c>
      <c r="AB53" s="48" t="s">
        <v>5097</v>
      </c>
      <c r="AC53" s="10" t="s">
        <v>4879</v>
      </c>
      <c r="AD53" s="48" t="s">
        <v>413</v>
      </c>
      <c r="AE53" s="110" t="s">
        <v>413</v>
      </c>
      <c r="AF53" s="110" t="s">
        <v>413</v>
      </c>
      <c r="AG53" s="50" t="s">
        <v>413</v>
      </c>
      <c r="AH53" s="124"/>
      <c r="AI53" s="145" t="s">
        <v>1636</v>
      </c>
      <c r="AJ53" s="145" t="str">
        <f>IF(RIGHT(clonemapC33[[#This Row],[Location]],1)="1",SUM(AH53:AH55),"")</f>
        <v/>
      </c>
      <c r="AK53" t="str">
        <f>_xlfn.CONCAT("CL_",clonemapC33[[#This Row],[Location]])</f>
        <v>CL_AA1-06:04</v>
      </c>
    </row>
    <row r="54" spans="27:37" x14ac:dyDescent="0.35">
      <c r="AA54" s="128" t="s">
        <v>5536</v>
      </c>
      <c r="AB54" s="48" t="s">
        <v>5098</v>
      </c>
      <c r="AC54" s="10" t="s">
        <v>4815</v>
      </c>
      <c r="AD54" s="48" t="s">
        <v>413</v>
      </c>
      <c r="AE54" s="110" t="s">
        <v>413</v>
      </c>
      <c r="AF54" s="110" t="s">
        <v>413</v>
      </c>
      <c r="AG54" s="50" t="s">
        <v>413</v>
      </c>
      <c r="AH54" s="124"/>
      <c r="AI54" s="145" t="s">
        <v>1636</v>
      </c>
      <c r="AJ54" s="145">
        <f>IF(RIGHT(clonemapC33[[#This Row],[Location]],1)="1",SUM(AH54:AH56),"")</f>
        <v>0</v>
      </c>
      <c r="AK54" t="str">
        <f>_xlfn.CONCAT("CL_",clonemapC33[[#This Row],[Location]])</f>
        <v>CL_AA1-07:01</v>
      </c>
    </row>
    <row r="55" spans="27:37" x14ac:dyDescent="0.35">
      <c r="AA55" s="128" t="s">
        <v>5536</v>
      </c>
      <c r="AB55" s="48" t="s">
        <v>5098</v>
      </c>
      <c r="AC55" s="10" t="s">
        <v>4836</v>
      </c>
      <c r="AD55" s="48" t="s">
        <v>413</v>
      </c>
      <c r="AE55" s="110" t="s">
        <v>413</v>
      </c>
      <c r="AF55" s="110" t="s">
        <v>413</v>
      </c>
      <c r="AG55" s="50" t="s">
        <v>413</v>
      </c>
      <c r="AH55" s="124"/>
      <c r="AI55" s="145" t="s">
        <v>1636</v>
      </c>
      <c r="AJ55" s="145" t="str">
        <f>IF(RIGHT(clonemapC33[[#This Row],[Location]],1)="1",SUM(AH55:AH57),"")</f>
        <v/>
      </c>
      <c r="AK55" t="str">
        <f>_xlfn.CONCAT("CL_",clonemapC33[[#This Row],[Location]])</f>
        <v>CL_AA1-07:02</v>
      </c>
    </row>
    <row r="56" spans="27:37" x14ac:dyDescent="0.35">
      <c r="AA56" s="128" t="s">
        <v>5536</v>
      </c>
      <c r="AB56" s="48" t="s">
        <v>5098</v>
      </c>
      <c r="AC56" s="10" t="s">
        <v>4857</v>
      </c>
      <c r="AD56" s="48" t="s">
        <v>413</v>
      </c>
      <c r="AE56" s="110" t="s">
        <v>413</v>
      </c>
      <c r="AF56" s="110" t="s">
        <v>413</v>
      </c>
      <c r="AG56" s="50" t="s">
        <v>413</v>
      </c>
      <c r="AH56" s="124"/>
      <c r="AI56" s="145" t="s">
        <v>1636</v>
      </c>
      <c r="AJ56" s="145" t="str">
        <f>IF(RIGHT(clonemapC33[[#This Row],[Location]],1)="1",SUM(AH56:AH58),"")</f>
        <v/>
      </c>
      <c r="AK56" t="str">
        <f>_xlfn.CONCAT("CL_",clonemapC33[[#This Row],[Location]])</f>
        <v>CL_AA1-07:03</v>
      </c>
    </row>
    <row r="57" spans="27:37" x14ac:dyDescent="0.35">
      <c r="AA57" s="128" t="s">
        <v>5536</v>
      </c>
      <c r="AB57" s="48" t="s">
        <v>5098</v>
      </c>
      <c r="AC57" s="10" t="s">
        <v>4878</v>
      </c>
      <c r="AD57" s="48" t="s">
        <v>413</v>
      </c>
      <c r="AE57" s="110" t="s">
        <v>413</v>
      </c>
      <c r="AF57" s="110" t="s">
        <v>413</v>
      </c>
      <c r="AG57" s="50" t="s">
        <v>413</v>
      </c>
      <c r="AH57" s="124"/>
      <c r="AI57" s="145" t="s">
        <v>1636</v>
      </c>
      <c r="AJ57" s="145" t="str">
        <f>IF(RIGHT(clonemapC33[[#This Row],[Location]],1)="1",SUM(AH57:AH59),"")</f>
        <v/>
      </c>
      <c r="AK57" t="str">
        <f>_xlfn.CONCAT("CL_",clonemapC33[[#This Row],[Location]])</f>
        <v>CL_AA1-07:04</v>
      </c>
    </row>
    <row r="58" spans="27:37" x14ac:dyDescent="0.35">
      <c r="AA58" s="128" t="s">
        <v>5536</v>
      </c>
      <c r="AB58" s="48" t="s">
        <v>5099</v>
      </c>
      <c r="AC58" s="10" t="s">
        <v>4828</v>
      </c>
      <c r="AD58" s="48" t="s">
        <v>413</v>
      </c>
      <c r="AE58" s="110" t="s">
        <v>413</v>
      </c>
      <c r="AF58" s="110" t="s">
        <v>413</v>
      </c>
      <c r="AG58" s="50" t="s">
        <v>413</v>
      </c>
      <c r="AH58" s="124"/>
      <c r="AI58" s="145" t="s">
        <v>1636</v>
      </c>
      <c r="AJ58" s="145">
        <f>IF(RIGHT(clonemapC33[[#This Row],[Location]],1)="1",SUM(AH58:AH60),"")</f>
        <v>0</v>
      </c>
      <c r="AK58" t="str">
        <f>_xlfn.CONCAT("CL_",clonemapC33[[#This Row],[Location]])</f>
        <v>CL_AA2-01:01</v>
      </c>
    </row>
    <row r="59" spans="27:37" x14ac:dyDescent="0.35">
      <c r="AA59" s="128" t="s">
        <v>5536</v>
      </c>
      <c r="AB59" s="48" t="s">
        <v>5099</v>
      </c>
      <c r="AC59" s="10" t="s">
        <v>4849</v>
      </c>
      <c r="AD59" s="48" t="s">
        <v>413</v>
      </c>
      <c r="AE59" s="110" t="s">
        <v>413</v>
      </c>
      <c r="AF59" s="110" t="s">
        <v>413</v>
      </c>
      <c r="AG59" s="50" t="s">
        <v>413</v>
      </c>
      <c r="AH59" s="124"/>
      <c r="AI59" s="145" t="s">
        <v>1636</v>
      </c>
      <c r="AJ59" s="145" t="str">
        <f>IF(RIGHT(clonemapC33[[#This Row],[Location]],1)="1",SUM(AH59:AH61),"")</f>
        <v/>
      </c>
      <c r="AK59" t="str">
        <f>_xlfn.CONCAT("CL_",clonemapC33[[#This Row],[Location]])</f>
        <v>CL_AA2-01:02</v>
      </c>
    </row>
    <row r="60" spans="27:37" x14ac:dyDescent="0.35">
      <c r="AA60" s="128" t="s">
        <v>5536</v>
      </c>
      <c r="AB60" s="48" t="s">
        <v>5099</v>
      </c>
      <c r="AC60" s="10" t="s">
        <v>4870</v>
      </c>
      <c r="AD60" s="48" t="s">
        <v>413</v>
      </c>
      <c r="AE60" s="110" t="s">
        <v>413</v>
      </c>
      <c r="AF60" s="110" t="s">
        <v>413</v>
      </c>
      <c r="AG60" s="50" t="s">
        <v>413</v>
      </c>
      <c r="AH60" s="124"/>
      <c r="AI60" s="145" t="s">
        <v>1636</v>
      </c>
      <c r="AJ60" s="145" t="str">
        <f>IF(RIGHT(clonemapC33[[#This Row],[Location]],1)="1",SUM(AH60:AH62),"")</f>
        <v/>
      </c>
      <c r="AK60" t="str">
        <f>_xlfn.CONCAT("CL_",clonemapC33[[#This Row],[Location]])</f>
        <v>CL_AA2-01:03</v>
      </c>
    </row>
    <row r="61" spans="27:37" x14ac:dyDescent="0.35">
      <c r="AA61" s="128" t="s">
        <v>5536</v>
      </c>
      <c r="AB61" s="48" t="s">
        <v>5099</v>
      </c>
      <c r="AC61" s="10" t="s">
        <v>4891</v>
      </c>
      <c r="AD61" s="48" t="s">
        <v>413</v>
      </c>
      <c r="AE61" s="110" t="s">
        <v>413</v>
      </c>
      <c r="AF61" s="110" t="s">
        <v>413</v>
      </c>
      <c r="AG61" s="50" t="s">
        <v>413</v>
      </c>
      <c r="AH61" s="124"/>
      <c r="AI61" s="145" t="s">
        <v>1636</v>
      </c>
      <c r="AJ61" s="145" t="str">
        <f>IF(RIGHT(clonemapC33[[#This Row],[Location]],1)="1",SUM(AH61:AH63),"")</f>
        <v/>
      </c>
      <c r="AK61" t="str">
        <f>_xlfn.CONCAT("CL_",clonemapC33[[#This Row],[Location]])</f>
        <v>CL_AA2-01:04</v>
      </c>
    </row>
    <row r="62" spans="27:37" x14ac:dyDescent="0.35">
      <c r="AA62" s="128" t="s">
        <v>5536</v>
      </c>
      <c r="AB62" s="48" t="s">
        <v>5100</v>
      </c>
      <c r="AC62" s="10" t="s">
        <v>4827</v>
      </c>
      <c r="AD62" s="48" t="s">
        <v>413</v>
      </c>
      <c r="AE62" s="110" t="s">
        <v>413</v>
      </c>
      <c r="AF62" s="110" t="s">
        <v>413</v>
      </c>
      <c r="AG62" s="50" t="s">
        <v>413</v>
      </c>
      <c r="AH62" s="124"/>
      <c r="AI62" s="145" t="s">
        <v>1636</v>
      </c>
      <c r="AJ62" s="145">
        <f>IF(RIGHT(clonemapC33[[#This Row],[Location]],1)="1",SUM(AH62:AH64),"")</f>
        <v>0</v>
      </c>
      <c r="AK62" t="str">
        <f>_xlfn.CONCAT("CL_",clonemapC33[[#This Row],[Location]])</f>
        <v>CL_AA2-02:01</v>
      </c>
    </row>
    <row r="63" spans="27:37" x14ac:dyDescent="0.35">
      <c r="AA63" s="128" t="s">
        <v>5536</v>
      </c>
      <c r="AB63" s="48" t="s">
        <v>5100</v>
      </c>
      <c r="AC63" s="10" t="s">
        <v>4848</v>
      </c>
      <c r="AD63" s="48" t="s">
        <v>413</v>
      </c>
      <c r="AE63" s="110" t="s">
        <v>413</v>
      </c>
      <c r="AF63" s="110" t="s">
        <v>413</v>
      </c>
      <c r="AG63" s="50" t="s">
        <v>413</v>
      </c>
      <c r="AH63" s="124"/>
      <c r="AI63" s="145" t="s">
        <v>1636</v>
      </c>
      <c r="AJ63" s="145" t="str">
        <f>IF(RIGHT(clonemapC33[[#This Row],[Location]],1)="1",SUM(AH63:AH65),"")</f>
        <v/>
      </c>
      <c r="AK63" t="str">
        <f>_xlfn.CONCAT("CL_",clonemapC33[[#This Row],[Location]])</f>
        <v>CL_AA2-02:02</v>
      </c>
    </row>
    <row r="64" spans="27:37" x14ac:dyDescent="0.35">
      <c r="AA64" s="128" t="s">
        <v>5536</v>
      </c>
      <c r="AB64" s="48" t="s">
        <v>5100</v>
      </c>
      <c r="AC64" s="10" t="s">
        <v>4869</v>
      </c>
      <c r="AD64" s="48" t="s">
        <v>413</v>
      </c>
      <c r="AE64" s="110" t="s">
        <v>413</v>
      </c>
      <c r="AF64" s="110" t="s">
        <v>413</v>
      </c>
      <c r="AG64" s="50" t="s">
        <v>413</v>
      </c>
      <c r="AH64" s="124"/>
      <c r="AI64" s="145" t="s">
        <v>1636</v>
      </c>
      <c r="AJ64" s="145" t="str">
        <f>IF(RIGHT(clonemapC33[[#This Row],[Location]],1)="1",SUM(AH64:AH66),"")</f>
        <v/>
      </c>
      <c r="AK64" t="str">
        <f>_xlfn.CONCAT("CL_",clonemapC33[[#This Row],[Location]])</f>
        <v>CL_AA2-02:03</v>
      </c>
    </row>
    <row r="65" spans="27:37" x14ac:dyDescent="0.35">
      <c r="AA65" s="128" t="s">
        <v>5536</v>
      </c>
      <c r="AB65" s="48" t="s">
        <v>5100</v>
      </c>
      <c r="AC65" s="10" t="s">
        <v>4890</v>
      </c>
      <c r="AD65" s="48" t="s">
        <v>413</v>
      </c>
      <c r="AE65" s="110" t="s">
        <v>413</v>
      </c>
      <c r="AF65" s="110" t="s">
        <v>413</v>
      </c>
      <c r="AG65" s="50" t="s">
        <v>413</v>
      </c>
      <c r="AH65" s="124"/>
      <c r="AI65" s="145" t="s">
        <v>1636</v>
      </c>
      <c r="AJ65" s="145" t="str">
        <f>IF(RIGHT(clonemapC33[[#This Row],[Location]],1)="1",SUM(AH65:AH67),"")</f>
        <v/>
      </c>
      <c r="AK65" t="str">
        <f>_xlfn.CONCAT("CL_",clonemapC33[[#This Row],[Location]])</f>
        <v>CL_AA2-02:04</v>
      </c>
    </row>
    <row r="66" spans="27:37" x14ac:dyDescent="0.35">
      <c r="AA66" s="128" t="s">
        <v>5536</v>
      </c>
      <c r="AB66" s="48" t="s">
        <v>5101</v>
      </c>
      <c r="AC66" s="10" t="s">
        <v>4826</v>
      </c>
      <c r="AD66" s="48" t="s">
        <v>413</v>
      </c>
      <c r="AE66" s="110" t="s">
        <v>413</v>
      </c>
      <c r="AF66" s="110" t="s">
        <v>413</v>
      </c>
      <c r="AG66" s="50" t="s">
        <v>413</v>
      </c>
      <c r="AH66" s="124"/>
      <c r="AI66" s="145" t="s">
        <v>1636</v>
      </c>
      <c r="AJ66" s="145">
        <f>IF(RIGHT(clonemapC33[[#This Row],[Location]],1)="1",SUM(AH66:AH68),"")</f>
        <v>0</v>
      </c>
      <c r="AK66" t="str">
        <f>_xlfn.CONCAT("CL_",clonemapC33[[#This Row],[Location]])</f>
        <v>CL_AA2-03:01</v>
      </c>
    </row>
    <row r="67" spans="27:37" x14ac:dyDescent="0.35">
      <c r="AA67" s="128" t="s">
        <v>5536</v>
      </c>
      <c r="AB67" s="48" t="s">
        <v>5101</v>
      </c>
      <c r="AC67" s="10" t="s">
        <v>4847</v>
      </c>
      <c r="AD67" s="48" t="s">
        <v>413</v>
      </c>
      <c r="AE67" s="110" t="s">
        <v>413</v>
      </c>
      <c r="AF67" s="110" t="s">
        <v>413</v>
      </c>
      <c r="AG67" s="50" t="s">
        <v>413</v>
      </c>
      <c r="AH67" s="124"/>
      <c r="AI67" s="145" t="s">
        <v>1636</v>
      </c>
      <c r="AJ67" s="145" t="str">
        <f>IF(RIGHT(clonemapC33[[#This Row],[Location]],1)="1",SUM(AH67:AH69),"")</f>
        <v/>
      </c>
      <c r="AK67" t="str">
        <f>_xlfn.CONCAT("CL_",clonemapC33[[#This Row],[Location]])</f>
        <v>CL_AA2-03:02</v>
      </c>
    </row>
    <row r="68" spans="27:37" x14ac:dyDescent="0.35">
      <c r="AA68" s="128" t="s">
        <v>5536</v>
      </c>
      <c r="AB68" s="48" t="s">
        <v>5101</v>
      </c>
      <c r="AC68" s="10" t="s">
        <v>4868</v>
      </c>
      <c r="AD68" s="48" t="s">
        <v>413</v>
      </c>
      <c r="AE68" s="110" t="s">
        <v>413</v>
      </c>
      <c r="AF68" s="110" t="s">
        <v>413</v>
      </c>
      <c r="AG68" s="50" t="s">
        <v>413</v>
      </c>
      <c r="AH68" s="124"/>
      <c r="AI68" s="145" t="s">
        <v>1636</v>
      </c>
      <c r="AJ68" s="145" t="str">
        <f>IF(RIGHT(clonemapC33[[#This Row],[Location]],1)="1",SUM(AH68:AH70),"")</f>
        <v/>
      </c>
      <c r="AK68" t="str">
        <f>_xlfn.CONCAT("CL_",clonemapC33[[#This Row],[Location]])</f>
        <v>CL_AA2-03:03</v>
      </c>
    </row>
    <row r="69" spans="27:37" x14ac:dyDescent="0.35">
      <c r="AA69" s="128" t="s">
        <v>5536</v>
      </c>
      <c r="AB69" s="48" t="s">
        <v>5101</v>
      </c>
      <c r="AC69" s="10" t="s">
        <v>4889</v>
      </c>
      <c r="AD69" s="48" t="s">
        <v>413</v>
      </c>
      <c r="AE69" s="110" t="s">
        <v>413</v>
      </c>
      <c r="AF69" s="110" t="s">
        <v>413</v>
      </c>
      <c r="AG69" s="50" t="s">
        <v>413</v>
      </c>
      <c r="AH69" s="124"/>
      <c r="AI69" s="145" t="s">
        <v>1636</v>
      </c>
      <c r="AJ69" s="145" t="str">
        <f>IF(RIGHT(clonemapC33[[#This Row],[Location]],1)="1",SUM(AH69:AH71),"")</f>
        <v/>
      </c>
      <c r="AK69" t="str">
        <f>_xlfn.CONCAT("CL_",clonemapC33[[#This Row],[Location]])</f>
        <v>CL_AA2-03:04</v>
      </c>
    </row>
    <row r="70" spans="27:37" x14ac:dyDescent="0.35">
      <c r="AA70" s="128" t="s">
        <v>5536</v>
      </c>
      <c r="AB70" s="48" t="s">
        <v>5102</v>
      </c>
      <c r="AC70" s="10" t="s">
        <v>4825</v>
      </c>
      <c r="AD70" s="48" t="s">
        <v>413</v>
      </c>
      <c r="AE70" s="110" t="s">
        <v>413</v>
      </c>
      <c r="AF70" s="110" t="s">
        <v>413</v>
      </c>
      <c r="AG70" s="50" t="s">
        <v>413</v>
      </c>
      <c r="AH70" s="124"/>
      <c r="AI70" s="145" t="s">
        <v>1636</v>
      </c>
      <c r="AJ70" s="145">
        <f>IF(RIGHT(clonemapC33[[#This Row],[Location]],1)="1",SUM(AH70:AH72),"")</f>
        <v>0</v>
      </c>
      <c r="AK70" t="str">
        <f>_xlfn.CONCAT("CL_",clonemapC33[[#This Row],[Location]])</f>
        <v>CL_AA2-04:01</v>
      </c>
    </row>
    <row r="71" spans="27:37" x14ac:dyDescent="0.35">
      <c r="AA71" s="128" t="s">
        <v>5536</v>
      </c>
      <c r="AB71" s="48" t="s">
        <v>5102</v>
      </c>
      <c r="AC71" s="10" t="s">
        <v>4846</v>
      </c>
      <c r="AD71" s="48" t="s">
        <v>413</v>
      </c>
      <c r="AE71" s="110" t="s">
        <v>413</v>
      </c>
      <c r="AF71" s="110" t="s">
        <v>413</v>
      </c>
      <c r="AG71" s="50" t="s">
        <v>413</v>
      </c>
      <c r="AH71" s="124"/>
      <c r="AI71" s="145" t="s">
        <v>1636</v>
      </c>
      <c r="AJ71" s="145" t="str">
        <f>IF(RIGHT(clonemapC33[[#This Row],[Location]],1)="1",SUM(AH71:AH73),"")</f>
        <v/>
      </c>
      <c r="AK71" t="str">
        <f>_xlfn.CONCAT("CL_",clonemapC33[[#This Row],[Location]])</f>
        <v>CL_AA2-04:02</v>
      </c>
    </row>
    <row r="72" spans="27:37" x14ac:dyDescent="0.35">
      <c r="AA72" s="128" t="s">
        <v>5536</v>
      </c>
      <c r="AB72" s="48" t="s">
        <v>5102</v>
      </c>
      <c r="AC72" s="10" t="s">
        <v>4867</v>
      </c>
      <c r="AD72" s="48" t="s">
        <v>413</v>
      </c>
      <c r="AE72" s="110" t="s">
        <v>413</v>
      </c>
      <c r="AF72" s="110" t="s">
        <v>413</v>
      </c>
      <c r="AG72" s="50" t="s">
        <v>413</v>
      </c>
      <c r="AH72" s="124"/>
      <c r="AI72" s="145" t="s">
        <v>1636</v>
      </c>
      <c r="AJ72" s="145" t="str">
        <f>IF(RIGHT(clonemapC33[[#This Row],[Location]],1)="1",SUM(AH72:AH74),"")</f>
        <v/>
      </c>
      <c r="AK72" t="str">
        <f>_xlfn.CONCAT("CL_",clonemapC33[[#This Row],[Location]])</f>
        <v>CL_AA2-04:03</v>
      </c>
    </row>
    <row r="73" spans="27:37" x14ac:dyDescent="0.35">
      <c r="AA73" s="128" t="s">
        <v>5536</v>
      </c>
      <c r="AB73" s="48" t="s">
        <v>5102</v>
      </c>
      <c r="AC73" s="10" t="s">
        <v>4888</v>
      </c>
      <c r="AD73" s="48" t="s">
        <v>413</v>
      </c>
      <c r="AE73" s="110" t="s">
        <v>413</v>
      </c>
      <c r="AF73" s="110" t="s">
        <v>413</v>
      </c>
      <c r="AG73" s="50" t="s">
        <v>413</v>
      </c>
      <c r="AH73" s="124"/>
      <c r="AI73" s="145" t="s">
        <v>1636</v>
      </c>
      <c r="AJ73" s="145" t="str">
        <f>IF(RIGHT(clonemapC33[[#This Row],[Location]],1)="1",SUM(AH73:AH75),"")</f>
        <v/>
      </c>
      <c r="AK73" t="str">
        <f>_xlfn.CONCAT("CL_",clonemapC33[[#This Row],[Location]])</f>
        <v>CL_AA2-04:04</v>
      </c>
    </row>
    <row r="74" spans="27:37" x14ac:dyDescent="0.35">
      <c r="AA74" s="128" t="s">
        <v>5536</v>
      </c>
      <c r="AB74" s="48" t="s">
        <v>5103</v>
      </c>
      <c r="AC74" s="10" t="s">
        <v>4824</v>
      </c>
      <c r="AD74" s="48" t="s">
        <v>413</v>
      </c>
      <c r="AE74" s="110" t="s">
        <v>413</v>
      </c>
      <c r="AF74" s="110" t="s">
        <v>413</v>
      </c>
      <c r="AG74" s="50" t="s">
        <v>413</v>
      </c>
      <c r="AH74" s="124"/>
      <c r="AI74" s="145" t="s">
        <v>1636</v>
      </c>
      <c r="AJ74" s="145">
        <f>IF(RIGHT(clonemapC33[[#This Row],[Location]],1)="1",SUM(AH74:AH76),"")</f>
        <v>0</v>
      </c>
      <c r="AK74" t="str">
        <f>_xlfn.CONCAT("CL_",clonemapC33[[#This Row],[Location]])</f>
        <v>CL_AA2-05:01</v>
      </c>
    </row>
    <row r="75" spans="27:37" x14ac:dyDescent="0.35">
      <c r="AA75" s="128" t="s">
        <v>5536</v>
      </c>
      <c r="AB75" s="48" t="s">
        <v>5103</v>
      </c>
      <c r="AC75" s="10" t="s">
        <v>4845</v>
      </c>
      <c r="AD75" s="48" t="s">
        <v>413</v>
      </c>
      <c r="AE75" s="110" t="s">
        <v>413</v>
      </c>
      <c r="AF75" s="110" t="s">
        <v>413</v>
      </c>
      <c r="AG75" s="50" t="s">
        <v>413</v>
      </c>
      <c r="AH75" s="124"/>
      <c r="AI75" s="145" t="s">
        <v>1636</v>
      </c>
      <c r="AJ75" s="145" t="str">
        <f>IF(RIGHT(clonemapC33[[#This Row],[Location]],1)="1",SUM(AH75:AH77),"")</f>
        <v/>
      </c>
      <c r="AK75" t="str">
        <f>_xlfn.CONCAT("CL_",clonemapC33[[#This Row],[Location]])</f>
        <v>CL_AA2-05:02</v>
      </c>
    </row>
    <row r="76" spans="27:37" x14ac:dyDescent="0.35">
      <c r="AA76" s="128" t="s">
        <v>5536</v>
      </c>
      <c r="AB76" s="48" t="s">
        <v>5103</v>
      </c>
      <c r="AC76" s="10" t="s">
        <v>4866</v>
      </c>
      <c r="AD76" s="48" t="s">
        <v>413</v>
      </c>
      <c r="AE76" s="110" t="s">
        <v>413</v>
      </c>
      <c r="AF76" s="110" t="s">
        <v>413</v>
      </c>
      <c r="AG76" s="50" t="s">
        <v>413</v>
      </c>
      <c r="AH76" s="124"/>
      <c r="AI76" s="145" t="s">
        <v>1636</v>
      </c>
      <c r="AJ76" s="145" t="str">
        <f>IF(RIGHT(clonemapC33[[#This Row],[Location]],1)="1",SUM(AH76:AH78),"")</f>
        <v/>
      </c>
      <c r="AK76" t="str">
        <f>_xlfn.CONCAT("CL_",clonemapC33[[#This Row],[Location]])</f>
        <v>CL_AA2-05:03</v>
      </c>
    </row>
    <row r="77" spans="27:37" x14ac:dyDescent="0.35">
      <c r="AA77" s="128" t="s">
        <v>5536</v>
      </c>
      <c r="AB77" s="48" t="s">
        <v>5103</v>
      </c>
      <c r="AC77" s="10" t="s">
        <v>4887</v>
      </c>
      <c r="AD77" s="48" t="s">
        <v>413</v>
      </c>
      <c r="AE77" s="110" t="s">
        <v>413</v>
      </c>
      <c r="AF77" s="110" t="s">
        <v>413</v>
      </c>
      <c r="AG77" s="50" t="s">
        <v>413</v>
      </c>
      <c r="AH77" s="124"/>
      <c r="AI77" s="145" t="s">
        <v>1636</v>
      </c>
      <c r="AJ77" s="145" t="str">
        <f>IF(RIGHT(clonemapC33[[#This Row],[Location]],1)="1",SUM(AH77:AH79),"")</f>
        <v/>
      </c>
      <c r="AK77" t="str">
        <f>_xlfn.CONCAT("CL_",clonemapC33[[#This Row],[Location]])</f>
        <v>CL_AA2-05:04</v>
      </c>
    </row>
    <row r="78" spans="27:37" x14ac:dyDescent="0.35">
      <c r="AA78" s="128" t="s">
        <v>5536</v>
      </c>
      <c r="AB78" s="48" t="s">
        <v>5104</v>
      </c>
      <c r="AC78" s="10" t="s">
        <v>4823</v>
      </c>
      <c r="AD78" s="48" t="s">
        <v>413</v>
      </c>
      <c r="AE78" s="110" t="s">
        <v>413</v>
      </c>
      <c r="AF78" s="110" t="s">
        <v>413</v>
      </c>
      <c r="AG78" s="50" t="s">
        <v>413</v>
      </c>
      <c r="AH78" s="124"/>
      <c r="AI78" s="145" t="s">
        <v>1636</v>
      </c>
      <c r="AJ78" s="145">
        <f>IF(RIGHT(clonemapC33[[#This Row],[Location]],1)="1",SUM(AH78:AH80),"")</f>
        <v>0</v>
      </c>
      <c r="AK78" t="str">
        <f>_xlfn.CONCAT("CL_",clonemapC33[[#This Row],[Location]])</f>
        <v>CL_AA2-06:01</v>
      </c>
    </row>
    <row r="79" spans="27:37" x14ac:dyDescent="0.35">
      <c r="AA79" s="128" t="s">
        <v>5536</v>
      </c>
      <c r="AB79" s="48" t="s">
        <v>5104</v>
      </c>
      <c r="AC79" s="10" t="s">
        <v>4844</v>
      </c>
      <c r="AD79" s="48" t="s">
        <v>413</v>
      </c>
      <c r="AE79" s="110" t="s">
        <v>413</v>
      </c>
      <c r="AF79" s="110" t="s">
        <v>413</v>
      </c>
      <c r="AG79" s="50" t="s">
        <v>413</v>
      </c>
      <c r="AH79" s="124"/>
      <c r="AI79" s="145" t="s">
        <v>1636</v>
      </c>
      <c r="AJ79" s="145" t="str">
        <f>IF(RIGHT(clonemapC33[[#This Row],[Location]],1)="1",SUM(AH79:AH81),"")</f>
        <v/>
      </c>
      <c r="AK79" t="str">
        <f>_xlfn.CONCAT("CL_",clonemapC33[[#This Row],[Location]])</f>
        <v>CL_AA2-06:02</v>
      </c>
    </row>
    <row r="80" spans="27:37" x14ac:dyDescent="0.35">
      <c r="AA80" s="128" t="s">
        <v>5536</v>
      </c>
      <c r="AB80" s="48" t="s">
        <v>5104</v>
      </c>
      <c r="AC80" s="10" t="s">
        <v>4865</v>
      </c>
      <c r="AD80" s="48" t="s">
        <v>413</v>
      </c>
      <c r="AE80" s="110" t="s">
        <v>413</v>
      </c>
      <c r="AF80" s="110" t="s">
        <v>413</v>
      </c>
      <c r="AG80" s="50" t="s">
        <v>413</v>
      </c>
      <c r="AH80" s="124"/>
      <c r="AI80" s="145" t="s">
        <v>1636</v>
      </c>
      <c r="AJ80" s="145" t="str">
        <f>IF(RIGHT(clonemapC33[[#This Row],[Location]],1)="1",SUM(AH80:AH82),"")</f>
        <v/>
      </c>
      <c r="AK80" t="str">
        <f>_xlfn.CONCAT("CL_",clonemapC33[[#This Row],[Location]])</f>
        <v>CL_AA2-06:03</v>
      </c>
    </row>
    <row r="81" spans="27:37" x14ac:dyDescent="0.35">
      <c r="AA81" s="128" t="s">
        <v>5536</v>
      </c>
      <c r="AB81" s="48" t="s">
        <v>5104</v>
      </c>
      <c r="AC81" s="10" t="s">
        <v>4886</v>
      </c>
      <c r="AD81" s="48" t="s">
        <v>413</v>
      </c>
      <c r="AE81" s="110" t="s">
        <v>413</v>
      </c>
      <c r="AF81" s="110" t="s">
        <v>413</v>
      </c>
      <c r="AG81" s="50" t="s">
        <v>413</v>
      </c>
      <c r="AH81" s="124"/>
      <c r="AI81" s="145" t="s">
        <v>1636</v>
      </c>
      <c r="AJ81" s="145" t="str">
        <f>IF(RIGHT(clonemapC33[[#This Row],[Location]],1)="1",SUM(AH81:AH83),"")</f>
        <v/>
      </c>
      <c r="AK81" t="str">
        <f>_xlfn.CONCAT("CL_",clonemapC33[[#This Row],[Location]])</f>
        <v>CL_AA2-06:04</v>
      </c>
    </row>
    <row r="82" spans="27:37" x14ac:dyDescent="0.35">
      <c r="AA82" s="128" t="s">
        <v>5536</v>
      </c>
      <c r="AB82" s="48" t="s">
        <v>5105</v>
      </c>
      <c r="AC82" s="10" t="s">
        <v>4822</v>
      </c>
      <c r="AD82" s="48" t="s">
        <v>413</v>
      </c>
      <c r="AE82" s="110" t="s">
        <v>413</v>
      </c>
      <c r="AF82" s="110" t="s">
        <v>413</v>
      </c>
      <c r="AG82" s="50" t="s">
        <v>413</v>
      </c>
      <c r="AH82" s="124"/>
      <c r="AI82" s="145" t="s">
        <v>1636</v>
      </c>
      <c r="AJ82" s="145">
        <f>IF(RIGHT(clonemapC33[[#This Row],[Location]],1)="1",SUM(AH82:AH84),"")</f>
        <v>0</v>
      </c>
      <c r="AK82" t="str">
        <f>_xlfn.CONCAT("CL_",clonemapC33[[#This Row],[Location]])</f>
        <v>CL_AA2-07:01</v>
      </c>
    </row>
    <row r="83" spans="27:37" x14ac:dyDescent="0.35">
      <c r="AA83" s="128" t="s">
        <v>5536</v>
      </c>
      <c r="AB83" s="48" t="s">
        <v>5105</v>
      </c>
      <c r="AC83" s="10" t="s">
        <v>4843</v>
      </c>
      <c r="AD83" s="48" t="s">
        <v>413</v>
      </c>
      <c r="AE83" s="110" t="s">
        <v>413</v>
      </c>
      <c r="AF83" s="110" t="s">
        <v>413</v>
      </c>
      <c r="AG83" s="50" t="s">
        <v>413</v>
      </c>
      <c r="AH83" s="124"/>
      <c r="AI83" s="145" t="s">
        <v>1636</v>
      </c>
      <c r="AJ83" s="145" t="str">
        <f>IF(RIGHT(clonemapC33[[#This Row],[Location]],1)="1",SUM(AH83:AH85),"")</f>
        <v/>
      </c>
      <c r="AK83" t="str">
        <f>_xlfn.CONCAT("CL_",clonemapC33[[#This Row],[Location]])</f>
        <v>CL_AA2-07:02</v>
      </c>
    </row>
    <row r="84" spans="27:37" x14ac:dyDescent="0.35">
      <c r="AA84" s="128" t="s">
        <v>5536</v>
      </c>
      <c r="AB84" s="48" t="s">
        <v>5105</v>
      </c>
      <c r="AC84" s="10" t="s">
        <v>4864</v>
      </c>
      <c r="AD84" s="48" t="s">
        <v>413</v>
      </c>
      <c r="AE84" s="110" t="s">
        <v>413</v>
      </c>
      <c r="AF84" s="110" t="s">
        <v>413</v>
      </c>
      <c r="AG84" s="50" t="s">
        <v>413</v>
      </c>
      <c r="AH84" s="124"/>
      <c r="AI84" s="145" t="s">
        <v>1636</v>
      </c>
      <c r="AJ84" s="145" t="str">
        <f>IF(RIGHT(clonemapC33[[#This Row],[Location]],1)="1",SUM(AH84:AH86),"")</f>
        <v/>
      </c>
      <c r="AK84" t="str">
        <f>_xlfn.CONCAT("CL_",clonemapC33[[#This Row],[Location]])</f>
        <v>CL_AA2-07:03</v>
      </c>
    </row>
    <row r="85" spans="27:37" x14ac:dyDescent="0.35">
      <c r="AA85" s="128" t="s">
        <v>5536</v>
      </c>
      <c r="AB85" s="48" t="s">
        <v>5105</v>
      </c>
      <c r="AC85" s="10" t="s">
        <v>4885</v>
      </c>
      <c r="AD85" s="48" t="s">
        <v>413</v>
      </c>
      <c r="AE85" s="110" t="s">
        <v>413</v>
      </c>
      <c r="AF85" s="110" t="s">
        <v>413</v>
      </c>
      <c r="AG85" s="50" t="s">
        <v>413</v>
      </c>
      <c r="AH85" s="124"/>
      <c r="AI85" s="145" t="s">
        <v>1636</v>
      </c>
      <c r="AJ85" s="145" t="str">
        <f>IF(RIGHT(clonemapC33[[#This Row],[Location]],1)="1",SUM(AH85:AH87),"")</f>
        <v/>
      </c>
      <c r="AK85" t="str">
        <f>_xlfn.CONCAT("CL_",clonemapC33[[#This Row],[Location]])</f>
        <v>CL_AA2-07:04</v>
      </c>
    </row>
    <row r="86" spans="27:37" x14ac:dyDescent="0.35">
      <c r="AA86" s="128" t="s">
        <v>5536</v>
      </c>
      <c r="AB86" s="48" t="s">
        <v>5106</v>
      </c>
      <c r="AC86" s="10" t="s">
        <v>4835</v>
      </c>
      <c r="AD86" s="48" t="s">
        <v>413</v>
      </c>
      <c r="AE86" s="110" t="s">
        <v>413</v>
      </c>
      <c r="AF86" s="110" t="s">
        <v>413</v>
      </c>
      <c r="AG86" s="50" t="s">
        <v>413</v>
      </c>
      <c r="AH86" s="124"/>
      <c r="AI86" s="145" t="s">
        <v>1636</v>
      </c>
      <c r="AJ86" s="145">
        <f>IF(RIGHT(clonemapC33[[#This Row],[Location]],1)="1",SUM(AH86:AH88),"")</f>
        <v>0</v>
      </c>
      <c r="AK86" t="str">
        <f>_xlfn.CONCAT("CL_",clonemapC33[[#This Row],[Location]])</f>
        <v>CL_AA3-01:01</v>
      </c>
    </row>
    <row r="87" spans="27:37" x14ac:dyDescent="0.35">
      <c r="AA87" s="128" t="s">
        <v>5536</v>
      </c>
      <c r="AB87" s="48" t="s">
        <v>5106</v>
      </c>
      <c r="AC87" s="10" t="s">
        <v>4856</v>
      </c>
      <c r="AD87" s="48" t="s">
        <v>413</v>
      </c>
      <c r="AE87" s="110" t="s">
        <v>413</v>
      </c>
      <c r="AF87" s="110" t="s">
        <v>413</v>
      </c>
      <c r="AG87" s="50" t="s">
        <v>413</v>
      </c>
      <c r="AH87" s="124"/>
      <c r="AI87" s="145" t="s">
        <v>1636</v>
      </c>
      <c r="AJ87" s="145" t="str">
        <f>IF(RIGHT(clonemapC33[[#This Row],[Location]],1)="1",SUM(AH87:AH89),"")</f>
        <v/>
      </c>
      <c r="AK87" t="str">
        <f>_xlfn.CONCAT("CL_",clonemapC33[[#This Row],[Location]])</f>
        <v>CL_AA3-01:02</v>
      </c>
    </row>
    <row r="88" spans="27:37" x14ac:dyDescent="0.35">
      <c r="AA88" s="128" t="s">
        <v>5536</v>
      </c>
      <c r="AB88" s="48" t="s">
        <v>5106</v>
      </c>
      <c r="AC88" s="10" t="s">
        <v>4877</v>
      </c>
      <c r="AD88" s="48" t="s">
        <v>413</v>
      </c>
      <c r="AE88" s="110" t="s">
        <v>413</v>
      </c>
      <c r="AF88" s="110" t="s">
        <v>413</v>
      </c>
      <c r="AG88" s="50" t="s">
        <v>413</v>
      </c>
      <c r="AH88" s="124"/>
      <c r="AI88" s="145" t="s">
        <v>1636</v>
      </c>
      <c r="AJ88" s="145" t="str">
        <f>IF(RIGHT(clonemapC33[[#This Row],[Location]],1)="1",SUM(AH88:AH90),"")</f>
        <v/>
      </c>
      <c r="AK88" t="str">
        <f>_xlfn.CONCAT("CL_",clonemapC33[[#This Row],[Location]])</f>
        <v>CL_AA3-01:03</v>
      </c>
    </row>
    <row r="89" spans="27:37" x14ac:dyDescent="0.35">
      <c r="AA89" s="128" t="s">
        <v>5536</v>
      </c>
      <c r="AB89" s="48" t="s">
        <v>5106</v>
      </c>
      <c r="AC89" s="10" t="s">
        <v>4898</v>
      </c>
      <c r="AD89" s="48" t="s">
        <v>413</v>
      </c>
      <c r="AE89" s="110" t="s">
        <v>413</v>
      </c>
      <c r="AF89" s="110" t="s">
        <v>413</v>
      </c>
      <c r="AG89" s="50" t="s">
        <v>413</v>
      </c>
      <c r="AH89" s="124"/>
      <c r="AI89" s="145" t="s">
        <v>1636</v>
      </c>
      <c r="AJ89" s="145" t="str">
        <f>IF(RIGHT(clonemapC33[[#This Row],[Location]],1)="1",SUM(AH89:AH91),"")</f>
        <v/>
      </c>
      <c r="AK89" t="str">
        <f>_xlfn.CONCAT("CL_",clonemapC33[[#This Row],[Location]])</f>
        <v>CL_AA3-01:04</v>
      </c>
    </row>
    <row r="90" spans="27:37" x14ac:dyDescent="0.35">
      <c r="AA90" s="128" t="s">
        <v>5536</v>
      </c>
      <c r="AB90" s="48" t="s">
        <v>5107</v>
      </c>
      <c r="AC90" s="10" t="s">
        <v>4834</v>
      </c>
      <c r="AD90" s="48" t="s">
        <v>413</v>
      </c>
      <c r="AE90" s="110" t="s">
        <v>413</v>
      </c>
      <c r="AF90" s="110" t="s">
        <v>413</v>
      </c>
      <c r="AG90" s="50" t="s">
        <v>413</v>
      </c>
      <c r="AH90" s="124"/>
      <c r="AI90" s="145" t="s">
        <v>1636</v>
      </c>
      <c r="AJ90" s="145">
        <f>IF(RIGHT(clonemapC33[[#This Row],[Location]],1)="1",SUM(AH90:AH92),"")</f>
        <v>0</v>
      </c>
      <c r="AK90" t="str">
        <f>_xlfn.CONCAT("CL_",clonemapC33[[#This Row],[Location]])</f>
        <v>CL_AA3-02:01</v>
      </c>
    </row>
    <row r="91" spans="27:37" x14ac:dyDescent="0.35">
      <c r="AA91" s="128" t="s">
        <v>5536</v>
      </c>
      <c r="AB91" s="48" t="s">
        <v>5107</v>
      </c>
      <c r="AC91" s="10" t="s">
        <v>4855</v>
      </c>
      <c r="AD91" s="48" t="s">
        <v>413</v>
      </c>
      <c r="AE91" s="110" t="s">
        <v>413</v>
      </c>
      <c r="AF91" s="110" t="s">
        <v>413</v>
      </c>
      <c r="AG91" s="50" t="s">
        <v>413</v>
      </c>
      <c r="AH91" s="124"/>
      <c r="AI91" s="145" t="s">
        <v>1636</v>
      </c>
      <c r="AJ91" s="145" t="str">
        <f>IF(RIGHT(clonemapC33[[#This Row],[Location]],1)="1",SUM(AH91:AH93),"")</f>
        <v/>
      </c>
      <c r="AK91" t="str">
        <f>_xlfn.CONCAT("CL_",clonemapC33[[#This Row],[Location]])</f>
        <v>CL_AA3-02:02</v>
      </c>
    </row>
    <row r="92" spans="27:37" x14ac:dyDescent="0.35">
      <c r="AA92" s="128" t="s">
        <v>5536</v>
      </c>
      <c r="AB92" s="48" t="s">
        <v>5107</v>
      </c>
      <c r="AC92" s="10" t="s">
        <v>4876</v>
      </c>
      <c r="AD92" s="48" t="s">
        <v>413</v>
      </c>
      <c r="AE92" s="110" t="s">
        <v>413</v>
      </c>
      <c r="AF92" s="110" t="s">
        <v>413</v>
      </c>
      <c r="AG92" s="50" t="s">
        <v>413</v>
      </c>
      <c r="AH92" s="124"/>
      <c r="AI92" s="145" t="s">
        <v>1636</v>
      </c>
      <c r="AJ92" s="145" t="str">
        <f>IF(RIGHT(clonemapC33[[#This Row],[Location]],1)="1",SUM(AH92:AH94),"")</f>
        <v/>
      </c>
      <c r="AK92" t="str">
        <f>_xlfn.CONCAT("CL_",clonemapC33[[#This Row],[Location]])</f>
        <v>CL_AA3-02:03</v>
      </c>
    </row>
    <row r="93" spans="27:37" x14ac:dyDescent="0.35">
      <c r="AA93" s="128" t="s">
        <v>5536</v>
      </c>
      <c r="AB93" s="48" t="s">
        <v>5107</v>
      </c>
      <c r="AC93" s="10" t="s">
        <v>4897</v>
      </c>
      <c r="AD93" s="48" t="s">
        <v>413</v>
      </c>
      <c r="AE93" s="110" t="s">
        <v>413</v>
      </c>
      <c r="AF93" s="110" t="s">
        <v>413</v>
      </c>
      <c r="AG93" s="50" t="s">
        <v>413</v>
      </c>
      <c r="AH93" s="124"/>
      <c r="AI93" s="145" t="s">
        <v>1636</v>
      </c>
      <c r="AJ93" s="145" t="str">
        <f>IF(RIGHT(clonemapC33[[#This Row],[Location]],1)="1",SUM(AH93:AH95),"")</f>
        <v/>
      </c>
      <c r="AK93" t="str">
        <f>_xlfn.CONCAT("CL_",clonemapC33[[#This Row],[Location]])</f>
        <v>CL_AA3-02:04</v>
      </c>
    </row>
    <row r="94" spans="27:37" x14ac:dyDescent="0.35">
      <c r="AA94" s="128" t="s">
        <v>5536</v>
      </c>
      <c r="AB94" s="48" t="s">
        <v>5108</v>
      </c>
      <c r="AC94" s="10" t="s">
        <v>4833</v>
      </c>
      <c r="AD94" s="48" t="s">
        <v>413</v>
      </c>
      <c r="AE94" s="110" t="s">
        <v>413</v>
      </c>
      <c r="AF94" s="110" t="s">
        <v>413</v>
      </c>
      <c r="AG94" s="50" t="s">
        <v>413</v>
      </c>
      <c r="AH94" s="124"/>
      <c r="AI94" s="145" t="s">
        <v>1636</v>
      </c>
      <c r="AJ94" s="145">
        <f>IF(RIGHT(clonemapC33[[#This Row],[Location]],1)="1",SUM(AH94:AH96),"")</f>
        <v>0</v>
      </c>
      <c r="AK94" t="str">
        <f>_xlfn.CONCAT("CL_",clonemapC33[[#This Row],[Location]])</f>
        <v>CL_AA3-03:01</v>
      </c>
    </row>
    <row r="95" spans="27:37" x14ac:dyDescent="0.35">
      <c r="AA95" s="128" t="s">
        <v>5536</v>
      </c>
      <c r="AB95" s="48" t="s">
        <v>5108</v>
      </c>
      <c r="AC95" s="10" t="s">
        <v>4854</v>
      </c>
      <c r="AD95" s="48" t="s">
        <v>413</v>
      </c>
      <c r="AE95" s="110" t="s">
        <v>413</v>
      </c>
      <c r="AF95" s="110" t="s">
        <v>413</v>
      </c>
      <c r="AG95" s="50" t="s">
        <v>413</v>
      </c>
      <c r="AH95" s="124"/>
      <c r="AI95" s="145" t="s">
        <v>1636</v>
      </c>
      <c r="AJ95" s="145" t="str">
        <f>IF(RIGHT(clonemapC33[[#This Row],[Location]],1)="1",SUM(AH95:AH97),"")</f>
        <v/>
      </c>
      <c r="AK95" t="str">
        <f>_xlfn.CONCAT("CL_",clonemapC33[[#This Row],[Location]])</f>
        <v>CL_AA3-03:02</v>
      </c>
    </row>
    <row r="96" spans="27:37" x14ac:dyDescent="0.35">
      <c r="AA96" s="128" t="s">
        <v>5536</v>
      </c>
      <c r="AB96" s="48" t="s">
        <v>5108</v>
      </c>
      <c r="AC96" s="10" t="s">
        <v>4875</v>
      </c>
      <c r="AD96" s="48" t="s">
        <v>413</v>
      </c>
      <c r="AE96" s="110" t="s">
        <v>413</v>
      </c>
      <c r="AF96" s="110" t="s">
        <v>413</v>
      </c>
      <c r="AG96" s="50" t="s">
        <v>413</v>
      </c>
      <c r="AH96" s="124"/>
      <c r="AI96" s="145" t="s">
        <v>1636</v>
      </c>
      <c r="AJ96" s="145" t="str">
        <f>IF(RIGHT(clonemapC33[[#This Row],[Location]],1)="1",SUM(AH96:AH98),"")</f>
        <v/>
      </c>
      <c r="AK96" t="str">
        <f>_xlfn.CONCAT("CL_",clonemapC33[[#This Row],[Location]])</f>
        <v>CL_AA3-03:03</v>
      </c>
    </row>
    <row r="97" spans="27:37" x14ac:dyDescent="0.35">
      <c r="AA97" s="128" t="s">
        <v>5536</v>
      </c>
      <c r="AB97" s="48" t="s">
        <v>5108</v>
      </c>
      <c r="AC97" s="10" t="s">
        <v>4896</v>
      </c>
      <c r="AD97" s="48" t="s">
        <v>413</v>
      </c>
      <c r="AE97" s="110" t="s">
        <v>413</v>
      </c>
      <c r="AF97" s="110" t="s">
        <v>413</v>
      </c>
      <c r="AG97" s="50" t="s">
        <v>413</v>
      </c>
      <c r="AH97" s="124"/>
      <c r="AI97" s="145" t="s">
        <v>1636</v>
      </c>
      <c r="AJ97" s="145" t="str">
        <f>IF(RIGHT(clonemapC33[[#This Row],[Location]],1)="1",SUM(AH97:AH99),"")</f>
        <v/>
      </c>
      <c r="AK97" t="str">
        <f>_xlfn.CONCAT("CL_",clonemapC33[[#This Row],[Location]])</f>
        <v>CL_AA3-03:04</v>
      </c>
    </row>
    <row r="98" spans="27:37" x14ac:dyDescent="0.35">
      <c r="AA98" s="128" t="s">
        <v>5536</v>
      </c>
      <c r="AB98" s="48" t="s">
        <v>5109</v>
      </c>
      <c r="AC98" s="10" t="s">
        <v>4832</v>
      </c>
      <c r="AD98" s="48" t="s">
        <v>413</v>
      </c>
      <c r="AE98" s="110" t="s">
        <v>413</v>
      </c>
      <c r="AF98" s="110" t="s">
        <v>413</v>
      </c>
      <c r="AG98" s="50" t="s">
        <v>413</v>
      </c>
      <c r="AH98" s="124"/>
      <c r="AI98" s="145" t="s">
        <v>1636</v>
      </c>
      <c r="AJ98" s="145">
        <f>IF(RIGHT(clonemapC33[[#This Row],[Location]],1)="1",SUM(AH98:AH100),"")</f>
        <v>0</v>
      </c>
      <c r="AK98" t="str">
        <f>_xlfn.CONCAT("CL_",clonemapC33[[#This Row],[Location]])</f>
        <v>CL_AA3-04:01</v>
      </c>
    </row>
    <row r="99" spans="27:37" x14ac:dyDescent="0.35">
      <c r="AA99" s="128" t="s">
        <v>5536</v>
      </c>
      <c r="AB99" s="48" t="s">
        <v>5109</v>
      </c>
      <c r="AC99" s="10" t="s">
        <v>4853</v>
      </c>
      <c r="AD99" s="48" t="s">
        <v>413</v>
      </c>
      <c r="AE99" s="110" t="s">
        <v>413</v>
      </c>
      <c r="AF99" s="110" t="s">
        <v>413</v>
      </c>
      <c r="AG99" s="50" t="s">
        <v>413</v>
      </c>
      <c r="AH99" s="124"/>
      <c r="AI99" s="145" t="s">
        <v>1636</v>
      </c>
      <c r="AJ99" s="145" t="str">
        <f>IF(RIGHT(clonemapC33[[#This Row],[Location]],1)="1",SUM(AH99:AH101),"")</f>
        <v/>
      </c>
      <c r="AK99" t="str">
        <f>_xlfn.CONCAT("CL_",clonemapC33[[#This Row],[Location]])</f>
        <v>CL_AA3-04:02</v>
      </c>
    </row>
    <row r="100" spans="27:37" x14ac:dyDescent="0.35">
      <c r="AA100" s="128" t="s">
        <v>5536</v>
      </c>
      <c r="AB100" s="48" t="s">
        <v>5109</v>
      </c>
      <c r="AC100" s="10" t="s">
        <v>4874</v>
      </c>
      <c r="AD100" s="48" t="s">
        <v>413</v>
      </c>
      <c r="AE100" s="110" t="s">
        <v>413</v>
      </c>
      <c r="AF100" s="110" t="s">
        <v>413</v>
      </c>
      <c r="AG100" s="50" t="s">
        <v>413</v>
      </c>
      <c r="AH100" s="124"/>
      <c r="AI100" s="145" t="s">
        <v>1636</v>
      </c>
      <c r="AJ100" s="145" t="str">
        <f>IF(RIGHT(clonemapC33[[#This Row],[Location]],1)="1",SUM(AH100:AH102),"")</f>
        <v/>
      </c>
      <c r="AK100" t="str">
        <f>_xlfn.CONCAT("CL_",clonemapC33[[#This Row],[Location]])</f>
        <v>CL_AA3-04:03</v>
      </c>
    </row>
    <row r="101" spans="27:37" x14ac:dyDescent="0.35">
      <c r="AA101" s="128" t="s">
        <v>5536</v>
      </c>
      <c r="AB101" s="48" t="s">
        <v>5109</v>
      </c>
      <c r="AC101" s="10" t="s">
        <v>4895</v>
      </c>
      <c r="AD101" s="48" t="s">
        <v>413</v>
      </c>
      <c r="AE101" s="110" t="s">
        <v>413</v>
      </c>
      <c r="AF101" s="110" t="s">
        <v>413</v>
      </c>
      <c r="AG101" s="50" t="s">
        <v>413</v>
      </c>
      <c r="AH101" s="124"/>
      <c r="AI101" s="145" t="s">
        <v>1636</v>
      </c>
      <c r="AJ101" s="145" t="str">
        <f>IF(RIGHT(clonemapC33[[#This Row],[Location]],1)="1",SUM(AH101:AH103),"")</f>
        <v/>
      </c>
      <c r="AK101" t="str">
        <f>_xlfn.CONCAT("CL_",clonemapC33[[#This Row],[Location]])</f>
        <v>CL_AA3-04:04</v>
      </c>
    </row>
    <row r="102" spans="27:37" x14ac:dyDescent="0.35">
      <c r="AA102" s="128" t="s">
        <v>5536</v>
      </c>
      <c r="AB102" s="48" t="s">
        <v>5110</v>
      </c>
      <c r="AC102" s="10" t="s">
        <v>4831</v>
      </c>
      <c r="AD102" s="48" t="s">
        <v>413</v>
      </c>
      <c r="AE102" s="110" t="s">
        <v>413</v>
      </c>
      <c r="AF102" s="110" t="s">
        <v>413</v>
      </c>
      <c r="AG102" s="50" t="s">
        <v>413</v>
      </c>
      <c r="AH102" s="124"/>
      <c r="AI102" s="145" t="s">
        <v>1636</v>
      </c>
      <c r="AJ102" s="145">
        <f>IF(RIGHT(clonemapC33[[#This Row],[Location]],1)="1",SUM(AH102:AH104),"")</f>
        <v>0</v>
      </c>
      <c r="AK102" t="str">
        <f>_xlfn.CONCAT("CL_",clonemapC33[[#This Row],[Location]])</f>
        <v>CL_AA3-05:01</v>
      </c>
    </row>
    <row r="103" spans="27:37" x14ac:dyDescent="0.35">
      <c r="AA103" s="128" t="s">
        <v>5536</v>
      </c>
      <c r="AB103" s="48" t="s">
        <v>5110</v>
      </c>
      <c r="AC103" s="10" t="s">
        <v>4852</v>
      </c>
      <c r="AD103" s="48" t="s">
        <v>413</v>
      </c>
      <c r="AE103" s="110" t="s">
        <v>413</v>
      </c>
      <c r="AF103" s="110" t="s">
        <v>413</v>
      </c>
      <c r="AG103" s="50" t="s">
        <v>413</v>
      </c>
      <c r="AH103" s="124"/>
      <c r="AI103" s="145" t="s">
        <v>1636</v>
      </c>
      <c r="AJ103" s="145" t="str">
        <f>IF(RIGHT(clonemapC33[[#This Row],[Location]],1)="1",SUM(AH103:AH105),"")</f>
        <v/>
      </c>
      <c r="AK103" t="str">
        <f>_xlfn.CONCAT("CL_",clonemapC33[[#This Row],[Location]])</f>
        <v>CL_AA3-05:02</v>
      </c>
    </row>
    <row r="104" spans="27:37" x14ac:dyDescent="0.35">
      <c r="AA104" s="128" t="s">
        <v>5536</v>
      </c>
      <c r="AB104" s="48" t="s">
        <v>5110</v>
      </c>
      <c r="AC104" s="10" t="s">
        <v>4873</v>
      </c>
      <c r="AD104" s="48" t="s">
        <v>413</v>
      </c>
      <c r="AE104" s="110" t="s">
        <v>413</v>
      </c>
      <c r="AF104" s="110" t="s">
        <v>413</v>
      </c>
      <c r="AG104" s="50" t="s">
        <v>413</v>
      </c>
      <c r="AH104" s="124"/>
      <c r="AI104" s="145" t="s">
        <v>1636</v>
      </c>
      <c r="AJ104" s="145" t="str">
        <f>IF(RIGHT(clonemapC33[[#This Row],[Location]],1)="1",SUM(AH104:AH106),"")</f>
        <v/>
      </c>
      <c r="AK104" t="str">
        <f>_xlfn.CONCAT("CL_",clonemapC33[[#This Row],[Location]])</f>
        <v>CL_AA3-05:03</v>
      </c>
    </row>
    <row r="105" spans="27:37" x14ac:dyDescent="0.35">
      <c r="AA105" s="128" t="s">
        <v>5536</v>
      </c>
      <c r="AB105" s="48" t="s">
        <v>5110</v>
      </c>
      <c r="AC105" s="10" t="s">
        <v>4894</v>
      </c>
      <c r="AD105" s="48" t="s">
        <v>413</v>
      </c>
      <c r="AE105" s="110" t="s">
        <v>413</v>
      </c>
      <c r="AF105" s="110" t="s">
        <v>413</v>
      </c>
      <c r="AG105" s="50" t="s">
        <v>413</v>
      </c>
      <c r="AH105" s="124"/>
      <c r="AI105" s="145" t="s">
        <v>1636</v>
      </c>
      <c r="AJ105" s="145" t="str">
        <f>IF(RIGHT(clonemapC33[[#This Row],[Location]],1)="1",SUM(AH105:AH107),"")</f>
        <v/>
      </c>
      <c r="AK105" t="str">
        <f>_xlfn.CONCAT("CL_",clonemapC33[[#This Row],[Location]])</f>
        <v>CL_AA3-05:04</v>
      </c>
    </row>
    <row r="106" spans="27:37" x14ac:dyDescent="0.35">
      <c r="AA106" s="128" t="s">
        <v>5536</v>
      </c>
      <c r="AB106" s="48" t="s">
        <v>5111</v>
      </c>
      <c r="AC106" s="10" t="s">
        <v>4830</v>
      </c>
      <c r="AD106" s="48" t="s">
        <v>413</v>
      </c>
      <c r="AE106" s="110" t="s">
        <v>413</v>
      </c>
      <c r="AF106" s="110" t="s">
        <v>413</v>
      </c>
      <c r="AG106" s="50" t="s">
        <v>413</v>
      </c>
      <c r="AH106" s="124"/>
      <c r="AI106" s="145" t="s">
        <v>1636</v>
      </c>
      <c r="AJ106" s="145">
        <f>IF(RIGHT(clonemapC33[[#This Row],[Location]],1)="1",SUM(AH106:AH108),"")</f>
        <v>0</v>
      </c>
      <c r="AK106" t="str">
        <f>_xlfn.CONCAT("CL_",clonemapC33[[#This Row],[Location]])</f>
        <v>CL_AA3-06:01</v>
      </c>
    </row>
    <row r="107" spans="27:37" x14ac:dyDescent="0.35">
      <c r="AA107" s="128" t="s">
        <v>5536</v>
      </c>
      <c r="AB107" s="48" t="s">
        <v>5111</v>
      </c>
      <c r="AC107" s="10" t="s">
        <v>4851</v>
      </c>
      <c r="AD107" s="48" t="s">
        <v>413</v>
      </c>
      <c r="AE107" s="110" t="s">
        <v>413</v>
      </c>
      <c r="AF107" s="110" t="s">
        <v>413</v>
      </c>
      <c r="AG107" s="50" t="s">
        <v>413</v>
      </c>
      <c r="AH107" s="124"/>
      <c r="AI107" s="145" t="s">
        <v>1636</v>
      </c>
      <c r="AJ107" s="145" t="str">
        <f>IF(RIGHT(clonemapC33[[#This Row],[Location]],1)="1",SUM(AH107:AH109),"")</f>
        <v/>
      </c>
      <c r="AK107" t="str">
        <f>_xlfn.CONCAT("CL_",clonemapC33[[#This Row],[Location]])</f>
        <v>CL_AA3-06:02</v>
      </c>
    </row>
    <row r="108" spans="27:37" x14ac:dyDescent="0.35">
      <c r="AA108" s="128" t="s">
        <v>5536</v>
      </c>
      <c r="AB108" s="48" t="s">
        <v>5111</v>
      </c>
      <c r="AC108" s="10" t="s">
        <v>4872</v>
      </c>
      <c r="AD108" s="48" t="s">
        <v>413</v>
      </c>
      <c r="AE108" s="110" t="s">
        <v>413</v>
      </c>
      <c r="AF108" s="110" t="s">
        <v>413</v>
      </c>
      <c r="AG108" s="50" t="s">
        <v>413</v>
      </c>
      <c r="AH108" s="124"/>
      <c r="AI108" s="145" t="s">
        <v>1636</v>
      </c>
      <c r="AJ108" s="145" t="str">
        <f>IF(RIGHT(clonemapC33[[#This Row],[Location]],1)="1",SUM(AH108:AH110),"")</f>
        <v/>
      </c>
      <c r="AK108" t="str">
        <f>_xlfn.CONCAT("CL_",clonemapC33[[#This Row],[Location]])</f>
        <v>CL_AA3-06:03</v>
      </c>
    </row>
    <row r="109" spans="27:37" x14ac:dyDescent="0.35">
      <c r="AA109" s="128" t="s">
        <v>5536</v>
      </c>
      <c r="AB109" s="48" t="s">
        <v>5111</v>
      </c>
      <c r="AC109" s="10" t="s">
        <v>4893</v>
      </c>
      <c r="AD109" s="48" t="s">
        <v>413</v>
      </c>
      <c r="AE109" s="110" t="s">
        <v>413</v>
      </c>
      <c r="AF109" s="110" t="s">
        <v>413</v>
      </c>
      <c r="AG109" s="50" t="s">
        <v>413</v>
      </c>
      <c r="AH109" s="124"/>
      <c r="AI109" s="145" t="s">
        <v>1636</v>
      </c>
      <c r="AJ109" s="145" t="str">
        <f>IF(RIGHT(clonemapC33[[#This Row],[Location]],1)="1",SUM(AH109:AH111),"")</f>
        <v/>
      </c>
      <c r="AK109" t="str">
        <f>_xlfn.CONCAT("CL_",clonemapC33[[#This Row],[Location]])</f>
        <v>CL_AA3-06:04</v>
      </c>
    </row>
    <row r="110" spans="27:37" x14ac:dyDescent="0.35">
      <c r="AA110" s="128" t="s">
        <v>5536</v>
      </c>
      <c r="AB110" s="48" t="s">
        <v>5112</v>
      </c>
      <c r="AC110" s="10" t="s">
        <v>4829</v>
      </c>
      <c r="AD110" s="48" t="s">
        <v>413</v>
      </c>
      <c r="AE110" s="110" t="s">
        <v>413</v>
      </c>
      <c r="AF110" s="110" t="s">
        <v>413</v>
      </c>
      <c r="AG110" s="50" t="s">
        <v>413</v>
      </c>
      <c r="AH110" s="124"/>
      <c r="AI110" s="145" t="s">
        <v>1636</v>
      </c>
      <c r="AJ110" s="145">
        <f>IF(RIGHT(clonemapC33[[#This Row],[Location]],1)="1",SUM(AH110:AH112),"")</f>
        <v>0</v>
      </c>
      <c r="AK110" t="str">
        <f>_xlfn.CONCAT("CL_",clonemapC33[[#This Row],[Location]])</f>
        <v>CL_AA3-07:01</v>
      </c>
    </row>
    <row r="111" spans="27:37" x14ac:dyDescent="0.35">
      <c r="AA111" s="128" t="s">
        <v>5536</v>
      </c>
      <c r="AB111" s="48" t="s">
        <v>5112</v>
      </c>
      <c r="AC111" s="10" t="s">
        <v>4850</v>
      </c>
      <c r="AD111" s="48" t="s">
        <v>413</v>
      </c>
      <c r="AE111" s="110" t="s">
        <v>413</v>
      </c>
      <c r="AF111" s="110" t="s">
        <v>413</v>
      </c>
      <c r="AG111" s="50" t="s">
        <v>413</v>
      </c>
      <c r="AH111" s="124"/>
      <c r="AI111" s="145" t="s">
        <v>1636</v>
      </c>
      <c r="AJ111" s="145" t="str">
        <f>IF(RIGHT(clonemapC33[[#This Row],[Location]],1)="1",SUM(AH111:AH113),"")</f>
        <v/>
      </c>
      <c r="AK111" t="str">
        <f>_xlfn.CONCAT("CL_",clonemapC33[[#This Row],[Location]])</f>
        <v>CL_AA3-07:02</v>
      </c>
    </row>
    <row r="112" spans="27:37" x14ac:dyDescent="0.35">
      <c r="AA112" s="128" t="s">
        <v>5536</v>
      </c>
      <c r="AB112" s="48" t="s">
        <v>5112</v>
      </c>
      <c r="AC112" s="10" t="s">
        <v>4871</v>
      </c>
      <c r="AD112" s="48" t="s">
        <v>413</v>
      </c>
      <c r="AE112" s="110" t="s">
        <v>413</v>
      </c>
      <c r="AF112" s="110" t="s">
        <v>413</v>
      </c>
      <c r="AG112" s="50" t="s">
        <v>413</v>
      </c>
      <c r="AH112" s="124"/>
      <c r="AI112" s="145" t="s">
        <v>1636</v>
      </c>
      <c r="AJ112" s="145" t="str">
        <f>IF(RIGHT(clonemapC33[[#This Row],[Location]],1)="1",SUM(AH112:AH114),"")</f>
        <v/>
      </c>
      <c r="AK112" t="str">
        <f>_xlfn.CONCAT("CL_",clonemapC33[[#This Row],[Location]])</f>
        <v>CL_AA3-07:03</v>
      </c>
    </row>
    <row r="113" spans="27:37" x14ac:dyDescent="0.35">
      <c r="AA113" s="128" t="s">
        <v>5536</v>
      </c>
      <c r="AB113" s="48" t="s">
        <v>5112</v>
      </c>
      <c r="AC113" s="10" t="s">
        <v>4892</v>
      </c>
      <c r="AD113" s="48" t="s">
        <v>413</v>
      </c>
      <c r="AE113" s="110" t="s">
        <v>413</v>
      </c>
      <c r="AF113" s="110" t="s">
        <v>413</v>
      </c>
      <c r="AG113" s="50" t="s">
        <v>413</v>
      </c>
      <c r="AH113" s="124"/>
      <c r="AI113" s="145" t="s">
        <v>1636</v>
      </c>
      <c r="AJ113" s="145" t="str">
        <f>IF(RIGHT(clonemapC33[[#This Row],[Location]],1)="1",SUM(AH113:AH115),"")</f>
        <v/>
      </c>
      <c r="AK113" t="str">
        <f>_xlfn.CONCAT("CL_",clonemapC33[[#This Row],[Location]])</f>
        <v>CL_AA3-07:04</v>
      </c>
    </row>
    <row r="114" spans="27:37" x14ac:dyDescent="0.35">
      <c r="AA114" s="128" t="s">
        <v>5536</v>
      </c>
      <c r="AB114" s="10" t="s">
        <v>5113</v>
      </c>
      <c r="AC114" s="10" t="s">
        <v>4737</v>
      </c>
      <c r="AD114" s="48" t="s">
        <v>5114</v>
      </c>
      <c r="AE114" s="110" t="s">
        <v>5115</v>
      </c>
      <c r="AF114" s="110" t="s">
        <v>5115</v>
      </c>
      <c r="AG114" s="50" t="s">
        <v>4904</v>
      </c>
      <c r="AH114" s="124">
        <v>6</v>
      </c>
      <c r="AI114" s="145" t="s">
        <v>2353</v>
      </c>
      <c r="AJ114" s="145">
        <f>IF(RIGHT(clonemapC33[[#This Row],[Location]],1)="1",SUM(AH114:AH116),"")</f>
        <v>23</v>
      </c>
      <c r="AK114" t="str">
        <f>_xlfn.CONCAT("CL_",clonemapC33[[#This Row],[Location]])</f>
        <v>CL_BB1-01:01</v>
      </c>
    </row>
    <row r="115" spans="27:37" x14ac:dyDescent="0.35">
      <c r="AA115" s="128" t="s">
        <v>5536</v>
      </c>
      <c r="AB115" s="10" t="s">
        <v>5113</v>
      </c>
      <c r="AC115" s="10" t="s">
        <v>4758</v>
      </c>
      <c r="AD115" s="48" t="s">
        <v>5116</v>
      </c>
      <c r="AE115" s="110" t="s">
        <v>5117</v>
      </c>
      <c r="AF115" s="110" t="s">
        <v>5117</v>
      </c>
      <c r="AG115" s="50" t="s">
        <v>4905</v>
      </c>
      <c r="AH115" s="124">
        <v>17</v>
      </c>
      <c r="AI115" s="145" t="s">
        <v>2353</v>
      </c>
      <c r="AJ115" s="145" t="str">
        <f>IF(RIGHT(clonemapC33[[#This Row],[Location]],1)="1",SUM(AH115:AH117),"")</f>
        <v/>
      </c>
      <c r="AK115" t="str">
        <f>_xlfn.CONCAT("CL_",clonemapC33[[#This Row],[Location]])</f>
        <v>CL_BB1-01:02</v>
      </c>
    </row>
    <row r="116" spans="27:37" x14ac:dyDescent="0.35">
      <c r="AA116" s="128" t="s">
        <v>5536</v>
      </c>
      <c r="AB116" s="10" t="s">
        <v>5113</v>
      </c>
      <c r="AC116" s="10" t="s">
        <v>4779</v>
      </c>
      <c r="AD116" s="48" t="s">
        <v>413</v>
      </c>
      <c r="AE116" s="110" t="s">
        <v>413</v>
      </c>
      <c r="AF116" s="110" t="s">
        <v>413</v>
      </c>
      <c r="AG116" s="50" t="s">
        <v>413</v>
      </c>
      <c r="AH116" s="124"/>
      <c r="AI116" s="145" t="s">
        <v>1636</v>
      </c>
      <c r="AJ116" s="145" t="str">
        <f>IF(RIGHT(clonemapC33[[#This Row],[Location]],1)="1",SUM(AH116:AH118),"")</f>
        <v/>
      </c>
      <c r="AK116" t="str">
        <f>_xlfn.CONCAT("CL_",clonemapC33[[#This Row],[Location]])</f>
        <v>CL_BB1-01:03</v>
      </c>
    </row>
    <row r="117" spans="27:37" x14ac:dyDescent="0.35">
      <c r="AA117" s="128" t="s">
        <v>5536</v>
      </c>
      <c r="AB117" s="10" t="s">
        <v>5113</v>
      </c>
      <c r="AC117" s="10" t="s">
        <v>4800</v>
      </c>
      <c r="AD117" s="48" t="s">
        <v>413</v>
      </c>
      <c r="AE117" s="110" t="s">
        <v>413</v>
      </c>
      <c r="AF117" s="110" t="s">
        <v>413</v>
      </c>
      <c r="AG117" s="50" t="s">
        <v>413</v>
      </c>
      <c r="AH117" s="125"/>
      <c r="AI117" s="145" t="s">
        <v>1636</v>
      </c>
      <c r="AJ117" s="145" t="str">
        <f>IF(RIGHT(clonemapC33[[#This Row],[Location]],1)="1",SUM(AH117:AH119),"")</f>
        <v/>
      </c>
      <c r="AK117" t="str">
        <f>_xlfn.CONCAT("CL_",clonemapC33[[#This Row],[Location]])</f>
        <v>CL_BB1-01:04</v>
      </c>
    </row>
    <row r="118" spans="27:37" x14ac:dyDescent="0.35">
      <c r="AA118" s="128" t="s">
        <v>5536</v>
      </c>
      <c r="AB118" s="10" t="s">
        <v>5118</v>
      </c>
      <c r="AC118" s="10" t="s">
        <v>4736</v>
      </c>
      <c r="AD118" s="48" t="s">
        <v>5116</v>
      </c>
      <c r="AE118" s="110" t="s">
        <v>5119</v>
      </c>
      <c r="AF118" s="110" t="s">
        <v>5119</v>
      </c>
      <c r="AG118" s="50" t="s">
        <v>4906</v>
      </c>
      <c r="AH118" s="125">
        <v>17</v>
      </c>
      <c r="AI118" s="145" t="s">
        <v>2353</v>
      </c>
      <c r="AJ118" s="145">
        <f>IF(RIGHT(clonemapC33[[#This Row],[Location]],1)="1",SUM(AH118:AH120),"")</f>
        <v>35</v>
      </c>
      <c r="AK118" t="str">
        <f>_xlfn.CONCAT("CL_",clonemapC33[[#This Row],[Location]])</f>
        <v>CL_BB1-02:01</v>
      </c>
    </row>
    <row r="119" spans="27:37" x14ac:dyDescent="0.35">
      <c r="AA119" s="128" t="s">
        <v>5536</v>
      </c>
      <c r="AB119" s="10" t="s">
        <v>5118</v>
      </c>
      <c r="AC119" s="10" t="s">
        <v>4757</v>
      </c>
      <c r="AD119" s="48" t="s">
        <v>3801</v>
      </c>
      <c r="AE119" s="110" t="s">
        <v>3806</v>
      </c>
      <c r="AF119" s="110" t="s">
        <v>3806</v>
      </c>
      <c r="AG119" s="50" t="s">
        <v>4907</v>
      </c>
      <c r="AH119" s="125">
        <v>18</v>
      </c>
      <c r="AI119" s="145" t="s">
        <v>2353</v>
      </c>
      <c r="AJ119" s="145" t="str">
        <f>IF(RIGHT(clonemapC33[[#This Row],[Location]],1)="1",SUM(AH119:AH121),"")</f>
        <v/>
      </c>
      <c r="AK119" t="str">
        <f>_xlfn.CONCAT("CL_",clonemapC33[[#This Row],[Location]])</f>
        <v>CL_BB1-02:02</v>
      </c>
    </row>
    <row r="120" spans="27:37" x14ac:dyDescent="0.35">
      <c r="AA120" s="128" t="s">
        <v>5536</v>
      </c>
      <c r="AB120" s="10" t="s">
        <v>5118</v>
      </c>
      <c r="AC120" s="10" t="s">
        <v>4778</v>
      </c>
      <c r="AD120" s="48" t="s">
        <v>413</v>
      </c>
      <c r="AE120" s="110" t="s">
        <v>413</v>
      </c>
      <c r="AF120" s="110" t="s">
        <v>413</v>
      </c>
      <c r="AG120" s="50" t="s">
        <v>413</v>
      </c>
      <c r="AH120" s="125"/>
      <c r="AI120" s="145" t="s">
        <v>1636</v>
      </c>
      <c r="AJ120" s="145" t="str">
        <f>IF(RIGHT(clonemapC33[[#This Row],[Location]],1)="1",SUM(AH120:AH122),"")</f>
        <v/>
      </c>
      <c r="AK120" t="str">
        <f>_xlfn.CONCAT("CL_",clonemapC33[[#This Row],[Location]])</f>
        <v>CL_BB1-02:03</v>
      </c>
    </row>
    <row r="121" spans="27:37" x14ac:dyDescent="0.35">
      <c r="AA121" s="128" t="s">
        <v>5536</v>
      </c>
      <c r="AB121" s="10" t="s">
        <v>5118</v>
      </c>
      <c r="AC121" s="10" t="s">
        <v>4799</v>
      </c>
      <c r="AD121" s="48" t="s">
        <v>413</v>
      </c>
      <c r="AE121" s="110" t="s">
        <v>413</v>
      </c>
      <c r="AF121" s="110" t="s">
        <v>413</v>
      </c>
      <c r="AG121" s="50" t="s">
        <v>413</v>
      </c>
      <c r="AH121" s="124"/>
      <c r="AI121" s="145" t="s">
        <v>1636</v>
      </c>
      <c r="AJ121" s="145" t="str">
        <f>IF(RIGHT(clonemapC33[[#This Row],[Location]],1)="1",SUM(AH121:AH123),"")</f>
        <v/>
      </c>
      <c r="AK121" t="str">
        <f>_xlfn.CONCAT("CL_",clonemapC33[[#This Row],[Location]])</f>
        <v>CL_BB1-02:04</v>
      </c>
    </row>
    <row r="122" spans="27:37" x14ac:dyDescent="0.35">
      <c r="AA122" s="128" t="s">
        <v>5536</v>
      </c>
      <c r="AB122" s="10" t="s">
        <v>5120</v>
      </c>
      <c r="AC122" s="10" t="s">
        <v>4735</v>
      </c>
      <c r="AD122" s="48" t="s">
        <v>1477</v>
      </c>
      <c r="AE122" s="110" t="s">
        <v>3144</v>
      </c>
      <c r="AF122" s="110" t="s">
        <v>3144</v>
      </c>
      <c r="AG122" s="50" t="s">
        <v>4295</v>
      </c>
      <c r="AH122" s="125">
        <v>41</v>
      </c>
      <c r="AI122" s="145" t="s">
        <v>2353</v>
      </c>
      <c r="AJ122" s="145">
        <f>IF(RIGHT(clonemapC33[[#This Row],[Location]],1)="1",SUM(AH122:AH124),"")</f>
        <v>49</v>
      </c>
      <c r="AK122" t="str">
        <f>_xlfn.CONCAT("CL_",clonemapC33[[#This Row],[Location]])</f>
        <v>CL_BB1-03:01</v>
      </c>
    </row>
    <row r="123" spans="27:37" x14ac:dyDescent="0.35">
      <c r="AA123" s="128" t="s">
        <v>5536</v>
      </c>
      <c r="AB123" s="10" t="s">
        <v>5120</v>
      </c>
      <c r="AC123" s="10" t="s">
        <v>4756</v>
      </c>
      <c r="AD123" s="48" t="s">
        <v>1477</v>
      </c>
      <c r="AE123" s="110" t="s">
        <v>3144</v>
      </c>
      <c r="AF123" s="110" t="s">
        <v>3144</v>
      </c>
      <c r="AG123" s="50" t="s">
        <v>3750</v>
      </c>
      <c r="AH123" s="125">
        <v>8</v>
      </c>
      <c r="AI123" s="145" t="s">
        <v>2353</v>
      </c>
      <c r="AJ123" s="145" t="str">
        <f>IF(RIGHT(clonemapC33[[#This Row],[Location]],1)="1",SUM(AH123:AH125),"")</f>
        <v/>
      </c>
      <c r="AK123" t="str">
        <f>_xlfn.CONCAT("CL_",clonemapC33[[#This Row],[Location]])</f>
        <v>CL_BB1-03:02</v>
      </c>
    </row>
    <row r="124" spans="27:37" x14ac:dyDescent="0.35">
      <c r="AA124" s="128" t="s">
        <v>5536</v>
      </c>
      <c r="AB124" s="10" t="s">
        <v>5120</v>
      </c>
      <c r="AC124" s="10" t="s">
        <v>4777</v>
      </c>
      <c r="AD124" s="48" t="s">
        <v>413</v>
      </c>
      <c r="AE124" s="110" t="s">
        <v>413</v>
      </c>
      <c r="AF124" s="110" t="s">
        <v>413</v>
      </c>
      <c r="AG124" s="50" t="s">
        <v>413</v>
      </c>
      <c r="AH124" s="125"/>
      <c r="AI124" s="145" t="s">
        <v>1636</v>
      </c>
      <c r="AJ124" s="145" t="str">
        <f>IF(RIGHT(clonemapC33[[#This Row],[Location]],1)="1",SUM(AH124:AH126),"")</f>
        <v/>
      </c>
      <c r="AK124" t="str">
        <f>_xlfn.CONCAT("CL_",clonemapC33[[#This Row],[Location]])</f>
        <v>CL_BB1-03:03</v>
      </c>
    </row>
    <row r="125" spans="27:37" x14ac:dyDescent="0.35">
      <c r="AA125" s="128" t="s">
        <v>5536</v>
      </c>
      <c r="AB125" s="10" t="s">
        <v>5120</v>
      </c>
      <c r="AC125" s="10" t="s">
        <v>4798</v>
      </c>
      <c r="AD125" s="48" t="s">
        <v>413</v>
      </c>
      <c r="AE125" s="110" t="s">
        <v>413</v>
      </c>
      <c r="AF125" s="110" t="s">
        <v>413</v>
      </c>
      <c r="AG125" s="50" t="s">
        <v>413</v>
      </c>
      <c r="AH125" s="124"/>
      <c r="AI125" s="145" t="s">
        <v>1636</v>
      </c>
      <c r="AJ125" s="145" t="str">
        <f>IF(RIGHT(clonemapC33[[#This Row],[Location]],1)="1",SUM(AH125:AH127),"")</f>
        <v/>
      </c>
      <c r="AK125" t="str">
        <f>_xlfn.CONCAT("CL_",clonemapC33[[#This Row],[Location]])</f>
        <v>CL_BB1-03:04</v>
      </c>
    </row>
    <row r="126" spans="27:37" x14ac:dyDescent="0.35">
      <c r="AA126" s="128" t="s">
        <v>5536</v>
      </c>
      <c r="AB126" s="10" t="s">
        <v>5121</v>
      </c>
      <c r="AC126" s="10" t="s">
        <v>4734</v>
      </c>
      <c r="AD126" s="48" t="s">
        <v>5114</v>
      </c>
      <c r="AE126" s="110" t="s">
        <v>5115</v>
      </c>
      <c r="AF126" s="110" t="s">
        <v>5115</v>
      </c>
      <c r="AG126" s="50" t="s">
        <v>4904</v>
      </c>
      <c r="AH126" s="125">
        <v>5</v>
      </c>
      <c r="AI126" s="145" t="s">
        <v>2353</v>
      </c>
      <c r="AJ126" s="145">
        <f>IF(RIGHT(clonemapC33[[#This Row],[Location]],1)="1",SUM(AH126:AH128),"")</f>
        <v>48</v>
      </c>
      <c r="AK126" t="str">
        <f>_xlfn.CONCAT("CL_",clonemapC33[[#This Row],[Location]])</f>
        <v>CL_BB1-04:01</v>
      </c>
    </row>
    <row r="127" spans="27:37" x14ac:dyDescent="0.35">
      <c r="AA127" s="128" t="s">
        <v>5536</v>
      </c>
      <c r="AB127" s="10" t="s">
        <v>5121</v>
      </c>
      <c r="AC127" s="10" t="s">
        <v>4755</v>
      </c>
      <c r="AD127" s="48" t="s">
        <v>5114</v>
      </c>
      <c r="AE127" s="110" t="s">
        <v>5122</v>
      </c>
      <c r="AF127" s="110" t="s">
        <v>5122</v>
      </c>
      <c r="AG127" s="50" t="s">
        <v>4908</v>
      </c>
      <c r="AH127" s="125">
        <v>17</v>
      </c>
      <c r="AI127" s="145" t="s">
        <v>2353</v>
      </c>
      <c r="AJ127" s="145" t="str">
        <f>IF(RIGHT(clonemapC33[[#This Row],[Location]],1)="1",SUM(AH127:AH129),"")</f>
        <v/>
      </c>
      <c r="AK127" t="str">
        <f>_xlfn.CONCAT("CL_",clonemapC33[[#This Row],[Location]])</f>
        <v>CL_BB1-04:02</v>
      </c>
    </row>
    <row r="128" spans="27:37" x14ac:dyDescent="0.35">
      <c r="AA128" s="128" t="s">
        <v>5536</v>
      </c>
      <c r="AB128" s="10" t="s">
        <v>5121</v>
      </c>
      <c r="AC128" s="10" t="s">
        <v>4776</v>
      </c>
      <c r="AD128" s="48" t="s">
        <v>3801</v>
      </c>
      <c r="AE128" s="110" t="s">
        <v>3806</v>
      </c>
      <c r="AF128" s="110" t="s">
        <v>3806</v>
      </c>
      <c r="AG128" s="50" t="s">
        <v>3779</v>
      </c>
      <c r="AH128" s="125">
        <v>26</v>
      </c>
      <c r="AI128" s="145" t="s">
        <v>2353</v>
      </c>
      <c r="AJ128" s="145" t="str">
        <f>IF(RIGHT(clonemapC33[[#This Row],[Location]],1)="1",SUM(AH128:AH130),"")</f>
        <v/>
      </c>
      <c r="AK128" t="str">
        <f>_xlfn.CONCAT("CL_",clonemapC33[[#This Row],[Location]])</f>
        <v>CL_BB1-04:03</v>
      </c>
    </row>
    <row r="129" spans="27:37" x14ac:dyDescent="0.35">
      <c r="AA129" s="128" t="s">
        <v>5536</v>
      </c>
      <c r="AB129" s="10" t="s">
        <v>5121</v>
      </c>
      <c r="AC129" s="10" t="s">
        <v>4797</v>
      </c>
      <c r="AD129" s="48" t="s">
        <v>413</v>
      </c>
      <c r="AE129" s="110" t="s">
        <v>413</v>
      </c>
      <c r="AF129" s="110" t="s">
        <v>413</v>
      </c>
      <c r="AG129" s="50" t="s">
        <v>413</v>
      </c>
      <c r="AH129" s="124"/>
      <c r="AI129" s="145" t="s">
        <v>1636</v>
      </c>
      <c r="AJ129" s="145" t="str">
        <f>IF(RIGHT(clonemapC33[[#This Row],[Location]],1)="1",SUM(AH129:AH131),"")</f>
        <v/>
      </c>
      <c r="AK129" t="str">
        <f>_xlfn.CONCAT("CL_",clonemapC33[[#This Row],[Location]])</f>
        <v>CL_BB1-04:04</v>
      </c>
    </row>
    <row r="130" spans="27:37" x14ac:dyDescent="0.35">
      <c r="AA130" s="128" t="s">
        <v>5536</v>
      </c>
      <c r="AB130" s="10" t="s">
        <v>5123</v>
      </c>
      <c r="AC130" s="10" t="s">
        <v>4733</v>
      </c>
      <c r="AD130" s="48" t="s">
        <v>1477</v>
      </c>
      <c r="AE130" s="110" t="s">
        <v>3144</v>
      </c>
      <c r="AF130" s="110" t="s">
        <v>3144</v>
      </c>
      <c r="AG130" s="132" t="s">
        <v>3772</v>
      </c>
      <c r="AH130" s="125">
        <v>49</v>
      </c>
      <c r="AI130" s="145" t="s">
        <v>2353</v>
      </c>
      <c r="AJ130" s="145">
        <f>IF(RIGHT(clonemapC33[[#This Row],[Location]],1)="1",SUM(AH130:AH132),"")</f>
        <v>49</v>
      </c>
      <c r="AK130" t="str">
        <f>_xlfn.CONCAT("CL_",clonemapC33[[#This Row],[Location]])</f>
        <v>CL_BB1-05:01</v>
      </c>
    </row>
    <row r="131" spans="27:37" x14ac:dyDescent="0.35">
      <c r="AA131" s="128" t="s">
        <v>5536</v>
      </c>
      <c r="AB131" s="10" t="s">
        <v>5123</v>
      </c>
      <c r="AC131" s="10" t="s">
        <v>4754</v>
      </c>
      <c r="AD131" s="48" t="s">
        <v>413</v>
      </c>
      <c r="AE131" s="110" t="s">
        <v>413</v>
      </c>
      <c r="AF131" s="110" t="s">
        <v>413</v>
      </c>
      <c r="AG131" s="50" t="s">
        <v>413</v>
      </c>
      <c r="AH131" s="125"/>
      <c r="AI131" s="145" t="s">
        <v>1636</v>
      </c>
      <c r="AJ131" s="145" t="str">
        <f>IF(RIGHT(clonemapC33[[#This Row],[Location]],1)="1",SUM(AH131:AH133),"")</f>
        <v/>
      </c>
      <c r="AK131" t="str">
        <f>_xlfn.CONCAT("CL_",clonemapC33[[#This Row],[Location]])</f>
        <v>CL_BB1-05:02</v>
      </c>
    </row>
    <row r="132" spans="27:37" x14ac:dyDescent="0.35">
      <c r="AA132" s="128" t="s">
        <v>5536</v>
      </c>
      <c r="AB132" s="10" t="s">
        <v>5123</v>
      </c>
      <c r="AC132" s="10" t="s">
        <v>4775</v>
      </c>
      <c r="AD132" s="48" t="s">
        <v>413</v>
      </c>
      <c r="AE132" s="110" t="s">
        <v>413</v>
      </c>
      <c r="AF132" s="110" t="s">
        <v>413</v>
      </c>
      <c r="AG132" s="50" t="s">
        <v>413</v>
      </c>
      <c r="AH132" s="125"/>
      <c r="AI132" s="145" t="s">
        <v>1636</v>
      </c>
      <c r="AJ132" s="145" t="str">
        <f>IF(RIGHT(clonemapC33[[#This Row],[Location]],1)="1",SUM(AH132:AH134),"")</f>
        <v/>
      </c>
      <c r="AK132" t="str">
        <f>_xlfn.CONCAT("CL_",clonemapC33[[#This Row],[Location]])</f>
        <v>CL_BB1-05:03</v>
      </c>
    </row>
    <row r="133" spans="27:37" x14ac:dyDescent="0.35">
      <c r="AA133" s="128" t="s">
        <v>5536</v>
      </c>
      <c r="AB133" s="10" t="s">
        <v>5123</v>
      </c>
      <c r="AC133" s="10" t="s">
        <v>4796</v>
      </c>
      <c r="AD133" s="48" t="s">
        <v>413</v>
      </c>
      <c r="AE133" s="110" t="s">
        <v>413</v>
      </c>
      <c r="AF133" s="110" t="s">
        <v>413</v>
      </c>
      <c r="AG133" s="50" t="s">
        <v>413</v>
      </c>
      <c r="AH133" s="124"/>
      <c r="AI133" s="145" t="s">
        <v>1636</v>
      </c>
      <c r="AJ133" s="145" t="str">
        <f>IF(RIGHT(clonemapC33[[#This Row],[Location]],1)="1",SUM(AH133:AH135),"")</f>
        <v/>
      </c>
      <c r="AK133" t="str">
        <f>_xlfn.CONCAT("CL_",clonemapC33[[#This Row],[Location]])</f>
        <v>CL_BB1-05:04</v>
      </c>
    </row>
    <row r="134" spans="27:37" x14ac:dyDescent="0.35">
      <c r="AA134" s="128" t="s">
        <v>5536</v>
      </c>
      <c r="AB134" s="10" t="s">
        <v>5124</v>
      </c>
      <c r="AC134" s="10" t="s">
        <v>4732</v>
      </c>
      <c r="AD134" s="48" t="s">
        <v>837</v>
      </c>
      <c r="AE134" s="110" t="s">
        <v>1099</v>
      </c>
      <c r="AF134" s="110" t="s">
        <v>1099</v>
      </c>
      <c r="AG134" s="50" t="s">
        <v>4909</v>
      </c>
      <c r="AH134" s="125">
        <v>22</v>
      </c>
      <c r="AI134" s="145" t="s">
        <v>2353</v>
      </c>
      <c r="AJ134" s="145">
        <f>IF(RIGHT(clonemapC33[[#This Row],[Location]],1)="1",SUM(AH134:AH136),"")</f>
        <v>46</v>
      </c>
      <c r="AK134" t="str">
        <f>_xlfn.CONCAT("CL_",clonemapC33[[#This Row],[Location]])</f>
        <v>CL_BB1-06:01</v>
      </c>
    </row>
    <row r="135" spans="27:37" x14ac:dyDescent="0.35">
      <c r="AA135" s="128" t="s">
        <v>5536</v>
      </c>
      <c r="AB135" s="10" t="s">
        <v>5124</v>
      </c>
      <c r="AC135" s="10" t="s">
        <v>4753</v>
      </c>
      <c r="AD135" s="48" t="s">
        <v>837</v>
      </c>
      <c r="AE135" s="110" t="s">
        <v>1099</v>
      </c>
      <c r="AF135" s="110" t="s">
        <v>1099</v>
      </c>
      <c r="AG135" s="50" t="s">
        <v>4910</v>
      </c>
      <c r="AH135" s="125">
        <v>24</v>
      </c>
      <c r="AI135" s="145" t="s">
        <v>2353</v>
      </c>
      <c r="AJ135" s="145" t="str">
        <f>IF(RIGHT(clonemapC33[[#This Row],[Location]],1)="1",SUM(AH135:AH137),"")</f>
        <v/>
      </c>
      <c r="AK135" t="str">
        <f>_xlfn.CONCAT("CL_",clonemapC33[[#This Row],[Location]])</f>
        <v>CL_BB1-06:02</v>
      </c>
    </row>
    <row r="136" spans="27:37" x14ac:dyDescent="0.35">
      <c r="AA136" s="128" t="s">
        <v>5536</v>
      </c>
      <c r="AB136" s="10" t="s">
        <v>5124</v>
      </c>
      <c r="AC136" s="10" t="s">
        <v>4774</v>
      </c>
      <c r="AD136" s="48" t="s">
        <v>413</v>
      </c>
      <c r="AE136" s="110" t="s">
        <v>413</v>
      </c>
      <c r="AF136" s="110" t="s">
        <v>413</v>
      </c>
      <c r="AG136" s="50" t="s">
        <v>413</v>
      </c>
      <c r="AH136" s="125"/>
      <c r="AI136" s="145" t="s">
        <v>1636</v>
      </c>
      <c r="AJ136" s="145" t="str">
        <f>IF(RIGHT(clonemapC33[[#This Row],[Location]],1)="1",SUM(AH136:AH138),"")</f>
        <v/>
      </c>
      <c r="AK136" t="str">
        <f>_xlfn.CONCAT("CL_",clonemapC33[[#This Row],[Location]])</f>
        <v>CL_BB1-06:03</v>
      </c>
    </row>
    <row r="137" spans="27:37" x14ac:dyDescent="0.35">
      <c r="AA137" s="128" t="s">
        <v>5536</v>
      </c>
      <c r="AB137" s="10" t="s">
        <v>5124</v>
      </c>
      <c r="AC137" s="10" t="s">
        <v>4795</v>
      </c>
      <c r="AD137" s="48" t="s">
        <v>413</v>
      </c>
      <c r="AE137" s="110" t="s">
        <v>413</v>
      </c>
      <c r="AF137" s="110" t="s">
        <v>413</v>
      </c>
      <c r="AG137" s="50" t="s">
        <v>413</v>
      </c>
      <c r="AH137" s="124"/>
      <c r="AI137" s="145" t="s">
        <v>1636</v>
      </c>
      <c r="AJ137" s="145" t="str">
        <f>IF(RIGHT(clonemapC33[[#This Row],[Location]],1)="1",SUM(AH137:AH139),"")</f>
        <v/>
      </c>
      <c r="AK137" t="str">
        <f>_xlfn.CONCAT("CL_",clonemapC33[[#This Row],[Location]])</f>
        <v>CL_BB1-06:04</v>
      </c>
    </row>
    <row r="138" spans="27:37" x14ac:dyDescent="0.35">
      <c r="AA138" s="128" t="s">
        <v>5536</v>
      </c>
      <c r="AB138" s="10" t="s">
        <v>5125</v>
      </c>
      <c r="AC138" s="10" t="s">
        <v>4731</v>
      </c>
      <c r="AD138" s="48" t="s">
        <v>1477</v>
      </c>
      <c r="AE138" s="110" t="s">
        <v>3144</v>
      </c>
      <c r="AF138" s="110" t="s">
        <v>3144</v>
      </c>
      <c r="AG138" s="50" t="s">
        <v>3759</v>
      </c>
      <c r="AH138" s="124">
        <v>10</v>
      </c>
      <c r="AI138" s="145" t="s">
        <v>2353</v>
      </c>
      <c r="AJ138" s="145">
        <f>IF(RIGHT(clonemapC33[[#This Row],[Location]],1)="1",SUM(AH138:AH140),"")</f>
        <v>49</v>
      </c>
      <c r="AK138" t="str">
        <f>_xlfn.CONCAT("CL_",clonemapC33[[#This Row],[Location]])</f>
        <v>CL_BB1-07:01</v>
      </c>
    </row>
    <row r="139" spans="27:37" x14ac:dyDescent="0.35">
      <c r="AA139" s="128" t="s">
        <v>5536</v>
      </c>
      <c r="AB139" s="10" t="s">
        <v>5125</v>
      </c>
      <c r="AC139" s="10" t="s">
        <v>4752</v>
      </c>
      <c r="AD139" s="48" t="s">
        <v>832</v>
      </c>
      <c r="AE139" s="110" t="s">
        <v>1111</v>
      </c>
      <c r="AF139" s="110" t="s">
        <v>1111</v>
      </c>
      <c r="AG139" s="50" t="s">
        <v>4459</v>
      </c>
      <c r="AH139" s="124">
        <v>39</v>
      </c>
      <c r="AI139" s="145" t="s">
        <v>2353</v>
      </c>
      <c r="AJ139" s="145" t="str">
        <f>IF(RIGHT(clonemapC33[[#This Row],[Location]],1)="1",SUM(AH139:AH141),"")</f>
        <v/>
      </c>
      <c r="AK139" t="str">
        <f>_xlfn.CONCAT("CL_",clonemapC33[[#This Row],[Location]])</f>
        <v>CL_BB1-07:02</v>
      </c>
    </row>
    <row r="140" spans="27:37" x14ac:dyDescent="0.35">
      <c r="AA140" s="128" t="s">
        <v>5536</v>
      </c>
      <c r="AB140" s="10" t="s">
        <v>5125</v>
      </c>
      <c r="AC140" s="10" t="s">
        <v>4773</v>
      </c>
      <c r="AD140" s="48" t="s">
        <v>413</v>
      </c>
      <c r="AE140" s="110" t="s">
        <v>413</v>
      </c>
      <c r="AF140" s="110" t="s">
        <v>413</v>
      </c>
      <c r="AG140" s="50" t="s">
        <v>413</v>
      </c>
      <c r="AH140" s="124"/>
      <c r="AI140" s="145" t="s">
        <v>1636</v>
      </c>
      <c r="AJ140" s="145" t="str">
        <f>IF(RIGHT(clonemapC33[[#This Row],[Location]],1)="1",SUM(AH140:AH142),"")</f>
        <v/>
      </c>
      <c r="AK140" t="str">
        <f>_xlfn.CONCAT("CL_",clonemapC33[[#This Row],[Location]])</f>
        <v>CL_BB1-07:03</v>
      </c>
    </row>
    <row r="141" spans="27:37" x14ac:dyDescent="0.35">
      <c r="AA141" s="128" t="s">
        <v>5536</v>
      </c>
      <c r="AB141" s="10" t="s">
        <v>5125</v>
      </c>
      <c r="AC141" s="10" t="s">
        <v>4794</v>
      </c>
      <c r="AD141" s="48" t="s">
        <v>413</v>
      </c>
      <c r="AE141" s="110" t="s">
        <v>413</v>
      </c>
      <c r="AF141" s="110" t="s">
        <v>413</v>
      </c>
      <c r="AG141" s="50" t="s">
        <v>413</v>
      </c>
      <c r="AH141" s="124"/>
      <c r="AI141" s="145" t="s">
        <v>1636</v>
      </c>
      <c r="AJ141" s="145" t="str">
        <f>IF(RIGHT(clonemapC33[[#This Row],[Location]],1)="1",SUM(AH141:AH143),"")</f>
        <v/>
      </c>
      <c r="AK141" t="str">
        <f>_xlfn.CONCAT("CL_",clonemapC33[[#This Row],[Location]])</f>
        <v>CL_BB1-07:04</v>
      </c>
    </row>
    <row r="142" spans="27:37" x14ac:dyDescent="0.35">
      <c r="AA142" s="128" t="s">
        <v>5536</v>
      </c>
      <c r="AB142" s="10" t="s">
        <v>5126</v>
      </c>
      <c r="AC142" s="10" t="s">
        <v>4744</v>
      </c>
      <c r="AD142" s="48" t="s">
        <v>1477</v>
      </c>
      <c r="AE142" s="110" t="s">
        <v>3144</v>
      </c>
      <c r="AF142" s="110" t="s">
        <v>3144</v>
      </c>
      <c r="AG142" s="50" t="s">
        <v>3747</v>
      </c>
      <c r="AH142" s="124">
        <v>12</v>
      </c>
      <c r="AI142" s="145" t="s">
        <v>2353</v>
      </c>
      <c r="AJ142" s="145">
        <f>IF(RIGHT(clonemapC33[[#This Row],[Location]],1)="1",SUM(AH142:AH144),"")</f>
        <v>49</v>
      </c>
      <c r="AK142" t="str">
        <f>_xlfn.CONCAT("CL_",clonemapC33[[#This Row],[Location]])</f>
        <v>CL_BB2-01:01</v>
      </c>
    </row>
    <row r="143" spans="27:37" x14ac:dyDescent="0.35">
      <c r="AA143" s="128" t="s">
        <v>5536</v>
      </c>
      <c r="AB143" s="10" t="s">
        <v>5126</v>
      </c>
      <c r="AC143" s="10" t="s">
        <v>4765</v>
      </c>
      <c r="AD143" s="48" t="s">
        <v>832</v>
      </c>
      <c r="AE143" s="110" t="s">
        <v>1111</v>
      </c>
      <c r="AF143" s="110" t="s">
        <v>1111</v>
      </c>
      <c r="AG143" s="50" t="s">
        <v>4911</v>
      </c>
      <c r="AH143" s="124">
        <v>37</v>
      </c>
      <c r="AI143" s="145" t="s">
        <v>2353</v>
      </c>
      <c r="AJ143" s="145" t="str">
        <f>IF(RIGHT(clonemapC33[[#This Row],[Location]],1)="1",SUM(AH143:AH145),"")</f>
        <v/>
      </c>
      <c r="AK143" t="str">
        <f>_xlfn.CONCAT("CL_",clonemapC33[[#This Row],[Location]])</f>
        <v>CL_BB2-01:02</v>
      </c>
    </row>
    <row r="144" spans="27:37" x14ac:dyDescent="0.35">
      <c r="AA144" s="128" t="s">
        <v>5536</v>
      </c>
      <c r="AB144" s="10" t="s">
        <v>5126</v>
      </c>
      <c r="AC144" s="10" t="s">
        <v>4786</v>
      </c>
      <c r="AD144" s="48" t="s">
        <v>413</v>
      </c>
      <c r="AE144" s="110" t="s">
        <v>413</v>
      </c>
      <c r="AF144" s="110" t="s">
        <v>413</v>
      </c>
      <c r="AG144" s="50" t="s">
        <v>413</v>
      </c>
      <c r="AH144" s="124"/>
      <c r="AI144" s="145" t="s">
        <v>1636</v>
      </c>
      <c r="AJ144" s="145" t="str">
        <f>IF(RIGHT(clonemapC33[[#This Row],[Location]],1)="1",SUM(AH144:AH146),"")</f>
        <v/>
      </c>
      <c r="AK144" t="str">
        <f>_xlfn.CONCAT("CL_",clonemapC33[[#This Row],[Location]])</f>
        <v>CL_BB2-01:03</v>
      </c>
    </row>
    <row r="145" spans="27:37" x14ac:dyDescent="0.35">
      <c r="AA145" s="128" t="s">
        <v>5536</v>
      </c>
      <c r="AB145" s="10" t="s">
        <v>5126</v>
      </c>
      <c r="AC145" s="10" t="s">
        <v>4807</v>
      </c>
      <c r="AD145" s="48" t="s">
        <v>413</v>
      </c>
      <c r="AE145" s="110" t="s">
        <v>413</v>
      </c>
      <c r="AF145" s="110" t="s">
        <v>413</v>
      </c>
      <c r="AG145" s="50" t="s">
        <v>413</v>
      </c>
      <c r="AH145" s="124"/>
      <c r="AI145" s="145" t="s">
        <v>1636</v>
      </c>
      <c r="AJ145" s="145" t="str">
        <f>IF(RIGHT(clonemapC33[[#This Row],[Location]],1)="1",SUM(AH145:AH147),"")</f>
        <v/>
      </c>
      <c r="AK145" t="str">
        <f>_xlfn.CONCAT("CL_",clonemapC33[[#This Row],[Location]])</f>
        <v>CL_BB2-01:04</v>
      </c>
    </row>
    <row r="146" spans="27:37" x14ac:dyDescent="0.35">
      <c r="AA146" s="128" t="s">
        <v>5536</v>
      </c>
      <c r="AB146" s="10" t="s">
        <v>5127</v>
      </c>
      <c r="AC146" s="10" t="s">
        <v>4743</v>
      </c>
      <c r="AD146" s="48" t="s">
        <v>824</v>
      </c>
      <c r="AE146" s="110" t="s">
        <v>2107</v>
      </c>
      <c r="AF146" s="110" t="s">
        <v>2107</v>
      </c>
      <c r="AG146" s="50" t="s">
        <v>4912</v>
      </c>
      <c r="AH146" s="124">
        <v>30</v>
      </c>
      <c r="AI146" s="145" t="s">
        <v>2353</v>
      </c>
      <c r="AJ146" s="145">
        <f>IF(RIGHT(clonemapC33[[#This Row],[Location]],1)="1",SUM(AH146:AH148),"")</f>
        <v>49</v>
      </c>
      <c r="AK146" t="str">
        <f>_xlfn.CONCAT("CL_",clonemapC33[[#This Row],[Location]])</f>
        <v>CL_BB2-02:01</v>
      </c>
    </row>
    <row r="147" spans="27:37" x14ac:dyDescent="0.35">
      <c r="AA147" s="128" t="s">
        <v>5536</v>
      </c>
      <c r="AB147" s="10" t="s">
        <v>5127</v>
      </c>
      <c r="AC147" s="10" t="s">
        <v>4764</v>
      </c>
      <c r="AD147" s="48" t="s">
        <v>834</v>
      </c>
      <c r="AE147" s="110" t="s">
        <v>1150</v>
      </c>
      <c r="AF147" s="110" t="s">
        <v>1150</v>
      </c>
      <c r="AG147" s="50" t="s">
        <v>4913</v>
      </c>
      <c r="AH147" s="124">
        <v>19</v>
      </c>
      <c r="AI147" s="145" t="s">
        <v>2353</v>
      </c>
      <c r="AJ147" s="145" t="str">
        <f>IF(RIGHT(clonemapC33[[#This Row],[Location]],1)="1",SUM(AH147:AH149),"")</f>
        <v/>
      </c>
      <c r="AK147" t="str">
        <f>_xlfn.CONCAT("CL_",clonemapC33[[#This Row],[Location]])</f>
        <v>CL_BB2-02:02</v>
      </c>
    </row>
    <row r="148" spans="27:37" x14ac:dyDescent="0.35">
      <c r="AA148" s="128" t="s">
        <v>5536</v>
      </c>
      <c r="AB148" s="10" t="s">
        <v>5127</v>
      </c>
      <c r="AC148" s="10" t="s">
        <v>4785</v>
      </c>
      <c r="AD148" s="48" t="s">
        <v>413</v>
      </c>
      <c r="AE148" s="110" t="s">
        <v>413</v>
      </c>
      <c r="AF148" s="110" t="s">
        <v>413</v>
      </c>
      <c r="AG148" s="50" t="s">
        <v>413</v>
      </c>
      <c r="AH148" s="124"/>
      <c r="AI148" s="145" t="s">
        <v>1636</v>
      </c>
      <c r="AJ148" s="145" t="str">
        <f>IF(RIGHT(clonemapC33[[#This Row],[Location]],1)="1",SUM(AH148:AH150),"")</f>
        <v/>
      </c>
      <c r="AK148" t="str">
        <f>_xlfn.CONCAT("CL_",clonemapC33[[#This Row],[Location]])</f>
        <v>CL_BB2-02:03</v>
      </c>
    </row>
    <row r="149" spans="27:37" x14ac:dyDescent="0.35">
      <c r="AA149" s="128" t="s">
        <v>5536</v>
      </c>
      <c r="AB149" s="10" t="s">
        <v>5127</v>
      </c>
      <c r="AC149" s="10" t="s">
        <v>4806</v>
      </c>
      <c r="AD149" s="48" t="s">
        <v>413</v>
      </c>
      <c r="AE149" s="110" t="s">
        <v>413</v>
      </c>
      <c r="AF149" s="110" t="s">
        <v>413</v>
      </c>
      <c r="AG149" s="50" t="s">
        <v>413</v>
      </c>
      <c r="AH149" s="124"/>
      <c r="AI149" s="145" t="s">
        <v>1636</v>
      </c>
      <c r="AJ149" s="145" t="str">
        <f>IF(RIGHT(clonemapC33[[#This Row],[Location]],1)="1",SUM(AH149:AH151),"")</f>
        <v/>
      </c>
      <c r="AK149" t="str">
        <f>_xlfn.CONCAT("CL_",clonemapC33[[#This Row],[Location]])</f>
        <v>CL_BB2-02:04</v>
      </c>
    </row>
    <row r="150" spans="27:37" x14ac:dyDescent="0.35">
      <c r="AA150" s="128" t="s">
        <v>5536</v>
      </c>
      <c r="AB150" s="10" t="s">
        <v>5128</v>
      </c>
      <c r="AC150" s="10" t="s">
        <v>4742</v>
      </c>
      <c r="AD150" s="48" t="s">
        <v>832</v>
      </c>
      <c r="AE150" s="110" t="s">
        <v>1111</v>
      </c>
      <c r="AF150" s="110" t="s">
        <v>1111</v>
      </c>
      <c r="AG150" s="50" t="s">
        <v>4911</v>
      </c>
      <c r="AH150" s="124">
        <v>34</v>
      </c>
      <c r="AI150" s="145" t="s">
        <v>2353</v>
      </c>
      <c r="AJ150" s="145">
        <f>IF(RIGHT(clonemapC33[[#This Row],[Location]],1)="1",SUM(AH150:AH152),"")</f>
        <v>49</v>
      </c>
      <c r="AK150" t="str">
        <f>_xlfn.CONCAT("CL_",clonemapC33[[#This Row],[Location]])</f>
        <v>CL_BB2-03:01</v>
      </c>
    </row>
    <row r="151" spans="27:37" x14ac:dyDescent="0.35">
      <c r="AA151" s="128" t="s">
        <v>5536</v>
      </c>
      <c r="AB151" s="10" t="s">
        <v>5128</v>
      </c>
      <c r="AC151" s="10" t="s">
        <v>4763</v>
      </c>
      <c r="AD151" s="48" t="s">
        <v>824</v>
      </c>
      <c r="AE151" s="110" t="s">
        <v>2107</v>
      </c>
      <c r="AF151" s="110" t="s">
        <v>2107</v>
      </c>
      <c r="AG151" s="50" t="s">
        <v>4914</v>
      </c>
      <c r="AH151" s="124">
        <v>15</v>
      </c>
      <c r="AI151" s="145" t="s">
        <v>2353</v>
      </c>
      <c r="AJ151" s="145" t="str">
        <f>IF(RIGHT(clonemapC33[[#This Row],[Location]],1)="1",SUM(AH151:AH153),"")</f>
        <v/>
      </c>
      <c r="AK151" t="str">
        <f>_xlfn.CONCAT("CL_",clonemapC33[[#This Row],[Location]])</f>
        <v>CL_BB2-03:02</v>
      </c>
    </row>
    <row r="152" spans="27:37" x14ac:dyDescent="0.35">
      <c r="AA152" s="128" t="s">
        <v>5536</v>
      </c>
      <c r="AB152" s="10" t="s">
        <v>5128</v>
      </c>
      <c r="AC152" s="10" t="s">
        <v>4784</v>
      </c>
      <c r="AD152" s="48" t="s">
        <v>413</v>
      </c>
      <c r="AE152" s="110" t="s">
        <v>413</v>
      </c>
      <c r="AF152" s="110" t="s">
        <v>413</v>
      </c>
      <c r="AG152" s="50" t="s">
        <v>413</v>
      </c>
      <c r="AH152" s="124"/>
      <c r="AI152" s="145" t="s">
        <v>1636</v>
      </c>
      <c r="AJ152" s="145" t="str">
        <f>IF(RIGHT(clonemapC33[[#This Row],[Location]],1)="1",SUM(AH152:AH154),"")</f>
        <v/>
      </c>
      <c r="AK152" t="str">
        <f>_xlfn.CONCAT("CL_",clonemapC33[[#This Row],[Location]])</f>
        <v>CL_BB2-03:03</v>
      </c>
    </row>
    <row r="153" spans="27:37" x14ac:dyDescent="0.35">
      <c r="AA153" s="128" t="s">
        <v>5536</v>
      </c>
      <c r="AB153" s="10" t="s">
        <v>5128</v>
      </c>
      <c r="AC153" s="10" t="s">
        <v>4805</v>
      </c>
      <c r="AD153" s="48" t="s">
        <v>413</v>
      </c>
      <c r="AE153" s="110" t="s">
        <v>413</v>
      </c>
      <c r="AF153" s="110" t="s">
        <v>413</v>
      </c>
      <c r="AG153" s="50" t="s">
        <v>413</v>
      </c>
      <c r="AH153" s="124"/>
      <c r="AI153" s="145" t="s">
        <v>1636</v>
      </c>
      <c r="AJ153" s="145" t="str">
        <f>IF(RIGHT(clonemapC33[[#This Row],[Location]],1)="1",SUM(AH153:AH155),"")</f>
        <v/>
      </c>
      <c r="AK153" t="str">
        <f>_xlfn.CONCAT("CL_",clonemapC33[[#This Row],[Location]])</f>
        <v>CL_BB2-03:04</v>
      </c>
    </row>
    <row r="154" spans="27:37" x14ac:dyDescent="0.35">
      <c r="AA154" s="128" t="s">
        <v>5536</v>
      </c>
      <c r="AB154" s="10" t="s">
        <v>5129</v>
      </c>
      <c r="AC154" s="10" t="s">
        <v>4741</v>
      </c>
      <c r="AD154" s="48" t="s">
        <v>837</v>
      </c>
      <c r="AE154" s="110" t="s">
        <v>1099</v>
      </c>
      <c r="AF154" s="110" t="s">
        <v>1099</v>
      </c>
      <c r="AG154" s="50" t="s">
        <v>4133</v>
      </c>
      <c r="AH154" s="124">
        <v>46</v>
      </c>
      <c r="AI154" s="145" t="s">
        <v>2353</v>
      </c>
      <c r="AJ154" s="145">
        <f>IF(RIGHT(clonemapC33[[#This Row],[Location]],1)="1",SUM(AH154:AH156),"")</f>
        <v>46</v>
      </c>
      <c r="AK154" t="str">
        <f>_xlfn.CONCAT("CL_",clonemapC33[[#This Row],[Location]])</f>
        <v>CL_BB2-04:01</v>
      </c>
    </row>
    <row r="155" spans="27:37" x14ac:dyDescent="0.35">
      <c r="AA155" s="128" t="s">
        <v>5536</v>
      </c>
      <c r="AB155" s="10" t="s">
        <v>5129</v>
      </c>
      <c r="AC155" s="10" t="s">
        <v>4762</v>
      </c>
      <c r="AD155" s="48" t="s">
        <v>413</v>
      </c>
      <c r="AE155" s="110" t="s">
        <v>413</v>
      </c>
      <c r="AF155" s="110" t="s">
        <v>413</v>
      </c>
      <c r="AG155" s="50" t="s">
        <v>413</v>
      </c>
      <c r="AH155" s="124"/>
      <c r="AI155" s="145" t="s">
        <v>1636</v>
      </c>
      <c r="AJ155" s="145" t="str">
        <f>IF(RIGHT(clonemapC33[[#This Row],[Location]],1)="1",SUM(AH155:AH157),"")</f>
        <v/>
      </c>
      <c r="AK155" t="str">
        <f>_xlfn.CONCAT("CL_",clonemapC33[[#This Row],[Location]])</f>
        <v>CL_BB2-04:02</v>
      </c>
    </row>
    <row r="156" spans="27:37" x14ac:dyDescent="0.35">
      <c r="AA156" s="128" t="s">
        <v>5536</v>
      </c>
      <c r="AB156" s="10" t="s">
        <v>5129</v>
      </c>
      <c r="AC156" s="10" t="s">
        <v>4783</v>
      </c>
      <c r="AD156" s="48" t="s">
        <v>413</v>
      </c>
      <c r="AE156" s="110" t="s">
        <v>413</v>
      </c>
      <c r="AF156" s="110" t="s">
        <v>413</v>
      </c>
      <c r="AG156" s="50" t="s">
        <v>413</v>
      </c>
      <c r="AH156" s="124"/>
      <c r="AI156" s="145" t="s">
        <v>1636</v>
      </c>
      <c r="AJ156" s="145" t="str">
        <f>IF(RIGHT(clonemapC33[[#This Row],[Location]],1)="1",SUM(AH156:AH158),"")</f>
        <v/>
      </c>
      <c r="AK156" t="str">
        <f>_xlfn.CONCAT("CL_",clonemapC33[[#This Row],[Location]])</f>
        <v>CL_BB2-04:03</v>
      </c>
    </row>
    <row r="157" spans="27:37" x14ac:dyDescent="0.35">
      <c r="AA157" s="128" t="s">
        <v>5536</v>
      </c>
      <c r="AB157" s="10" t="s">
        <v>5129</v>
      </c>
      <c r="AC157" s="10" t="s">
        <v>4804</v>
      </c>
      <c r="AD157" s="48" t="s">
        <v>413</v>
      </c>
      <c r="AE157" s="110" t="s">
        <v>413</v>
      </c>
      <c r="AF157" s="110" t="s">
        <v>413</v>
      </c>
      <c r="AG157" s="50" t="s">
        <v>413</v>
      </c>
      <c r="AH157" s="124"/>
      <c r="AI157" s="145" t="s">
        <v>1636</v>
      </c>
      <c r="AJ157" s="145" t="str">
        <f>IF(RIGHT(clonemapC33[[#This Row],[Location]],1)="1",SUM(AH157:AH159),"")</f>
        <v/>
      </c>
      <c r="AK157" t="str">
        <f>_xlfn.CONCAT("CL_",clonemapC33[[#This Row],[Location]])</f>
        <v>CL_BB2-04:04</v>
      </c>
    </row>
    <row r="158" spans="27:37" x14ac:dyDescent="0.35">
      <c r="AA158" s="128" t="s">
        <v>5536</v>
      </c>
      <c r="AB158" s="10" t="s">
        <v>5130</v>
      </c>
      <c r="AC158" s="10" t="s">
        <v>4740</v>
      </c>
      <c r="AD158" s="48" t="s">
        <v>3801</v>
      </c>
      <c r="AE158" s="110" t="s">
        <v>3806</v>
      </c>
      <c r="AF158" s="110" t="s">
        <v>3806</v>
      </c>
      <c r="AG158" s="50" t="s">
        <v>4907</v>
      </c>
      <c r="AH158" s="124">
        <v>23</v>
      </c>
      <c r="AI158" s="145" t="s">
        <v>2353</v>
      </c>
      <c r="AJ158" s="145">
        <f>IF(RIGHT(clonemapC33[[#This Row],[Location]],1)="1",SUM(AH158:AH160),"")</f>
        <v>49</v>
      </c>
      <c r="AK158" t="str">
        <f>_xlfn.CONCAT("CL_",clonemapC33[[#This Row],[Location]])</f>
        <v>CL_BB2-05:01</v>
      </c>
    </row>
    <row r="159" spans="27:37" x14ac:dyDescent="0.35">
      <c r="AA159" s="128" t="s">
        <v>5536</v>
      </c>
      <c r="AB159" s="10" t="s">
        <v>5130</v>
      </c>
      <c r="AC159" s="10" t="s">
        <v>4761</v>
      </c>
      <c r="AD159" s="48" t="s">
        <v>1477</v>
      </c>
      <c r="AE159" s="110" t="s">
        <v>3144</v>
      </c>
      <c r="AF159" s="110" t="s">
        <v>3144</v>
      </c>
      <c r="AG159" s="50" t="s">
        <v>4294</v>
      </c>
      <c r="AH159" s="124">
        <v>26</v>
      </c>
      <c r="AI159" s="145" t="s">
        <v>2353</v>
      </c>
      <c r="AJ159" s="145" t="str">
        <f>IF(RIGHT(clonemapC33[[#This Row],[Location]],1)="1",SUM(AH159:AH161),"")</f>
        <v/>
      </c>
      <c r="AK159" t="str">
        <f>_xlfn.CONCAT("CL_",clonemapC33[[#This Row],[Location]])</f>
        <v>CL_BB2-05:02</v>
      </c>
    </row>
    <row r="160" spans="27:37" x14ac:dyDescent="0.35">
      <c r="AA160" s="128" t="s">
        <v>5536</v>
      </c>
      <c r="AB160" s="10" t="s">
        <v>5130</v>
      </c>
      <c r="AC160" s="10" t="s">
        <v>4782</v>
      </c>
      <c r="AD160" s="48" t="s">
        <v>413</v>
      </c>
      <c r="AE160" s="110" t="s">
        <v>413</v>
      </c>
      <c r="AF160" s="110" t="s">
        <v>413</v>
      </c>
      <c r="AG160" s="50" t="s">
        <v>413</v>
      </c>
      <c r="AH160" s="124"/>
      <c r="AI160" s="145" t="s">
        <v>1636</v>
      </c>
      <c r="AJ160" s="145" t="str">
        <f>IF(RIGHT(clonemapC33[[#This Row],[Location]],1)="1",SUM(AH160:AH162),"")</f>
        <v/>
      </c>
      <c r="AK160" t="str">
        <f>_xlfn.CONCAT("CL_",clonemapC33[[#This Row],[Location]])</f>
        <v>CL_BB2-05:03</v>
      </c>
    </row>
    <row r="161" spans="27:37" x14ac:dyDescent="0.35">
      <c r="AA161" s="128" t="s">
        <v>5536</v>
      </c>
      <c r="AB161" s="10" t="s">
        <v>5130</v>
      </c>
      <c r="AC161" s="10" t="s">
        <v>4803</v>
      </c>
      <c r="AD161" s="48" t="s">
        <v>413</v>
      </c>
      <c r="AE161" s="110" t="s">
        <v>413</v>
      </c>
      <c r="AF161" s="110" t="s">
        <v>413</v>
      </c>
      <c r="AG161" s="50" t="s">
        <v>413</v>
      </c>
      <c r="AH161" s="124"/>
      <c r="AI161" s="145" t="s">
        <v>1636</v>
      </c>
      <c r="AJ161" s="145" t="str">
        <f>IF(RIGHT(clonemapC33[[#This Row],[Location]],1)="1",SUM(AH161:AH163),"")</f>
        <v/>
      </c>
      <c r="AK161" t="str">
        <f>_xlfn.CONCAT("CL_",clonemapC33[[#This Row],[Location]])</f>
        <v>CL_BB2-05:04</v>
      </c>
    </row>
    <row r="162" spans="27:37" x14ac:dyDescent="0.35">
      <c r="AA162" s="128" t="s">
        <v>5536</v>
      </c>
      <c r="AB162" s="10" t="s">
        <v>5131</v>
      </c>
      <c r="AC162" s="10" t="s">
        <v>4739</v>
      </c>
      <c r="AD162" s="48" t="s">
        <v>819</v>
      </c>
      <c r="AE162" s="110" t="s">
        <v>2979</v>
      </c>
      <c r="AF162" s="110" t="s">
        <v>2979</v>
      </c>
      <c r="AG162" s="50" t="s">
        <v>4915</v>
      </c>
      <c r="AH162" s="124">
        <v>20</v>
      </c>
      <c r="AI162" s="145" t="s">
        <v>2353</v>
      </c>
      <c r="AJ162" s="145">
        <f>IF(RIGHT(clonemapC33[[#This Row],[Location]],1)="1",SUM(AH162:AH164),"")</f>
        <v>41</v>
      </c>
      <c r="AK162" t="str">
        <f>_xlfn.CONCAT("CL_",clonemapC33[[#This Row],[Location]])</f>
        <v>CL_BB2-06:01</v>
      </c>
    </row>
    <row r="163" spans="27:37" x14ac:dyDescent="0.35">
      <c r="AA163" s="128" t="s">
        <v>5536</v>
      </c>
      <c r="AB163" s="10" t="s">
        <v>5131</v>
      </c>
      <c r="AC163" s="10" t="s">
        <v>4760</v>
      </c>
      <c r="AD163" s="48" t="s">
        <v>819</v>
      </c>
      <c r="AE163" s="110" t="s">
        <v>2979</v>
      </c>
      <c r="AF163" s="110" t="s">
        <v>2979</v>
      </c>
      <c r="AG163" s="50" t="s">
        <v>4916</v>
      </c>
      <c r="AH163" s="124">
        <v>21</v>
      </c>
      <c r="AI163" s="145" t="s">
        <v>2353</v>
      </c>
      <c r="AJ163" s="145" t="str">
        <f>IF(RIGHT(clonemapC33[[#This Row],[Location]],1)="1",SUM(AH163:AH165),"")</f>
        <v/>
      </c>
      <c r="AK163" t="str">
        <f>_xlfn.CONCAT("CL_",clonemapC33[[#This Row],[Location]])</f>
        <v>CL_BB2-06:02</v>
      </c>
    </row>
    <row r="164" spans="27:37" x14ac:dyDescent="0.35">
      <c r="AA164" s="128" t="s">
        <v>5536</v>
      </c>
      <c r="AB164" s="10" t="s">
        <v>5131</v>
      </c>
      <c r="AC164" s="10" t="s">
        <v>4781</v>
      </c>
      <c r="AD164" s="48" t="s">
        <v>413</v>
      </c>
      <c r="AE164" s="110" t="s">
        <v>413</v>
      </c>
      <c r="AF164" s="110" t="s">
        <v>413</v>
      </c>
      <c r="AG164" s="50" t="s">
        <v>413</v>
      </c>
      <c r="AH164" s="124"/>
      <c r="AI164" s="145" t="s">
        <v>1636</v>
      </c>
      <c r="AJ164" s="145" t="str">
        <f>IF(RIGHT(clonemapC33[[#This Row],[Location]],1)="1",SUM(AH164:AH166),"")</f>
        <v/>
      </c>
      <c r="AK164" t="str">
        <f>_xlfn.CONCAT("CL_",clonemapC33[[#This Row],[Location]])</f>
        <v>CL_BB2-06:03</v>
      </c>
    </row>
    <row r="165" spans="27:37" x14ac:dyDescent="0.35">
      <c r="AA165" s="128" t="s">
        <v>5536</v>
      </c>
      <c r="AB165" s="10" t="s">
        <v>5131</v>
      </c>
      <c r="AC165" s="51" t="s">
        <v>4802</v>
      </c>
      <c r="AD165" s="48" t="s">
        <v>413</v>
      </c>
      <c r="AE165" s="110" t="s">
        <v>413</v>
      </c>
      <c r="AF165" s="110" t="s">
        <v>413</v>
      </c>
      <c r="AG165" s="50" t="s">
        <v>413</v>
      </c>
      <c r="AH165" s="124"/>
      <c r="AI165" s="145" t="s">
        <v>1636</v>
      </c>
      <c r="AJ165" s="145" t="str">
        <f>IF(RIGHT(clonemapC33[[#This Row],[Location]],1)="1",SUM(AH165:AH167),"")</f>
        <v/>
      </c>
      <c r="AK165" t="str">
        <f>_xlfn.CONCAT("CL_",clonemapC33[[#This Row],[Location]])</f>
        <v>CL_BB2-06:04</v>
      </c>
    </row>
    <row r="166" spans="27:37" x14ac:dyDescent="0.35">
      <c r="AA166" s="128" t="s">
        <v>5536</v>
      </c>
      <c r="AB166" s="10" t="s">
        <v>5132</v>
      </c>
      <c r="AC166" s="10" t="s">
        <v>4738</v>
      </c>
      <c r="AD166" s="48" t="s">
        <v>5114</v>
      </c>
      <c r="AE166" s="110" t="s">
        <v>5115</v>
      </c>
      <c r="AF166" s="110" t="s">
        <v>5115</v>
      </c>
      <c r="AG166" s="50" t="s">
        <v>4904</v>
      </c>
      <c r="AH166" s="124">
        <v>7</v>
      </c>
      <c r="AI166" s="145" t="s">
        <v>2353</v>
      </c>
      <c r="AJ166" s="145">
        <f>IF(RIGHT(clonemapC33[[#This Row],[Location]],1)="1",SUM(AH166:AH168),"")</f>
        <v>49</v>
      </c>
      <c r="AK166" t="str">
        <f>_xlfn.CONCAT("CL_",clonemapC33[[#This Row],[Location]])</f>
        <v>CL_BB2-07:01</v>
      </c>
    </row>
    <row r="167" spans="27:37" x14ac:dyDescent="0.35">
      <c r="AA167" s="128" t="s">
        <v>5536</v>
      </c>
      <c r="AB167" s="10" t="s">
        <v>5132</v>
      </c>
      <c r="AC167" s="51" t="s">
        <v>4759</v>
      </c>
      <c r="AD167" s="48" t="s">
        <v>1477</v>
      </c>
      <c r="AE167" s="110" t="s">
        <v>3144</v>
      </c>
      <c r="AF167" s="110" t="s">
        <v>3144</v>
      </c>
      <c r="AG167" s="50" t="s">
        <v>3759</v>
      </c>
      <c r="AH167" s="124">
        <v>42</v>
      </c>
      <c r="AI167" s="145" t="s">
        <v>2353</v>
      </c>
      <c r="AJ167" s="145" t="str">
        <f>IF(RIGHT(clonemapC33[[#This Row],[Location]],1)="1",SUM(AH167:AH169),"")</f>
        <v/>
      </c>
      <c r="AK167" t="str">
        <f>_xlfn.CONCAT("CL_",clonemapC33[[#This Row],[Location]])</f>
        <v>CL_BB2-07:02</v>
      </c>
    </row>
    <row r="168" spans="27:37" x14ac:dyDescent="0.35">
      <c r="AA168" s="128" t="s">
        <v>5536</v>
      </c>
      <c r="AB168" s="10" t="s">
        <v>5132</v>
      </c>
      <c r="AC168" s="10" t="s">
        <v>4780</v>
      </c>
      <c r="AD168" s="48" t="s">
        <v>413</v>
      </c>
      <c r="AE168" s="110" t="s">
        <v>413</v>
      </c>
      <c r="AF168" s="110" t="s">
        <v>413</v>
      </c>
      <c r="AG168" s="50" t="s">
        <v>413</v>
      </c>
      <c r="AH168" s="124"/>
      <c r="AI168" s="145" t="s">
        <v>1636</v>
      </c>
      <c r="AJ168" s="145" t="str">
        <f>IF(RIGHT(clonemapC33[[#This Row],[Location]],1)="1",SUM(AH168:AH170),"")</f>
        <v/>
      </c>
      <c r="AK168" t="str">
        <f>_xlfn.CONCAT("CL_",clonemapC33[[#This Row],[Location]])</f>
        <v>CL_BB2-07:03</v>
      </c>
    </row>
    <row r="169" spans="27:37" x14ac:dyDescent="0.35">
      <c r="AA169" s="128" t="s">
        <v>5536</v>
      </c>
      <c r="AB169" s="10" t="s">
        <v>5132</v>
      </c>
      <c r="AC169" s="10" t="s">
        <v>4801</v>
      </c>
      <c r="AD169" s="48" t="s">
        <v>413</v>
      </c>
      <c r="AE169" s="110" t="s">
        <v>413</v>
      </c>
      <c r="AF169" s="110" t="s">
        <v>413</v>
      </c>
      <c r="AG169" s="50" t="s">
        <v>413</v>
      </c>
      <c r="AH169" s="124"/>
      <c r="AI169" s="145" t="s">
        <v>1636</v>
      </c>
      <c r="AJ169" s="145" t="str">
        <f>IF(RIGHT(clonemapC33[[#This Row],[Location]],1)="1",SUM(AH169:AH171),"")</f>
        <v/>
      </c>
      <c r="AK169" t="str">
        <f>_xlfn.CONCAT("CL_",clonemapC33[[#This Row],[Location]])</f>
        <v>CL_BB2-07:04</v>
      </c>
    </row>
    <row r="170" spans="27:37" x14ac:dyDescent="0.35">
      <c r="AA170" s="128" t="s">
        <v>5536</v>
      </c>
      <c r="AB170" s="10" t="s">
        <v>5133</v>
      </c>
      <c r="AC170" s="10" t="s">
        <v>4751</v>
      </c>
      <c r="AD170" s="48" t="s">
        <v>834</v>
      </c>
      <c r="AE170" s="110" t="s">
        <v>1150</v>
      </c>
      <c r="AF170" s="110" t="s">
        <v>1150</v>
      </c>
      <c r="AG170" s="50" t="s">
        <v>4917</v>
      </c>
      <c r="AH170" s="124">
        <v>14</v>
      </c>
      <c r="AI170" s="145" t="s">
        <v>2353</v>
      </c>
      <c r="AJ170" s="145">
        <f>IF(RIGHT(clonemapC33[[#This Row],[Location]],1)="1",SUM(AH170:AH172),"")</f>
        <v>49</v>
      </c>
      <c r="AK170" t="str">
        <f>_xlfn.CONCAT("CL_",clonemapC33[[#This Row],[Location]])</f>
        <v>CL_BB3-01:01</v>
      </c>
    </row>
    <row r="171" spans="27:37" x14ac:dyDescent="0.35">
      <c r="AA171" s="128" t="s">
        <v>5536</v>
      </c>
      <c r="AB171" s="10" t="s">
        <v>5133</v>
      </c>
      <c r="AC171" s="10" t="s">
        <v>4772</v>
      </c>
      <c r="AD171" s="48" t="s">
        <v>824</v>
      </c>
      <c r="AE171" s="110" t="s">
        <v>2107</v>
      </c>
      <c r="AF171" s="110" t="s">
        <v>2107</v>
      </c>
      <c r="AG171" s="50" t="s">
        <v>4466</v>
      </c>
      <c r="AH171" s="124">
        <v>23</v>
      </c>
      <c r="AI171" s="145" t="s">
        <v>2353</v>
      </c>
      <c r="AJ171" s="145" t="str">
        <f>IF(RIGHT(clonemapC33[[#This Row],[Location]],1)="1",SUM(AH171:AH173),"")</f>
        <v/>
      </c>
      <c r="AK171" t="str">
        <f>_xlfn.CONCAT("CL_",clonemapC33[[#This Row],[Location]])</f>
        <v>CL_BB3-01:02</v>
      </c>
    </row>
    <row r="172" spans="27:37" x14ac:dyDescent="0.35">
      <c r="AA172" s="128" t="s">
        <v>5536</v>
      </c>
      <c r="AB172" s="10" t="s">
        <v>5133</v>
      </c>
      <c r="AC172" s="10" t="s">
        <v>4793</v>
      </c>
      <c r="AD172" s="48" t="s">
        <v>824</v>
      </c>
      <c r="AE172" s="110" t="s">
        <v>2107</v>
      </c>
      <c r="AF172" s="110" t="s">
        <v>2107</v>
      </c>
      <c r="AG172" s="50" t="s">
        <v>4918</v>
      </c>
      <c r="AH172" s="124">
        <v>12</v>
      </c>
      <c r="AI172" s="145" t="s">
        <v>2353</v>
      </c>
      <c r="AJ172" s="145" t="str">
        <f>IF(RIGHT(clonemapC33[[#This Row],[Location]],1)="1",SUM(AH172:AH174),"")</f>
        <v/>
      </c>
      <c r="AK172" t="str">
        <f>_xlfn.CONCAT("CL_",clonemapC33[[#This Row],[Location]])</f>
        <v>CL_BB3-01:03</v>
      </c>
    </row>
    <row r="173" spans="27:37" x14ac:dyDescent="0.35">
      <c r="AA173" s="128" t="s">
        <v>5536</v>
      </c>
      <c r="AB173" s="10" t="s">
        <v>5133</v>
      </c>
      <c r="AC173" s="10" t="s">
        <v>4814</v>
      </c>
      <c r="AD173" s="48" t="s">
        <v>413</v>
      </c>
      <c r="AE173" s="110" t="s">
        <v>413</v>
      </c>
      <c r="AF173" s="110" t="s">
        <v>413</v>
      </c>
      <c r="AG173" s="50" t="s">
        <v>413</v>
      </c>
      <c r="AH173" s="124"/>
      <c r="AI173" s="145" t="s">
        <v>1636</v>
      </c>
      <c r="AJ173" s="145" t="str">
        <f>IF(RIGHT(clonemapC33[[#This Row],[Location]],1)="1",SUM(AH173:AH175),"")</f>
        <v/>
      </c>
      <c r="AK173" t="str">
        <f>_xlfn.CONCAT("CL_",clonemapC33[[#This Row],[Location]])</f>
        <v>CL_BB3-01:04</v>
      </c>
    </row>
    <row r="174" spans="27:37" x14ac:dyDescent="0.35">
      <c r="AA174" s="128" t="s">
        <v>5536</v>
      </c>
      <c r="AB174" s="10" t="s">
        <v>5134</v>
      </c>
      <c r="AC174" s="10" t="s">
        <v>4750</v>
      </c>
      <c r="AD174" s="48" t="s">
        <v>5114</v>
      </c>
      <c r="AE174" s="110" t="s">
        <v>5135</v>
      </c>
      <c r="AF174" s="110" t="s">
        <v>5135</v>
      </c>
      <c r="AG174" s="50" t="s">
        <v>4919</v>
      </c>
      <c r="AH174" s="124">
        <v>15</v>
      </c>
      <c r="AI174" s="145" t="s">
        <v>2353</v>
      </c>
      <c r="AJ174" s="145">
        <f>IF(RIGHT(clonemapC33[[#This Row],[Location]],1)="1",SUM(AH174:AH176),"")</f>
        <v>47</v>
      </c>
      <c r="AK174" t="str">
        <f>_xlfn.CONCAT("CL_",clonemapC33[[#This Row],[Location]])</f>
        <v>CL_BB3-02:01</v>
      </c>
    </row>
    <row r="175" spans="27:37" x14ac:dyDescent="0.35">
      <c r="AA175" s="128" t="s">
        <v>5536</v>
      </c>
      <c r="AB175" s="10" t="s">
        <v>5134</v>
      </c>
      <c r="AC175" s="10" t="s">
        <v>4771</v>
      </c>
      <c r="AD175" s="48" t="s">
        <v>5116</v>
      </c>
      <c r="AE175" s="110" t="s">
        <v>5136</v>
      </c>
      <c r="AF175" s="110" t="s">
        <v>5136</v>
      </c>
      <c r="AG175" s="50" t="s">
        <v>4920</v>
      </c>
      <c r="AH175" s="124">
        <v>17</v>
      </c>
      <c r="AI175" s="145" t="s">
        <v>2353</v>
      </c>
      <c r="AJ175" s="145" t="str">
        <f>IF(RIGHT(clonemapC33[[#This Row],[Location]],1)="1",SUM(AH175:AH177),"")</f>
        <v/>
      </c>
      <c r="AK175" t="str">
        <f>_xlfn.CONCAT("CL_",clonemapC33[[#This Row],[Location]])</f>
        <v>CL_BB3-02:02</v>
      </c>
    </row>
    <row r="176" spans="27:37" x14ac:dyDescent="0.35">
      <c r="AA176" s="128" t="s">
        <v>5536</v>
      </c>
      <c r="AB176" s="10" t="s">
        <v>5134</v>
      </c>
      <c r="AC176" s="10" t="s">
        <v>4792</v>
      </c>
      <c r="AD176" s="48" t="s">
        <v>5116</v>
      </c>
      <c r="AE176" s="110" t="s">
        <v>5137</v>
      </c>
      <c r="AF176" s="110" t="s">
        <v>5137</v>
      </c>
      <c r="AG176" s="50" t="s">
        <v>4921</v>
      </c>
      <c r="AH176" s="124">
        <v>15</v>
      </c>
      <c r="AI176" s="145" t="s">
        <v>2353</v>
      </c>
      <c r="AJ176" s="145" t="str">
        <f>IF(RIGHT(clonemapC33[[#This Row],[Location]],1)="1",SUM(AH176:AH178),"")</f>
        <v/>
      </c>
      <c r="AK176" t="str">
        <f>_xlfn.CONCAT("CL_",clonemapC33[[#This Row],[Location]])</f>
        <v>CL_BB3-02:03</v>
      </c>
    </row>
    <row r="177" spans="27:37" x14ac:dyDescent="0.35">
      <c r="AA177" s="128" t="s">
        <v>5536</v>
      </c>
      <c r="AB177" s="10" t="s">
        <v>5134</v>
      </c>
      <c r="AC177" s="10" t="s">
        <v>4813</v>
      </c>
      <c r="AD177" s="48" t="s">
        <v>413</v>
      </c>
      <c r="AE177" s="110" t="s">
        <v>413</v>
      </c>
      <c r="AF177" s="110" t="s">
        <v>413</v>
      </c>
      <c r="AG177" s="50" t="s">
        <v>413</v>
      </c>
      <c r="AH177" s="124"/>
      <c r="AI177" s="145" t="s">
        <v>1636</v>
      </c>
      <c r="AJ177" s="145" t="str">
        <f>IF(RIGHT(clonemapC33[[#This Row],[Location]],1)="1",SUM(AH177:AH179),"")</f>
        <v/>
      </c>
      <c r="AK177" t="str">
        <f>_xlfn.CONCAT("CL_",clonemapC33[[#This Row],[Location]])</f>
        <v>CL_BB3-02:04</v>
      </c>
    </row>
    <row r="178" spans="27:37" x14ac:dyDescent="0.35">
      <c r="AA178" s="128" t="s">
        <v>5536</v>
      </c>
      <c r="AB178" s="10" t="s">
        <v>5138</v>
      </c>
      <c r="AC178" s="10" t="s">
        <v>4749</v>
      </c>
      <c r="AD178" s="48" t="s">
        <v>1475</v>
      </c>
      <c r="AE178" s="110" t="s">
        <v>1634</v>
      </c>
      <c r="AF178" s="110" t="s">
        <v>1634</v>
      </c>
      <c r="AG178" s="50" t="s">
        <v>4309</v>
      </c>
      <c r="AH178" s="124">
        <v>6</v>
      </c>
      <c r="AI178" s="145" t="s">
        <v>2353</v>
      </c>
      <c r="AJ178" s="145">
        <f>IF(RIGHT(clonemapC33[[#This Row],[Location]],1)="1",SUM(AH178:AH180),"")</f>
        <v>49</v>
      </c>
      <c r="AK178" t="str">
        <f>_xlfn.CONCAT("CL_",clonemapC33[[#This Row],[Location]])</f>
        <v>CL_BB3-03:01</v>
      </c>
    </row>
    <row r="179" spans="27:37" x14ac:dyDescent="0.35">
      <c r="AA179" s="128" t="s">
        <v>5536</v>
      </c>
      <c r="AB179" s="10" t="s">
        <v>5138</v>
      </c>
      <c r="AC179" s="10" t="s">
        <v>4770</v>
      </c>
      <c r="AD179" s="48" t="s">
        <v>3794</v>
      </c>
      <c r="AE179" s="110" t="s">
        <v>3795</v>
      </c>
      <c r="AF179" s="110" t="s">
        <v>3795</v>
      </c>
      <c r="AG179" s="50" t="s">
        <v>3754</v>
      </c>
      <c r="AH179" s="124">
        <v>43</v>
      </c>
      <c r="AI179" s="145" t="s">
        <v>2353</v>
      </c>
      <c r="AJ179" s="145" t="str">
        <f>IF(RIGHT(clonemapC33[[#This Row],[Location]],1)="1",SUM(AH179:AH181),"")</f>
        <v/>
      </c>
      <c r="AK179" t="str">
        <f>_xlfn.CONCAT("CL_",clonemapC33[[#This Row],[Location]])</f>
        <v>CL_BB3-03:02</v>
      </c>
    </row>
    <row r="180" spans="27:37" x14ac:dyDescent="0.35">
      <c r="AA180" s="128" t="s">
        <v>5536</v>
      </c>
      <c r="AB180" s="10" t="s">
        <v>5138</v>
      </c>
      <c r="AC180" s="10" t="s">
        <v>4791</v>
      </c>
      <c r="AD180" s="48" t="s">
        <v>413</v>
      </c>
      <c r="AE180" s="110" t="s">
        <v>413</v>
      </c>
      <c r="AF180" s="110" t="s">
        <v>413</v>
      </c>
      <c r="AG180" s="50" t="s">
        <v>413</v>
      </c>
      <c r="AH180" s="124"/>
      <c r="AI180" s="145" t="s">
        <v>1636</v>
      </c>
      <c r="AJ180" s="145" t="str">
        <f>IF(RIGHT(clonemapC33[[#This Row],[Location]],1)="1",SUM(AH180:AH182),"")</f>
        <v/>
      </c>
      <c r="AK180" t="str">
        <f>_xlfn.CONCAT("CL_",clonemapC33[[#This Row],[Location]])</f>
        <v>CL_BB3-03:03</v>
      </c>
    </row>
    <row r="181" spans="27:37" x14ac:dyDescent="0.35">
      <c r="AA181" s="128" t="s">
        <v>5536</v>
      </c>
      <c r="AB181" s="10" t="s">
        <v>5138</v>
      </c>
      <c r="AC181" s="10" t="s">
        <v>4812</v>
      </c>
      <c r="AD181" s="48" t="s">
        <v>413</v>
      </c>
      <c r="AE181" s="110" t="s">
        <v>413</v>
      </c>
      <c r="AF181" s="110" t="s">
        <v>413</v>
      </c>
      <c r="AG181" s="50" t="s">
        <v>413</v>
      </c>
      <c r="AH181" s="124"/>
      <c r="AI181" s="145" t="s">
        <v>1636</v>
      </c>
      <c r="AJ181" s="145" t="str">
        <f>IF(RIGHT(clonemapC33[[#This Row],[Location]],1)="1",SUM(AH181:AH183),"")</f>
        <v/>
      </c>
      <c r="AK181" t="str">
        <f>_xlfn.CONCAT("CL_",clonemapC33[[#This Row],[Location]])</f>
        <v>CL_BB3-03:04</v>
      </c>
    </row>
    <row r="182" spans="27:37" x14ac:dyDescent="0.35">
      <c r="AA182" s="128" t="s">
        <v>5536</v>
      </c>
      <c r="AB182" s="10" t="s">
        <v>5139</v>
      </c>
      <c r="AC182" s="10" t="s">
        <v>4748</v>
      </c>
      <c r="AD182" s="48" t="s">
        <v>824</v>
      </c>
      <c r="AE182" s="110" t="s">
        <v>2107</v>
      </c>
      <c r="AF182" s="110" t="s">
        <v>2107</v>
      </c>
      <c r="AG182" s="50" t="s">
        <v>4914</v>
      </c>
      <c r="AH182" s="124">
        <v>4</v>
      </c>
      <c r="AI182" s="145" t="s">
        <v>2353</v>
      </c>
      <c r="AJ182" s="145">
        <f>IF(RIGHT(clonemapC33[[#This Row],[Location]],1)="1",SUM(AH182:AH184),"")</f>
        <v>49</v>
      </c>
      <c r="AK182" t="str">
        <f>_xlfn.CONCAT("CL_",clonemapC33[[#This Row],[Location]])</f>
        <v>CL_BB3-04:01</v>
      </c>
    </row>
    <row r="183" spans="27:37" x14ac:dyDescent="0.35">
      <c r="AA183" s="128" t="s">
        <v>5536</v>
      </c>
      <c r="AB183" s="10" t="s">
        <v>5139</v>
      </c>
      <c r="AC183" s="10" t="s">
        <v>4769</v>
      </c>
      <c r="AD183" s="48" t="s">
        <v>824</v>
      </c>
      <c r="AE183" s="110" t="s">
        <v>2107</v>
      </c>
      <c r="AF183" s="110" t="s">
        <v>2107</v>
      </c>
      <c r="AG183" s="50" t="s">
        <v>4137</v>
      </c>
      <c r="AH183" s="124">
        <v>45</v>
      </c>
      <c r="AI183" s="145" t="s">
        <v>2353</v>
      </c>
      <c r="AJ183" s="145" t="str">
        <f>IF(RIGHT(clonemapC33[[#This Row],[Location]],1)="1",SUM(AH183:AH185),"")</f>
        <v/>
      </c>
      <c r="AK183" t="str">
        <f>_xlfn.CONCAT("CL_",clonemapC33[[#This Row],[Location]])</f>
        <v>CL_BB3-04:02</v>
      </c>
    </row>
    <row r="184" spans="27:37" x14ac:dyDescent="0.35">
      <c r="AA184" s="128" t="s">
        <v>5536</v>
      </c>
      <c r="AB184" s="10" t="s">
        <v>5139</v>
      </c>
      <c r="AC184" s="10" t="s">
        <v>4790</v>
      </c>
      <c r="AD184" s="48" t="s">
        <v>413</v>
      </c>
      <c r="AE184" s="110" t="s">
        <v>413</v>
      </c>
      <c r="AF184" s="110" t="s">
        <v>413</v>
      </c>
      <c r="AG184" s="50" t="s">
        <v>413</v>
      </c>
      <c r="AH184" s="124"/>
      <c r="AI184" s="145" t="s">
        <v>1636</v>
      </c>
      <c r="AJ184" s="145" t="str">
        <f>IF(RIGHT(clonemapC33[[#This Row],[Location]],1)="1",SUM(AH184:AH186),"")</f>
        <v/>
      </c>
      <c r="AK184" t="str">
        <f>_xlfn.CONCAT("CL_",clonemapC33[[#This Row],[Location]])</f>
        <v>CL_BB3-04:03</v>
      </c>
    </row>
    <row r="185" spans="27:37" x14ac:dyDescent="0.35">
      <c r="AA185" s="128" t="s">
        <v>5536</v>
      </c>
      <c r="AB185" s="10" t="s">
        <v>5139</v>
      </c>
      <c r="AC185" s="10" t="s">
        <v>4811</v>
      </c>
      <c r="AD185" s="48" t="s">
        <v>413</v>
      </c>
      <c r="AE185" s="110" t="s">
        <v>413</v>
      </c>
      <c r="AF185" s="110" t="s">
        <v>413</v>
      </c>
      <c r="AG185" s="50" t="s">
        <v>413</v>
      </c>
      <c r="AH185" s="124"/>
      <c r="AI185" s="145" t="s">
        <v>1636</v>
      </c>
      <c r="AJ185" s="145" t="str">
        <f>IF(RIGHT(clonemapC33[[#This Row],[Location]],1)="1",SUM(AH185:AH187),"")</f>
        <v/>
      </c>
      <c r="AK185" t="str">
        <f>_xlfn.CONCAT("CL_",clonemapC33[[#This Row],[Location]])</f>
        <v>CL_BB3-04:04</v>
      </c>
    </row>
    <row r="186" spans="27:37" x14ac:dyDescent="0.35">
      <c r="AA186" s="128" t="s">
        <v>5536</v>
      </c>
      <c r="AB186" s="10" t="s">
        <v>5140</v>
      </c>
      <c r="AC186" s="10" t="s">
        <v>4747</v>
      </c>
      <c r="AD186" s="48" t="s">
        <v>832</v>
      </c>
      <c r="AE186" s="110" t="s">
        <v>1111</v>
      </c>
      <c r="AF186" s="110" t="s">
        <v>1111</v>
      </c>
      <c r="AG186" s="50" t="s">
        <v>4463</v>
      </c>
      <c r="AH186" s="124">
        <v>21</v>
      </c>
      <c r="AI186" s="145" t="s">
        <v>2353</v>
      </c>
      <c r="AJ186" s="145">
        <f>IF(RIGHT(clonemapC33[[#This Row],[Location]],1)="1",SUM(AH186:AH188),"")</f>
        <v>49</v>
      </c>
      <c r="AK186" t="str">
        <f>_xlfn.CONCAT("CL_",clonemapC33[[#This Row],[Location]])</f>
        <v>CL_BB3-05:01</v>
      </c>
    </row>
    <row r="187" spans="27:37" x14ac:dyDescent="0.35">
      <c r="AA187" s="128" t="s">
        <v>5536</v>
      </c>
      <c r="AB187" s="10" t="s">
        <v>5140</v>
      </c>
      <c r="AC187" s="10" t="s">
        <v>4768</v>
      </c>
      <c r="AD187" s="48" t="s">
        <v>5114</v>
      </c>
      <c r="AE187" s="110" t="s">
        <v>5141</v>
      </c>
      <c r="AF187" s="110" t="s">
        <v>5141</v>
      </c>
      <c r="AG187" s="50" t="s">
        <v>4922</v>
      </c>
      <c r="AH187" s="125">
        <v>28</v>
      </c>
      <c r="AI187" s="145" t="s">
        <v>2353</v>
      </c>
      <c r="AJ187" s="145" t="str">
        <f>IF(RIGHT(clonemapC33[[#This Row],[Location]],1)="1",SUM(AH187:AH189),"")</f>
        <v/>
      </c>
      <c r="AK187" t="str">
        <f>_xlfn.CONCAT("CL_",clonemapC33[[#This Row],[Location]])</f>
        <v>CL_BB3-05:02</v>
      </c>
    </row>
    <row r="188" spans="27:37" x14ac:dyDescent="0.35">
      <c r="AA188" s="128" t="s">
        <v>5536</v>
      </c>
      <c r="AB188" s="10" t="s">
        <v>5140</v>
      </c>
      <c r="AC188" s="10" t="s">
        <v>4789</v>
      </c>
      <c r="AD188" s="48" t="s">
        <v>413</v>
      </c>
      <c r="AE188" s="110" t="s">
        <v>413</v>
      </c>
      <c r="AF188" s="110" t="s">
        <v>413</v>
      </c>
      <c r="AG188" s="50" t="s">
        <v>413</v>
      </c>
      <c r="AH188" s="124"/>
      <c r="AI188" s="145" t="s">
        <v>1636</v>
      </c>
      <c r="AJ188" s="145" t="str">
        <f>IF(RIGHT(clonemapC33[[#This Row],[Location]],1)="1",SUM(AH188:AH190),"")</f>
        <v/>
      </c>
      <c r="AK188" t="str">
        <f>_xlfn.CONCAT("CL_",clonemapC33[[#This Row],[Location]])</f>
        <v>CL_BB3-05:03</v>
      </c>
    </row>
    <row r="189" spans="27:37" x14ac:dyDescent="0.35">
      <c r="AA189" s="128" t="s">
        <v>5536</v>
      </c>
      <c r="AB189" s="10" t="s">
        <v>5140</v>
      </c>
      <c r="AC189" s="10" t="s">
        <v>4810</v>
      </c>
      <c r="AD189" s="48" t="s">
        <v>413</v>
      </c>
      <c r="AE189" s="110" t="s">
        <v>413</v>
      </c>
      <c r="AF189" s="110" t="s">
        <v>413</v>
      </c>
      <c r="AG189" s="50" t="s">
        <v>413</v>
      </c>
      <c r="AH189" s="124"/>
      <c r="AI189" s="145" t="s">
        <v>1636</v>
      </c>
      <c r="AJ189" s="145" t="str">
        <f>IF(RIGHT(clonemapC33[[#This Row],[Location]],1)="1",SUM(AH189:AH191),"")</f>
        <v/>
      </c>
      <c r="AK189" t="str">
        <f>_xlfn.CONCAT("CL_",clonemapC33[[#This Row],[Location]])</f>
        <v>CL_BB3-05:04</v>
      </c>
    </row>
    <row r="190" spans="27:37" x14ac:dyDescent="0.35">
      <c r="AA190" s="128" t="s">
        <v>5536</v>
      </c>
      <c r="AB190" s="10" t="s">
        <v>5142</v>
      </c>
      <c r="AC190" s="10" t="s">
        <v>4746</v>
      </c>
      <c r="AD190" s="48" t="s">
        <v>1477</v>
      </c>
      <c r="AE190" s="110" t="s">
        <v>3144</v>
      </c>
      <c r="AF190" s="110" t="s">
        <v>3144</v>
      </c>
      <c r="AG190" s="50" t="s">
        <v>4295</v>
      </c>
      <c r="AH190" s="124">
        <v>49</v>
      </c>
      <c r="AI190" s="145" t="s">
        <v>2353</v>
      </c>
      <c r="AJ190" s="145">
        <f>IF(RIGHT(clonemapC33[[#This Row],[Location]],1)="1",SUM(AH190:AH192),"")</f>
        <v>49</v>
      </c>
      <c r="AK190" t="str">
        <f>_xlfn.CONCAT("CL_",clonemapC33[[#This Row],[Location]])</f>
        <v>CL_BB3-06:01</v>
      </c>
    </row>
    <row r="191" spans="27:37" x14ac:dyDescent="0.35">
      <c r="AA191" s="128" t="s">
        <v>5536</v>
      </c>
      <c r="AB191" s="10" t="s">
        <v>5142</v>
      </c>
      <c r="AC191" s="10" t="s">
        <v>4767</v>
      </c>
      <c r="AD191" s="48" t="s">
        <v>413</v>
      </c>
      <c r="AE191" s="110" t="s">
        <v>413</v>
      </c>
      <c r="AF191" s="110" t="s">
        <v>413</v>
      </c>
      <c r="AG191" s="50" t="s">
        <v>413</v>
      </c>
      <c r="AH191" s="124"/>
      <c r="AI191" s="145" t="s">
        <v>1636</v>
      </c>
      <c r="AJ191" s="145" t="str">
        <f>IF(RIGHT(clonemapC33[[#This Row],[Location]],1)="1",SUM(AH191:AH193),"")</f>
        <v/>
      </c>
      <c r="AK191" t="str">
        <f>_xlfn.CONCAT("CL_",clonemapC33[[#This Row],[Location]])</f>
        <v>CL_BB3-06:02</v>
      </c>
    </row>
    <row r="192" spans="27:37" x14ac:dyDescent="0.35">
      <c r="AA192" s="128" t="s">
        <v>5536</v>
      </c>
      <c r="AB192" s="10" t="s">
        <v>5142</v>
      </c>
      <c r="AC192" s="10" t="s">
        <v>4788</v>
      </c>
      <c r="AD192" s="48" t="s">
        <v>413</v>
      </c>
      <c r="AE192" s="110" t="s">
        <v>413</v>
      </c>
      <c r="AF192" s="110" t="s">
        <v>413</v>
      </c>
      <c r="AG192" s="50" t="s">
        <v>413</v>
      </c>
      <c r="AH192" s="124"/>
      <c r="AI192" s="145" t="s">
        <v>1636</v>
      </c>
      <c r="AJ192" s="145" t="str">
        <f>IF(RIGHT(clonemapC33[[#This Row],[Location]],1)="1",SUM(AH192:AH194),"")</f>
        <v/>
      </c>
      <c r="AK192" t="str">
        <f>_xlfn.CONCAT("CL_",clonemapC33[[#This Row],[Location]])</f>
        <v>CL_BB3-06:03</v>
      </c>
    </row>
    <row r="193" spans="27:37" x14ac:dyDescent="0.35">
      <c r="AA193" s="128" t="s">
        <v>5536</v>
      </c>
      <c r="AB193" s="10" t="s">
        <v>5142</v>
      </c>
      <c r="AC193" s="10" t="s">
        <v>4809</v>
      </c>
      <c r="AD193" s="48" t="s">
        <v>413</v>
      </c>
      <c r="AE193" s="110" t="s">
        <v>413</v>
      </c>
      <c r="AF193" s="110" t="s">
        <v>413</v>
      </c>
      <c r="AG193" s="50" t="s">
        <v>413</v>
      </c>
      <c r="AH193" s="124"/>
      <c r="AI193" s="145" t="s">
        <v>1636</v>
      </c>
      <c r="AJ193" s="145" t="str">
        <f>IF(RIGHT(clonemapC33[[#This Row],[Location]],1)="1",SUM(AH193:AH195),"")</f>
        <v/>
      </c>
      <c r="AK193" t="str">
        <f>_xlfn.CONCAT("CL_",clonemapC33[[#This Row],[Location]])</f>
        <v>CL_BB3-06:04</v>
      </c>
    </row>
    <row r="194" spans="27:37" x14ac:dyDescent="0.35">
      <c r="AA194" s="128" t="s">
        <v>5536</v>
      </c>
      <c r="AB194" s="10" t="s">
        <v>5143</v>
      </c>
      <c r="AC194" s="10" t="s">
        <v>4745</v>
      </c>
      <c r="AD194" s="48" t="s">
        <v>829</v>
      </c>
      <c r="AE194" s="110" t="s">
        <v>1083</v>
      </c>
      <c r="AF194" s="110" t="s">
        <v>1083</v>
      </c>
      <c r="AG194" s="50" t="s">
        <v>4303</v>
      </c>
      <c r="AH194" s="124">
        <v>38</v>
      </c>
      <c r="AI194" s="145" t="s">
        <v>2353</v>
      </c>
      <c r="AJ194" s="145">
        <f>IF(RIGHT(clonemapC33[[#This Row],[Location]],1)="1",SUM(AH194:AH196),"")</f>
        <v>38</v>
      </c>
      <c r="AK194" t="str">
        <f>_xlfn.CONCAT("CL_",clonemapC33[[#This Row],[Location]])</f>
        <v>CL_BB3-07:01</v>
      </c>
    </row>
    <row r="195" spans="27:37" x14ac:dyDescent="0.35">
      <c r="AA195" s="128" t="s">
        <v>5536</v>
      </c>
      <c r="AB195" s="10" t="s">
        <v>5143</v>
      </c>
      <c r="AC195" s="10" t="s">
        <v>4766</v>
      </c>
      <c r="AD195" s="48" t="s">
        <v>413</v>
      </c>
      <c r="AE195" s="110" t="s">
        <v>413</v>
      </c>
      <c r="AF195" s="110" t="s">
        <v>413</v>
      </c>
      <c r="AG195" s="50" t="s">
        <v>413</v>
      </c>
      <c r="AH195" s="124"/>
      <c r="AI195" s="145" t="s">
        <v>1636</v>
      </c>
      <c r="AJ195" s="145" t="str">
        <f>IF(RIGHT(clonemapC33[[#This Row],[Location]],1)="1",SUM(AH195:AH197),"")</f>
        <v/>
      </c>
      <c r="AK195" t="str">
        <f>_xlfn.CONCAT("CL_",clonemapC33[[#This Row],[Location]])</f>
        <v>CL_BB3-07:02</v>
      </c>
    </row>
    <row r="196" spans="27:37" x14ac:dyDescent="0.35">
      <c r="AA196" s="128" t="s">
        <v>5536</v>
      </c>
      <c r="AB196" s="10" t="s">
        <v>5143</v>
      </c>
      <c r="AC196" s="10" t="s">
        <v>4787</v>
      </c>
      <c r="AD196" s="48" t="s">
        <v>413</v>
      </c>
      <c r="AE196" s="110" t="s">
        <v>413</v>
      </c>
      <c r="AF196" s="110" t="s">
        <v>413</v>
      </c>
      <c r="AG196" s="50" t="s">
        <v>413</v>
      </c>
      <c r="AH196" s="124"/>
      <c r="AI196" s="145" t="s">
        <v>1636</v>
      </c>
      <c r="AJ196" s="145" t="str">
        <f>IF(RIGHT(clonemapC33[[#This Row],[Location]],1)="1",SUM(AH196:AH198),"")</f>
        <v/>
      </c>
      <c r="AK196" t="str">
        <f>_xlfn.CONCAT("CL_",clonemapC33[[#This Row],[Location]])</f>
        <v>CL_BB3-07:03</v>
      </c>
    </row>
    <row r="197" spans="27:37" x14ac:dyDescent="0.35">
      <c r="AA197" s="128" t="s">
        <v>5536</v>
      </c>
      <c r="AB197" s="10" t="s">
        <v>5143</v>
      </c>
      <c r="AC197" s="10" t="s">
        <v>4808</v>
      </c>
      <c r="AD197" s="48" t="s">
        <v>413</v>
      </c>
      <c r="AE197" s="110" t="s">
        <v>413</v>
      </c>
      <c r="AF197" s="110" t="s">
        <v>413</v>
      </c>
      <c r="AG197" s="50" t="s">
        <v>413</v>
      </c>
      <c r="AH197" s="124"/>
      <c r="AI197" s="145" t="s">
        <v>1636</v>
      </c>
      <c r="AJ197" s="145" t="str">
        <f>IF(RIGHT(clonemapC33[[#This Row],[Location]],1)="1",SUM(AH197:AH199),"")</f>
        <v/>
      </c>
      <c r="AK197" t="str">
        <f>_xlfn.CONCAT("CL_",clonemapC33[[#This Row],[Location]])</f>
        <v>CL_BB3-07:04</v>
      </c>
    </row>
    <row r="198" spans="27:37" x14ac:dyDescent="0.35">
      <c r="AA198" s="128" t="s">
        <v>5536</v>
      </c>
      <c r="AB198" s="10" t="s">
        <v>5144</v>
      </c>
      <c r="AC198" s="10" t="s">
        <v>4653</v>
      </c>
      <c r="AD198" s="48" t="s">
        <v>829</v>
      </c>
      <c r="AE198" s="110" t="s">
        <v>1083</v>
      </c>
      <c r="AF198" s="110" t="s">
        <v>1083</v>
      </c>
      <c r="AG198" s="50" t="s">
        <v>4301</v>
      </c>
      <c r="AH198" s="124">
        <v>39</v>
      </c>
      <c r="AI198" s="145" t="s">
        <v>2353</v>
      </c>
      <c r="AJ198" s="145">
        <f>IF(RIGHT(clonemapC33[[#This Row],[Location]],1)="1",SUM(AH198:AH200),"")</f>
        <v>39</v>
      </c>
      <c r="AK198" t="str">
        <f>_xlfn.CONCAT("CL_",clonemapC33[[#This Row],[Location]])</f>
        <v>CL_CC1-01:01</v>
      </c>
    </row>
    <row r="199" spans="27:37" x14ac:dyDescent="0.35">
      <c r="AA199" s="128" t="s">
        <v>5536</v>
      </c>
      <c r="AB199" s="10" t="s">
        <v>5144</v>
      </c>
      <c r="AC199" s="10" t="s">
        <v>4674</v>
      </c>
      <c r="AD199" s="48" t="s">
        <v>413</v>
      </c>
      <c r="AE199" s="110" t="s">
        <v>413</v>
      </c>
      <c r="AF199" s="110" t="s">
        <v>413</v>
      </c>
      <c r="AG199" s="50" t="s">
        <v>413</v>
      </c>
      <c r="AH199" s="124"/>
      <c r="AI199" s="145" t="s">
        <v>1636</v>
      </c>
      <c r="AJ199" s="145" t="str">
        <f>IF(RIGHT(clonemapC33[[#This Row],[Location]],1)="1",SUM(AH199:AH201),"")</f>
        <v/>
      </c>
      <c r="AK199" t="str">
        <f>_xlfn.CONCAT("CL_",clonemapC33[[#This Row],[Location]])</f>
        <v>CL_CC1-01:02</v>
      </c>
    </row>
    <row r="200" spans="27:37" x14ac:dyDescent="0.35">
      <c r="AA200" s="128" t="s">
        <v>5536</v>
      </c>
      <c r="AB200" s="10" t="s">
        <v>5144</v>
      </c>
      <c r="AC200" s="10" t="s">
        <v>4695</v>
      </c>
      <c r="AD200" s="48" t="s">
        <v>413</v>
      </c>
      <c r="AE200" s="110" t="s">
        <v>413</v>
      </c>
      <c r="AF200" s="110" t="s">
        <v>413</v>
      </c>
      <c r="AG200" s="50" t="s">
        <v>413</v>
      </c>
      <c r="AH200" s="124"/>
      <c r="AI200" s="145" t="s">
        <v>1636</v>
      </c>
      <c r="AJ200" s="145" t="str">
        <f>IF(RIGHT(clonemapC33[[#This Row],[Location]],1)="1",SUM(AH200:AH202),"")</f>
        <v/>
      </c>
      <c r="AK200" t="str">
        <f>_xlfn.CONCAT("CL_",clonemapC33[[#This Row],[Location]])</f>
        <v>CL_CC1-01:03</v>
      </c>
    </row>
    <row r="201" spans="27:37" x14ac:dyDescent="0.35">
      <c r="AA201" s="128" t="s">
        <v>5536</v>
      </c>
      <c r="AB201" s="10" t="s">
        <v>5144</v>
      </c>
      <c r="AC201" s="10" t="s">
        <v>4716</v>
      </c>
      <c r="AD201" s="48" t="s">
        <v>413</v>
      </c>
      <c r="AE201" s="110" t="s">
        <v>413</v>
      </c>
      <c r="AF201" s="155" t="s">
        <v>413</v>
      </c>
      <c r="AG201" s="128" t="s">
        <v>413</v>
      </c>
      <c r="AH201" s="124"/>
      <c r="AI201" s="145" t="s">
        <v>1636</v>
      </c>
      <c r="AJ201" s="145" t="str">
        <f>IF(RIGHT(clonemapC33[[#This Row],[Location]],1)="1",SUM(AH201:AH203),"")</f>
        <v/>
      </c>
      <c r="AK201" t="str">
        <f>_xlfn.CONCAT("CL_",clonemapC33[[#This Row],[Location]])</f>
        <v>CL_CC1-01:04</v>
      </c>
    </row>
    <row r="202" spans="27:37" x14ac:dyDescent="0.35">
      <c r="AA202" s="128" t="s">
        <v>5536</v>
      </c>
      <c r="AB202" s="10" t="s">
        <v>5145</v>
      </c>
      <c r="AC202" s="147" t="s">
        <v>4652</v>
      </c>
      <c r="AD202" s="48" t="s">
        <v>819</v>
      </c>
      <c r="AE202" s="110" t="s">
        <v>2979</v>
      </c>
      <c r="AF202" s="155" t="s">
        <v>2979</v>
      </c>
      <c r="AG202" s="128" t="s">
        <v>4298</v>
      </c>
      <c r="AH202" s="124">
        <v>24</v>
      </c>
      <c r="AI202" s="145" t="s">
        <v>2353</v>
      </c>
      <c r="AJ202" s="145">
        <f>IF(RIGHT(clonemapC33[[#This Row],[Location]],1)="1",SUM(AH202:AH204),"")</f>
        <v>41</v>
      </c>
      <c r="AK202" t="str">
        <f>_xlfn.CONCAT("CL_",clonemapC33[[#This Row],[Location]])</f>
        <v>CL_CC1-02:01</v>
      </c>
    </row>
    <row r="203" spans="27:37" x14ac:dyDescent="0.35">
      <c r="AA203" s="128" t="s">
        <v>5536</v>
      </c>
      <c r="AB203" s="10" t="s">
        <v>5145</v>
      </c>
      <c r="AC203" s="51" t="s">
        <v>4673</v>
      </c>
      <c r="AD203" s="48" t="s">
        <v>824</v>
      </c>
      <c r="AE203" s="110" t="s">
        <v>2107</v>
      </c>
      <c r="AF203" s="155" t="s">
        <v>2107</v>
      </c>
      <c r="AG203" s="128" t="s">
        <v>4447</v>
      </c>
      <c r="AH203" s="124">
        <v>17</v>
      </c>
      <c r="AI203" s="145" t="s">
        <v>2353</v>
      </c>
      <c r="AJ203" s="145" t="str">
        <f>IF(RIGHT(clonemapC33[[#This Row],[Location]],1)="1",SUM(AH203:AH205),"")</f>
        <v/>
      </c>
      <c r="AK203" t="str">
        <f>_xlfn.CONCAT("CL_",clonemapC33[[#This Row],[Location]])</f>
        <v>CL_CC1-02:02</v>
      </c>
    </row>
    <row r="204" spans="27:37" x14ac:dyDescent="0.35">
      <c r="AA204" s="128" t="s">
        <v>5536</v>
      </c>
      <c r="AB204" s="10" t="s">
        <v>5145</v>
      </c>
      <c r="AC204" s="51" t="s">
        <v>4694</v>
      </c>
      <c r="AD204" s="48" t="s">
        <v>413</v>
      </c>
      <c r="AE204" s="110" t="s">
        <v>413</v>
      </c>
      <c r="AF204" s="155" t="s">
        <v>413</v>
      </c>
      <c r="AG204" s="128" t="s">
        <v>413</v>
      </c>
      <c r="AH204" s="124"/>
      <c r="AI204" s="145" t="s">
        <v>1636</v>
      </c>
      <c r="AJ204" s="145" t="str">
        <f>IF(RIGHT(clonemapC33[[#This Row],[Location]],1)="1",SUM(AH204:AH206),"")</f>
        <v/>
      </c>
      <c r="AK204" t="str">
        <f>_xlfn.CONCAT("CL_",clonemapC33[[#This Row],[Location]])</f>
        <v>CL_CC1-02:03</v>
      </c>
    </row>
    <row r="205" spans="27:37" x14ac:dyDescent="0.35">
      <c r="AA205" s="128" t="s">
        <v>5536</v>
      </c>
      <c r="AB205" s="10" t="s">
        <v>5145</v>
      </c>
      <c r="AC205" s="51" t="s">
        <v>4715</v>
      </c>
      <c r="AD205" s="48" t="s">
        <v>413</v>
      </c>
      <c r="AE205" s="110" t="s">
        <v>413</v>
      </c>
      <c r="AF205" s="155" t="s">
        <v>413</v>
      </c>
      <c r="AG205" s="128" t="s">
        <v>413</v>
      </c>
      <c r="AH205" s="124"/>
      <c r="AI205" s="145" t="s">
        <v>1636</v>
      </c>
      <c r="AJ205" s="145" t="str">
        <f>IF(RIGHT(clonemapC33[[#This Row],[Location]],1)="1",SUM(AH205:AH207),"")</f>
        <v/>
      </c>
      <c r="AK205" t="str">
        <f>_xlfn.CONCAT("CL_",clonemapC33[[#This Row],[Location]])</f>
        <v>CL_CC1-02:04</v>
      </c>
    </row>
    <row r="206" spans="27:37" x14ac:dyDescent="0.35">
      <c r="AA206" s="128" t="s">
        <v>5536</v>
      </c>
      <c r="AB206" s="10" t="s">
        <v>5146</v>
      </c>
      <c r="AC206" s="51" t="s">
        <v>4651</v>
      </c>
      <c r="AD206" s="48" t="s">
        <v>824</v>
      </c>
      <c r="AE206" s="110" t="s">
        <v>2107</v>
      </c>
      <c r="AF206" s="110" t="s">
        <v>2107</v>
      </c>
      <c r="AG206" s="50" t="s">
        <v>4923</v>
      </c>
      <c r="AH206" s="125">
        <v>16</v>
      </c>
      <c r="AI206" s="145" t="s">
        <v>2353</v>
      </c>
      <c r="AJ206" s="145">
        <f>IF(RIGHT(clonemapC33[[#This Row],[Location]],1)="1",SUM(AH206:AH208),"")</f>
        <v>49</v>
      </c>
      <c r="AK206" t="str">
        <f>_xlfn.CONCAT("CL_",clonemapC33[[#This Row],[Location]])</f>
        <v>CL_CC1-03:01</v>
      </c>
    </row>
    <row r="207" spans="27:37" x14ac:dyDescent="0.35">
      <c r="AA207" s="128" t="s">
        <v>5536</v>
      </c>
      <c r="AB207" s="10" t="s">
        <v>5146</v>
      </c>
      <c r="AC207" s="10" t="s">
        <v>4672</v>
      </c>
      <c r="AD207" s="48" t="s">
        <v>824</v>
      </c>
      <c r="AE207" s="110" t="s">
        <v>2107</v>
      </c>
      <c r="AF207" s="110" t="s">
        <v>2107</v>
      </c>
      <c r="AG207" s="50" t="s">
        <v>4121</v>
      </c>
      <c r="AH207" s="124">
        <v>33</v>
      </c>
      <c r="AI207" s="145" t="s">
        <v>2353</v>
      </c>
      <c r="AJ207" s="145" t="str">
        <f>IF(RIGHT(clonemapC33[[#This Row],[Location]],1)="1",SUM(AH207:AH209),"")</f>
        <v/>
      </c>
      <c r="AK207" t="str">
        <f>_xlfn.CONCAT("CL_",clonemapC33[[#This Row],[Location]])</f>
        <v>CL_CC1-03:02</v>
      </c>
    </row>
    <row r="208" spans="27:37" x14ac:dyDescent="0.35">
      <c r="AA208" s="128" t="s">
        <v>5536</v>
      </c>
      <c r="AB208" s="10" t="s">
        <v>5146</v>
      </c>
      <c r="AC208" s="10" t="s">
        <v>4693</v>
      </c>
      <c r="AD208" s="48" t="s">
        <v>413</v>
      </c>
      <c r="AE208" s="110" t="s">
        <v>413</v>
      </c>
      <c r="AF208" s="110" t="s">
        <v>413</v>
      </c>
      <c r="AG208" s="50" t="s">
        <v>413</v>
      </c>
      <c r="AH208" s="124"/>
      <c r="AI208" s="145" t="s">
        <v>1636</v>
      </c>
      <c r="AJ208" s="145" t="str">
        <f>IF(RIGHT(clonemapC33[[#This Row],[Location]],1)="1",SUM(AH208:AH210),"")</f>
        <v/>
      </c>
      <c r="AK208" t="str">
        <f>_xlfn.CONCAT("CL_",clonemapC33[[#This Row],[Location]])</f>
        <v>CL_CC1-03:03</v>
      </c>
    </row>
    <row r="209" spans="27:37" x14ac:dyDescent="0.35">
      <c r="AA209" s="128" t="s">
        <v>5536</v>
      </c>
      <c r="AB209" s="10" t="s">
        <v>5146</v>
      </c>
      <c r="AC209" s="10" t="s">
        <v>4714</v>
      </c>
      <c r="AD209" s="48" t="s">
        <v>413</v>
      </c>
      <c r="AE209" s="110" t="s">
        <v>413</v>
      </c>
      <c r="AF209" s="110" t="s">
        <v>413</v>
      </c>
      <c r="AG209" s="50" t="s">
        <v>413</v>
      </c>
      <c r="AH209" s="124"/>
      <c r="AI209" s="145" t="s">
        <v>1636</v>
      </c>
      <c r="AJ209" s="145" t="str">
        <f>IF(RIGHT(clonemapC33[[#This Row],[Location]],1)="1",SUM(AH209:AH211),"")</f>
        <v/>
      </c>
      <c r="AK209" t="str">
        <f>_xlfn.CONCAT("CL_",clonemapC33[[#This Row],[Location]])</f>
        <v>CL_CC1-03:04</v>
      </c>
    </row>
    <row r="210" spans="27:37" x14ac:dyDescent="0.35">
      <c r="AA210" s="128" t="s">
        <v>5536</v>
      </c>
      <c r="AB210" s="10" t="s">
        <v>5147</v>
      </c>
      <c r="AC210" s="10" t="s">
        <v>4650</v>
      </c>
      <c r="AD210" s="48" t="s">
        <v>819</v>
      </c>
      <c r="AE210" s="110" t="s">
        <v>2979</v>
      </c>
      <c r="AF210" s="110" t="s">
        <v>2979</v>
      </c>
      <c r="AG210" s="50" t="s">
        <v>4095</v>
      </c>
      <c r="AH210" s="124">
        <v>21</v>
      </c>
      <c r="AI210" s="145" t="s">
        <v>2353</v>
      </c>
      <c r="AJ210" s="145">
        <f>IF(RIGHT(clonemapC33[[#This Row],[Location]],1)="1",SUM(AH210:AH212),"")</f>
        <v>47</v>
      </c>
      <c r="AK210" t="str">
        <f>_xlfn.CONCAT("CL_",clonemapC33[[#This Row],[Location]])</f>
        <v>CL_CC1-04:01</v>
      </c>
    </row>
    <row r="211" spans="27:37" x14ac:dyDescent="0.35">
      <c r="AA211" s="128" t="s">
        <v>5536</v>
      </c>
      <c r="AB211" s="10" t="s">
        <v>5147</v>
      </c>
      <c r="AC211" s="10" t="s">
        <v>4671</v>
      </c>
      <c r="AD211" s="48" t="s">
        <v>834</v>
      </c>
      <c r="AE211" s="110" t="s">
        <v>1150</v>
      </c>
      <c r="AF211" s="110" t="s">
        <v>1150</v>
      </c>
      <c r="AG211" s="50" t="s">
        <v>4924</v>
      </c>
      <c r="AH211" s="124">
        <v>26</v>
      </c>
      <c r="AI211" s="145" t="s">
        <v>2353</v>
      </c>
      <c r="AJ211" s="145" t="str">
        <f>IF(RIGHT(clonemapC33[[#This Row],[Location]],1)="1",SUM(AH211:AH213),"")</f>
        <v/>
      </c>
      <c r="AK211" t="str">
        <f>_xlfn.CONCAT("CL_",clonemapC33[[#This Row],[Location]])</f>
        <v>CL_CC1-04:02</v>
      </c>
    </row>
    <row r="212" spans="27:37" x14ac:dyDescent="0.35">
      <c r="AA212" s="128" t="s">
        <v>5536</v>
      </c>
      <c r="AB212" s="10" t="s">
        <v>5147</v>
      </c>
      <c r="AC212" s="10" t="s">
        <v>4692</v>
      </c>
      <c r="AD212" s="48" t="s">
        <v>413</v>
      </c>
      <c r="AE212" s="110" t="s">
        <v>413</v>
      </c>
      <c r="AF212" s="110" t="s">
        <v>413</v>
      </c>
      <c r="AG212" s="50" t="s">
        <v>413</v>
      </c>
      <c r="AH212" s="124"/>
      <c r="AI212" s="145" t="s">
        <v>1636</v>
      </c>
      <c r="AJ212" s="145" t="str">
        <f>IF(RIGHT(clonemapC33[[#This Row],[Location]],1)="1",SUM(AH212:AH214),"")</f>
        <v/>
      </c>
      <c r="AK212" t="str">
        <f>_xlfn.CONCAT("CL_",clonemapC33[[#This Row],[Location]])</f>
        <v>CL_CC1-04:03</v>
      </c>
    </row>
    <row r="213" spans="27:37" x14ac:dyDescent="0.35">
      <c r="AA213" s="128" t="s">
        <v>5536</v>
      </c>
      <c r="AB213" s="10" t="s">
        <v>5147</v>
      </c>
      <c r="AC213" s="10" t="s">
        <v>4713</v>
      </c>
      <c r="AD213" s="48" t="s">
        <v>413</v>
      </c>
      <c r="AE213" s="110" t="s">
        <v>413</v>
      </c>
      <c r="AF213" s="110" t="s">
        <v>413</v>
      </c>
      <c r="AG213" s="50" t="s">
        <v>413</v>
      </c>
      <c r="AH213" s="124"/>
      <c r="AI213" s="145" t="s">
        <v>1636</v>
      </c>
      <c r="AJ213" s="145" t="str">
        <f>IF(RIGHT(clonemapC33[[#This Row],[Location]],1)="1",SUM(AH213:AH215),"")</f>
        <v/>
      </c>
      <c r="AK213" t="str">
        <f>_xlfn.CONCAT("CL_",clonemapC33[[#This Row],[Location]])</f>
        <v>CL_CC1-04:04</v>
      </c>
    </row>
    <row r="214" spans="27:37" x14ac:dyDescent="0.35">
      <c r="AA214" s="128" t="s">
        <v>5536</v>
      </c>
      <c r="AB214" s="10" t="s">
        <v>5148</v>
      </c>
      <c r="AC214" s="10" t="s">
        <v>4649</v>
      </c>
      <c r="AD214" s="48" t="s">
        <v>834</v>
      </c>
      <c r="AE214" s="110" t="s">
        <v>1150</v>
      </c>
      <c r="AF214" s="110" t="s">
        <v>1150</v>
      </c>
      <c r="AG214" s="132" t="s">
        <v>4445</v>
      </c>
      <c r="AH214" s="125">
        <v>40</v>
      </c>
      <c r="AI214" s="145" t="s">
        <v>2353</v>
      </c>
      <c r="AJ214" s="145">
        <f>IF(RIGHT(clonemapC33[[#This Row],[Location]],1)="1",SUM(AH214:AH216),"")</f>
        <v>40</v>
      </c>
      <c r="AK214" t="str">
        <f>_xlfn.CONCAT("CL_",clonemapC33[[#This Row],[Location]])</f>
        <v>CL_CC1-05:01</v>
      </c>
    </row>
    <row r="215" spans="27:37" x14ac:dyDescent="0.35">
      <c r="AA215" s="128" t="s">
        <v>5536</v>
      </c>
      <c r="AB215" s="10" t="s">
        <v>5148</v>
      </c>
      <c r="AC215" s="10" t="s">
        <v>4670</v>
      </c>
      <c r="AD215" s="10" t="s">
        <v>413</v>
      </c>
      <c r="AE215" s="111" t="s">
        <v>413</v>
      </c>
      <c r="AF215" s="111" t="s">
        <v>413</v>
      </c>
      <c r="AG215" s="50" t="s">
        <v>413</v>
      </c>
      <c r="AH215" s="124"/>
      <c r="AI215" s="145" t="s">
        <v>1636</v>
      </c>
      <c r="AJ215" s="145" t="str">
        <f>IF(RIGHT(clonemapC33[[#This Row],[Location]],1)="1",SUM(AH215:AH217),"")</f>
        <v/>
      </c>
      <c r="AK215" t="str">
        <f>_xlfn.CONCAT("CL_",clonemapC33[[#This Row],[Location]])</f>
        <v>CL_CC1-05:02</v>
      </c>
    </row>
    <row r="216" spans="27:37" x14ac:dyDescent="0.35">
      <c r="AA216" s="128" t="s">
        <v>5536</v>
      </c>
      <c r="AB216" s="10" t="s">
        <v>5148</v>
      </c>
      <c r="AC216" s="10" t="s">
        <v>4691</v>
      </c>
      <c r="AD216" s="10" t="s">
        <v>413</v>
      </c>
      <c r="AE216" s="111" t="s">
        <v>413</v>
      </c>
      <c r="AF216" s="111" t="s">
        <v>413</v>
      </c>
      <c r="AG216" s="50" t="s">
        <v>413</v>
      </c>
      <c r="AH216" s="124"/>
      <c r="AI216" s="145" t="s">
        <v>1636</v>
      </c>
      <c r="AJ216" s="145" t="str">
        <f>IF(RIGHT(clonemapC33[[#This Row],[Location]],1)="1",SUM(AH216:AH218),"")</f>
        <v/>
      </c>
      <c r="AK216" t="str">
        <f>_xlfn.CONCAT("CL_",clonemapC33[[#This Row],[Location]])</f>
        <v>CL_CC1-05:03</v>
      </c>
    </row>
    <row r="217" spans="27:37" x14ac:dyDescent="0.35">
      <c r="AA217" s="128" t="s">
        <v>5536</v>
      </c>
      <c r="AB217" s="10" t="s">
        <v>5148</v>
      </c>
      <c r="AC217" s="10" t="s">
        <v>4712</v>
      </c>
      <c r="AD217" s="10" t="s">
        <v>413</v>
      </c>
      <c r="AE217" s="111" t="s">
        <v>413</v>
      </c>
      <c r="AF217" s="158" t="s">
        <v>413</v>
      </c>
      <c r="AG217" s="51" t="s">
        <v>413</v>
      </c>
      <c r="AH217" s="124"/>
      <c r="AI217" s="145" t="s">
        <v>1636</v>
      </c>
      <c r="AJ217" s="145" t="str">
        <f>IF(RIGHT(clonemapC33[[#This Row],[Location]],1)="1",SUM(AH217:AH219),"")</f>
        <v/>
      </c>
      <c r="AK217" t="str">
        <f>_xlfn.CONCAT("CL_",clonemapC33[[#This Row],[Location]])</f>
        <v>CL_CC1-05:04</v>
      </c>
    </row>
    <row r="218" spans="27:37" x14ac:dyDescent="0.35">
      <c r="AA218" s="128" t="s">
        <v>5536</v>
      </c>
      <c r="AB218" s="10" t="s">
        <v>5149</v>
      </c>
      <c r="AC218" s="147" t="s">
        <v>4648</v>
      </c>
      <c r="AD218" s="10" t="s">
        <v>819</v>
      </c>
      <c r="AE218" s="111" t="s">
        <v>2979</v>
      </c>
      <c r="AF218" s="158" t="s">
        <v>2979</v>
      </c>
      <c r="AG218" s="51" t="s">
        <v>4289</v>
      </c>
      <c r="AH218" s="124">
        <v>16</v>
      </c>
      <c r="AI218" s="145" t="s">
        <v>2353</v>
      </c>
      <c r="AJ218" s="145">
        <f>IF(RIGHT(clonemapC33[[#This Row],[Location]],1)="1",SUM(AH218:AH220),"")</f>
        <v>49</v>
      </c>
      <c r="AK218" t="str">
        <f>_xlfn.CONCAT("CL_",clonemapC33[[#This Row],[Location]])</f>
        <v>CL_CC1-06:01</v>
      </c>
    </row>
    <row r="219" spans="27:37" x14ac:dyDescent="0.35">
      <c r="AA219" s="128" t="s">
        <v>5536</v>
      </c>
      <c r="AB219" s="10" t="s">
        <v>5149</v>
      </c>
      <c r="AC219" s="51" t="s">
        <v>4669</v>
      </c>
      <c r="AD219" s="10" t="s">
        <v>819</v>
      </c>
      <c r="AE219" s="111" t="s">
        <v>2979</v>
      </c>
      <c r="AF219" s="158" t="s">
        <v>2979</v>
      </c>
      <c r="AG219" s="51" t="s">
        <v>4298</v>
      </c>
      <c r="AH219" s="124">
        <v>33</v>
      </c>
      <c r="AI219" s="145" t="s">
        <v>2353</v>
      </c>
      <c r="AJ219" s="145" t="str">
        <f>IF(RIGHT(clonemapC33[[#This Row],[Location]],1)="1",SUM(AH219:AH221),"")</f>
        <v/>
      </c>
      <c r="AK219" t="str">
        <f>_xlfn.CONCAT("CL_",clonemapC33[[#This Row],[Location]])</f>
        <v>CL_CC1-06:02</v>
      </c>
    </row>
    <row r="220" spans="27:37" x14ac:dyDescent="0.35">
      <c r="AA220" s="128" t="s">
        <v>5536</v>
      </c>
      <c r="AB220" s="10" t="s">
        <v>5149</v>
      </c>
      <c r="AC220" s="51" t="s">
        <v>4690</v>
      </c>
      <c r="AD220" s="10" t="s">
        <v>413</v>
      </c>
      <c r="AE220" s="111" t="s">
        <v>413</v>
      </c>
      <c r="AF220" s="158" t="s">
        <v>413</v>
      </c>
      <c r="AG220" s="51" t="s">
        <v>413</v>
      </c>
      <c r="AH220" s="124"/>
      <c r="AI220" s="145" t="s">
        <v>1636</v>
      </c>
      <c r="AJ220" s="145" t="str">
        <f>IF(RIGHT(clonemapC33[[#This Row],[Location]],1)="1",SUM(AH220:AH222),"")</f>
        <v/>
      </c>
      <c r="AK220" t="str">
        <f>_xlfn.CONCAT("CL_",clonemapC33[[#This Row],[Location]])</f>
        <v>CL_CC1-06:03</v>
      </c>
    </row>
    <row r="221" spans="27:37" x14ac:dyDescent="0.35">
      <c r="AA221" s="128" t="s">
        <v>5536</v>
      </c>
      <c r="AB221" s="10" t="s">
        <v>5149</v>
      </c>
      <c r="AC221" s="51" t="s">
        <v>4711</v>
      </c>
      <c r="AD221" s="10" t="s">
        <v>413</v>
      </c>
      <c r="AE221" s="111" t="s">
        <v>413</v>
      </c>
      <c r="AF221" s="158" t="s">
        <v>413</v>
      </c>
      <c r="AG221" s="51" t="s">
        <v>413</v>
      </c>
      <c r="AH221" s="124"/>
      <c r="AI221" s="145" t="s">
        <v>1636</v>
      </c>
      <c r="AJ221" s="145" t="str">
        <f>IF(RIGHT(clonemapC33[[#This Row],[Location]],1)="1",SUM(AH221:AH223),"")</f>
        <v/>
      </c>
      <c r="AK221" t="str">
        <f>_xlfn.CONCAT("CL_",clonemapC33[[#This Row],[Location]])</f>
        <v>CL_CC1-06:04</v>
      </c>
    </row>
    <row r="222" spans="27:37" x14ac:dyDescent="0.35">
      <c r="AA222" s="128" t="s">
        <v>5536</v>
      </c>
      <c r="AB222" s="10" t="s">
        <v>5150</v>
      </c>
      <c r="AC222" s="10" t="s">
        <v>4647</v>
      </c>
      <c r="AD222" s="10" t="s">
        <v>1475</v>
      </c>
      <c r="AE222" s="111" t="s">
        <v>1634</v>
      </c>
      <c r="AF222" s="111" t="s">
        <v>1634</v>
      </c>
      <c r="AG222" s="50" t="s">
        <v>4304</v>
      </c>
      <c r="AH222" s="124">
        <v>31</v>
      </c>
      <c r="AI222" s="145" t="s">
        <v>2353</v>
      </c>
      <c r="AJ222" s="145">
        <f>IF(RIGHT(clonemapC33[[#This Row],[Location]],1)="1",SUM(AH222:AH224),"")</f>
        <v>49</v>
      </c>
      <c r="AK222" t="str">
        <f>_xlfn.CONCAT("CL_",clonemapC33[[#This Row],[Location]])</f>
        <v>CL_CC1-07:01</v>
      </c>
    </row>
    <row r="223" spans="27:37" x14ac:dyDescent="0.35">
      <c r="AA223" s="128" t="s">
        <v>5536</v>
      </c>
      <c r="AB223" s="10" t="s">
        <v>5150</v>
      </c>
      <c r="AC223" s="10" t="s">
        <v>4668</v>
      </c>
      <c r="AD223" s="10" t="s">
        <v>834</v>
      </c>
      <c r="AE223" s="111" t="s">
        <v>1150</v>
      </c>
      <c r="AF223" s="111" t="s">
        <v>1150</v>
      </c>
      <c r="AG223" s="50" t="s">
        <v>4925</v>
      </c>
      <c r="AH223" s="124">
        <v>7</v>
      </c>
      <c r="AI223" s="145" t="s">
        <v>2353</v>
      </c>
      <c r="AJ223" s="145" t="str">
        <f>IF(RIGHT(clonemapC33[[#This Row],[Location]],1)="1",SUM(AH223:AH225),"")</f>
        <v/>
      </c>
      <c r="AK223" t="str">
        <f>_xlfn.CONCAT("CL_",clonemapC33[[#This Row],[Location]])</f>
        <v>CL_CC1-07:02</v>
      </c>
    </row>
    <row r="224" spans="27:37" x14ac:dyDescent="0.35">
      <c r="AA224" s="128" t="s">
        <v>5536</v>
      </c>
      <c r="AB224" s="10" t="s">
        <v>5150</v>
      </c>
      <c r="AC224" s="10" t="s">
        <v>4689</v>
      </c>
      <c r="AD224" s="10" t="s">
        <v>819</v>
      </c>
      <c r="AE224" s="111" t="s">
        <v>2979</v>
      </c>
      <c r="AF224" s="111" t="s">
        <v>2979</v>
      </c>
      <c r="AG224" s="50" t="s">
        <v>4095</v>
      </c>
      <c r="AH224" s="124">
        <v>11</v>
      </c>
      <c r="AI224" s="145" t="s">
        <v>2353</v>
      </c>
      <c r="AJ224" s="145" t="str">
        <f>IF(RIGHT(clonemapC33[[#This Row],[Location]],1)="1",SUM(AH224:AH226),"")</f>
        <v/>
      </c>
      <c r="AK224" t="str">
        <f>_xlfn.CONCAT("CL_",clonemapC33[[#This Row],[Location]])</f>
        <v>CL_CC1-07:03</v>
      </c>
    </row>
    <row r="225" spans="27:37" x14ac:dyDescent="0.35">
      <c r="AA225" s="128" t="s">
        <v>5536</v>
      </c>
      <c r="AB225" s="10" t="s">
        <v>5150</v>
      </c>
      <c r="AC225" s="10" t="s">
        <v>4710</v>
      </c>
      <c r="AD225" s="10" t="s">
        <v>413</v>
      </c>
      <c r="AE225" s="110" t="s">
        <v>413</v>
      </c>
      <c r="AF225" s="110" t="s">
        <v>413</v>
      </c>
      <c r="AG225" s="50" t="s">
        <v>413</v>
      </c>
      <c r="AH225" s="124"/>
      <c r="AI225" s="145" t="s">
        <v>1636</v>
      </c>
      <c r="AJ225" s="145" t="str">
        <f>IF(RIGHT(clonemapC33[[#This Row],[Location]],1)="1",SUM(AH225:AH227),"")</f>
        <v/>
      </c>
      <c r="AK225" t="str">
        <f>_xlfn.CONCAT("CL_",clonemapC33[[#This Row],[Location]])</f>
        <v>CL_CC1-07:04</v>
      </c>
    </row>
    <row r="226" spans="27:37" x14ac:dyDescent="0.35">
      <c r="AA226" s="128" t="s">
        <v>5536</v>
      </c>
      <c r="AB226" s="10" t="s">
        <v>5151</v>
      </c>
      <c r="AC226" s="10" t="s">
        <v>4660</v>
      </c>
      <c r="AD226" s="10" t="s">
        <v>413</v>
      </c>
      <c r="AE226" s="111" t="s">
        <v>413</v>
      </c>
      <c r="AF226" s="111" t="s">
        <v>413</v>
      </c>
      <c r="AG226" s="50" t="s">
        <v>413</v>
      </c>
      <c r="AH226" s="124"/>
      <c r="AI226" s="145" t="s">
        <v>1636</v>
      </c>
      <c r="AJ226" s="145">
        <f>IF(RIGHT(clonemapC33[[#This Row],[Location]],1)="1",SUM(AH226:AH228),"")</f>
        <v>0</v>
      </c>
      <c r="AK226" t="str">
        <f>_xlfn.CONCAT("CL_",clonemapC33[[#This Row],[Location]])</f>
        <v>CL_CC2-01:01</v>
      </c>
    </row>
    <row r="227" spans="27:37" x14ac:dyDescent="0.35">
      <c r="AA227" s="128" t="s">
        <v>5536</v>
      </c>
      <c r="AB227" s="10" t="s">
        <v>5151</v>
      </c>
      <c r="AC227" s="10" t="s">
        <v>4681</v>
      </c>
      <c r="AD227" s="10" t="s">
        <v>413</v>
      </c>
      <c r="AE227" s="111" t="s">
        <v>413</v>
      </c>
      <c r="AF227" s="111" t="s">
        <v>413</v>
      </c>
      <c r="AG227" s="50" t="s">
        <v>413</v>
      </c>
      <c r="AH227" s="124"/>
      <c r="AI227" s="145" t="s">
        <v>1636</v>
      </c>
      <c r="AJ227" s="145" t="str">
        <f>IF(RIGHT(clonemapC33[[#This Row],[Location]],1)="1",SUM(AH227:AH229),"")</f>
        <v/>
      </c>
      <c r="AK227" t="str">
        <f>_xlfn.CONCAT("CL_",clonemapC33[[#This Row],[Location]])</f>
        <v>CL_CC2-01:02</v>
      </c>
    </row>
    <row r="228" spans="27:37" x14ac:dyDescent="0.35">
      <c r="AA228" s="128" t="s">
        <v>5536</v>
      </c>
      <c r="AB228" s="10" t="s">
        <v>5151</v>
      </c>
      <c r="AC228" s="10" t="s">
        <v>4702</v>
      </c>
      <c r="AD228" s="10" t="s">
        <v>413</v>
      </c>
      <c r="AE228" s="111" t="s">
        <v>413</v>
      </c>
      <c r="AF228" s="111" t="s">
        <v>413</v>
      </c>
      <c r="AG228" s="50" t="s">
        <v>413</v>
      </c>
      <c r="AH228" s="124"/>
      <c r="AI228" s="145" t="s">
        <v>1636</v>
      </c>
      <c r="AJ228" s="145" t="str">
        <f>IF(RIGHT(clonemapC33[[#This Row],[Location]],1)="1",SUM(AH228:AH230),"")</f>
        <v/>
      </c>
      <c r="AK228" t="str">
        <f>_xlfn.CONCAT("CL_",clonemapC33[[#This Row],[Location]])</f>
        <v>CL_CC2-01:03</v>
      </c>
    </row>
    <row r="229" spans="27:37" x14ac:dyDescent="0.35">
      <c r="AA229" s="128" t="s">
        <v>5536</v>
      </c>
      <c r="AB229" s="10" t="s">
        <v>5151</v>
      </c>
      <c r="AC229" s="10" t="s">
        <v>4723</v>
      </c>
      <c r="AD229" s="10" t="s">
        <v>413</v>
      </c>
      <c r="AE229" s="110" t="s">
        <v>413</v>
      </c>
      <c r="AF229" s="110" t="s">
        <v>413</v>
      </c>
      <c r="AG229" s="50" t="s">
        <v>413</v>
      </c>
      <c r="AH229" s="124"/>
      <c r="AI229" s="145" t="s">
        <v>1636</v>
      </c>
      <c r="AJ229" s="145" t="str">
        <f>IF(RIGHT(clonemapC33[[#This Row],[Location]],1)="1",SUM(AH229:AH231),"")</f>
        <v/>
      </c>
      <c r="AK229" t="str">
        <f>_xlfn.CONCAT("CL_",clonemapC33[[#This Row],[Location]])</f>
        <v>CL_CC2-01:04</v>
      </c>
    </row>
    <row r="230" spans="27:37" x14ac:dyDescent="0.35">
      <c r="AA230" s="128" t="s">
        <v>5536</v>
      </c>
      <c r="AB230" s="10" t="s">
        <v>5152</v>
      </c>
      <c r="AC230" s="10" t="s">
        <v>4659</v>
      </c>
      <c r="AD230" s="10" t="s">
        <v>413</v>
      </c>
      <c r="AE230" s="111" t="s">
        <v>413</v>
      </c>
      <c r="AF230" s="111" t="s">
        <v>413</v>
      </c>
      <c r="AG230" s="50" t="s">
        <v>413</v>
      </c>
      <c r="AH230" s="124"/>
      <c r="AI230" s="145" t="s">
        <v>1636</v>
      </c>
      <c r="AJ230" s="145">
        <f>IF(RIGHT(clonemapC33[[#This Row],[Location]],1)="1",SUM(AH230:AH232),"")</f>
        <v>0</v>
      </c>
      <c r="AK230" t="str">
        <f>_xlfn.CONCAT("CL_",clonemapC33[[#This Row],[Location]])</f>
        <v>CL_CC2-02:01</v>
      </c>
    </row>
    <row r="231" spans="27:37" x14ac:dyDescent="0.35">
      <c r="AA231" s="128" t="s">
        <v>5536</v>
      </c>
      <c r="AB231" s="10" t="s">
        <v>5152</v>
      </c>
      <c r="AC231" s="10" t="s">
        <v>4680</v>
      </c>
      <c r="AD231" s="10" t="s">
        <v>413</v>
      </c>
      <c r="AE231" s="111" t="s">
        <v>413</v>
      </c>
      <c r="AF231" s="111" t="s">
        <v>413</v>
      </c>
      <c r="AG231" s="50" t="s">
        <v>413</v>
      </c>
      <c r="AH231" s="124"/>
      <c r="AI231" s="145" t="s">
        <v>1636</v>
      </c>
      <c r="AJ231" s="145" t="str">
        <f>IF(RIGHT(clonemapC33[[#This Row],[Location]],1)="1",SUM(AH231:AH233),"")</f>
        <v/>
      </c>
      <c r="AK231" t="str">
        <f>_xlfn.CONCAT("CL_",clonemapC33[[#This Row],[Location]])</f>
        <v>CL_CC2-02:02</v>
      </c>
    </row>
    <row r="232" spans="27:37" x14ac:dyDescent="0.35">
      <c r="AA232" s="128" t="s">
        <v>5536</v>
      </c>
      <c r="AB232" s="10" t="s">
        <v>5152</v>
      </c>
      <c r="AC232" s="10" t="s">
        <v>4701</v>
      </c>
      <c r="AD232" s="10" t="s">
        <v>413</v>
      </c>
      <c r="AE232" s="111" t="s">
        <v>413</v>
      </c>
      <c r="AF232" s="111" t="s">
        <v>413</v>
      </c>
      <c r="AG232" s="50" t="s">
        <v>413</v>
      </c>
      <c r="AH232" s="124"/>
      <c r="AI232" s="145" t="s">
        <v>1636</v>
      </c>
      <c r="AJ232" s="145" t="str">
        <f>IF(RIGHT(clonemapC33[[#This Row],[Location]],1)="1",SUM(AH232:AH234),"")</f>
        <v/>
      </c>
      <c r="AK232" t="str">
        <f>_xlfn.CONCAT("CL_",clonemapC33[[#This Row],[Location]])</f>
        <v>CL_CC2-02:03</v>
      </c>
    </row>
    <row r="233" spans="27:37" x14ac:dyDescent="0.35">
      <c r="AA233" s="128" t="s">
        <v>5536</v>
      </c>
      <c r="AB233" s="41" t="s">
        <v>5152</v>
      </c>
      <c r="AC233" s="41" t="s">
        <v>4722</v>
      </c>
      <c r="AD233" s="10" t="s">
        <v>413</v>
      </c>
      <c r="AE233" s="110" t="s">
        <v>413</v>
      </c>
      <c r="AF233" s="110" t="s">
        <v>413</v>
      </c>
      <c r="AG233" s="50" t="s">
        <v>413</v>
      </c>
      <c r="AH233" s="125"/>
      <c r="AI233" s="145" t="s">
        <v>1636</v>
      </c>
      <c r="AJ233" s="145" t="str">
        <f>IF(RIGHT(clonemapC33[[#This Row],[Location]],1)="1",SUM(AH233:AH235),"")</f>
        <v/>
      </c>
      <c r="AK233" t="str">
        <f>_xlfn.CONCAT("CL_",clonemapC33[[#This Row],[Location]])</f>
        <v>CL_CC2-02:04</v>
      </c>
    </row>
    <row r="234" spans="27:37" x14ac:dyDescent="0.35">
      <c r="AA234" s="128" t="s">
        <v>5536</v>
      </c>
      <c r="AB234" s="10" t="s">
        <v>5153</v>
      </c>
      <c r="AC234" s="10" t="s">
        <v>4658</v>
      </c>
      <c r="AD234" s="10" t="s">
        <v>413</v>
      </c>
      <c r="AE234" s="111" t="s">
        <v>413</v>
      </c>
      <c r="AF234" s="111" t="s">
        <v>413</v>
      </c>
      <c r="AG234" s="50" t="s">
        <v>413</v>
      </c>
      <c r="AH234" s="125"/>
      <c r="AI234" s="145" t="s">
        <v>1636</v>
      </c>
      <c r="AJ234" s="145">
        <f>IF(RIGHT(clonemapC33[[#This Row],[Location]],1)="1",SUM(AH234:AH236),"")</f>
        <v>0</v>
      </c>
      <c r="AK234" t="str">
        <f>_xlfn.CONCAT("CL_",clonemapC33[[#This Row],[Location]])</f>
        <v>CL_CC2-03:01</v>
      </c>
    </row>
    <row r="235" spans="27:37" x14ac:dyDescent="0.35">
      <c r="AA235" s="128" t="s">
        <v>5536</v>
      </c>
      <c r="AB235" s="10" t="s">
        <v>5153</v>
      </c>
      <c r="AC235" s="10" t="s">
        <v>4679</v>
      </c>
      <c r="AD235" s="10" t="s">
        <v>413</v>
      </c>
      <c r="AE235" s="111" t="s">
        <v>413</v>
      </c>
      <c r="AF235" s="111" t="s">
        <v>413</v>
      </c>
      <c r="AG235" s="50" t="s">
        <v>413</v>
      </c>
      <c r="AH235" s="125"/>
      <c r="AI235" s="145" t="s">
        <v>1636</v>
      </c>
      <c r="AJ235" s="145" t="str">
        <f>IF(RIGHT(clonemapC33[[#This Row],[Location]],1)="1",SUM(AH235:AH237),"")</f>
        <v/>
      </c>
      <c r="AK235" t="str">
        <f>_xlfn.CONCAT("CL_",clonemapC33[[#This Row],[Location]])</f>
        <v>CL_CC2-03:02</v>
      </c>
    </row>
    <row r="236" spans="27:37" x14ac:dyDescent="0.35">
      <c r="AA236" s="128" t="s">
        <v>5536</v>
      </c>
      <c r="AB236" s="10" t="s">
        <v>5153</v>
      </c>
      <c r="AC236" s="10" t="s">
        <v>4700</v>
      </c>
      <c r="AD236" s="10" t="s">
        <v>413</v>
      </c>
      <c r="AE236" s="111" t="s">
        <v>413</v>
      </c>
      <c r="AF236" s="111" t="s">
        <v>413</v>
      </c>
      <c r="AG236" s="50" t="s">
        <v>413</v>
      </c>
      <c r="AH236" s="124"/>
      <c r="AI236" s="145" t="s">
        <v>1636</v>
      </c>
      <c r="AJ236" s="145" t="str">
        <f>IF(RIGHT(clonemapC33[[#This Row],[Location]],1)="1",SUM(AH236:AH238),"")</f>
        <v/>
      </c>
      <c r="AK236" t="str">
        <f>_xlfn.CONCAT("CL_",clonemapC33[[#This Row],[Location]])</f>
        <v>CL_CC2-03:03</v>
      </c>
    </row>
    <row r="237" spans="27:37" x14ac:dyDescent="0.35">
      <c r="AA237" s="128" t="s">
        <v>5536</v>
      </c>
      <c r="AB237" s="10" t="s">
        <v>5153</v>
      </c>
      <c r="AC237" s="10" t="s">
        <v>4721</v>
      </c>
      <c r="AD237" s="10" t="s">
        <v>413</v>
      </c>
      <c r="AE237" s="110" t="s">
        <v>413</v>
      </c>
      <c r="AF237" s="110" t="s">
        <v>413</v>
      </c>
      <c r="AG237" s="50" t="s">
        <v>413</v>
      </c>
      <c r="AH237" s="124"/>
      <c r="AI237" s="145" t="s">
        <v>1636</v>
      </c>
      <c r="AJ237" s="145" t="str">
        <f>IF(RIGHT(clonemapC33[[#This Row],[Location]],1)="1",SUM(AH237:AH239),"")</f>
        <v/>
      </c>
      <c r="AK237" t="str">
        <f>_xlfn.CONCAT("CL_",clonemapC33[[#This Row],[Location]])</f>
        <v>CL_CC2-03:04</v>
      </c>
    </row>
    <row r="238" spans="27:37" x14ac:dyDescent="0.35">
      <c r="AA238" s="128" t="s">
        <v>5536</v>
      </c>
      <c r="AB238" s="10" t="s">
        <v>5154</v>
      </c>
      <c r="AC238" s="10" t="s">
        <v>4657</v>
      </c>
      <c r="AD238" s="10" t="s">
        <v>413</v>
      </c>
      <c r="AE238" s="111" t="s">
        <v>413</v>
      </c>
      <c r="AF238" s="111" t="s">
        <v>413</v>
      </c>
      <c r="AG238" s="50" t="s">
        <v>413</v>
      </c>
      <c r="AH238" s="125"/>
      <c r="AI238" s="145" t="s">
        <v>1636</v>
      </c>
      <c r="AJ238" s="145">
        <f>IF(RIGHT(clonemapC33[[#This Row],[Location]],1)="1",SUM(AH238:AH240),"")</f>
        <v>0</v>
      </c>
      <c r="AK238" t="str">
        <f>_xlfn.CONCAT("CL_",clonemapC33[[#This Row],[Location]])</f>
        <v>CL_CC2-04:01</v>
      </c>
    </row>
    <row r="239" spans="27:37" x14ac:dyDescent="0.35">
      <c r="AA239" s="128" t="s">
        <v>5536</v>
      </c>
      <c r="AB239" s="10" t="s">
        <v>5154</v>
      </c>
      <c r="AC239" s="10" t="s">
        <v>4678</v>
      </c>
      <c r="AD239" s="10" t="s">
        <v>413</v>
      </c>
      <c r="AE239" s="111" t="s">
        <v>413</v>
      </c>
      <c r="AF239" s="111" t="s">
        <v>413</v>
      </c>
      <c r="AG239" s="50" t="s">
        <v>413</v>
      </c>
      <c r="AH239" s="125"/>
      <c r="AI239" s="145" t="s">
        <v>1636</v>
      </c>
      <c r="AJ239" s="145" t="str">
        <f>IF(RIGHT(clonemapC33[[#This Row],[Location]],1)="1",SUM(AH239:AH241),"")</f>
        <v/>
      </c>
      <c r="AK239" t="str">
        <f>_xlfn.CONCAT("CL_",clonemapC33[[#This Row],[Location]])</f>
        <v>CL_CC2-04:02</v>
      </c>
    </row>
    <row r="240" spans="27:37" x14ac:dyDescent="0.35">
      <c r="AA240" s="128" t="s">
        <v>5536</v>
      </c>
      <c r="AB240" s="10" t="s">
        <v>5154</v>
      </c>
      <c r="AC240" s="10" t="s">
        <v>4699</v>
      </c>
      <c r="AD240" s="10" t="s">
        <v>413</v>
      </c>
      <c r="AE240" s="111" t="s">
        <v>413</v>
      </c>
      <c r="AF240" s="111" t="s">
        <v>413</v>
      </c>
      <c r="AG240" s="50" t="s">
        <v>413</v>
      </c>
      <c r="AH240" s="125"/>
      <c r="AI240" s="145" t="s">
        <v>1636</v>
      </c>
      <c r="AJ240" s="145" t="str">
        <f>IF(RIGHT(clonemapC33[[#This Row],[Location]],1)="1",SUM(AH240:AH242),"")</f>
        <v/>
      </c>
      <c r="AK240" t="str">
        <f>_xlfn.CONCAT("CL_",clonemapC33[[#This Row],[Location]])</f>
        <v>CL_CC2-04:03</v>
      </c>
    </row>
    <row r="241" spans="27:37" x14ac:dyDescent="0.35">
      <c r="AA241" s="128" t="s">
        <v>5536</v>
      </c>
      <c r="AB241" s="10" t="s">
        <v>5154</v>
      </c>
      <c r="AC241" s="10" t="s">
        <v>4720</v>
      </c>
      <c r="AD241" s="10" t="s">
        <v>413</v>
      </c>
      <c r="AE241" s="110" t="s">
        <v>413</v>
      </c>
      <c r="AF241" s="110" t="s">
        <v>413</v>
      </c>
      <c r="AG241" s="50" t="s">
        <v>413</v>
      </c>
      <c r="AH241" s="124"/>
      <c r="AI241" s="145" t="s">
        <v>1636</v>
      </c>
      <c r="AJ241" s="145" t="str">
        <f>IF(RIGHT(clonemapC33[[#This Row],[Location]],1)="1",SUM(AH241:AH243),"")</f>
        <v/>
      </c>
      <c r="AK241" t="str">
        <f>_xlfn.CONCAT("CL_",clonemapC33[[#This Row],[Location]])</f>
        <v>CL_CC2-04:04</v>
      </c>
    </row>
    <row r="242" spans="27:37" x14ac:dyDescent="0.35">
      <c r="AA242" s="128" t="s">
        <v>5536</v>
      </c>
      <c r="AB242" s="10" t="s">
        <v>5155</v>
      </c>
      <c r="AC242" s="10" t="s">
        <v>4656</v>
      </c>
      <c r="AD242" s="10" t="s">
        <v>413</v>
      </c>
      <c r="AE242" s="111" t="s">
        <v>413</v>
      </c>
      <c r="AF242" s="111" t="s">
        <v>413</v>
      </c>
      <c r="AG242" s="50" t="s">
        <v>413</v>
      </c>
      <c r="AH242" s="124"/>
      <c r="AI242" s="145" t="s">
        <v>1636</v>
      </c>
      <c r="AJ242" s="145">
        <f>IF(RIGHT(clonemapC33[[#This Row],[Location]],1)="1",SUM(AH242:AH244),"")</f>
        <v>0</v>
      </c>
      <c r="AK242" t="str">
        <f>_xlfn.CONCAT("CL_",clonemapC33[[#This Row],[Location]])</f>
        <v>CL_CC2-05:01</v>
      </c>
    </row>
    <row r="243" spans="27:37" x14ac:dyDescent="0.35">
      <c r="AA243" s="128" t="s">
        <v>5536</v>
      </c>
      <c r="AB243" s="10" t="s">
        <v>5155</v>
      </c>
      <c r="AC243" s="10" t="s">
        <v>4677</v>
      </c>
      <c r="AD243" s="10" t="s">
        <v>413</v>
      </c>
      <c r="AE243" s="111" t="s">
        <v>413</v>
      </c>
      <c r="AF243" s="111" t="s">
        <v>413</v>
      </c>
      <c r="AG243" s="50" t="s">
        <v>413</v>
      </c>
      <c r="AH243" s="124"/>
      <c r="AI243" s="145" t="s">
        <v>1636</v>
      </c>
      <c r="AJ243" s="145" t="str">
        <f>IF(RIGHT(clonemapC33[[#This Row],[Location]],1)="1",SUM(AH243:AH245),"")</f>
        <v/>
      </c>
      <c r="AK243" t="str">
        <f>_xlfn.CONCAT("CL_",clonemapC33[[#This Row],[Location]])</f>
        <v>CL_CC2-05:02</v>
      </c>
    </row>
    <row r="244" spans="27:37" x14ac:dyDescent="0.35">
      <c r="AA244" s="128" t="s">
        <v>5536</v>
      </c>
      <c r="AB244" s="10" t="s">
        <v>5155</v>
      </c>
      <c r="AC244" s="10" t="s">
        <v>4698</v>
      </c>
      <c r="AD244" s="10" t="s">
        <v>413</v>
      </c>
      <c r="AE244" s="111" t="s">
        <v>413</v>
      </c>
      <c r="AF244" s="111" t="s">
        <v>413</v>
      </c>
      <c r="AG244" s="50" t="s">
        <v>413</v>
      </c>
      <c r="AH244" s="124"/>
      <c r="AI244" s="145" t="s">
        <v>1636</v>
      </c>
      <c r="AJ244" s="145" t="str">
        <f>IF(RIGHT(clonemapC33[[#This Row],[Location]],1)="1",SUM(AH244:AH246),"")</f>
        <v/>
      </c>
      <c r="AK244" t="str">
        <f>_xlfn.CONCAT("CL_",clonemapC33[[#This Row],[Location]])</f>
        <v>CL_CC2-05:03</v>
      </c>
    </row>
    <row r="245" spans="27:37" x14ac:dyDescent="0.35">
      <c r="AA245" s="128" t="s">
        <v>5536</v>
      </c>
      <c r="AB245" s="10" t="s">
        <v>5155</v>
      </c>
      <c r="AC245" s="10" t="s">
        <v>4719</v>
      </c>
      <c r="AD245" s="10" t="s">
        <v>413</v>
      </c>
      <c r="AE245" s="110" t="s">
        <v>413</v>
      </c>
      <c r="AF245" s="110" t="s">
        <v>413</v>
      </c>
      <c r="AG245" s="50" t="s">
        <v>413</v>
      </c>
      <c r="AH245" s="124"/>
      <c r="AI245" s="145" t="s">
        <v>1636</v>
      </c>
      <c r="AJ245" s="145" t="str">
        <f>IF(RIGHT(clonemapC33[[#This Row],[Location]],1)="1",SUM(AH245:AH247),"")</f>
        <v/>
      </c>
      <c r="AK245" t="str">
        <f>_xlfn.CONCAT("CL_",clonemapC33[[#This Row],[Location]])</f>
        <v>CL_CC2-05:04</v>
      </c>
    </row>
    <row r="246" spans="27:37" x14ac:dyDescent="0.35">
      <c r="AA246" s="128" t="s">
        <v>5536</v>
      </c>
      <c r="AB246" s="10" t="s">
        <v>5156</v>
      </c>
      <c r="AC246" s="10" t="s">
        <v>4655</v>
      </c>
      <c r="AD246" s="10" t="s">
        <v>413</v>
      </c>
      <c r="AE246" s="111" t="s">
        <v>413</v>
      </c>
      <c r="AF246" s="111" t="s">
        <v>413</v>
      </c>
      <c r="AG246" s="50" t="s">
        <v>413</v>
      </c>
      <c r="AH246" s="124"/>
      <c r="AI246" s="145" t="s">
        <v>1636</v>
      </c>
      <c r="AJ246" s="145">
        <f>IF(RIGHT(clonemapC33[[#This Row],[Location]],1)="1",SUM(AH246:AH248),"")</f>
        <v>0</v>
      </c>
      <c r="AK246" t="str">
        <f>_xlfn.CONCAT("CL_",clonemapC33[[#This Row],[Location]])</f>
        <v>CL_CC2-06:01</v>
      </c>
    </row>
    <row r="247" spans="27:37" x14ac:dyDescent="0.35">
      <c r="AA247" s="128" t="s">
        <v>5536</v>
      </c>
      <c r="AB247" s="10" t="s">
        <v>5156</v>
      </c>
      <c r="AC247" s="10" t="s">
        <v>4676</v>
      </c>
      <c r="AD247" s="10" t="s">
        <v>413</v>
      </c>
      <c r="AE247" s="111" t="s">
        <v>413</v>
      </c>
      <c r="AF247" s="111" t="s">
        <v>413</v>
      </c>
      <c r="AG247" s="50" t="s">
        <v>413</v>
      </c>
      <c r="AH247" s="124"/>
      <c r="AI247" s="145" t="s">
        <v>1636</v>
      </c>
      <c r="AJ247" s="145" t="str">
        <f>IF(RIGHT(clonemapC33[[#This Row],[Location]],1)="1",SUM(AH247:AH249),"")</f>
        <v/>
      </c>
      <c r="AK247" t="str">
        <f>_xlfn.CONCAT("CL_",clonemapC33[[#This Row],[Location]])</f>
        <v>CL_CC2-06:02</v>
      </c>
    </row>
    <row r="248" spans="27:37" x14ac:dyDescent="0.35">
      <c r="AA248" s="128" t="s">
        <v>5536</v>
      </c>
      <c r="AB248" s="10" t="s">
        <v>5156</v>
      </c>
      <c r="AC248" s="10" t="s">
        <v>4697</v>
      </c>
      <c r="AD248" s="10" t="s">
        <v>413</v>
      </c>
      <c r="AE248" s="111" t="s">
        <v>413</v>
      </c>
      <c r="AF248" s="111" t="s">
        <v>413</v>
      </c>
      <c r="AG248" s="50" t="s">
        <v>413</v>
      </c>
      <c r="AH248" s="124"/>
      <c r="AI248" s="145" t="s">
        <v>1636</v>
      </c>
      <c r="AJ248" s="145" t="str">
        <f>IF(RIGHT(clonemapC33[[#This Row],[Location]],1)="1",SUM(AH248:AH250),"")</f>
        <v/>
      </c>
      <c r="AK248" t="str">
        <f>_xlfn.CONCAT("CL_",clonemapC33[[#This Row],[Location]])</f>
        <v>CL_CC2-06:03</v>
      </c>
    </row>
    <row r="249" spans="27:37" x14ac:dyDescent="0.35">
      <c r="AA249" s="128" t="s">
        <v>5536</v>
      </c>
      <c r="AB249" s="10" t="s">
        <v>5156</v>
      </c>
      <c r="AC249" s="10" t="s">
        <v>4718</v>
      </c>
      <c r="AD249" s="10" t="s">
        <v>413</v>
      </c>
      <c r="AE249" s="110" t="s">
        <v>413</v>
      </c>
      <c r="AF249" s="110" t="s">
        <v>413</v>
      </c>
      <c r="AG249" s="50" t="s">
        <v>413</v>
      </c>
      <c r="AH249" s="124"/>
      <c r="AI249" s="145" t="s">
        <v>1636</v>
      </c>
      <c r="AJ249" s="145" t="str">
        <f>IF(RIGHT(clonemapC33[[#This Row],[Location]],1)="1",SUM(AH249:AH251),"")</f>
        <v/>
      </c>
      <c r="AK249" t="str">
        <f>_xlfn.CONCAT("CL_",clonemapC33[[#This Row],[Location]])</f>
        <v>CL_CC2-06:04</v>
      </c>
    </row>
    <row r="250" spans="27:37" x14ac:dyDescent="0.35">
      <c r="AA250" s="128" t="s">
        <v>5536</v>
      </c>
      <c r="AB250" s="10" t="s">
        <v>5157</v>
      </c>
      <c r="AC250" s="10" t="s">
        <v>4654</v>
      </c>
      <c r="AD250" s="10" t="s">
        <v>413</v>
      </c>
      <c r="AE250" s="111" t="s">
        <v>413</v>
      </c>
      <c r="AF250" s="111" t="s">
        <v>413</v>
      </c>
      <c r="AG250" s="50" t="s">
        <v>413</v>
      </c>
      <c r="AH250" s="124"/>
      <c r="AI250" s="145" t="s">
        <v>1636</v>
      </c>
      <c r="AJ250" s="145">
        <f>IF(RIGHT(clonemapC33[[#This Row],[Location]],1)="1",SUM(AH250:AH252),"")</f>
        <v>0</v>
      </c>
      <c r="AK250" t="str">
        <f>_xlfn.CONCAT("CL_",clonemapC33[[#This Row],[Location]])</f>
        <v>CL_CC2-07:01</v>
      </c>
    </row>
    <row r="251" spans="27:37" x14ac:dyDescent="0.35">
      <c r="AA251" s="128" t="s">
        <v>5536</v>
      </c>
      <c r="AB251" s="10" t="s">
        <v>5157</v>
      </c>
      <c r="AC251" s="10" t="s">
        <v>4675</v>
      </c>
      <c r="AD251" s="10" t="s">
        <v>413</v>
      </c>
      <c r="AE251" s="111" t="s">
        <v>413</v>
      </c>
      <c r="AF251" s="111" t="s">
        <v>413</v>
      </c>
      <c r="AG251" s="50" t="s">
        <v>413</v>
      </c>
      <c r="AH251" s="125"/>
      <c r="AI251" s="145" t="s">
        <v>1636</v>
      </c>
      <c r="AJ251" s="145" t="str">
        <f>IF(RIGHT(clonemapC33[[#This Row],[Location]],1)="1",SUM(AH251:AH253),"")</f>
        <v/>
      </c>
      <c r="AK251" t="str">
        <f>_xlfn.CONCAT("CL_",clonemapC33[[#This Row],[Location]])</f>
        <v>CL_CC2-07:02</v>
      </c>
    </row>
    <row r="252" spans="27:37" x14ac:dyDescent="0.35">
      <c r="AA252" s="128" t="s">
        <v>5536</v>
      </c>
      <c r="AB252" s="10" t="s">
        <v>5157</v>
      </c>
      <c r="AC252" s="10" t="s">
        <v>4696</v>
      </c>
      <c r="AD252" s="10" t="s">
        <v>413</v>
      </c>
      <c r="AE252" s="111" t="s">
        <v>413</v>
      </c>
      <c r="AF252" s="111" t="s">
        <v>413</v>
      </c>
      <c r="AG252" s="50" t="s">
        <v>413</v>
      </c>
      <c r="AH252" s="125"/>
      <c r="AI252" s="145" t="s">
        <v>1636</v>
      </c>
      <c r="AJ252" s="145" t="str">
        <f>IF(RIGHT(clonemapC33[[#This Row],[Location]],1)="1",SUM(AH252:AH254),"")</f>
        <v/>
      </c>
      <c r="AK252" t="str">
        <f>_xlfn.CONCAT("CL_",clonemapC33[[#This Row],[Location]])</f>
        <v>CL_CC2-07:03</v>
      </c>
    </row>
    <row r="253" spans="27:37" x14ac:dyDescent="0.35">
      <c r="AA253" s="128" t="s">
        <v>5536</v>
      </c>
      <c r="AB253" s="10" t="s">
        <v>5157</v>
      </c>
      <c r="AC253" s="10" t="s">
        <v>4717</v>
      </c>
      <c r="AD253" s="10" t="s">
        <v>413</v>
      </c>
      <c r="AE253" s="110" t="s">
        <v>413</v>
      </c>
      <c r="AF253" s="110" t="s">
        <v>413</v>
      </c>
      <c r="AG253" s="50" t="s">
        <v>413</v>
      </c>
      <c r="AH253" s="124"/>
      <c r="AI253" s="145" t="s">
        <v>1636</v>
      </c>
      <c r="AJ253" s="145" t="str">
        <f>IF(RIGHT(clonemapC33[[#This Row],[Location]],1)="1",SUM(AH253:AH255),"")</f>
        <v/>
      </c>
      <c r="AK253" t="str">
        <f>_xlfn.CONCAT("CL_",clonemapC33[[#This Row],[Location]])</f>
        <v>CL_CC2-07:04</v>
      </c>
    </row>
    <row r="254" spans="27:37" x14ac:dyDescent="0.35">
      <c r="AA254" s="128" t="s">
        <v>5536</v>
      </c>
      <c r="AB254" s="10" t="s">
        <v>5158</v>
      </c>
      <c r="AC254" s="10" t="s">
        <v>4667</v>
      </c>
      <c r="AD254" s="10" t="s">
        <v>5114</v>
      </c>
      <c r="AE254" s="111" t="s">
        <v>5159</v>
      </c>
      <c r="AF254" s="111" t="s">
        <v>5159</v>
      </c>
      <c r="AG254" s="50" t="s">
        <v>4926</v>
      </c>
      <c r="AH254" s="124">
        <v>2</v>
      </c>
      <c r="AI254" s="145" t="s">
        <v>2353</v>
      </c>
      <c r="AJ254" s="145">
        <f>IF(RIGHT(clonemapC33[[#This Row],[Location]],1)="1",SUM(AH254:AH256),"")</f>
        <v>49</v>
      </c>
      <c r="AK254" t="str">
        <f>_xlfn.CONCAT("CL_",clonemapC33[[#This Row],[Location]])</f>
        <v>CL_CC3-01:01</v>
      </c>
    </row>
    <row r="255" spans="27:37" x14ac:dyDescent="0.35">
      <c r="AA255" s="128" t="s">
        <v>5536</v>
      </c>
      <c r="AB255" s="10" t="s">
        <v>5158</v>
      </c>
      <c r="AC255" s="10" t="s">
        <v>4688</v>
      </c>
      <c r="AD255" s="10" t="s">
        <v>1477</v>
      </c>
      <c r="AE255" s="111" t="s">
        <v>3144</v>
      </c>
      <c r="AF255" s="111" t="s">
        <v>3144</v>
      </c>
      <c r="AG255" s="50" t="s">
        <v>3750</v>
      </c>
      <c r="AH255" s="124">
        <v>47</v>
      </c>
      <c r="AI255" s="145" t="s">
        <v>2353</v>
      </c>
      <c r="AJ255" s="145" t="str">
        <f>IF(RIGHT(clonemapC33[[#This Row],[Location]],1)="1",SUM(AH255:AH257),"")</f>
        <v/>
      </c>
      <c r="AK255" t="str">
        <f>_xlfn.CONCAT("CL_",clonemapC33[[#This Row],[Location]])</f>
        <v>CL_CC3-01:02</v>
      </c>
    </row>
    <row r="256" spans="27:37" x14ac:dyDescent="0.35">
      <c r="AA256" s="128" t="s">
        <v>5536</v>
      </c>
      <c r="AB256" s="10" t="s">
        <v>5158</v>
      </c>
      <c r="AC256" s="10" t="s">
        <v>4709</v>
      </c>
      <c r="AD256" s="10" t="s">
        <v>413</v>
      </c>
      <c r="AE256" s="111" t="s">
        <v>413</v>
      </c>
      <c r="AF256" s="111" t="s">
        <v>413</v>
      </c>
      <c r="AG256" s="50" t="s">
        <v>413</v>
      </c>
      <c r="AH256" s="124"/>
      <c r="AI256" s="145" t="s">
        <v>1636</v>
      </c>
      <c r="AJ256" s="145" t="str">
        <f>IF(RIGHT(clonemapC33[[#This Row],[Location]],1)="1",SUM(AH256:AH258),"")</f>
        <v/>
      </c>
      <c r="AK256" t="str">
        <f>_xlfn.CONCAT("CL_",clonemapC33[[#This Row],[Location]])</f>
        <v>CL_CC3-01:03</v>
      </c>
    </row>
    <row r="257" spans="27:37" x14ac:dyDescent="0.35">
      <c r="AA257" s="128" t="s">
        <v>5536</v>
      </c>
      <c r="AB257" s="10" t="s">
        <v>5158</v>
      </c>
      <c r="AC257" s="10" t="s">
        <v>4730</v>
      </c>
      <c r="AD257" s="10" t="s">
        <v>413</v>
      </c>
      <c r="AE257" s="110" t="s">
        <v>413</v>
      </c>
      <c r="AF257" s="110" t="s">
        <v>413</v>
      </c>
      <c r="AG257" s="50" t="s">
        <v>413</v>
      </c>
      <c r="AH257" s="124"/>
      <c r="AI257" s="145" t="s">
        <v>1636</v>
      </c>
      <c r="AJ257" s="145" t="str">
        <f>IF(RIGHT(clonemapC33[[#This Row],[Location]],1)="1",SUM(AH257:AH259),"")</f>
        <v/>
      </c>
      <c r="AK257" t="str">
        <f>_xlfn.CONCAT("CL_",clonemapC33[[#This Row],[Location]])</f>
        <v>CL_CC3-01:04</v>
      </c>
    </row>
    <row r="258" spans="27:37" x14ac:dyDescent="0.35">
      <c r="AA258" s="128" t="s">
        <v>5536</v>
      </c>
      <c r="AB258" s="10" t="s">
        <v>5160</v>
      </c>
      <c r="AC258" s="10" t="s">
        <v>4666</v>
      </c>
      <c r="AD258" s="10" t="s">
        <v>1477</v>
      </c>
      <c r="AE258" s="111" t="s">
        <v>3144</v>
      </c>
      <c r="AF258" s="111" t="s">
        <v>3144</v>
      </c>
      <c r="AG258" s="50" t="s">
        <v>3747</v>
      </c>
      <c r="AH258" s="124">
        <v>13</v>
      </c>
      <c r="AI258" s="145" t="s">
        <v>2353</v>
      </c>
      <c r="AJ258" s="145">
        <f>IF(RIGHT(clonemapC33[[#This Row],[Location]],1)="1",SUM(AH258:AH260),"")</f>
        <v>49</v>
      </c>
      <c r="AK258" t="str">
        <f>_xlfn.CONCAT("CL_",clonemapC33[[#This Row],[Location]])</f>
        <v>CL_CC3-02:01</v>
      </c>
    </row>
    <row r="259" spans="27:37" x14ac:dyDescent="0.35">
      <c r="AA259" s="128" t="s">
        <v>5536</v>
      </c>
      <c r="AB259" s="10" t="s">
        <v>5160</v>
      </c>
      <c r="AC259" s="10" t="s">
        <v>4687</v>
      </c>
      <c r="AD259" s="10" t="s">
        <v>1477</v>
      </c>
      <c r="AE259" s="111" t="s">
        <v>3144</v>
      </c>
      <c r="AF259" s="111" t="s">
        <v>3144</v>
      </c>
      <c r="AG259" s="50" t="s">
        <v>3772</v>
      </c>
      <c r="AH259" s="125">
        <v>36</v>
      </c>
      <c r="AI259" s="145" t="s">
        <v>2353</v>
      </c>
      <c r="AJ259" s="145" t="str">
        <f>IF(RIGHT(clonemapC33[[#This Row],[Location]],1)="1",SUM(AH259:AH261),"")</f>
        <v/>
      </c>
      <c r="AK259" t="str">
        <f>_xlfn.CONCAT("CL_",clonemapC33[[#This Row],[Location]])</f>
        <v>CL_CC3-02:02</v>
      </c>
    </row>
    <row r="260" spans="27:37" x14ac:dyDescent="0.35">
      <c r="AA260" s="128" t="s">
        <v>5536</v>
      </c>
      <c r="AB260" s="10" t="s">
        <v>5160</v>
      </c>
      <c r="AC260" s="10" t="s">
        <v>4708</v>
      </c>
      <c r="AD260" s="10" t="s">
        <v>413</v>
      </c>
      <c r="AE260" s="111" t="s">
        <v>413</v>
      </c>
      <c r="AF260" s="111" t="s">
        <v>413</v>
      </c>
      <c r="AG260" s="50" t="s">
        <v>413</v>
      </c>
      <c r="AH260" s="124"/>
      <c r="AI260" s="145" t="s">
        <v>1636</v>
      </c>
      <c r="AJ260" s="145" t="str">
        <f>IF(RIGHT(clonemapC33[[#This Row],[Location]],1)="1",SUM(AH260:AH262),"")</f>
        <v/>
      </c>
      <c r="AK260" t="str">
        <f>_xlfn.CONCAT("CL_",clonemapC33[[#This Row],[Location]])</f>
        <v>CL_CC3-02:03</v>
      </c>
    </row>
    <row r="261" spans="27:37" x14ac:dyDescent="0.35">
      <c r="AA261" s="128" t="s">
        <v>5536</v>
      </c>
      <c r="AB261" s="10" t="s">
        <v>5160</v>
      </c>
      <c r="AC261" s="10" t="s">
        <v>4729</v>
      </c>
      <c r="AD261" s="10" t="s">
        <v>413</v>
      </c>
      <c r="AE261" s="110" t="s">
        <v>413</v>
      </c>
      <c r="AF261" s="110" t="s">
        <v>413</v>
      </c>
      <c r="AG261" s="50" t="s">
        <v>413</v>
      </c>
      <c r="AH261" s="124"/>
      <c r="AI261" s="145" t="s">
        <v>1636</v>
      </c>
      <c r="AJ261" s="145" t="str">
        <f>IF(RIGHT(clonemapC33[[#This Row],[Location]],1)="1",SUM(AH261:AH263),"")</f>
        <v/>
      </c>
      <c r="AK261" t="str">
        <f>_xlfn.CONCAT("CL_",clonemapC33[[#This Row],[Location]])</f>
        <v>CL_CC3-02:04</v>
      </c>
    </row>
    <row r="262" spans="27:37" x14ac:dyDescent="0.35">
      <c r="AA262" s="128" t="s">
        <v>5536</v>
      </c>
      <c r="AB262" s="10" t="s">
        <v>5161</v>
      </c>
      <c r="AC262" s="10" t="s">
        <v>4665</v>
      </c>
      <c r="AD262" s="10" t="s">
        <v>819</v>
      </c>
      <c r="AE262" s="111" t="s">
        <v>2979</v>
      </c>
      <c r="AF262" s="111" t="s">
        <v>2979</v>
      </c>
      <c r="AG262" s="50" t="s">
        <v>4927</v>
      </c>
      <c r="AH262" s="125">
        <v>15</v>
      </c>
      <c r="AI262" s="145" t="s">
        <v>2353</v>
      </c>
      <c r="AJ262" s="145">
        <f>IF(RIGHT(clonemapC33[[#This Row],[Location]],1)="1",SUM(AH262:AH264),"")</f>
        <v>49</v>
      </c>
      <c r="AK262" t="str">
        <f>_xlfn.CONCAT("CL_",clonemapC33[[#This Row],[Location]])</f>
        <v>CL_CC3-03:01</v>
      </c>
    </row>
    <row r="263" spans="27:37" x14ac:dyDescent="0.35">
      <c r="AA263" s="128" t="s">
        <v>5536</v>
      </c>
      <c r="AB263" s="10" t="s">
        <v>5161</v>
      </c>
      <c r="AC263" s="10" t="s">
        <v>4686</v>
      </c>
      <c r="AD263" s="10" t="s">
        <v>832</v>
      </c>
      <c r="AE263" s="111" t="s">
        <v>1111</v>
      </c>
      <c r="AF263" s="111" t="s">
        <v>1111</v>
      </c>
      <c r="AG263" s="50" t="s">
        <v>4459</v>
      </c>
      <c r="AH263" s="124">
        <v>34</v>
      </c>
      <c r="AI263" s="145" t="s">
        <v>2353</v>
      </c>
      <c r="AJ263" s="145" t="str">
        <f>IF(RIGHT(clonemapC33[[#This Row],[Location]],1)="1",SUM(AH263:AH265),"")</f>
        <v/>
      </c>
      <c r="AK263" t="str">
        <f>_xlfn.CONCAT("CL_",clonemapC33[[#This Row],[Location]])</f>
        <v>CL_CC3-03:02</v>
      </c>
    </row>
    <row r="264" spans="27:37" x14ac:dyDescent="0.35">
      <c r="AA264" s="128" t="s">
        <v>5536</v>
      </c>
      <c r="AB264" s="10" t="s">
        <v>5161</v>
      </c>
      <c r="AC264" s="10" t="s">
        <v>4707</v>
      </c>
      <c r="AD264" s="10" t="s">
        <v>413</v>
      </c>
      <c r="AE264" s="111" t="s">
        <v>413</v>
      </c>
      <c r="AF264" s="111" t="s">
        <v>413</v>
      </c>
      <c r="AG264" s="50" t="s">
        <v>413</v>
      </c>
      <c r="AH264" s="124"/>
      <c r="AI264" s="145" t="s">
        <v>1636</v>
      </c>
      <c r="AJ264" s="145" t="str">
        <f>IF(RIGHT(clonemapC33[[#This Row],[Location]],1)="1",SUM(AH264:AH266),"")</f>
        <v/>
      </c>
      <c r="AK264" t="str">
        <f>_xlfn.CONCAT("CL_",clonemapC33[[#This Row],[Location]])</f>
        <v>CL_CC3-03:03</v>
      </c>
    </row>
    <row r="265" spans="27:37" x14ac:dyDescent="0.35">
      <c r="AA265" s="128" t="s">
        <v>5536</v>
      </c>
      <c r="AB265" s="10" t="s">
        <v>5161</v>
      </c>
      <c r="AC265" s="10" t="s">
        <v>4728</v>
      </c>
      <c r="AD265" s="10" t="s">
        <v>413</v>
      </c>
      <c r="AE265" s="110" t="s">
        <v>413</v>
      </c>
      <c r="AF265" s="110" t="s">
        <v>413</v>
      </c>
      <c r="AG265" s="50" t="s">
        <v>413</v>
      </c>
      <c r="AH265" s="124"/>
      <c r="AI265" s="145" t="s">
        <v>1636</v>
      </c>
      <c r="AJ265" s="145" t="str">
        <f>IF(RIGHT(clonemapC33[[#This Row],[Location]],1)="1",SUM(AH265:AH267),"")</f>
        <v/>
      </c>
      <c r="AK265" t="str">
        <f>_xlfn.CONCAT("CL_",clonemapC33[[#This Row],[Location]])</f>
        <v>CL_CC3-03:04</v>
      </c>
    </row>
    <row r="266" spans="27:37" x14ac:dyDescent="0.35">
      <c r="AA266" s="128" t="s">
        <v>5536</v>
      </c>
      <c r="AB266" s="10" t="s">
        <v>5162</v>
      </c>
      <c r="AC266" s="10" t="s">
        <v>4664</v>
      </c>
      <c r="AD266" s="10" t="s">
        <v>832</v>
      </c>
      <c r="AE266" s="111" t="s">
        <v>1111</v>
      </c>
      <c r="AF266" s="111" t="s">
        <v>1111</v>
      </c>
      <c r="AG266" s="50" t="s">
        <v>4463</v>
      </c>
      <c r="AH266" s="125">
        <v>9</v>
      </c>
      <c r="AI266" s="145" t="s">
        <v>2353</v>
      </c>
      <c r="AJ266" s="145">
        <f>IF(RIGHT(clonemapC33[[#This Row],[Location]],1)="1",SUM(AH266:AH268),"")</f>
        <v>48</v>
      </c>
      <c r="AK266" t="str">
        <f>_xlfn.CONCAT("CL_",clonemapC33[[#This Row],[Location]])</f>
        <v>CL_CC3-04:01</v>
      </c>
    </row>
    <row r="267" spans="27:37" x14ac:dyDescent="0.35">
      <c r="AA267" s="128" t="s">
        <v>5536</v>
      </c>
      <c r="AB267" s="10" t="s">
        <v>5162</v>
      </c>
      <c r="AC267" s="10" t="s">
        <v>4685</v>
      </c>
      <c r="AD267" s="10" t="s">
        <v>819</v>
      </c>
      <c r="AE267" s="111" t="s">
        <v>2979</v>
      </c>
      <c r="AF267" s="111" t="s">
        <v>2979</v>
      </c>
      <c r="AG267" s="50" t="s">
        <v>4928</v>
      </c>
      <c r="AH267" s="124">
        <v>23</v>
      </c>
      <c r="AI267" s="145" t="s">
        <v>2353</v>
      </c>
      <c r="AJ267" s="145" t="str">
        <f>IF(RIGHT(clonemapC33[[#This Row],[Location]],1)="1",SUM(AH267:AH269),"")</f>
        <v/>
      </c>
      <c r="AK267" t="str">
        <f>_xlfn.CONCAT("CL_",clonemapC33[[#This Row],[Location]])</f>
        <v>CL_CC3-04:02</v>
      </c>
    </row>
    <row r="268" spans="27:37" x14ac:dyDescent="0.35">
      <c r="AA268" s="128" t="s">
        <v>5536</v>
      </c>
      <c r="AB268" s="10" t="s">
        <v>5162</v>
      </c>
      <c r="AC268" s="10" t="s">
        <v>4706</v>
      </c>
      <c r="AD268" s="10" t="s">
        <v>5114</v>
      </c>
      <c r="AE268" s="111" t="s">
        <v>5159</v>
      </c>
      <c r="AF268" s="111" t="s">
        <v>5159</v>
      </c>
      <c r="AG268" s="50" t="s">
        <v>4926</v>
      </c>
      <c r="AH268" s="124">
        <v>16</v>
      </c>
      <c r="AI268" s="145" t="s">
        <v>2353</v>
      </c>
      <c r="AJ268" s="145" t="str">
        <f>IF(RIGHT(clonemapC33[[#This Row],[Location]],1)="1",SUM(AH268:AH270),"")</f>
        <v/>
      </c>
      <c r="AK268" t="str">
        <f>_xlfn.CONCAT("CL_",clonemapC33[[#This Row],[Location]])</f>
        <v>CL_CC3-04:03</v>
      </c>
    </row>
    <row r="269" spans="27:37" x14ac:dyDescent="0.35">
      <c r="AA269" s="128" t="s">
        <v>5536</v>
      </c>
      <c r="AB269" s="10" t="s">
        <v>5162</v>
      </c>
      <c r="AC269" s="10" t="s">
        <v>4727</v>
      </c>
      <c r="AD269" s="10" t="s">
        <v>413</v>
      </c>
      <c r="AE269" s="110" t="s">
        <v>413</v>
      </c>
      <c r="AF269" s="110" t="s">
        <v>413</v>
      </c>
      <c r="AG269" s="50" t="s">
        <v>413</v>
      </c>
      <c r="AH269" s="124"/>
      <c r="AI269" s="145" t="s">
        <v>1636</v>
      </c>
      <c r="AJ269" s="145" t="str">
        <f>IF(RIGHT(clonemapC33[[#This Row],[Location]],1)="1",SUM(AH269:AH271),"")</f>
        <v/>
      </c>
      <c r="AK269" t="str">
        <f>_xlfn.CONCAT("CL_",clonemapC33[[#This Row],[Location]])</f>
        <v>CL_CC3-04:04</v>
      </c>
    </row>
    <row r="270" spans="27:37" x14ac:dyDescent="0.35">
      <c r="AA270" s="128" t="s">
        <v>5536</v>
      </c>
      <c r="AB270" s="10" t="s">
        <v>5163</v>
      </c>
      <c r="AC270" s="10" t="s">
        <v>4663</v>
      </c>
      <c r="AD270" s="10" t="s">
        <v>1477</v>
      </c>
      <c r="AE270" s="110" t="s">
        <v>3144</v>
      </c>
      <c r="AF270" s="110" t="s">
        <v>3144</v>
      </c>
      <c r="AG270" s="50" t="s">
        <v>4294</v>
      </c>
      <c r="AH270" s="124">
        <v>49</v>
      </c>
      <c r="AI270" s="145" t="s">
        <v>2353</v>
      </c>
      <c r="AJ270" s="145">
        <f>IF(RIGHT(clonemapC33[[#This Row],[Location]],1)="1",SUM(AH270:AH272),"")</f>
        <v>49</v>
      </c>
      <c r="AK270" t="str">
        <f>_xlfn.CONCAT("CL_",clonemapC33[[#This Row],[Location]])</f>
        <v>CL_CC3-05:01</v>
      </c>
    </row>
    <row r="271" spans="27:37" x14ac:dyDescent="0.35">
      <c r="AA271" s="128" t="s">
        <v>5536</v>
      </c>
      <c r="AB271" s="10" t="s">
        <v>5163</v>
      </c>
      <c r="AC271" s="10" t="s">
        <v>4684</v>
      </c>
      <c r="AD271" s="10" t="s">
        <v>413</v>
      </c>
      <c r="AE271" s="110" t="s">
        <v>413</v>
      </c>
      <c r="AF271" s="110" t="s">
        <v>413</v>
      </c>
      <c r="AG271" s="50" t="s">
        <v>413</v>
      </c>
      <c r="AH271" s="124"/>
      <c r="AI271" s="145" t="s">
        <v>1636</v>
      </c>
      <c r="AJ271" s="145" t="str">
        <f>IF(RIGHT(clonemapC33[[#This Row],[Location]],1)="1",SUM(AH271:AH273),"")</f>
        <v/>
      </c>
      <c r="AK271" t="str">
        <f>_xlfn.CONCAT("CL_",clonemapC33[[#This Row],[Location]])</f>
        <v>CL_CC3-05:02</v>
      </c>
    </row>
    <row r="272" spans="27:37" x14ac:dyDescent="0.35">
      <c r="AA272" s="128" t="s">
        <v>5536</v>
      </c>
      <c r="AB272" s="10" t="s">
        <v>5163</v>
      </c>
      <c r="AC272" s="10" t="s">
        <v>4705</v>
      </c>
      <c r="AD272" s="10" t="s">
        <v>413</v>
      </c>
      <c r="AE272" s="110" t="s">
        <v>413</v>
      </c>
      <c r="AF272" s="110" t="s">
        <v>413</v>
      </c>
      <c r="AG272" s="50" t="s">
        <v>413</v>
      </c>
      <c r="AH272" s="124"/>
      <c r="AI272" s="145" t="s">
        <v>1636</v>
      </c>
      <c r="AJ272" s="145" t="str">
        <f>IF(RIGHT(clonemapC33[[#This Row],[Location]],1)="1",SUM(AH272:AH274),"")</f>
        <v/>
      </c>
      <c r="AK272" t="str">
        <f>_xlfn.CONCAT("CL_",clonemapC33[[#This Row],[Location]])</f>
        <v>CL_CC3-05:03</v>
      </c>
    </row>
    <row r="273" spans="27:37" x14ac:dyDescent="0.35">
      <c r="AA273" s="128" t="s">
        <v>5536</v>
      </c>
      <c r="AB273" s="10" t="s">
        <v>5163</v>
      </c>
      <c r="AC273" s="10" t="s">
        <v>4726</v>
      </c>
      <c r="AD273" s="10" t="s">
        <v>413</v>
      </c>
      <c r="AE273" s="110" t="s">
        <v>413</v>
      </c>
      <c r="AF273" s="110" t="s">
        <v>413</v>
      </c>
      <c r="AG273" s="50" t="s">
        <v>413</v>
      </c>
      <c r="AH273" s="124"/>
      <c r="AI273" s="145" t="s">
        <v>1636</v>
      </c>
      <c r="AJ273" s="145" t="str">
        <f>IF(RIGHT(clonemapC33[[#This Row],[Location]],1)="1",SUM(AH273:AH275),"")</f>
        <v/>
      </c>
      <c r="AK273" t="str">
        <f>_xlfn.CONCAT("CL_",clonemapC33[[#This Row],[Location]])</f>
        <v>CL_CC3-05:04</v>
      </c>
    </row>
    <row r="274" spans="27:37" x14ac:dyDescent="0.35">
      <c r="AA274" s="128" t="s">
        <v>5536</v>
      </c>
      <c r="AB274" s="10" t="s">
        <v>5164</v>
      </c>
      <c r="AC274" s="10" t="s">
        <v>4662</v>
      </c>
      <c r="AD274" s="10" t="s">
        <v>834</v>
      </c>
      <c r="AE274" s="110" t="s">
        <v>1150</v>
      </c>
      <c r="AF274" s="110" t="s">
        <v>1150</v>
      </c>
      <c r="AG274" s="50" t="s">
        <v>4917</v>
      </c>
      <c r="AH274" s="124">
        <v>9</v>
      </c>
      <c r="AI274" s="145" t="s">
        <v>2353</v>
      </c>
      <c r="AJ274" s="145">
        <f>IF(RIGHT(clonemapC33[[#This Row],[Location]],1)="1",SUM(AH274:AH276),"")</f>
        <v>49</v>
      </c>
      <c r="AK274" t="str">
        <f>_xlfn.CONCAT("CL_",clonemapC33[[#This Row],[Location]])</f>
        <v>CL_CC3-06:01</v>
      </c>
    </row>
    <row r="275" spans="27:37" x14ac:dyDescent="0.35">
      <c r="AA275" s="128" t="s">
        <v>5536</v>
      </c>
      <c r="AB275" s="10" t="s">
        <v>5164</v>
      </c>
      <c r="AC275" s="10" t="s">
        <v>4683</v>
      </c>
      <c r="AD275" s="10" t="s">
        <v>829</v>
      </c>
      <c r="AE275" s="110" t="s">
        <v>1083</v>
      </c>
      <c r="AF275" s="110" t="s">
        <v>1083</v>
      </c>
      <c r="AG275" s="50" t="s">
        <v>4308</v>
      </c>
      <c r="AH275" s="124">
        <v>33</v>
      </c>
      <c r="AI275" s="145" t="s">
        <v>2353</v>
      </c>
      <c r="AJ275" s="145" t="str">
        <f>IF(RIGHT(clonemapC33[[#This Row],[Location]],1)="1",SUM(AH275:AH277),"")</f>
        <v/>
      </c>
      <c r="AK275" t="str">
        <f>_xlfn.CONCAT("CL_",clonemapC33[[#This Row],[Location]])</f>
        <v>CL_CC3-06:02</v>
      </c>
    </row>
    <row r="276" spans="27:37" x14ac:dyDescent="0.35">
      <c r="AA276" s="128" t="s">
        <v>5536</v>
      </c>
      <c r="AB276" s="10" t="s">
        <v>5164</v>
      </c>
      <c r="AC276" s="10" t="s">
        <v>4704</v>
      </c>
      <c r="AD276" s="10" t="s">
        <v>819</v>
      </c>
      <c r="AE276" s="110" t="s">
        <v>2979</v>
      </c>
      <c r="AF276" s="110" t="s">
        <v>2979</v>
      </c>
      <c r="AG276" s="50" t="s">
        <v>4927</v>
      </c>
      <c r="AH276" s="124">
        <v>7</v>
      </c>
      <c r="AI276" s="145" t="s">
        <v>2353</v>
      </c>
      <c r="AJ276" s="145" t="str">
        <f>IF(RIGHT(clonemapC33[[#This Row],[Location]],1)="1",SUM(AH276:AH278),"")</f>
        <v/>
      </c>
      <c r="AK276" t="str">
        <f>_xlfn.CONCAT("CL_",clonemapC33[[#This Row],[Location]])</f>
        <v>CL_CC3-06:03</v>
      </c>
    </row>
    <row r="277" spans="27:37" x14ac:dyDescent="0.35">
      <c r="AA277" s="128" t="s">
        <v>5536</v>
      </c>
      <c r="AB277" s="10" t="s">
        <v>5164</v>
      </c>
      <c r="AC277" s="10" t="s">
        <v>4725</v>
      </c>
      <c r="AD277" s="10" t="s">
        <v>413</v>
      </c>
      <c r="AE277" s="110" t="s">
        <v>413</v>
      </c>
      <c r="AF277" s="110" t="s">
        <v>413</v>
      </c>
      <c r="AG277" s="50" t="s">
        <v>413</v>
      </c>
      <c r="AH277" s="124"/>
      <c r="AI277" s="145" t="s">
        <v>1636</v>
      </c>
      <c r="AJ277" s="145" t="str">
        <f>IF(RIGHT(clonemapC33[[#This Row],[Location]],1)="1",SUM(AH277:AH279),"")</f>
        <v/>
      </c>
      <c r="AK277" t="str">
        <f>_xlfn.CONCAT("CL_",clonemapC33[[#This Row],[Location]])</f>
        <v>CL_CC3-06:04</v>
      </c>
    </row>
    <row r="278" spans="27:37" x14ac:dyDescent="0.35">
      <c r="AA278" s="128" t="s">
        <v>5536</v>
      </c>
      <c r="AB278" s="10" t="s">
        <v>5165</v>
      </c>
      <c r="AC278" s="10" t="s">
        <v>4661</v>
      </c>
      <c r="AD278" s="10" t="s">
        <v>829</v>
      </c>
      <c r="AE278" s="110" t="s">
        <v>1083</v>
      </c>
      <c r="AF278" s="110" t="s">
        <v>1083</v>
      </c>
      <c r="AG278" s="50" t="s">
        <v>4300</v>
      </c>
      <c r="AH278" s="124">
        <v>49</v>
      </c>
      <c r="AI278" s="145" t="s">
        <v>2353</v>
      </c>
      <c r="AJ278" s="145">
        <f>IF(RIGHT(clonemapC33[[#This Row],[Location]],1)="1",SUM(AH278:AH280),"")</f>
        <v>49</v>
      </c>
      <c r="AK278" t="str">
        <f>_xlfn.CONCAT("CL_",clonemapC33[[#This Row],[Location]])</f>
        <v>CL_CC3-07:01</v>
      </c>
    </row>
    <row r="279" spans="27:37" x14ac:dyDescent="0.35">
      <c r="AA279" s="128" t="s">
        <v>5536</v>
      </c>
      <c r="AB279" s="10" t="s">
        <v>5165</v>
      </c>
      <c r="AC279" s="10" t="s">
        <v>4682</v>
      </c>
      <c r="AD279" s="10" t="s">
        <v>413</v>
      </c>
      <c r="AE279" s="110" t="s">
        <v>413</v>
      </c>
      <c r="AF279" s="110" t="s">
        <v>413</v>
      </c>
      <c r="AG279" s="50" t="s">
        <v>413</v>
      </c>
      <c r="AH279" s="124"/>
      <c r="AI279" s="145" t="s">
        <v>1636</v>
      </c>
      <c r="AJ279" s="145" t="str">
        <f>IF(RIGHT(clonemapC33[[#This Row],[Location]],1)="1",SUM(AH279:AH281),"")</f>
        <v/>
      </c>
      <c r="AK279" t="str">
        <f>_xlfn.CONCAT("CL_",clonemapC33[[#This Row],[Location]])</f>
        <v>CL_CC3-07:02</v>
      </c>
    </row>
    <row r="280" spans="27:37" x14ac:dyDescent="0.35">
      <c r="AA280" s="128" t="s">
        <v>5536</v>
      </c>
      <c r="AB280" s="10" t="s">
        <v>5165</v>
      </c>
      <c r="AC280" s="10" t="s">
        <v>4703</v>
      </c>
      <c r="AD280" s="10" t="s">
        <v>413</v>
      </c>
      <c r="AE280" s="110" t="s">
        <v>413</v>
      </c>
      <c r="AF280" s="110" t="s">
        <v>413</v>
      </c>
      <c r="AG280" s="50" t="s">
        <v>413</v>
      </c>
      <c r="AH280" s="124"/>
      <c r="AI280" s="145" t="s">
        <v>1636</v>
      </c>
      <c r="AJ280" s="145" t="str">
        <f>IF(RIGHT(clonemapC33[[#This Row],[Location]],1)="1",SUM(AH280:AH282),"")</f>
        <v/>
      </c>
      <c r="AK280" t="str">
        <f>_xlfn.CONCAT("CL_",clonemapC33[[#This Row],[Location]])</f>
        <v>CL_CC3-07:03</v>
      </c>
    </row>
    <row r="281" spans="27:37" x14ac:dyDescent="0.35">
      <c r="AA281" s="128" t="s">
        <v>5536</v>
      </c>
      <c r="AB281" s="10" t="s">
        <v>5165</v>
      </c>
      <c r="AC281" s="10" t="s">
        <v>4724</v>
      </c>
      <c r="AD281" s="10" t="s">
        <v>413</v>
      </c>
      <c r="AE281" s="110" t="s">
        <v>413</v>
      </c>
      <c r="AF281" s="110" t="s">
        <v>413</v>
      </c>
      <c r="AG281" s="50" t="s">
        <v>413</v>
      </c>
      <c r="AH281" s="124"/>
      <c r="AI281" s="145" t="s">
        <v>1636</v>
      </c>
      <c r="AJ281" s="145" t="str">
        <f>IF(RIGHT(clonemapC33[[#This Row],[Location]],1)="1",SUM(AH281:AH283),"")</f>
        <v/>
      </c>
      <c r="AK281" t="str">
        <f>_xlfn.CONCAT("CL_",clonemapC33[[#This Row],[Location]])</f>
        <v>CL_CC3-07:04</v>
      </c>
    </row>
    <row r="282" spans="27:37" x14ac:dyDescent="0.35">
      <c r="AA282" s="128" t="s">
        <v>5536</v>
      </c>
      <c r="AB282" s="10" t="s">
        <v>5166</v>
      </c>
      <c r="AC282" s="10" t="s">
        <v>4569</v>
      </c>
      <c r="AD282" s="10" t="s">
        <v>834</v>
      </c>
      <c r="AE282" s="111" t="s">
        <v>1150</v>
      </c>
      <c r="AF282" s="111" t="s">
        <v>1150</v>
      </c>
      <c r="AG282" s="50" t="s">
        <v>4299</v>
      </c>
      <c r="AH282" s="124">
        <v>49</v>
      </c>
      <c r="AI282" s="145" t="s">
        <v>2353</v>
      </c>
      <c r="AJ282" s="145">
        <f>IF(RIGHT(clonemapC33[[#This Row],[Location]],1)="1",SUM(AH282:AH284),"")</f>
        <v>49</v>
      </c>
      <c r="AK282" t="str">
        <f>_xlfn.CONCAT("CL_",clonemapC33[[#This Row],[Location]])</f>
        <v>CL_DD1-01:01</v>
      </c>
    </row>
    <row r="283" spans="27:37" x14ac:dyDescent="0.35">
      <c r="AA283" s="128" t="s">
        <v>5536</v>
      </c>
      <c r="AB283" s="10" t="s">
        <v>5166</v>
      </c>
      <c r="AC283" s="10" t="s">
        <v>4590</v>
      </c>
      <c r="AD283" s="10" t="s">
        <v>413</v>
      </c>
      <c r="AE283" s="111" t="s">
        <v>413</v>
      </c>
      <c r="AF283" s="111" t="s">
        <v>413</v>
      </c>
      <c r="AG283" s="50" t="s">
        <v>413</v>
      </c>
      <c r="AH283" s="124"/>
      <c r="AI283" s="145" t="s">
        <v>1636</v>
      </c>
      <c r="AJ283" s="145" t="str">
        <f>IF(RIGHT(clonemapC33[[#This Row],[Location]],1)="1",SUM(AH283:AH285),"")</f>
        <v/>
      </c>
      <c r="AK283" t="str">
        <f>_xlfn.CONCAT("CL_",clonemapC33[[#This Row],[Location]])</f>
        <v>CL_DD1-01:02</v>
      </c>
    </row>
    <row r="284" spans="27:37" x14ac:dyDescent="0.35">
      <c r="AA284" s="128" t="s">
        <v>5536</v>
      </c>
      <c r="AB284" s="10" t="s">
        <v>5166</v>
      </c>
      <c r="AC284" s="10" t="s">
        <v>4611</v>
      </c>
      <c r="AD284" s="10" t="s">
        <v>413</v>
      </c>
      <c r="AE284" s="111" t="s">
        <v>413</v>
      </c>
      <c r="AF284" s="111" t="s">
        <v>413</v>
      </c>
      <c r="AG284" s="50" t="s">
        <v>413</v>
      </c>
      <c r="AH284" s="124"/>
      <c r="AI284" s="145" t="s">
        <v>1636</v>
      </c>
      <c r="AJ284" s="145" t="str">
        <f>IF(RIGHT(clonemapC33[[#This Row],[Location]],1)="1",SUM(AH284:AH286),"")</f>
        <v/>
      </c>
      <c r="AK284" t="str">
        <f>_xlfn.CONCAT("CL_",clonemapC33[[#This Row],[Location]])</f>
        <v>CL_DD1-01:03</v>
      </c>
    </row>
    <row r="285" spans="27:37" x14ac:dyDescent="0.35">
      <c r="AA285" s="128" t="s">
        <v>5536</v>
      </c>
      <c r="AB285" s="10" t="s">
        <v>5166</v>
      </c>
      <c r="AC285" s="10" t="s">
        <v>4632</v>
      </c>
      <c r="AD285" s="10" t="s">
        <v>413</v>
      </c>
      <c r="AE285" s="110" t="s">
        <v>413</v>
      </c>
      <c r="AF285" s="110" t="s">
        <v>413</v>
      </c>
      <c r="AG285" s="50" t="s">
        <v>413</v>
      </c>
      <c r="AH285" s="124"/>
      <c r="AI285" s="145" t="s">
        <v>1636</v>
      </c>
      <c r="AJ285" s="145" t="str">
        <f>IF(RIGHT(clonemapC33[[#This Row],[Location]],1)="1",SUM(AH285:AH287),"")</f>
        <v/>
      </c>
      <c r="AK285" t="str">
        <f>_xlfn.CONCAT("CL_",clonemapC33[[#This Row],[Location]])</f>
        <v>CL_DD1-01:04</v>
      </c>
    </row>
    <row r="286" spans="27:37" x14ac:dyDescent="0.35">
      <c r="AA286" s="128" t="s">
        <v>5536</v>
      </c>
      <c r="AB286" s="10" t="s">
        <v>5167</v>
      </c>
      <c r="AC286" s="10" t="s">
        <v>4568</v>
      </c>
      <c r="AD286" s="10" t="s">
        <v>1475</v>
      </c>
      <c r="AE286" s="111" t="s">
        <v>1634</v>
      </c>
      <c r="AF286" s="111" t="s">
        <v>1634</v>
      </c>
      <c r="AG286" s="50" t="s">
        <v>4929</v>
      </c>
      <c r="AH286" s="124">
        <v>49</v>
      </c>
      <c r="AI286" s="145" t="s">
        <v>2353</v>
      </c>
      <c r="AJ286" s="145">
        <f>IF(RIGHT(clonemapC33[[#This Row],[Location]],1)="1",SUM(AH286:AH288),"")</f>
        <v>49</v>
      </c>
      <c r="AK286" t="str">
        <f>_xlfn.CONCAT("CL_",clonemapC33[[#This Row],[Location]])</f>
        <v>CL_DD1-02:01</v>
      </c>
    </row>
    <row r="287" spans="27:37" x14ac:dyDescent="0.35">
      <c r="AA287" s="128" t="s">
        <v>5536</v>
      </c>
      <c r="AB287" s="10" t="s">
        <v>5167</v>
      </c>
      <c r="AC287" s="10" t="s">
        <v>4589</v>
      </c>
      <c r="AD287" s="10" t="s">
        <v>413</v>
      </c>
      <c r="AE287" s="111" t="s">
        <v>413</v>
      </c>
      <c r="AF287" s="111" t="s">
        <v>413</v>
      </c>
      <c r="AG287" s="50" t="s">
        <v>413</v>
      </c>
      <c r="AH287" s="124"/>
      <c r="AI287" s="145" t="s">
        <v>1636</v>
      </c>
      <c r="AJ287" s="145" t="str">
        <f>IF(RIGHT(clonemapC33[[#This Row],[Location]],1)="1",SUM(AH287:AH289),"")</f>
        <v/>
      </c>
      <c r="AK287" t="str">
        <f>_xlfn.CONCAT("CL_",clonemapC33[[#This Row],[Location]])</f>
        <v>CL_DD1-02:02</v>
      </c>
    </row>
    <row r="288" spans="27:37" x14ac:dyDescent="0.35">
      <c r="AA288" s="128" t="s">
        <v>5536</v>
      </c>
      <c r="AB288" s="10" t="s">
        <v>5167</v>
      </c>
      <c r="AC288" s="10" t="s">
        <v>4610</v>
      </c>
      <c r="AD288" s="10" t="s">
        <v>413</v>
      </c>
      <c r="AE288" s="111" t="s">
        <v>413</v>
      </c>
      <c r="AF288" s="111" t="s">
        <v>413</v>
      </c>
      <c r="AG288" s="50" t="s">
        <v>413</v>
      </c>
      <c r="AH288" s="124"/>
      <c r="AI288" s="145" t="s">
        <v>1636</v>
      </c>
      <c r="AJ288" s="145" t="str">
        <f>IF(RIGHT(clonemapC33[[#This Row],[Location]],1)="1",SUM(AH288:AH290),"")</f>
        <v/>
      </c>
      <c r="AK288" t="str">
        <f>_xlfn.CONCAT("CL_",clonemapC33[[#This Row],[Location]])</f>
        <v>CL_DD1-02:03</v>
      </c>
    </row>
    <row r="289" spans="27:37" x14ac:dyDescent="0.35">
      <c r="AA289" s="128" t="s">
        <v>5536</v>
      </c>
      <c r="AB289" s="10" t="s">
        <v>5167</v>
      </c>
      <c r="AC289" s="10" t="s">
        <v>4631</v>
      </c>
      <c r="AD289" s="10" t="s">
        <v>413</v>
      </c>
      <c r="AE289" s="110" t="s">
        <v>413</v>
      </c>
      <c r="AF289" s="110" t="s">
        <v>413</v>
      </c>
      <c r="AG289" s="50" t="s">
        <v>413</v>
      </c>
      <c r="AH289" s="124"/>
      <c r="AI289" s="145" t="s">
        <v>1636</v>
      </c>
      <c r="AJ289" s="145" t="str">
        <f>IF(RIGHT(clonemapC33[[#This Row],[Location]],1)="1",SUM(AH289:AH291),"")</f>
        <v/>
      </c>
      <c r="AK289" t="str">
        <f>_xlfn.CONCAT("CL_",clonemapC33[[#This Row],[Location]])</f>
        <v>CL_DD1-02:04</v>
      </c>
    </row>
    <row r="290" spans="27:37" x14ac:dyDescent="0.35">
      <c r="AA290" s="128" t="s">
        <v>5536</v>
      </c>
      <c r="AB290" s="10" t="s">
        <v>5168</v>
      </c>
      <c r="AC290" s="10" t="s">
        <v>4567</v>
      </c>
      <c r="AD290" s="10" t="s">
        <v>834</v>
      </c>
      <c r="AE290" s="111" t="s">
        <v>1150</v>
      </c>
      <c r="AF290" s="111" t="s">
        <v>1150</v>
      </c>
      <c r="AG290" s="50" t="s">
        <v>4302</v>
      </c>
      <c r="AH290" s="124">
        <v>49</v>
      </c>
      <c r="AI290" s="145" t="s">
        <v>2353</v>
      </c>
      <c r="AJ290" s="145">
        <f>IF(RIGHT(clonemapC33[[#This Row],[Location]],1)="1",SUM(AH290:AH292),"")</f>
        <v>49</v>
      </c>
      <c r="AK290" t="str">
        <f>_xlfn.CONCAT("CL_",clonemapC33[[#This Row],[Location]])</f>
        <v>CL_DD1-03:01</v>
      </c>
    </row>
    <row r="291" spans="27:37" x14ac:dyDescent="0.35">
      <c r="AA291" s="128" t="s">
        <v>5536</v>
      </c>
      <c r="AB291" s="10" t="s">
        <v>5168</v>
      </c>
      <c r="AC291" s="10" t="s">
        <v>4588</v>
      </c>
      <c r="AD291" s="10" t="s">
        <v>413</v>
      </c>
      <c r="AE291" s="111" t="s">
        <v>413</v>
      </c>
      <c r="AF291" s="111" t="s">
        <v>413</v>
      </c>
      <c r="AG291" s="50" t="s">
        <v>413</v>
      </c>
      <c r="AH291" s="124"/>
      <c r="AI291" s="145" t="s">
        <v>1636</v>
      </c>
      <c r="AJ291" s="145" t="str">
        <f>IF(RIGHT(clonemapC33[[#This Row],[Location]],1)="1",SUM(AH291:AH293),"")</f>
        <v/>
      </c>
      <c r="AK291" t="str">
        <f>_xlfn.CONCAT("CL_",clonemapC33[[#This Row],[Location]])</f>
        <v>CL_DD1-03:02</v>
      </c>
    </row>
    <row r="292" spans="27:37" x14ac:dyDescent="0.35">
      <c r="AA292" s="128" t="s">
        <v>5536</v>
      </c>
      <c r="AB292" s="10" t="s">
        <v>5168</v>
      </c>
      <c r="AC292" s="10" t="s">
        <v>4609</v>
      </c>
      <c r="AD292" s="10" t="s">
        <v>413</v>
      </c>
      <c r="AE292" s="111" t="s">
        <v>413</v>
      </c>
      <c r="AF292" s="111" t="s">
        <v>413</v>
      </c>
      <c r="AG292" s="50" t="s">
        <v>413</v>
      </c>
      <c r="AH292" s="124"/>
      <c r="AI292" s="145" t="s">
        <v>1636</v>
      </c>
      <c r="AJ292" s="145" t="str">
        <f>IF(RIGHT(clonemapC33[[#This Row],[Location]],1)="1",SUM(AH292:AH294),"")</f>
        <v/>
      </c>
      <c r="AK292" t="str">
        <f>_xlfn.CONCAT("CL_",clonemapC33[[#This Row],[Location]])</f>
        <v>CL_DD1-03:03</v>
      </c>
    </row>
    <row r="293" spans="27:37" x14ac:dyDescent="0.35">
      <c r="AA293" s="128" t="s">
        <v>5536</v>
      </c>
      <c r="AB293" s="10" t="s">
        <v>5168</v>
      </c>
      <c r="AC293" s="10" t="s">
        <v>4630</v>
      </c>
      <c r="AD293" s="10" t="s">
        <v>413</v>
      </c>
      <c r="AE293" s="110" t="s">
        <v>413</v>
      </c>
      <c r="AF293" s="110" t="s">
        <v>413</v>
      </c>
      <c r="AG293" s="50" t="s">
        <v>413</v>
      </c>
      <c r="AH293" s="124"/>
      <c r="AI293" s="145" t="s">
        <v>1636</v>
      </c>
      <c r="AJ293" s="145" t="str">
        <f>IF(RIGHT(clonemapC33[[#This Row],[Location]],1)="1",SUM(AH293:AH295),"")</f>
        <v/>
      </c>
      <c r="AK293" t="str">
        <f>_xlfn.CONCAT("CL_",clonemapC33[[#This Row],[Location]])</f>
        <v>CL_DD1-03:04</v>
      </c>
    </row>
    <row r="294" spans="27:37" x14ac:dyDescent="0.35">
      <c r="AA294" s="128" t="s">
        <v>5536</v>
      </c>
      <c r="AB294" s="10" t="s">
        <v>5169</v>
      </c>
      <c r="AC294" s="10" t="s">
        <v>4566</v>
      </c>
      <c r="AD294" s="10" t="s">
        <v>1475</v>
      </c>
      <c r="AE294" s="111" t="s">
        <v>1634</v>
      </c>
      <c r="AF294" s="111" t="s">
        <v>1634</v>
      </c>
      <c r="AG294" s="50" t="s">
        <v>4930</v>
      </c>
      <c r="AH294" s="124">
        <v>37</v>
      </c>
      <c r="AI294" s="145" t="s">
        <v>2353</v>
      </c>
      <c r="AJ294" s="145">
        <f>IF(RIGHT(clonemapC33[[#This Row],[Location]],1)="1",SUM(AH294:AH296),"")</f>
        <v>49</v>
      </c>
      <c r="AK294" t="str">
        <f>_xlfn.CONCAT("CL_",clonemapC33[[#This Row],[Location]])</f>
        <v>CL_DD1-04:01</v>
      </c>
    </row>
    <row r="295" spans="27:37" x14ac:dyDescent="0.35">
      <c r="AA295" s="128" t="s">
        <v>5536</v>
      </c>
      <c r="AB295" s="10" t="s">
        <v>5169</v>
      </c>
      <c r="AC295" s="10" t="s">
        <v>4587</v>
      </c>
      <c r="AD295" s="10" t="s">
        <v>824</v>
      </c>
      <c r="AE295" s="111" t="s">
        <v>2107</v>
      </c>
      <c r="AF295" s="111" t="s">
        <v>2107</v>
      </c>
      <c r="AG295" s="50" t="s">
        <v>3925</v>
      </c>
      <c r="AH295" s="124">
        <v>12</v>
      </c>
      <c r="AI295" s="145" t="s">
        <v>2353</v>
      </c>
      <c r="AJ295" s="145" t="str">
        <f>IF(RIGHT(clonemapC33[[#This Row],[Location]],1)="1",SUM(AH295:AH297),"")</f>
        <v/>
      </c>
      <c r="AK295" t="str">
        <f>_xlfn.CONCAT("CL_",clonemapC33[[#This Row],[Location]])</f>
        <v>CL_DD1-04:02</v>
      </c>
    </row>
    <row r="296" spans="27:37" x14ac:dyDescent="0.35">
      <c r="AA296" s="128" t="s">
        <v>5536</v>
      </c>
      <c r="AB296" s="10" t="s">
        <v>5169</v>
      </c>
      <c r="AC296" s="10" t="s">
        <v>4608</v>
      </c>
      <c r="AD296" s="10" t="s">
        <v>413</v>
      </c>
      <c r="AE296" s="111" t="s">
        <v>413</v>
      </c>
      <c r="AF296" s="111" t="s">
        <v>413</v>
      </c>
      <c r="AG296" s="50" t="s">
        <v>413</v>
      </c>
      <c r="AH296" s="124"/>
      <c r="AI296" s="145" t="s">
        <v>1636</v>
      </c>
      <c r="AJ296" s="145" t="str">
        <f>IF(RIGHT(clonemapC33[[#This Row],[Location]],1)="1",SUM(AH296:AH298),"")</f>
        <v/>
      </c>
      <c r="AK296" t="str">
        <f>_xlfn.CONCAT("CL_",clonemapC33[[#This Row],[Location]])</f>
        <v>CL_DD1-04:03</v>
      </c>
    </row>
    <row r="297" spans="27:37" x14ac:dyDescent="0.35">
      <c r="AA297" s="128" t="s">
        <v>5536</v>
      </c>
      <c r="AB297" s="10" t="s">
        <v>5169</v>
      </c>
      <c r="AC297" s="10" t="s">
        <v>4629</v>
      </c>
      <c r="AD297" s="10" t="s">
        <v>413</v>
      </c>
      <c r="AE297" s="110" t="s">
        <v>413</v>
      </c>
      <c r="AF297" s="110" t="s">
        <v>413</v>
      </c>
      <c r="AG297" s="50" t="s">
        <v>413</v>
      </c>
      <c r="AH297" s="124"/>
      <c r="AI297" s="145" t="s">
        <v>1636</v>
      </c>
      <c r="AJ297" s="145" t="str">
        <f>IF(RIGHT(clonemapC33[[#This Row],[Location]],1)="1",SUM(AH297:AH299),"")</f>
        <v/>
      </c>
      <c r="AK297" t="str">
        <f>_xlfn.CONCAT("CL_",clonemapC33[[#This Row],[Location]])</f>
        <v>CL_DD1-04:04</v>
      </c>
    </row>
    <row r="298" spans="27:37" x14ac:dyDescent="0.35">
      <c r="AA298" s="128" t="s">
        <v>5536</v>
      </c>
      <c r="AB298" s="10" t="s">
        <v>5170</v>
      </c>
      <c r="AC298" s="10" t="s">
        <v>4565</v>
      </c>
      <c r="AD298" s="10" t="s">
        <v>1475</v>
      </c>
      <c r="AE298" s="111" t="s">
        <v>1634</v>
      </c>
      <c r="AF298" s="111" t="s">
        <v>1634</v>
      </c>
      <c r="AG298" s="50" t="s">
        <v>4292</v>
      </c>
      <c r="AH298" s="124">
        <v>49</v>
      </c>
      <c r="AI298" s="145" t="s">
        <v>2353</v>
      </c>
      <c r="AJ298" s="145">
        <f>IF(RIGHT(clonemapC33[[#This Row],[Location]],1)="1",SUM(AH298:AH300),"")</f>
        <v>49</v>
      </c>
      <c r="AK298" t="str">
        <f>_xlfn.CONCAT("CL_",clonemapC33[[#This Row],[Location]])</f>
        <v>CL_DD1-05:01</v>
      </c>
    </row>
    <row r="299" spans="27:37" x14ac:dyDescent="0.35">
      <c r="AA299" s="128" t="s">
        <v>5536</v>
      </c>
      <c r="AB299" s="10" t="s">
        <v>5170</v>
      </c>
      <c r="AC299" s="10" t="s">
        <v>4586</v>
      </c>
      <c r="AD299" s="10" t="s">
        <v>413</v>
      </c>
      <c r="AE299" s="111" t="s">
        <v>413</v>
      </c>
      <c r="AF299" s="111" t="s">
        <v>413</v>
      </c>
      <c r="AG299" s="50" t="s">
        <v>413</v>
      </c>
      <c r="AH299" s="124"/>
      <c r="AI299" s="145" t="s">
        <v>1636</v>
      </c>
      <c r="AJ299" s="145" t="str">
        <f>IF(RIGHT(clonemapC33[[#This Row],[Location]],1)="1",SUM(AH299:AH301),"")</f>
        <v/>
      </c>
      <c r="AK299" t="str">
        <f>_xlfn.CONCAT("CL_",clonemapC33[[#This Row],[Location]])</f>
        <v>CL_DD1-05:02</v>
      </c>
    </row>
    <row r="300" spans="27:37" x14ac:dyDescent="0.35">
      <c r="AA300" s="128" t="s">
        <v>5536</v>
      </c>
      <c r="AB300" s="10" t="s">
        <v>5170</v>
      </c>
      <c r="AC300" s="10" t="s">
        <v>4607</v>
      </c>
      <c r="AD300" s="10" t="s">
        <v>413</v>
      </c>
      <c r="AE300" s="111" t="s">
        <v>413</v>
      </c>
      <c r="AF300" s="111" t="s">
        <v>413</v>
      </c>
      <c r="AG300" s="50" t="s">
        <v>413</v>
      </c>
      <c r="AH300" s="124"/>
      <c r="AI300" s="145" t="s">
        <v>1636</v>
      </c>
      <c r="AJ300" s="145" t="str">
        <f>IF(RIGHT(clonemapC33[[#This Row],[Location]],1)="1",SUM(AH300:AH302),"")</f>
        <v/>
      </c>
      <c r="AK300" t="str">
        <f>_xlfn.CONCAT("CL_",clonemapC33[[#This Row],[Location]])</f>
        <v>CL_DD1-05:03</v>
      </c>
    </row>
    <row r="301" spans="27:37" x14ac:dyDescent="0.35">
      <c r="AA301" s="128" t="s">
        <v>5536</v>
      </c>
      <c r="AB301" s="10" t="s">
        <v>5170</v>
      </c>
      <c r="AC301" s="10" t="s">
        <v>4628</v>
      </c>
      <c r="AD301" s="10" t="s">
        <v>413</v>
      </c>
      <c r="AE301" s="110" t="s">
        <v>413</v>
      </c>
      <c r="AF301" s="110" t="s">
        <v>413</v>
      </c>
      <c r="AG301" s="50" t="s">
        <v>413</v>
      </c>
      <c r="AH301" s="124"/>
      <c r="AI301" s="145" t="s">
        <v>1636</v>
      </c>
      <c r="AJ301" s="145" t="str">
        <f>IF(RIGHT(clonemapC33[[#This Row],[Location]],1)="1",SUM(AH301:AH303),"")</f>
        <v/>
      </c>
      <c r="AK301" t="str">
        <f>_xlfn.CONCAT("CL_",clonemapC33[[#This Row],[Location]])</f>
        <v>CL_DD1-05:04</v>
      </c>
    </row>
    <row r="302" spans="27:37" x14ac:dyDescent="0.35">
      <c r="AA302" s="128" t="s">
        <v>5536</v>
      </c>
      <c r="AB302" s="10" t="s">
        <v>5171</v>
      </c>
      <c r="AC302" s="10" t="s">
        <v>4564</v>
      </c>
      <c r="AD302" s="10" t="s">
        <v>1475</v>
      </c>
      <c r="AE302" s="111" t="s">
        <v>1634</v>
      </c>
      <c r="AF302" s="111" t="s">
        <v>1634</v>
      </c>
      <c r="AG302" s="50" t="s">
        <v>4931</v>
      </c>
      <c r="AH302" s="124">
        <v>49</v>
      </c>
      <c r="AI302" s="145" t="s">
        <v>2353</v>
      </c>
      <c r="AJ302" s="145">
        <f>IF(RIGHT(clonemapC33[[#This Row],[Location]],1)="1",SUM(AH302:AH304),"")</f>
        <v>49</v>
      </c>
      <c r="AK302" t="str">
        <f>_xlfn.CONCAT("CL_",clonemapC33[[#This Row],[Location]])</f>
        <v>CL_DD1-06:01</v>
      </c>
    </row>
    <row r="303" spans="27:37" x14ac:dyDescent="0.35">
      <c r="AA303" s="128" t="s">
        <v>5536</v>
      </c>
      <c r="AB303" s="10" t="s">
        <v>5171</v>
      </c>
      <c r="AC303" s="10" t="s">
        <v>4585</v>
      </c>
      <c r="AD303" s="10" t="s">
        <v>413</v>
      </c>
      <c r="AE303" s="111" t="s">
        <v>413</v>
      </c>
      <c r="AF303" s="111" t="s">
        <v>413</v>
      </c>
      <c r="AG303" s="50" t="s">
        <v>413</v>
      </c>
      <c r="AH303" s="124"/>
      <c r="AI303" s="145" t="s">
        <v>1636</v>
      </c>
      <c r="AJ303" s="145" t="str">
        <f>IF(RIGHT(clonemapC33[[#This Row],[Location]],1)="1",SUM(AH303:AH305),"")</f>
        <v/>
      </c>
      <c r="AK303" t="str">
        <f>_xlfn.CONCAT("CL_",clonemapC33[[#This Row],[Location]])</f>
        <v>CL_DD1-06:02</v>
      </c>
    </row>
    <row r="304" spans="27:37" x14ac:dyDescent="0.35">
      <c r="AA304" s="128" t="s">
        <v>5536</v>
      </c>
      <c r="AB304" s="10" t="s">
        <v>5171</v>
      </c>
      <c r="AC304" s="10" t="s">
        <v>4606</v>
      </c>
      <c r="AD304" s="10" t="s">
        <v>413</v>
      </c>
      <c r="AE304" s="111" t="s">
        <v>413</v>
      </c>
      <c r="AF304" s="111" t="s">
        <v>413</v>
      </c>
      <c r="AG304" s="50" t="s">
        <v>413</v>
      </c>
      <c r="AH304" s="124"/>
      <c r="AI304" s="145" t="s">
        <v>1636</v>
      </c>
      <c r="AJ304" s="145" t="str">
        <f>IF(RIGHT(clonemapC33[[#This Row],[Location]],1)="1",SUM(AH304:AH306),"")</f>
        <v/>
      </c>
      <c r="AK304" t="str">
        <f>_xlfn.CONCAT("CL_",clonemapC33[[#This Row],[Location]])</f>
        <v>CL_DD1-06:03</v>
      </c>
    </row>
    <row r="305" spans="27:37" x14ac:dyDescent="0.35">
      <c r="AA305" s="128" t="s">
        <v>5536</v>
      </c>
      <c r="AB305" s="10" t="s">
        <v>5171</v>
      </c>
      <c r="AC305" s="10" t="s">
        <v>4627</v>
      </c>
      <c r="AD305" s="10" t="s">
        <v>413</v>
      </c>
      <c r="AE305" s="110" t="s">
        <v>413</v>
      </c>
      <c r="AF305" s="110" t="s">
        <v>413</v>
      </c>
      <c r="AG305" s="50" t="s">
        <v>413</v>
      </c>
      <c r="AH305" s="124"/>
      <c r="AI305" s="145" t="s">
        <v>1636</v>
      </c>
      <c r="AJ305" s="145" t="str">
        <f>IF(RIGHT(clonemapC33[[#This Row],[Location]],1)="1",SUM(AH305:AH307),"")</f>
        <v/>
      </c>
      <c r="AK305" t="str">
        <f>_xlfn.CONCAT("CL_",clonemapC33[[#This Row],[Location]])</f>
        <v>CL_DD1-06:04</v>
      </c>
    </row>
    <row r="306" spans="27:37" x14ac:dyDescent="0.35">
      <c r="AA306" s="128" t="s">
        <v>5536</v>
      </c>
      <c r="AB306" s="10" t="s">
        <v>5172</v>
      </c>
      <c r="AC306" s="10" t="s">
        <v>4563</v>
      </c>
      <c r="AD306" s="10" t="s">
        <v>834</v>
      </c>
      <c r="AE306" s="111" t="s">
        <v>1150</v>
      </c>
      <c r="AF306" s="102" t="s">
        <v>1150</v>
      </c>
      <c r="AG306" s="130" t="s">
        <v>4306</v>
      </c>
      <c r="AH306" s="124">
        <v>49</v>
      </c>
      <c r="AI306" s="145" t="s">
        <v>2353</v>
      </c>
      <c r="AJ306" s="145">
        <f>IF(RIGHT(clonemapC33[[#This Row],[Location]],1)="1",SUM(AH306:AH308),"")</f>
        <v>49</v>
      </c>
      <c r="AK306" t="str">
        <f>_xlfn.CONCAT("CL_",clonemapC33[[#This Row],[Location]])</f>
        <v>CL_DD1-07:01</v>
      </c>
    </row>
    <row r="307" spans="27:37" x14ac:dyDescent="0.35">
      <c r="AA307" s="128" t="s">
        <v>5536</v>
      </c>
      <c r="AB307" s="10" t="s">
        <v>5172</v>
      </c>
      <c r="AC307" s="10" t="s">
        <v>4584</v>
      </c>
      <c r="AD307" s="10" t="s">
        <v>413</v>
      </c>
      <c r="AE307" s="111" t="s">
        <v>413</v>
      </c>
      <c r="AF307" s="111" t="s">
        <v>413</v>
      </c>
      <c r="AG307" s="50" t="s">
        <v>413</v>
      </c>
      <c r="AH307" s="124"/>
      <c r="AI307" s="145" t="s">
        <v>1636</v>
      </c>
      <c r="AJ307" s="145" t="str">
        <f>IF(RIGHT(clonemapC33[[#This Row],[Location]],1)="1",SUM(AH307:AH309),"")</f>
        <v/>
      </c>
      <c r="AK307" t="str">
        <f>_xlfn.CONCAT("CL_",clonemapC33[[#This Row],[Location]])</f>
        <v>CL_DD1-07:02</v>
      </c>
    </row>
    <row r="308" spans="27:37" x14ac:dyDescent="0.35">
      <c r="AA308" s="128" t="s">
        <v>5536</v>
      </c>
      <c r="AB308" s="10" t="s">
        <v>5172</v>
      </c>
      <c r="AC308" s="10" t="s">
        <v>4605</v>
      </c>
      <c r="AD308" s="10" t="s">
        <v>413</v>
      </c>
      <c r="AE308" s="111" t="s">
        <v>413</v>
      </c>
      <c r="AF308" s="111" t="s">
        <v>413</v>
      </c>
      <c r="AG308" s="50" t="s">
        <v>413</v>
      </c>
      <c r="AH308" s="124"/>
      <c r="AI308" s="145" t="s">
        <v>1636</v>
      </c>
      <c r="AJ308" s="145" t="str">
        <f>IF(RIGHT(clonemapC33[[#This Row],[Location]],1)="1",SUM(AH308:AH310),"")</f>
        <v/>
      </c>
      <c r="AK308" t="str">
        <f>_xlfn.CONCAT("CL_",clonemapC33[[#This Row],[Location]])</f>
        <v>CL_DD1-07:03</v>
      </c>
    </row>
    <row r="309" spans="27:37" x14ac:dyDescent="0.35">
      <c r="AA309" s="128" t="s">
        <v>5536</v>
      </c>
      <c r="AB309" s="10" t="s">
        <v>5172</v>
      </c>
      <c r="AC309" s="10" t="s">
        <v>4626</v>
      </c>
      <c r="AD309" s="10" t="s">
        <v>413</v>
      </c>
      <c r="AE309" s="110" t="s">
        <v>413</v>
      </c>
      <c r="AF309" s="110" t="s">
        <v>413</v>
      </c>
      <c r="AG309" s="50" t="s">
        <v>413</v>
      </c>
      <c r="AH309" s="124"/>
      <c r="AI309" s="145" t="s">
        <v>1636</v>
      </c>
      <c r="AJ309" s="145" t="str">
        <f>IF(RIGHT(clonemapC33[[#This Row],[Location]],1)="1",SUM(AH309:AH311),"")</f>
        <v/>
      </c>
      <c r="AK309" t="str">
        <f>_xlfn.CONCAT("CL_",clonemapC33[[#This Row],[Location]])</f>
        <v>CL_DD1-07:04</v>
      </c>
    </row>
    <row r="310" spans="27:37" x14ac:dyDescent="0.35">
      <c r="AA310" s="128" t="s">
        <v>5536</v>
      </c>
      <c r="AB310" s="10" t="s">
        <v>5173</v>
      </c>
      <c r="AC310" s="10" t="s">
        <v>4576</v>
      </c>
      <c r="AD310" s="10" t="s">
        <v>915</v>
      </c>
      <c r="AE310" s="111" t="s">
        <v>1100</v>
      </c>
      <c r="AF310" s="111" t="s">
        <v>1100</v>
      </c>
      <c r="AG310" s="50" t="s">
        <v>4448</v>
      </c>
      <c r="AH310" s="124">
        <v>30</v>
      </c>
      <c r="AI310" s="145" t="s">
        <v>2353</v>
      </c>
      <c r="AJ310" s="145">
        <f>IF(RIGHT(clonemapC33[[#This Row],[Location]],1)="1",SUM(AH310:AH312),"")</f>
        <v>49</v>
      </c>
      <c r="AK310" t="str">
        <f>_xlfn.CONCAT("CL_",clonemapC33[[#This Row],[Location]])</f>
        <v>CL_DD2-01:01</v>
      </c>
    </row>
    <row r="311" spans="27:37" x14ac:dyDescent="0.35">
      <c r="AA311" s="128" t="s">
        <v>5536</v>
      </c>
      <c r="AB311" s="10" t="s">
        <v>5173</v>
      </c>
      <c r="AC311" s="10" t="s">
        <v>4597</v>
      </c>
      <c r="AD311" s="10" t="s">
        <v>1475</v>
      </c>
      <c r="AE311" s="111" t="s">
        <v>1634</v>
      </c>
      <c r="AF311" s="111" t="s">
        <v>1634</v>
      </c>
      <c r="AG311" s="50" t="s">
        <v>4929</v>
      </c>
      <c r="AH311" s="124">
        <v>19</v>
      </c>
      <c r="AI311" s="145" t="s">
        <v>2353</v>
      </c>
      <c r="AJ311" s="145" t="str">
        <f>IF(RIGHT(clonemapC33[[#This Row],[Location]],1)="1",SUM(AH311:AH313),"")</f>
        <v/>
      </c>
      <c r="AK311" t="str">
        <f>_xlfn.CONCAT("CL_",clonemapC33[[#This Row],[Location]])</f>
        <v>CL_DD2-01:02</v>
      </c>
    </row>
    <row r="312" spans="27:37" x14ac:dyDescent="0.35">
      <c r="AA312" s="128" t="s">
        <v>5536</v>
      </c>
      <c r="AB312" s="10" t="s">
        <v>5173</v>
      </c>
      <c r="AC312" s="10" t="s">
        <v>4618</v>
      </c>
      <c r="AD312" s="10" t="s">
        <v>413</v>
      </c>
      <c r="AE312" s="111" t="s">
        <v>413</v>
      </c>
      <c r="AF312" s="111" t="s">
        <v>413</v>
      </c>
      <c r="AG312" s="50" t="s">
        <v>413</v>
      </c>
      <c r="AH312" s="124"/>
      <c r="AI312" s="145" t="s">
        <v>1636</v>
      </c>
      <c r="AJ312" s="145" t="str">
        <f>IF(RIGHT(clonemapC33[[#This Row],[Location]],1)="1",SUM(AH312:AH314),"")</f>
        <v/>
      </c>
      <c r="AK312" t="str">
        <f>_xlfn.CONCAT("CL_",clonemapC33[[#This Row],[Location]])</f>
        <v>CL_DD2-01:03</v>
      </c>
    </row>
    <row r="313" spans="27:37" x14ac:dyDescent="0.35">
      <c r="AA313" s="128" t="s">
        <v>5536</v>
      </c>
      <c r="AB313" s="10" t="s">
        <v>5173</v>
      </c>
      <c r="AC313" s="10" t="s">
        <v>4639</v>
      </c>
      <c r="AD313" s="10" t="s">
        <v>413</v>
      </c>
      <c r="AE313" s="111" t="s">
        <v>413</v>
      </c>
      <c r="AF313" s="111" t="s">
        <v>413</v>
      </c>
      <c r="AG313" s="50" t="s">
        <v>413</v>
      </c>
      <c r="AH313" s="124"/>
      <c r="AI313" s="145" t="s">
        <v>1636</v>
      </c>
      <c r="AJ313" s="145" t="str">
        <f>IF(RIGHT(clonemapC33[[#This Row],[Location]],1)="1",SUM(AH313:AH315),"")</f>
        <v/>
      </c>
      <c r="AK313" t="str">
        <f>_xlfn.CONCAT("CL_",clonemapC33[[#This Row],[Location]])</f>
        <v>CL_DD2-01:04</v>
      </c>
    </row>
    <row r="314" spans="27:37" x14ac:dyDescent="0.35">
      <c r="AA314" s="128" t="s">
        <v>5536</v>
      </c>
      <c r="AB314" s="10" t="s">
        <v>5174</v>
      </c>
      <c r="AC314" s="10" t="s">
        <v>4575</v>
      </c>
      <c r="AD314" s="10" t="s">
        <v>832</v>
      </c>
      <c r="AE314" s="111" t="s">
        <v>1111</v>
      </c>
      <c r="AF314" s="111" t="s">
        <v>1111</v>
      </c>
      <c r="AG314" s="50" t="s">
        <v>3931</v>
      </c>
      <c r="AH314" s="124">
        <v>21</v>
      </c>
      <c r="AI314" s="145" t="s">
        <v>2353</v>
      </c>
      <c r="AJ314" s="145">
        <f>IF(RIGHT(clonemapC33[[#This Row],[Location]],1)="1",SUM(AH314:AH316),"")</f>
        <v>49</v>
      </c>
      <c r="AK314" t="str">
        <f>_xlfn.CONCAT("CL_",clonemapC33[[#This Row],[Location]])</f>
        <v>CL_DD2-02:01</v>
      </c>
    </row>
    <row r="315" spans="27:37" x14ac:dyDescent="0.35">
      <c r="AA315" s="128" t="s">
        <v>5536</v>
      </c>
      <c r="AB315" s="10" t="s">
        <v>5174</v>
      </c>
      <c r="AC315" s="10" t="s">
        <v>4596</v>
      </c>
      <c r="AD315" s="10" t="s">
        <v>1475</v>
      </c>
      <c r="AE315" s="111" t="s">
        <v>1634</v>
      </c>
      <c r="AF315" s="111" t="s">
        <v>1634</v>
      </c>
      <c r="AG315" s="50" t="s">
        <v>4932</v>
      </c>
      <c r="AH315" s="124">
        <v>28</v>
      </c>
      <c r="AI315" s="145" t="s">
        <v>2353</v>
      </c>
      <c r="AJ315" s="145" t="str">
        <f>IF(RIGHT(clonemapC33[[#This Row],[Location]],1)="1",SUM(AH315:AH317),"")</f>
        <v/>
      </c>
      <c r="AK315" t="str">
        <f>_xlfn.CONCAT("CL_",clonemapC33[[#This Row],[Location]])</f>
        <v>CL_DD2-02:02</v>
      </c>
    </row>
    <row r="316" spans="27:37" x14ac:dyDescent="0.35">
      <c r="AA316" s="128" t="s">
        <v>5536</v>
      </c>
      <c r="AB316" s="10" t="s">
        <v>5174</v>
      </c>
      <c r="AC316" s="10" t="s">
        <v>4617</v>
      </c>
      <c r="AD316" s="10" t="s">
        <v>413</v>
      </c>
      <c r="AE316" s="110" t="s">
        <v>413</v>
      </c>
      <c r="AF316" s="110" t="s">
        <v>413</v>
      </c>
      <c r="AG316" s="50" t="s">
        <v>413</v>
      </c>
      <c r="AH316" s="124"/>
      <c r="AI316" s="145" t="s">
        <v>1636</v>
      </c>
      <c r="AJ316" s="145" t="str">
        <f>IF(RIGHT(clonemapC33[[#This Row],[Location]],1)="1",SUM(AH316:AH318),"")</f>
        <v/>
      </c>
      <c r="AK316" t="str">
        <f>_xlfn.CONCAT("CL_",clonemapC33[[#This Row],[Location]])</f>
        <v>CL_DD2-02:03</v>
      </c>
    </row>
    <row r="317" spans="27:37" x14ac:dyDescent="0.35">
      <c r="AA317" s="128" t="s">
        <v>5536</v>
      </c>
      <c r="AB317" s="10" t="s">
        <v>5174</v>
      </c>
      <c r="AC317" s="10" t="s">
        <v>4638</v>
      </c>
      <c r="AD317" s="41" t="s">
        <v>413</v>
      </c>
      <c r="AE317" s="112" t="s">
        <v>413</v>
      </c>
      <c r="AF317" s="112" t="s">
        <v>413</v>
      </c>
      <c r="AG317" s="50" t="s">
        <v>413</v>
      </c>
      <c r="AH317" s="124"/>
      <c r="AI317" s="145" t="s">
        <v>1636</v>
      </c>
      <c r="AJ317" s="145" t="str">
        <f>IF(RIGHT(clonemapC33[[#This Row],[Location]],1)="1",SUM(AH317:AH319),"")</f>
        <v/>
      </c>
      <c r="AK317" t="str">
        <f>_xlfn.CONCAT("CL_",clonemapC33[[#This Row],[Location]])</f>
        <v>CL_DD2-02:04</v>
      </c>
    </row>
    <row r="318" spans="27:37" x14ac:dyDescent="0.35">
      <c r="AA318" s="128" t="s">
        <v>5536</v>
      </c>
      <c r="AB318" s="10" t="s">
        <v>5175</v>
      </c>
      <c r="AC318" s="10" t="s">
        <v>4574</v>
      </c>
      <c r="AD318" s="10" t="s">
        <v>832</v>
      </c>
      <c r="AE318" s="111" t="s">
        <v>1111</v>
      </c>
      <c r="AF318" s="111" t="s">
        <v>1111</v>
      </c>
      <c r="AG318" s="50" t="s">
        <v>3930</v>
      </c>
      <c r="AH318" s="124">
        <v>32</v>
      </c>
      <c r="AI318" s="145" t="s">
        <v>2353</v>
      </c>
      <c r="AJ318" s="145">
        <f>IF(RIGHT(clonemapC33[[#This Row],[Location]],1)="1",SUM(AH318:AH320),"")</f>
        <v>41</v>
      </c>
      <c r="AK318" t="str">
        <f>_xlfn.CONCAT("CL_",clonemapC33[[#This Row],[Location]])</f>
        <v>CL_DD2-03:01</v>
      </c>
    </row>
    <row r="319" spans="27:37" x14ac:dyDescent="0.35">
      <c r="AA319" s="128" t="s">
        <v>5536</v>
      </c>
      <c r="AB319" s="10" t="s">
        <v>5175</v>
      </c>
      <c r="AC319" s="10" t="s">
        <v>4595</v>
      </c>
      <c r="AD319" s="10" t="s">
        <v>834</v>
      </c>
      <c r="AE319" s="111" t="s">
        <v>1150</v>
      </c>
      <c r="AF319" s="111" t="s">
        <v>1150</v>
      </c>
      <c r="AG319" s="50" t="s">
        <v>4302</v>
      </c>
      <c r="AH319" s="124">
        <v>9</v>
      </c>
      <c r="AI319" s="145" t="s">
        <v>2353</v>
      </c>
      <c r="AJ319" s="145" t="str">
        <f>IF(RIGHT(clonemapC33[[#This Row],[Location]],1)="1",SUM(AH319:AH321),"")</f>
        <v/>
      </c>
      <c r="AK319" t="str">
        <f>_xlfn.CONCAT("CL_",clonemapC33[[#This Row],[Location]])</f>
        <v>CL_DD2-03:02</v>
      </c>
    </row>
    <row r="320" spans="27:37" x14ac:dyDescent="0.35">
      <c r="AA320" s="128" t="s">
        <v>5536</v>
      </c>
      <c r="AB320" s="10" t="s">
        <v>5175</v>
      </c>
      <c r="AC320" s="10" t="s">
        <v>4616</v>
      </c>
      <c r="AD320" s="10" t="s">
        <v>413</v>
      </c>
      <c r="AE320" s="111" t="s">
        <v>413</v>
      </c>
      <c r="AF320" s="111" t="s">
        <v>413</v>
      </c>
      <c r="AG320" s="50" t="s">
        <v>413</v>
      </c>
      <c r="AH320" s="124"/>
      <c r="AI320" s="145" t="s">
        <v>1636</v>
      </c>
      <c r="AJ320" s="145" t="str">
        <f>IF(RIGHT(clonemapC33[[#This Row],[Location]],1)="1",SUM(AH320:AH322),"")</f>
        <v/>
      </c>
      <c r="AK320" t="str">
        <f>_xlfn.CONCAT("CL_",clonemapC33[[#This Row],[Location]])</f>
        <v>CL_DD2-03:03</v>
      </c>
    </row>
    <row r="321" spans="27:37" x14ac:dyDescent="0.35">
      <c r="AA321" s="128" t="s">
        <v>5536</v>
      </c>
      <c r="AB321" s="10" t="s">
        <v>5175</v>
      </c>
      <c r="AC321" s="10" t="s">
        <v>4637</v>
      </c>
      <c r="AD321" s="10" t="s">
        <v>413</v>
      </c>
      <c r="AE321" s="110" t="s">
        <v>413</v>
      </c>
      <c r="AF321" s="110" t="s">
        <v>413</v>
      </c>
      <c r="AG321" s="50" t="s">
        <v>413</v>
      </c>
      <c r="AH321" s="124"/>
      <c r="AI321" s="145" t="s">
        <v>1636</v>
      </c>
      <c r="AJ321" s="145" t="str">
        <f>IF(RIGHT(clonemapC33[[#This Row],[Location]],1)="1",SUM(AH321:AH323),"")</f>
        <v/>
      </c>
      <c r="AK321" t="str">
        <f>_xlfn.CONCAT("CL_",clonemapC33[[#This Row],[Location]])</f>
        <v>CL_DD2-03:04</v>
      </c>
    </row>
    <row r="322" spans="27:37" x14ac:dyDescent="0.35">
      <c r="AA322" s="128" t="s">
        <v>5536</v>
      </c>
      <c r="AB322" s="10" t="s">
        <v>5176</v>
      </c>
      <c r="AC322" s="10" t="s">
        <v>4573</v>
      </c>
      <c r="AD322" s="10" t="s">
        <v>5114</v>
      </c>
      <c r="AE322" s="111" t="s">
        <v>5177</v>
      </c>
      <c r="AF322" s="111" t="s">
        <v>5177</v>
      </c>
      <c r="AG322" s="50" t="s">
        <v>4933</v>
      </c>
      <c r="AH322" s="124">
        <v>8</v>
      </c>
      <c r="AI322" s="145" t="s">
        <v>2353</v>
      </c>
      <c r="AJ322" s="145">
        <f>IF(RIGHT(clonemapC33[[#This Row],[Location]],1)="1",SUM(AH322:AH324),"")</f>
        <v>37</v>
      </c>
      <c r="AK322" t="str">
        <f>_xlfn.CONCAT("CL_",clonemapC33[[#This Row],[Location]])</f>
        <v>CL_DD2-04:01</v>
      </c>
    </row>
    <row r="323" spans="27:37" x14ac:dyDescent="0.35">
      <c r="AA323" s="128" t="s">
        <v>5536</v>
      </c>
      <c r="AB323" s="10" t="s">
        <v>5176</v>
      </c>
      <c r="AC323" s="10" t="s">
        <v>4594</v>
      </c>
      <c r="AD323" s="10" t="s">
        <v>5114</v>
      </c>
      <c r="AE323" s="111" t="s">
        <v>5178</v>
      </c>
      <c r="AF323" s="111" t="s">
        <v>5178</v>
      </c>
      <c r="AG323" s="50" t="s">
        <v>4934</v>
      </c>
      <c r="AH323" s="124">
        <v>15</v>
      </c>
      <c r="AI323" s="145" t="s">
        <v>2353</v>
      </c>
      <c r="AJ323" s="145" t="str">
        <f>IF(RIGHT(clonemapC33[[#This Row],[Location]],1)="1",SUM(AH323:AH325),"")</f>
        <v/>
      </c>
      <c r="AK323" t="str">
        <f>_xlfn.CONCAT("CL_",clonemapC33[[#This Row],[Location]])</f>
        <v>CL_DD2-04:02</v>
      </c>
    </row>
    <row r="324" spans="27:37" x14ac:dyDescent="0.35">
      <c r="AA324" s="128" t="s">
        <v>5536</v>
      </c>
      <c r="AB324" s="10" t="s">
        <v>5176</v>
      </c>
      <c r="AC324" s="10" t="s">
        <v>4615</v>
      </c>
      <c r="AD324" s="10" t="s">
        <v>5114</v>
      </c>
      <c r="AE324" s="111" t="s">
        <v>5179</v>
      </c>
      <c r="AF324" s="111" t="s">
        <v>5179</v>
      </c>
      <c r="AG324" s="50" t="s">
        <v>4935</v>
      </c>
      <c r="AH324" s="124">
        <v>14</v>
      </c>
      <c r="AI324" s="145" t="s">
        <v>2353</v>
      </c>
      <c r="AJ324" s="145" t="str">
        <f>IF(RIGHT(clonemapC33[[#This Row],[Location]],1)="1",SUM(AH324:AH326),"")</f>
        <v/>
      </c>
      <c r="AK324" t="str">
        <f>_xlfn.CONCAT("CL_",clonemapC33[[#This Row],[Location]])</f>
        <v>CL_DD2-04:03</v>
      </c>
    </row>
    <row r="325" spans="27:37" x14ac:dyDescent="0.35">
      <c r="AA325" s="128" t="s">
        <v>5536</v>
      </c>
      <c r="AB325" s="10" t="s">
        <v>5176</v>
      </c>
      <c r="AC325" s="10" t="s">
        <v>4636</v>
      </c>
      <c r="AD325" s="10" t="s">
        <v>834</v>
      </c>
      <c r="AE325" s="110" t="s">
        <v>1150</v>
      </c>
      <c r="AF325" s="110" t="s">
        <v>1150</v>
      </c>
      <c r="AG325" s="50" t="s">
        <v>4299</v>
      </c>
      <c r="AH325" s="124">
        <v>12</v>
      </c>
      <c r="AI325" s="145" t="s">
        <v>2353</v>
      </c>
      <c r="AJ325" s="145" t="str">
        <f>IF(RIGHT(clonemapC33[[#This Row],[Location]],1)="1",SUM(AH325:AH327),"")</f>
        <v/>
      </c>
      <c r="AK325" t="str">
        <f>_xlfn.CONCAT("CL_",clonemapC33[[#This Row],[Location]])</f>
        <v>CL_DD2-04:04</v>
      </c>
    </row>
    <row r="326" spans="27:37" x14ac:dyDescent="0.35">
      <c r="AA326" s="128" t="s">
        <v>5536</v>
      </c>
      <c r="AB326" s="10" t="s">
        <v>5180</v>
      </c>
      <c r="AC326" s="10" t="s">
        <v>4572</v>
      </c>
      <c r="AD326" s="10" t="s">
        <v>1475</v>
      </c>
      <c r="AE326" s="111" t="s">
        <v>1634</v>
      </c>
      <c r="AF326" s="111" t="s">
        <v>1634</v>
      </c>
      <c r="AG326" s="50" t="s">
        <v>4930</v>
      </c>
      <c r="AH326" s="124">
        <v>19</v>
      </c>
      <c r="AI326" s="145" t="s">
        <v>2353</v>
      </c>
      <c r="AJ326" s="145">
        <f>IF(RIGHT(clonemapC33[[#This Row],[Location]],1)="1",SUM(AH326:AH328),"")</f>
        <v>36</v>
      </c>
      <c r="AK326" t="str">
        <f>_xlfn.CONCAT("CL_",clonemapC33[[#This Row],[Location]])</f>
        <v>CL_DD2-05:01</v>
      </c>
    </row>
    <row r="327" spans="27:37" x14ac:dyDescent="0.35">
      <c r="AA327" s="128" t="s">
        <v>5536</v>
      </c>
      <c r="AB327" s="10" t="s">
        <v>5180</v>
      </c>
      <c r="AC327" s="10" t="s">
        <v>4593</v>
      </c>
      <c r="AD327" s="10" t="s">
        <v>824</v>
      </c>
      <c r="AE327" s="111" t="s">
        <v>2107</v>
      </c>
      <c r="AF327" s="111" t="s">
        <v>2107</v>
      </c>
      <c r="AG327" s="50" t="s">
        <v>3926</v>
      </c>
      <c r="AH327" s="124">
        <v>5</v>
      </c>
      <c r="AI327" s="145" t="s">
        <v>2353</v>
      </c>
      <c r="AJ327" s="145" t="str">
        <f>IF(RIGHT(clonemapC33[[#This Row],[Location]],1)="1",SUM(AH327:AH329),"")</f>
        <v/>
      </c>
      <c r="AK327" t="str">
        <f>_xlfn.CONCAT("CL_",clonemapC33[[#This Row],[Location]])</f>
        <v>CL_DD2-05:02</v>
      </c>
    </row>
    <row r="328" spans="27:37" x14ac:dyDescent="0.35">
      <c r="AA328" s="128" t="s">
        <v>5536</v>
      </c>
      <c r="AB328" s="10" t="s">
        <v>5180</v>
      </c>
      <c r="AC328" s="10" t="s">
        <v>4614</v>
      </c>
      <c r="AD328" s="10" t="s">
        <v>824</v>
      </c>
      <c r="AE328" s="111" t="s">
        <v>2107</v>
      </c>
      <c r="AF328" s="111" t="s">
        <v>2107</v>
      </c>
      <c r="AG328" s="50" t="s">
        <v>3924</v>
      </c>
      <c r="AH328" s="124">
        <v>12</v>
      </c>
      <c r="AI328" s="145" t="s">
        <v>2353</v>
      </c>
      <c r="AJ328" s="145" t="str">
        <f>IF(RIGHT(clonemapC33[[#This Row],[Location]],1)="1",SUM(AH328:AH330),"")</f>
        <v/>
      </c>
      <c r="AK328" t="str">
        <f>_xlfn.CONCAT("CL_",clonemapC33[[#This Row],[Location]])</f>
        <v>CL_DD2-05:03</v>
      </c>
    </row>
    <row r="329" spans="27:37" x14ac:dyDescent="0.35">
      <c r="AA329" s="128" t="s">
        <v>5536</v>
      </c>
      <c r="AB329" s="10" t="s">
        <v>5180</v>
      </c>
      <c r="AC329" s="10" t="s">
        <v>4635</v>
      </c>
      <c r="AD329" s="10" t="s">
        <v>915</v>
      </c>
      <c r="AE329" s="110" t="s">
        <v>1100</v>
      </c>
      <c r="AF329" s="110" t="s">
        <v>1100</v>
      </c>
      <c r="AG329" s="50" t="s">
        <v>4936</v>
      </c>
      <c r="AH329" s="124">
        <v>13</v>
      </c>
      <c r="AI329" s="145" t="s">
        <v>2353</v>
      </c>
      <c r="AJ329" s="145" t="str">
        <f>IF(RIGHT(clonemapC33[[#This Row],[Location]],1)="1",SUM(AH329:AH331),"")</f>
        <v/>
      </c>
      <c r="AK329" t="str">
        <f>_xlfn.CONCAT("CL_",clonemapC33[[#This Row],[Location]])</f>
        <v>CL_DD2-05:04</v>
      </c>
    </row>
    <row r="330" spans="27:37" x14ac:dyDescent="0.35">
      <c r="AA330" s="128" t="s">
        <v>5536</v>
      </c>
      <c r="AB330" s="10" t="s">
        <v>5181</v>
      </c>
      <c r="AC330" s="10" t="s">
        <v>4571</v>
      </c>
      <c r="AD330" s="10" t="s">
        <v>915</v>
      </c>
      <c r="AE330" s="111" t="s">
        <v>1100</v>
      </c>
      <c r="AF330" s="111" t="s">
        <v>1100</v>
      </c>
      <c r="AG330" s="50" t="s">
        <v>4454</v>
      </c>
      <c r="AH330" s="124">
        <v>17</v>
      </c>
      <c r="AI330" s="145" t="s">
        <v>2353</v>
      </c>
      <c r="AJ330" s="145">
        <f>IF(RIGHT(clonemapC33[[#This Row],[Location]],1)="1",SUM(AH330:AH332),"")</f>
        <v>48</v>
      </c>
      <c r="AK330" t="str">
        <f>_xlfn.CONCAT("CL_",clonemapC33[[#This Row],[Location]])</f>
        <v>CL_DD2-06:01</v>
      </c>
    </row>
    <row r="331" spans="27:37" x14ac:dyDescent="0.35">
      <c r="AA331" s="128" t="s">
        <v>5536</v>
      </c>
      <c r="AB331" s="10" t="s">
        <v>5181</v>
      </c>
      <c r="AC331" s="10" t="s">
        <v>4592</v>
      </c>
      <c r="AD331" s="10" t="s">
        <v>915</v>
      </c>
      <c r="AE331" s="111" t="s">
        <v>1100</v>
      </c>
      <c r="AF331" s="111" t="s">
        <v>1100</v>
      </c>
      <c r="AG331" s="50" t="s">
        <v>4455</v>
      </c>
      <c r="AH331" s="124">
        <v>19</v>
      </c>
      <c r="AI331" s="145" t="s">
        <v>2353</v>
      </c>
      <c r="AJ331" s="145" t="str">
        <f>IF(RIGHT(clonemapC33[[#This Row],[Location]],1)="1",SUM(AH331:AH333),"")</f>
        <v/>
      </c>
      <c r="AK331" t="str">
        <f>_xlfn.CONCAT("CL_",clonemapC33[[#This Row],[Location]])</f>
        <v>CL_DD2-06:02</v>
      </c>
    </row>
    <row r="332" spans="27:37" x14ac:dyDescent="0.35">
      <c r="AA332" s="128" t="s">
        <v>5536</v>
      </c>
      <c r="AB332" s="10" t="s">
        <v>5181</v>
      </c>
      <c r="AC332" s="10" t="s">
        <v>4613</v>
      </c>
      <c r="AD332" s="10" t="s">
        <v>1475</v>
      </c>
      <c r="AE332" s="111" t="s">
        <v>1634</v>
      </c>
      <c r="AF332" s="111" t="s">
        <v>1634</v>
      </c>
      <c r="AG332" s="50" t="s">
        <v>4930</v>
      </c>
      <c r="AH332" s="124">
        <v>12</v>
      </c>
      <c r="AI332" s="145" t="s">
        <v>2353</v>
      </c>
      <c r="AJ332" s="145" t="str">
        <f>IF(RIGHT(clonemapC33[[#This Row],[Location]],1)="1",SUM(AH332:AH334),"")</f>
        <v/>
      </c>
      <c r="AK332" t="str">
        <f>_xlfn.CONCAT("CL_",clonemapC33[[#This Row],[Location]])</f>
        <v>CL_DD2-06:03</v>
      </c>
    </row>
    <row r="333" spans="27:37" x14ac:dyDescent="0.35">
      <c r="AA333" s="128" t="s">
        <v>5536</v>
      </c>
      <c r="AB333" s="10" t="s">
        <v>5181</v>
      </c>
      <c r="AC333" s="10" t="s">
        <v>4634</v>
      </c>
      <c r="AD333" s="10" t="s">
        <v>413</v>
      </c>
      <c r="AE333" s="110" t="s">
        <v>413</v>
      </c>
      <c r="AF333" s="110" t="s">
        <v>413</v>
      </c>
      <c r="AG333" s="50" t="s">
        <v>413</v>
      </c>
      <c r="AH333" s="124"/>
      <c r="AI333" s="145" t="s">
        <v>1636</v>
      </c>
      <c r="AJ333" s="145" t="str">
        <f>IF(RIGHT(clonemapC33[[#This Row],[Location]],1)="1",SUM(AH333:AH335),"")</f>
        <v/>
      </c>
      <c r="AK333" t="str">
        <f>_xlfn.CONCAT("CL_",clonemapC33[[#This Row],[Location]])</f>
        <v>CL_DD2-06:04</v>
      </c>
    </row>
    <row r="334" spans="27:37" x14ac:dyDescent="0.35">
      <c r="AA334" s="128" t="s">
        <v>5536</v>
      </c>
      <c r="AB334" s="10" t="s">
        <v>5182</v>
      </c>
      <c r="AC334" s="10" t="s">
        <v>4570</v>
      </c>
      <c r="AD334" s="10" t="s">
        <v>1475</v>
      </c>
      <c r="AE334" s="111" t="s">
        <v>1634</v>
      </c>
      <c r="AF334" s="111" t="s">
        <v>1634</v>
      </c>
      <c r="AG334" s="50" t="s">
        <v>4932</v>
      </c>
      <c r="AH334" s="124">
        <v>37</v>
      </c>
      <c r="AI334" s="145" t="s">
        <v>2353</v>
      </c>
      <c r="AJ334" s="145">
        <f>IF(RIGHT(clonemapC33[[#This Row],[Location]],1)="1",SUM(AH334:AH336),"")</f>
        <v>49</v>
      </c>
      <c r="AK334" t="str">
        <f>_xlfn.CONCAT("CL_",clonemapC33[[#This Row],[Location]])</f>
        <v>CL_DD2-07:01</v>
      </c>
    </row>
    <row r="335" spans="27:37" x14ac:dyDescent="0.35">
      <c r="AA335" s="128" t="s">
        <v>5536</v>
      </c>
      <c r="AB335" s="10" t="s">
        <v>5182</v>
      </c>
      <c r="AC335" s="10" t="s">
        <v>4591</v>
      </c>
      <c r="AD335" s="10" t="s">
        <v>1475</v>
      </c>
      <c r="AE335" s="111" t="s">
        <v>1634</v>
      </c>
      <c r="AF335" s="111" t="s">
        <v>1634</v>
      </c>
      <c r="AG335" s="50" t="s">
        <v>4292</v>
      </c>
      <c r="AH335" s="124">
        <v>12</v>
      </c>
      <c r="AI335" s="145" t="s">
        <v>2353</v>
      </c>
      <c r="AJ335" s="145" t="str">
        <f>IF(RIGHT(clonemapC33[[#This Row],[Location]],1)="1",SUM(AH335:AH337),"")</f>
        <v/>
      </c>
      <c r="AK335" t="str">
        <f>_xlfn.CONCAT("CL_",clonemapC33[[#This Row],[Location]])</f>
        <v>CL_DD2-07:02</v>
      </c>
    </row>
    <row r="336" spans="27:37" x14ac:dyDescent="0.35">
      <c r="AA336" s="128" t="s">
        <v>5536</v>
      </c>
      <c r="AB336" s="10" t="s">
        <v>5182</v>
      </c>
      <c r="AC336" s="10" t="s">
        <v>4612</v>
      </c>
      <c r="AD336" s="10" t="s">
        <v>413</v>
      </c>
      <c r="AE336" s="111" t="s">
        <v>413</v>
      </c>
      <c r="AF336" s="111" t="s">
        <v>413</v>
      </c>
      <c r="AG336" s="50" t="s">
        <v>413</v>
      </c>
      <c r="AH336" s="124"/>
      <c r="AI336" s="145" t="s">
        <v>1636</v>
      </c>
      <c r="AJ336" s="145" t="str">
        <f>IF(RIGHT(clonemapC33[[#This Row],[Location]],1)="1",SUM(AH336:AH338),"")</f>
        <v/>
      </c>
      <c r="AK336" t="str">
        <f>_xlfn.CONCAT("CL_",clonemapC33[[#This Row],[Location]])</f>
        <v>CL_DD2-07:03</v>
      </c>
    </row>
    <row r="337" spans="27:37" x14ac:dyDescent="0.35">
      <c r="AA337" s="128" t="s">
        <v>5536</v>
      </c>
      <c r="AB337" s="10" t="s">
        <v>5182</v>
      </c>
      <c r="AC337" s="10" t="s">
        <v>4633</v>
      </c>
      <c r="AD337" s="10" t="s">
        <v>413</v>
      </c>
      <c r="AE337" s="110" t="s">
        <v>413</v>
      </c>
      <c r="AF337" s="110" t="s">
        <v>413</v>
      </c>
      <c r="AG337" s="50" t="s">
        <v>413</v>
      </c>
      <c r="AH337" s="124"/>
      <c r="AI337" s="145" t="s">
        <v>1636</v>
      </c>
      <c r="AJ337" s="145" t="str">
        <f>IF(RIGHT(clonemapC33[[#This Row],[Location]],1)="1",SUM(AH337:AH339),"")</f>
        <v/>
      </c>
      <c r="AK337" t="str">
        <f>_xlfn.CONCAT("CL_",clonemapC33[[#This Row],[Location]])</f>
        <v>CL_DD2-07:04</v>
      </c>
    </row>
    <row r="338" spans="27:37" x14ac:dyDescent="0.35">
      <c r="AA338" s="128" t="s">
        <v>5536</v>
      </c>
      <c r="AB338" s="10" t="s">
        <v>5183</v>
      </c>
      <c r="AC338" s="10" t="s">
        <v>4583</v>
      </c>
      <c r="AD338" s="10" t="s">
        <v>824</v>
      </c>
      <c r="AE338" s="111" t="s">
        <v>2107</v>
      </c>
      <c r="AF338" s="111" t="s">
        <v>2107</v>
      </c>
      <c r="AG338" s="50" t="s">
        <v>4137</v>
      </c>
      <c r="AH338" s="124">
        <v>5</v>
      </c>
      <c r="AI338" s="145" t="s">
        <v>2353</v>
      </c>
      <c r="AJ338" s="145">
        <f>IF(RIGHT(clonemapC33[[#This Row],[Location]],1)="1",SUM(AH338:AH340),"")</f>
        <v>49</v>
      </c>
      <c r="AK338" t="str">
        <f>_xlfn.CONCAT("CL_",clonemapC33[[#This Row],[Location]])</f>
        <v>CL_DD3-01:01</v>
      </c>
    </row>
    <row r="339" spans="27:37" x14ac:dyDescent="0.35">
      <c r="AA339" s="128" t="s">
        <v>5536</v>
      </c>
      <c r="AB339" s="10" t="s">
        <v>5183</v>
      </c>
      <c r="AC339" s="10" t="s">
        <v>4604</v>
      </c>
      <c r="AD339" s="10" t="s">
        <v>819</v>
      </c>
      <c r="AE339" s="111" t="s">
        <v>2979</v>
      </c>
      <c r="AF339" s="111" t="s">
        <v>2979</v>
      </c>
      <c r="AG339" s="50" t="s">
        <v>4102</v>
      </c>
      <c r="AH339" s="124">
        <v>39</v>
      </c>
      <c r="AI339" s="145" t="s">
        <v>2353</v>
      </c>
      <c r="AJ339" s="145" t="str">
        <f>IF(RIGHT(clonemapC33[[#This Row],[Location]],1)="1",SUM(AH339:AH341),"")</f>
        <v/>
      </c>
      <c r="AK339" t="str">
        <f>_xlfn.CONCAT("CL_",clonemapC33[[#This Row],[Location]])</f>
        <v>CL_DD3-01:02</v>
      </c>
    </row>
    <row r="340" spans="27:37" x14ac:dyDescent="0.35">
      <c r="AA340" s="128" t="s">
        <v>5536</v>
      </c>
      <c r="AB340" s="10" t="s">
        <v>5183</v>
      </c>
      <c r="AC340" s="10" t="s">
        <v>4625</v>
      </c>
      <c r="AD340" s="10" t="s">
        <v>819</v>
      </c>
      <c r="AE340" s="111" t="s">
        <v>2979</v>
      </c>
      <c r="AF340" s="111" t="s">
        <v>2979</v>
      </c>
      <c r="AG340" s="50" t="s">
        <v>4288</v>
      </c>
      <c r="AH340" s="124">
        <v>5</v>
      </c>
      <c r="AI340" s="145" t="s">
        <v>2353</v>
      </c>
      <c r="AJ340" s="145" t="str">
        <f>IF(RIGHT(clonemapC33[[#This Row],[Location]],1)="1",SUM(AH340:AH342),"")</f>
        <v/>
      </c>
      <c r="AK340" t="str">
        <f>_xlfn.CONCAT("CL_",clonemapC33[[#This Row],[Location]])</f>
        <v>CL_DD3-01:03</v>
      </c>
    </row>
    <row r="341" spans="27:37" x14ac:dyDescent="0.35">
      <c r="AA341" s="128" t="s">
        <v>5536</v>
      </c>
      <c r="AB341" s="10" t="s">
        <v>5183</v>
      </c>
      <c r="AC341" s="10" t="s">
        <v>4646</v>
      </c>
      <c r="AD341" s="10" t="s">
        <v>413</v>
      </c>
      <c r="AE341" s="110" t="s">
        <v>413</v>
      </c>
      <c r="AF341" s="110" t="s">
        <v>413</v>
      </c>
      <c r="AG341" s="50" t="s">
        <v>413</v>
      </c>
      <c r="AH341" s="124"/>
      <c r="AI341" s="145" t="s">
        <v>1636</v>
      </c>
      <c r="AJ341" s="145" t="str">
        <f>IF(RIGHT(clonemapC33[[#This Row],[Location]],1)="1",SUM(AH341:AH343),"")</f>
        <v/>
      </c>
      <c r="AK341" t="str">
        <f>_xlfn.CONCAT("CL_",clonemapC33[[#This Row],[Location]])</f>
        <v>CL_DD3-01:04</v>
      </c>
    </row>
    <row r="342" spans="27:37" x14ac:dyDescent="0.35">
      <c r="AA342" s="128" t="s">
        <v>5536</v>
      </c>
      <c r="AB342" s="10" t="s">
        <v>5184</v>
      </c>
      <c r="AC342" s="10" t="s">
        <v>4582</v>
      </c>
      <c r="AD342" s="10" t="s">
        <v>834</v>
      </c>
      <c r="AE342" s="111" t="s">
        <v>1150</v>
      </c>
      <c r="AF342" s="111" t="s">
        <v>1150</v>
      </c>
      <c r="AG342" s="50" t="s">
        <v>4925</v>
      </c>
      <c r="AH342" s="124">
        <v>49</v>
      </c>
      <c r="AI342" s="145" t="s">
        <v>2353</v>
      </c>
      <c r="AJ342" s="145">
        <f>IF(RIGHT(clonemapC33[[#This Row],[Location]],1)="1",SUM(AH342:AH344),"")</f>
        <v>49</v>
      </c>
      <c r="AK342" t="str">
        <f>_xlfn.CONCAT("CL_",clonemapC33[[#This Row],[Location]])</f>
        <v>CL_DD3-02:01</v>
      </c>
    </row>
    <row r="343" spans="27:37" x14ac:dyDescent="0.35">
      <c r="AA343" s="128" t="s">
        <v>5536</v>
      </c>
      <c r="AB343" s="10" t="s">
        <v>5184</v>
      </c>
      <c r="AC343" s="10" t="s">
        <v>4603</v>
      </c>
      <c r="AD343" s="10" t="s">
        <v>413</v>
      </c>
      <c r="AE343" s="111" t="s">
        <v>413</v>
      </c>
      <c r="AF343" s="111" t="s">
        <v>413</v>
      </c>
      <c r="AG343" s="50" t="s">
        <v>413</v>
      </c>
      <c r="AH343" s="124"/>
      <c r="AI343" s="145" t="s">
        <v>1636</v>
      </c>
      <c r="AJ343" s="145" t="str">
        <f>IF(RIGHT(clonemapC33[[#This Row],[Location]],1)="1",SUM(AH343:AH345),"")</f>
        <v/>
      </c>
      <c r="AK343" t="str">
        <f>_xlfn.CONCAT("CL_",clonemapC33[[#This Row],[Location]])</f>
        <v>CL_DD3-02:02</v>
      </c>
    </row>
    <row r="344" spans="27:37" x14ac:dyDescent="0.35">
      <c r="AA344" s="128" t="s">
        <v>5536</v>
      </c>
      <c r="AB344" s="10" t="s">
        <v>5184</v>
      </c>
      <c r="AC344" s="10" t="s">
        <v>4624</v>
      </c>
      <c r="AD344" s="10" t="s">
        <v>413</v>
      </c>
      <c r="AE344" s="111" t="s">
        <v>413</v>
      </c>
      <c r="AF344" s="111" t="s">
        <v>413</v>
      </c>
      <c r="AG344" s="50" t="s">
        <v>413</v>
      </c>
      <c r="AH344" s="124"/>
      <c r="AI344" s="145" t="s">
        <v>1636</v>
      </c>
      <c r="AJ344" s="145" t="str">
        <f>IF(RIGHT(clonemapC33[[#This Row],[Location]],1)="1",SUM(AH344:AH346),"")</f>
        <v/>
      </c>
      <c r="AK344" t="str">
        <f>_xlfn.CONCAT("CL_",clonemapC33[[#This Row],[Location]])</f>
        <v>CL_DD3-02:03</v>
      </c>
    </row>
    <row r="345" spans="27:37" x14ac:dyDescent="0.35">
      <c r="AA345" s="128" t="s">
        <v>5536</v>
      </c>
      <c r="AB345" s="10" t="s">
        <v>5184</v>
      </c>
      <c r="AC345" s="10" t="s">
        <v>4645</v>
      </c>
      <c r="AD345" s="10" t="s">
        <v>413</v>
      </c>
      <c r="AE345" s="110" t="s">
        <v>413</v>
      </c>
      <c r="AF345" s="110" t="s">
        <v>413</v>
      </c>
      <c r="AG345" s="50" t="s">
        <v>413</v>
      </c>
      <c r="AH345" s="124"/>
      <c r="AI345" s="145" t="s">
        <v>1636</v>
      </c>
      <c r="AJ345" s="145" t="str">
        <f>IF(RIGHT(clonemapC33[[#This Row],[Location]],1)="1",SUM(AH345:AH347),"")</f>
        <v/>
      </c>
      <c r="AK345" t="str">
        <f>_xlfn.CONCAT("CL_",clonemapC33[[#This Row],[Location]])</f>
        <v>CL_DD3-02:04</v>
      </c>
    </row>
    <row r="346" spans="27:37" x14ac:dyDescent="0.35">
      <c r="AA346" s="128" t="s">
        <v>5536</v>
      </c>
      <c r="AB346" s="10" t="s">
        <v>5185</v>
      </c>
      <c r="AC346" s="10" t="s">
        <v>4581</v>
      </c>
      <c r="AD346" s="10" t="s">
        <v>824</v>
      </c>
      <c r="AE346" s="110" t="s">
        <v>2107</v>
      </c>
      <c r="AF346" s="110" t="s">
        <v>2107</v>
      </c>
      <c r="AG346" s="50" t="s">
        <v>4121</v>
      </c>
      <c r="AH346" s="124">
        <v>9</v>
      </c>
      <c r="AI346" s="145" t="s">
        <v>2353</v>
      </c>
      <c r="AJ346" s="145">
        <f>IF(RIGHT(clonemapC33[[#This Row],[Location]],1)="1",SUM(AH346:AH348),"")</f>
        <v>46</v>
      </c>
      <c r="AK346" t="str">
        <f>_xlfn.CONCAT("CL_",clonemapC33[[#This Row],[Location]])</f>
        <v>CL_DD3-03:01</v>
      </c>
    </row>
    <row r="347" spans="27:37" x14ac:dyDescent="0.35">
      <c r="AA347" s="128" t="s">
        <v>5536</v>
      </c>
      <c r="AB347" s="10" t="s">
        <v>5185</v>
      </c>
      <c r="AC347" s="10" t="s">
        <v>4602</v>
      </c>
      <c r="AD347" s="10" t="s">
        <v>819</v>
      </c>
      <c r="AE347" s="110" t="s">
        <v>2979</v>
      </c>
      <c r="AF347" s="110" t="s">
        <v>2979</v>
      </c>
      <c r="AG347" s="50" t="s">
        <v>4086</v>
      </c>
      <c r="AH347" s="124">
        <v>37</v>
      </c>
      <c r="AI347" s="145" t="s">
        <v>2353</v>
      </c>
      <c r="AJ347" s="145" t="str">
        <f>IF(RIGHT(clonemapC33[[#This Row],[Location]],1)="1",SUM(AH347:AH349),"")</f>
        <v/>
      </c>
      <c r="AK347" t="str">
        <f>_xlfn.CONCAT("CL_",clonemapC33[[#This Row],[Location]])</f>
        <v>CL_DD3-03:02</v>
      </c>
    </row>
    <row r="348" spans="27:37" x14ac:dyDescent="0.35">
      <c r="AA348" s="128" t="s">
        <v>5536</v>
      </c>
      <c r="AB348" s="10" t="s">
        <v>5185</v>
      </c>
      <c r="AC348" s="10" t="s">
        <v>4623</v>
      </c>
      <c r="AD348" s="10" t="s">
        <v>413</v>
      </c>
      <c r="AE348" s="110" t="s">
        <v>413</v>
      </c>
      <c r="AF348" s="110" t="s">
        <v>413</v>
      </c>
      <c r="AG348" s="50" t="s">
        <v>413</v>
      </c>
      <c r="AH348" s="124"/>
      <c r="AI348" s="145" t="s">
        <v>1636</v>
      </c>
      <c r="AJ348" s="145" t="str">
        <f>IF(RIGHT(clonemapC33[[#This Row],[Location]],1)="1",SUM(AH348:AH350),"")</f>
        <v/>
      </c>
      <c r="AK348" t="str">
        <f>_xlfn.CONCAT("CL_",clonemapC33[[#This Row],[Location]])</f>
        <v>CL_DD3-03:03</v>
      </c>
    </row>
    <row r="349" spans="27:37" x14ac:dyDescent="0.35">
      <c r="AA349" s="128" t="s">
        <v>5536</v>
      </c>
      <c r="AB349" s="10" t="s">
        <v>5185</v>
      </c>
      <c r="AC349" s="10" t="s">
        <v>4644</v>
      </c>
      <c r="AD349" s="10" t="s">
        <v>413</v>
      </c>
      <c r="AE349" s="110" t="s">
        <v>413</v>
      </c>
      <c r="AF349" s="110" t="s">
        <v>413</v>
      </c>
      <c r="AG349" s="50" t="s">
        <v>413</v>
      </c>
      <c r="AH349" s="124"/>
      <c r="AI349" s="145" t="s">
        <v>1636</v>
      </c>
      <c r="AJ349" s="145" t="str">
        <f>IF(RIGHT(clonemapC33[[#This Row],[Location]],1)="1",SUM(AH349:AH351),"")</f>
        <v/>
      </c>
      <c r="AK349" t="str">
        <f>_xlfn.CONCAT("CL_",clonemapC33[[#This Row],[Location]])</f>
        <v>CL_DD3-03:04</v>
      </c>
    </row>
    <row r="350" spans="27:37" x14ac:dyDescent="0.35">
      <c r="AA350" s="128" t="s">
        <v>5536</v>
      </c>
      <c r="AB350" s="10" t="s">
        <v>5186</v>
      </c>
      <c r="AC350" s="10" t="s">
        <v>4580</v>
      </c>
      <c r="AD350" s="10" t="s">
        <v>819</v>
      </c>
      <c r="AE350" s="111" t="s">
        <v>2979</v>
      </c>
      <c r="AF350" s="111" t="s">
        <v>2979</v>
      </c>
      <c r="AG350" s="50" t="s">
        <v>4289</v>
      </c>
      <c r="AH350" s="124">
        <v>49</v>
      </c>
      <c r="AI350" s="145" t="s">
        <v>2353</v>
      </c>
      <c r="AJ350" s="145">
        <f>IF(RIGHT(clonemapC33[[#This Row],[Location]],1)="1",SUM(AH350:AH352),"")</f>
        <v>49</v>
      </c>
      <c r="AK350" t="str">
        <f>_xlfn.CONCAT("CL_",clonemapC33[[#This Row],[Location]])</f>
        <v>CL_DD3-04:01</v>
      </c>
    </row>
    <row r="351" spans="27:37" x14ac:dyDescent="0.35">
      <c r="AA351" s="128" t="s">
        <v>5536</v>
      </c>
      <c r="AB351" s="10" t="s">
        <v>5186</v>
      </c>
      <c r="AC351" s="10" t="s">
        <v>4601</v>
      </c>
      <c r="AD351" s="10" t="s">
        <v>413</v>
      </c>
      <c r="AE351" s="111" t="s">
        <v>413</v>
      </c>
      <c r="AF351" s="111" t="s">
        <v>413</v>
      </c>
      <c r="AG351" s="50" t="s">
        <v>413</v>
      </c>
      <c r="AH351" s="124"/>
      <c r="AI351" s="145" t="s">
        <v>1636</v>
      </c>
      <c r="AJ351" s="145" t="str">
        <f>IF(RIGHT(clonemapC33[[#This Row],[Location]],1)="1",SUM(AH351:AH353),"")</f>
        <v/>
      </c>
      <c r="AK351" t="str">
        <f>_xlfn.CONCAT("CL_",clonemapC33[[#This Row],[Location]])</f>
        <v>CL_DD3-04:02</v>
      </c>
    </row>
    <row r="352" spans="27:37" x14ac:dyDescent="0.35">
      <c r="AA352" s="128" t="s">
        <v>5536</v>
      </c>
      <c r="AB352" s="10" t="s">
        <v>5186</v>
      </c>
      <c r="AC352" s="10" t="s">
        <v>4622</v>
      </c>
      <c r="AD352" s="10" t="s">
        <v>413</v>
      </c>
      <c r="AE352" s="111" t="s">
        <v>413</v>
      </c>
      <c r="AF352" s="111" t="s">
        <v>413</v>
      </c>
      <c r="AG352" s="50" t="s">
        <v>413</v>
      </c>
      <c r="AH352" s="124"/>
      <c r="AI352" s="145" t="s">
        <v>1636</v>
      </c>
      <c r="AJ352" s="145" t="str">
        <f>IF(RIGHT(clonemapC33[[#This Row],[Location]],1)="1",SUM(AH352:AH354),"")</f>
        <v/>
      </c>
      <c r="AK352" t="str">
        <f>_xlfn.CONCAT("CL_",clonemapC33[[#This Row],[Location]])</f>
        <v>CL_DD3-04:03</v>
      </c>
    </row>
    <row r="353" spans="27:37" x14ac:dyDescent="0.35">
      <c r="AA353" s="128" t="s">
        <v>5536</v>
      </c>
      <c r="AB353" s="10" t="s">
        <v>5186</v>
      </c>
      <c r="AC353" s="10" t="s">
        <v>4643</v>
      </c>
      <c r="AD353" s="10" t="s">
        <v>413</v>
      </c>
      <c r="AE353" s="110" t="s">
        <v>413</v>
      </c>
      <c r="AF353" s="110" t="s">
        <v>413</v>
      </c>
      <c r="AG353" s="50" t="s">
        <v>413</v>
      </c>
      <c r="AH353" s="124"/>
      <c r="AI353" s="145" t="s">
        <v>1636</v>
      </c>
      <c r="AJ353" s="145" t="str">
        <f>IF(RIGHT(clonemapC33[[#This Row],[Location]],1)="1",SUM(AH353:AH355),"")</f>
        <v/>
      </c>
      <c r="AK353" t="str">
        <f>_xlfn.CONCAT("CL_",clonemapC33[[#This Row],[Location]])</f>
        <v>CL_DD3-04:04</v>
      </c>
    </row>
    <row r="354" spans="27:37" x14ac:dyDescent="0.35">
      <c r="AA354" s="128" t="s">
        <v>5536</v>
      </c>
      <c r="AB354" s="10" t="s">
        <v>5187</v>
      </c>
      <c r="AC354" s="10" t="s">
        <v>4579</v>
      </c>
      <c r="AD354" s="10" t="s">
        <v>1475</v>
      </c>
      <c r="AE354" s="111" t="s">
        <v>1634</v>
      </c>
      <c r="AF354" s="111" t="s">
        <v>1634</v>
      </c>
      <c r="AG354" s="50" t="s">
        <v>4304</v>
      </c>
      <c r="AH354" s="124">
        <v>49</v>
      </c>
      <c r="AI354" s="145" t="s">
        <v>2353</v>
      </c>
      <c r="AJ354" s="145">
        <f>IF(RIGHT(clonemapC33[[#This Row],[Location]],1)="1",SUM(AH354:AH356),"")</f>
        <v>49</v>
      </c>
      <c r="AK354" t="str">
        <f>_xlfn.CONCAT("CL_",clonemapC33[[#This Row],[Location]])</f>
        <v>CL_DD3-05:01</v>
      </c>
    </row>
    <row r="355" spans="27:37" x14ac:dyDescent="0.35">
      <c r="AA355" s="128" t="s">
        <v>5536</v>
      </c>
      <c r="AB355" s="10" t="s">
        <v>5187</v>
      </c>
      <c r="AC355" s="10" t="s">
        <v>4600</v>
      </c>
      <c r="AD355" s="10" t="s">
        <v>413</v>
      </c>
      <c r="AE355" s="111" t="s">
        <v>413</v>
      </c>
      <c r="AF355" s="111" t="s">
        <v>413</v>
      </c>
      <c r="AG355" s="50" t="s">
        <v>413</v>
      </c>
      <c r="AH355" s="124"/>
      <c r="AI355" s="145" t="s">
        <v>1636</v>
      </c>
      <c r="AJ355" s="145" t="str">
        <f>IF(RIGHT(clonemapC33[[#This Row],[Location]],1)="1",SUM(AH355:AH357),"")</f>
        <v/>
      </c>
      <c r="AK355" t="str">
        <f>_xlfn.CONCAT("CL_",clonemapC33[[#This Row],[Location]])</f>
        <v>CL_DD3-05:02</v>
      </c>
    </row>
    <row r="356" spans="27:37" x14ac:dyDescent="0.35">
      <c r="AA356" s="128" t="s">
        <v>5536</v>
      </c>
      <c r="AB356" s="10" t="s">
        <v>5187</v>
      </c>
      <c r="AC356" s="10" t="s">
        <v>4621</v>
      </c>
      <c r="AD356" s="10" t="s">
        <v>413</v>
      </c>
      <c r="AE356" s="111" t="s">
        <v>413</v>
      </c>
      <c r="AF356" s="111" t="s">
        <v>413</v>
      </c>
      <c r="AG356" s="50" t="s">
        <v>413</v>
      </c>
      <c r="AH356" s="124"/>
      <c r="AI356" s="145" t="s">
        <v>1636</v>
      </c>
      <c r="AJ356" s="145" t="str">
        <f>IF(RIGHT(clonemapC33[[#This Row],[Location]],1)="1",SUM(AH356:AH358),"")</f>
        <v/>
      </c>
      <c r="AK356" t="str">
        <f>_xlfn.CONCAT("CL_",clonemapC33[[#This Row],[Location]])</f>
        <v>CL_DD3-05:03</v>
      </c>
    </row>
    <row r="357" spans="27:37" x14ac:dyDescent="0.35">
      <c r="AA357" s="128" t="s">
        <v>5536</v>
      </c>
      <c r="AB357" s="10" t="s">
        <v>5187</v>
      </c>
      <c r="AC357" s="10" t="s">
        <v>4642</v>
      </c>
      <c r="AD357" s="10" t="s">
        <v>413</v>
      </c>
      <c r="AE357" s="110" t="s">
        <v>413</v>
      </c>
      <c r="AF357" s="110" t="s">
        <v>413</v>
      </c>
      <c r="AG357" s="50" t="s">
        <v>413</v>
      </c>
      <c r="AH357" s="124"/>
      <c r="AI357" s="145" t="s">
        <v>1636</v>
      </c>
      <c r="AJ357" s="145" t="str">
        <f>IF(RIGHT(clonemapC33[[#This Row],[Location]],1)="1",SUM(AH357:AH359),"")</f>
        <v/>
      </c>
      <c r="AK357" t="str">
        <f>_xlfn.CONCAT("CL_",clonemapC33[[#This Row],[Location]])</f>
        <v>CL_DD3-05:04</v>
      </c>
    </row>
    <row r="358" spans="27:37" x14ac:dyDescent="0.35">
      <c r="AA358" s="128" t="s">
        <v>5536</v>
      </c>
      <c r="AB358" s="10" t="s">
        <v>5188</v>
      </c>
      <c r="AC358" s="10" t="s">
        <v>4578</v>
      </c>
      <c r="AD358" s="10" t="s">
        <v>5114</v>
      </c>
      <c r="AE358" s="110" t="s">
        <v>5189</v>
      </c>
      <c r="AF358" s="110" t="s">
        <v>5189</v>
      </c>
      <c r="AG358" s="50" t="s">
        <v>4937</v>
      </c>
      <c r="AH358" s="124">
        <v>15</v>
      </c>
      <c r="AI358" s="145" t="s">
        <v>2353</v>
      </c>
      <c r="AJ358" s="145">
        <f>IF(RIGHT(clonemapC33[[#This Row],[Location]],1)="1",SUM(AH358:AH360),"")</f>
        <v>45</v>
      </c>
      <c r="AK358" t="str">
        <f>_xlfn.CONCAT("CL_",clonemapC33[[#This Row],[Location]])</f>
        <v>CL_DD3-06:01</v>
      </c>
    </row>
    <row r="359" spans="27:37" x14ac:dyDescent="0.35">
      <c r="AA359" s="128" t="s">
        <v>5536</v>
      </c>
      <c r="AB359" s="10" t="s">
        <v>5188</v>
      </c>
      <c r="AC359" s="10" t="s">
        <v>4599</v>
      </c>
      <c r="AD359" s="10" t="s">
        <v>5116</v>
      </c>
      <c r="AE359" s="110" t="s">
        <v>5190</v>
      </c>
      <c r="AF359" s="110" t="s">
        <v>5190</v>
      </c>
      <c r="AG359" s="50" t="s">
        <v>4938</v>
      </c>
      <c r="AH359" s="124">
        <v>16</v>
      </c>
      <c r="AI359" s="145" t="s">
        <v>2353</v>
      </c>
      <c r="AJ359" s="145" t="str">
        <f>IF(RIGHT(clonemapC33[[#This Row],[Location]],1)="1",SUM(AH359:AH361),"")</f>
        <v/>
      </c>
      <c r="AK359" t="str">
        <f>_xlfn.CONCAT("CL_",clonemapC33[[#This Row],[Location]])</f>
        <v>CL_DD3-06:02</v>
      </c>
    </row>
    <row r="360" spans="27:37" x14ac:dyDescent="0.35">
      <c r="AA360" s="128" t="s">
        <v>5536</v>
      </c>
      <c r="AB360" s="10" t="s">
        <v>5188</v>
      </c>
      <c r="AC360" s="10" t="s">
        <v>4620</v>
      </c>
      <c r="AD360" s="10" t="s">
        <v>5116</v>
      </c>
      <c r="AE360" s="110" t="s">
        <v>5191</v>
      </c>
      <c r="AF360" s="110" t="s">
        <v>5191</v>
      </c>
      <c r="AG360" s="50" t="s">
        <v>4939</v>
      </c>
      <c r="AH360" s="124">
        <v>14</v>
      </c>
      <c r="AI360" s="145" t="s">
        <v>2353</v>
      </c>
      <c r="AJ360" s="145" t="str">
        <f>IF(RIGHT(clonemapC33[[#This Row],[Location]],1)="1",SUM(AH360:AH362),"")</f>
        <v/>
      </c>
      <c r="AK360" t="str">
        <f>_xlfn.CONCAT("CL_",clonemapC33[[#This Row],[Location]])</f>
        <v>CL_DD3-06:03</v>
      </c>
    </row>
    <row r="361" spans="27:37" x14ac:dyDescent="0.35">
      <c r="AA361" s="128" t="s">
        <v>5536</v>
      </c>
      <c r="AB361" s="10" t="s">
        <v>5188</v>
      </c>
      <c r="AC361" s="10" t="s">
        <v>4641</v>
      </c>
      <c r="AD361" s="10" t="s">
        <v>413</v>
      </c>
      <c r="AE361" s="110" t="s">
        <v>413</v>
      </c>
      <c r="AF361" s="110" t="s">
        <v>413</v>
      </c>
      <c r="AG361" s="50" t="s">
        <v>413</v>
      </c>
      <c r="AH361" s="124"/>
      <c r="AI361" s="145" t="s">
        <v>1636</v>
      </c>
      <c r="AJ361" s="145" t="str">
        <f>IF(RIGHT(clonemapC33[[#This Row],[Location]],1)="1",SUM(AH361:AH363),"")</f>
        <v/>
      </c>
      <c r="AK361" t="str">
        <f>_xlfn.CONCAT("CL_",clonemapC33[[#This Row],[Location]])</f>
        <v>CL_DD3-06:04</v>
      </c>
    </row>
    <row r="362" spans="27:37" x14ac:dyDescent="0.35">
      <c r="AA362" s="128" t="s">
        <v>5536</v>
      </c>
      <c r="AB362" s="10" t="s">
        <v>5192</v>
      </c>
      <c r="AC362" s="10" t="s">
        <v>4577</v>
      </c>
      <c r="AD362" s="10" t="s">
        <v>819</v>
      </c>
      <c r="AE362" s="110" t="s">
        <v>2979</v>
      </c>
      <c r="AF362" s="110" t="s">
        <v>2979</v>
      </c>
      <c r="AG362" s="50" t="s">
        <v>4288</v>
      </c>
      <c r="AH362" s="124">
        <v>42</v>
      </c>
      <c r="AI362" s="145" t="s">
        <v>2353</v>
      </c>
      <c r="AJ362" s="145">
        <f>IF(RIGHT(clonemapC33[[#This Row],[Location]],1)="1",SUM(AH362:AH364),"")</f>
        <v>49</v>
      </c>
      <c r="AK362" t="str">
        <f>_xlfn.CONCAT("CL_",clonemapC33[[#This Row],[Location]])</f>
        <v>CL_DD3-07:01</v>
      </c>
    </row>
    <row r="363" spans="27:37" x14ac:dyDescent="0.35">
      <c r="AA363" s="128" t="s">
        <v>5536</v>
      </c>
      <c r="AB363" s="10" t="s">
        <v>5192</v>
      </c>
      <c r="AC363" s="10" t="s">
        <v>4598</v>
      </c>
      <c r="AD363" s="10" t="s">
        <v>5114</v>
      </c>
      <c r="AE363" s="110" t="s">
        <v>5177</v>
      </c>
      <c r="AF363" s="110" t="s">
        <v>5177</v>
      </c>
      <c r="AG363" s="50" t="s">
        <v>4933</v>
      </c>
      <c r="AH363" s="124">
        <v>7</v>
      </c>
      <c r="AI363" s="145" t="s">
        <v>2353</v>
      </c>
      <c r="AJ363" s="145" t="str">
        <f>IF(RIGHT(clonemapC33[[#This Row],[Location]],1)="1",SUM(AH363:AH365),"")</f>
        <v/>
      </c>
      <c r="AK363" t="str">
        <f>_xlfn.CONCAT("CL_",clonemapC33[[#This Row],[Location]])</f>
        <v>CL_DD3-07:02</v>
      </c>
    </row>
    <row r="364" spans="27:37" x14ac:dyDescent="0.35">
      <c r="AA364" s="128" t="s">
        <v>5536</v>
      </c>
      <c r="AB364" s="10" t="s">
        <v>5192</v>
      </c>
      <c r="AC364" s="10" t="s">
        <v>4619</v>
      </c>
      <c r="AD364" s="10" t="s">
        <v>413</v>
      </c>
      <c r="AE364" s="110" t="s">
        <v>413</v>
      </c>
      <c r="AF364" s="110" t="s">
        <v>413</v>
      </c>
      <c r="AG364" s="50" t="s">
        <v>413</v>
      </c>
      <c r="AH364" s="124"/>
      <c r="AI364" s="145" t="s">
        <v>1636</v>
      </c>
      <c r="AJ364" s="145" t="str">
        <f>IF(RIGHT(clonemapC33[[#This Row],[Location]],1)="1",SUM(AH364:AH366),"")</f>
        <v/>
      </c>
      <c r="AK364" t="str">
        <f>_xlfn.CONCAT("CL_",clonemapC33[[#This Row],[Location]])</f>
        <v>CL_DD3-07:03</v>
      </c>
    </row>
    <row r="365" spans="27:37" x14ac:dyDescent="0.35">
      <c r="AA365" s="128" t="s">
        <v>5536</v>
      </c>
      <c r="AB365" s="10" t="s">
        <v>5192</v>
      </c>
      <c r="AC365" s="10" t="s">
        <v>4640</v>
      </c>
      <c r="AD365" s="10" t="s">
        <v>413</v>
      </c>
      <c r="AE365" s="110" t="s">
        <v>413</v>
      </c>
      <c r="AF365" s="110" t="s">
        <v>413</v>
      </c>
      <c r="AG365" s="50" t="s">
        <v>413</v>
      </c>
      <c r="AH365" s="124"/>
      <c r="AI365" s="145" t="s">
        <v>1636</v>
      </c>
      <c r="AJ365" s="145" t="str">
        <f>IF(RIGHT(clonemapC33[[#This Row],[Location]],1)="1",SUM(AH365:AH367),"")</f>
        <v/>
      </c>
      <c r="AK365" t="str">
        <f>_xlfn.CONCAT("CL_",clonemapC33[[#This Row],[Location]])</f>
        <v>CL_DD3-07:04</v>
      </c>
    </row>
    <row r="366" spans="27:37" x14ac:dyDescent="0.35">
      <c r="AA366" s="128" t="s">
        <v>5536</v>
      </c>
      <c r="AB366" s="10" t="s">
        <v>5193</v>
      </c>
      <c r="AC366" s="10" t="s">
        <v>4485</v>
      </c>
      <c r="AD366" s="48" t="s">
        <v>3794</v>
      </c>
      <c r="AE366" s="110" t="s">
        <v>3795</v>
      </c>
      <c r="AF366" s="110" t="s">
        <v>3795</v>
      </c>
      <c r="AG366" s="50" t="s">
        <v>4940</v>
      </c>
      <c r="AH366" s="124">
        <v>14</v>
      </c>
      <c r="AI366" s="145" t="s">
        <v>2353</v>
      </c>
      <c r="AJ366" s="145">
        <f>IF(RIGHT(clonemapC33[[#This Row],[Location]],1)="1",SUM(AH366:AH368),"")</f>
        <v>49</v>
      </c>
      <c r="AK366" t="str">
        <f>_xlfn.CONCAT("CL_",clonemapC33[[#This Row],[Location]])</f>
        <v>CL_EE1-01:01</v>
      </c>
    </row>
    <row r="367" spans="27:37" x14ac:dyDescent="0.35">
      <c r="AA367" s="128" t="s">
        <v>5536</v>
      </c>
      <c r="AB367" s="10" t="s">
        <v>5193</v>
      </c>
      <c r="AC367" s="10" t="s">
        <v>4506</v>
      </c>
      <c r="AD367" s="10" t="s">
        <v>3794</v>
      </c>
      <c r="AE367" s="110" t="s">
        <v>3795</v>
      </c>
      <c r="AF367" s="110" t="s">
        <v>3795</v>
      </c>
      <c r="AG367" s="50" t="s">
        <v>3754</v>
      </c>
      <c r="AH367" s="124">
        <v>35</v>
      </c>
      <c r="AI367" s="145" t="s">
        <v>2353</v>
      </c>
      <c r="AJ367" s="145" t="str">
        <f>IF(RIGHT(clonemapC33[[#This Row],[Location]],1)="1",SUM(AH367:AH369),"")</f>
        <v/>
      </c>
      <c r="AK367" t="str">
        <f>_xlfn.CONCAT("CL_",clonemapC33[[#This Row],[Location]])</f>
        <v>CL_EE1-01:02</v>
      </c>
    </row>
    <row r="368" spans="27:37" x14ac:dyDescent="0.35">
      <c r="AA368" s="128" t="s">
        <v>5536</v>
      </c>
      <c r="AB368" s="10" t="s">
        <v>5193</v>
      </c>
      <c r="AC368" s="10" t="s">
        <v>4527</v>
      </c>
      <c r="AD368" s="10" t="s">
        <v>413</v>
      </c>
      <c r="AE368" s="110" t="s">
        <v>413</v>
      </c>
      <c r="AF368" s="110" t="s">
        <v>413</v>
      </c>
      <c r="AG368" s="50" t="s">
        <v>413</v>
      </c>
      <c r="AH368" s="124"/>
      <c r="AI368" s="145" t="s">
        <v>1636</v>
      </c>
      <c r="AJ368" s="145" t="str">
        <f>IF(RIGHT(clonemapC33[[#This Row],[Location]],1)="1",SUM(AH368:AH370),"")</f>
        <v/>
      </c>
      <c r="AK368" t="str">
        <f>_xlfn.CONCAT("CL_",clonemapC33[[#This Row],[Location]])</f>
        <v>CL_EE1-01:03</v>
      </c>
    </row>
    <row r="369" spans="27:37" x14ac:dyDescent="0.35">
      <c r="AA369" s="128" t="s">
        <v>5536</v>
      </c>
      <c r="AB369" s="10" t="s">
        <v>5193</v>
      </c>
      <c r="AC369" s="10" t="s">
        <v>4548</v>
      </c>
      <c r="AD369" s="10" t="s">
        <v>413</v>
      </c>
      <c r="AE369" s="110" t="s">
        <v>413</v>
      </c>
      <c r="AF369" s="110" t="s">
        <v>413</v>
      </c>
      <c r="AG369" s="50" t="s">
        <v>413</v>
      </c>
      <c r="AH369" s="124"/>
      <c r="AI369" s="145" t="s">
        <v>1636</v>
      </c>
      <c r="AJ369" s="145" t="str">
        <f>IF(RIGHT(clonemapC33[[#This Row],[Location]],1)="1",SUM(AH369:AH371),"")</f>
        <v/>
      </c>
      <c r="AK369" t="str">
        <f>_xlfn.CONCAT("CL_",clonemapC33[[#This Row],[Location]])</f>
        <v>CL_EE1-01:04</v>
      </c>
    </row>
    <row r="370" spans="27:37" x14ac:dyDescent="0.35">
      <c r="AA370" s="128" t="s">
        <v>5536</v>
      </c>
      <c r="AB370" s="10" t="s">
        <v>5194</v>
      </c>
      <c r="AC370" s="10" t="s">
        <v>4484</v>
      </c>
      <c r="AD370" s="10" t="s">
        <v>837</v>
      </c>
      <c r="AE370" s="110" t="s">
        <v>1099</v>
      </c>
      <c r="AF370" s="110" t="s">
        <v>1099</v>
      </c>
      <c r="AG370" s="50" t="s">
        <v>3960</v>
      </c>
      <c r="AH370" s="124">
        <v>38</v>
      </c>
      <c r="AI370" s="145" t="s">
        <v>2353</v>
      </c>
      <c r="AJ370" s="145">
        <f>IF(RIGHT(clonemapC33[[#This Row],[Location]],1)="1",SUM(AH370:AH372),"")</f>
        <v>42</v>
      </c>
      <c r="AK370" t="str">
        <f>_xlfn.CONCAT("CL_",clonemapC33[[#This Row],[Location]])</f>
        <v>CL_EE1-02:01</v>
      </c>
    </row>
    <row r="371" spans="27:37" x14ac:dyDescent="0.35">
      <c r="AA371" s="128" t="s">
        <v>5536</v>
      </c>
      <c r="AB371" s="10" t="s">
        <v>5194</v>
      </c>
      <c r="AC371" s="10" t="s">
        <v>4505</v>
      </c>
      <c r="AD371" s="10" t="s">
        <v>837</v>
      </c>
      <c r="AE371" s="110" t="s">
        <v>1099</v>
      </c>
      <c r="AF371" s="110" t="s">
        <v>1099</v>
      </c>
      <c r="AG371" s="50" t="s">
        <v>4941</v>
      </c>
      <c r="AH371" s="124">
        <v>4</v>
      </c>
      <c r="AI371" s="145" t="s">
        <v>2353</v>
      </c>
      <c r="AJ371" s="145" t="str">
        <f>IF(RIGHT(clonemapC33[[#This Row],[Location]],1)="1",SUM(AH371:AH373),"")</f>
        <v/>
      </c>
      <c r="AK371" t="str">
        <f>_xlfn.CONCAT("CL_",clonemapC33[[#This Row],[Location]])</f>
        <v>CL_EE1-02:02</v>
      </c>
    </row>
    <row r="372" spans="27:37" x14ac:dyDescent="0.35">
      <c r="AA372" s="128" t="s">
        <v>5536</v>
      </c>
      <c r="AB372" s="10" t="s">
        <v>5194</v>
      </c>
      <c r="AC372" s="10" t="s">
        <v>4526</v>
      </c>
      <c r="AD372" s="10" t="s">
        <v>413</v>
      </c>
      <c r="AE372" s="110" t="s">
        <v>413</v>
      </c>
      <c r="AF372" s="110" t="s">
        <v>413</v>
      </c>
      <c r="AG372" s="50" t="s">
        <v>413</v>
      </c>
      <c r="AH372" s="124"/>
      <c r="AI372" s="145" t="s">
        <v>1636</v>
      </c>
      <c r="AJ372" s="145" t="str">
        <f>IF(RIGHT(clonemapC33[[#This Row],[Location]],1)="1",SUM(AH372:AH374),"")</f>
        <v/>
      </c>
      <c r="AK372" t="str">
        <f>_xlfn.CONCAT("CL_",clonemapC33[[#This Row],[Location]])</f>
        <v>CL_EE1-02:03</v>
      </c>
    </row>
    <row r="373" spans="27:37" x14ac:dyDescent="0.35">
      <c r="AA373" s="128" t="s">
        <v>5536</v>
      </c>
      <c r="AB373" s="10" t="s">
        <v>5194</v>
      </c>
      <c r="AC373" s="10" t="s">
        <v>4547</v>
      </c>
      <c r="AD373" s="10" t="s">
        <v>413</v>
      </c>
      <c r="AE373" s="110" t="s">
        <v>413</v>
      </c>
      <c r="AF373" s="110" t="s">
        <v>413</v>
      </c>
      <c r="AG373" s="50" t="s">
        <v>413</v>
      </c>
      <c r="AH373" s="124"/>
      <c r="AI373" s="145" t="s">
        <v>1636</v>
      </c>
      <c r="AJ373" s="145" t="str">
        <f>IF(RIGHT(clonemapC33[[#This Row],[Location]],1)="1",SUM(AH373:AH375),"")</f>
        <v/>
      </c>
      <c r="AK373" t="str">
        <f>_xlfn.CONCAT("CL_",clonemapC33[[#This Row],[Location]])</f>
        <v>CL_EE1-02:04</v>
      </c>
    </row>
    <row r="374" spans="27:37" x14ac:dyDescent="0.35">
      <c r="AA374" s="128" t="s">
        <v>5536</v>
      </c>
      <c r="AB374" s="10" t="s">
        <v>5195</v>
      </c>
      <c r="AC374" s="10" t="s">
        <v>4483</v>
      </c>
      <c r="AD374" s="10" t="s">
        <v>3794</v>
      </c>
      <c r="AE374" s="110" t="s">
        <v>3795</v>
      </c>
      <c r="AF374" s="110" t="s">
        <v>3795</v>
      </c>
      <c r="AG374" s="50" t="s">
        <v>4940</v>
      </c>
      <c r="AH374" s="124">
        <v>49</v>
      </c>
      <c r="AI374" s="145" t="s">
        <v>2353</v>
      </c>
      <c r="AJ374" s="145">
        <f>IF(RIGHT(clonemapC33[[#This Row],[Location]],1)="1",SUM(AH374:AH376),"")</f>
        <v>49</v>
      </c>
      <c r="AK374" t="str">
        <f>_xlfn.CONCAT("CL_",clonemapC33[[#This Row],[Location]])</f>
        <v>CL_EE1-03:01</v>
      </c>
    </row>
    <row r="375" spans="27:37" x14ac:dyDescent="0.35">
      <c r="AA375" s="128" t="s">
        <v>5536</v>
      </c>
      <c r="AB375" s="10" t="s">
        <v>5195</v>
      </c>
      <c r="AC375" s="10" t="s">
        <v>4504</v>
      </c>
      <c r="AD375" s="10" t="s">
        <v>413</v>
      </c>
      <c r="AE375" s="110" t="s">
        <v>413</v>
      </c>
      <c r="AF375" s="110" t="s">
        <v>413</v>
      </c>
      <c r="AG375" s="50" t="s">
        <v>413</v>
      </c>
      <c r="AH375" s="124"/>
      <c r="AI375" s="145" t="s">
        <v>1636</v>
      </c>
      <c r="AJ375" s="145" t="str">
        <f>IF(RIGHT(clonemapC33[[#This Row],[Location]],1)="1",SUM(AH375:AH377),"")</f>
        <v/>
      </c>
      <c r="AK375" t="str">
        <f>_xlfn.CONCAT("CL_",clonemapC33[[#This Row],[Location]])</f>
        <v>CL_EE1-03:02</v>
      </c>
    </row>
    <row r="376" spans="27:37" x14ac:dyDescent="0.35">
      <c r="AA376" s="128" t="s">
        <v>5536</v>
      </c>
      <c r="AB376" s="10" t="s">
        <v>5195</v>
      </c>
      <c r="AC376" s="10" t="s">
        <v>4525</v>
      </c>
      <c r="AD376" s="10" t="s">
        <v>413</v>
      </c>
      <c r="AE376" s="110" t="s">
        <v>413</v>
      </c>
      <c r="AF376" s="110" t="s">
        <v>413</v>
      </c>
      <c r="AG376" s="50" t="s">
        <v>413</v>
      </c>
      <c r="AH376" s="124"/>
      <c r="AI376" s="145" t="s">
        <v>1636</v>
      </c>
      <c r="AJ376" s="145" t="str">
        <f>IF(RIGHT(clonemapC33[[#This Row],[Location]],1)="1",SUM(AH376:AH378),"")</f>
        <v/>
      </c>
      <c r="AK376" t="str">
        <f>_xlfn.CONCAT("CL_",clonemapC33[[#This Row],[Location]])</f>
        <v>CL_EE1-03:03</v>
      </c>
    </row>
    <row r="377" spans="27:37" x14ac:dyDescent="0.35">
      <c r="AA377" s="128" t="s">
        <v>5536</v>
      </c>
      <c r="AB377" s="10" t="s">
        <v>5195</v>
      </c>
      <c r="AC377" s="10" t="s">
        <v>4546</v>
      </c>
      <c r="AD377" s="10" t="s">
        <v>413</v>
      </c>
      <c r="AE377" s="110" t="s">
        <v>413</v>
      </c>
      <c r="AF377" s="110" t="s">
        <v>413</v>
      </c>
      <c r="AG377" s="50" t="s">
        <v>413</v>
      </c>
      <c r="AH377" s="124"/>
      <c r="AI377" s="145" t="s">
        <v>1636</v>
      </c>
      <c r="AJ377" s="145" t="str">
        <f>IF(RIGHT(clonemapC33[[#This Row],[Location]],1)="1",SUM(AH377:AH379),"")</f>
        <v/>
      </c>
      <c r="AK377" t="str">
        <f>_xlfn.CONCAT("CL_",clonemapC33[[#This Row],[Location]])</f>
        <v>CL_EE1-03:04</v>
      </c>
    </row>
    <row r="378" spans="27:37" x14ac:dyDescent="0.35">
      <c r="AA378" s="128" t="s">
        <v>5536</v>
      </c>
      <c r="AB378" s="10" t="s">
        <v>5196</v>
      </c>
      <c r="AC378" s="10" t="s">
        <v>4482</v>
      </c>
      <c r="AD378" s="10" t="s">
        <v>837</v>
      </c>
      <c r="AE378" s="110" t="s">
        <v>1099</v>
      </c>
      <c r="AF378" s="110" t="s">
        <v>1099</v>
      </c>
      <c r="AG378" s="135" t="s">
        <v>4942</v>
      </c>
      <c r="AH378" s="126">
        <v>13</v>
      </c>
      <c r="AI378" s="145" t="s">
        <v>2353</v>
      </c>
      <c r="AJ378" s="145">
        <f>IF(RIGHT(clonemapC33[[#This Row],[Location]],1)="1",SUM(AH378:AH380),"")</f>
        <v>49</v>
      </c>
      <c r="AK378" t="str">
        <f>_xlfn.CONCAT("CL_",clonemapC33[[#This Row],[Location]])</f>
        <v>CL_EE1-04:01</v>
      </c>
    </row>
    <row r="379" spans="27:37" x14ac:dyDescent="0.35">
      <c r="AA379" s="128" t="s">
        <v>5536</v>
      </c>
      <c r="AB379" s="10" t="s">
        <v>5196</v>
      </c>
      <c r="AC379" s="10" t="s">
        <v>4503</v>
      </c>
      <c r="AD379" s="10" t="s">
        <v>837</v>
      </c>
      <c r="AE379" s="110" t="s">
        <v>1099</v>
      </c>
      <c r="AF379" s="110" t="s">
        <v>1099</v>
      </c>
      <c r="AG379" s="50" t="s">
        <v>4910</v>
      </c>
      <c r="AH379" s="124">
        <v>36</v>
      </c>
      <c r="AI379" s="145" t="s">
        <v>2353</v>
      </c>
      <c r="AJ379" s="145" t="str">
        <f>IF(RIGHT(clonemapC33[[#This Row],[Location]],1)="1",SUM(AH379:AH381),"")</f>
        <v/>
      </c>
      <c r="AK379" t="str">
        <f>_xlfn.CONCAT("CL_",clonemapC33[[#This Row],[Location]])</f>
        <v>CL_EE1-04:02</v>
      </c>
    </row>
    <row r="380" spans="27:37" x14ac:dyDescent="0.35">
      <c r="AA380" s="128" t="s">
        <v>5536</v>
      </c>
      <c r="AB380" s="10" t="s">
        <v>5196</v>
      </c>
      <c r="AC380" s="10" t="s">
        <v>4524</v>
      </c>
      <c r="AD380" s="10" t="s">
        <v>413</v>
      </c>
      <c r="AE380" s="110" t="s">
        <v>413</v>
      </c>
      <c r="AF380" s="110" t="s">
        <v>413</v>
      </c>
      <c r="AG380" s="50" t="s">
        <v>413</v>
      </c>
      <c r="AH380" s="124"/>
      <c r="AI380" s="145" t="s">
        <v>1636</v>
      </c>
      <c r="AJ380" s="145" t="str">
        <f>IF(RIGHT(clonemapC33[[#This Row],[Location]],1)="1",SUM(AH380:AH382),"")</f>
        <v/>
      </c>
      <c r="AK380" t="str">
        <f>_xlfn.CONCAT("CL_",clonemapC33[[#This Row],[Location]])</f>
        <v>CL_EE1-04:03</v>
      </c>
    </row>
    <row r="381" spans="27:37" x14ac:dyDescent="0.35">
      <c r="AA381" s="128" t="s">
        <v>5536</v>
      </c>
      <c r="AB381" s="10" t="s">
        <v>5196</v>
      </c>
      <c r="AC381" s="10" t="s">
        <v>4545</v>
      </c>
      <c r="AD381" s="10" t="s">
        <v>413</v>
      </c>
      <c r="AE381" s="110" t="s">
        <v>413</v>
      </c>
      <c r="AF381" s="110" t="s">
        <v>413</v>
      </c>
      <c r="AG381" s="50" t="s">
        <v>413</v>
      </c>
      <c r="AH381" s="124"/>
      <c r="AI381" s="145" t="s">
        <v>1636</v>
      </c>
      <c r="AJ381" s="145" t="str">
        <f>IF(RIGHT(clonemapC33[[#This Row],[Location]],1)="1",SUM(AH381:AH383),"")</f>
        <v/>
      </c>
      <c r="AK381" t="str">
        <f>_xlfn.CONCAT("CL_",clonemapC33[[#This Row],[Location]])</f>
        <v>CL_EE1-04:04</v>
      </c>
    </row>
    <row r="382" spans="27:37" x14ac:dyDescent="0.35">
      <c r="AA382" s="128" t="s">
        <v>5536</v>
      </c>
      <c r="AB382" s="10" t="s">
        <v>5197</v>
      </c>
      <c r="AC382" s="10" t="s">
        <v>4481</v>
      </c>
      <c r="AD382" s="10" t="s">
        <v>837</v>
      </c>
      <c r="AE382" s="110" t="s">
        <v>1099</v>
      </c>
      <c r="AF382" s="110" t="s">
        <v>1099</v>
      </c>
      <c r="AG382" s="50" t="s">
        <v>4942</v>
      </c>
      <c r="AH382" s="124">
        <v>49</v>
      </c>
      <c r="AI382" s="145" t="s">
        <v>2353</v>
      </c>
      <c r="AJ382" s="145">
        <f>IF(RIGHT(clonemapC33[[#This Row],[Location]],1)="1",SUM(AH382:AH384),"")</f>
        <v>49</v>
      </c>
      <c r="AK382" t="str">
        <f>_xlfn.CONCAT("CL_",clonemapC33[[#This Row],[Location]])</f>
        <v>CL_EE1-05:01</v>
      </c>
    </row>
    <row r="383" spans="27:37" x14ac:dyDescent="0.35">
      <c r="AA383" s="128" t="s">
        <v>5536</v>
      </c>
      <c r="AB383" s="10" t="s">
        <v>5197</v>
      </c>
      <c r="AC383" s="10" t="s">
        <v>4502</v>
      </c>
      <c r="AD383" s="10" t="s">
        <v>413</v>
      </c>
      <c r="AE383" s="110" t="s">
        <v>413</v>
      </c>
      <c r="AF383" s="110" t="s">
        <v>413</v>
      </c>
      <c r="AG383" s="50" t="s">
        <v>413</v>
      </c>
      <c r="AH383" s="124"/>
      <c r="AI383" s="145" t="s">
        <v>1636</v>
      </c>
      <c r="AJ383" s="145" t="str">
        <f>IF(RIGHT(clonemapC33[[#This Row],[Location]],1)="1",SUM(AH383:AH385),"")</f>
        <v/>
      </c>
      <c r="AK383" t="str">
        <f>_xlfn.CONCAT("CL_",clonemapC33[[#This Row],[Location]])</f>
        <v>CL_EE1-05:02</v>
      </c>
    </row>
    <row r="384" spans="27:37" x14ac:dyDescent="0.35">
      <c r="AA384" s="128" t="s">
        <v>5536</v>
      </c>
      <c r="AB384" s="10" t="s">
        <v>5197</v>
      </c>
      <c r="AC384" s="10" t="s">
        <v>4523</v>
      </c>
      <c r="AD384" s="10" t="s">
        <v>413</v>
      </c>
      <c r="AE384" s="110" t="s">
        <v>413</v>
      </c>
      <c r="AF384" s="110" t="s">
        <v>413</v>
      </c>
      <c r="AG384" s="50" t="s">
        <v>413</v>
      </c>
      <c r="AH384" s="124"/>
      <c r="AI384" s="145" t="s">
        <v>1636</v>
      </c>
      <c r="AJ384" s="145" t="str">
        <f>IF(RIGHT(clonemapC33[[#This Row],[Location]],1)="1",SUM(AH384:AH386),"")</f>
        <v/>
      </c>
      <c r="AK384" t="str">
        <f>_xlfn.CONCAT("CL_",clonemapC33[[#This Row],[Location]])</f>
        <v>CL_EE1-05:03</v>
      </c>
    </row>
    <row r="385" spans="27:37" x14ac:dyDescent="0.35">
      <c r="AA385" s="128" t="s">
        <v>5536</v>
      </c>
      <c r="AB385" s="10" t="s">
        <v>5197</v>
      </c>
      <c r="AC385" s="10" t="s">
        <v>4544</v>
      </c>
      <c r="AD385" s="10" t="s">
        <v>413</v>
      </c>
      <c r="AE385" s="110" t="s">
        <v>413</v>
      </c>
      <c r="AF385" s="110" t="s">
        <v>413</v>
      </c>
      <c r="AG385" s="50" t="s">
        <v>413</v>
      </c>
      <c r="AH385" s="124"/>
      <c r="AI385" s="145" t="s">
        <v>1636</v>
      </c>
      <c r="AJ385" s="145" t="str">
        <f>IF(RIGHT(clonemapC33[[#This Row],[Location]],1)="1",SUM(AH385:AH387),"")</f>
        <v/>
      </c>
      <c r="AK385" t="str">
        <f>_xlfn.CONCAT("CL_",clonemapC33[[#This Row],[Location]])</f>
        <v>CL_EE1-05:04</v>
      </c>
    </row>
    <row r="386" spans="27:37" x14ac:dyDescent="0.35">
      <c r="AA386" s="128" t="s">
        <v>5536</v>
      </c>
      <c r="AB386" s="10" t="s">
        <v>5198</v>
      </c>
      <c r="AC386" s="10" t="s">
        <v>4480</v>
      </c>
      <c r="AD386" s="10" t="s">
        <v>837</v>
      </c>
      <c r="AE386" s="110" t="s">
        <v>1099</v>
      </c>
      <c r="AF386" s="110" t="s">
        <v>1099</v>
      </c>
      <c r="AG386" s="50" t="s">
        <v>3962</v>
      </c>
      <c r="AH386" s="124">
        <v>43</v>
      </c>
      <c r="AI386" s="145" t="s">
        <v>2353</v>
      </c>
      <c r="AJ386" s="145">
        <f>IF(RIGHT(clonemapC33[[#This Row],[Location]],1)="1",SUM(AH386:AH388),"")</f>
        <v>43</v>
      </c>
      <c r="AK386" t="str">
        <f>_xlfn.CONCAT("CL_",clonemapC33[[#This Row],[Location]])</f>
        <v>CL_EE1-06:01</v>
      </c>
    </row>
    <row r="387" spans="27:37" x14ac:dyDescent="0.35">
      <c r="AA387" s="128" t="s">
        <v>5536</v>
      </c>
      <c r="AB387" s="10" t="s">
        <v>5198</v>
      </c>
      <c r="AC387" s="10" t="s">
        <v>4501</v>
      </c>
      <c r="AD387" s="10" t="s">
        <v>413</v>
      </c>
      <c r="AE387" s="110" t="s">
        <v>413</v>
      </c>
      <c r="AF387" s="110" t="s">
        <v>413</v>
      </c>
      <c r="AG387" s="50" t="s">
        <v>413</v>
      </c>
      <c r="AH387" s="124"/>
      <c r="AI387" s="145" t="s">
        <v>1636</v>
      </c>
      <c r="AJ387" s="145" t="str">
        <f>IF(RIGHT(clonemapC33[[#This Row],[Location]],1)="1",SUM(AH387:AH389),"")</f>
        <v/>
      </c>
      <c r="AK387" t="str">
        <f>_xlfn.CONCAT("CL_",clonemapC33[[#This Row],[Location]])</f>
        <v>CL_EE1-06:02</v>
      </c>
    </row>
    <row r="388" spans="27:37" x14ac:dyDescent="0.35">
      <c r="AA388" s="128" t="s">
        <v>5536</v>
      </c>
      <c r="AB388" s="10" t="s">
        <v>5198</v>
      </c>
      <c r="AC388" s="10" t="s">
        <v>4522</v>
      </c>
      <c r="AD388" s="10" t="s">
        <v>413</v>
      </c>
      <c r="AE388" s="110" t="s">
        <v>413</v>
      </c>
      <c r="AF388" s="110" t="s">
        <v>413</v>
      </c>
      <c r="AG388" s="50" t="s">
        <v>413</v>
      </c>
      <c r="AH388" s="124"/>
      <c r="AI388" s="145" t="s">
        <v>1636</v>
      </c>
      <c r="AJ388" s="145" t="str">
        <f>IF(RIGHT(clonemapC33[[#This Row],[Location]],1)="1",SUM(AH388:AH390),"")</f>
        <v/>
      </c>
      <c r="AK388" t="str">
        <f>_xlfn.CONCAT("CL_",clonemapC33[[#This Row],[Location]])</f>
        <v>CL_EE1-06:03</v>
      </c>
    </row>
    <row r="389" spans="27:37" x14ac:dyDescent="0.35">
      <c r="AA389" s="128" t="s">
        <v>5536</v>
      </c>
      <c r="AB389" s="10" t="s">
        <v>5198</v>
      </c>
      <c r="AC389" s="10" t="s">
        <v>4543</v>
      </c>
      <c r="AD389" s="10" t="s">
        <v>413</v>
      </c>
      <c r="AE389" s="110" t="s">
        <v>413</v>
      </c>
      <c r="AF389" s="110" t="s">
        <v>413</v>
      </c>
      <c r="AG389" s="50" t="s">
        <v>413</v>
      </c>
      <c r="AH389" s="124"/>
      <c r="AI389" s="145" t="s">
        <v>1636</v>
      </c>
      <c r="AJ389" s="145" t="str">
        <f>IF(RIGHT(clonemapC33[[#This Row],[Location]],1)="1",SUM(AH389:AH391),"")</f>
        <v/>
      </c>
      <c r="AK389" t="str">
        <f>_xlfn.CONCAT("CL_",clonemapC33[[#This Row],[Location]])</f>
        <v>CL_EE1-06:04</v>
      </c>
    </row>
    <row r="390" spans="27:37" x14ac:dyDescent="0.35">
      <c r="AA390" s="128" t="s">
        <v>5536</v>
      </c>
      <c r="AB390" s="10" t="s">
        <v>5199</v>
      </c>
      <c r="AC390" s="10" t="s">
        <v>4479</v>
      </c>
      <c r="AD390" s="10" t="s">
        <v>2092</v>
      </c>
      <c r="AE390" s="110" t="s">
        <v>2100</v>
      </c>
      <c r="AF390" s="110" t="s">
        <v>2100</v>
      </c>
      <c r="AG390" s="50" t="s">
        <v>4135</v>
      </c>
      <c r="AH390" s="124">
        <v>34</v>
      </c>
      <c r="AI390" s="145" t="s">
        <v>2353</v>
      </c>
      <c r="AJ390" s="145">
        <f>IF(RIGHT(clonemapC33[[#This Row],[Location]],1)="1",SUM(AH390:AH392),"")</f>
        <v>34</v>
      </c>
      <c r="AK390" t="str">
        <f>_xlfn.CONCAT("CL_",clonemapC33[[#This Row],[Location]])</f>
        <v>CL_EE1-07:01</v>
      </c>
    </row>
    <row r="391" spans="27:37" x14ac:dyDescent="0.35">
      <c r="AA391" s="128" t="s">
        <v>5536</v>
      </c>
      <c r="AB391" s="10" t="s">
        <v>5199</v>
      </c>
      <c r="AC391" s="10" t="s">
        <v>4500</v>
      </c>
      <c r="AD391" s="10" t="s">
        <v>413</v>
      </c>
      <c r="AE391" s="110" t="s">
        <v>413</v>
      </c>
      <c r="AF391" s="110" t="s">
        <v>413</v>
      </c>
      <c r="AG391" s="50" t="s">
        <v>413</v>
      </c>
      <c r="AH391" s="124"/>
      <c r="AI391" s="145" t="s">
        <v>1636</v>
      </c>
      <c r="AJ391" s="145" t="str">
        <f>IF(RIGHT(clonemapC33[[#This Row],[Location]],1)="1",SUM(AH391:AH393),"")</f>
        <v/>
      </c>
      <c r="AK391" t="str">
        <f>_xlfn.CONCAT("CL_",clonemapC33[[#This Row],[Location]])</f>
        <v>CL_EE1-07:02</v>
      </c>
    </row>
    <row r="392" spans="27:37" x14ac:dyDescent="0.35">
      <c r="AA392" s="128" t="s">
        <v>5536</v>
      </c>
      <c r="AB392" s="10" t="s">
        <v>5199</v>
      </c>
      <c r="AC392" s="10" t="s">
        <v>4521</v>
      </c>
      <c r="AD392" s="10" t="s">
        <v>413</v>
      </c>
      <c r="AE392" s="110" t="s">
        <v>413</v>
      </c>
      <c r="AF392" s="110" t="s">
        <v>413</v>
      </c>
      <c r="AG392" s="50" t="s">
        <v>413</v>
      </c>
      <c r="AH392" s="124"/>
      <c r="AI392" s="145" t="s">
        <v>1636</v>
      </c>
      <c r="AJ392" s="145" t="str">
        <f>IF(RIGHT(clonemapC33[[#This Row],[Location]],1)="1",SUM(AH392:AH394),"")</f>
        <v/>
      </c>
      <c r="AK392" t="str">
        <f>_xlfn.CONCAT("CL_",clonemapC33[[#This Row],[Location]])</f>
        <v>CL_EE1-07:03</v>
      </c>
    </row>
    <row r="393" spans="27:37" x14ac:dyDescent="0.35">
      <c r="AA393" s="128" t="s">
        <v>5536</v>
      </c>
      <c r="AB393" s="10" t="s">
        <v>5199</v>
      </c>
      <c r="AC393" s="10" t="s">
        <v>4542</v>
      </c>
      <c r="AD393" s="10" t="s">
        <v>413</v>
      </c>
      <c r="AE393" s="110" t="s">
        <v>413</v>
      </c>
      <c r="AF393" s="110" t="s">
        <v>413</v>
      </c>
      <c r="AG393" s="50" t="s">
        <v>413</v>
      </c>
      <c r="AH393" s="124"/>
      <c r="AI393" s="145" t="s">
        <v>1636</v>
      </c>
      <c r="AJ393" s="145" t="str">
        <f>IF(RIGHT(clonemapC33[[#This Row],[Location]],1)="1",SUM(AH393:AH395),"")</f>
        <v/>
      </c>
      <c r="AK393" t="str">
        <f>_xlfn.CONCAT("CL_",clonemapC33[[#This Row],[Location]])</f>
        <v>CL_EE1-07:04</v>
      </c>
    </row>
    <row r="394" spans="27:37" x14ac:dyDescent="0.35">
      <c r="AA394" s="128" t="s">
        <v>5536</v>
      </c>
      <c r="AB394" s="10" t="s">
        <v>5200</v>
      </c>
      <c r="AC394" s="10" t="s">
        <v>4492</v>
      </c>
      <c r="AD394" s="10" t="s">
        <v>413</v>
      </c>
      <c r="AE394" s="110" t="s">
        <v>413</v>
      </c>
      <c r="AF394" s="110" t="s">
        <v>413</v>
      </c>
      <c r="AG394" s="50" t="s">
        <v>413</v>
      </c>
      <c r="AH394" s="124"/>
      <c r="AI394" s="145" t="s">
        <v>1636</v>
      </c>
      <c r="AJ394" s="145">
        <f>IF(RIGHT(clonemapC33[[#This Row],[Location]],1)="1",SUM(AH394:AH396),"")</f>
        <v>0</v>
      </c>
      <c r="AK394" t="str">
        <f>_xlfn.CONCAT("CL_",clonemapC33[[#This Row],[Location]])</f>
        <v>CL_EE2-01:01</v>
      </c>
    </row>
    <row r="395" spans="27:37" x14ac:dyDescent="0.35">
      <c r="AA395" s="128" t="s">
        <v>5536</v>
      </c>
      <c r="AB395" s="10" t="s">
        <v>5200</v>
      </c>
      <c r="AC395" s="10" t="s">
        <v>4513</v>
      </c>
      <c r="AD395" s="10" t="s">
        <v>413</v>
      </c>
      <c r="AE395" s="110" t="s">
        <v>413</v>
      </c>
      <c r="AF395" s="110" t="s">
        <v>413</v>
      </c>
      <c r="AG395" s="50" t="s">
        <v>413</v>
      </c>
      <c r="AH395" s="124"/>
      <c r="AI395" s="145" t="s">
        <v>1636</v>
      </c>
      <c r="AJ395" s="145" t="str">
        <f>IF(RIGHT(clonemapC33[[#This Row],[Location]],1)="1",SUM(AH395:AH397),"")</f>
        <v/>
      </c>
      <c r="AK395" t="str">
        <f>_xlfn.CONCAT("CL_",clonemapC33[[#This Row],[Location]])</f>
        <v>CL_EE2-01:02</v>
      </c>
    </row>
    <row r="396" spans="27:37" x14ac:dyDescent="0.35">
      <c r="AA396" s="128" t="s">
        <v>5536</v>
      </c>
      <c r="AB396" s="10" t="s">
        <v>5200</v>
      </c>
      <c r="AC396" s="10" t="s">
        <v>4534</v>
      </c>
      <c r="AD396" s="10" t="s">
        <v>413</v>
      </c>
      <c r="AE396" s="110" t="s">
        <v>413</v>
      </c>
      <c r="AF396" s="110" t="s">
        <v>413</v>
      </c>
      <c r="AG396" s="50" t="s">
        <v>413</v>
      </c>
      <c r="AH396" s="124"/>
      <c r="AI396" s="145" t="s">
        <v>1636</v>
      </c>
      <c r="AJ396" s="145" t="str">
        <f>IF(RIGHT(clonemapC33[[#This Row],[Location]],1)="1",SUM(AH396:AH398),"")</f>
        <v/>
      </c>
      <c r="AK396" t="str">
        <f>_xlfn.CONCAT("CL_",clonemapC33[[#This Row],[Location]])</f>
        <v>CL_EE2-01:03</v>
      </c>
    </row>
    <row r="397" spans="27:37" x14ac:dyDescent="0.35">
      <c r="AA397" s="128" t="s">
        <v>5536</v>
      </c>
      <c r="AB397" s="10" t="s">
        <v>5200</v>
      </c>
      <c r="AC397" s="10" t="s">
        <v>4555</v>
      </c>
      <c r="AD397" s="10" t="s">
        <v>413</v>
      </c>
      <c r="AE397" s="110" t="s">
        <v>413</v>
      </c>
      <c r="AF397" s="110" t="s">
        <v>413</v>
      </c>
      <c r="AG397" s="50" t="s">
        <v>413</v>
      </c>
      <c r="AH397" s="124"/>
      <c r="AI397" s="145" t="s">
        <v>1636</v>
      </c>
      <c r="AJ397" s="145" t="str">
        <f>IF(RIGHT(clonemapC33[[#This Row],[Location]],1)="1",SUM(AH397:AH399),"")</f>
        <v/>
      </c>
      <c r="AK397" t="str">
        <f>_xlfn.CONCAT("CL_",clonemapC33[[#This Row],[Location]])</f>
        <v>CL_EE2-01:04</v>
      </c>
    </row>
    <row r="398" spans="27:37" x14ac:dyDescent="0.35">
      <c r="AA398" s="128" t="s">
        <v>5536</v>
      </c>
      <c r="AB398" s="10" t="s">
        <v>5201</v>
      </c>
      <c r="AC398" s="10" t="s">
        <v>4491</v>
      </c>
      <c r="AD398" s="107" t="s">
        <v>837</v>
      </c>
      <c r="AE398" s="110" t="s">
        <v>1099</v>
      </c>
      <c r="AF398" s="110" t="s">
        <v>1099</v>
      </c>
      <c r="AG398" s="50" t="s">
        <v>4096</v>
      </c>
      <c r="AH398" s="124">
        <v>49</v>
      </c>
      <c r="AI398" s="145" t="s">
        <v>2353</v>
      </c>
      <c r="AJ398" s="145">
        <f>IF(RIGHT(clonemapC33[[#This Row],[Location]],1)="1",SUM(AH398:AH400),"")</f>
        <v>49</v>
      </c>
      <c r="AK398" t="str">
        <f>_xlfn.CONCAT("CL_",clonemapC33[[#This Row],[Location]])</f>
        <v>CL_EE2-02:01</v>
      </c>
    </row>
    <row r="399" spans="27:37" x14ac:dyDescent="0.35">
      <c r="AA399" s="128" t="s">
        <v>5536</v>
      </c>
      <c r="AB399" s="10" t="s">
        <v>5201</v>
      </c>
      <c r="AC399" s="10" t="s">
        <v>4512</v>
      </c>
      <c r="AD399" s="10" t="s">
        <v>413</v>
      </c>
      <c r="AE399" s="110" t="s">
        <v>413</v>
      </c>
      <c r="AF399" s="110" t="s">
        <v>413</v>
      </c>
      <c r="AG399" s="50" t="s">
        <v>413</v>
      </c>
      <c r="AH399" s="124"/>
      <c r="AI399" s="145" t="s">
        <v>1636</v>
      </c>
      <c r="AJ399" s="145" t="str">
        <f>IF(RIGHT(clonemapC33[[#This Row],[Location]],1)="1",SUM(AH399:AH401),"")</f>
        <v/>
      </c>
      <c r="AK399" t="str">
        <f>_xlfn.CONCAT("CL_",clonemapC33[[#This Row],[Location]])</f>
        <v>CL_EE2-02:02</v>
      </c>
    </row>
    <row r="400" spans="27:37" x14ac:dyDescent="0.35">
      <c r="AA400" s="128" t="s">
        <v>5536</v>
      </c>
      <c r="AB400" s="10" t="s">
        <v>5201</v>
      </c>
      <c r="AC400" s="10" t="s">
        <v>4533</v>
      </c>
      <c r="AD400" s="10" t="s">
        <v>413</v>
      </c>
      <c r="AE400" s="110" t="s">
        <v>413</v>
      </c>
      <c r="AF400" s="110" t="s">
        <v>413</v>
      </c>
      <c r="AG400" s="50" t="s">
        <v>413</v>
      </c>
      <c r="AH400" s="124"/>
      <c r="AI400" s="145" t="s">
        <v>1636</v>
      </c>
      <c r="AJ400" s="145" t="str">
        <f>IF(RIGHT(clonemapC33[[#This Row],[Location]],1)="1",SUM(AH400:AH402),"")</f>
        <v/>
      </c>
      <c r="AK400" t="str">
        <f>_xlfn.CONCAT("CL_",clonemapC33[[#This Row],[Location]])</f>
        <v>CL_EE2-02:03</v>
      </c>
    </row>
    <row r="401" spans="27:37" x14ac:dyDescent="0.35">
      <c r="AA401" s="128" t="s">
        <v>5536</v>
      </c>
      <c r="AB401" s="10" t="s">
        <v>5202</v>
      </c>
      <c r="AC401" s="10" t="s">
        <v>4490</v>
      </c>
      <c r="AD401" s="10" t="s">
        <v>837</v>
      </c>
      <c r="AE401" s="110" t="s">
        <v>1099</v>
      </c>
      <c r="AF401" s="110" t="s">
        <v>1099</v>
      </c>
      <c r="AG401" s="50" t="s">
        <v>4133</v>
      </c>
      <c r="AH401" s="124">
        <v>6</v>
      </c>
      <c r="AI401" s="145" t="s">
        <v>2353</v>
      </c>
      <c r="AJ401" s="145">
        <f>IF(RIGHT(clonemapC33[[#This Row],[Location]],1)="1",SUM(AH401:AH403),"")</f>
        <v>21</v>
      </c>
      <c r="AK401" t="str">
        <f>_xlfn.CONCAT("CL_",clonemapC33[[#This Row],[Location]])</f>
        <v>CL_EE2-03:01</v>
      </c>
    </row>
    <row r="402" spans="27:37" x14ac:dyDescent="0.35">
      <c r="AA402" s="128" t="s">
        <v>5536</v>
      </c>
      <c r="AB402" s="10" t="s">
        <v>5202</v>
      </c>
      <c r="AC402" s="10" t="s">
        <v>4511</v>
      </c>
      <c r="AD402" s="10" t="s">
        <v>915</v>
      </c>
      <c r="AE402" s="110" t="s">
        <v>1100</v>
      </c>
      <c r="AF402" s="110" t="s">
        <v>1100</v>
      </c>
      <c r="AG402" s="50" t="s">
        <v>3958</v>
      </c>
      <c r="AH402" s="124">
        <v>6</v>
      </c>
      <c r="AI402" s="145" t="s">
        <v>2353</v>
      </c>
      <c r="AJ402" s="145" t="str">
        <f>IF(RIGHT(clonemapC33[[#This Row],[Location]],1)="1",SUM(AH402:AH404),"")</f>
        <v/>
      </c>
      <c r="AK402" t="str">
        <f>_xlfn.CONCAT("CL_",clonemapC33[[#This Row],[Location]])</f>
        <v>CL_EE2-03:02</v>
      </c>
    </row>
    <row r="403" spans="27:37" x14ac:dyDescent="0.35">
      <c r="AA403" s="128" t="s">
        <v>5536</v>
      </c>
      <c r="AB403" s="10" t="s">
        <v>5202</v>
      </c>
      <c r="AC403" s="10" t="s">
        <v>4532</v>
      </c>
      <c r="AD403" s="10" t="s">
        <v>915</v>
      </c>
      <c r="AE403" s="110" t="s">
        <v>1100</v>
      </c>
      <c r="AF403" s="110" t="s">
        <v>1100</v>
      </c>
      <c r="AG403" s="50" t="s">
        <v>3961</v>
      </c>
      <c r="AH403" s="124">
        <v>9</v>
      </c>
      <c r="AI403" s="145" t="s">
        <v>2353</v>
      </c>
      <c r="AJ403" s="145" t="str">
        <f>IF(RIGHT(clonemapC33[[#This Row],[Location]],1)="1",SUM(AH403:AH405),"")</f>
        <v/>
      </c>
      <c r="AK403" t="str">
        <f>_xlfn.CONCAT("CL_",clonemapC33[[#This Row],[Location]])</f>
        <v>CL_EE2-03:03</v>
      </c>
    </row>
    <row r="404" spans="27:37" x14ac:dyDescent="0.35">
      <c r="AA404" s="128" t="s">
        <v>5536</v>
      </c>
      <c r="AB404" s="10" t="s">
        <v>5202</v>
      </c>
      <c r="AC404" s="10" t="s">
        <v>4553</v>
      </c>
      <c r="AD404" s="10" t="s">
        <v>915</v>
      </c>
      <c r="AE404" s="110" t="s">
        <v>1100</v>
      </c>
      <c r="AF404" s="110" t="s">
        <v>1100</v>
      </c>
      <c r="AG404" s="50" t="s">
        <v>3946</v>
      </c>
      <c r="AH404" s="124">
        <v>11</v>
      </c>
      <c r="AI404" s="145" t="s">
        <v>2353</v>
      </c>
      <c r="AJ404" s="145" t="str">
        <f>IF(RIGHT(clonemapC33[[#This Row],[Location]],1)="1",SUM(AH404:AH406),"")</f>
        <v/>
      </c>
      <c r="AK404" t="str">
        <f>_xlfn.CONCAT("CL_",clonemapC33[[#This Row],[Location]])</f>
        <v>CL_EE2-03:04</v>
      </c>
    </row>
    <row r="405" spans="27:37" x14ac:dyDescent="0.35">
      <c r="AA405" s="128" t="s">
        <v>5536</v>
      </c>
      <c r="AB405" s="10" t="s">
        <v>5202</v>
      </c>
      <c r="AC405" s="10" t="s">
        <v>4943</v>
      </c>
      <c r="AD405" s="10" t="s">
        <v>915</v>
      </c>
      <c r="AE405" s="110" t="s">
        <v>1100</v>
      </c>
      <c r="AF405" s="110" t="s">
        <v>1100</v>
      </c>
      <c r="AG405" s="50" t="s">
        <v>3941</v>
      </c>
      <c r="AH405" s="124">
        <v>15</v>
      </c>
      <c r="AI405" s="145" t="s">
        <v>2353</v>
      </c>
      <c r="AJ405" s="145" t="str">
        <f>IF(RIGHT(clonemapC33[[#This Row],[Location]],1)="1",SUM(AH405:AH407),"")</f>
        <v/>
      </c>
      <c r="AK405" t="str">
        <f>_xlfn.CONCAT("CL_",clonemapC33[[#This Row],[Location]])</f>
        <v>CL_EE2-03:05</v>
      </c>
    </row>
    <row r="406" spans="27:37" x14ac:dyDescent="0.35">
      <c r="AA406" s="128" t="s">
        <v>5536</v>
      </c>
      <c r="AB406" s="48" t="s">
        <v>5203</v>
      </c>
      <c r="AC406" s="10" t="s">
        <v>4489</v>
      </c>
      <c r="AD406" s="48" t="s">
        <v>2092</v>
      </c>
      <c r="AE406" s="110" t="s">
        <v>2100</v>
      </c>
      <c r="AF406" s="110" t="s">
        <v>2100</v>
      </c>
      <c r="AG406" s="50" t="s">
        <v>4944</v>
      </c>
      <c r="AH406" s="124">
        <v>25</v>
      </c>
      <c r="AI406" s="145" t="s">
        <v>2353</v>
      </c>
      <c r="AJ406" s="145">
        <f>IF(RIGHT(clonemapC33[[#This Row],[Location]],1)="1",SUM(AH406:AH408),"")</f>
        <v>46</v>
      </c>
      <c r="AK406" t="str">
        <f>_xlfn.CONCAT("CL_",clonemapC33[[#This Row],[Location]])</f>
        <v>CL_EE2-04:01</v>
      </c>
    </row>
    <row r="407" spans="27:37" x14ac:dyDescent="0.35">
      <c r="AA407" s="128" t="s">
        <v>5536</v>
      </c>
      <c r="AB407" s="48" t="s">
        <v>5203</v>
      </c>
      <c r="AC407" s="10" t="s">
        <v>4510</v>
      </c>
      <c r="AD407" s="48" t="s">
        <v>2092</v>
      </c>
      <c r="AE407" s="110" t="s">
        <v>2100</v>
      </c>
      <c r="AF407" s="110" t="s">
        <v>2100</v>
      </c>
      <c r="AG407" s="50" t="s">
        <v>4945</v>
      </c>
      <c r="AH407" s="124">
        <v>21</v>
      </c>
      <c r="AI407" s="145" t="s">
        <v>2353</v>
      </c>
      <c r="AJ407" s="145" t="str">
        <f>IF(RIGHT(clonemapC33[[#This Row],[Location]],1)="1",SUM(AH407:AH409),"")</f>
        <v/>
      </c>
      <c r="AK407" t="str">
        <f>_xlfn.CONCAT("CL_",clonemapC33[[#This Row],[Location]])</f>
        <v>CL_EE2-04:02</v>
      </c>
    </row>
    <row r="408" spans="27:37" x14ac:dyDescent="0.35">
      <c r="AA408" s="128" t="s">
        <v>5536</v>
      </c>
      <c r="AB408" s="48" t="s">
        <v>5203</v>
      </c>
      <c r="AC408" s="10" t="s">
        <v>4531</v>
      </c>
      <c r="AD408" s="48" t="s">
        <v>413</v>
      </c>
      <c r="AE408" s="110" t="s">
        <v>413</v>
      </c>
      <c r="AF408" s="110" t="s">
        <v>413</v>
      </c>
      <c r="AG408" s="50" t="s">
        <v>413</v>
      </c>
      <c r="AH408" s="124"/>
      <c r="AI408" s="145" t="s">
        <v>1636</v>
      </c>
      <c r="AJ408" s="145" t="str">
        <f>IF(RIGHT(clonemapC33[[#This Row],[Location]],1)="1",SUM(AH408:AH410),"")</f>
        <v/>
      </c>
      <c r="AK408" t="str">
        <f>_xlfn.CONCAT("CL_",clonemapC33[[#This Row],[Location]])</f>
        <v>CL_EE2-04:03</v>
      </c>
    </row>
    <row r="409" spans="27:37" x14ac:dyDescent="0.35">
      <c r="AA409" s="128" t="s">
        <v>5536</v>
      </c>
      <c r="AB409" s="48" t="s">
        <v>5203</v>
      </c>
      <c r="AC409" s="10" t="s">
        <v>4552</v>
      </c>
      <c r="AD409" s="48" t="s">
        <v>413</v>
      </c>
      <c r="AE409" s="110" t="s">
        <v>413</v>
      </c>
      <c r="AF409" s="110" t="s">
        <v>413</v>
      </c>
      <c r="AG409" s="50" t="s">
        <v>413</v>
      </c>
      <c r="AH409" s="124"/>
      <c r="AI409" s="145" t="s">
        <v>1636</v>
      </c>
      <c r="AJ409" s="145" t="str">
        <f>IF(RIGHT(clonemapC33[[#This Row],[Location]],1)="1",SUM(AH409:AH411),"")</f>
        <v/>
      </c>
      <c r="AK409" t="str">
        <f>_xlfn.CONCAT("CL_",clonemapC33[[#This Row],[Location]])</f>
        <v>CL_EE2-04:04</v>
      </c>
    </row>
    <row r="410" spans="27:37" x14ac:dyDescent="0.35">
      <c r="AA410" s="128" t="s">
        <v>5536</v>
      </c>
      <c r="AB410" s="48" t="s">
        <v>5204</v>
      </c>
      <c r="AC410" s="10" t="s">
        <v>4488</v>
      </c>
      <c r="AD410" s="48" t="s">
        <v>2092</v>
      </c>
      <c r="AE410" s="110" t="s">
        <v>2100</v>
      </c>
      <c r="AF410" s="110" t="s">
        <v>2100</v>
      </c>
      <c r="AG410" s="50" t="s">
        <v>4136</v>
      </c>
      <c r="AH410" s="124">
        <v>31</v>
      </c>
      <c r="AI410" s="145" t="s">
        <v>2353</v>
      </c>
      <c r="AJ410" s="145">
        <f>IF(RIGHT(clonemapC33[[#This Row],[Location]],1)="1",SUM(AH410:AH412),"")</f>
        <v>49</v>
      </c>
      <c r="AK410" t="str">
        <f>_xlfn.CONCAT("CL_",clonemapC33[[#This Row],[Location]])</f>
        <v>CL_EE2-05:01</v>
      </c>
    </row>
    <row r="411" spans="27:37" x14ac:dyDescent="0.35">
      <c r="AA411" s="128" t="s">
        <v>5536</v>
      </c>
      <c r="AB411" s="48" t="s">
        <v>5204</v>
      </c>
      <c r="AC411" s="10" t="s">
        <v>4509</v>
      </c>
      <c r="AD411" s="48" t="s">
        <v>837</v>
      </c>
      <c r="AE411" s="110" t="s">
        <v>1099</v>
      </c>
      <c r="AF411" s="110" t="s">
        <v>1099</v>
      </c>
      <c r="AG411" s="50" t="s">
        <v>4941</v>
      </c>
      <c r="AH411" s="124">
        <v>18</v>
      </c>
      <c r="AI411" s="145" t="s">
        <v>2353</v>
      </c>
      <c r="AJ411" s="145" t="str">
        <f>IF(RIGHT(clonemapC33[[#This Row],[Location]],1)="1",SUM(AH411:AH413),"")</f>
        <v/>
      </c>
      <c r="AK411" t="str">
        <f>_xlfn.CONCAT("CL_",clonemapC33[[#This Row],[Location]])</f>
        <v>CL_EE2-05:02</v>
      </c>
    </row>
    <row r="412" spans="27:37" x14ac:dyDescent="0.35">
      <c r="AA412" s="128" t="s">
        <v>5536</v>
      </c>
      <c r="AB412" s="48" t="s">
        <v>5204</v>
      </c>
      <c r="AC412" s="10" t="s">
        <v>4530</v>
      </c>
      <c r="AD412" s="48" t="s">
        <v>413</v>
      </c>
      <c r="AE412" s="110" t="s">
        <v>413</v>
      </c>
      <c r="AF412" s="110" t="s">
        <v>413</v>
      </c>
      <c r="AG412" s="50" t="s">
        <v>413</v>
      </c>
      <c r="AH412" s="124"/>
      <c r="AI412" s="145" t="s">
        <v>1636</v>
      </c>
      <c r="AJ412" s="145" t="str">
        <f>IF(RIGHT(clonemapC33[[#This Row],[Location]],1)="1",SUM(AH412:AH414),"")</f>
        <v/>
      </c>
      <c r="AK412" t="str">
        <f>_xlfn.CONCAT("CL_",clonemapC33[[#This Row],[Location]])</f>
        <v>CL_EE2-05:03</v>
      </c>
    </row>
    <row r="413" spans="27:37" x14ac:dyDescent="0.35">
      <c r="AA413" s="128" t="s">
        <v>5536</v>
      </c>
      <c r="AB413" s="48" t="s">
        <v>5204</v>
      </c>
      <c r="AC413" s="10" t="s">
        <v>4551</v>
      </c>
      <c r="AD413" s="48" t="s">
        <v>413</v>
      </c>
      <c r="AE413" s="110" t="s">
        <v>413</v>
      </c>
      <c r="AF413" s="110" t="s">
        <v>413</v>
      </c>
      <c r="AG413" s="50" t="s">
        <v>413</v>
      </c>
      <c r="AH413" s="124"/>
      <c r="AI413" s="145" t="s">
        <v>1636</v>
      </c>
      <c r="AJ413" s="145" t="str">
        <f>IF(RIGHT(clonemapC33[[#This Row],[Location]],1)="1",SUM(AH413:AH415),"")</f>
        <v/>
      </c>
      <c r="AK413" t="str">
        <f>_xlfn.CONCAT("CL_",clonemapC33[[#This Row],[Location]])</f>
        <v>CL_EE2-05:04</v>
      </c>
    </row>
    <row r="414" spans="27:37" x14ac:dyDescent="0.35">
      <c r="AA414" s="128" t="s">
        <v>5536</v>
      </c>
      <c r="AB414" s="48" t="s">
        <v>5205</v>
      </c>
      <c r="AC414" s="10" t="s">
        <v>4487</v>
      </c>
      <c r="AD414" s="48" t="s">
        <v>413</v>
      </c>
      <c r="AE414" s="110" t="s">
        <v>413</v>
      </c>
      <c r="AF414" s="110" t="s">
        <v>413</v>
      </c>
      <c r="AG414" s="50" t="s">
        <v>413</v>
      </c>
      <c r="AH414" s="124"/>
      <c r="AI414" s="145" t="s">
        <v>1636</v>
      </c>
      <c r="AJ414" s="145">
        <f>IF(RIGHT(clonemapC33[[#This Row],[Location]],1)="1",SUM(AH414:AH416),"")</f>
        <v>0</v>
      </c>
      <c r="AK414" t="str">
        <f>_xlfn.CONCAT("CL_",clonemapC33[[#This Row],[Location]])</f>
        <v>CL_EE2-06:01</v>
      </c>
    </row>
    <row r="415" spans="27:37" x14ac:dyDescent="0.35">
      <c r="AA415" s="128" t="s">
        <v>5536</v>
      </c>
      <c r="AB415" s="48" t="s">
        <v>5205</v>
      </c>
      <c r="AC415" s="10" t="s">
        <v>4508</v>
      </c>
      <c r="AD415" s="48" t="s">
        <v>413</v>
      </c>
      <c r="AE415" s="110" t="s">
        <v>413</v>
      </c>
      <c r="AF415" s="110" t="s">
        <v>413</v>
      </c>
      <c r="AG415" s="50" t="s">
        <v>413</v>
      </c>
      <c r="AH415" s="124"/>
      <c r="AI415" s="145" t="s">
        <v>1636</v>
      </c>
      <c r="AJ415" s="145" t="str">
        <f>IF(RIGHT(clonemapC33[[#This Row],[Location]],1)="1",SUM(AH415:AH417),"")</f>
        <v/>
      </c>
      <c r="AK415" t="str">
        <f>_xlfn.CONCAT("CL_",clonemapC33[[#This Row],[Location]])</f>
        <v>CL_EE2-06:02</v>
      </c>
    </row>
    <row r="416" spans="27:37" x14ac:dyDescent="0.35">
      <c r="AA416" s="128" t="s">
        <v>5536</v>
      </c>
      <c r="AB416" s="48" t="s">
        <v>5205</v>
      </c>
      <c r="AC416" s="10" t="s">
        <v>4529</v>
      </c>
      <c r="AD416" s="48" t="s">
        <v>413</v>
      </c>
      <c r="AE416" s="110" t="s">
        <v>413</v>
      </c>
      <c r="AF416" s="110" t="s">
        <v>413</v>
      </c>
      <c r="AG416" s="50" t="s">
        <v>413</v>
      </c>
      <c r="AH416" s="124"/>
      <c r="AI416" s="145" t="s">
        <v>1636</v>
      </c>
      <c r="AJ416" s="145" t="str">
        <f>IF(RIGHT(clonemapC33[[#This Row],[Location]],1)="1",SUM(AH416:AH418),"")</f>
        <v/>
      </c>
      <c r="AK416" t="str">
        <f>_xlfn.CONCAT("CL_",clonemapC33[[#This Row],[Location]])</f>
        <v>CL_EE2-06:03</v>
      </c>
    </row>
    <row r="417" spans="27:37" x14ac:dyDescent="0.35">
      <c r="AA417" s="128" t="s">
        <v>5536</v>
      </c>
      <c r="AB417" s="48" t="s">
        <v>5205</v>
      </c>
      <c r="AC417" s="10" t="s">
        <v>4550</v>
      </c>
      <c r="AD417" s="48" t="s">
        <v>413</v>
      </c>
      <c r="AE417" s="110" t="s">
        <v>413</v>
      </c>
      <c r="AF417" s="110" t="s">
        <v>413</v>
      </c>
      <c r="AG417" s="50" t="s">
        <v>413</v>
      </c>
      <c r="AH417" s="124"/>
      <c r="AI417" s="145" t="s">
        <v>1636</v>
      </c>
      <c r="AJ417" s="145" t="str">
        <f>IF(RIGHT(clonemapC33[[#This Row],[Location]],1)="1",SUM(AH417:AH419),"")</f>
        <v/>
      </c>
      <c r="AK417" t="str">
        <f>_xlfn.CONCAT("CL_",clonemapC33[[#This Row],[Location]])</f>
        <v>CL_EE2-06:04</v>
      </c>
    </row>
    <row r="418" spans="27:37" x14ac:dyDescent="0.35">
      <c r="AA418" s="128" t="s">
        <v>5536</v>
      </c>
      <c r="AB418" s="48" t="s">
        <v>5206</v>
      </c>
      <c r="AC418" s="10" t="s">
        <v>4486</v>
      </c>
      <c r="AD418" s="48" t="s">
        <v>413</v>
      </c>
      <c r="AE418" s="110" t="s">
        <v>413</v>
      </c>
      <c r="AF418" s="110" t="s">
        <v>413</v>
      </c>
      <c r="AG418" s="50" t="s">
        <v>413</v>
      </c>
      <c r="AH418" s="124"/>
      <c r="AI418" s="145" t="s">
        <v>1636</v>
      </c>
      <c r="AJ418" s="145">
        <f>IF(RIGHT(clonemapC33[[#This Row],[Location]],1)="1",SUM(AH418:AH420),"")</f>
        <v>0</v>
      </c>
      <c r="AK418" t="str">
        <f>_xlfn.CONCAT("CL_",clonemapC33[[#This Row],[Location]])</f>
        <v>CL_EE2-07:01</v>
      </c>
    </row>
    <row r="419" spans="27:37" x14ac:dyDescent="0.35">
      <c r="AA419" s="128" t="s">
        <v>5536</v>
      </c>
      <c r="AB419" s="48" t="s">
        <v>5206</v>
      </c>
      <c r="AC419" s="10" t="s">
        <v>4507</v>
      </c>
      <c r="AD419" s="48" t="s">
        <v>413</v>
      </c>
      <c r="AE419" s="110" t="s">
        <v>413</v>
      </c>
      <c r="AF419" s="110" t="s">
        <v>413</v>
      </c>
      <c r="AG419" s="50" t="s">
        <v>413</v>
      </c>
      <c r="AH419" s="124"/>
      <c r="AI419" s="145" t="s">
        <v>1636</v>
      </c>
      <c r="AJ419" s="145" t="str">
        <f>IF(RIGHT(clonemapC33[[#This Row],[Location]],1)="1",SUM(AH419:AH421),"")</f>
        <v/>
      </c>
      <c r="AK419" t="str">
        <f>_xlfn.CONCAT("CL_",clonemapC33[[#This Row],[Location]])</f>
        <v>CL_EE2-07:02</v>
      </c>
    </row>
    <row r="420" spans="27:37" x14ac:dyDescent="0.35">
      <c r="AA420" s="128" t="s">
        <v>5536</v>
      </c>
      <c r="AB420" s="48" t="s">
        <v>5206</v>
      </c>
      <c r="AC420" s="10" t="s">
        <v>4528</v>
      </c>
      <c r="AD420" s="48" t="s">
        <v>413</v>
      </c>
      <c r="AE420" s="110" t="s">
        <v>413</v>
      </c>
      <c r="AF420" s="110" t="s">
        <v>413</v>
      </c>
      <c r="AG420" s="50" t="s">
        <v>413</v>
      </c>
      <c r="AH420" s="124"/>
      <c r="AI420" s="145" t="s">
        <v>1636</v>
      </c>
      <c r="AJ420" s="145" t="str">
        <f>IF(RIGHT(clonemapC33[[#This Row],[Location]],1)="1",SUM(AH420:AH422),"")</f>
        <v/>
      </c>
      <c r="AK420" t="str">
        <f>_xlfn.CONCAT("CL_",clonemapC33[[#This Row],[Location]])</f>
        <v>CL_EE2-07:03</v>
      </c>
    </row>
    <row r="421" spans="27:37" x14ac:dyDescent="0.35">
      <c r="AA421" s="128" t="s">
        <v>5536</v>
      </c>
      <c r="AB421" s="48" t="s">
        <v>5206</v>
      </c>
      <c r="AC421" s="10" t="s">
        <v>4549</v>
      </c>
      <c r="AD421" s="48" t="s">
        <v>413</v>
      </c>
      <c r="AE421" s="110" t="s">
        <v>413</v>
      </c>
      <c r="AF421" s="110" t="s">
        <v>413</v>
      </c>
      <c r="AG421" s="50" t="s">
        <v>413</v>
      </c>
      <c r="AH421" s="124"/>
      <c r="AI421" s="145" t="s">
        <v>1636</v>
      </c>
      <c r="AJ421" s="145" t="str">
        <f>IF(RIGHT(clonemapC33[[#This Row],[Location]],1)="1",SUM(AH421:AH423),"")</f>
        <v/>
      </c>
      <c r="AK421" t="str">
        <f>_xlfn.CONCAT("CL_",clonemapC33[[#This Row],[Location]])</f>
        <v>CL_EE2-07:04</v>
      </c>
    </row>
    <row r="422" spans="27:37" x14ac:dyDescent="0.35">
      <c r="AA422" s="128" t="s">
        <v>5536</v>
      </c>
      <c r="AB422" s="48" t="s">
        <v>5207</v>
      </c>
      <c r="AC422" s="10" t="s">
        <v>4499</v>
      </c>
      <c r="AD422" s="48" t="s">
        <v>2092</v>
      </c>
      <c r="AE422" s="110" t="s">
        <v>2100</v>
      </c>
      <c r="AF422" s="110" t="s">
        <v>2100</v>
      </c>
      <c r="AG422" s="50" t="s">
        <v>4296</v>
      </c>
      <c r="AH422" s="145">
        <v>41</v>
      </c>
      <c r="AI422" s="145" t="s">
        <v>2353</v>
      </c>
      <c r="AJ422" s="145">
        <f>IF(RIGHT(clonemapC33[[#This Row],[Location]],1)="1",SUM(AH422:AH424),"")</f>
        <v>49</v>
      </c>
      <c r="AK422" t="str">
        <f>_xlfn.CONCAT("CL_",clonemapC33[[#This Row],[Location]])</f>
        <v>CL_EE3-01:01</v>
      </c>
    </row>
    <row r="423" spans="27:37" x14ac:dyDescent="0.35">
      <c r="AA423" s="128" t="s">
        <v>5536</v>
      </c>
      <c r="AB423" s="48" t="s">
        <v>5207</v>
      </c>
      <c r="AC423" s="10" t="s">
        <v>4520</v>
      </c>
      <c r="AD423" s="48" t="s">
        <v>834</v>
      </c>
      <c r="AE423" s="110" t="s">
        <v>1150</v>
      </c>
      <c r="AF423" s="110" t="s">
        <v>1150</v>
      </c>
      <c r="AG423" s="50" t="s">
        <v>4306</v>
      </c>
      <c r="AH423" s="145">
        <v>8</v>
      </c>
      <c r="AI423" s="145" t="s">
        <v>2353</v>
      </c>
      <c r="AJ423" s="145" t="str">
        <f>IF(RIGHT(clonemapC33[[#This Row],[Location]],1)="1",SUM(AH423:AH425),"")</f>
        <v/>
      </c>
      <c r="AK423" t="str">
        <f>_xlfn.CONCAT("CL_",clonemapC33[[#This Row],[Location]])</f>
        <v>CL_EE3-01:02</v>
      </c>
    </row>
    <row r="424" spans="27:37" x14ac:dyDescent="0.35">
      <c r="AA424" s="128" t="s">
        <v>5536</v>
      </c>
      <c r="AB424" s="48" t="s">
        <v>5207</v>
      </c>
      <c r="AC424" s="10" t="s">
        <v>4541</v>
      </c>
      <c r="AD424" s="48" t="s">
        <v>413</v>
      </c>
      <c r="AE424" s="110" t="s">
        <v>413</v>
      </c>
      <c r="AF424" s="110" t="s">
        <v>413</v>
      </c>
      <c r="AG424" s="50" t="s">
        <v>413</v>
      </c>
      <c r="AH424" s="145"/>
      <c r="AI424" s="145" t="s">
        <v>1636</v>
      </c>
      <c r="AJ424" s="145" t="str">
        <f>IF(RIGHT(clonemapC33[[#This Row],[Location]],1)="1",SUM(AH424:AH426),"")</f>
        <v/>
      </c>
      <c r="AK424" t="str">
        <f>_xlfn.CONCAT("CL_",clonemapC33[[#This Row],[Location]])</f>
        <v>CL_EE3-01:03</v>
      </c>
    </row>
    <row r="425" spans="27:37" x14ac:dyDescent="0.35">
      <c r="AA425" s="128" t="s">
        <v>5536</v>
      </c>
      <c r="AB425" s="48" t="s">
        <v>5207</v>
      </c>
      <c r="AC425" s="10" t="s">
        <v>4562</v>
      </c>
      <c r="AD425" s="48" t="s">
        <v>413</v>
      </c>
      <c r="AE425" s="110" t="s">
        <v>413</v>
      </c>
      <c r="AF425" s="110" t="s">
        <v>413</v>
      </c>
      <c r="AG425" s="50" t="s">
        <v>413</v>
      </c>
      <c r="AH425" s="145"/>
      <c r="AI425" s="145" t="s">
        <v>1636</v>
      </c>
      <c r="AJ425" s="145" t="str">
        <f>IF(RIGHT(clonemapC33[[#This Row],[Location]],1)="1",SUM(AH425:AH427),"")</f>
        <v/>
      </c>
      <c r="AK425" t="str">
        <f>_xlfn.CONCAT("CL_",clonemapC33[[#This Row],[Location]])</f>
        <v>CL_EE3-01:04</v>
      </c>
    </row>
    <row r="426" spans="27:37" x14ac:dyDescent="0.35">
      <c r="AA426" s="128" t="s">
        <v>5536</v>
      </c>
      <c r="AB426" s="48" t="s">
        <v>5208</v>
      </c>
      <c r="AC426" s="10" t="s">
        <v>4498</v>
      </c>
      <c r="AD426" s="48" t="s">
        <v>2092</v>
      </c>
      <c r="AE426" s="110" t="s">
        <v>2100</v>
      </c>
      <c r="AF426" s="110" t="s">
        <v>2100</v>
      </c>
      <c r="AG426" s="50" t="s">
        <v>4297</v>
      </c>
      <c r="AH426" s="145">
        <v>49</v>
      </c>
      <c r="AI426" s="145" t="s">
        <v>2353</v>
      </c>
      <c r="AJ426" s="145">
        <f>IF(RIGHT(clonemapC33[[#This Row],[Location]],1)="1",SUM(AH426:AH428),"")</f>
        <v>49</v>
      </c>
      <c r="AK426" t="str">
        <f>_xlfn.CONCAT("CL_",clonemapC33[[#This Row],[Location]])</f>
        <v>CL_EE3-02:01</v>
      </c>
    </row>
    <row r="427" spans="27:37" x14ac:dyDescent="0.35">
      <c r="AA427" s="128" t="s">
        <v>5536</v>
      </c>
      <c r="AB427" s="48" t="s">
        <v>5208</v>
      </c>
      <c r="AC427" s="10" t="s">
        <v>4519</v>
      </c>
      <c r="AD427" s="48" t="s">
        <v>413</v>
      </c>
      <c r="AE427" s="110" t="s">
        <v>413</v>
      </c>
      <c r="AF427" s="110" t="s">
        <v>413</v>
      </c>
      <c r="AG427" s="50" t="s">
        <v>413</v>
      </c>
      <c r="AH427" s="145"/>
      <c r="AI427" s="145" t="s">
        <v>1636</v>
      </c>
      <c r="AJ427" s="145" t="str">
        <f>IF(RIGHT(clonemapC33[[#This Row],[Location]],1)="1",SUM(AH427:AH429),"")</f>
        <v/>
      </c>
      <c r="AK427" t="str">
        <f>_xlfn.CONCAT("CL_",clonemapC33[[#This Row],[Location]])</f>
        <v>CL_EE3-02:02</v>
      </c>
    </row>
    <row r="428" spans="27:37" x14ac:dyDescent="0.35">
      <c r="AA428" s="128" t="s">
        <v>5536</v>
      </c>
      <c r="AB428" s="48" t="s">
        <v>5208</v>
      </c>
      <c r="AC428" s="10" t="s">
        <v>4540</v>
      </c>
      <c r="AD428" s="48" t="s">
        <v>413</v>
      </c>
      <c r="AE428" s="110" t="s">
        <v>413</v>
      </c>
      <c r="AF428" s="110" t="s">
        <v>413</v>
      </c>
      <c r="AG428" s="50" t="s">
        <v>413</v>
      </c>
      <c r="AH428" s="145"/>
      <c r="AI428" s="145" t="s">
        <v>1636</v>
      </c>
      <c r="AJ428" s="145" t="str">
        <f>IF(RIGHT(clonemapC33[[#This Row],[Location]],1)="1",SUM(AH428:AH430),"")</f>
        <v/>
      </c>
      <c r="AK428" t="str">
        <f>_xlfn.CONCAT("CL_",clonemapC33[[#This Row],[Location]])</f>
        <v>CL_EE3-02:03</v>
      </c>
    </row>
    <row r="429" spans="27:37" x14ac:dyDescent="0.35">
      <c r="AA429" s="128" t="s">
        <v>5536</v>
      </c>
      <c r="AB429" s="48" t="s">
        <v>5208</v>
      </c>
      <c r="AC429" s="10" t="s">
        <v>4561</v>
      </c>
      <c r="AD429" s="48" t="s">
        <v>413</v>
      </c>
      <c r="AE429" s="110" t="s">
        <v>413</v>
      </c>
      <c r="AF429" s="110" t="s">
        <v>413</v>
      </c>
      <c r="AG429" s="50" t="s">
        <v>413</v>
      </c>
      <c r="AH429" s="145"/>
      <c r="AI429" s="145" t="s">
        <v>1636</v>
      </c>
      <c r="AJ429" s="145" t="str">
        <f>IF(RIGHT(clonemapC33[[#This Row],[Location]],1)="1",SUM(AH429:AH431),"")</f>
        <v/>
      </c>
      <c r="AK429" t="str">
        <f>_xlfn.CONCAT("CL_",clonemapC33[[#This Row],[Location]])</f>
        <v>CL_EE3-02:04</v>
      </c>
    </row>
    <row r="430" spans="27:37" x14ac:dyDescent="0.35">
      <c r="AA430" s="128" t="s">
        <v>5536</v>
      </c>
      <c r="AB430" s="48" t="s">
        <v>5209</v>
      </c>
      <c r="AC430" s="10" t="s">
        <v>4497</v>
      </c>
      <c r="AD430" s="48" t="s">
        <v>1475</v>
      </c>
      <c r="AE430" s="110" t="s">
        <v>1634</v>
      </c>
      <c r="AF430" s="110" t="s">
        <v>1634</v>
      </c>
      <c r="AG430" s="50" t="s">
        <v>4309</v>
      </c>
      <c r="AH430" s="145">
        <v>13</v>
      </c>
      <c r="AI430" s="145" t="s">
        <v>2353</v>
      </c>
      <c r="AJ430" s="145">
        <f>IF(RIGHT(clonemapC33[[#This Row],[Location]],1)="1",SUM(AH430:AH432),"")</f>
        <v>49</v>
      </c>
      <c r="AK430" t="str">
        <f>_xlfn.CONCAT("CL_",clonemapC33[[#This Row],[Location]])</f>
        <v>CL_EE3-03:01</v>
      </c>
    </row>
    <row r="431" spans="27:37" x14ac:dyDescent="0.35">
      <c r="AA431" s="128" t="s">
        <v>5536</v>
      </c>
      <c r="AB431" s="48" t="s">
        <v>5209</v>
      </c>
      <c r="AC431" s="10" t="s">
        <v>4518</v>
      </c>
      <c r="AD431" s="48" t="s">
        <v>2092</v>
      </c>
      <c r="AE431" s="110" t="s">
        <v>2100</v>
      </c>
      <c r="AF431" s="110" t="s">
        <v>2100</v>
      </c>
      <c r="AG431" s="50" t="s">
        <v>4946</v>
      </c>
      <c r="AH431" s="145">
        <v>36</v>
      </c>
      <c r="AI431" s="145" t="s">
        <v>2353</v>
      </c>
      <c r="AJ431" s="145" t="str">
        <f>IF(RIGHT(clonemapC33[[#This Row],[Location]],1)="1",SUM(AH431:AH433),"")</f>
        <v/>
      </c>
      <c r="AK431" t="str">
        <f>_xlfn.CONCAT("CL_",clonemapC33[[#This Row],[Location]])</f>
        <v>CL_EE3-03:02</v>
      </c>
    </row>
    <row r="432" spans="27:37" x14ac:dyDescent="0.35">
      <c r="AA432" s="128" t="s">
        <v>5536</v>
      </c>
      <c r="AB432" s="48" t="s">
        <v>5209</v>
      </c>
      <c r="AC432" s="10" t="s">
        <v>4539</v>
      </c>
      <c r="AD432" s="48" t="s">
        <v>413</v>
      </c>
      <c r="AE432" s="110" t="s">
        <v>413</v>
      </c>
      <c r="AF432" s="110" t="s">
        <v>413</v>
      </c>
      <c r="AG432" s="50" t="s">
        <v>413</v>
      </c>
      <c r="AH432" s="145"/>
      <c r="AI432" s="145" t="s">
        <v>1636</v>
      </c>
      <c r="AJ432" s="145" t="str">
        <f>IF(RIGHT(clonemapC33[[#This Row],[Location]],1)="1",SUM(AH432:AH434),"")</f>
        <v/>
      </c>
      <c r="AK432" t="str">
        <f>_xlfn.CONCAT("CL_",clonemapC33[[#This Row],[Location]])</f>
        <v>CL_EE3-03:03</v>
      </c>
    </row>
    <row r="433" spans="27:37" x14ac:dyDescent="0.35">
      <c r="AA433" s="128" t="s">
        <v>5536</v>
      </c>
      <c r="AB433" s="48" t="s">
        <v>5209</v>
      </c>
      <c r="AC433" s="10" t="s">
        <v>4560</v>
      </c>
      <c r="AD433" s="48" t="s">
        <v>413</v>
      </c>
      <c r="AE433" s="110" t="s">
        <v>413</v>
      </c>
      <c r="AF433" s="110" t="s">
        <v>413</v>
      </c>
      <c r="AG433" s="50" t="s">
        <v>413</v>
      </c>
      <c r="AH433" s="145"/>
      <c r="AI433" s="145" t="s">
        <v>1636</v>
      </c>
      <c r="AJ433" s="145" t="str">
        <f>IF(RIGHT(clonemapC33[[#This Row],[Location]],1)="1",SUM(AH433:AH435),"")</f>
        <v/>
      </c>
      <c r="AK433" t="str">
        <f>_xlfn.CONCAT("CL_",clonemapC33[[#This Row],[Location]])</f>
        <v>CL_EE3-03:04</v>
      </c>
    </row>
    <row r="434" spans="27:37" x14ac:dyDescent="0.35">
      <c r="AA434" s="128" t="s">
        <v>5536</v>
      </c>
      <c r="AB434" s="48" t="s">
        <v>5210</v>
      </c>
      <c r="AC434" s="10" t="s">
        <v>4496</v>
      </c>
      <c r="AD434" s="48" t="s">
        <v>837</v>
      </c>
      <c r="AE434" s="110" t="s">
        <v>1099</v>
      </c>
      <c r="AF434" s="110" t="s">
        <v>1099</v>
      </c>
      <c r="AG434" s="50" t="s">
        <v>4096</v>
      </c>
      <c r="AH434" s="145">
        <v>5</v>
      </c>
      <c r="AI434" s="145" t="s">
        <v>2353</v>
      </c>
      <c r="AJ434" s="145">
        <f>IF(RIGHT(clonemapC33[[#This Row],[Location]],1)="1",SUM(AH434:AH436),"")</f>
        <v>49</v>
      </c>
      <c r="AK434" t="str">
        <f>_xlfn.CONCAT("CL_",clonemapC33[[#This Row],[Location]])</f>
        <v>CL_EE3-04:01</v>
      </c>
    </row>
    <row r="435" spans="27:37" x14ac:dyDescent="0.35">
      <c r="AA435" s="128" t="s">
        <v>5536</v>
      </c>
      <c r="AB435" s="48" t="s">
        <v>5210</v>
      </c>
      <c r="AC435" s="10" t="s">
        <v>4517</v>
      </c>
      <c r="AD435" s="48" t="s">
        <v>2092</v>
      </c>
      <c r="AE435" s="110" t="s">
        <v>2100</v>
      </c>
      <c r="AF435" s="110" t="s">
        <v>2100</v>
      </c>
      <c r="AG435" s="50" t="s">
        <v>4947</v>
      </c>
      <c r="AH435" s="145">
        <v>27</v>
      </c>
      <c r="AI435" s="145" t="s">
        <v>2353</v>
      </c>
      <c r="AJ435" s="145" t="str">
        <f>IF(RIGHT(clonemapC33[[#This Row],[Location]],1)="1",SUM(AH435:AH437),"")</f>
        <v/>
      </c>
      <c r="AK435" t="str">
        <f>_xlfn.CONCAT("CL_",clonemapC33[[#This Row],[Location]])</f>
        <v>CL_EE3-04:02</v>
      </c>
    </row>
    <row r="436" spans="27:37" x14ac:dyDescent="0.35">
      <c r="AA436" s="128" t="s">
        <v>5536</v>
      </c>
      <c r="AB436" s="48" t="s">
        <v>5210</v>
      </c>
      <c r="AC436" s="10" t="s">
        <v>4538</v>
      </c>
      <c r="AD436" s="48" t="s">
        <v>915</v>
      </c>
      <c r="AE436" s="110" t="s">
        <v>1100</v>
      </c>
      <c r="AF436" s="110" t="s">
        <v>1100</v>
      </c>
      <c r="AG436" s="50" t="s">
        <v>4948</v>
      </c>
      <c r="AH436" s="145">
        <v>17</v>
      </c>
      <c r="AI436" s="145" t="s">
        <v>2353</v>
      </c>
      <c r="AJ436" s="145" t="str">
        <f>IF(RIGHT(clonemapC33[[#This Row],[Location]],1)="1",SUM(AH436:AH438),"")</f>
        <v/>
      </c>
      <c r="AK436" t="str">
        <f>_xlfn.CONCAT("CL_",clonemapC33[[#This Row],[Location]])</f>
        <v>CL_EE3-04:03</v>
      </c>
    </row>
    <row r="437" spans="27:37" x14ac:dyDescent="0.35">
      <c r="AA437" s="128" t="s">
        <v>5536</v>
      </c>
      <c r="AB437" s="48" t="s">
        <v>5210</v>
      </c>
      <c r="AC437" s="10" t="s">
        <v>4559</v>
      </c>
      <c r="AD437" s="48" t="s">
        <v>413</v>
      </c>
      <c r="AE437" s="110" t="s">
        <v>413</v>
      </c>
      <c r="AF437" s="110" t="s">
        <v>413</v>
      </c>
      <c r="AG437" s="50" t="s">
        <v>413</v>
      </c>
      <c r="AH437" s="145"/>
      <c r="AI437" s="145" t="s">
        <v>1636</v>
      </c>
      <c r="AJ437" s="145" t="str">
        <f>IF(RIGHT(clonemapC33[[#This Row],[Location]],1)="1",SUM(AH437:AH439),"")</f>
        <v/>
      </c>
      <c r="AK437" t="str">
        <f>_xlfn.CONCAT("CL_",clonemapC33[[#This Row],[Location]])</f>
        <v>CL_EE3-04:04</v>
      </c>
    </row>
    <row r="438" spans="27:37" x14ac:dyDescent="0.35">
      <c r="AA438" s="128" t="s">
        <v>5536</v>
      </c>
      <c r="AB438" s="48" t="s">
        <v>5211</v>
      </c>
      <c r="AC438" s="10" t="s">
        <v>4495</v>
      </c>
      <c r="AD438" s="48" t="s">
        <v>915</v>
      </c>
      <c r="AE438" s="110" t="s">
        <v>1100</v>
      </c>
      <c r="AF438" s="110" t="s">
        <v>1100</v>
      </c>
      <c r="AG438" s="50" t="s">
        <v>3940</v>
      </c>
      <c r="AH438" s="145">
        <v>10</v>
      </c>
      <c r="AI438" s="145" t="s">
        <v>2353</v>
      </c>
      <c r="AJ438" s="145">
        <f>IF(RIGHT(clonemapC33[[#This Row],[Location]],1)="1",SUM(AH438:AH440),"")</f>
        <v>40</v>
      </c>
      <c r="AK438" t="str">
        <f>_xlfn.CONCAT("CL_",clonemapC33[[#This Row],[Location]])</f>
        <v>CL_EE3-05:01</v>
      </c>
    </row>
    <row r="439" spans="27:37" x14ac:dyDescent="0.35">
      <c r="AA439" s="128" t="s">
        <v>5536</v>
      </c>
      <c r="AB439" s="48" t="s">
        <v>5211</v>
      </c>
      <c r="AC439" s="10" t="s">
        <v>4516</v>
      </c>
      <c r="AD439" s="48" t="s">
        <v>915</v>
      </c>
      <c r="AE439" s="110" t="s">
        <v>1100</v>
      </c>
      <c r="AF439" s="110" t="s">
        <v>1100</v>
      </c>
      <c r="AG439" s="50" t="s">
        <v>3947</v>
      </c>
      <c r="AH439" s="145">
        <v>8</v>
      </c>
      <c r="AI439" s="145" t="s">
        <v>2353</v>
      </c>
      <c r="AJ439" s="145" t="str">
        <f>IF(RIGHT(clonemapC33[[#This Row],[Location]],1)="1",SUM(AH439:AH441),"")</f>
        <v/>
      </c>
      <c r="AK439" t="str">
        <f>_xlfn.CONCAT("CL_",clonemapC33[[#This Row],[Location]])</f>
        <v>CL_EE3-05:02</v>
      </c>
    </row>
    <row r="440" spans="27:37" x14ac:dyDescent="0.35">
      <c r="AA440" s="128" t="s">
        <v>5536</v>
      </c>
      <c r="AB440" s="48" t="s">
        <v>5211</v>
      </c>
      <c r="AC440" s="10" t="s">
        <v>4537</v>
      </c>
      <c r="AD440" s="48" t="s">
        <v>915</v>
      </c>
      <c r="AE440" s="110" t="s">
        <v>1100</v>
      </c>
      <c r="AF440" s="110" t="s">
        <v>1100</v>
      </c>
      <c r="AG440" s="50" t="s">
        <v>4949</v>
      </c>
      <c r="AH440" s="145">
        <v>22</v>
      </c>
      <c r="AI440" s="145" t="s">
        <v>2353</v>
      </c>
      <c r="AJ440" s="145" t="str">
        <f>IF(RIGHT(clonemapC33[[#This Row],[Location]],1)="1",SUM(AH440:AH442),"")</f>
        <v/>
      </c>
      <c r="AK440" t="str">
        <f>_xlfn.CONCAT("CL_",clonemapC33[[#This Row],[Location]])</f>
        <v>CL_EE3-05:03</v>
      </c>
    </row>
    <row r="441" spans="27:37" x14ac:dyDescent="0.35">
      <c r="AA441" s="128" t="s">
        <v>5536</v>
      </c>
      <c r="AB441" s="48" t="s">
        <v>5211</v>
      </c>
      <c r="AC441" s="10" t="s">
        <v>4558</v>
      </c>
      <c r="AD441" s="48" t="s">
        <v>2092</v>
      </c>
      <c r="AE441" s="110" t="s">
        <v>2100</v>
      </c>
      <c r="AF441" s="110" t="s">
        <v>2100</v>
      </c>
      <c r="AG441" s="50" t="s">
        <v>4297</v>
      </c>
      <c r="AH441" s="145">
        <v>9</v>
      </c>
      <c r="AI441" s="145" t="s">
        <v>2353</v>
      </c>
      <c r="AJ441" s="145" t="str">
        <f>IF(RIGHT(clonemapC33[[#This Row],[Location]],1)="1",SUM(AH441:AH443),"")</f>
        <v/>
      </c>
      <c r="AK441" t="str">
        <f>_xlfn.CONCAT("CL_",clonemapC33[[#This Row],[Location]])</f>
        <v>CL_EE3-05:04</v>
      </c>
    </row>
    <row r="442" spans="27:37" x14ac:dyDescent="0.35">
      <c r="AA442" s="128" t="s">
        <v>5536</v>
      </c>
      <c r="AB442" s="48" t="s">
        <v>5212</v>
      </c>
      <c r="AC442" s="51" t="s">
        <v>4494</v>
      </c>
      <c r="AD442" s="48" t="s">
        <v>2092</v>
      </c>
      <c r="AE442" s="110" t="s">
        <v>2100</v>
      </c>
      <c r="AF442" s="110" t="s">
        <v>2100</v>
      </c>
      <c r="AG442" s="50" t="s">
        <v>4296</v>
      </c>
      <c r="AH442" s="145">
        <v>49</v>
      </c>
      <c r="AI442" s="145" t="s">
        <v>2353</v>
      </c>
      <c r="AJ442" s="145">
        <f>IF(RIGHT(clonemapC33[[#This Row],[Location]],1)="1",SUM(AH442:AH444),"")</f>
        <v>49</v>
      </c>
      <c r="AK442" t="str">
        <f>_xlfn.CONCAT("CL_",clonemapC33[[#This Row],[Location]])</f>
        <v>CL_EE3-06:01</v>
      </c>
    </row>
    <row r="443" spans="27:37" x14ac:dyDescent="0.35">
      <c r="AA443" s="128" t="s">
        <v>5536</v>
      </c>
      <c r="AB443" s="48" t="s">
        <v>5212</v>
      </c>
      <c r="AC443" s="51" t="s">
        <v>4515</v>
      </c>
      <c r="AD443" s="48" t="s">
        <v>413</v>
      </c>
      <c r="AE443" s="110" t="s">
        <v>413</v>
      </c>
      <c r="AF443" s="157" t="s">
        <v>413</v>
      </c>
      <c r="AG443" s="146" t="s">
        <v>413</v>
      </c>
      <c r="AH443" s="124"/>
      <c r="AI443" s="145" t="s">
        <v>1636</v>
      </c>
      <c r="AJ443" s="145" t="str">
        <f>IF(RIGHT(clonemapC33[[#This Row],[Location]],1)="1",SUM(AH443:AH445),"")</f>
        <v/>
      </c>
      <c r="AK443" t="str">
        <f>_xlfn.CONCAT("CL_",clonemapC33[[#This Row],[Location]])</f>
        <v>CL_EE3-06:02</v>
      </c>
    </row>
    <row r="444" spans="27:37" x14ac:dyDescent="0.35">
      <c r="AA444" s="128" t="s">
        <v>5536</v>
      </c>
      <c r="AB444" s="48" t="s">
        <v>5212</v>
      </c>
      <c r="AC444" s="51" t="s">
        <v>4536</v>
      </c>
      <c r="AD444" s="48" t="s">
        <v>413</v>
      </c>
      <c r="AE444" s="110" t="s">
        <v>413</v>
      </c>
      <c r="AF444" s="157" t="s">
        <v>413</v>
      </c>
      <c r="AG444" s="146" t="s">
        <v>413</v>
      </c>
      <c r="AH444" s="124"/>
      <c r="AI444" s="145" t="s">
        <v>1636</v>
      </c>
      <c r="AJ444" s="145" t="str">
        <f>IF(RIGHT(clonemapC33[[#This Row],[Location]],1)="1",SUM(AH444:AH446),"")</f>
        <v/>
      </c>
      <c r="AK444" t="str">
        <f>_xlfn.CONCAT("CL_",clonemapC33[[#This Row],[Location]])</f>
        <v>CL_EE3-06:03</v>
      </c>
    </row>
    <row r="445" spans="27:37" x14ac:dyDescent="0.35">
      <c r="AA445" s="128" t="s">
        <v>5536</v>
      </c>
      <c r="AB445" s="48" t="s">
        <v>5212</v>
      </c>
      <c r="AC445" s="51" t="s">
        <v>4557</v>
      </c>
      <c r="AD445" s="48" t="s">
        <v>413</v>
      </c>
      <c r="AE445" s="110" t="s">
        <v>413</v>
      </c>
      <c r="AF445" s="157" t="s">
        <v>413</v>
      </c>
      <c r="AG445" s="146" t="s">
        <v>413</v>
      </c>
      <c r="AH445" s="124"/>
      <c r="AI445" s="145" t="s">
        <v>1636</v>
      </c>
      <c r="AJ445" s="145" t="str">
        <f>IF(RIGHT(clonemapC33[[#This Row],[Location]],1)="1",SUM(AH445:AH447),"")</f>
        <v/>
      </c>
      <c r="AK445" t="str">
        <f>_xlfn.CONCAT("CL_",clonemapC33[[#This Row],[Location]])</f>
        <v>CL_EE3-06:04</v>
      </c>
    </row>
    <row r="446" spans="27:37" x14ac:dyDescent="0.35">
      <c r="AA446" s="128" t="s">
        <v>5536</v>
      </c>
      <c r="AB446" s="48" t="s">
        <v>5213</v>
      </c>
      <c r="AC446" s="10" t="s">
        <v>4493</v>
      </c>
      <c r="AD446" s="48" t="s">
        <v>1475</v>
      </c>
      <c r="AE446" s="110" t="s">
        <v>1634</v>
      </c>
      <c r="AF446" s="110" t="s">
        <v>1634</v>
      </c>
      <c r="AG446" s="50" t="s">
        <v>4290</v>
      </c>
      <c r="AH446" s="47">
        <v>49</v>
      </c>
      <c r="AI446" s="145" t="s">
        <v>2353</v>
      </c>
      <c r="AJ446" s="145">
        <f>IF(RIGHT(clonemapC33[[#This Row],[Location]],1)="1",SUM(AH446:AH448),"")</f>
        <v>49</v>
      </c>
      <c r="AK446" t="str">
        <f>_xlfn.CONCAT("CL_",clonemapC33[[#This Row],[Location]])</f>
        <v>CL_EE3-07:01</v>
      </c>
    </row>
    <row r="447" spans="27:37" x14ac:dyDescent="0.35">
      <c r="AA447" s="128" t="s">
        <v>5536</v>
      </c>
      <c r="AB447" s="48" t="s">
        <v>5213</v>
      </c>
      <c r="AC447" s="10" t="s">
        <v>4514</v>
      </c>
      <c r="AD447" s="48" t="s">
        <v>413</v>
      </c>
      <c r="AE447" s="110" t="s">
        <v>413</v>
      </c>
      <c r="AF447" s="157" t="s">
        <v>413</v>
      </c>
      <c r="AG447" s="130" t="s">
        <v>413</v>
      </c>
      <c r="AH447" s="124"/>
      <c r="AI447" s="145" t="s">
        <v>1636</v>
      </c>
      <c r="AJ447" s="145" t="str">
        <f>IF(RIGHT(clonemapC33[[#This Row],[Location]],1)="1",SUM(AH447:AH449),"")</f>
        <v/>
      </c>
      <c r="AK447" t="str">
        <f>_xlfn.CONCAT("CL_",clonemapC33[[#This Row],[Location]])</f>
        <v>CL_EE3-07:02</v>
      </c>
    </row>
    <row r="448" spans="27:37" x14ac:dyDescent="0.35">
      <c r="AA448" s="128" t="s">
        <v>5536</v>
      </c>
      <c r="AB448" s="48" t="s">
        <v>5213</v>
      </c>
      <c r="AC448" s="10" t="s">
        <v>4535</v>
      </c>
      <c r="AD448" s="48" t="s">
        <v>413</v>
      </c>
      <c r="AE448" s="110" t="s">
        <v>413</v>
      </c>
      <c r="AF448" s="157" t="s">
        <v>413</v>
      </c>
      <c r="AG448" s="146" t="s">
        <v>413</v>
      </c>
      <c r="AH448" s="124"/>
      <c r="AI448" s="145" t="s">
        <v>1636</v>
      </c>
      <c r="AJ448" s="145" t="str">
        <f>IF(RIGHT(clonemapC33[[#This Row],[Location]],1)="1",SUM(AH448:AH450),"")</f>
        <v/>
      </c>
      <c r="AK448" t="str">
        <f>_xlfn.CONCAT("CL_",clonemapC33[[#This Row],[Location]])</f>
        <v>CL_EE3-07:03</v>
      </c>
    </row>
    <row r="449" spans="27:37" x14ac:dyDescent="0.35">
      <c r="AA449" s="128" t="s">
        <v>5536</v>
      </c>
      <c r="AB449" s="48" t="s">
        <v>5213</v>
      </c>
      <c r="AC449" s="10" t="s">
        <v>4556</v>
      </c>
      <c r="AD449" s="48" t="s">
        <v>413</v>
      </c>
      <c r="AE449" s="110" t="s">
        <v>413</v>
      </c>
      <c r="AF449" s="157" t="s">
        <v>413</v>
      </c>
      <c r="AG449" s="146" t="s">
        <v>413</v>
      </c>
      <c r="AH449" s="124"/>
      <c r="AI449" s="145" t="s">
        <v>1636</v>
      </c>
      <c r="AJ449" s="145" t="str">
        <f>IF(RIGHT(clonemapC33[[#This Row],[Location]],1)="1",SUM(AH449:AH451),"")</f>
        <v/>
      </c>
      <c r="AK449" t="str">
        <f>_xlfn.CONCAT("CL_",clonemapC33[[#This Row],[Location]])</f>
        <v>CL_EE3-07:04</v>
      </c>
    </row>
    <row r="450" spans="27:37" x14ac:dyDescent="0.35">
      <c r="AA450" s="128" t="s">
        <v>5536</v>
      </c>
      <c r="AB450" s="148"/>
      <c r="AC450" s="149" t="s">
        <v>4902</v>
      </c>
      <c r="AD450" s="148"/>
      <c r="AE450" s="150"/>
      <c r="AF450" s="150"/>
      <c r="AG450" s="151"/>
      <c r="AH450" s="152"/>
      <c r="AI450" s="153"/>
      <c r="AJ450" s="153" t="str">
        <f>IF(RIGHT(clonemapC33[[#This Row],[Location]],1)="1",SUM(AH450:AH452),"")</f>
        <v/>
      </c>
      <c r="AK450" t="str">
        <f>_xlfn.CONCAT("CL_",clonemapC33[[#This Row],[Location]])</f>
        <v>CL_-0:0</v>
      </c>
    </row>
    <row r="451" spans="27:37" x14ac:dyDescent="0.35">
      <c r="AA451" s="128" t="s">
        <v>5536</v>
      </c>
      <c r="AB451" s="148"/>
      <c r="AC451" s="149" t="s">
        <v>4902</v>
      </c>
      <c r="AD451" s="148"/>
      <c r="AE451" s="150"/>
      <c r="AF451" s="150"/>
      <c r="AG451" s="151"/>
      <c r="AH451" s="152"/>
      <c r="AI451" s="153"/>
      <c r="AJ451" s="153" t="str">
        <f>IF(RIGHT(clonemapC33[[#This Row],[Location]],1)="1",SUM(AH451:AH453),"")</f>
        <v/>
      </c>
      <c r="AK451" t="str">
        <f>_xlfn.CONCAT("CL_",clonemapC33[[#This Row],[Location]])</f>
        <v>CL_-0:0</v>
      </c>
    </row>
    <row r="452" spans="27:37" x14ac:dyDescent="0.35">
      <c r="AA452" s="128" t="s">
        <v>5536</v>
      </c>
      <c r="AB452" s="148"/>
      <c r="AC452" s="149" t="s">
        <v>4902</v>
      </c>
      <c r="AD452" s="148"/>
      <c r="AE452" s="150"/>
      <c r="AF452" s="150"/>
      <c r="AG452" s="151"/>
      <c r="AH452" s="152"/>
      <c r="AI452" s="153"/>
      <c r="AJ452" s="153" t="str">
        <f>IF(RIGHT(clonemapC33[[#This Row],[Location]],1)="1",SUM(AH452:AH454),"")</f>
        <v/>
      </c>
      <c r="AK452" t="str">
        <f>_xlfn.CONCAT("CL_",clonemapC33[[#This Row],[Location]])</f>
        <v>CL_-0:0</v>
      </c>
    </row>
    <row r="453" spans="27:37" x14ac:dyDescent="0.35">
      <c r="AA453" s="128" t="s">
        <v>5536</v>
      </c>
      <c r="AB453" s="148"/>
      <c r="AC453" s="149" t="s">
        <v>4902</v>
      </c>
      <c r="AD453" s="148"/>
      <c r="AE453" s="150"/>
      <c r="AF453" s="150"/>
      <c r="AG453" s="151"/>
      <c r="AH453" s="152"/>
      <c r="AI453" s="153"/>
      <c r="AJ453" s="153" t="str">
        <f>IF(RIGHT(clonemapC33[[#This Row],[Location]],1)="1",SUM(AH453:AH455),"")</f>
        <v/>
      </c>
      <c r="AK453" t="str">
        <f>_xlfn.CONCAT("CL_",clonemapC33[[#This Row],[Location]])</f>
        <v>CL_-0:0</v>
      </c>
    </row>
    <row r="454" spans="27:37" x14ac:dyDescent="0.35">
      <c r="AA454" s="128" t="s">
        <v>5536</v>
      </c>
      <c r="AB454" s="148"/>
      <c r="AC454" s="149" t="s">
        <v>4902</v>
      </c>
      <c r="AD454" s="148"/>
      <c r="AE454" s="150"/>
      <c r="AF454" s="150"/>
      <c r="AG454" s="151"/>
      <c r="AH454" s="152"/>
      <c r="AI454" s="153"/>
      <c r="AJ454" s="153" t="str">
        <f>IF(RIGHT(clonemapC33[[#This Row],[Location]],1)="1",SUM(AH454:AH456),"")</f>
        <v/>
      </c>
      <c r="AK454" t="str">
        <f>_xlfn.CONCAT("CL_",clonemapC33[[#This Row],[Location]])</f>
        <v>CL_-0:0</v>
      </c>
    </row>
    <row r="455" spans="27:37" x14ac:dyDescent="0.35">
      <c r="AA455" s="128" t="s">
        <v>5536</v>
      </c>
      <c r="AB455" s="148"/>
      <c r="AC455" s="149" t="s">
        <v>4902</v>
      </c>
      <c r="AD455" s="148"/>
      <c r="AE455" s="150"/>
      <c r="AF455" s="150"/>
      <c r="AG455" s="151"/>
      <c r="AH455" s="152"/>
      <c r="AI455" s="153"/>
      <c r="AJ455" s="153" t="str">
        <f>IF(RIGHT(clonemapC33[[#This Row],[Location]],1)="1",SUM(AH455:AH457),"")</f>
        <v/>
      </c>
      <c r="AK455" t="str">
        <f>_xlfn.CONCAT("CL_",clonemapC33[[#This Row],[Location]])</f>
        <v>CL_-0:0</v>
      </c>
    </row>
    <row r="456" spans="27:37" x14ac:dyDescent="0.35">
      <c r="AA456" s="128" t="s">
        <v>5536</v>
      </c>
      <c r="AB456" s="148"/>
      <c r="AC456" s="149" t="s">
        <v>4902</v>
      </c>
      <c r="AD456" s="148"/>
      <c r="AE456" s="150"/>
      <c r="AF456" s="150"/>
      <c r="AG456" s="151"/>
      <c r="AH456" s="152"/>
      <c r="AI456" s="153"/>
      <c r="AJ456" s="153" t="str">
        <f>IF(RIGHT(clonemapC33[[#This Row],[Location]],1)="1",SUM(AH456:AH458),"")</f>
        <v/>
      </c>
      <c r="AK456" t="str">
        <f>_xlfn.CONCAT("CL_",clonemapC33[[#This Row],[Location]])</f>
        <v>CL_-0:0</v>
      </c>
    </row>
    <row r="457" spans="27:37" x14ac:dyDescent="0.35">
      <c r="AA457" s="128" t="s">
        <v>5536</v>
      </c>
      <c r="AB457" s="148"/>
      <c r="AC457" s="149" t="s">
        <v>4902</v>
      </c>
      <c r="AD457" s="148"/>
      <c r="AE457" s="150"/>
      <c r="AF457" s="150"/>
      <c r="AG457" s="151"/>
      <c r="AH457" s="152"/>
      <c r="AI457" s="153"/>
      <c r="AJ457" s="153" t="str">
        <f>IF(RIGHT(clonemapC33[[#This Row],[Location]],1)="1",SUM(AH455:AH458),"")</f>
        <v/>
      </c>
      <c r="AK457" t="str">
        <f>_xlfn.CONCAT("CL_",clonemapC33[[#This Row],[Location]])</f>
        <v>CL_-0:0</v>
      </c>
    </row>
    <row r="458" spans="27:37" x14ac:dyDescent="0.35">
      <c r="AH458">
        <f>SUM(clonemapC33[Initial Clone Count])</f>
        <v>3479</v>
      </c>
      <c r="AI458" s="123"/>
    </row>
  </sheetData>
  <conditionalFormatting sqref="AA166:AB166 AA354:AB357 AA327:AC353 AA322:AB326 AC323:AC324 AC326 AA30:AE113 AA114:AC165 AA222:AC321 AA217:AB221 AC218:AC221 AA358:AC440 AA441:AB449 AA167:AC216 AC442:AC448 AD114:AE449 AG217:AG221 AF30:AF449 AA30:AA457">
    <cfRule type="expression" dxfId="277" priority="26">
      <formula>MOD(ROW(),4)=2</formula>
    </cfRule>
  </conditionalFormatting>
  <conditionalFormatting sqref="AH337:AH355 AG356:AH377 AH287:AH335 AG206:AG213 AG307:AG355 AG282:AH286 AH114:AH180 AH182:AH281 AG382:AH393 AG442 AG161:AG200 AG144:AG159 AG293:AG305 AG288:AG291 AG394:AG440 AH394:AH445 AH447:AI449 AI30:AI445 AG30:AH113 AG254:AG281">
    <cfRule type="expression" dxfId="276" priority="24">
      <formula>MOD(ROW(),4)=1</formula>
    </cfRule>
    <cfRule type="expression" dxfId="275" priority="25">
      <formula>MOD(ROW(),4)=2</formula>
    </cfRule>
  </conditionalFormatting>
  <conditionalFormatting sqref="AG338:AG365">
    <cfRule type="expression" dxfId="274" priority="22">
      <formula>MOD(ROW(),4)=1</formula>
    </cfRule>
    <cfRule type="expression" dxfId="273" priority="23">
      <formula>MOD(ROW(),4)=2</formula>
    </cfRule>
  </conditionalFormatting>
  <conditionalFormatting sqref="AG378:AH378">
    <cfRule type="expression" dxfId="272" priority="20">
      <formula>MOD(ROW(),4)=1</formula>
    </cfRule>
    <cfRule type="expression" dxfId="271" priority="21">
      <formula>MOD(ROW(),4)=2</formula>
    </cfRule>
  </conditionalFormatting>
  <conditionalFormatting sqref="AC166">
    <cfRule type="expression" dxfId="270" priority="19">
      <formula>MOD(ROW(),4)=2</formula>
    </cfRule>
  </conditionalFormatting>
  <conditionalFormatting sqref="AC354:AC357">
    <cfRule type="expression" dxfId="269" priority="18">
      <formula>MOD(ROW(),4)=2</formula>
    </cfRule>
  </conditionalFormatting>
  <conditionalFormatting sqref="AC322">
    <cfRule type="expression" dxfId="268" priority="17">
      <formula>MOD(ROW(),4)=2</formula>
    </cfRule>
  </conditionalFormatting>
  <conditionalFormatting sqref="AG214">
    <cfRule type="expression" dxfId="267" priority="16">
      <formula>MOD(ROW(),4)=2</formula>
    </cfRule>
  </conditionalFormatting>
  <conditionalFormatting sqref="AG306">
    <cfRule type="expression" dxfId="266" priority="14">
      <formula>MOD(ROW(),4)=1</formula>
    </cfRule>
    <cfRule type="expression" dxfId="265" priority="15">
      <formula>MOD(ROW(),4)=2</formula>
    </cfRule>
  </conditionalFormatting>
  <conditionalFormatting sqref="AG120:AG129 AG142 AG114:AG118">
    <cfRule type="expression" dxfId="264" priority="12">
      <formula>MOD(ROW(),4)=1</formula>
    </cfRule>
    <cfRule type="expression" dxfId="263" priority="13">
      <formula>MOD(ROW(),4)=2</formula>
    </cfRule>
  </conditionalFormatting>
  <conditionalFormatting sqref="AG130">
    <cfRule type="expression" dxfId="262" priority="11">
      <formula>MOD(ROW(),4)=2</formula>
    </cfRule>
  </conditionalFormatting>
  <conditionalFormatting sqref="AG447">
    <cfRule type="expression" dxfId="261" priority="9">
      <formula>MOD(ROW(),4)=1</formula>
    </cfRule>
    <cfRule type="expression" dxfId="260" priority="10">
      <formula>MOD(ROW(),4)=2</formula>
    </cfRule>
  </conditionalFormatting>
  <conditionalFormatting sqref="AG201:AG205">
    <cfRule type="expression" dxfId="259" priority="8">
      <formula>MOD(ROW(),4)=2</formula>
    </cfRule>
  </conditionalFormatting>
  <conditionalFormatting sqref="AC217">
    <cfRule type="expression" dxfId="258" priority="7">
      <formula>MOD(ROW(),4)=2</formula>
    </cfRule>
  </conditionalFormatting>
  <conditionalFormatting sqref="AC441">
    <cfRule type="expression" dxfId="257" priority="6">
      <formula>MOD(ROW(),4)=2</formula>
    </cfRule>
  </conditionalFormatting>
  <conditionalFormatting sqref="AC449">
    <cfRule type="expression" dxfId="256" priority="5">
      <formula>MOD(ROW(),4)=2</formula>
    </cfRule>
  </conditionalFormatting>
  <conditionalFormatting sqref="AG222:AG253">
    <cfRule type="expression" dxfId="255" priority="3">
      <formula>MOD(ROW(),4)=1</formula>
    </cfRule>
    <cfRule type="expression" dxfId="254" priority="4">
      <formula>MOD(ROW(),4)=2</formula>
    </cfRule>
  </conditionalFormatting>
  <conditionalFormatting sqref="AJ447:AJ449 AJ30:AJ445">
    <cfRule type="expression" dxfId="253" priority="1">
      <formula>MOD(ROW(),4)=1</formula>
    </cfRule>
    <cfRule type="expression" dxfId="252" priority="2">
      <formula>MOD(ROW(),4)=2</formula>
    </cfRule>
  </conditionalFormatting>
  <pageMargins left="0.7" right="0.7" top="0.75" bottom="0.75" header="0.3" footer="0.3"/>
  <pageSetup scale="56" fitToHeight="0" orientation="landscape"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8EE28-4F61-4984-894C-0D0FA4A23E45}">
  <sheetPr>
    <pageSetUpPr fitToPage="1"/>
  </sheetPr>
  <dimension ref="A1:AN455"/>
  <sheetViews>
    <sheetView topLeftCell="P23" zoomScale="65" workbookViewId="0">
      <selection activeCell="AB26" sqref="AB26"/>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ht="40" customHeight="1" x14ac:dyDescent="0.35">
      <c r="A3" s="40"/>
      <c r="B3" s="56" t="s">
        <v>4903</v>
      </c>
      <c r="C3" s="56" t="s">
        <v>4903</v>
      </c>
      <c r="D3" s="56" t="s">
        <v>4903</v>
      </c>
      <c r="E3" s="56" t="s">
        <v>4903</v>
      </c>
      <c r="F3" s="40"/>
      <c r="G3" s="56" t="s">
        <v>4903</v>
      </c>
      <c r="H3" s="56" t="s">
        <v>4903</v>
      </c>
      <c r="I3" s="56" t="s">
        <v>4903</v>
      </c>
      <c r="J3" s="56" t="s">
        <v>4903</v>
      </c>
      <c r="L3" s="56" t="s">
        <v>4903</v>
      </c>
      <c r="M3" s="56" t="s">
        <v>4903</v>
      </c>
      <c r="N3" s="56" t="s">
        <v>4903</v>
      </c>
      <c r="O3" s="56" t="s">
        <v>4903</v>
      </c>
      <c r="Q3" s="56" t="s">
        <v>4903</v>
      </c>
      <c r="R3" s="56" t="s">
        <v>4903</v>
      </c>
      <c r="S3" s="56" t="s">
        <v>4903</v>
      </c>
      <c r="T3" s="56" t="s">
        <v>4903</v>
      </c>
      <c r="V3" s="56" t="s">
        <v>4903</v>
      </c>
      <c r="W3" s="56" t="s">
        <v>4903</v>
      </c>
      <c r="X3" s="56" t="s">
        <v>4903</v>
      </c>
      <c r="Y3" s="56" t="s">
        <v>4903</v>
      </c>
      <c r="Z3" s="18">
        <v>7</v>
      </c>
      <c r="AA3" s="18"/>
    </row>
    <row r="4" spans="1:40" ht="40" customHeight="1" x14ac:dyDescent="0.35">
      <c r="A4" s="40"/>
      <c r="B4" s="56" t="s">
        <v>4903</v>
      </c>
      <c r="C4" s="56" t="s">
        <v>4903</v>
      </c>
      <c r="D4" s="56" t="s">
        <v>4903</v>
      </c>
      <c r="E4" s="56" t="s">
        <v>4903</v>
      </c>
      <c r="F4" s="40"/>
      <c r="G4" s="56" t="s">
        <v>4903</v>
      </c>
      <c r="H4" s="56" t="s">
        <v>4903</v>
      </c>
      <c r="I4" s="56" t="s">
        <v>4903</v>
      </c>
      <c r="J4" s="56" t="s">
        <v>4903</v>
      </c>
      <c r="L4" s="56" t="s">
        <v>4903</v>
      </c>
      <c r="M4" s="56" t="s">
        <v>4903</v>
      </c>
      <c r="N4" s="56" t="s">
        <v>4903</v>
      </c>
      <c r="O4" s="56" t="s">
        <v>4903</v>
      </c>
      <c r="Q4" s="56" t="s">
        <v>4903</v>
      </c>
      <c r="R4" s="56" t="s">
        <v>4903</v>
      </c>
      <c r="S4" s="56" t="s">
        <v>4903</v>
      </c>
      <c r="T4" s="56" t="s">
        <v>4903</v>
      </c>
      <c r="V4" s="56" t="s">
        <v>4903</v>
      </c>
      <c r="W4" s="56" t="s">
        <v>4903</v>
      </c>
      <c r="X4" s="56" t="s">
        <v>4903</v>
      </c>
      <c r="Y4" s="56" t="s">
        <v>4903</v>
      </c>
      <c r="Z4" s="18">
        <v>6</v>
      </c>
      <c r="AA4" s="18"/>
    </row>
    <row r="5" spans="1:40" ht="40" customHeight="1" x14ac:dyDescent="0.35">
      <c r="A5" s="40"/>
      <c r="B5" s="56" t="s">
        <v>4903</v>
      </c>
      <c r="C5" s="56" t="s">
        <v>4903</v>
      </c>
      <c r="D5" s="56" t="s">
        <v>4903</v>
      </c>
      <c r="E5" s="56" t="s">
        <v>4903</v>
      </c>
      <c r="F5" s="40"/>
      <c r="G5" s="56" t="s">
        <v>4903</v>
      </c>
      <c r="H5" s="56" t="s">
        <v>4903</v>
      </c>
      <c r="I5" s="56" t="s">
        <v>4903</v>
      </c>
      <c r="J5" s="56" t="s">
        <v>4903</v>
      </c>
      <c r="L5" s="56" t="s">
        <v>4903</v>
      </c>
      <c r="M5" s="56" t="s">
        <v>4903</v>
      </c>
      <c r="N5" s="56" t="s">
        <v>4903</v>
      </c>
      <c r="O5" s="56" t="s">
        <v>4903</v>
      </c>
      <c r="Q5" s="56" t="s">
        <v>4903</v>
      </c>
      <c r="R5" s="56" t="s">
        <v>4903</v>
      </c>
      <c r="S5" s="56" t="s">
        <v>4903</v>
      </c>
      <c r="T5" s="56" t="s">
        <v>4903</v>
      </c>
      <c r="V5" s="56" t="s">
        <v>4903</v>
      </c>
      <c r="W5" s="56" t="s">
        <v>4903</v>
      </c>
      <c r="X5" s="56" t="s">
        <v>4903</v>
      </c>
      <c r="Y5" s="56" t="s">
        <v>4903</v>
      </c>
      <c r="Z5" s="18">
        <v>5</v>
      </c>
      <c r="AA5" s="18"/>
    </row>
    <row r="6" spans="1:40" ht="40" customHeight="1" x14ac:dyDescent="0.35">
      <c r="A6" s="40">
        <v>1</v>
      </c>
      <c r="B6" s="56" t="s">
        <v>4903</v>
      </c>
      <c r="C6" s="56" t="s">
        <v>4903</v>
      </c>
      <c r="D6" s="56" t="s">
        <v>4903</v>
      </c>
      <c r="E6" s="56" t="s">
        <v>4903</v>
      </c>
      <c r="F6" s="40"/>
      <c r="G6" s="56" t="s">
        <v>4903</v>
      </c>
      <c r="H6" s="56" t="s">
        <v>4903</v>
      </c>
      <c r="I6" s="56" t="s">
        <v>4903</v>
      </c>
      <c r="J6" s="56" t="s">
        <v>4903</v>
      </c>
      <c r="L6" s="56" t="s">
        <v>4903</v>
      </c>
      <c r="M6" s="56" t="s">
        <v>4903</v>
      </c>
      <c r="N6" s="56" t="s">
        <v>4903</v>
      </c>
      <c r="O6" s="56" t="s">
        <v>4903</v>
      </c>
      <c r="Q6" s="56" t="s">
        <v>4903</v>
      </c>
      <c r="R6" s="56" t="s">
        <v>4903</v>
      </c>
      <c r="S6" s="56" t="s">
        <v>4903</v>
      </c>
      <c r="T6" s="56" t="s">
        <v>4903</v>
      </c>
      <c r="V6" s="56" t="s">
        <v>4903</v>
      </c>
      <c r="W6" s="56" t="s">
        <v>4903</v>
      </c>
      <c r="X6" s="56" t="s">
        <v>4903</v>
      </c>
      <c r="Y6" s="56" t="s">
        <v>4903</v>
      </c>
      <c r="Z6" s="18">
        <v>4</v>
      </c>
      <c r="AA6" s="18"/>
    </row>
    <row r="7" spans="1:40" ht="40" customHeight="1" x14ac:dyDescent="0.35">
      <c r="A7" s="40"/>
      <c r="B7" s="56" t="s">
        <v>4903</v>
      </c>
      <c r="C7" s="56" t="s">
        <v>4903</v>
      </c>
      <c r="D7" s="56" t="s">
        <v>4903</v>
      </c>
      <c r="E7" s="56" t="s">
        <v>4903</v>
      </c>
      <c r="F7" s="40"/>
      <c r="G7" s="56" t="s">
        <v>4903</v>
      </c>
      <c r="H7" s="56" t="s">
        <v>4903</v>
      </c>
      <c r="I7" s="56" t="s">
        <v>4903</v>
      </c>
      <c r="J7" s="56" t="s">
        <v>4903</v>
      </c>
      <c r="L7" s="56" t="s">
        <v>4903</v>
      </c>
      <c r="M7" s="56" t="s">
        <v>4903</v>
      </c>
      <c r="N7" s="56" t="s">
        <v>4903</v>
      </c>
      <c r="O7" s="56" t="s">
        <v>4903</v>
      </c>
      <c r="Q7" s="56" t="s">
        <v>4903</v>
      </c>
      <c r="R7" s="56" t="s">
        <v>4903</v>
      </c>
      <c r="S7" s="56" t="s">
        <v>4903</v>
      </c>
      <c r="T7" s="56" t="s">
        <v>4903</v>
      </c>
      <c r="V7" s="56" t="s">
        <v>4903</v>
      </c>
      <c r="W7" s="56" t="s">
        <v>4903</v>
      </c>
      <c r="X7" s="56" t="s">
        <v>4903</v>
      </c>
      <c r="Y7" s="56" t="s">
        <v>4903</v>
      </c>
      <c r="Z7" s="18">
        <v>3</v>
      </c>
      <c r="AA7" s="18"/>
    </row>
    <row r="8" spans="1:40" ht="40" customHeight="1" x14ac:dyDescent="0.35">
      <c r="A8" s="40"/>
      <c r="B8" s="56" t="s">
        <v>4903</v>
      </c>
      <c r="C8" s="56" t="s">
        <v>4903</v>
      </c>
      <c r="D8" s="56" t="s">
        <v>4903</v>
      </c>
      <c r="E8" s="56" t="s">
        <v>4903</v>
      </c>
      <c r="F8" s="40"/>
      <c r="G8" s="56" t="s">
        <v>4903</v>
      </c>
      <c r="H8" s="56" t="s">
        <v>4903</v>
      </c>
      <c r="I8" s="56" t="s">
        <v>4903</v>
      </c>
      <c r="J8" s="56" t="s">
        <v>4903</v>
      </c>
      <c r="L8" s="56" t="s">
        <v>4903</v>
      </c>
      <c r="M8" s="56" t="s">
        <v>4903</v>
      </c>
      <c r="N8" s="56" t="s">
        <v>4903</v>
      </c>
      <c r="O8" s="56" t="s">
        <v>4903</v>
      </c>
      <c r="Q8" s="56" t="s">
        <v>4903</v>
      </c>
      <c r="R8" s="56" t="s">
        <v>4903</v>
      </c>
      <c r="S8" s="56" t="s">
        <v>4903</v>
      </c>
      <c r="T8" s="56" t="s">
        <v>4903</v>
      </c>
      <c r="V8" s="56" t="s">
        <v>4903</v>
      </c>
      <c r="W8" s="56" t="s">
        <v>4903</v>
      </c>
      <c r="X8" s="56" t="s">
        <v>4903</v>
      </c>
      <c r="Y8" s="56" t="s">
        <v>4903</v>
      </c>
      <c r="Z8" s="18">
        <v>2</v>
      </c>
      <c r="AA8" s="18"/>
    </row>
    <row r="9" spans="1:40" ht="40" customHeight="1" x14ac:dyDescent="0.35">
      <c r="A9" s="40"/>
      <c r="B9" s="56" t="s">
        <v>4903</v>
      </c>
      <c r="C9" s="56" t="s">
        <v>4903</v>
      </c>
      <c r="D9" s="56" t="s">
        <v>4903</v>
      </c>
      <c r="E9" s="56" t="s">
        <v>4903</v>
      </c>
      <c r="F9" s="40"/>
      <c r="G9" s="56" t="s">
        <v>4903</v>
      </c>
      <c r="H9" s="56" t="s">
        <v>4903</v>
      </c>
      <c r="I9" s="56" t="s">
        <v>4903</v>
      </c>
      <c r="J9" s="56" t="s">
        <v>4903</v>
      </c>
      <c r="L9" s="56" t="s">
        <v>4903</v>
      </c>
      <c r="M9" s="56" t="s">
        <v>4903</v>
      </c>
      <c r="N9" s="56" t="s">
        <v>4903</v>
      </c>
      <c r="O9" s="56" t="s">
        <v>4903</v>
      </c>
      <c r="Q9" s="56" t="s">
        <v>4903</v>
      </c>
      <c r="R9" s="56" t="s">
        <v>4903</v>
      </c>
      <c r="S9" s="56" t="s">
        <v>4903</v>
      </c>
      <c r="T9" s="56" t="s">
        <v>4903</v>
      </c>
      <c r="V9" s="56" t="s">
        <v>4903</v>
      </c>
      <c r="W9" s="56" t="s">
        <v>4903</v>
      </c>
      <c r="X9" s="56" t="s">
        <v>4903</v>
      </c>
      <c r="Y9" s="56" t="s">
        <v>4903</v>
      </c>
      <c r="Z9" s="18">
        <v>1</v>
      </c>
      <c r="AA9" s="18"/>
    </row>
    <row r="10" spans="1:40" ht="40" customHeight="1" x14ac:dyDescent="0.35"/>
    <row r="11" spans="1:40" ht="40" customHeight="1" x14ac:dyDescent="0.35">
      <c r="A11" s="40"/>
      <c r="B11" s="56" t="s">
        <v>4903</v>
      </c>
      <c r="C11" s="56" t="s">
        <v>4903</v>
      </c>
      <c r="D11" s="56" t="s">
        <v>4903</v>
      </c>
      <c r="E11" s="56" t="s">
        <v>4903</v>
      </c>
      <c r="F11" s="40"/>
      <c r="G11" s="56" t="s">
        <v>4903</v>
      </c>
      <c r="H11" s="56" t="s">
        <v>4903</v>
      </c>
      <c r="I11" s="56" t="s">
        <v>4903</v>
      </c>
      <c r="J11" s="56" t="s">
        <v>4903</v>
      </c>
      <c r="L11" s="56" t="s">
        <v>4903</v>
      </c>
      <c r="M11" s="56" t="s">
        <v>4903</v>
      </c>
      <c r="N11" s="56" t="s">
        <v>4903</v>
      </c>
      <c r="O11" s="56" t="s">
        <v>4903</v>
      </c>
      <c r="Q11" s="56" t="s">
        <v>4903</v>
      </c>
      <c r="R11" s="56" t="s">
        <v>4903</v>
      </c>
      <c r="S11" s="56" t="s">
        <v>4903</v>
      </c>
      <c r="T11" s="56" t="s">
        <v>4903</v>
      </c>
      <c r="V11" s="56" t="s">
        <v>4903</v>
      </c>
      <c r="W11" s="56" t="s">
        <v>4903</v>
      </c>
      <c r="X11" s="56" t="s">
        <v>4903</v>
      </c>
      <c r="Y11" s="56" t="s">
        <v>4903</v>
      </c>
      <c r="Z11" s="18">
        <v>7</v>
      </c>
      <c r="AA11" s="18"/>
    </row>
    <row r="12" spans="1:40" ht="40" customHeight="1" x14ac:dyDescent="0.35">
      <c r="A12" s="40"/>
      <c r="B12" s="56" t="s">
        <v>4903</v>
      </c>
      <c r="C12" s="56" t="s">
        <v>4903</v>
      </c>
      <c r="D12" s="56" t="s">
        <v>4903</v>
      </c>
      <c r="E12" s="56" t="s">
        <v>4903</v>
      </c>
      <c r="F12" s="40"/>
      <c r="G12" s="56" t="s">
        <v>4903</v>
      </c>
      <c r="H12" s="56" t="s">
        <v>4903</v>
      </c>
      <c r="I12" s="56" t="s">
        <v>4903</v>
      </c>
      <c r="J12" s="56" t="s">
        <v>4903</v>
      </c>
      <c r="L12" s="56" t="s">
        <v>4903</v>
      </c>
      <c r="M12" s="56" t="s">
        <v>4903</v>
      </c>
      <c r="N12" s="56" t="s">
        <v>4903</v>
      </c>
      <c r="O12" s="56" t="s">
        <v>4903</v>
      </c>
      <c r="Q12" s="56" t="s">
        <v>4903</v>
      </c>
      <c r="R12" s="56" t="s">
        <v>4903</v>
      </c>
      <c r="S12" s="56" t="s">
        <v>4903</v>
      </c>
      <c r="T12" s="56" t="s">
        <v>4903</v>
      </c>
      <c r="V12" s="56" t="s">
        <v>4903</v>
      </c>
      <c r="W12" s="56" t="s">
        <v>4903</v>
      </c>
      <c r="X12" s="56" t="s">
        <v>4903</v>
      </c>
      <c r="Y12" s="56" t="s">
        <v>4903</v>
      </c>
      <c r="Z12" s="18">
        <v>6</v>
      </c>
      <c r="AA12" s="18"/>
    </row>
    <row r="13" spans="1:40" ht="40" customHeight="1" x14ac:dyDescent="0.35">
      <c r="A13" s="40"/>
      <c r="B13" s="56" t="s">
        <v>4903</v>
      </c>
      <c r="C13" s="56" t="s">
        <v>4903</v>
      </c>
      <c r="D13" s="56" t="s">
        <v>4903</v>
      </c>
      <c r="E13" s="56" t="s">
        <v>4903</v>
      </c>
      <c r="F13" s="40"/>
      <c r="G13" s="56" t="s">
        <v>4903</v>
      </c>
      <c r="H13" s="56" t="s">
        <v>4903</v>
      </c>
      <c r="I13" s="56" t="s">
        <v>4903</v>
      </c>
      <c r="J13" s="56" t="s">
        <v>4903</v>
      </c>
      <c r="L13" s="56" t="s">
        <v>4903</v>
      </c>
      <c r="M13" s="56" t="s">
        <v>4903</v>
      </c>
      <c r="N13" s="56" t="s">
        <v>4903</v>
      </c>
      <c r="O13" s="56" t="s">
        <v>4903</v>
      </c>
      <c r="Q13" s="56" t="s">
        <v>4903</v>
      </c>
      <c r="R13" s="56" t="s">
        <v>4903</v>
      </c>
      <c r="S13" s="56" t="s">
        <v>4903</v>
      </c>
      <c r="T13" s="56" t="s">
        <v>4903</v>
      </c>
      <c r="V13" s="56" t="s">
        <v>4903</v>
      </c>
      <c r="W13" s="56" t="s">
        <v>4903</v>
      </c>
      <c r="X13" s="56" t="s">
        <v>4903</v>
      </c>
      <c r="Y13" s="56" t="s">
        <v>4903</v>
      </c>
      <c r="Z13" s="18">
        <v>5</v>
      </c>
      <c r="AA13" s="18"/>
    </row>
    <row r="14" spans="1:40" ht="40" customHeight="1" x14ac:dyDescent="0.35">
      <c r="A14" s="40">
        <v>2</v>
      </c>
      <c r="B14" s="56" t="s">
        <v>4903</v>
      </c>
      <c r="C14" s="56" t="s">
        <v>4903</v>
      </c>
      <c r="D14" s="56" t="s">
        <v>4903</v>
      </c>
      <c r="E14" s="56" t="s">
        <v>4903</v>
      </c>
      <c r="F14" s="40"/>
      <c r="G14" s="56" t="s">
        <v>4903</v>
      </c>
      <c r="H14" s="56" t="s">
        <v>4903</v>
      </c>
      <c r="I14" s="56" t="s">
        <v>4903</v>
      </c>
      <c r="J14" s="56" t="s">
        <v>4903</v>
      </c>
      <c r="L14" s="56" t="s">
        <v>4903</v>
      </c>
      <c r="M14" s="56" t="s">
        <v>4903</v>
      </c>
      <c r="N14" s="56" t="s">
        <v>4903</v>
      </c>
      <c r="O14" s="56" t="s">
        <v>4903</v>
      </c>
      <c r="Q14" s="56" t="s">
        <v>4903</v>
      </c>
      <c r="R14" s="56" t="s">
        <v>4903</v>
      </c>
      <c r="S14" s="56" t="s">
        <v>4903</v>
      </c>
      <c r="T14" s="56" t="s">
        <v>4903</v>
      </c>
      <c r="V14" s="56" t="s">
        <v>4903</v>
      </c>
      <c r="W14" s="56" t="s">
        <v>4903</v>
      </c>
      <c r="X14" s="56" t="s">
        <v>4903</v>
      </c>
      <c r="Y14" s="56" t="s">
        <v>4903</v>
      </c>
      <c r="Z14" s="18">
        <v>4</v>
      </c>
      <c r="AA14" s="18"/>
    </row>
    <row r="15" spans="1:40" ht="40" customHeight="1" x14ac:dyDescent="0.35">
      <c r="A15" s="40"/>
      <c r="B15" s="56" t="s">
        <v>4903</v>
      </c>
      <c r="C15" s="56" t="s">
        <v>4903</v>
      </c>
      <c r="D15" s="56" t="s">
        <v>4903</v>
      </c>
      <c r="E15" s="56" t="s">
        <v>4903</v>
      </c>
      <c r="F15" s="40"/>
      <c r="G15" s="56" t="s">
        <v>4903</v>
      </c>
      <c r="H15" s="56" t="s">
        <v>4903</v>
      </c>
      <c r="I15" s="56" t="s">
        <v>4903</v>
      </c>
      <c r="J15" s="56" t="s">
        <v>4903</v>
      </c>
      <c r="L15" s="56" t="s">
        <v>4903</v>
      </c>
      <c r="M15" s="56" t="s">
        <v>4903</v>
      </c>
      <c r="N15" s="56" t="s">
        <v>4903</v>
      </c>
      <c r="O15" s="56" t="s">
        <v>4903</v>
      </c>
      <c r="Q15" s="56" t="s">
        <v>4903</v>
      </c>
      <c r="R15" s="56" t="s">
        <v>4903</v>
      </c>
      <c r="S15" s="56" t="s">
        <v>4903</v>
      </c>
      <c r="T15" s="56" t="s">
        <v>4903</v>
      </c>
      <c r="V15" s="56" t="s">
        <v>4903</v>
      </c>
      <c r="W15" s="56" t="s">
        <v>4903</v>
      </c>
      <c r="X15" s="56" t="s">
        <v>4903</v>
      </c>
      <c r="Y15" s="56" t="s">
        <v>4903</v>
      </c>
      <c r="Z15" s="18">
        <v>3</v>
      </c>
      <c r="AA15" s="18"/>
    </row>
    <row r="16" spans="1:40" ht="40" customHeight="1" x14ac:dyDescent="0.35">
      <c r="A16" s="40"/>
      <c r="B16" s="56" t="s">
        <v>4903</v>
      </c>
      <c r="C16" s="56" t="s">
        <v>4903</v>
      </c>
      <c r="D16" s="56" t="s">
        <v>4903</v>
      </c>
      <c r="E16" s="56" t="s">
        <v>4903</v>
      </c>
      <c r="F16" s="40"/>
      <c r="G16" s="56" t="s">
        <v>4903</v>
      </c>
      <c r="H16" s="56" t="s">
        <v>4903</v>
      </c>
      <c r="I16" s="56" t="s">
        <v>4903</v>
      </c>
      <c r="J16" s="56" t="s">
        <v>4903</v>
      </c>
      <c r="L16" s="56" t="s">
        <v>4903</v>
      </c>
      <c r="M16" s="56" t="s">
        <v>4903</v>
      </c>
      <c r="N16" s="56" t="s">
        <v>4903</v>
      </c>
      <c r="O16" s="56" t="s">
        <v>4903</v>
      </c>
      <c r="Q16" s="56" t="s">
        <v>4903</v>
      </c>
      <c r="R16" s="56" t="s">
        <v>4903</v>
      </c>
      <c r="S16" s="56" t="s">
        <v>4903</v>
      </c>
      <c r="T16" s="56" t="s">
        <v>4903</v>
      </c>
      <c r="V16" s="56" t="s">
        <v>4903</v>
      </c>
      <c r="W16" s="56" t="s">
        <v>4903</v>
      </c>
      <c r="X16" s="56" t="s">
        <v>4903</v>
      </c>
      <c r="Y16" s="56" t="s">
        <v>4903</v>
      </c>
      <c r="Z16" s="18">
        <v>2</v>
      </c>
      <c r="AA16" s="18"/>
    </row>
    <row r="17" spans="1:36" ht="40" customHeight="1" x14ac:dyDescent="0.35">
      <c r="A17" s="40"/>
      <c r="B17" s="56" t="s">
        <v>4903</v>
      </c>
      <c r="C17" s="56" t="s">
        <v>4903</v>
      </c>
      <c r="D17" s="56" t="s">
        <v>4903</v>
      </c>
      <c r="E17" s="56" t="s">
        <v>4903</v>
      </c>
      <c r="F17" s="40"/>
      <c r="G17" s="56" t="s">
        <v>4903</v>
      </c>
      <c r="H17" s="56" t="s">
        <v>4903</v>
      </c>
      <c r="I17" s="56" t="s">
        <v>4903</v>
      </c>
      <c r="J17" s="56" t="s">
        <v>4903</v>
      </c>
      <c r="L17" s="56" t="s">
        <v>4903</v>
      </c>
      <c r="M17" s="56" t="s">
        <v>4903</v>
      </c>
      <c r="N17" s="56" t="s">
        <v>4903</v>
      </c>
      <c r="O17" s="56" t="s">
        <v>4903</v>
      </c>
      <c r="Q17" s="56" t="s">
        <v>4903</v>
      </c>
      <c r="R17" s="56" t="s">
        <v>4903</v>
      </c>
      <c r="S17" s="56" t="s">
        <v>4903</v>
      </c>
      <c r="T17" s="56" t="s">
        <v>4903</v>
      </c>
      <c r="V17" s="56" t="s">
        <v>4903</v>
      </c>
      <c r="W17" s="56" t="s">
        <v>4903</v>
      </c>
      <c r="X17" s="56" t="s">
        <v>4903</v>
      </c>
      <c r="Y17" s="56" t="s">
        <v>4903</v>
      </c>
      <c r="Z17" s="18">
        <v>1</v>
      </c>
      <c r="AA17" s="18"/>
    </row>
    <row r="18" spans="1:36" ht="40" customHeight="1" x14ac:dyDescent="0.35"/>
    <row r="19" spans="1:36" ht="40" customHeight="1" x14ac:dyDescent="0.35">
      <c r="A19" s="40"/>
      <c r="B19" s="56" t="s">
        <v>4903</v>
      </c>
      <c r="C19" s="56" t="s">
        <v>4903</v>
      </c>
      <c r="D19" s="56" t="s">
        <v>4903</v>
      </c>
      <c r="E19" s="56" t="s">
        <v>4903</v>
      </c>
      <c r="F19" s="40"/>
      <c r="G19" s="56" t="s">
        <v>4903</v>
      </c>
      <c r="H19" s="56" t="s">
        <v>4903</v>
      </c>
      <c r="I19" s="56" t="s">
        <v>4903</v>
      </c>
      <c r="J19" s="56" t="s">
        <v>4903</v>
      </c>
      <c r="L19" s="56" t="s">
        <v>4903</v>
      </c>
      <c r="M19" s="56" t="s">
        <v>4903</v>
      </c>
      <c r="N19" s="56" t="s">
        <v>4903</v>
      </c>
      <c r="O19" s="56" t="s">
        <v>4903</v>
      </c>
      <c r="Q19" s="56" t="s">
        <v>4903</v>
      </c>
      <c r="R19" s="56" t="s">
        <v>4903</v>
      </c>
      <c r="S19" s="56" t="s">
        <v>4903</v>
      </c>
      <c r="T19" s="56" t="s">
        <v>4903</v>
      </c>
      <c r="V19" s="56" t="s">
        <v>4903</v>
      </c>
      <c r="W19" s="56" t="s">
        <v>4903</v>
      </c>
      <c r="X19" s="56" t="s">
        <v>4903</v>
      </c>
      <c r="Y19" s="56" t="s">
        <v>4903</v>
      </c>
      <c r="Z19" s="18">
        <v>7</v>
      </c>
      <c r="AA19" s="18"/>
    </row>
    <row r="20" spans="1:36" ht="40" customHeight="1" x14ac:dyDescent="0.35">
      <c r="A20" s="40"/>
      <c r="B20" s="56" t="s">
        <v>4903</v>
      </c>
      <c r="C20" s="56" t="s">
        <v>4903</v>
      </c>
      <c r="D20" s="56" t="s">
        <v>4903</v>
      </c>
      <c r="E20" s="56" t="s">
        <v>4903</v>
      </c>
      <c r="F20" s="40"/>
      <c r="G20" s="56" t="s">
        <v>4903</v>
      </c>
      <c r="H20" s="56" t="s">
        <v>4903</v>
      </c>
      <c r="I20" s="56" t="s">
        <v>4903</v>
      </c>
      <c r="J20" s="56" t="s">
        <v>4903</v>
      </c>
      <c r="L20" s="56" t="s">
        <v>4903</v>
      </c>
      <c r="M20" s="56" t="s">
        <v>4903</v>
      </c>
      <c r="N20" s="56" t="s">
        <v>4903</v>
      </c>
      <c r="O20" s="56" t="s">
        <v>4903</v>
      </c>
      <c r="Q20" s="56" t="s">
        <v>4903</v>
      </c>
      <c r="R20" s="56" t="s">
        <v>4903</v>
      </c>
      <c r="S20" s="56" t="s">
        <v>4903</v>
      </c>
      <c r="T20" s="56" t="s">
        <v>4903</v>
      </c>
      <c r="V20" s="56" t="s">
        <v>4903</v>
      </c>
      <c r="W20" s="56" t="s">
        <v>4903</v>
      </c>
      <c r="X20" s="56" t="s">
        <v>4903</v>
      </c>
      <c r="Y20" s="56" t="s">
        <v>4903</v>
      </c>
      <c r="Z20" s="18">
        <v>6</v>
      </c>
      <c r="AA20" s="18"/>
    </row>
    <row r="21" spans="1:36" ht="40" customHeight="1" x14ac:dyDescent="0.35">
      <c r="A21" s="40"/>
      <c r="B21" s="56" t="s">
        <v>4903</v>
      </c>
      <c r="C21" s="56" t="s">
        <v>4903</v>
      </c>
      <c r="D21" s="56" t="s">
        <v>4903</v>
      </c>
      <c r="E21" s="56" t="s">
        <v>4903</v>
      </c>
      <c r="F21" s="40"/>
      <c r="G21" s="56" t="s">
        <v>4903</v>
      </c>
      <c r="H21" s="56" t="s">
        <v>4903</v>
      </c>
      <c r="I21" s="56" t="s">
        <v>4903</v>
      </c>
      <c r="J21" s="56" t="s">
        <v>4903</v>
      </c>
      <c r="L21" s="56" t="s">
        <v>4903</v>
      </c>
      <c r="M21" s="56" t="s">
        <v>4903</v>
      </c>
      <c r="N21" s="56" t="s">
        <v>4903</v>
      </c>
      <c r="O21" s="56" t="s">
        <v>4903</v>
      </c>
      <c r="Q21" s="56" t="s">
        <v>4903</v>
      </c>
      <c r="R21" s="56" t="s">
        <v>4903</v>
      </c>
      <c r="S21" s="56" t="s">
        <v>4903</v>
      </c>
      <c r="T21" s="56" t="s">
        <v>4903</v>
      </c>
      <c r="V21" s="56" t="s">
        <v>4903</v>
      </c>
      <c r="W21" s="56" t="s">
        <v>4903</v>
      </c>
      <c r="X21" s="56" t="s">
        <v>4903</v>
      </c>
      <c r="Y21" s="56" t="s">
        <v>4903</v>
      </c>
      <c r="Z21" s="18">
        <v>5</v>
      </c>
      <c r="AA21" s="18"/>
    </row>
    <row r="22" spans="1:36" ht="40" customHeight="1" x14ac:dyDescent="0.35">
      <c r="A22" s="40">
        <v>3</v>
      </c>
      <c r="B22" s="56" t="s">
        <v>4903</v>
      </c>
      <c r="C22" s="56" t="s">
        <v>4903</v>
      </c>
      <c r="D22" s="56" t="s">
        <v>4903</v>
      </c>
      <c r="E22" s="56" t="s">
        <v>4903</v>
      </c>
      <c r="F22" s="40"/>
      <c r="G22" s="56" t="s">
        <v>4903</v>
      </c>
      <c r="H22" s="56" t="s">
        <v>4903</v>
      </c>
      <c r="I22" s="56" t="s">
        <v>4903</v>
      </c>
      <c r="J22" s="56" t="s">
        <v>4903</v>
      </c>
      <c r="L22" s="56" t="s">
        <v>4903</v>
      </c>
      <c r="M22" s="56" t="s">
        <v>4903</v>
      </c>
      <c r="N22" s="56" t="s">
        <v>4903</v>
      </c>
      <c r="O22" s="56" t="s">
        <v>4903</v>
      </c>
      <c r="Q22" s="56" t="s">
        <v>4903</v>
      </c>
      <c r="R22" s="56" t="s">
        <v>4903</v>
      </c>
      <c r="S22" s="56" t="s">
        <v>4903</v>
      </c>
      <c r="T22" s="56" t="s">
        <v>4903</v>
      </c>
      <c r="V22" s="56" t="s">
        <v>4903</v>
      </c>
      <c r="W22" s="56" t="s">
        <v>4903</v>
      </c>
      <c r="X22" s="56" t="s">
        <v>4903</v>
      </c>
      <c r="Y22" s="56" t="s">
        <v>4903</v>
      </c>
      <c r="Z22" s="18">
        <v>4</v>
      </c>
      <c r="AA22" s="18"/>
    </row>
    <row r="23" spans="1:36" ht="40" customHeight="1" x14ac:dyDescent="0.35">
      <c r="A23" s="40"/>
      <c r="B23" s="56" t="s">
        <v>4903</v>
      </c>
      <c r="C23" s="56" t="s">
        <v>4903</v>
      </c>
      <c r="D23" s="56" t="s">
        <v>4903</v>
      </c>
      <c r="E23" s="56" t="s">
        <v>4903</v>
      </c>
      <c r="F23" s="40"/>
      <c r="G23" s="56" t="s">
        <v>4903</v>
      </c>
      <c r="H23" s="56" t="s">
        <v>4903</v>
      </c>
      <c r="I23" s="56" t="s">
        <v>4903</v>
      </c>
      <c r="J23" s="56" t="s">
        <v>4903</v>
      </c>
      <c r="L23" s="56" t="s">
        <v>4903</v>
      </c>
      <c r="M23" s="56" t="s">
        <v>4903</v>
      </c>
      <c r="N23" s="56" t="s">
        <v>4903</v>
      </c>
      <c r="O23" s="56" t="s">
        <v>4903</v>
      </c>
      <c r="Q23" s="56" t="s">
        <v>4903</v>
      </c>
      <c r="R23" s="56" t="s">
        <v>4903</v>
      </c>
      <c r="S23" s="56" t="s">
        <v>4903</v>
      </c>
      <c r="T23" s="56" t="s">
        <v>4903</v>
      </c>
      <c r="V23" s="56" t="s">
        <v>4903</v>
      </c>
      <c r="W23" s="56" t="s">
        <v>4903</v>
      </c>
      <c r="X23" s="56" t="s">
        <v>4903</v>
      </c>
      <c r="Y23" s="56" t="s">
        <v>4903</v>
      </c>
      <c r="Z23" s="18">
        <v>3</v>
      </c>
      <c r="AA23" s="18"/>
    </row>
    <row r="24" spans="1:36" ht="40" customHeight="1" x14ac:dyDescent="0.35">
      <c r="A24" s="40"/>
      <c r="B24" s="56" t="s">
        <v>4903</v>
      </c>
      <c r="C24" s="56" t="s">
        <v>4903</v>
      </c>
      <c r="D24" s="56" t="s">
        <v>4903</v>
      </c>
      <c r="E24" s="56" t="s">
        <v>4903</v>
      </c>
      <c r="F24" s="40"/>
      <c r="G24" s="56" t="s">
        <v>4903</v>
      </c>
      <c r="H24" s="56" t="s">
        <v>4903</v>
      </c>
      <c r="I24" s="56" t="s">
        <v>4903</v>
      </c>
      <c r="J24" s="56" t="s">
        <v>4903</v>
      </c>
      <c r="L24" s="56" t="s">
        <v>4903</v>
      </c>
      <c r="M24" s="56" t="s">
        <v>4903</v>
      </c>
      <c r="N24" s="56" t="s">
        <v>4903</v>
      </c>
      <c r="O24" s="56" t="s">
        <v>4903</v>
      </c>
      <c r="Q24" s="56" t="s">
        <v>4903</v>
      </c>
      <c r="R24" s="56" t="s">
        <v>4903</v>
      </c>
      <c r="S24" s="56" t="s">
        <v>4903</v>
      </c>
      <c r="T24" s="56" t="s">
        <v>4903</v>
      </c>
      <c r="V24" s="56" t="s">
        <v>4903</v>
      </c>
      <c r="W24" s="56" t="s">
        <v>4903</v>
      </c>
      <c r="X24" s="56" t="s">
        <v>4903</v>
      </c>
      <c r="Y24" s="56" t="s">
        <v>4903</v>
      </c>
      <c r="Z24" s="18">
        <v>2</v>
      </c>
      <c r="AA24" s="18"/>
    </row>
    <row r="25" spans="1:36" ht="40" customHeight="1" x14ac:dyDescent="0.35">
      <c r="A25" s="40"/>
      <c r="B25" s="56" t="s">
        <v>4903</v>
      </c>
      <c r="C25" s="56" t="s">
        <v>4903</v>
      </c>
      <c r="D25" s="56" t="s">
        <v>4903</v>
      </c>
      <c r="E25" s="56" t="s">
        <v>4903</v>
      </c>
      <c r="F25" s="40"/>
      <c r="G25" s="56" t="s">
        <v>4903</v>
      </c>
      <c r="H25" s="56" t="s">
        <v>4903</v>
      </c>
      <c r="I25" s="56" t="s">
        <v>4903</v>
      </c>
      <c r="J25" s="56" t="s">
        <v>4903</v>
      </c>
      <c r="L25" s="56" t="s">
        <v>4903</v>
      </c>
      <c r="M25" s="56" t="s">
        <v>4903</v>
      </c>
      <c r="N25" s="56" t="s">
        <v>4903</v>
      </c>
      <c r="O25" s="56" t="s">
        <v>4903</v>
      </c>
      <c r="Q25" s="56" t="s">
        <v>4903</v>
      </c>
      <c r="R25" s="56" t="s">
        <v>4903</v>
      </c>
      <c r="S25" s="56" t="s">
        <v>4903</v>
      </c>
      <c r="T25" s="56" t="s">
        <v>4903</v>
      </c>
      <c r="V25" s="56" t="s">
        <v>4903</v>
      </c>
      <c r="W25" s="56" t="s">
        <v>4903</v>
      </c>
      <c r="X25" s="56" t="s">
        <v>4903</v>
      </c>
      <c r="Y25" s="56" t="s">
        <v>4903</v>
      </c>
      <c r="Z25" s="18">
        <v>1</v>
      </c>
      <c r="AA25" s="18"/>
    </row>
    <row r="26" spans="1:36" ht="58" x14ac:dyDescent="0.35">
      <c r="A26" s="1"/>
      <c r="B26" s="1"/>
      <c r="C26" s="1"/>
      <c r="D26" s="1"/>
      <c r="E26" s="1"/>
      <c r="F26" s="1"/>
      <c r="G26" s="1"/>
      <c r="H26" s="1"/>
      <c r="I26" s="1"/>
      <c r="J26" s="1"/>
      <c r="L26" s="1"/>
      <c r="M26" s="1"/>
      <c r="N26" s="1"/>
      <c r="O26" s="1"/>
      <c r="Q26" s="1"/>
      <c r="R26" s="1"/>
      <c r="S26" s="1"/>
      <c r="T26" s="1"/>
      <c r="AA26" s="18" t="s">
        <v>5533</v>
      </c>
      <c r="AB26" s="18" t="s">
        <v>1284</v>
      </c>
      <c r="AC26" s="18" t="s">
        <v>194</v>
      </c>
      <c r="AD26" s="18" t="s">
        <v>818</v>
      </c>
      <c r="AE26" s="18" t="s">
        <v>197</v>
      </c>
      <c r="AF26" s="18" t="s">
        <v>4442</v>
      </c>
      <c r="AG26" s="18" t="s">
        <v>195</v>
      </c>
      <c r="AH26" s="36" t="s">
        <v>196</v>
      </c>
      <c r="AI26" s="121" t="s">
        <v>863</v>
      </c>
      <c r="AJ26" s="18" t="s">
        <v>4899</v>
      </c>
    </row>
    <row r="27" spans="1:36" x14ac:dyDescent="0.35">
      <c r="A27" s="1"/>
      <c r="B27" s="1"/>
      <c r="C27" s="1"/>
      <c r="D27" s="1"/>
      <c r="E27" s="1"/>
      <c r="F27" s="1"/>
      <c r="G27" s="1"/>
      <c r="H27" s="1"/>
      <c r="I27" s="1"/>
      <c r="J27" s="1"/>
      <c r="L27" s="1"/>
      <c r="M27" s="1"/>
      <c r="N27" s="1"/>
      <c r="O27" s="1"/>
      <c r="Q27" s="1"/>
      <c r="AA27" s="128" t="s">
        <v>5535</v>
      </c>
      <c r="AB27" s="48" t="s">
        <v>1606</v>
      </c>
      <c r="AC27" s="10" t="s">
        <v>4821</v>
      </c>
      <c r="AD27" s="48" t="s">
        <v>413</v>
      </c>
      <c r="AE27" s="110" t="s">
        <v>413</v>
      </c>
      <c r="AF27" s="110" t="s">
        <v>413</v>
      </c>
      <c r="AG27" s="50" t="s">
        <v>413</v>
      </c>
      <c r="AH27" s="124"/>
      <c r="AI27" s="145" t="s">
        <v>1636</v>
      </c>
      <c r="AJ27" t="str">
        <f>_xlfn.CONCAT("CL_",clonemapC32[[#This Row],[Location]])</f>
        <v>CL_AA1-01:01</v>
      </c>
    </row>
    <row r="28" spans="1:36" x14ac:dyDescent="0.35">
      <c r="AA28" s="128" t="s">
        <v>5535</v>
      </c>
      <c r="AB28" s="48" t="s">
        <v>1606</v>
      </c>
      <c r="AC28" s="10" t="s">
        <v>4842</v>
      </c>
      <c r="AD28" s="48" t="s">
        <v>413</v>
      </c>
      <c r="AE28" s="110" t="s">
        <v>413</v>
      </c>
      <c r="AF28" s="110" t="s">
        <v>413</v>
      </c>
      <c r="AG28" s="50" t="s">
        <v>413</v>
      </c>
      <c r="AH28" s="124"/>
      <c r="AI28" s="145" t="s">
        <v>1636</v>
      </c>
      <c r="AJ28" t="str">
        <f>_xlfn.CONCAT("CL_",clonemapC32[[#This Row],[Location]])</f>
        <v>CL_AA1-01:02</v>
      </c>
    </row>
    <row r="29" spans="1:36" x14ac:dyDescent="0.35">
      <c r="AA29" s="128" t="s">
        <v>5535</v>
      </c>
      <c r="AB29" s="48" t="s">
        <v>1606</v>
      </c>
      <c r="AC29" s="10" t="s">
        <v>4863</v>
      </c>
      <c r="AD29" s="48" t="s">
        <v>413</v>
      </c>
      <c r="AE29" s="110" t="s">
        <v>413</v>
      </c>
      <c r="AF29" s="110" t="s">
        <v>413</v>
      </c>
      <c r="AG29" s="50" t="s">
        <v>413</v>
      </c>
      <c r="AH29" s="124"/>
      <c r="AI29" s="145" t="s">
        <v>1636</v>
      </c>
      <c r="AJ29" t="str">
        <f>_xlfn.CONCAT("CL_",clonemapC32[[#This Row],[Location]])</f>
        <v>CL_AA1-01:03</v>
      </c>
    </row>
    <row r="30" spans="1:36" x14ac:dyDescent="0.35">
      <c r="AA30" s="128" t="s">
        <v>5535</v>
      </c>
      <c r="AB30" s="48" t="s">
        <v>1606</v>
      </c>
      <c r="AC30" s="10" t="s">
        <v>4884</v>
      </c>
      <c r="AD30" s="48" t="s">
        <v>413</v>
      </c>
      <c r="AE30" s="110" t="s">
        <v>413</v>
      </c>
      <c r="AF30" s="110" t="s">
        <v>413</v>
      </c>
      <c r="AG30" s="50" t="s">
        <v>413</v>
      </c>
      <c r="AH30" s="124"/>
      <c r="AI30" s="145" t="s">
        <v>1636</v>
      </c>
      <c r="AJ30" t="str">
        <f>_xlfn.CONCAT("CL_",clonemapC32[[#This Row],[Location]])</f>
        <v>CL_AA1-01:04</v>
      </c>
    </row>
    <row r="31" spans="1:36" x14ac:dyDescent="0.35">
      <c r="AA31" s="128" t="s">
        <v>5535</v>
      </c>
      <c r="AB31" s="48" t="s">
        <v>1607</v>
      </c>
      <c r="AC31" s="10" t="s">
        <v>4820</v>
      </c>
      <c r="AD31" s="48" t="s">
        <v>413</v>
      </c>
      <c r="AE31" s="110" t="s">
        <v>413</v>
      </c>
      <c r="AF31" s="110" t="s">
        <v>413</v>
      </c>
      <c r="AG31" s="50" t="s">
        <v>413</v>
      </c>
      <c r="AH31" s="124"/>
      <c r="AI31" s="145" t="s">
        <v>1636</v>
      </c>
      <c r="AJ31" t="str">
        <f>_xlfn.CONCAT("CL_",clonemapC32[[#This Row],[Location]])</f>
        <v>CL_AA1-02:01</v>
      </c>
    </row>
    <row r="32" spans="1:36" x14ac:dyDescent="0.35">
      <c r="AA32" s="128" t="s">
        <v>5535</v>
      </c>
      <c r="AB32" s="48" t="s">
        <v>1607</v>
      </c>
      <c r="AC32" s="10" t="s">
        <v>4841</v>
      </c>
      <c r="AD32" s="48" t="s">
        <v>413</v>
      </c>
      <c r="AE32" s="110" t="s">
        <v>413</v>
      </c>
      <c r="AF32" s="110" t="s">
        <v>413</v>
      </c>
      <c r="AG32" s="50" t="s">
        <v>413</v>
      </c>
      <c r="AH32" s="124"/>
      <c r="AI32" s="145" t="s">
        <v>1636</v>
      </c>
      <c r="AJ32" t="str">
        <f>_xlfn.CONCAT("CL_",clonemapC32[[#This Row],[Location]])</f>
        <v>CL_AA1-02:02</v>
      </c>
    </row>
    <row r="33" spans="27:36" x14ac:dyDescent="0.35">
      <c r="AA33" s="128" t="s">
        <v>5535</v>
      </c>
      <c r="AB33" s="48" t="s">
        <v>1607</v>
      </c>
      <c r="AC33" s="10" t="s">
        <v>4862</v>
      </c>
      <c r="AD33" s="48" t="s">
        <v>413</v>
      </c>
      <c r="AE33" s="110" t="s">
        <v>413</v>
      </c>
      <c r="AF33" s="110" t="s">
        <v>413</v>
      </c>
      <c r="AG33" s="50" t="s">
        <v>413</v>
      </c>
      <c r="AH33" s="124"/>
      <c r="AI33" s="145" t="s">
        <v>1636</v>
      </c>
      <c r="AJ33" t="str">
        <f>_xlfn.CONCAT("CL_",clonemapC32[[#This Row],[Location]])</f>
        <v>CL_AA1-02:03</v>
      </c>
    </row>
    <row r="34" spans="27:36" x14ac:dyDescent="0.35">
      <c r="AA34" s="128" t="s">
        <v>5535</v>
      </c>
      <c r="AB34" s="48" t="s">
        <v>1607</v>
      </c>
      <c r="AC34" s="10" t="s">
        <v>4883</v>
      </c>
      <c r="AD34" s="48" t="s">
        <v>413</v>
      </c>
      <c r="AE34" s="110" t="s">
        <v>413</v>
      </c>
      <c r="AF34" s="110" t="s">
        <v>413</v>
      </c>
      <c r="AG34" s="50" t="s">
        <v>413</v>
      </c>
      <c r="AH34" s="124"/>
      <c r="AI34" s="145" t="s">
        <v>1636</v>
      </c>
      <c r="AJ34" t="str">
        <f>_xlfn.CONCAT("CL_",clonemapC32[[#This Row],[Location]])</f>
        <v>CL_AA1-02:04</v>
      </c>
    </row>
    <row r="35" spans="27:36" x14ac:dyDescent="0.35">
      <c r="AA35" s="128" t="s">
        <v>5535</v>
      </c>
      <c r="AB35" s="48" t="s">
        <v>1608</v>
      </c>
      <c r="AC35" s="10" t="s">
        <v>4819</v>
      </c>
      <c r="AD35" s="48" t="s">
        <v>413</v>
      </c>
      <c r="AE35" s="110" t="s">
        <v>413</v>
      </c>
      <c r="AF35" s="110" t="s">
        <v>413</v>
      </c>
      <c r="AG35" s="50" t="s">
        <v>413</v>
      </c>
      <c r="AH35" s="124"/>
      <c r="AI35" s="145" t="s">
        <v>1636</v>
      </c>
      <c r="AJ35" t="str">
        <f>_xlfn.CONCAT("CL_",clonemapC32[[#This Row],[Location]])</f>
        <v>CL_AA1-03:01</v>
      </c>
    </row>
    <row r="36" spans="27:36" x14ac:dyDescent="0.35">
      <c r="AA36" s="128" t="s">
        <v>5535</v>
      </c>
      <c r="AB36" s="48" t="s">
        <v>1608</v>
      </c>
      <c r="AC36" s="10" t="s">
        <v>4840</v>
      </c>
      <c r="AD36" s="48" t="s">
        <v>413</v>
      </c>
      <c r="AE36" s="110" t="s">
        <v>413</v>
      </c>
      <c r="AF36" s="110" t="s">
        <v>413</v>
      </c>
      <c r="AG36" s="50" t="s">
        <v>413</v>
      </c>
      <c r="AH36" s="124"/>
      <c r="AI36" s="145" t="s">
        <v>1636</v>
      </c>
      <c r="AJ36" t="str">
        <f>_xlfn.CONCAT("CL_",clonemapC32[[#This Row],[Location]])</f>
        <v>CL_AA1-03:02</v>
      </c>
    </row>
    <row r="37" spans="27:36" x14ac:dyDescent="0.35">
      <c r="AA37" s="128" t="s">
        <v>5535</v>
      </c>
      <c r="AB37" s="48" t="s">
        <v>1608</v>
      </c>
      <c r="AC37" s="10" t="s">
        <v>4861</v>
      </c>
      <c r="AD37" s="48" t="s">
        <v>413</v>
      </c>
      <c r="AE37" s="110" t="s">
        <v>413</v>
      </c>
      <c r="AF37" s="110" t="s">
        <v>413</v>
      </c>
      <c r="AG37" s="50" t="s">
        <v>413</v>
      </c>
      <c r="AH37" s="124"/>
      <c r="AI37" s="145" t="s">
        <v>1636</v>
      </c>
      <c r="AJ37" t="str">
        <f>_xlfn.CONCAT("CL_",clonemapC32[[#This Row],[Location]])</f>
        <v>CL_AA1-03:03</v>
      </c>
    </row>
    <row r="38" spans="27:36" x14ac:dyDescent="0.35">
      <c r="AA38" s="128" t="s">
        <v>5535</v>
      </c>
      <c r="AB38" s="48" t="s">
        <v>1608</v>
      </c>
      <c r="AC38" s="10" t="s">
        <v>4882</v>
      </c>
      <c r="AD38" s="48" t="s">
        <v>413</v>
      </c>
      <c r="AE38" s="110" t="s">
        <v>413</v>
      </c>
      <c r="AF38" s="110" t="s">
        <v>413</v>
      </c>
      <c r="AG38" s="50" t="s">
        <v>413</v>
      </c>
      <c r="AH38" s="124"/>
      <c r="AI38" s="145" t="s">
        <v>1636</v>
      </c>
      <c r="AJ38" t="str">
        <f>_xlfn.CONCAT("CL_",clonemapC32[[#This Row],[Location]])</f>
        <v>CL_AA1-03:04</v>
      </c>
    </row>
    <row r="39" spans="27:36" x14ac:dyDescent="0.35">
      <c r="AA39" s="128" t="s">
        <v>5535</v>
      </c>
      <c r="AB39" s="48" t="s">
        <v>1609</v>
      </c>
      <c r="AC39" s="10" t="s">
        <v>4818</v>
      </c>
      <c r="AD39" s="48" t="s">
        <v>413</v>
      </c>
      <c r="AE39" s="110" t="s">
        <v>413</v>
      </c>
      <c r="AF39" s="110" t="s">
        <v>413</v>
      </c>
      <c r="AG39" s="50" t="s">
        <v>413</v>
      </c>
      <c r="AH39" s="124"/>
      <c r="AI39" s="145" t="s">
        <v>1636</v>
      </c>
      <c r="AJ39" t="str">
        <f>_xlfn.CONCAT("CL_",clonemapC32[[#This Row],[Location]])</f>
        <v>CL_AA1-04:01</v>
      </c>
    </row>
    <row r="40" spans="27:36" x14ac:dyDescent="0.35">
      <c r="AA40" s="128" t="s">
        <v>5535</v>
      </c>
      <c r="AB40" s="48" t="s">
        <v>1609</v>
      </c>
      <c r="AC40" s="10" t="s">
        <v>4839</v>
      </c>
      <c r="AD40" s="48" t="s">
        <v>413</v>
      </c>
      <c r="AE40" s="110" t="s">
        <v>413</v>
      </c>
      <c r="AF40" s="110" t="s">
        <v>413</v>
      </c>
      <c r="AG40" s="50" t="s">
        <v>413</v>
      </c>
      <c r="AH40" s="124"/>
      <c r="AI40" s="145" t="s">
        <v>1636</v>
      </c>
      <c r="AJ40" t="str">
        <f>_xlfn.CONCAT("CL_",clonemapC32[[#This Row],[Location]])</f>
        <v>CL_AA1-04:02</v>
      </c>
    </row>
    <row r="41" spans="27:36" x14ac:dyDescent="0.35">
      <c r="AA41" s="128" t="s">
        <v>5535</v>
      </c>
      <c r="AB41" s="48" t="s">
        <v>1609</v>
      </c>
      <c r="AC41" s="10" t="s">
        <v>4860</v>
      </c>
      <c r="AD41" s="48" t="s">
        <v>413</v>
      </c>
      <c r="AE41" s="110" t="s">
        <v>413</v>
      </c>
      <c r="AF41" s="110" t="s">
        <v>413</v>
      </c>
      <c r="AG41" s="50" t="s">
        <v>413</v>
      </c>
      <c r="AH41" s="124"/>
      <c r="AI41" s="145" t="s">
        <v>1636</v>
      </c>
      <c r="AJ41" t="str">
        <f>_xlfn.CONCAT("CL_",clonemapC32[[#This Row],[Location]])</f>
        <v>CL_AA1-04:03</v>
      </c>
    </row>
    <row r="42" spans="27:36" x14ac:dyDescent="0.35">
      <c r="AA42" s="128" t="s">
        <v>5535</v>
      </c>
      <c r="AB42" s="48" t="s">
        <v>1609</v>
      </c>
      <c r="AC42" s="10" t="s">
        <v>4881</v>
      </c>
      <c r="AD42" s="48" t="s">
        <v>413</v>
      </c>
      <c r="AE42" s="110" t="s">
        <v>413</v>
      </c>
      <c r="AF42" s="110" t="s">
        <v>413</v>
      </c>
      <c r="AG42" s="50" t="s">
        <v>413</v>
      </c>
      <c r="AH42" s="124"/>
      <c r="AI42" s="145" t="s">
        <v>1636</v>
      </c>
      <c r="AJ42" t="str">
        <f>_xlfn.CONCAT("CL_",clonemapC32[[#This Row],[Location]])</f>
        <v>CL_AA1-04:04</v>
      </c>
    </row>
    <row r="43" spans="27:36" x14ac:dyDescent="0.35">
      <c r="AA43" s="128" t="s">
        <v>5535</v>
      </c>
      <c r="AB43" s="48" t="s">
        <v>1610</v>
      </c>
      <c r="AC43" s="10" t="s">
        <v>4817</v>
      </c>
      <c r="AD43" s="48" t="s">
        <v>413</v>
      </c>
      <c r="AE43" s="110" t="s">
        <v>413</v>
      </c>
      <c r="AF43" s="110" t="s">
        <v>413</v>
      </c>
      <c r="AG43" s="50" t="s">
        <v>413</v>
      </c>
      <c r="AH43" s="124"/>
      <c r="AI43" s="145" t="s">
        <v>1636</v>
      </c>
      <c r="AJ43" t="str">
        <f>_xlfn.CONCAT("CL_",clonemapC32[[#This Row],[Location]])</f>
        <v>CL_AA1-05:01</v>
      </c>
    </row>
    <row r="44" spans="27:36" x14ac:dyDescent="0.35">
      <c r="AA44" s="128" t="s">
        <v>5535</v>
      </c>
      <c r="AB44" s="48" t="s">
        <v>1610</v>
      </c>
      <c r="AC44" s="10" t="s">
        <v>4838</v>
      </c>
      <c r="AD44" s="48" t="s">
        <v>413</v>
      </c>
      <c r="AE44" s="110" t="s">
        <v>413</v>
      </c>
      <c r="AF44" s="110" t="s">
        <v>413</v>
      </c>
      <c r="AG44" s="50" t="s">
        <v>413</v>
      </c>
      <c r="AH44" s="124"/>
      <c r="AI44" s="145" t="s">
        <v>1636</v>
      </c>
      <c r="AJ44" t="str">
        <f>_xlfn.CONCAT("CL_",clonemapC32[[#This Row],[Location]])</f>
        <v>CL_AA1-05:02</v>
      </c>
    </row>
    <row r="45" spans="27:36" x14ac:dyDescent="0.35">
      <c r="AA45" s="128" t="s">
        <v>5535</v>
      </c>
      <c r="AB45" s="48" t="s">
        <v>1610</v>
      </c>
      <c r="AC45" s="10" t="s">
        <v>4859</v>
      </c>
      <c r="AD45" s="48" t="s">
        <v>413</v>
      </c>
      <c r="AE45" s="110" t="s">
        <v>413</v>
      </c>
      <c r="AF45" s="110" t="s">
        <v>413</v>
      </c>
      <c r="AG45" s="50" t="s">
        <v>413</v>
      </c>
      <c r="AH45" s="124"/>
      <c r="AI45" s="145" t="s">
        <v>1636</v>
      </c>
      <c r="AJ45" t="str">
        <f>_xlfn.CONCAT("CL_",clonemapC32[[#This Row],[Location]])</f>
        <v>CL_AA1-05:03</v>
      </c>
    </row>
    <row r="46" spans="27:36" x14ac:dyDescent="0.35">
      <c r="AA46" s="128" t="s">
        <v>5535</v>
      </c>
      <c r="AB46" s="48" t="s">
        <v>1610</v>
      </c>
      <c r="AC46" s="10" t="s">
        <v>4880</v>
      </c>
      <c r="AD46" s="48" t="s">
        <v>413</v>
      </c>
      <c r="AE46" s="110" t="s">
        <v>413</v>
      </c>
      <c r="AF46" s="110" t="s">
        <v>413</v>
      </c>
      <c r="AG46" s="50" t="s">
        <v>413</v>
      </c>
      <c r="AH46" s="124"/>
      <c r="AI46" s="145" t="s">
        <v>1636</v>
      </c>
      <c r="AJ46" t="str">
        <f>_xlfn.CONCAT("CL_",clonemapC32[[#This Row],[Location]])</f>
        <v>CL_AA1-05:04</v>
      </c>
    </row>
    <row r="47" spans="27:36" x14ac:dyDescent="0.35">
      <c r="AA47" s="128" t="s">
        <v>5535</v>
      </c>
      <c r="AB47" s="48" t="s">
        <v>1611</v>
      </c>
      <c r="AC47" s="10" t="s">
        <v>4816</v>
      </c>
      <c r="AD47" s="48" t="s">
        <v>413</v>
      </c>
      <c r="AE47" s="110" t="s">
        <v>413</v>
      </c>
      <c r="AF47" s="110" t="s">
        <v>413</v>
      </c>
      <c r="AG47" s="50" t="s">
        <v>413</v>
      </c>
      <c r="AH47" s="124"/>
      <c r="AI47" s="145" t="s">
        <v>1636</v>
      </c>
      <c r="AJ47" t="str">
        <f>_xlfn.CONCAT("CL_",clonemapC32[[#This Row],[Location]])</f>
        <v>CL_AA1-06:01</v>
      </c>
    </row>
    <row r="48" spans="27:36" x14ac:dyDescent="0.35">
      <c r="AA48" s="128" t="s">
        <v>5535</v>
      </c>
      <c r="AB48" s="48" t="s">
        <v>1611</v>
      </c>
      <c r="AC48" s="10" t="s">
        <v>4837</v>
      </c>
      <c r="AD48" s="48" t="s">
        <v>413</v>
      </c>
      <c r="AE48" s="110" t="s">
        <v>413</v>
      </c>
      <c r="AF48" s="110" t="s">
        <v>413</v>
      </c>
      <c r="AG48" s="50" t="s">
        <v>413</v>
      </c>
      <c r="AH48" s="124"/>
      <c r="AI48" s="145" t="s">
        <v>1636</v>
      </c>
      <c r="AJ48" t="str">
        <f>_xlfn.CONCAT("CL_",clonemapC32[[#This Row],[Location]])</f>
        <v>CL_AA1-06:02</v>
      </c>
    </row>
    <row r="49" spans="27:36" x14ac:dyDescent="0.35">
      <c r="AA49" s="128" t="s">
        <v>5535</v>
      </c>
      <c r="AB49" s="48" t="s">
        <v>1611</v>
      </c>
      <c r="AC49" s="10" t="s">
        <v>4858</v>
      </c>
      <c r="AD49" s="48" t="s">
        <v>413</v>
      </c>
      <c r="AE49" s="110" t="s">
        <v>413</v>
      </c>
      <c r="AF49" s="110" t="s">
        <v>413</v>
      </c>
      <c r="AG49" s="50" t="s">
        <v>413</v>
      </c>
      <c r="AH49" s="124"/>
      <c r="AI49" s="145" t="s">
        <v>1636</v>
      </c>
      <c r="AJ49" t="str">
        <f>_xlfn.CONCAT("CL_",clonemapC32[[#This Row],[Location]])</f>
        <v>CL_AA1-06:03</v>
      </c>
    </row>
    <row r="50" spans="27:36" x14ac:dyDescent="0.35">
      <c r="AA50" s="128" t="s">
        <v>5535</v>
      </c>
      <c r="AB50" s="48" t="s">
        <v>1611</v>
      </c>
      <c r="AC50" s="10" t="s">
        <v>4879</v>
      </c>
      <c r="AD50" s="48" t="s">
        <v>413</v>
      </c>
      <c r="AE50" s="110" t="s">
        <v>413</v>
      </c>
      <c r="AF50" s="110" t="s">
        <v>413</v>
      </c>
      <c r="AG50" s="50" t="s">
        <v>413</v>
      </c>
      <c r="AH50" s="124"/>
      <c r="AI50" s="145" t="s">
        <v>1636</v>
      </c>
      <c r="AJ50" t="str">
        <f>_xlfn.CONCAT("CL_",clonemapC32[[#This Row],[Location]])</f>
        <v>CL_AA1-06:04</v>
      </c>
    </row>
    <row r="51" spans="27:36" x14ac:dyDescent="0.35">
      <c r="AA51" s="128" t="s">
        <v>5535</v>
      </c>
      <c r="AB51" s="48" t="s">
        <v>1612</v>
      </c>
      <c r="AC51" s="10" t="s">
        <v>4815</v>
      </c>
      <c r="AD51" s="48" t="s">
        <v>413</v>
      </c>
      <c r="AE51" s="110" t="s">
        <v>413</v>
      </c>
      <c r="AF51" s="110" t="s">
        <v>413</v>
      </c>
      <c r="AG51" s="50" t="s">
        <v>413</v>
      </c>
      <c r="AH51" s="124"/>
      <c r="AI51" s="145" t="s">
        <v>1636</v>
      </c>
      <c r="AJ51" t="str">
        <f>_xlfn.CONCAT("CL_",clonemapC32[[#This Row],[Location]])</f>
        <v>CL_AA1-07:01</v>
      </c>
    </row>
    <row r="52" spans="27:36" x14ac:dyDescent="0.35">
      <c r="AA52" s="128" t="s">
        <v>5535</v>
      </c>
      <c r="AB52" s="48" t="s">
        <v>1612</v>
      </c>
      <c r="AC52" s="10" t="s">
        <v>4836</v>
      </c>
      <c r="AD52" s="48" t="s">
        <v>413</v>
      </c>
      <c r="AE52" s="110" t="s">
        <v>413</v>
      </c>
      <c r="AF52" s="110" t="s">
        <v>413</v>
      </c>
      <c r="AG52" s="50" t="s">
        <v>413</v>
      </c>
      <c r="AH52" s="124"/>
      <c r="AI52" s="145" t="s">
        <v>1636</v>
      </c>
      <c r="AJ52" t="str">
        <f>_xlfn.CONCAT("CL_",clonemapC32[[#This Row],[Location]])</f>
        <v>CL_AA1-07:02</v>
      </c>
    </row>
    <row r="53" spans="27:36" x14ac:dyDescent="0.35">
      <c r="AA53" s="128" t="s">
        <v>5535</v>
      </c>
      <c r="AB53" s="48" t="s">
        <v>1612</v>
      </c>
      <c r="AC53" s="10" t="s">
        <v>4857</v>
      </c>
      <c r="AD53" s="48" t="s">
        <v>413</v>
      </c>
      <c r="AE53" s="110" t="s">
        <v>413</v>
      </c>
      <c r="AF53" s="110" t="s">
        <v>413</v>
      </c>
      <c r="AG53" s="50" t="s">
        <v>413</v>
      </c>
      <c r="AH53" s="124"/>
      <c r="AI53" s="145" t="s">
        <v>1636</v>
      </c>
      <c r="AJ53" t="str">
        <f>_xlfn.CONCAT("CL_",clonemapC32[[#This Row],[Location]])</f>
        <v>CL_AA1-07:03</v>
      </c>
    </row>
    <row r="54" spans="27:36" x14ac:dyDescent="0.35">
      <c r="AA54" s="128" t="s">
        <v>5535</v>
      </c>
      <c r="AB54" s="48" t="s">
        <v>1612</v>
      </c>
      <c r="AC54" s="10" t="s">
        <v>4878</v>
      </c>
      <c r="AD54" s="48" t="s">
        <v>413</v>
      </c>
      <c r="AE54" s="110" t="s">
        <v>413</v>
      </c>
      <c r="AF54" s="110" t="s">
        <v>413</v>
      </c>
      <c r="AG54" s="50" t="s">
        <v>413</v>
      </c>
      <c r="AH54" s="124"/>
      <c r="AI54" s="145" t="s">
        <v>1636</v>
      </c>
      <c r="AJ54" t="str">
        <f>_xlfn.CONCAT("CL_",clonemapC32[[#This Row],[Location]])</f>
        <v>CL_AA1-07:04</v>
      </c>
    </row>
    <row r="55" spans="27:36" x14ac:dyDescent="0.35">
      <c r="AA55" s="128" t="s">
        <v>5535</v>
      </c>
      <c r="AB55" s="48" t="s">
        <v>1613</v>
      </c>
      <c r="AC55" s="10" t="s">
        <v>4828</v>
      </c>
      <c r="AD55" s="48" t="s">
        <v>413</v>
      </c>
      <c r="AE55" s="110" t="s">
        <v>413</v>
      </c>
      <c r="AF55" s="110" t="s">
        <v>413</v>
      </c>
      <c r="AG55" s="50" t="s">
        <v>413</v>
      </c>
      <c r="AH55" s="124"/>
      <c r="AI55" s="145" t="s">
        <v>1636</v>
      </c>
      <c r="AJ55" t="str">
        <f>_xlfn.CONCAT("CL_",clonemapC32[[#This Row],[Location]])</f>
        <v>CL_AA2-01:01</v>
      </c>
    </row>
    <row r="56" spans="27:36" x14ac:dyDescent="0.35">
      <c r="AA56" s="128" t="s">
        <v>5535</v>
      </c>
      <c r="AB56" s="48" t="s">
        <v>1613</v>
      </c>
      <c r="AC56" s="10" t="s">
        <v>4849</v>
      </c>
      <c r="AD56" s="48" t="s">
        <v>413</v>
      </c>
      <c r="AE56" s="110" t="s">
        <v>413</v>
      </c>
      <c r="AF56" s="110" t="s">
        <v>413</v>
      </c>
      <c r="AG56" s="50" t="s">
        <v>413</v>
      </c>
      <c r="AH56" s="124"/>
      <c r="AI56" s="145" t="s">
        <v>1636</v>
      </c>
      <c r="AJ56" t="str">
        <f>_xlfn.CONCAT("CL_",clonemapC32[[#This Row],[Location]])</f>
        <v>CL_AA2-01:02</v>
      </c>
    </row>
    <row r="57" spans="27:36" x14ac:dyDescent="0.35">
      <c r="AA57" s="128" t="s">
        <v>5535</v>
      </c>
      <c r="AB57" s="48" t="s">
        <v>1613</v>
      </c>
      <c r="AC57" s="10" t="s">
        <v>4870</v>
      </c>
      <c r="AD57" s="48" t="s">
        <v>413</v>
      </c>
      <c r="AE57" s="110" t="s">
        <v>413</v>
      </c>
      <c r="AF57" s="110" t="s">
        <v>413</v>
      </c>
      <c r="AG57" s="50" t="s">
        <v>413</v>
      </c>
      <c r="AH57" s="124"/>
      <c r="AI57" s="145" t="s">
        <v>1636</v>
      </c>
      <c r="AJ57" t="str">
        <f>_xlfn.CONCAT("CL_",clonemapC32[[#This Row],[Location]])</f>
        <v>CL_AA2-01:03</v>
      </c>
    </row>
    <row r="58" spans="27:36" x14ac:dyDescent="0.35">
      <c r="AA58" s="128" t="s">
        <v>5535</v>
      </c>
      <c r="AB58" s="48" t="s">
        <v>1613</v>
      </c>
      <c r="AC58" s="10" t="s">
        <v>4891</v>
      </c>
      <c r="AD58" s="48" t="s">
        <v>413</v>
      </c>
      <c r="AE58" s="110" t="s">
        <v>413</v>
      </c>
      <c r="AF58" s="110" t="s">
        <v>413</v>
      </c>
      <c r="AG58" s="50" t="s">
        <v>413</v>
      </c>
      <c r="AH58" s="124"/>
      <c r="AI58" s="145" t="s">
        <v>1636</v>
      </c>
      <c r="AJ58" t="str">
        <f>_xlfn.CONCAT("CL_",clonemapC32[[#This Row],[Location]])</f>
        <v>CL_AA2-01:04</v>
      </c>
    </row>
    <row r="59" spans="27:36" x14ac:dyDescent="0.35">
      <c r="AA59" s="128" t="s">
        <v>5535</v>
      </c>
      <c r="AB59" s="48" t="s">
        <v>1614</v>
      </c>
      <c r="AC59" s="10" t="s">
        <v>4827</v>
      </c>
      <c r="AD59" s="48" t="s">
        <v>413</v>
      </c>
      <c r="AE59" s="110" t="s">
        <v>413</v>
      </c>
      <c r="AF59" s="110" t="s">
        <v>413</v>
      </c>
      <c r="AG59" s="50" t="s">
        <v>413</v>
      </c>
      <c r="AH59" s="124"/>
      <c r="AI59" s="145" t="s">
        <v>1636</v>
      </c>
      <c r="AJ59" t="str">
        <f>_xlfn.CONCAT("CL_",clonemapC32[[#This Row],[Location]])</f>
        <v>CL_AA2-02:01</v>
      </c>
    </row>
    <row r="60" spans="27:36" x14ac:dyDescent="0.35">
      <c r="AA60" s="128" t="s">
        <v>5535</v>
      </c>
      <c r="AB60" s="48" t="s">
        <v>1614</v>
      </c>
      <c r="AC60" s="10" t="s">
        <v>4848</v>
      </c>
      <c r="AD60" s="48" t="s">
        <v>413</v>
      </c>
      <c r="AE60" s="110" t="s">
        <v>413</v>
      </c>
      <c r="AF60" s="110" t="s">
        <v>413</v>
      </c>
      <c r="AG60" s="50" t="s">
        <v>413</v>
      </c>
      <c r="AH60" s="124"/>
      <c r="AI60" s="145" t="s">
        <v>1636</v>
      </c>
      <c r="AJ60" t="str">
        <f>_xlfn.CONCAT("CL_",clonemapC32[[#This Row],[Location]])</f>
        <v>CL_AA2-02:02</v>
      </c>
    </row>
    <row r="61" spans="27:36" x14ac:dyDescent="0.35">
      <c r="AA61" s="128" t="s">
        <v>5535</v>
      </c>
      <c r="AB61" s="48" t="s">
        <v>1614</v>
      </c>
      <c r="AC61" s="10" t="s">
        <v>4869</v>
      </c>
      <c r="AD61" s="48" t="s">
        <v>413</v>
      </c>
      <c r="AE61" s="110" t="s">
        <v>413</v>
      </c>
      <c r="AF61" s="110" t="s">
        <v>413</v>
      </c>
      <c r="AG61" s="50" t="s">
        <v>413</v>
      </c>
      <c r="AH61" s="124"/>
      <c r="AI61" s="145" t="s">
        <v>1636</v>
      </c>
      <c r="AJ61" t="str">
        <f>_xlfn.CONCAT("CL_",clonemapC32[[#This Row],[Location]])</f>
        <v>CL_AA2-02:03</v>
      </c>
    </row>
    <row r="62" spans="27:36" x14ac:dyDescent="0.35">
      <c r="AA62" s="128" t="s">
        <v>5535</v>
      </c>
      <c r="AB62" s="48" t="s">
        <v>1614</v>
      </c>
      <c r="AC62" s="10" t="s">
        <v>4890</v>
      </c>
      <c r="AD62" s="48" t="s">
        <v>413</v>
      </c>
      <c r="AE62" s="110" t="s">
        <v>413</v>
      </c>
      <c r="AF62" s="110" t="s">
        <v>413</v>
      </c>
      <c r="AG62" s="50" t="s">
        <v>413</v>
      </c>
      <c r="AH62" s="124"/>
      <c r="AI62" s="145" t="s">
        <v>1636</v>
      </c>
      <c r="AJ62" t="str">
        <f>_xlfn.CONCAT("CL_",clonemapC32[[#This Row],[Location]])</f>
        <v>CL_AA2-02:04</v>
      </c>
    </row>
    <row r="63" spans="27:36" x14ac:dyDescent="0.35">
      <c r="AA63" s="128" t="s">
        <v>5535</v>
      </c>
      <c r="AB63" s="48" t="s">
        <v>1615</v>
      </c>
      <c r="AC63" s="10" t="s">
        <v>4826</v>
      </c>
      <c r="AD63" s="48" t="s">
        <v>413</v>
      </c>
      <c r="AE63" s="110" t="s">
        <v>413</v>
      </c>
      <c r="AF63" s="110" t="s">
        <v>413</v>
      </c>
      <c r="AG63" s="50" t="s">
        <v>413</v>
      </c>
      <c r="AH63" s="124"/>
      <c r="AI63" s="145" t="s">
        <v>1636</v>
      </c>
      <c r="AJ63" t="str">
        <f>_xlfn.CONCAT("CL_",clonemapC32[[#This Row],[Location]])</f>
        <v>CL_AA2-03:01</v>
      </c>
    </row>
    <row r="64" spans="27:36" x14ac:dyDescent="0.35">
      <c r="AA64" s="128" t="s">
        <v>5535</v>
      </c>
      <c r="AB64" s="48" t="s">
        <v>1615</v>
      </c>
      <c r="AC64" s="10" t="s">
        <v>4847</v>
      </c>
      <c r="AD64" s="48" t="s">
        <v>413</v>
      </c>
      <c r="AE64" s="110" t="s">
        <v>413</v>
      </c>
      <c r="AF64" s="110" t="s">
        <v>413</v>
      </c>
      <c r="AG64" s="50" t="s">
        <v>413</v>
      </c>
      <c r="AH64" s="124"/>
      <c r="AI64" s="145" t="s">
        <v>1636</v>
      </c>
      <c r="AJ64" t="str">
        <f>_xlfn.CONCAT("CL_",clonemapC32[[#This Row],[Location]])</f>
        <v>CL_AA2-03:02</v>
      </c>
    </row>
    <row r="65" spans="27:36" x14ac:dyDescent="0.35">
      <c r="AA65" s="128" t="s">
        <v>5535</v>
      </c>
      <c r="AB65" s="48" t="s">
        <v>1615</v>
      </c>
      <c r="AC65" s="10" t="s">
        <v>4868</v>
      </c>
      <c r="AD65" s="48" t="s">
        <v>413</v>
      </c>
      <c r="AE65" s="110" t="s">
        <v>413</v>
      </c>
      <c r="AF65" s="110" t="s">
        <v>413</v>
      </c>
      <c r="AG65" s="50" t="s">
        <v>413</v>
      </c>
      <c r="AH65" s="124"/>
      <c r="AI65" s="145" t="s">
        <v>1636</v>
      </c>
      <c r="AJ65" t="str">
        <f>_xlfn.CONCAT("CL_",clonemapC32[[#This Row],[Location]])</f>
        <v>CL_AA2-03:03</v>
      </c>
    </row>
    <row r="66" spans="27:36" x14ac:dyDescent="0.35">
      <c r="AA66" s="128" t="s">
        <v>5535</v>
      </c>
      <c r="AB66" s="48" t="s">
        <v>1615</v>
      </c>
      <c r="AC66" s="10" t="s">
        <v>4889</v>
      </c>
      <c r="AD66" s="48" t="s">
        <v>413</v>
      </c>
      <c r="AE66" s="110" t="s">
        <v>413</v>
      </c>
      <c r="AF66" s="110" t="s">
        <v>413</v>
      </c>
      <c r="AG66" s="50" t="s">
        <v>413</v>
      </c>
      <c r="AH66" s="124"/>
      <c r="AI66" s="145" t="s">
        <v>1636</v>
      </c>
      <c r="AJ66" t="str">
        <f>_xlfn.CONCAT("CL_",clonemapC32[[#This Row],[Location]])</f>
        <v>CL_AA2-03:04</v>
      </c>
    </row>
    <row r="67" spans="27:36" x14ac:dyDescent="0.35">
      <c r="AA67" s="128" t="s">
        <v>5535</v>
      </c>
      <c r="AB67" s="48" t="s">
        <v>1616</v>
      </c>
      <c r="AC67" s="10" t="s">
        <v>4825</v>
      </c>
      <c r="AD67" s="48" t="s">
        <v>413</v>
      </c>
      <c r="AE67" s="110" t="s">
        <v>413</v>
      </c>
      <c r="AF67" s="110" t="s">
        <v>413</v>
      </c>
      <c r="AG67" s="50" t="s">
        <v>413</v>
      </c>
      <c r="AH67" s="124"/>
      <c r="AI67" s="145" t="s">
        <v>1636</v>
      </c>
      <c r="AJ67" t="str">
        <f>_xlfn.CONCAT("CL_",clonemapC32[[#This Row],[Location]])</f>
        <v>CL_AA2-04:01</v>
      </c>
    </row>
    <row r="68" spans="27:36" x14ac:dyDescent="0.35">
      <c r="AA68" s="128" t="s">
        <v>5535</v>
      </c>
      <c r="AB68" s="48" t="s">
        <v>1616</v>
      </c>
      <c r="AC68" s="10" t="s">
        <v>4846</v>
      </c>
      <c r="AD68" s="48" t="s">
        <v>413</v>
      </c>
      <c r="AE68" s="110" t="s">
        <v>413</v>
      </c>
      <c r="AF68" s="110" t="s">
        <v>413</v>
      </c>
      <c r="AG68" s="50" t="s">
        <v>413</v>
      </c>
      <c r="AH68" s="124"/>
      <c r="AI68" s="145" t="s">
        <v>1636</v>
      </c>
      <c r="AJ68" t="str">
        <f>_xlfn.CONCAT("CL_",clonemapC32[[#This Row],[Location]])</f>
        <v>CL_AA2-04:02</v>
      </c>
    </row>
    <row r="69" spans="27:36" x14ac:dyDescent="0.35">
      <c r="AA69" s="128" t="s">
        <v>5535</v>
      </c>
      <c r="AB69" s="48" t="s">
        <v>1616</v>
      </c>
      <c r="AC69" s="10" t="s">
        <v>4867</v>
      </c>
      <c r="AD69" s="48" t="s">
        <v>413</v>
      </c>
      <c r="AE69" s="110" t="s">
        <v>413</v>
      </c>
      <c r="AF69" s="110" t="s">
        <v>413</v>
      </c>
      <c r="AG69" s="50" t="s">
        <v>413</v>
      </c>
      <c r="AH69" s="124"/>
      <c r="AI69" s="145" t="s">
        <v>1636</v>
      </c>
      <c r="AJ69" t="str">
        <f>_xlfn.CONCAT("CL_",clonemapC32[[#This Row],[Location]])</f>
        <v>CL_AA2-04:03</v>
      </c>
    </row>
    <row r="70" spans="27:36" x14ac:dyDescent="0.35">
      <c r="AA70" s="128" t="s">
        <v>5535</v>
      </c>
      <c r="AB70" s="48" t="s">
        <v>1616</v>
      </c>
      <c r="AC70" s="10" t="s">
        <v>4888</v>
      </c>
      <c r="AD70" s="48" t="s">
        <v>413</v>
      </c>
      <c r="AE70" s="110" t="s">
        <v>413</v>
      </c>
      <c r="AF70" s="110" t="s">
        <v>413</v>
      </c>
      <c r="AG70" s="50" t="s">
        <v>413</v>
      </c>
      <c r="AH70" s="124"/>
      <c r="AI70" s="145" t="s">
        <v>1636</v>
      </c>
      <c r="AJ70" t="str">
        <f>_xlfn.CONCAT("CL_",clonemapC32[[#This Row],[Location]])</f>
        <v>CL_AA2-04:04</v>
      </c>
    </row>
    <row r="71" spans="27:36" x14ac:dyDescent="0.35">
      <c r="AA71" s="128" t="s">
        <v>5535</v>
      </c>
      <c r="AB71" s="48" t="s">
        <v>1617</v>
      </c>
      <c r="AC71" s="10" t="s">
        <v>4824</v>
      </c>
      <c r="AD71" s="48" t="s">
        <v>413</v>
      </c>
      <c r="AE71" s="110" t="s">
        <v>413</v>
      </c>
      <c r="AF71" s="110" t="s">
        <v>413</v>
      </c>
      <c r="AG71" s="50" t="s">
        <v>413</v>
      </c>
      <c r="AH71" s="124"/>
      <c r="AI71" s="145" t="s">
        <v>1636</v>
      </c>
      <c r="AJ71" t="str">
        <f>_xlfn.CONCAT("CL_",clonemapC32[[#This Row],[Location]])</f>
        <v>CL_AA2-05:01</v>
      </c>
    </row>
    <row r="72" spans="27:36" x14ac:dyDescent="0.35">
      <c r="AA72" s="128" t="s">
        <v>5535</v>
      </c>
      <c r="AB72" s="48" t="s">
        <v>1617</v>
      </c>
      <c r="AC72" s="10" t="s">
        <v>4845</v>
      </c>
      <c r="AD72" s="48" t="s">
        <v>413</v>
      </c>
      <c r="AE72" s="110" t="s">
        <v>413</v>
      </c>
      <c r="AF72" s="110" t="s">
        <v>413</v>
      </c>
      <c r="AG72" s="50" t="s">
        <v>413</v>
      </c>
      <c r="AH72" s="124"/>
      <c r="AI72" s="145" t="s">
        <v>1636</v>
      </c>
      <c r="AJ72" t="str">
        <f>_xlfn.CONCAT("CL_",clonemapC32[[#This Row],[Location]])</f>
        <v>CL_AA2-05:02</v>
      </c>
    </row>
    <row r="73" spans="27:36" x14ac:dyDescent="0.35">
      <c r="AA73" s="128" t="s">
        <v>5535</v>
      </c>
      <c r="AB73" s="48" t="s">
        <v>1617</v>
      </c>
      <c r="AC73" s="10" t="s">
        <v>4866</v>
      </c>
      <c r="AD73" s="48" t="s">
        <v>413</v>
      </c>
      <c r="AE73" s="110" t="s">
        <v>413</v>
      </c>
      <c r="AF73" s="110" t="s">
        <v>413</v>
      </c>
      <c r="AG73" s="50" t="s">
        <v>413</v>
      </c>
      <c r="AH73" s="124"/>
      <c r="AI73" s="145" t="s">
        <v>1636</v>
      </c>
      <c r="AJ73" t="str">
        <f>_xlfn.CONCAT("CL_",clonemapC32[[#This Row],[Location]])</f>
        <v>CL_AA2-05:03</v>
      </c>
    </row>
    <row r="74" spans="27:36" x14ac:dyDescent="0.35">
      <c r="AA74" s="128" t="s">
        <v>5535</v>
      </c>
      <c r="AB74" s="48" t="s">
        <v>1617</v>
      </c>
      <c r="AC74" s="10" t="s">
        <v>4887</v>
      </c>
      <c r="AD74" s="48" t="s">
        <v>413</v>
      </c>
      <c r="AE74" s="110" t="s">
        <v>413</v>
      </c>
      <c r="AF74" s="110" t="s">
        <v>413</v>
      </c>
      <c r="AG74" s="50" t="s">
        <v>413</v>
      </c>
      <c r="AH74" s="124"/>
      <c r="AI74" s="145" t="s">
        <v>1636</v>
      </c>
      <c r="AJ74" t="str">
        <f>_xlfn.CONCAT("CL_",clonemapC32[[#This Row],[Location]])</f>
        <v>CL_AA2-05:04</v>
      </c>
    </row>
    <row r="75" spans="27:36" x14ac:dyDescent="0.35">
      <c r="AA75" s="128" t="s">
        <v>5535</v>
      </c>
      <c r="AB75" s="48" t="s">
        <v>1618</v>
      </c>
      <c r="AC75" s="10" t="s">
        <v>4823</v>
      </c>
      <c r="AD75" s="48" t="s">
        <v>413</v>
      </c>
      <c r="AE75" s="110" t="s">
        <v>413</v>
      </c>
      <c r="AF75" s="110" t="s">
        <v>413</v>
      </c>
      <c r="AG75" s="50" t="s">
        <v>413</v>
      </c>
      <c r="AH75" s="124"/>
      <c r="AI75" s="145" t="s">
        <v>1636</v>
      </c>
      <c r="AJ75" t="str">
        <f>_xlfn.CONCAT("CL_",clonemapC32[[#This Row],[Location]])</f>
        <v>CL_AA2-06:01</v>
      </c>
    </row>
    <row r="76" spans="27:36" x14ac:dyDescent="0.35">
      <c r="AA76" s="128" t="s">
        <v>5535</v>
      </c>
      <c r="AB76" s="48" t="s">
        <v>1618</v>
      </c>
      <c r="AC76" s="10" t="s">
        <v>4844</v>
      </c>
      <c r="AD76" s="48" t="s">
        <v>413</v>
      </c>
      <c r="AE76" s="110" t="s">
        <v>413</v>
      </c>
      <c r="AF76" s="110" t="s">
        <v>413</v>
      </c>
      <c r="AG76" s="50" t="s">
        <v>413</v>
      </c>
      <c r="AH76" s="124"/>
      <c r="AI76" s="145" t="s">
        <v>1636</v>
      </c>
      <c r="AJ76" t="str">
        <f>_xlfn.CONCAT("CL_",clonemapC32[[#This Row],[Location]])</f>
        <v>CL_AA2-06:02</v>
      </c>
    </row>
    <row r="77" spans="27:36" x14ac:dyDescent="0.35">
      <c r="AA77" s="128" t="s">
        <v>5535</v>
      </c>
      <c r="AB77" s="48" t="s">
        <v>1618</v>
      </c>
      <c r="AC77" s="10" t="s">
        <v>4865</v>
      </c>
      <c r="AD77" s="48" t="s">
        <v>413</v>
      </c>
      <c r="AE77" s="110" t="s">
        <v>413</v>
      </c>
      <c r="AF77" s="110" t="s">
        <v>413</v>
      </c>
      <c r="AG77" s="50" t="s">
        <v>413</v>
      </c>
      <c r="AH77" s="124"/>
      <c r="AI77" s="145" t="s">
        <v>1636</v>
      </c>
      <c r="AJ77" t="str">
        <f>_xlfn.CONCAT("CL_",clonemapC32[[#This Row],[Location]])</f>
        <v>CL_AA2-06:03</v>
      </c>
    </row>
    <row r="78" spans="27:36" x14ac:dyDescent="0.35">
      <c r="AA78" s="128" t="s">
        <v>5535</v>
      </c>
      <c r="AB78" s="48" t="s">
        <v>1618</v>
      </c>
      <c r="AC78" s="10" t="s">
        <v>4886</v>
      </c>
      <c r="AD78" s="48" t="s">
        <v>413</v>
      </c>
      <c r="AE78" s="110" t="s">
        <v>413</v>
      </c>
      <c r="AF78" s="110" t="s">
        <v>413</v>
      </c>
      <c r="AG78" s="50" t="s">
        <v>413</v>
      </c>
      <c r="AH78" s="124"/>
      <c r="AI78" s="145" t="s">
        <v>1636</v>
      </c>
      <c r="AJ78" t="str">
        <f>_xlfn.CONCAT("CL_",clonemapC32[[#This Row],[Location]])</f>
        <v>CL_AA2-06:04</v>
      </c>
    </row>
    <row r="79" spans="27:36" x14ac:dyDescent="0.35">
      <c r="AA79" s="128" t="s">
        <v>5535</v>
      </c>
      <c r="AB79" s="48" t="s">
        <v>1619</v>
      </c>
      <c r="AC79" s="10" t="s">
        <v>4822</v>
      </c>
      <c r="AD79" s="48" t="s">
        <v>413</v>
      </c>
      <c r="AE79" s="110" t="s">
        <v>413</v>
      </c>
      <c r="AF79" s="110" t="s">
        <v>413</v>
      </c>
      <c r="AG79" s="50" t="s">
        <v>413</v>
      </c>
      <c r="AH79" s="124"/>
      <c r="AI79" s="145" t="s">
        <v>1636</v>
      </c>
      <c r="AJ79" t="str">
        <f>_xlfn.CONCAT("CL_",clonemapC32[[#This Row],[Location]])</f>
        <v>CL_AA2-07:01</v>
      </c>
    </row>
    <row r="80" spans="27:36" x14ac:dyDescent="0.35">
      <c r="AA80" s="128" t="s">
        <v>5535</v>
      </c>
      <c r="AB80" s="48" t="s">
        <v>1619</v>
      </c>
      <c r="AC80" s="10" t="s">
        <v>4843</v>
      </c>
      <c r="AD80" s="48" t="s">
        <v>413</v>
      </c>
      <c r="AE80" s="110" t="s">
        <v>413</v>
      </c>
      <c r="AF80" s="110" t="s">
        <v>413</v>
      </c>
      <c r="AG80" s="50" t="s">
        <v>413</v>
      </c>
      <c r="AH80" s="124"/>
      <c r="AI80" s="145" t="s">
        <v>1636</v>
      </c>
      <c r="AJ80" t="str">
        <f>_xlfn.CONCAT("CL_",clonemapC32[[#This Row],[Location]])</f>
        <v>CL_AA2-07:02</v>
      </c>
    </row>
    <row r="81" spans="27:36" x14ac:dyDescent="0.35">
      <c r="AA81" s="128" t="s">
        <v>5535</v>
      </c>
      <c r="AB81" s="48" t="s">
        <v>1619</v>
      </c>
      <c r="AC81" s="10" t="s">
        <v>4864</v>
      </c>
      <c r="AD81" s="48" t="s">
        <v>413</v>
      </c>
      <c r="AE81" s="110" t="s">
        <v>413</v>
      </c>
      <c r="AF81" s="110" t="s">
        <v>413</v>
      </c>
      <c r="AG81" s="50" t="s">
        <v>413</v>
      </c>
      <c r="AH81" s="124"/>
      <c r="AI81" s="145" t="s">
        <v>1636</v>
      </c>
      <c r="AJ81" t="str">
        <f>_xlfn.CONCAT("CL_",clonemapC32[[#This Row],[Location]])</f>
        <v>CL_AA2-07:03</v>
      </c>
    </row>
    <row r="82" spans="27:36" x14ac:dyDescent="0.35">
      <c r="AA82" s="128" t="s">
        <v>5535</v>
      </c>
      <c r="AB82" s="48" t="s">
        <v>1619</v>
      </c>
      <c r="AC82" s="10" t="s">
        <v>4885</v>
      </c>
      <c r="AD82" s="48" t="s">
        <v>413</v>
      </c>
      <c r="AE82" s="110" t="s">
        <v>413</v>
      </c>
      <c r="AF82" s="110" t="s">
        <v>413</v>
      </c>
      <c r="AG82" s="50" t="s">
        <v>413</v>
      </c>
      <c r="AH82" s="124"/>
      <c r="AI82" s="145" t="s">
        <v>1636</v>
      </c>
      <c r="AJ82" t="str">
        <f>_xlfn.CONCAT("CL_",clonemapC32[[#This Row],[Location]])</f>
        <v>CL_AA2-07:04</v>
      </c>
    </row>
    <row r="83" spans="27:36" x14ac:dyDescent="0.35">
      <c r="AA83" s="128" t="s">
        <v>5535</v>
      </c>
      <c r="AB83" s="48" t="s">
        <v>1620</v>
      </c>
      <c r="AC83" s="10" t="s">
        <v>4835</v>
      </c>
      <c r="AD83" s="48" t="s">
        <v>413</v>
      </c>
      <c r="AE83" s="110" t="s">
        <v>413</v>
      </c>
      <c r="AF83" s="110" t="s">
        <v>413</v>
      </c>
      <c r="AG83" s="50" t="s">
        <v>413</v>
      </c>
      <c r="AH83" s="124"/>
      <c r="AI83" s="145" t="s">
        <v>1636</v>
      </c>
      <c r="AJ83" t="str">
        <f>_xlfn.CONCAT("CL_",clonemapC32[[#This Row],[Location]])</f>
        <v>CL_AA3-01:01</v>
      </c>
    </row>
    <row r="84" spans="27:36" x14ac:dyDescent="0.35">
      <c r="AA84" s="128" t="s">
        <v>5535</v>
      </c>
      <c r="AB84" s="48" t="s">
        <v>1620</v>
      </c>
      <c r="AC84" s="10" t="s">
        <v>4856</v>
      </c>
      <c r="AD84" s="48" t="s">
        <v>413</v>
      </c>
      <c r="AE84" s="110" t="s">
        <v>413</v>
      </c>
      <c r="AF84" s="110" t="s">
        <v>413</v>
      </c>
      <c r="AG84" s="50" t="s">
        <v>413</v>
      </c>
      <c r="AH84" s="124"/>
      <c r="AI84" s="145" t="s">
        <v>1636</v>
      </c>
      <c r="AJ84" t="str">
        <f>_xlfn.CONCAT("CL_",clonemapC32[[#This Row],[Location]])</f>
        <v>CL_AA3-01:02</v>
      </c>
    </row>
    <row r="85" spans="27:36" x14ac:dyDescent="0.35">
      <c r="AA85" s="128" t="s">
        <v>5535</v>
      </c>
      <c r="AB85" s="48" t="s">
        <v>1620</v>
      </c>
      <c r="AC85" s="10" t="s">
        <v>4877</v>
      </c>
      <c r="AD85" s="48" t="s">
        <v>413</v>
      </c>
      <c r="AE85" s="110" t="s">
        <v>413</v>
      </c>
      <c r="AF85" s="110" t="s">
        <v>413</v>
      </c>
      <c r="AG85" s="50" t="s">
        <v>413</v>
      </c>
      <c r="AH85" s="124"/>
      <c r="AI85" s="145" t="s">
        <v>1636</v>
      </c>
      <c r="AJ85" t="str">
        <f>_xlfn.CONCAT("CL_",clonemapC32[[#This Row],[Location]])</f>
        <v>CL_AA3-01:03</v>
      </c>
    </row>
    <row r="86" spans="27:36" x14ac:dyDescent="0.35">
      <c r="AA86" s="128" t="s">
        <v>5535</v>
      </c>
      <c r="AB86" s="48" t="s">
        <v>1620</v>
      </c>
      <c r="AC86" s="10" t="s">
        <v>4898</v>
      </c>
      <c r="AD86" s="48" t="s">
        <v>413</v>
      </c>
      <c r="AE86" s="110" t="s">
        <v>413</v>
      </c>
      <c r="AF86" s="110" t="s">
        <v>413</v>
      </c>
      <c r="AG86" s="50" t="s">
        <v>413</v>
      </c>
      <c r="AH86" s="124"/>
      <c r="AI86" s="145" t="s">
        <v>1636</v>
      </c>
      <c r="AJ86" t="str">
        <f>_xlfn.CONCAT("CL_",clonemapC32[[#This Row],[Location]])</f>
        <v>CL_AA3-01:04</v>
      </c>
    </row>
    <row r="87" spans="27:36" x14ac:dyDescent="0.35">
      <c r="AA87" s="128" t="s">
        <v>5535</v>
      </c>
      <c r="AB87" s="48" t="s">
        <v>1621</v>
      </c>
      <c r="AC87" s="10" t="s">
        <v>4834</v>
      </c>
      <c r="AD87" s="48" t="s">
        <v>413</v>
      </c>
      <c r="AE87" s="110" t="s">
        <v>413</v>
      </c>
      <c r="AF87" s="110" t="s">
        <v>413</v>
      </c>
      <c r="AG87" s="50" t="s">
        <v>413</v>
      </c>
      <c r="AH87" s="124"/>
      <c r="AI87" s="145" t="s">
        <v>1636</v>
      </c>
      <c r="AJ87" t="str">
        <f>_xlfn.CONCAT("CL_",clonemapC32[[#This Row],[Location]])</f>
        <v>CL_AA3-02:01</v>
      </c>
    </row>
    <row r="88" spans="27:36" x14ac:dyDescent="0.35">
      <c r="AA88" s="128" t="s">
        <v>5535</v>
      </c>
      <c r="AB88" s="48" t="s">
        <v>1621</v>
      </c>
      <c r="AC88" s="10" t="s">
        <v>4855</v>
      </c>
      <c r="AD88" s="48" t="s">
        <v>413</v>
      </c>
      <c r="AE88" s="110" t="s">
        <v>413</v>
      </c>
      <c r="AF88" s="110" t="s">
        <v>413</v>
      </c>
      <c r="AG88" s="50" t="s">
        <v>413</v>
      </c>
      <c r="AH88" s="124"/>
      <c r="AI88" s="145" t="s">
        <v>1636</v>
      </c>
      <c r="AJ88" t="str">
        <f>_xlfn.CONCAT("CL_",clonemapC32[[#This Row],[Location]])</f>
        <v>CL_AA3-02:02</v>
      </c>
    </row>
    <row r="89" spans="27:36" x14ac:dyDescent="0.35">
      <c r="AA89" s="128" t="s">
        <v>5535</v>
      </c>
      <c r="AB89" s="48" t="s">
        <v>1621</v>
      </c>
      <c r="AC89" s="10" t="s">
        <v>4876</v>
      </c>
      <c r="AD89" s="48" t="s">
        <v>413</v>
      </c>
      <c r="AE89" s="110" t="s">
        <v>413</v>
      </c>
      <c r="AF89" s="110" t="s">
        <v>413</v>
      </c>
      <c r="AG89" s="50" t="s">
        <v>413</v>
      </c>
      <c r="AH89" s="124"/>
      <c r="AI89" s="145" t="s">
        <v>1636</v>
      </c>
      <c r="AJ89" t="str">
        <f>_xlfn.CONCAT("CL_",clonemapC32[[#This Row],[Location]])</f>
        <v>CL_AA3-02:03</v>
      </c>
    </row>
    <row r="90" spans="27:36" x14ac:dyDescent="0.35">
      <c r="AA90" s="128" t="s">
        <v>5535</v>
      </c>
      <c r="AB90" s="48" t="s">
        <v>1621</v>
      </c>
      <c r="AC90" s="10" t="s">
        <v>4897</v>
      </c>
      <c r="AD90" s="48" t="s">
        <v>413</v>
      </c>
      <c r="AE90" s="110" t="s">
        <v>413</v>
      </c>
      <c r="AF90" s="110" t="s">
        <v>413</v>
      </c>
      <c r="AG90" s="50" t="s">
        <v>413</v>
      </c>
      <c r="AH90" s="124"/>
      <c r="AI90" s="145" t="s">
        <v>1636</v>
      </c>
      <c r="AJ90" t="str">
        <f>_xlfn.CONCAT("CL_",clonemapC32[[#This Row],[Location]])</f>
        <v>CL_AA3-02:04</v>
      </c>
    </row>
    <row r="91" spans="27:36" x14ac:dyDescent="0.35">
      <c r="AA91" s="128" t="s">
        <v>5535</v>
      </c>
      <c r="AB91" s="48" t="s">
        <v>1622</v>
      </c>
      <c r="AC91" s="10" t="s">
        <v>4833</v>
      </c>
      <c r="AD91" s="48" t="s">
        <v>413</v>
      </c>
      <c r="AE91" s="110" t="s">
        <v>413</v>
      </c>
      <c r="AF91" s="110" t="s">
        <v>413</v>
      </c>
      <c r="AG91" s="50" t="s">
        <v>413</v>
      </c>
      <c r="AH91" s="124"/>
      <c r="AI91" s="145" t="s">
        <v>1636</v>
      </c>
      <c r="AJ91" t="str">
        <f>_xlfn.CONCAT("CL_",clonemapC32[[#This Row],[Location]])</f>
        <v>CL_AA3-03:01</v>
      </c>
    </row>
    <row r="92" spans="27:36" x14ac:dyDescent="0.35">
      <c r="AA92" s="128" t="s">
        <v>5535</v>
      </c>
      <c r="AB92" s="48" t="s">
        <v>1622</v>
      </c>
      <c r="AC92" s="10" t="s">
        <v>4854</v>
      </c>
      <c r="AD92" s="48" t="s">
        <v>413</v>
      </c>
      <c r="AE92" s="110" t="s">
        <v>413</v>
      </c>
      <c r="AF92" s="110" t="s">
        <v>413</v>
      </c>
      <c r="AG92" s="50" t="s">
        <v>413</v>
      </c>
      <c r="AH92" s="124"/>
      <c r="AI92" s="145" t="s">
        <v>1636</v>
      </c>
      <c r="AJ92" t="str">
        <f>_xlfn.CONCAT("CL_",clonemapC32[[#This Row],[Location]])</f>
        <v>CL_AA3-03:02</v>
      </c>
    </row>
    <row r="93" spans="27:36" x14ac:dyDescent="0.35">
      <c r="AA93" s="128" t="s">
        <v>5535</v>
      </c>
      <c r="AB93" s="48" t="s">
        <v>1622</v>
      </c>
      <c r="AC93" s="10" t="s">
        <v>4875</v>
      </c>
      <c r="AD93" s="48" t="s">
        <v>413</v>
      </c>
      <c r="AE93" s="110" t="s">
        <v>413</v>
      </c>
      <c r="AF93" s="110" t="s">
        <v>413</v>
      </c>
      <c r="AG93" s="50" t="s">
        <v>413</v>
      </c>
      <c r="AH93" s="124"/>
      <c r="AI93" s="145" t="s">
        <v>1636</v>
      </c>
      <c r="AJ93" t="str">
        <f>_xlfn.CONCAT("CL_",clonemapC32[[#This Row],[Location]])</f>
        <v>CL_AA3-03:03</v>
      </c>
    </row>
    <row r="94" spans="27:36" x14ac:dyDescent="0.35">
      <c r="AA94" s="128" t="s">
        <v>5535</v>
      </c>
      <c r="AB94" s="48" t="s">
        <v>1622</v>
      </c>
      <c r="AC94" s="10" t="s">
        <v>4896</v>
      </c>
      <c r="AD94" s="48" t="s">
        <v>413</v>
      </c>
      <c r="AE94" s="110" t="s">
        <v>413</v>
      </c>
      <c r="AF94" s="110" t="s">
        <v>413</v>
      </c>
      <c r="AG94" s="50" t="s">
        <v>413</v>
      </c>
      <c r="AH94" s="124"/>
      <c r="AI94" s="145" t="s">
        <v>1636</v>
      </c>
      <c r="AJ94" t="str">
        <f>_xlfn.CONCAT("CL_",clonemapC32[[#This Row],[Location]])</f>
        <v>CL_AA3-03:04</v>
      </c>
    </row>
    <row r="95" spans="27:36" x14ac:dyDescent="0.35">
      <c r="AA95" s="128" t="s">
        <v>5535</v>
      </c>
      <c r="AB95" s="48" t="s">
        <v>1623</v>
      </c>
      <c r="AC95" s="10" t="s">
        <v>4832</v>
      </c>
      <c r="AD95" s="48" t="s">
        <v>413</v>
      </c>
      <c r="AE95" s="110" t="s">
        <v>413</v>
      </c>
      <c r="AF95" s="110" t="s">
        <v>413</v>
      </c>
      <c r="AG95" s="50" t="s">
        <v>413</v>
      </c>
      <c r="AH95" s="124"/>
      <c r="AI95" s="145" t="s">
        <v>1636</v>
      </c>
      <c r="AJ95" t="str">
        <f>_xlfn.CONCAT("CL_",clonemapC32[[#This Row],[Location]])</f>
        <v>CL_AA3-04:01</v>
      </c>
    </row>
    <row r="96" spans="27:36" x14ac:dyDescent="0.35">
      <c r="AA96" s="128" t="s">
        <v>5535</v>
      </c>
      <c r="AB96" s="48" t="s">
        <v>1623</v>
      </c>
      <c r="AC96" s="10" t="s">
        <v>4853</v>
      </c>
      <c r="AD96" s="48" t="s">
        <v>413</v>
      </c>
      <c r="AE96" s="110" t="s">
        <v>413</v>
      </c>
      <c r="AF96" s="110" t="s">
        <v>413</v>
      </c>
      <c r="AG96" s="50" t="s">
        <v>413</v>
      </c>
      <c r="AH96" s="124"/>
      <c r="AI96" s="145" t="s">
        <v>1636</v>
      </c>
      <c r="AJ96" t="str">
        <f>_xlfn.CONCAT("CL_",clonemapC32[[#This Row],[Location]])</f>
        <v>CL_AA3-04:02</v>
      </c>
    </row>
    <row r="97" spans="27:36" x14ac:dyDescent="0.35">
      <c r="AA97" s="128" t="s">
        <v>5535</v>
      </c>
      <c r="AB97" s="48" t="s">
        <v>1623</v>
      </c>
      <c r="AC97" s="10" t="s">
        <v>4874</v>
      </c>
      <c r="AD97" s="48" t="s">
        <v>413</v>
      </c>
      <c r="AE97" s="110" t="s">
        <v>413</v>
      </c>
      <c r="AF97" s="110" t="s">
        <v>413</v>
      </c>
      <c r="AG97" s="50" t="s">
        <v>413</v>
      </c>
      <c r="AH97" s="124"/>
      <c r="AI97" s="145" t="s">
        <v>1636</v>
      </c>
      <c r="AJ97" t="str">
        <f>_xlfn.CONCAT("CL_",clonemapC32[[#This Row],[Location]])</f>
        <v>CL_AA3-04:03</v>
      </c>
    </row>
    <row r="98" spans="27:36" x14ac:dyDescent="0.35">
      <c r="AA98" s="128" t="s">
        <v>5535</v>
      </c>
      <c r="AB98" s="48" t="s">
        <v>1623</v>
      </c>
      <c r="AC98" s="10" t="s">
        <v>4895</v>
      </c>
      <c r="AD98" s="48" t="s">
        <v>413</v>
      </c>
      <c r="AE98" s="110" t="s">
        <v>413</v>
      </c>
      <c r="AF98" s="110" t="s">
        <v>413</v>
      </c>
      <c r="AG98" s="50" t="s">
        <v>413</v>
      </c>
      <c r="AH98" s="124"/>
      <c r="AI98" s="145" t="s">
        <v>1636</v>
      </c>
      <c r="AJ98" t="str">
        <f>_xlfn.CONCAT("CL_",clonemapC32[[#This Row],[Location]])</f>
        <v>CL_AA3-04:04</v>
      </c>
    </row>
    <row r="99" spans="27:36" x14ac:dyDescent="0.35">
      <c r="AA99" s="128" t="s">
        <v>5535</v>
      </c>
      <c r="AB99" s="48" t="s">
        <v>1624</v>
      </c>
      <c r="AC99" s="10" t="s">
        <v>4831</v>
      </c>
      <c r="AD99" s="48" t="s">
        <v>413</v>
      </c>
      <c r="AE99" s="110" t="s">
        <v>413</v>
      </c>
      <c r="AF99" s="110" t="s">
        <v>413</v>
      </c>
      <c r="AG99" s="50" t="s">
        <v>413</v>
      </c>
      <c r="AH99" s="124"/>
      <c r="AI99" s="145" t="s">
        <v>1636</v>
      </c>
      <c r="AJ99" t="str">
        <f>_xlfn.CONCAT("CL_",clonemapC32[[#This Row],[Location]])</f>
        <v>CL_AA3-05:01</v>
      </c>
    </row>
    <row r="100" spans="27:36" x14ac:dyDescent="0.35">
      <c r="AA100" s="128" t="s">
        <v>5535</v>
      </c>
      <c r="AB100" s="48" t="s">
        <v>1624</v>
      </c>
      <c r="AC100" s="10" t="s">
        <v>4852</v>
      </c>
      <c r="AD100" s="48" t="s">
        <v>413</v>
      </c>
      <c r="AE100" s="110" t="s">
        <v>413</v>
      </c>
      <c r="AF100" s="110" t="s">
        <v>413</v>
      </c>
      <c r="AG100" s="50" t="s">
        <v>413</v>
      </c>
      <c r="AH100" s="124"/>
      <c r="AI100" s="145" t="s">
        <v>1636</v>
      </c>
      <c r="AJ100" t="str">
        <f>_xlfn.CONCAT("CL_",clonemapC32[[#This Row],[Location]])</f>
        <v>CL_AA3-05:02</v>
      </c>
    </row>
    <row r="101" spans="27:36" x14ac:dyDescent="0.35">
      <c r="AA101" s="128" t="s">
        <v>5535</v>
      </c>
      <c r="AB101" s="48" t="s">
        <v>1624</v>
      </c>
      <c r="AC101" s="10" t="s">
        <v>4873</v>
      </c>
      <c r="AD101" s="48" t="s">
        <v>413</v>
      </c>
      <c r="AE101" s="110" t="s">
        <v>413</v>
      </c>
      <c r="AF101" s="110" t="s">
        <v>413</v>
      </c>
      <c r="AG101" s="50" t="s">
        <v>413</v>
      </c>
      <c r="AH101" s="124"/>
      <c r="AI101" s="145" t="s">
        <v>1636</v>
      </c>
      <c r="AJ101" t="str">
        <f>_xlfn.CONCAT("CL_",clonemapC32[[#This Row],[Location]])</f>
        <v>CL_AA3-05:03</v>
      </c>
    </row>
    <row r="102" spans="27:36" x14ac:dyDescent="0.35">
      <c r="AA102" s="128" t="s">
        <v>5535</v>
      </c>
      <c r="AB102" s="48" t="s">
        <v>1624</v>
      </c>
      <c r="AC102" s="10" t="s">
        <v>4894</v>
      </c>
      <c r="AD102" s="48" t="s">
        <v>413</v>
      </c>
      <c r="AE102" s="110" t="s">
        <v>413</v>
      </c>
      <c r="AF102" s="110" t="s">
        <v>413</v>
      </c>
      <c r="AG102" s="50" t="s">
        <v>413</v>
      </c>
      <c r="AH102" s="124"/>
      <c r="AI102" s="145" t="s">
        <v>1636</v>
      </c>
      <c r="AJ102" t="str">
        <f>_xlfn.CONCAT("CL_",clonemapC32[[#This Row],[Location]])</f>
        <v>CL_AA3-05:04</v>
      </c>
    </row>
    <row r="103" spans="27:36" x14ac:dyDescent="0.35">
      <c r="AA103" s="128" t="s">
        <v>5535</v>
      </c>
      <c r="AB103" s="48" t="s">
        <v>1625</v>
      </c>
      <c r="AC103" s="10" t="s">
        <v>4830</v>
      </c>
      <c r="AD103" s="48" t="s">
        <v>413</v>
      </c>
      <c r="AE103" s="110" t="s">
        <v>413</v>
      </c>
      <c r="AF103" s="110" t="s">
        <v>413</v>
      </c>
      <c r="AG103" s="50" t="s">
        <v>413</v>
      </c>
      <c r="AH103" s="124"/>
      <c r="AI103" s="145" t="s">
        <v>1636</v>
      </c>
      <c r="AJ103" t="str">
        <f>_xlfn.CONCAT("CL_",clonemapC32[[#This Row],[Location]])</f>
        <v>CL_AA3-06:01</v>
      </c>
    </row>
    <row r="104" spans="27:36" x14ac:dyDescent="0.35">
      <c r="AA104" s="128" t="s">
        <v>5535</v>
      </c>
      <c r="AB104" s="48" t="s">
        <v>1625</v>
      </c>
      <c r="AC104" s="10" t="s">
        <v>4851</v>
      </c>
      <c r="AD104" s="48" t="s">
        <v>413</v>
      </c>
      <c r="AE104" s="110" t="s">
        <v>413</v>
      </c>
      <c r="AF104" s="110" t="s">
        <v>413</v>
      </c>
      <c r="AG104" s="50" t="s">
        <v>413</v>
      </c>
      <c r="AH104" s="124"/>
      <c r="AI104" s="145" t="s">
        <v>1636</v>
      </c>
      <c r="AJ104" t="str">
        <f>_xlfn.CONCAT("CL_",clonemapC32[[#This Row],[Location]])</f>
        <v>CL_AA3-06:02</v>
      </c>
    </row>
    <row r="105" spans="27:36" x14ac:dyDescent="0.35">
      <c r="AA105" s="128" t="s">
        <v>5535</v>
      </c>
      <c r="AB105" s="48" t="s">
        <v>1625</v>
      </c>
      <c r="AC105" s="10" t="s">
        <v>4872</v>
      </c>
      <c r="AD105" s="48" t="s">
        <v>413</v>
      </c>
      <c r="AE105" s="110" t="s">
        <v>413</v>
      </c>
      <c r="AF105" s="110" t="s">
        <v>413</v>
      </c>
      <c r="AG105" s="50" t="s">
        <v>413</v>
      </c>
      <c r="AH105" s="124"/>
      <c r="AI105" s="145" t="s">
        <v>1636</v>
      </c>
      <c r="AJ105" t="str">
        <f>_xlfn.CONCAT("CL_",clonemapC32[[#This Row],[Location]])</f>
        <v>CL_AA3-06:03</v>
      </c>
    </row>
    <row r="106" spans="27:36" x14ac:dyDescent="0.35">
      <c r="AA106" s="128" t="s">
        <v>5535</v>
      </c>
      <c r="AB106" s="48" t="s">
        <v>1625</v>
      </c>
      <c r="AC106" s="10" t="s">
        <v>4893</v>
      </c>
      <c r="AD106" s="48" t="s">
        <v>413</v>
      </c>
      <c r="AE106" s="110" t="s">
        <v>413</v>
      </c>
      <c r="AF106" s="110" t="s">
        <v>413</v>
      </c>
      <c r="AG106" s="50" t="s">
        <v>413</v>
      </c>
      <c r="AH106" s="124"/>
      <c r="AI106" s="145" t="s">
        <v>1636</v>
      </c>
      <c r="AJ106" t="str">
        <f>_xlfn.CONCAT("CL_",clonemapC32[[#This Row],[Location]])</f>
        <v>CL_AA3-06:04</v>
      </c>
    </row>
    <row r="107" spans="27:36" x14ac:dyDescent="0.35">
      <c r="AA107" s="128" t="s">
        <v>5535</v>
      </c>
      <c r="AB107" s="48" t="s">
        <v>1626</v>
      </c>
      <c r="AC107" s="10" t="s">
        <v>4829</v>
      </c>
      <c r="AD107" s="48" t="s">
        <v>413</v>
      </c>
      <c r="AE107" s="110" t="s">
        <v>413</v>
      </c>
      <c r="AF107" s="110" t="s">
        <v>413</v>
      </c>
      <c r="AG107" s="50" t="s">
        <v>413</v>
      </c>
      <c r="AH107" s="124"/>
      <c r="AI107" s="145" t="s">
        <v>1636</v>
      </c>
      <c r="AJ107" t="str">
        <f>_xlfn.CONCAT("CL_",clonemapC32[[#This Row],[Location]])</f>
        <v>CL_AA3-07:01</v>
      </c>
    </row>
    <row r="108" spans="27:36" x14ac:dyDescent="0.35">
      <c r="AA108" s="128" t="s">
        <v>5535</v>
      </c>
      <c r="AB108" s="48" t="s">
        <v>1626</v>
      </c>
      <c r="AC108" s="10" t="s">
        <v>4850</v>
      </c>
      <c r="AD108" s="48" t="s">
        <v>413</v>
      </c>
      <c r="AE108" s="110" t="s">
        <v>413</v>
      </c>
      <c r="AF108" s="110" t="s">
        <v>413</v>
      </c>
      <c r="AG108" s="50" t="s">
        <v>413</v>
      </c>
      <c r="AH108" s="124"/>
      <c r="AI108" s="145" t="s">
        <v>1636</v>
      </c>
      <c r="AJ108" t="str">
        <f>_xlfn.CONCAT("CL_",clonemapC32[[#This Row],[Location]])</f>
        <v>CL_AA3-07:02</v>
      </c>
    </row>
    <row r="109" spans="27:36" x14ac:dyDescent="0.35">
      <c r="AA109" s="128" t="s">
        <v>5535</v>
      </c>
      <c r="AB109" s="48" t="s">
        <v>1626</v>
      </c>
      <c r="AC109" s="10" t="s">
        <v>4871</v>
      </c>
      <c r="AD109" s="48" t="s">
        <v>413</v>
      </c>
      <c r="AE109" s="110" t="s">
        <v>413</v>
      </c>
      <c r="AF109" s="110" t="s">
        <v>413</v>
      </c>
      <c r="AG109" s="50" t="s">
        <v>413</v>
      </c>
      <c r="AH109" s="124"/>
      <c r="AI109" s="145" t="s">
        <v>1636</v>
      </c>
      <c r="AJ109" t="str">
        <f>_xlfn.CONCAT("CL_",clonemapC32[[#This Row],[Location]])</f>
        <v>CL_AA3-07:03</v>
      </c>
    </row>
    <row r="110" spans="27:36" x14ac:dyDescent="0.35">
      <c r="AA110" s="128" t="s">
        <v>5535</v>
      </c>
      <c r="AB110" s="48" t="s">
        <v>1626</v>
      </c>
      <c r="AC110" s="10" t="s">
        <v>4892</v>
      </c>
      <c r="AD110" s="48" t="s">
        <v>413</v>
      </c>
      <c r="AE110" s="110" t="s">
        <v>413</v>
      </c>
      <c r="AF110" s="110" t="s">
        <v>413</v>
      </c>
      <c r="AG110" s="50" t="s">
        <v>413</v>
      </c>
      <c r="AH110" s="124"/>
      <c r="AI110" s="145" t="s">
        <v>1636</v>
      </c>
      <c r="AJ110" t="str">
        <f>_xlfn.CONCAT("CL_",clonemapC32[[#This Row],[Location]])</f>
        <v>CL_AA3-07:04</v>
      </c>
    </row>
    <row r="111" spans="27:36" x14ac:dyDescent="0.35">
      <c r="AA111" s="128" t="s">
        <v>5535</v>
      </c>
      <c r="AB111" s="10" t="s">
        <v>1049</v>
      </c>
      <c r="AC111" s="10" t="s">
        <v>4737</v>
      </c>
      <c r="AD111" s="48" t="s">
        <v>819</v>
      </c>
      <c r="AE111" s="110" t="s">
        <v>2979</v>
      </c>
      <c r="AF111" s="110" t="s">
        <v>2979</v>
      </c>
      <c r="AG111" s="50" t="s">
        <v>4298</v>
      </c>
      <c r="AH111" s="124">
        <v>22</v>
      </c>
      <c r="AI111" s="145" t="s">
        <v>2353</v>
      </c>
      <c r="AJ111" t="str">
        <f>_xlfn.CONCAT("CL_",clonemapC32[[#This Row],[Location]])</f>
        <v>CL_BB1-01:01</v>
      </c>
    </row>
    <row r="112" spans="27:36" x14ac:dyDescent="0.35">
      <c r="AA112" s="128" t="s">
        <v>5535</v>
      </c>
      <c r="AB112" s="10" t="s">
        <v>1049</v>
      </c>
      <c r="AC112" s="10" t="s">
        <v>4758</v>
      </c>
      <c r="AD112" s="48" t="s">
        <v>4138</v>
      </c>
      <c r="AE112" s="110" t="s">
        <v>4467</v>
      </c>
      <c r="AF112" s="110" t="s">
        <v>4467</v>
      </c>
      <c r="AG112" s="50" t="s">
        <v>4443</v>
      </c>
      <c r="AH112" s="124">
        <v>14</v>
      </c>
      <c r="AI112" s="145" t="s">
        <v>2353</v>
      </c>
      <c r="AJ112" t="str">
        <f>_xlfn.CONCAT("CL_",clonemapC32[[#This Row],[Location]])</f>
        <v>CL_BB1-01:02</v>
      </c>
    </row>
    <row r="113" spans="27:36" x14ac:dyDescent="0.35">
      <c r="AA113" s="128" t="s">
        <v>5535</v>
      </c>
      <c r="AB113" s="10" t="s">
        <v>1049</v>
      </c>
      <c r="AC113" s="10" t="s">
        <v>4779</v>
      </c>
      <c r="AD113" s="48" t="s">
        <v>4138</v>
      </c>
      <c r="AE113" s="110" t="s">
        <v>4282</v>
      </c>
      <c r="AF113" s="110" t="s">
        <v>4282</v>
      </c>
      <c r="AG113" s="50" t="s">
        <v>4108</v>
      </c>
      <c r="AH113" s="124">
        <v>13</v>
      </c>
      <c r="AI113" s="145" t="s">
        <v>2353</v>
      </c>
      <c r="AJ113" t="str">
        <f>_xlfn.CONCAT("CL_",clonemapC32[[#This Row],[Location]])</f>
        <v>CL_BB1-01:03</v>
      </c>
    </row>
    <row r="114" spans="27:36" x14ac:dyDescent="0.35">
      <c r="AA114" s="128" t="s">
        <v>5535</v>
      </c>
      <c r="AB114" s="10" t="s">
        <v>1049</v>
      </c>
      <c r="AC114" s="10" t="s">
        <v>4800</v>
      </c>
      <c r="AD114" s="48" t="s">
        <v>413</v>
      </c>
      <c r="AE114" s="110" t="s">
        <v>413</v>
      </c>
      <c r="AF114" s="110" t="s">
        <v>413</v>
      </c>
      <c r="AG114" s="50" t="s">
        <v>413</v>
      </c>
      <c r="AH114" s="125"/>
      <c r="AI114" s="145" t="s">
        <v>1636</v>
      </c>
      <c r="AJ114" t="str">
        <f>_xlfn.CONCAT("CL_",clonemapC32[[#This Row],[Location]])</f>
        <v>CL_BB1-01:04</v>
      </c>
    </row>
    <row r="115" spans="27:36" x14ac:dyDescent="0.35">
      <c r="AA115" s="128" t="s">
        <v>5535</v>
      </c>
      <c r="AB115" s="10" t="s">
        <v>1053</v>
      </c>
      <c r="AC115" s="10" t="s">
        <v>4736</v>
      </c>
      <c r="AD115" s="48" t="s">
        <v>4138</v>
      </c>
      <c r="AE115" s="110" t="s">
        <v>4148</v>
      </c>
      <c r="AF115" s="110" t="s">
        <v>4148</v>
      </c>
      <c r="AG115" s="50" t="s">
        <v>4100</v>
      </c>
      <c r="AH115" s="125">
        <v>7</v>
      </c>
      <c r="AI115" s="145" t="s">
        <v>2353</v>
      </c>
      <c r="AJ115" t="str">
        <f>_xlfn.CONCAT("CL_",clonemapC32[[#This Row],[Location]])</f>
        <v>CL_BB1-02:01</v>
      </c>
    </row>
    <row r="116" spans="27:36" x14ac:dyDescent="0.35">
      <c r="AA116" s="128" t="s">
        <v>5535</v>
      </c>
      <c r="AB116" s="10" t="s">
        <v>1053</v>
      </c>
      <c r="AC116" s="10" t="s">
        <v>4757</v>
      </c>
      <c r="AD116" s="48" t="s">
        <v>4140</v>
      </c>
      <c r="AE116" s="110" t="s">
        <v>4147</v>
      </c>
      <c r="AF116" s="110" t="s">
        <v>4147</v>
      </c>
      <c r="AG116" s="50" t="s">
        <v>4099</v>
      </c>
      <c r="AH116" s="125">
        <v>14</v>
      </c>
      <c r="AI116" s="145" t="s">
        <v>2353</v>
      </c>
      <c r="AJ116" t="str">
        <f>_xlfn.CONCAT("CL_",clonemapC32[[#This Row],[Location]])</f>
        <v>CL_BB1-02:02</v>
      </c>
    </row>
    <row r="117" spans="27:36" x14ac:dyDescent="0.35">
      <c r="AA117" s="128" t="s">
        <v>5535</v>
      </c>
      <c r="AB117" s="10" t="s">
        <v>1053</v>
      </c>
      <c r="AC117" s="10" t="s">
        <v>4778</v>
      </c>
      <c r="AD117" s="48" t="s">
        <v>4140</v>
      </c>
      <c r="AE117" s="110" t="s">
        <v>4155</v>
      </c>
      <c r="AF117" s="110" t="s">
        <v>4155</v>
      </c>
      <c r="AG117" s="50" t="s">
        <v>4123</v>
      </c>
      <c r="AH117" s="125">
        <v>14</v>
      </c>
      <c r="AI117" s="145" t="s">
        <v>2353</v>
      </c>
      <c r="AJ117" t="str">
        <f>_xlfn.CONCAT("CL_",clonemapC32[[#This Row],[Location]])</f>
        <v>CL_BB1-02:03</v>
      </c>
    </row>
    <row r="118" spans="27:36" x14ac:dyDescent="0.35">
      <c r="AA118" s="128" t="s">
        <v>5535</v>
      </c>
      <c r="AB118" s="10" t="s">
        <v>1053</v>
      </c>
      <c r="AC118" s="10" t="s">
        <v>4799</v>
      </c>
      <c r="AD118" s="48" t="s">
        <v>4140</v>
      </c>
      <c r="AE118" s="110" t="s">
        <v>4158</v>
      </c>
      <c r="AF118" s="110" t="s">
        <v>4158</v>
      </c>
      <c r="AG118" s="50" t="s">
        <v>4129</v>
      </c>
      <c r="AH118" s="124">
        <v>14</v>
      </c>
      <c r="AI118" s="145" t="s">
        <v>2353</v>
      </c>
      <c r="AJ118" t="str">
        <f>_xlfn.CONCAT("CL_",clonemapC32[[#This Row],[Location]])</f>
        <v>CL_BB1-02:04</v>
      </c>
    </row>
    <row r="119" spans="27:36" x14ac:dyDescent="0.35">
      <c r="AA119" s="128" t="s">
        <v>5535</v>
      </c>
      <c r="AB119" s="10" t="s">
        <v>1056</v>
      </c>
      <c r="AC119" s="10" t="s">
        <v>4735</v>
      </c>
      <c r="AD119" s="48" t="s">
        <v>837</v>
      </c>
      <c r="AE119" s="110" t="s">
        <v>1117</v>
      </c>
      <c r="AF119" s="110" t="s">
        <v>1117</v>
      </c>
      <c r="AG119" s="50" t="s">
        <v>4444</v>
      </c>
      <c r="AH119" s="125">
        <v>15</v>
      </c>
      <c r="AI119" s="145" t="s">
        <v>2353</v>
      </c>
      <c r="AJ119" t="str">
        <f>_xlfn.CONCAT("CL_",clonemapC32[[#This Row],[Location]])</f>
        <v>CL_BB1-03:01</v>
      </c>
    </row>
    <row r="120" spans="27:36" x14ac:dyDescent="0.35">
      <c r="AA120" s="128" t="s">
        <v>5535</v>
      </c>
      <c r="AB120" s="10" t="s">
        <v>1056</v>
      </c>
      <c r="AC120" s="10" t="s">
        <v>4756</v>
      </c>
      <c r="AD120" s="48" t="s">
        <v>834</v>
      </c>
      <c r="AE120" s="110" t="s">
        <v>1150</v>
      </c>
      <c r="AF120" s="110" t="s">
        <v>1150</v>
      </c>
      <c r="AG120" s="50" t="s">
        <v>4445</v>
      </c>
      <c r="AH120" s="125">
        <v>22</v>
      </c>
      <c r="AI120" s="145" t="s">
        <v>2353</v>
      </c>
      <c r="AJ120" t="str">
        <f>_xlfn.CONCAT("CL_",clonemapC32[[#This Row],[Location]])</f>
        <v>CL_BB1-03:02</v>
      </c>
    </row>
    <row r="121" spans="27:36" x14ac:dyDescent="0.35">
      <c r="AA121" s="128" t="s">
        <v>5535</v>
      </c>
      <c r="AB121" s="10" t="s">
        <v>1056</v>
      </c>
      <c r="AC121" s="10" t="s">
        <v>4777</v>
      </c>
      <c r="AD121" s="48" t="s">
        <v>837</v>
      </c>
      <c r="AE121" s="110" t="s">
        <v>1117</v>
      </c>
      <c r="AF121" s="110" t="s">
        <v>1117</v>
      </c>
      <c r="AG121" s="50" t="s">
        <v>3938</v>
      </c>
      <c r="AH121" s="125">
        <v>12</v>
      </c>
      <c r="AI121" s="145" t="s">
        <v>2353</v>
      </c>
      <c r="AJ121" t="str">
        <f>_xlfn.CONCAT("CL_",clonemapC32[[#This Row],[Location]])</f>
        <v>CL_BB1-03:03</v>
      </c>
    </row>
    <row r="122" spans="27:36" x14ac:dyDescent="0.35">
      <c r="AA122" s="128" t="s">
        <v>5535</v>
      </c>
      <c r="AB122" s="10" t="s">
        <v>1056</v>
      </c>
      <c r="AC122" s="10" t="s">
        <v>4798</v>
      </c>
      <c r="AD122" s="48" t="s">
        <v>413</v>
      </c>
      <c r="AE122" s="110" t="s">
        <v>413</v>
      </c>
      <c r="AF122" s="110" t="s">
        <v>413</v>
      </c>
      <c r="AG122" s="50" t="s">
        <v>413</v>
      </c>
      <c r="AH122" s="124"/>
      <c r="AI122" s="145" t="s">
        <v>1636</v>
      </c>
      <c r="AJ122" t="str">
        <f>_xlfn.CONCAT("CL_",clonemapC32[[#This Row],[Location]])</f>
        <v>CL_BB1-03:04</v>
      </c>
    </row>
    <row r="123" spans="27:36" x14ac:dyDescent="0.35">
      <c r="AA123" s="128" t="s">
        <v>5535</v>
      </c>
      <c r="AB123" s="10" t="s">
        <v>1059</v>
      </c>
      <c r="AC123" s="10" t="s">
        <v>4734</v>
      </c>
      <c r="AD123" s="48" t="s">
        <v>1721</v>
      </c>
      <c r="AE123" s="110" t="s">
        <v>2109</v>
      </c>
      <c r="AF123" s="110" t="s">
        <v>2109</v>
      </c>
      <c r="AG123" s="50" t="s">
        <v>3777</v>
      </c>
      <c r="AH123" s="125">
        <v>12</v>
      </c>
      <c r="AI123" s="145" t="s">
        <v>2353</v>
      </c>
      <c r="AJ123" t="str">
        <f>_xlfn.CONCAT("CL_",clonemapC32[[#This Row],[Location]])</f>
        <v>CL_BB1-04:01</v>
      </c>
    </row>
    <row r="124" spans="27:36" x14ac:dyDescent="0.35">
      <c r="AA124" s="128" t="s">
        <v>5535</v>
      </c>
      <c r="AB124" s="10" t="s">
        <v>1059</v>
      </c>
      <c r="AC124" s="10" t="s">
        <v>4755</v>
      </c>
      <c r="AD124" s="48" t="s">
        <v>915</v>
      </c>
      <c r="AE124" s="110" t="s">
        <v>1100</v>
      </c>
      <c r="AF124" s="110" t="s">
        <v>1100</v>
      </c>
      <c r="AG124" s="50" t="s">
        <v>3940</v>
      </c>
      <c r="AH124" s="125">
        <v>18</v>
      </c>
      <c r="AI124" s="145" t="s">
        <v>2353</v>
      </c>
      <c r="AJ124" t="str">
        <f>_xlfn.CONCAT("CL_",clonemapC32[[#This Row],[Location]])</f>
        <v>CL_BB1-04:02</v>
      </c>
    </row>
    <row r="125" spans="27:36" x14ac:dyDescent="0.35">
      <c r="AA125" s="128" t="s">
        <v>5535</v>
      </c>
      <c r="AB125" s="10" t="s">
        <v>1059</v>
      </c>
      <c r="AC125" s="10" t="s">
        <v>4776</v>
      </c>
      <c r="AD125" s="48" t="s">
        <v>4468</v>
      </c>
      <c r="AE125" s="110" t="s">
        <v>4469</v>
      </c>
      <c r="AF125" s="110" t="s">
        <v>4469</v>
      </c>
      <c r="AG125" s="50" t="s">
        <v>4446</v>
      </c>
      <c r="AH125" s="125">
        <v>14</v>
      </c>
      <c r="AI125" s="145" t="s">
        <v>2353</v>
      </c>
      <c r="AJ125" t="str">
        <f>_xlfn.CONCAT("CL_",clonemapC32[[#This Row],[Location]])</f>
        <v>CL_BB1-04:03</v>
      </c>
    </row>
    <row r="126" spans="27:36" x14ac:dyDescent="0.35">
      <c r="AA126" s="128" t="s">
        <v>5535</v>
      </c>
      <c r="AB126" s="10" t="s">
        <v>1059</v>
      </c>
      <c r="AC126" s="10" t="s">
        <v>4797</v>
      </c>
      <c r="AD126" s="48" t="s">
        <v>819</v>
      </c>
      <c r="AE126" s="110" t="s">
        <v>2979</v>
      </c>
      <c r="AF126" s="110" t="s">
        <v>2979</v>
      </c>
      <c r="AG126" s="50" t="s">
        <v>3631</v>
      </c>
      <c r="AH126" s="124">
        <v>6</v>
      </c>
      <c r="AI126" s="145" t="s">
        <v>2353</v>
      </c>
      <c r="AJ126" t="str">
        <f>_xlfn.CONCAT("CL_",clonemapC32[[#This Row],[Location]])</f>
        <v>CL_BB1-04:04</v>
      </c>
    </row>
    <row r="127" spans="27:36" x14ac:dyDescent="0.35">
      <c r="AA127" s="128" t="s">
        <v>5535</v>
      </c>
      <c r="AB127" s="10" t="s">
        <v>1062</v>
      </c>
      <c r="AC127" s="10" t="s">
        <v>4733</v>
      </c>
      <c r="AD127" s="48" t="s">
        <v>2485</v>
      </c>
      <c r="AE127" s="110" t="s">
        <v>2334</v>
      </c>
      <c r="AF127" s="110" t="s">
        <v>2334</v>
      </c>
      <c r="AG127" s="132" t="s">
        <v>3757</v>
      </c>
      <c r="AH127" s="125">
        <v>17</v>
      </c>
      <c r="AI127" s="145" t="s">
        <v>2353</v>
      </c>
      <c r="AJ127" t="str">
        <f>_xlfn.CONCAT("CL_",clonemapC32[[#This Row],[Location]])</f>
        <v>CL_BB1-05:01</v>
      </c>
    </row>
    <row r="128" spans="27:36" x14ac:dyDescent="0.35">
      <c r="AA128" s="128" t="s">
        <v>5535</v>
      </c>
      <c r="AB128" s="10" t="s">
        <v>1062</v>
      </c>
      <c r="AC128" s="10" t="s">
        <v>4754</v>
      </c>
      <c r="AD128" s="48" t="s">
        <v>824</v>
      </c>
      <c r="AE128" s="110" t="s">
        <v>2107</v>
      </c>
      <c r="AF128" s="110" t="s">
        <v>2107</v>
      </c>
      <c r="AG128" s="50" t="s">
        <v>4447</v>
      </c>
      <c r="AH128" s="125">
        <v>10</v>
      </c>
      <c r="AI128" s="145" t="s">
        <v>2353</v>
      </c>
      <c r="AJ128" t="str">
        <f>_xlfn.CONCAT("CL_",clonemapC32[[#This Row],[Location]])</f>
        <v>CL_BB1-05:02</v>
      </c>
    </row>
    <row r="129" spans="27:36" x14ac:dyDescent="0.35">
      <c r="AA129" s="128" t="s">
        <v>5535</v>
      </c>
      <c r="AB129" s="10" t="s">
        <v>1062</v>
      </c>
      <c r="AC129" s="10" t="s">
        <v>4775</v>
      </c>
      <c r="AD129" s="48" t="s">
        <v>824</v>
      </c>
      <c r="AE129" s="110" t="s">
        <v>2107</v>
      </c>
      <c r="AF129" s="110" t="s">
        <v>2107</v>
      </c>
      <c r="AG129" s="50" t="s">
        <v>4137</v>
      </c>
      <c r="AH129" s="125">
        <v>19</v>
      </c>
      <c r="AI129" s="145" t="s">
        <v>2353</v>
      </c>
      <c r="AJ129" t="str">
        <f>_xlfn.CONCAT("CL_",clonemapC32[[#This Row],[Location]])</f>
        <v>CL_BB1-05:03</v>
      </c>
    </row>
    <row r="130" spans="27:36" x14ac:dyDescent="0.35">
      <c r="AA130" s="128" t="s">
        <v>5535</v>
      </c>
      <c r="AB130" s="10" t="s">
        <v>1062</v>
      </c>
      <c r="AC130" s="10" t="s">
        <v>4796</v>
      </c>
      <c r="AD130" s="48" t="s">
        <v>413</v>
      </c>
      <c r="AE130" s="110" t="s">
        <v>413</v>
      </c>
      <c r="AF130" s="110" t="s">
        <v>413</v>
      </c>
      <c r="AG130" s="50" t="s">
        <v>413</v>
      </c>
      <c r="AH130" s="124"/>
      <c r="AI130" s="145" t="s">
        <v>1636</v>
      </c>
      <c r="AJ130" t="str">
        <f>_xlfn.CONCAT("CL_",clonemapC32[[#This Row],[Location]])</f>
        <v>CL_BB1-05:04</v>
      </c>
    </row>
    <row r="131" spans="27:36" x14ac:dyDescent="0.35">
      <c r="AA131" s="128" t="s">
        <v>5535</v>
      </c>
      <c r="AB131" s="10" t="s">
        <v>1065</v>
      </c>
      <c r="AC131" s="10" t="s">
        <v>4732</v>
      </c>
      <c r="AD131" s="48" t="s">
        <v>837</v>
      </c>
      <c r="AE131" s="110" t="s">
        <v>1099</v>
      </c>
      <c r="AF131" s="110" t="s">
        <v>1099</v>
      </c>
      <c r="AG131" s="50" t="s">
        <v>3962</v>
      </c>
      <c r="AH131" s="125">
        <v>21</v>
      </c>
      <c r="AI131" s="145" t="s">
        <v>2353</v>
      </c>
      <c r="AJ131" t="str">
        <f>_xlfn.CONCAT("CL_",clonemapC32[[#This Row],[Location]])</f>
        <v>CL_BB1-06:01</v>
      </c>
    </row>
    <row r="132" spans="27:36" x14ac:dyDescent="0.35">
      <c r="AA132" s="128" t="s">
        <v>5535</v>
      </c>
      <c r="AB132" s="10" t="s">
        <v>1065</v>
      </c>
      <c r="AC132" s="10" t="s">
        <v>4753</v>
      </c>
      <c r="AD132" s="48" t="s">
        <v>2092</v>
      </c>
      <c r="AE132" s="110" t="s">
        <v>2110</v>
      </c>
      <c r="AF132" s="110" t="s">
        <v>2110</v>
      </c>
      <c r="AG132" s="50" t="s">
        <v>3939</v>
      </c>
      <c r="AH132" s="125">
        <v>28</v>
      </c>
      <c r="AI132" s="145" t="s">
        <v>2353</v>
      </c>
      <c r="AJ132" t="str">
        <f>_xlfn.CONCAT("CL_",clonemapC32[[#This Row],[Location]])</f>
        <v>CL_BB1-06:02</v>
      </c>
    </row>
    <row r="133" spans="27:36" x14ac:dyDescent="0.35">
      <c r="AA133" s="128" t="s">
        <v>5535</v>
      </c>
      <c r="AB133" s="10" t="s">
        <v>1065</v>
      </c>
      <c r="AC133" s="10" t="s">
        <v>4774</v>
      </c>
      <c r="AD133" s="48" t="s">
        <v>413</v>
      </c>
      <c r="AE133" s="110" t="s">
        <v>413</v>
      </c>
      <c r="AF133" s="110" t="s">
        <v>413</v>
      </c>
      <c r="AG133" s="50" t="s">
        <v>413</v>
      </c>
      <c r="AH133" s="125"/>
      <c r="AI133" s="145" t="s">
        <v>1636</v>
      </c>
      <c r="AJ133" t="str">
        <f>_xlfn.CONCAT("CL_",clonemapC32[[#This Row],[Location]])</f>
        <v>CL_BB1-06:03</v>
      </c>
    </row>
    <row r="134" spans="27:36" x14ac:dyDescent="0.35">
      <c r="AA134" s="128" t="s">
        <v>5535</v>
      </c>
      <c r="AB134" s="10" t="s">
        <v>1065</v>
      </c>
      <c r="AC134" s="10" t="s">
        <v>4795</v>
      </c>
      <c r="AD134" s="48" t="s">
        <v>413</v>
      </c>
      <c r="AE134" s="110" t="s">
        <v>413</v>
      </c>
      <c r="AF134" s="110" t="s">
        <v>413</v>
      </c>
      <c r="AG134" s="50" t="s">
        <v>413</v>
      </c>
      <c r="AH134" s="124"/>
      <c r="AI134" s="145" t="s">
        <v>1636</v>
      </c>
      <c r="AJ134" t="str">
        <f>_xlfn.CONCAT("CL_",clonemapC32[[#This Row],[Location]])</f>
        <v>CL_BB1-06:04</v>
      </c>
    </row>
    <row r="135" spans="27:36" x14ac:dyDescent="0.35">
      <c r="AA135" s="128" t="s">
        <v>5535</v>
      </c>
      <c r="AB135" s="10" t="s">
        <v>1067</v>
      </c>
      <c r="AC135" s="10" t="s">
        <v>4731</v>
      </c>
      <c r="AD135" s="48" t="s">
        <v>413</v>
      </c>
      <c r="AE135" s="110" t="s">
        <v>413</v>
      </c>
      <c r="AF135" s="110" t="s">
        <v>413</v>
      </c>
      <c r="AG135" s="50" t="s">
        <v>413</v>
      </c>
      <c r="AH135" s="124"/>
      <c r="AI135" s="145" t="s">
        <v>1636</v>
      </c>
      <c r="AJ135" t="str">
        <f>_xlfn.CONCAT("CL_",clonemapC32[[#This Row],[Location]])</f>
        <v>CL_BB1-07:01</v>
      </c>
    </row>
    <row r="136" spans="27:36" x14ac:dyDescent="0.35">
      <c r="AA136" s="128" t="s">
        <v>5535</v>
      </c>
      <c r="AB136" s="10" t="s">
        <v>1067</v>
      </c>
      <c r="AC136" s="10" t="s">
        <v>4752</v>
      </c>
      <c r="AD136" s="48" t="s">
        <v>413</v>
      </c>
      <c r="AE136" s="110" t="s">
        <v>413</v>
      </c>
      <c r="AF136" s="110" t="s">
        <v>413</v>
      </c>
      <c r="AG136" s="50" t="s">
        <v>413</v>
      </c>
      <c r="AH136" s="124"/>
      <c r="AI136" s="145" t="s">
        <v>1636</v>
      </c>
      <c r="AJ136" t="str">
        <f>_xlfn.CONCAT("CL_",clonemapC32[[#This Row],[Location]])</f>
        <v>CL_BB1-07:02</v>
      </c>
    </row>
    <row r="137" spans="27:36" x14ac:dyDescent="0.35">
      <c r="AA137" s="128" t="s">
        <v>5535</v>
      </c>
      <c r="AB137" s="10" t="s">
        <v>1067</v>
      </c>
      <c r="AC137" s="10" t="s">
        <v>4773</v>
      </c>
      <c r="AD137" s="48" t="s">
        <v>413</v>
      </c>
      <c r="AE137" s="110" t="s">
        <v>413</v>
      </c>
      <c r="AF137" s="110" t="s">
        <v>413</v>
      </c>
      <c r="AG137" s="50" t="s">
        <v>413</v>
      </c>
      <c r="AH137" s="124"/>
      <c r="AI137" s="145" t="s">
        <v>1636</v>
      </c>
      <c r="AJ137" t="str">
        <f>_xlfn.CONCAT("CL_",clonemapC32[[#This Row],[Location]])</f>
        <v>CL_BB1-07:03</v>
      </c>
    </row>
    <row r="138" spans="27:36" x14ac:dyDescent="0.35">
      <c r="AA138" s="128" t="s">
        <v>5535</v>
      </c>
      <c r="AB138" s="10" t="s">
        <v>1067</v>
      </c>
      <c r="AC138" s="10" t="s">
        <v>4794</v>
      </c>
      <c r="AD138" s="48" t="s">
        <v>413</v>
      </c>
      <c r="AE138" s="110" t="s">
        <v>413</v>
      </c>
      <c r="AF138" s="110" t="s">
        <v>413</v>
      </c>
      <c r="AG138" s="50" t="s">
        <v>413</v>
      </c>
      <c r="AH138" s="124"/>
      <c r="AI138" s="145" t="s">
        <v>1636</v>
      </c>
      <c r="AJ138" t="str">
        <f>_xlfn.CONCAT("CL_",clonemapC32[[#This Row],[Location]])</f>
        <v>CL_BB1-07:04</v>
      </c>
    </row>
    <row r="139" spans="27:36" x14ac:dyDescent="0.35">
      <c r="AA139" s="128" t="s">
        <v>5535</v>
      </c>
      <c r="AB139" s="10" t="s">
        <v>1068</v>
      </c>
      <c r="AC139" s="10" t="s">
        <v>4744</v>
      </c>
      <c r="AD139" s="48" t="s">
        <v>915</v>
      </c>
      <c r="AE139" s="110" t="s">
        <v>1100</v>
      </c>
      <c r="AF139" s="110" t="s">
        <v>1100</v>
      </c>
      <c r="AG139" s="50" t="s">
        <v>3958</v>
      </c>
      <c r="AH139" s="124">
        <v>15</v>
      </c>
      <c r="AI139" s="145" t="s">
        <v>2353</v>
      </c>
      <c r="AJ139" t="str">
        <f>_xlfn.CONCAT("CL_",clonemapC32[[#This Row],[Location]])</f>
        <v>CL_BB2-01:01</v>
      </c>
    </row>
    <row r="140" spans="27:36" x14ac:dyDescent="0.35">
      <c r="AA140" s="128" t="s">
        <v>5535</v>
      </c>
      <c r="AB140" s="10" t="s">
        <v>1068</v>
      </c>
      <c r="AC140" s="10" t="s">
        <v>4765</v>
      </c>
      <c r="AD140" s="48" t="s">
        <v>915</v>
      </c>
      <c r="AE140" s="110" t="s">
        <v>1100</v>
      </c>
      <c r="AF140" s="110" t="s">
        <v>1100</v>
      </c>
      <c r="AG140" s="50" t="s">
        <v>4448</v>
      </c>
      <c r="AH140" s="124">
        <v>11</v>
      </c>
      <c r="AI140" s="145" t="s">
        <v>2353</v>
      </c>
      <c r="AJ140" t="str">
        <f>_xlfn.CONCAT("CL_",clonemapC32[[#This Row],[Location]])</f>
        <v>CL_BB2-01:02</v>
      </c>
    </row>
    <row r="141" spans="27:36" x14ac:dyDescent="0.35">
      <c r="AA141" s="128" t="s">
        <v>5535</v>
      </c>
      <c r="AB141" s="10" t="s">
        <v>1068</v>
      </c>
      <c r="AC141" s="10" t="s">
        <v>4786</v>
      </c>
      <c r="AD141" s="48" t="s">
        <v>915</v>
      </c>
      <c r="AE141" s="110" t="s">
        <v>1100</v>
      </c>
      <c r="AF141" s="110" t="s">
        <v>1100</v>
      </c>
      <c r="AG141" s="50" t="s">
        <v>3941</v>
      </c>
      <c r="AH141" s="124">
        <v>13</v>
      </c>
      <c r="AI141" s="145" t="s">
        <v>2353</v>
      </c>
      <c r="AJ141" t="str">
        <f>_xlfn.CONCAT("CL_",clonemapC32[[#This Row],[Location]])</f>
        <v>CL_BB2-01:03</v>
      </c>
    </row>
    <row r="142" spans="27:36" x14ac:dyDescent="0.35">
      <c r="AA142" s="128" t="s">
        <v>5535</v>
      </c>
      <c r="AB142" s="10" t="s">
        <v>1068</v>
      </c>
      <c r="AC142" s="10" t="s">
        <v>4807</v>
      </c>
      <c r="AD142" s="48" t="s">
        <v>819</v>
      </c>
      <c r="AE142" s="110" t="s">
        <v>2979</v>
      </c>
      <c r="AF142" s="110" t="s">
        <v>2979</v>
      </c>
      <c r="AG142" s="50" t="s">
        <v>3618</v>
      </c>
      <c r="AH142" s="124">
        <v>10</v>
      </c>
      <c r="AI142" s="145" t="s">
        <v>2353</v>
      </c>
      <c r="AJ142" t="str">
        <f>_xlfn.CONCAT("CL_",clonemapC32[[#This Row],[Location]])</f>
        <v>CL_BB2-01:04</v>
      </c>
    </row>
    <row r="143" spans="27:36" x14ac:dyDescent="0.35">
      <c r="AA143" s="128" t="s">
        <v>5535</v>
      </c>
      <c r="AB143" s="10" t="s">
        <v>1071</v>
      </c>
      <c r="AC143" s="10" t="s">
        <v>4743</v>
      </c>
      <c r="AD143" s="48" t="s">
        <v>837</v>
      </c>
      <c r="AE143" s="110" t="s">
        <v>1117</v>
      </c>
      <c r="AF143" s="110" t="s">
        <v>1117</v>
      </c>
      <c r="AG143" s="50" t="s">
        <v>3928</v>
      </c>
      <c r="AH143" s="124">
        <v>30</v>
      </c>
      <c r="AI143" s="145" t="s">
        <v>2353</v>
      </c>
      <c r="AJ143" t="str">
        <f>_xlfn.CONCAT("CL_",clonemapC32[[#This Row],[Location]])</f>
        <v>CL_BB2-02:01</v>
      </c>
    </row>
    <row r="144" spans="27:36" x14ac:dyDescent="0.35">
      <c r="AA144" s="128" t="s">
        <v>5535</v>
      </c>
      <c r="AB144" s="10" t="s">
        <v>1071</v>
      </c>
      <c r="AC144" s="10" t="s">
        <v>4764</v>
      </c>
      <c r="AD144" s="48" t="s">
        <v>837</v>
      </c>
      <c r="AE144" s="110" t="s">
        <v>1117</v>
      </c>
      <c r="AF144" s="110" t="s">
        <v>1117</v>
      </c>
      <c r="AG144" s="50" t="s">
        <v>3932</v>
      </c>
      <c r="AH144" s="124">
        <v>5</v>
      </c>
      <c r="AI144" s="145" t="s">
        <v>2353</v>
      </c>
      <c r="AJ144" t="str">
        <f>_xlfn.CONCAT("CL_",clonemapC32[[#This Row],[Location]])</f>
        <v>CL_BB2-02:02</v>
      </c>
    </row>
    <row r="145" spans="27:36" x14ac:dyDescent="0.35">
      <c r="AA145" s="128" t="s">
        <v>5535</v>
      </c>
      <c r="AB145" s="10" t="s">
        <v>1071</v>
      </c>
      <c r="AC145" s="10" t="s">
        <v>4785</v>
      </c>
      <c r="AD145" s="48" t="s">
        <v>834</v>
      </c>
      <c r="AE145" s="110" t="s">
        <v>1150</v>
      </c>
      <c r="AF145" s="110" t="s">
        <v>1150</v>
      </c>
      <c r="AG145" s="50" t="s">
        <v>3753</v>
      </c>
      <c r="AH145" s="124">
        <v>14</v>
      </c>
      <c r="AI145" s="145" t="s">
        <v>2353</v>
      </c>
      <c r="AJ145" t="str">
        <f>_xlfn.CONCAT("CL_",clonemapC32[[#This Row],[Location]])</f>
        <v>CL_BB2-02:03</v>
      </c>
    </row>
    <row r="146" spans="27:36" x14ac:dyDescent="0.35">
      <c r="AA146" s="128" t="s">
        <v>5535</v>
      </c>
      <c r="AB146" s="10" t="s">
        <v>1071</v>
      </c>
      <c r="AC146" s="10" t="s">
        <v>4806</v>
      </c>
      <c r="AD146" s="48" t="s">
        <v>413</v>
      </c>
      <c r="AE146" s="110" t="s">
        <v>413</v>
      </c>
      <c r="AF146" s="110" t="s">
        <v>413</v>
      </c>
      <c r="AG146" s="50" t="s">
        <v>413</v>
      </c>
      <c r="AH146" s="124"/>
      <c r="AI146" s="145" t="s">
        <v>1636</v>
      </c>
      <c r="AJ146" t="str">
        <f>_xlfn.CONCAT("CL_",clonemapC32[[#This Row],[Location]])</f>
        <v>CL_BB2-02:04</v>
      </c>
    </row>
    <row r="147" spans="27:36" x14ac:dyDescent="0.35">
      <c r="AA147" s="128" t="s">
        <v>5535</v>
      </c>
      <c r="AB147" s="10" t="s">
        <v>1072</v>
      </c>
      <c r="AC147" s="10" t="s">
        <v>4742</v>
      </c>
      <c r="AD147" s="48" t="s">
        <v>1475</v>
      </c>
      <c r="AE147" s="110" t="s">
        <v>1634</v>
      </c>
      <c r="AF147" s="110" t="s">
        <v>1634</v>
      </c>
      <c r="AG147" s="50" t="s">
        <v>4292</v>
      </c>
      <c r="AH147" s="124">
        <v>17</v>
      </c>
      <c r="AI147" s="145" t="s">
        <v>2353</v>
      </c>
      <c r="AJ147" t="str">
        <f>_xlfn.CONCAT("CL_",clonemapC32[[#This Row],[Location]])</f>
        <v>CL_BB2-03:01</v>
      </c>
    </row>
    <row r="148" spans="27:36" x14ac:dyDescent="0.35">
      <c r="AA148" s="128" t="s">
        <v>5535</v>
      </c>
      <c r="AB148" s="10" t="s">
        <v>1072</v>
      </c>
      <c r="AC148" s="10" t="s">
        <v>4763</v>
      </c>
      <c r="AD148" s="48" t="s">
        <v>824</v>
      </c>
      <c r="AE148" s="110" t="s">
        <v>2107</v>
      </c>
      <c r="AF148" s="110" t="s">
        <v>2107</v>
      </c>
      <c r="AG148" s="50" t="s">
        <v>3746</v>
      </c>
      <c r="AH148" s="124">
        <v>18</v>
      </c>
      <c r="AI148" s="145" t="s">
        <v>2353</v>
      </c>
      <c r="AJ148" t="str">
        <f>_xlfn.CONCAT("CL_",clonemapC32[[#This Row],[Location]])</f>
        <v>CL_BB2-03:02</v>
      </c>
    </row>
    <row r="149" spans="27:36" x14ac:dyDescent="0.35">
      <c r="AA149" s="128" t="s">
        <v>5535</v>
      </c>
      <c r="AB149" s="10" t="s">
        <v>1072</v>
      </c>
      <c r="AC149" s="10" t="s">
        <v>4784</v>
      </c>
      <c r="AD149" s="48" t="s">
        <v>1475</v>
      </c>
      <c r="AE149" s="110" t="s">
        <v>1634</v>
      </c>
      <c r="AF149" s="110" t="s">
        <v>1634</v>
      </c>
      <c r="AG149" s="50" t="s">
        <v>3620</v>
      </c>
      <c r="AH149" s="124">
        <v>14</v>
      </c>
      <c r="AI149" s="145" t="s">
        <v>2353</v>
      </c>
      <c r="AJ149" t="str">
        <f>_xlfn.CONCAT("CL_",clonemapC32[[#This Row],[Location]])</f>
        <v>CL_BB2-03:03</v>
      </c>
    </row>
    <row r="150" spans="27:36" x14ac:dyDescent="0.35">
      <c r="AA150" s="128" t="s">
        <v>5535</v>
      </c>
      <c r="AB150" s="10" t="s">
        <v>1072</v>
      </c>
      <c r="AC150" s="10" t="s">
        <v>4805</v>
      </c>
      <c r="AD150" s="48" t="s">
        <v>413</v>
      </c>
      <c r="AE150" s="110" t="s">
        <v>413</v>
      </c>
      <c r="AF150" s="110" t="s">
        <v>413</v>
      </c>
      <c r="AG150" s="50" t="s">
        <v>413</v>
      </c>
      <c r="AH150" s="124"/>
      <c r="AI150" s="145" t="s">
        <v>1636</v>
      </c>
      <c r="AJ150" t="str">
        <f>_xlfn.CONCAT("CL_",clonemapC32[[#This Row],[Location]])</f>
        <v>CL_BB2-03:04</v>
      </c>
    </row>
    <row r="151" spans="27:36" x14ac:dyDescent="0.35">
      <c r="AA151" s="128" t="s">
        <v>5535</v>
      </c>
      <c r="AB151" s="10" t="s">
        <v>1075</v>
      </c>
      <c r="AC151" s="10" t="s">
        <v>4741</v>
      </c>
      <c r="AD151" s="48" t="s">
        <v>4138</v>
      </c>
      <c r="AE151" s="110" t="s">
        <v>4148</v>
      </c>
      <c r="AF151" s="110" t="s">
        <v>4148</v>
      </c>
      <c r="AG151" s="50" t="s">
        <v>4100</v>
      </c>
      <c r="AH151" s="124">
        <v>7</v>
      </c>
      <c r="AI151" s="145" t="s">
        <v>2353</v>
      </c>
      <c r="AJ151" t="str">
        <f>_xlfn.CONCAT("CL_",clonemapC32[[#This Row],[Location]])</f>
        <v>CL_BB2-04:01</v>
      </c>
    </row>
    <row r="152" spans="27:36" x14ac:dyDescent="0.35">
      <c r="AA152" s="128" t="s">
        <v>5535</v>
      </c>
      <c r="AB152" s="10" t="s">
        <v>1075</v>
      </c>
      <c r="AC152" s="10" t="s">
        <v>4762</v>
      </c>
      <c r="AD152" s="48" t="s">
        <v>824</v>
      </c>
      <c r="AE152" s="110" t="s">
        <v>2107</v>
      </c>
      <c r="AF152" s="110" t="s">
        <v>2107</v>
      </c>
      <c r="AG152" s="50" t="s">
        <v>3748</v>
      </c>
      <c r="AH152" s="124">
        <v>15</v>
      </c>
      <c r="AI152" s="145" t="s">
        <v>2353</v>
      </c>
      <c r="AJ152" t="str">
        <f>_xlfn.CONCAT("CL_",clonemapC32[[#This Row],[Location]])</f>
        <v>CL_BB2-04:02</v>
      </c>
    </row>
    <row r="153" spans="27:36" x14ac:dyDescent="0.35">
      <c r="AA153" s="128" t="s">
        <v>5535</v>
      </c>
      <c r="AB153" s="10" t="s">
        <v>1075</v>
      </c>
      <c r="AC153" s="10" t="s">
        <v>4783</v>
      </c>
      <c r="AD153" s="48" t="s">
        <v>824</v>
      </c>
      <c r="AE153" s="110" t="s">
        <v>2107</v>
      </c>
      <c r="AF153" s="110" t="s">
        <v>2107</v>
      </c>
      <c r="AG153" s="50" t="s">
        <v>3925</v>
      </c>
      <c r="AH153" s="124">
        <v>18</v>
      </c>
      <c r="AI153" s="145" t="s">
        <v>2353</v>
      </c>
      <c r="AJ153" t="str">
        <f>_xlfn.CONCAT("CL_",clonemapC32[[#This Row],[Location]])</f>
        <v>CL_BB2-04:03</v>
      </c>
    </row>
    <row r="154" spans="27:36" x14ac:dyDescent="0.35">
      <c r="AA154" s="128" t="s">
        <v>5535</v>
      </c>
      <c r="AB154" s="10" t="s">
        <v>1075</v>
      </c>
      <c r="AC154" s="10" t="s">
        <v>4804</v>
      </c>
      <c r="AD154" s="48" t="s">
        <v>824</v>
      </c>
      <c r="AE154" s="110" t="s">
        <v>2107</v>
      </c>
      <c r="AF154" s="110" t="s">
        <v>2107</v>
      </c>
      <c r="AG154" s="50" t="s">
        <v>3926</v>
      </c>
      <c r="AH154" s="124">
        <v>10</v>
      </c>
      <c r="AI154" s="145" t="s">
        <v>2353</v>
      </c>
      <c r="AJ154" t="str">
        <f>_xlfn.CONCAT("CL_",clonemapC32[[#This Row],[Location]])</f>
        <v>CL_BB2-04:04</v>
      </c>
    </row>
    <row r="155" spans="27:36" x14ac:dyDescent="0.35">
      <c r="AA155" s="128" t="s">
        <v>5535</v>
      </c>
      <c r="AB155" s="10" t="s">
        <v>1077</v>
      </c>
      <c r="AC155" s="10" t="s">
        <v>4740</v>
      </c>
      <c r="AD155" s="48" t="s">
        <v>1475</v>
      </c>
      <c r="AE155" s="110" t="s">
        <v>1634</v>
      </c>
      <c r="AF155" s="110" t="s">
        <v>1634</v>
      </c>
      <c r="AG155" s="50" t="s">
        <v>3620</v>
      </c>
      <c r="AH155" s="124">
        <v>12</v>
      </c>
      <c r="AI155" s="145" t="s">
        <v>2353</v>
      </c>
      <c r="AJ155" t="str">
        <f>_xlfn.CONCAT("CL_",clonemapC32[[#This Row],[Location]])</f>
        <v>CL_BB2-05:01</v>
      </c>
    </row>
    <row r="156" spans="27:36" x14ac:dyDescent="0.35">
      <c r="AA156" s="128" t="s">
        <v>5535</v>
      </c>
      <c r="AB156" s="10" t="s">
        <v>1077</v>
      </c>
      <c r="AC156" s="10" t="s">
        <v>4761</v>
      </c>
      <c r="AD156" s="48" t="s">
        <v>4140</v>
      </c>
      <c r="AE156" s="110" t="s">
        <v>4141</v>
      </c>
      <c r="AF156" s="110" t="s">
        <v>4141</v>
      </c>
      <c r="AG156" s="50" t="s">
        <v>4088</v>
      </c>
      <c r="AH156" s="124">
        <v>14</v>
      </c>
      <c r="AI156" s="145" t="s">
        <v>2353</v>
      </c>
      <c r="AJ156" t="str">
        <f>_xlfn.CONCAT("CL_",clonemapC32[[#This Row],[Location]])</f>
        <v>CL_BB2-05:02</v>
      </c>
    </row>
    <row r="157" spans="27:36" x14ac:dyDescent="0.35">
      <c r="AA157" s="128" t="s">
        <v>5535</v>
      </c>
      <c r="AB157" s="10" t="s">
        <v>1077</v>
      </c>
      <c r="AC157" s="10" t="s">
        <v>4782</v>
      </c>
      <c r="AD157" s="48" t="s">
        <v>4468</v>
      </c>
      <c r="AE157" s="110" t="s">
        <v>4470</v>
      </c>
      <c r="AF157" s="110" t="s">
        <v>4470</v>
      </c>
      <c r="AG157" s="50" t="s">
        <v>4449</v>
      </c>
      <c r="AH157" s="124">
        <v>13</v>
      </c>
      <c r="AI157" s="145" t="s">
        <v>2353</v>
      </c>
      <c r="AJ157" t="str">
        <f>_xlfn.CONCAT("CL_",clonemapC32[[#This Row],[Location]])</f>
        <v>CL_BB2-05:03</v>
      </c>
    </row>
    <row r="158" spans="27:36" x14ac:dyDescent="0.35">
      <c r="AA158" s="128" t="s">
        <v>5535</v>
      </c>
      <c r="AB158" s="10" t="s">
        <v>1077</v>
      </c>
      <c r="AC158" s="10" t="s">
        <v>4803</v>
      </c>
      <c r="AD158" s="48" t="s">
        <v>834</v>
      </c>
      <c r="AE158" s="110" t="s">
        <v>1150</v>
      </c>
      <c r="AF158" s="110" t="s">
        <v>1150</v>
      </c>
      <c r="AG158" s="50" t="s">
        <v>4299</v>
      </c>
      <c r="AH158" s="124">
        <v>9</v>
      </c>
      <c r="AI158" s="145" t="s">
        <v>2353</v>
      </c>
      <c r="AJ158" t="str">
        <f>_xlfn.CONCAT("CL_",clonemapC32[[#This Row],[Location]])</f>
        <v>CL_BB2-05:04</v>
      </c>
    </row>
    <row r="159" spans="27:36" x14ac:dyDescent="0.35">
      <c r="AA159" s="128" t="s">
        <v>5535</v>
      </c>
      <c r="AB159" s="10" t="s">
        <v>1078</v>
      </c>
      <c r="AC159" s="10" t="s">
        <v>4739</v>
      </c>
      <c r="AD159" s="48" t="s">
        <v>837</v>
      </c>
      <c r="AE159" s="110" t="s">
        <v>1117</v>
      </c>
      <c r="AF159" s="110" t="s">
        <v>1117</v>
      </c>
      <c r="AG159" s="50" t="s">
        <v>4450</v>
      </c>
      <c r="AH159" s="124">
        <v>17</v>
      </c>
      <c r="AI159" s="145" t="s">
        <v>2353</v>
      </c>
      <c r="AJ159" t="str">
        <f>_xlfn.CONCAT("CL_",clonemapC32[[#This Row],[Location]])</f>
        <v>CL_BB2-06:01</v>
      </c>
    </row>
    <row r="160" spans="27:36" x14ac:dyDescent="0.35">
      <c r="AA160" s="128" t="s">
        <v>5535</v>
      </c>
      <c r="AB160" s="10" t="s">
        <v>1078</v>
      </c>
      <c r="AC160" s="10" t="s">
        <v>4760</v>
      </c>
      <c r="AD160" s="48" t="s">
        <v>837</v>
      </c>
      <c r="AE160" s="110" t="s">
        <v>1117</v>
      </c>
      <c r="AF160" s="110" t="s">
        <v>1117</v>
      </c>
      <c r="AG160" s="50" t="s">
        <v>3933</v>
      </c>
      <c r="AH160" s="124">
        <v>26</v>
      </c>
      <c r="AI160" s="145" t="s">
        <v>2353</v>
      </c>
      <c r="AJ160" t="str">
        <f>_xlfn.CONCAT("CL_",clonemapC32[[#This Row],[Location]])</f>
        <v>CL_BB2-06:02</v>
      </c>
    </row>
    <row r="161" spans="27:36" x14ac:dyDescent="0.35">
      <c r="AA161" s="128" t="s">
        <v>5535</v>
      </c>
      <c r="AB161" s="10" t="s">
        <v>1078</v>
      </c>
      <c r="AC161" s="10" t="s">
        <v>4781</v>
      </c>
      <c r="AD161" s="48" t="s">
        <v>413</v>
      </c>
      <c r="AE161" s="110" t="s">
        <v>413</v>
      </c>
      <c r="AF161" s="110" t="s">
        <v>413</v>
      </c>
      <c r="AG161" s="50" t="s">
        <v>413</v>
      </c>
      <c r="AH161" s="124"/>
      <c r="AI161" s="145" t="s">
        <v>1636</v>
      </c>
      <c r="AJ161" t="str">
        <f>_xlfn.CONCAT("CL_",clonemapC32[[#This Row],[Location]])</f>
        <v>CL_BB2-06:03</v>
      </c>
    </row>
    <row r="162" spans="27:36" x14ac:dyDescent="0.35">
      <c r="AA162" s="128" t="s">
        <v>5535</v>
      </c>
      <c r="AB162" s="10" t="s">
        <v>1078</v>
      </c>
      <c r="AC162" s="51" t="s">
        <v>4802</v>
      </c>
      <c r="AD162" s="48" t="s">
        <v>413</v>
      </c>
      <c r="AE162" s="110" t="s">
        <v>413</v>
      </c>
      <c r="AF162" s="110" t="s">
        <v>413</v>
      </c>
      <c r="AG162" s="50" t="s">
        <v>413</v>
      </c>
      <c r="AH162" s="124"/>
      <c r="AI162" s="145" t="s">
        <v>1636</v>
      </c>
      <c r="AJ162" t="str">
        <f>_xlfn.CONCAT("CL_",clonemapC32[[#This Row],[Location]])</f>
        <v>CL_BB2-06:04</v>
      </c>
    </row>
    <row r="163" spans="27:36" x14ac:dyDescent="0.35">
      <c r="AA163" s="128" t="s">
        <v>5535</v>
      </c>
      <c r="AB163" s="10" t="s">
        <v>1079</v>
      </c>
      <c r="AC163" s="10" t="s">
        <v>4738</v>
      </c>
      <c r="AD163" s="48" t="s">
        <v>2092</v>
      </c>
      <c r="AE163" s="110" t="s">
        <v>2110</v>
      </c>
      <c r="AF163" s="110" t="s">
        <v>2110</v>
      </c>
      <c r="AG163" s="50" t="s">
        <v>4451</v>
      </c>
      <c r="AH163" s="124">
        <v>15</v>
      </c>
      <c r="AI163" s="145" t="s">
        <v>2353</v>
      </c>
      <c r="AJ163" t="str">
        <f>_xlfn.CONCAT("CL_",clonemapC32[[#This Row],[Location]])</f>
        <v>CL_BB2-07:01</v>
      </c>
    </row>
    <row r="164" spans="27:36" x14ac:dyDescent="0.35">
      <c r="AA164" s="128" t="s">
        <v>5535</v>
      </c>
      <c r="AB164" s="10" t="s">
        <v>1079</v>
      </c>
      <c r="AC164" s="51" t="s">
        <v>4759</v>
      </c>
      <c r="AD164" s="48" t="s">
        <v>837</v>
      </c>
      <c r="AE164" s="110" t="s">
        <v>1099</v>
      </c>
      <c r="AF164" s="110" t="s">
        <v>1099</v>
      </c>
      <c r="AG164" s="50" t="s">
        <v>3960</v>
      </c>
      <c r="AH164" s="124">
        <v>34</v>
      </c>
      <c r="AI164" s="145" t="s">
        <v>2353</v>
      </c>
      <c r="AJ164" t="str">
        <f>_xlfn.CONCAT("CL_",clonemapC32[[#This Row],[Location]])</f>
        <v>CL_BB2-07:02</v>
      </c>
    </row>
    <row r="165" spans="27:36" x14ac:dyDescent="0.35">
      <c r="AA165" s="128" t="s">
        <v>5535</v>
      </c>
      <c r="AB165" s="10" t="s">
        <v>1079</v>
      </c>
      <c r="AC165" s="10" t="s">
        <v>4780</v>
      </c>
      <c r="AD165" s="48" t="s">
        <v>413</v>
      </c>
      <c r="AE165" s="110" t="s">
        <v>413</v>
      </c>
      <c r="AF165" s="110" t="s">
        <v>413</v>
      </c>
      <c r="AG165" s="50" t="s">
        <v>413</v>
      </c>
      <c r="AH165" s="124"/>
      <c r="AI165" s="145" t="s">
        <v>1636</v>
      </c>
      <c r="AJ165" t="str">
        <f>_xlfn.CONCAT("CL_",clonemapC32[[#This Row],[Location]])</f>
        <v>CL_BB2-07:03</v>
      </c>
    </row>
    <row r="166" spans="27:36" x14ac:dyDescent="0.35">
      <c r="AA166" s="128" t="s">
        <v>5535</v>
      </c>
      <c r="AB166" s="10" t="s">
        <v>1079</v>
      </c>
      <c r="AC166" s="10" t="s">
        <v>4801</v>
      </c>
      <c r="AD166" s="48" t="s">
        <v>413</v>
      </c>
      <c r="AE166" s="110" t="s">
        <v>413</v>
      </c>
      <c r="AF166" s="110" t="s">
        <v>413</v>
      </c>
      <c r="AG166" s="50" t="s">
        <v>413</v>
      </c>
      <c r="AH166" s="124"/>
      <c r="AI166" s="145" t="s">
        <v>1636</v>
      </c>
      <c r="AJ166" t="str">
        <f>_xlfn.CONCAT("CL_",clonemapC32[[#This Row],[Location]])</f>
        <v>CL_BB2-07:04</v>
      </c>
    </row>
    <row r="167" spans="27:36" x14ac:dyDescent="0.35">
      <c r="AA167" s="128" t="s">
        <v>5535</v>
      </c>
      <c r="AB167" s="10" t="s">
        <v>1080</v>
      </c>
      <c r="AC167" s="10" t="s">
        <v>4751</v>
      </c>
      <c r="AD167" s="48" t="s">
        <v>1477</v>
      </c>
      <c r="AE167" s="110" t="s">
        <v>2033</v>
      </c>
      <c r="AF167" s="110" t="s">
        <v>2033</v>
      </c>
      <c r="AG167" s="50" t="s">
        <v>3775</v>
      </c>
      <c r="AH167" s="124">
        <v>33</v>
      </c>
      <c r="AI167" s="145" t="s">
        <v>2353</v>
      </c>
      <c r="AJ167" t="str">
        <f>_xlfn.CONCAT("CL_",clonemapC32[[#This Row],[Location]])</f>
        <v>CL_BB3-01:01</v>
      </c>
    </row>
    <row r="168" spans="27:36" x14ac:dyDescent="0.35">
      <c r="AA168" s="128" t="s">
        <v>5535</v>
      </c>
      <c r="AB168" s="10" t="s">
        <v>1080</v>
      </c>
      <c r="AC168" s="10" t="s">
        <v>4772</v>
      </c>
      <c r="AD168" s="48" t="s">
        <v>1477</v>
      </c>
      <c r="AE168" s="110" t="s">
        <v>2033</v>
      </c>
      <c r="AF168" s="110" t="s">
        <v>2033</v>
      </c>
      <c r="AG168" s="50" t="s">
        <v>4452</v>
      </c>
      <c r="AH168" s="124">
        <v>16</v>
      </c>
      <c r="AI168" s="145" t="s">
        <v>2353</v>
      </c>
      <c r="AJ168" t="str">
        <f>_xlfn.CONCAT("CL_",clonemapC32[[#This Row],[Location]])</f>
        <v>CL_BB3-01:02</v>
      </c>
    </row>
    <row r="169" spans="27:36" x14ac:dyDescent="0.35">
      <c r="AA169" s="128" t="s">
        <v>5535</v>
      </c>
      <c r="AB169" s="10" t="s">
        <v>1080</v>
      </c>
      <c r="AC169" s="10" t="s">
        <v>4793</v>
      </c>
      <c r="AD169" s="48" t="s">
        <v>413</v>
      </c>
      <c r="AE169" s="110" t="s">
        <v>413</v>
      </c>
      <c r="AF169" s="110" t="s">
        <v>413</v>
      </c>
      <c r="AG169" s="50" t="s">
        <v>413</v>
      </c>
      <c r="AH169" s="124"/>
      <c r="AI169" s="145" t="s">
        <v>1636</v>
      </c>
      <c r="AJ169" t="str">
        <f>_xlfn.CONCAT("CL_",clonemapC32[[#This Row],[Location]])</f>
        <v>CL_BB3-01:03</v>
      </c>
    </row>
    <row r="170" spans="27:36" x14ac:dyDescent="0.35">
      <c r="AA170" s="128" t="s">
        <v>5535</v>
      </c>
      <c r="AB170" s="10" t="s">
        <v>1080</v>
      </c>
      <c r="AC170" s="10" t="s">
        <v>4814</v>
      </c>
      <c r="AD170" s="48" t="s">
        <v>413</v>
      </c>
      <c r="AE170" s="110" t="s">
        <v>413</v>
      </c>
      <c r="AF170" s="110" t="s">
        <v>413</v>
      </c>
      <c r="AG170" s="50" t="s">
        <v>413</v>
      </c>
      <c r="AH170" s="124"/>
      <c r="AI170" s="145" t="s">
        <v>1636</v>
      </c>
      <c r="AJ170" t="str">
        <f>_xlfn.CONCAT("CL_",clonemapC32[[#This Row],[Location]])</f>
        <v>CL_BB3-01:04</v>
      </c>
    </row>
    <row r="171" spans="27:36" x14ac:dyDescent="0.35">
      <c r="AA171" s="128" t="s">
        <v>5535</v>
      </c>
      <c r="AB171" s="10" t="s">
        <v>1082</v>
      </c>
      <c r="AC171" s="10" t="s">
        <v>4750</v>
      </c>
      <c r="AD171" s="48" t="s">
        <v>1721</v>
      </c>
      <c r="AE171" s="110" t="s">
        <v>2109</v>
      </c>
      <c r="AF171" s="110" t="s">
        <v>2109</v>
      </c>
      <c r="AG171" s="50" t="s">
        <v>4453</v>
      </c>
      <c r="AH171" s="124">
        <v>16</v>
      </c>
      <c r="AI171" s="145" t="s">
        <v>2353</v>
      </c>
      <c r="AJ171" t="str">
        <f>_xlfn.CONCAT("CL_",clonemapC32[[#This Row],[Location]])</f>
        <v>CL_BB3-02:01</v>
      </c>
    </row>
    <row r="172" spans="27:36" x14ac:dyDescent="0.35">
      <c r="AA172" s="128" t="s">
        <v>5535</v>
      </c>
      <c r="AB172" s="10" t="s">
        <v>1082</v>
      </c>
      <c r="AC172" s="10" t="s">
        <v>4771</v>
      </c>
      <c r="AD172" s="48" t="s">
        <v>2092</v>
      </c>
      <c r="AE172" s="110" t="s">
        <v>2110</v>
      </c>
      <c r="AF172" s="110" t="s">
        <v>2110</v>
      </c>
      <c r="AG172" s="50" t="s">
        <v>3953</v>
      </c>
      <c r="AH172" s="124">
        <v>33</v>
      </c>
      <c r="AI172" s="145" t="s">
        <v>2353</v>
      </c>
      <c r="AJ172" t="str">
        <f>_xlfn.CONCAT("CL_",clonemapC32[[#This Row],[Location]])</f>
        <v>CL_BB3-02:02</v>
      </c>
    </row>
    <row r="173" spans="27:36" x14ac:dyDescent="0.35">
      <c r="AA173" s="128" t="s">
        <v>5535</v>
      </c>
      <c r="AB173" s="10" t="s">
        <v>1082</v>
      </c>
      <c r="AC173" s="10" t="s">
        <v>4792</v>
      </c>
      <c r="AD173" s="48" t="s">
        <v>413</v>
      </c>
      <c r="AE173" s="110" t="s">
        <v>413</v>
      </c>
      <c r="AF173" s="110" t="s">
        <v>413</v>
      </c>
      <c r="AG173" s="50" t="s">
        <v>413</v>
      </c>
      <c r="AH173" s="124"/>
      <c r="AI173" s="145" t="s">
        <v>1636</v>
      </c>
      <c r="AJ173" t="str">
        <f>_xlfn.CONCAT("CL_",clonemapC32[[#This Row],[Location]])</f>
        <v>CL_BB3-02:03</v>
      </c>
    </row>
    <row r="174" spans="27:36" x14ac:dyDescent="0.35">
      <c r="AA174" s="128" t="s">
        <v>5535</v>
      </c>
      <c r="AB174" s="10" t="s">
        <v>1082</v>
      </c>
      <c r="AC174" s="10" t="s">
        <v>4813</v>
      </c>
      <c r="AD174" s="48" t="s">
        <v>413</v>
      </c>
      <c r="AE174" s="110" t="s">
        <v>413</v>
      </c>
      <c r="AF174" s="110" t="s">
        <v>413</v>
      </c>
      <c r="AG174" s="50" t="s">
        <v>413</v>
      </c>
      <c r="AH174" s="124"/>
      <c r="AI174" s="145" t="s">
        <v>1636</v>
      </c>
      <c r="AJ174" t="str">
        <f>_xlfn.CONCAT("CL_",clonemapC32[[#This Row],[Location]])</f>
        <v>CL_BB3-02:04</v>
      </c>
    </row>
    <row r="175" spans="27:36" x14ac:dyDescent="0.35">
      <c r="AA175" s="128" t="s">
        <v>5535</v>
      </c>
      <c r="AB175" s="10" t="s">
        <v>1085</v>
      </c>
      <c r="AC175" s="10" t="s">
        <v>4749</v>
      </c>
      <c r="AD175" s="48" t="s">
        <v>1721</v>
      </c>
      <c r="AE175" s="110" t="s">
        <v>2109</v>
      </c>
      <c r="AF175" s="110" t="s">
        <v>2109</v>
      </c>
      <c r="AG175" s="50" t="s">
        <v>3777</v>
      </c>
      <c r="AH175" s="124">
        <v>48</v>
      </c>
      <c r="AI175" s="145" t="s">
        <v>2353</v>
      </c>
      <c r="AJ175" t="str">
        <f>_xlfn.CONCAT("CL_",clonemapC32[[#This Row],[Location]])</f>
        <v>CL_BB3-03:01</v>
      </c>
    </row>
    <row r="176" spans="27:36" x14ac:dyDescent="0.35">
      <c r="AA176" s="128" t="s">
        <v>5535</v>
      </c>
      <c r="AB176" s="10" t="s">
        <v>1085</v>
      </c>
      <c r="AC176" s="10" t="s">
        <v>4770</v>
      </c>
      <c r="AD176" s="48" t="s">
        <v>413</v>
      </c>
      <c r="AE176" s="110" t="s">
        <v>413</v>
      </c>
      <c r="AF176" s="110" t="s">
        <v>413</v>
      </c>
      <c r="AG176" s="50" t="s">
        <v>413</v>
      </c>
      <c r="AH176" s="124"/>
      <c r="AI176" s="145" t="s">
        <v>1636</v>
      </c>
      <c r="AJ176" t="str">
        <f>_xlfn.CONCAT("CL_",clonemapC32[[#This Row],[Location]])</f>
        <v>CL_BB3-03:02</v>
      </c>
    </row>
    <row r="177" spans="27:36" x14ac:dyDescent="0.35">
      <c r="AA177" s="128" t="s">
        <v>5535</v>
      </c>
      <c r="AB177" s="10" t="s">
        <v>1085</v>
      </c>
      <c r="AC177" s="10" t="s">
        <v>4791</v>
      </c>
      <c r="AD177" s="48" t="s">
        <v>413</v>
      </c>
      <c r="AE177" s="110" t="s">
        <v>413</v>
      </c>
      <c r="AF177" s="110" t="s">
        <v>413</v>
      </c>
      <c r="AG177" s="50" t="s">
        <v>413</v>
      </c>
      <c r="AH177" s="124"/>
      <c r="AI177" s="145" t="s">
        <v>1636</v>
      </c>
      <c r="AJ177" t="str">
        <f>_xlfn.CONCAT("CL_",clonemapC32[[#This Row],[Location]])</f>
        <v>CL_BB3-03:03</v>
      </c>
    </row>
    <row r="178" spans="27:36" x14ac:dyDescent="0.35">
      <c r="AA178" s="128" t="s">
        <v>5535</v>
      </c>
      <c r="AB178" s="10" t="s">
        <v>1085</v>
      </c>
      <c r="AC178" s="10" t="s">
        <v>4812</v>
      </c>
      <c r="AD178" s="48" t="s">
        <v>413</v>
      </c>
      <c r="AE178" s="110" t="s">
        <v>413</v>
      </c>
      <c r="AF178" s="110" t="s">
        <v>413</v>
      </c>
      <c r="AG178" s="50" t="s">
        <v>413</v>
      </c>
      <c r="AH178" s="124"/>
      <c r="AI178" s="145" t="s">
        <v>1636</v>
      </c>
      <c r="AJ178" t="str">
        <f>_xlfn.CONCAT("CL_",clonemapC32[[#This Row],[Location]])</f>
        <v>CL_BB3-03:04</v>
      </c>
    </row>
    <row r="179" spans="27:36" x14ac:dyDescent="0.35">
      <c r="AA179" s="128" t="s">
        <v>5535</v>
      </c>
      <c r="AB179" s="10" t="s">
        <v>1086</v>
      </c>
      <c r="AC179" s="10" t="s">
        <v>4748</v>
      </c>
      <c r="AD179" s="48" t="s">
        <v>837</v>
      </c>
      <c r="AE179" s="110" t="s">
        <v>1117</v>
      </c>
      <c r="AF179" s="110" t="s">
        <v>1117</v>
      </c>
      <c r="AG179" s="50" t="s">
        <v>3945</v>
      </c>
      <c r="AH179" s="124">
        <v>32</v>
      </c>
      <c r="AI179" s="145" t="s">
        <v>2353</v>
      </c>
      <c r="AJ179" t="str">
        <f>_xlfn.CONCAT("CL_",clonemapC32[[#This Row],[Location]])</f>
        <v>CL_BB3-04:01</v>
      </c>
    </row>
    <row r="180" spans="27:36" x14ac:dyDescent="0.35">
      <c r="AA180" s="128" t="s">
        <v>5535</v>
      </c>
      <c r="AB180" s="10" t="s">
        <v>1086</v>
      </c>
      <c r="AC180" s="10" t="s">
        <v>4769</v>
      </c>
      <c r="AD180" s="48" t="s">
        <v>837</v>
      </c>
      <c r="AE180" s="110" t="s">
        <v>1117</v>
      </c>
      <c r="AF180" s="110" t="s">
        <v>1117</v>
      </c>
      <c r="AG180" s="50" t="s">
        <v>3934</v>
      </c>
      <c r="AH180" s="124">
        <v>12</v>
      </c>
      <c r="AI180" s="145" t="s">
        <v>2353</v>
      </c>
      <c r="AJ180" t="str">
        <f>_xlfn.CONCAT("CL_",clonemapC32[[#This Row],[Location]])</f>
        <v>CL_BB3-04:02</v>
      </c>
    </row>
    <row r="181" spans="27:36" x14ac:dyDescent="0.35">
      <c r="AA181" s="128" t="s">
        <v>5535</v>
      </c>
      <c r="AB181" s="10" t="s">
        <v>1086</v>
      </c>
      <c r="AC181" s="10" t="s">
        <v>4790</v>
      </c>
      <c r="AD181" s="48" t="s">
        <v>413</v>
      </c>
      <c r="AE181" s="110" t="s">
        <v>413</v>
      </c>
      <c r="AF181" s="110" t="s">
        <v>413</v>
      </c>
      <c r="AG181" s="50" t="s">
        <v>413</v>
      </c>
      <c r="AH181" s="124"/>
      <c r="AI181" s="145" t="s">
        <v>1636</v>
      </c>
      <c r="AJ181" t="str">
        <f>_xlfn.CONCAT("CL_",clonemapC32[[#This Row],[Location]])</f>
        <v>CL_BB3-04:03</v>
      </c>
    </row>
    <row r="182" spans="27:36" x14ac:dyDescent="0.35">
      <c r="AA182" s="128" t="s">
        <v>5535</v>
      </c>
      <c r="AB182" s="10" t="s">
        <v>1086</v>
      </c>
      <c r="AC182" s="10" t="s">
        <v>4811</v>
      </c>
      <c r="AD182" s="48" t="s">
        <v>413</v>
      </c>
      <c r="AE182" s="110" t="s">
        <v>413</v>
      </c>
      <c r="AF182" s="110" t="s">
        <v>413</v>
      </c>
      <c r="AG182" s="50" t="s">
        <v>413</v>
      </c>
      <c r="AH182" s="124"/>
      <c r="AI182" s="145" t="s">
        <v>1636</v>
      </c>
      <c r="AJ182" t="str">
        <f>_xlfn.CONCAT("CL_",clonemapC32[[#This Row],[Location]])</f>
        <v>CL_BB3-04:04</v>
      </c>
    </row>
    <row r="183" spans="27:36" x14ac:dyDescent="0.35">
      <c r="AA183" s="128" t="s">
        <v>5535</v>
      </c>
      <c r="AB183" s="10" t="s">
        <v>1089</v>
      </c>
      <c r="AC183" s="10" t="s">
        <v>4747</v>
      </c>
      <c r="AD183" s="48" t="s">
        <v>4142</v>
      </c>
      <c r="AE183" s="110" t="s">
        <v>4283</v>
      </c>
      <c r="AF183" s="110" t="s">
        <v>4283</v>
      </c>
      <c r="AG183" s="50" t="s">
        <v>4109</v>
      </c>
      <c r="AH183" s="124">
        <v>14</v>
      </c>
      <c r="AI183" s="145" t="s">
        <v>2353</v>
      </c>
      <c r="AJ183" t="str">
        <f>_xlfn.CONCAT("CL_",clonemapC32[[#This Row],[Location]])</f>
        <v>CL_BB3-05:01</v>
      </c>
    </row>
    <row r="184" spans="27:36" x14ac:dyDescent="0.35">
      <c r="AA184" s="128" t="s">
        <v>5535</v>
      </c>
      <c r="AB184" s="10" t="s">
        <v>1089</v>
      </c>
      <c r="AC184" s="10" t="s">
        <v>4768</v>
      </c>
      <c r="AD184" s="48" t="s">
        <v>819</v>
      </c>
      <c r="AE184" s="110" t="s">
        <v>2979</v>
      </c>
      <c r="AF184" s="110" t="s">
        <v>2979</v>
      </c>
      <c r="AG184" s="50" t="s">
        <v>3629</v>
      </c>
      <c r="AH184" s="125">
        <v>12</v>
      </c>
      <c r="AI184" s="145" t="s">
        <v>2353</v>
      </c>
      <c r="AJ184" t="str">
        <f>_xlfn.CONCAT("CL_",clonemapC32[[#This Row],[Location]])</f>
        <v>CL_BB3-05:02</v>
      </c>
    </row>
    <row r="185" spans="27:36" x14ac:dyDescent="0.35">
      <c r="AA185" s="128" t="s">
        <v>5535</v>
      </c>
      <c r="AB185" s="10" t="s">
        <v>1089</v>
      </c>
      <c r="AC185" s="10" t="s">
        <v>4789</v>
      </c>
      <c r="AD185" s="48" t="s">
        <v>915</v>
      </c>
      <c r="AE185" s="110" t="s">
        <v>1100</v>
      </c>
      <c r="AF185" s="110" t="s">
        <v>1100</v>
      </c>
      <c r="AG185" s="50" t="s">
        <v>3946</v>
      </c>
      <c r="AH185" s="124">
        <v>8</v>
      </c>
      <c r="AI185" s="145" t="s">
        <v>2353</v>
      </c>
      <c r="AJ185" t="str">
        <f>_xlfn.CONCAT("CL_",clonemapC32[[#This Row],[Location]])</f>
        <v>CL_BB3-05:03</v>
      </c>
    </row>
    <row r="186" spans="27:36" x14ac:dyDescent="0.35">
      <c r="AA186" s="128" t="s">
        <v>5535</v>
      </c>
      <c r="AB186" s="10" t="s">
        <v>1089</v>
      </c>
      <c r="AC186" s="10" t="s">
        <v>4810</v>
      </c>
      <c r="AD186" s="48" t="s">
        <v>915</v>
      </c>
      <c r="AE186" s="110" t="s">
        <v>1100</v>
      </c>
      <c r="AF186" s="110" t="s">
        <v>1100</v>
      </c>
      <c r="AG186" s="50" t="s">
        <v>3961</v>
      </c>
      <c r="AH186" s="124">
        <v>5</v>
      </c>
      <c r="AI186" s="145" t="s">
        <v>2353</v>
      </c>
      <c r="AJ186" t="str">
        <f>_xlfn.CONCAT("CL_",clonemapC32[[#This Row],[Location]])</f>
        <v>CL_BB3-05:04</v>
      </c>
    </row>
    <row r="187" spans="27:36" x14ac:dyDescent="0.35">
      <c r="AA187" s="128" t="s">
        <v>5535</v>
      </c>
      <c r="AB187" s="10" t="s">
        <v>1089</v>
      </c>
      <c r="AC187" s="10" t="s">
        <v>4901</v>
      </c>
      <c r="AD187" s="48" t="s">
        <v>915</v>
      </c>
      <c r="AE187" s="110" t="s">
        <v>1100</v>
      </c>
      <c r="AF187" s="110" t="s">
        <v>1100</v>
      </c>
      <c r="AG187" s="50" t="s">
        <v>3773</v>
      </c>
      <c r="AH187" s="124">
        <v>11</v>
      </c>
      <c r="AI187" s="145" t="s">
        <v>2353</v>
      </c>
      <c r="AJ187" t="str">
        <f>_xlfn.CONCAT("CL_",clonemapC32[[#This Row],[Location]])</f>
        <v>CL_BB3-05:05</v>
      </c>
    </row>
    <row r="188" spans="27:36" x14ac:dyDescent="0.35">
      <c r="AA188" s="128" t="s">
        <v>5535</v>
      </c>
      <c r="AB188" s="10" t="s">
        <v>1091</v>
      </c>
      <c r="AC188" s="10" t="s">
        <v>4746</v>
      </c>
      <c r="AD188" s="48" t="s">
        <v>915</v>
      </c>
      <c r="AE188" s="110" t="s">
        <v>1100</v>
      </c>
      <c r="AF188" s="110" t="s">
        <v>1100</v>
      </c>
      <c r="AG188" s="50" t="s">
        <v>3751</v>
      </c>
      <c r="AH188" s="124">
        <v>9</v>
      </c>
      <c r="AI188" s="145" t="s">
        <v>2353</v>
      </c>
      <c r="AJ188" t="str">
        <f>_xlfn.CONCAT("CL_",clonemapC32[[#This Row],[Location]])</f>
        <v>CL_BB3-06:01</v>
      </c>
    </row>
    <row r="189" spans="27:36" x14ac:dyDescent="0.35">
      <c r="AA189" s="128" t="s">
        <v>5535</v>
      </c>
      <c r="AB189" s="10" t="s">
        <v>1091</v>
      </c>
      <c r="AC189" s="10" t="s">
        <v>4767</v>
      </c>
      <c r="AD189" s="48" t="s">
        <v>915</v>
      </c>
      <c r="AE189" s="110" t="s">
        <v>1100</v>
      </c>
      <c r="AF189" s="110" t="s">
        <v>1100</v>
      </c>
      <c r="AG189" s="50" t="s">
        <v>4454</v>
      </c>
      <c r="AH189" s="124">
        <v>13</v>
      </c>
      <c r="AI189" s="145" t="s">
        <v>2353</v>
      </c>
      <c r="AJ189" t="str">
        <f>_xlfn.CONCAT("CL_",clonemapC32[[#This Row],[Location]])</f>
        <v>CL_BB3-06:02</v>
      </c>
    </row>
    <row r="190" spans="27:36" x14ac:dyDescent="0.35">
      <c r="AA190" s="128" t="s">
        <v>5535</v>
      </c>
      <c r="AB190" s="10" t="s">
        <v>1091</v>
      </c>
      <c r="AC190" s="10" t="s">
        <v>4788</v>
      </c>
      <c r="AD190" s="48" t="s">
        <v>4138</v>
      </c>
      <c r="AE190" s="110" t="s">
        <v>4151</v>
      </c>
      <c r="AF190" s="110" t="s">
        <v>4151</v>
      </c>
      <c r="AG190" s="50" t="s">
        <v>4112</v>
      </c>
      <c r="AH190" s="124">
        <v>14</v>
      </c>
      <c r="AI190" s="145" t="s">
        <v>2353</v>
      </c>
      <c r="AJ190" t="str">
        <f>_xlfn.CONCAT("CL_",clonemapC32[[#This Row],[Location]])</f>
        <v>CL_BB3-06:03</v>
      </c>
    </row>
    <row r="191" spans="27:36" x14ac:dyDescent="0.35">
      <c r="AA191" s="128" t="s">
        <v>5535</v>
      </c>
      <c r="AB191" s="10" t="s">
        <v>1091</v>
      </c>
      <c r="AC191" s="10" t="s">
        <v>4809</v>
      </c>
      <c r="AD191" s="48" t="s">
        <v>915</v>
      </c>
      <c r="AE191" s="110" t="s">
        <v>1100</v>
      </c>
      <c r="AF191" s="110" t="s">
        <v>1100</v>
      </c>
      <c r="AG191" s="50" t="s">
        <v>4455</v>
      </c>
      <c r="AH191" s="124">
        <v>13</v>
      </c>
      <c r="AI191" s="145" t="s">
        <v>2353</v>
      </c>
      <c r="AJ191" t="str">
        <f>_xlfn.CONCAT("CL_",clonemapC32[[#This Row],[Location]])</f>
        <v>CL_BB3-06:04</v>
      </c>
    </row>
    <row r="192" spans="27:36" x14ac:dyDescent="0.35">
      <c r="AA192" s="128" t="s">
        <v>5535</v>
      </c>
      <c r="AB192" s="10" t="s">
        <v>1092</v>
      </c>
      <c r="AC192" s="10" t="s">
        <v>4745</v>
      </c>
      <c r="AD192" s="48" t="s">
        <v>1721</v>
      </c>
      <c r="AE192" s="110" t="s">
        <v>2109</v>
      </c>
      <c r="AF192" s="110" t="s">
        <v>2109</v>
      </c>
      <c r="AG192" s="50" t="s">
        <v>4456</v>
      </c>
      <c r="AH192" s="124">
        <v>25</v>
      </c>
      <c r="AI192" s="145" t="s">
        <v>2353</v>
      </c>
      <c r="AJ192" t="str">
        <f>_xlfn.CONCAT("CL_",clonemapC32[[#This Row],[Location]])</f>
        <v>CL_BB3-07:01</v>
      </c>
    </row>
    <row r="193" spans="27:36" x14ac:dyDescent="0.35">
      <c r="AA193" s="128" t="s">
        <v>5535</v>
      </c>
      <c r="AB193" s="10" t="s">
        <v>1092</v>
      </c>
      <c r="AC193" s="10" t="s">
        <v>4766</v>
      </c>
      <c r="AD193" s="48" t="s">
        <v>1721</v>
      </c>
      <c r="AE193" s="110" t="s">
        <v>2109</v>
      </c>
      <c r="AF193" s="110" t="s">
        <v>2109</v>
      </c>
      <c r="AG193" s="50" t="s">
        <v>3777</v>
      </c>
      <c r="AH193" s="124">
        <v>24</v>
      </c>
      <c r="AI193" s="145" t="s">
        <v>2353</v>
      </c>
      <c r="AJ193" t="str">
        <f>_xlfn.CONCAT("CL_",clonemapC32[[#This Row],[Location]])</f>
        <v>CL_BB3-07:02</v>
      </c>
    </row>
    <row r="194" spans="27:36" x14ac:dyDescent="0.35">
      <c r="AA194" s="128" t="s">
        <v>5535</v>
      </c>
      <c r="AB194" s="10" t="s">
        <v>1092</v>
      </c>
      <c r="AC194" s="10" t="s">
        <v>4787</v>
      </c>
      <c r="AD194" s="48" t="s">
        <v>413</v>
      </c>
      <c r="AE194" s="110" t="s">
        <v>413</v>
      </c>
      <c r="AF194" s="110" t="s">
        <v>413</v>
      </c>
      <c r="AG194" s="50" t="s">
        <v>413</v>
      </c>
      <c r="AH194" s="124"/>
      <c r="AI194" s="145" t="s">
        <v>1636</v>
      </c>
      <c r="AJ194" t="str">
        <f>_xlfn.CONCAT("CL_",clonemapC32[[#This Row],[Location]])</f>
        <v>CL_BB3-07:03</v>
      </c>
    </row>
    <row r="195" spans="27:36" x14ac:dyDescent="0.35">
      <c r="AA195" s="128" t="s">
        <v>5535</v>
      </c>
      <c r="AB195" s="10" t="s">
        <v>1093</v>
      </c>
      <c r="AC195" s="10" t="s">
        <v>4653</v>
      </c>
      <c r="AD195" s="48" t="s">
        <v>4140</v>
      </c>
      <c r="AE195" s="110" t="s">
        <v>4146</v>
      </c>
      <c r="AF195" s="110" t="s">
        <v>4146</v>
      </c>
      <c r="AG195" s="50" t="s">
        <v>4098</v>
      </c>
      <c r="AH195" s="124">
        <v>15</v>
      </c>
      <c r="AI195" s="145" t="s">
        <v>2353</v>
      </c>
      <c r="AJ195" t="str">
        <f>_xlfn.CONCAT("CL_",clonemapC32[[#This Row],[Location]])</f>
        <v>CL_CC1-01:01</v>
      </c>
    </row>
    <row r="196" spans="27:36" x14ac:dyDescent="0.35">
      <c r="AA196" s="128" t="s">
        <v>5535</v>
      </c>
      <c r="AB196" s="10" t="s">
        <v>1093</v>
      </c>
      <c r="AC196" s="10" t="s">
        <v>4674</v>
      </c>
      <c r="AD196" s="48" t="s">
        <v>4140</v>
      </c>
      <c r="AE196" s="110" t="s">
        <v>4161</v>
      </c>
      <c r="AF196" s="110" t="s">
        <v>4161</v>
      </c>
      <c r="AG196" s="50" t="s">
        <v>4132</v>
      </c>
      <c r="AH196" s="124">
        <v>14</v>
      </c>
      <c r="AI196" s="145" t="s">
        <v>2353</v>
      </c>
      <c r="AJ196" t="str">
        <f>_xlfn.CONCAT("CL_",clonemapC32[[#This Row],[Location]])</f>
        <v>CL_CC1-01:02</v>
      </c>
    </row>
    <row r="197" spans="27:36" x14ac:dyDescent="0.35">
      <c r="AA197" s="128" t="s">
        <v>5535</v>
      </c>
      <c r="AB197" s="10" t="s">
        <v>1093</v>
      </c>
      <c r="AC197" s="10" t="s">
        <v>4695</v>
      </c>
      <c r="AD197" s="48" t="s">
        <v>4138</v>
      </c>
      <c r="AE197" s="110" t="s">
        <v>4152</v>
      </c>
      <c r="AF197" s="110" t="s">
        <v>4152</v>
      </c>
      <c r="AG197" s="50" t="s">
        <v>4113</v>
      </c>
      <c r="AH197" s="124">
        <v>14</v>
      </c>
      <c r="AI197" s="145" t="s">
        <v>2353</v>
      </c>
      <c r="AJ197" t="str">
        <f>_xlfn.CONCAT("CL_",clonemapC32[[#This Row],[Location]])</f>
        <v>CL_CC1-01:03</v>
      </c>
    </row>
    <row r="198" spans="27:36" x14ac:dyDescent="0.35">
      <c r="AA198" s="128" t="s">
        <v>5535</v>
      </c>
      <c r="AB198" s="10" t="s">
        <v>1093</v>
      </c>
      <c r="AC198" s="10" t="s">
        <v>4716</v>
      </c>
      <c r="AD198" s="48" t="s">
        <v>413</v>
      </c>
      <c r="AE198" s="110" t="s">
        <v>413</v>
      </c>
      <c r="AF198" s="155" t="s">
        <v>413</v>
      </c>
      <c r="AG198" s="128" t="s">
        <v>413</v>
      </c>
      <c r="AH198" s="124"/>
      <c r="AI198" s="145" t="s">
        <v>1636</v>
      </c>
      <c r="AJ198" t="str">
        <f>_xlfn.CONCAT("CL_",clonemapC32[[#This Row],[Location]])</f>
        <v>CL_CC1-01:04</v>
      </c>
    </row>
    <row r="199" spans="27:36" x14ac:dyDescent="0.35">
      <c r="AA199" s="128" t="s">
        <v>5535</v>
      </c>
      <c r="AB199" s="10" t="s">
        <v>1096</v>
      </c>
      <c r="AC199" s="147" t="s">
        <v>4652</v>
      </c>
      <c r="AD199" s="48" t="s">
        <v>819</v>
      </c>
      <c r="AE199" s="110" t="s">
        <v>2979</v>
      </c>
      <c r="AF199" s="155" t="s">
        <v>2979</v>
      </c>
      <c r="AG199" s="128" t="s">
        <v>4102</v>
      </c>
      <c r="AH199" s="124">
        <v>24</v>
      </c>
      <c r="AI199" s="145" t="s">
        <v>2353</v>
      </c>
      <c r="AJ199" t="str">
        <f>_xlfn.CONCAT("CL_",clonemapC32[[#This Row],[Location]])</f>
        <v>CL_CC1-02:01</v>
      </c>
    </row>
    <row r="200" spans="27:36" x14ac:dyDescent="0.35">
      <c r="AA200" s="128" t="s">
        <v>5535</v>
      </c>
      <c r="AB200" s="10" t="s">
        <v>1096</v>
      </c>
      <c r="AC200" s="51" t="s">
        <v>4673</v>
      </c>
      <c r="AD200" s="48" t="s">
        <v>819</v>
      </c>
      <c r="AE200" s="110" t="s">
        <v>2979</v>
      </c>
      <c r="AF200" s="155" t="s">
        <v>2979</v>
      </c>
      <c r="AG200" s="128" t="s">
        <v>3634</v>
      </c>
      <c r="AH200" s="124">
        <v>20</v>
      </c>
      <c r="AI200" s="145" t="s">
        <v>2353</v>
      </c>
      <c r="AJ200" t="str">
        <f>_xlfn.CONCAT("CL_",clonemapC32[[#This Row],[Location]])</f>
        <v>CL_CC1-02:02</v>
      </c>
    </row>
    <row r="201" spans="27:36" x14ac:dyDescent="0.35">
      <c r="AA201" s="128" t="s">
        <v>5535</v>
      </c>
      <c r="AB201" s="10" t="s">
        <v>1096</v>
      </c>
      <c r="AC201" s="51" t="s">
        <v>4694</v>
      </c>
      <c r="AD201" s="48" t="s">
        <v>413</v>
      </c>
      <c r="AE201" s="110" t="s">
        <v>413</v>
      </c>
      <c r="AF201" s="155" t="s">
        <v>413</v>
      </c>
      <c r="AG201" s="128" t="s">
        <v>413</v>
      </c>
      <c r="AH201" s="124"/>
      <c r="AI201" s="145" t="s">
        <v>1636</v>
      </c>
      <c r="AJ201" t="str">
        <f>_xlfn.CONCAT("CL_",clonemapC32[[#This Row],[Location]])</f>
        <v>CL_CC1-02:03</v>
      </c>
    </row>
    <row r="202" spans="27:36" x14ac:dyDescent="0.35">
      <c r="AA202" s="128" t="s">
        <v>5535</v>
      </c>
      <c r="AB202" s="10" t="s">
        <v>1096</v>
      </c>
      <c r="AC202" s="51" t="s">
        <v>4715</v>
      </c>
      <c r="AD202" s="48" t="s">
        <v>413</v>
      </c>
      <c r="AE202" s="110" t="s">
        <v>413</v>
      </c>
      <c r="AF202" s="155" t="s">
        <v>413</v>
      </c>
      <c r="AG202" s="128" t="s">
        <v>413</v>
      </c>
      <c r="AH202" s="124"/>
      <c r="AI202" s="145" t="s">
        <v>1636</v>
      </c>
      <c r="AJ202" t="str">
        <f>_xlfn.CONCAT("CL_",clonemapC32[[#This Row],[Location]])</f>
        <v>CL_CC1-02:04</v>
      </c>
    </row>
    <row r="203" spans="27:36" x14ac:dyDescent="0.35">
      <c r="AA203" s="128" t="s">
        <v>5535</v>
      </c>
      <c r="AB203" s="10" t="s">
        <v>1098</v>
      </c>
      <c r="AC203" s="51" t="s">
        <v>4651</v>
      </c>
      <c r="AD203" s="48" t="s">
        <v>4468</v>
      </c>
      <c r="AE203" s="110" t="s">
        <v>4471</v>
      </c>
      <c r="AF203" s="110" t="s">
        <v>4471</v>
      </c>
      <c r="AG203" s="50" t="s">
        <v>4457</v>
      </c>
      <c r="AH203" s="125">
        <v>14</v>
      </c>
      <c r="AI203" s="145" t="s">
        <v>2353</v>
      </c>
      <c r="AJ203" t="str">
        <f>_xlfn.CONCAT("CL_",clonemapC32[[#This Row],[Location]])</f>
        <v>CL_CC1-03:01</v>
      </c>
    </row>
    <row r="204" spans="27:36" x14ac:dyDescent="0.35">
      <c r="AA204" s="128" t="s">
        <v>5535</v>
      </c>
      <c r="AB204" s="10" t="s">
        <v>1098</v>
      </c>
      <c r="AC204" s="10" t="s">
        <v>4672</v>
      </c>
      <c r="AD204" s="48" t="s">
        <v>4138</v>
      </c>
      <c r="AE204" s="110" t="s">
        <v>4159</v>
      </c>
      <c r="AF204" s="110" t="s">
        <v>4159</v>
      </c>
      <c r="AG204" s="50" t="s">
        <v>4130</v>
      </c>
      <c r="AH204" s="124">
        <v>14</v>
      </c>
      <c r="AI204" s="145" t="s">
        <v>2353</v>
      </c>
      <c r="AJ204" t="str">
        <f>_xlfn.CONCAT("CL_",clonemapC32[[#This Row],[Location]])</f>
        <v>CL_CC1-03:02</v>
      </c>
    </row>
    <row r="205" spans="27:36" x14ac:dyDescent="0.35">
      <c r="AA205" s="128" t="s">
        <v>5535</v>
      </c>
      <c r="AB205" s="10" t="s">
        <v>1098</v>
      </c>
      <c r="AC205" s="10" t="s">
        <v>4693</v>
      </c>
      <c r="AD205" s="48" t="s">
        <v>915</v>
      </c>
      <c r="AE205" s="110" t="s">
        <v>1100</v>
      </c>
      <c r="AF205" s="110" t="s">
        <v>1100</v>
      </c>
      <c r="AG205" s="50" t="s">
        <v>3947</v>
      </c>
      <c r="AH205" s="124">
        <v>9</v>
      </c>
      <c r="AI205" s="145" t="s">
        <v>2353</v>
      </c>
      <c r="AJ205" t="str">
        <f>_xlfn.CONCAT("CL_",clonemapC32[[#This Row],[Location]])</f>
        <v>CL_CC1-03:03</v>
      </c>
    </row>
    <row r="206" spans="27:36" x14ac:dyDescent="0.35">
      <c r="AA206" s="128" t="s">
        <v>5535</v>
      </c>
      <c r="AB206" s="10" t="s">
        <v>1098</v>
      </c>
      <c r="AC206" s="10" t="s">
        <v>4714</v>
      </c>
      <c r="AD206" s="48" t="s">
        <v>819</v>
      </c>
      <c r="AE206" s="110" t="s">
        <v>2979</v>
      </c>
      <c r="AF206" s="110" t="s">
        <v>2979</v>
      </c>
      <c r="AG206" s="50" t="s">
        <v>4102</v>
      </c>
      <c r="AH206" s="124">
        <v>12</v>
      </c>
      <c r="AI206" s="145" t="s">
        <v>2353</v>
      </c>
      <c r="AJ206" t="str">
        <f>_xlfn.CONCAT("CL_",clonemapC32[[#This Row],[Location]])</f>
        <v>CL_CC1-03:04</v>
      </c>
    </row>
    <row r="207" spans="27:36" x14ac:dyDescent="0.35">
      <c r="AA207" s="128" t="s">
        <v>5535</v>
      </c>
      <c r="AB207" s="10" t="s">
        <v>1102</v>
      </c>
      <c r="AC207" s="10" t="s">
        <v>4650</v>
      </c>
      <c r="AD207" s="48" t="s">
        <v>1721</v>
      </c>
      <c r="AE207" s="110" t="s">
        <v>2109</v>
      </c>
      <c r="AF207" s="110" t="s">
        <v>2109</v>
      </c>
      <c r="AG207" s="50" t="s">
        <v>3785</v>
      </c>
      <c r="AH207" s="124">
        <v>49</v>
      </c>
      <c r="AI207" s="145" t="s">
        <v>2353</v>
      </c>
      <c r="AJ207" t="str">
        <f>_xlfn.CONCAT("CL_",clonemapC32[[#This Row],[Location]])</f>
        <v>CL_CC1-04:01</v>
      </c>
    </row>
    <row r="208" spans="27:36" x14ac:dyDescent="0.35">
      <c r="AA208" s="128" t="s">
        <v>5535</v>
      </c>
      <c r="AB208" s="10" t="s">
        <v>1102</v>
      </c>
      <c r="AC208" s="10" t="s">
        <v>4671</v>
      </c>
      <c r="AD208" s="48" t="s">
        <v>413</v>
      </c>
      <c r="AE208" s="110" t="s">
        <v>413</v>
      </c>
      <c r="AF208" s="110" t="s">
        <v>413</v>
      </c>
      <c r="AG208" s="50" t="s">
        <v>413</v>
      </c>
      <c r="AH208" s="124"/>
      <c r="AI208" s="145" t="s">
        <v>1636</v>
      </c>
      <c r="AJ208" t="str">
        <f>_xlfn.CONCAT("CL_",clonemapC32[[#This Row],[Location]])</f>
        <v>CL_CC1-04:02</v>
      </c>
    </row>
    <row r="209" spans="27:36" x14ac:dyDescent="0.35">
      <c r="AA209" s="128" t="s">
        <v>5535</v>
      </c>
      <c r="AB209" s="10" t="s">
        <v>1102</v>
      </c>
      <c r="AC209" s="10" t="s">
        <v>4692</v>
      </c>
      <c r="AD209" s="48" t="s">
        <v>413</v>
      </c>
      <c r="AE209" s="110" t="s">
        <v>413</v>
      </c>
      <c r="AF209" s="110" t="s">
        <v>413</v>
      </c>
      <c r="AG209" s="50" t="s">
        <v>413</v>
      </c>
      <c r="AH209" s="124"/>
      <c r="AI209" s="145" t="s">
        <v>1636</v>
      </c>
      <c r="AJ209" t="str">
        <f>_xlfn.CONCAT("CL_",clonemapC32[[#This Row],[Location]])</f>
        <v>CL_CC1-04:03</v>
      </c>
    </row>
    <row r="210" spans="27:36" x14ac:dyDescent="0.35">
      <c r="AA210" s="128" t="s">
        <v>5535</v>
      </c>
      <c r="AB210" s="10" t="s">
        <v>1102</v>
      </c>
      <c r="AC210" s="10" t="s">
        <v>4713</v>
      </c>
      <c r="AD210" s="48" t="s">
        <v>413</v>
      </c>
      <c r="AE210" s="110" t="s">
        <v>413</v>
      </c>
      <c r="AF210" s="110" t="s">
        <v>413</v>
      </c>
      <c r="AG210" s="50" t="s">
        <v>413</v>
      </c>
      <c r="AH210" s="124"/>
      <c r="AI210" s="145" t="s">
        <v>1636</v>
      </c>
      <c r="AJ210" t="str">
        <f>_xlfn.CONCAT("CL_",clonemapC32[[#This Row],[Location]])</f>
        <v>CL_CC1-04:04</v>
      </c>
    </row>
    <row r="211" spans="27:36" x14ac:dyDescent="0.35">
      <c r="AA211" s="128" t="s">
        <v>5535</v>
      </c>
      <c r="AB211" s="10" t="s">
        <v>1103</v>
      </c>
      <c r="AC211" s="10" t="s">
        <v>4649</v>
      </c>
      <c r="AD211" s="48" t="s">
        <v>837</v>
      </c>
      <c r="AE211" s="110" t="s">
        <v>1099</v>
      </c>
      <c r="AF211" s="110" t="s">
        <v>1099</v>
      </c>
      <c r="AG211" s="132" t="s">
        <v>3962</v>
      </c>
      <c r="AH211" s="125">
        <v>35</v>
      </c>
      <c r="AI211" s="145" t="s">
        <v>2353</v>
      </c>
      <c r="AJ211" t="str">
        <f>_xlfn.CONCAT("CL_",clonemapC32[[#This Row],[Location]])</f>
        <v>CL_CC1-05:01</v>
      </c>
    </row>
    <row r="212" spans="27:36" x14ac:dyDescent="0.35">
      <c r="AA212" s="128" t="s">
        <v>5535</v>
      </c>
      <c r="AB212" s="10" t="s">
        <v>1103</v>
      </c>
      <c r="AC212" s="10" t="s">
        <v>4670</v>
      </c>
      <c r="AD212" s="10" t="s">
        <v>819</v>
      </c>
      <c r="AE212" s="111" t="s">
        <v>2979</v>
      </c>
      <c r="AF212" s="111" t="s">
        <v>2979</v>
      </c>
      <c r="AG212" s="50" t="s">
        <v>3631</v>
      </c>
      <c r="AH212" s="124">
        <v>14</v>
      </c>
      <c r="AI212" s="145" t="s">
        <v>2353</v>
      </c>
      <c r="AJ212" t="str">
        <f>_xlfn.CONCAT("CL_",clonemapC32[[#This Row],[Location]])</f>
        <v>CL_CC1-05:02</v>
      </c>
    </row>
    <row r="213" spans="27:36" x14ac:dyDescent="0.35">
      <c r="AA213" s="128" t="s">
        <v>5535</v>
      </c>
      <c r="AB213" s="10" t="s">
        <v>1103</v>
      </c>
      <c r="AC213" s="10" t="s">
        <v>4691</v>
      </c>
      <c r="AD213" s="10" t="s">
        <v>413</v>
      </c>
      <c r="AE213" s="111" t="s">
        <v>413</v>
      </c>
      <c r="AF213" s="111" t="s">
        <v>413</v>
      </c>
      <c r="AG213" s="50" t="s">
        <v>413</v>
      </c>
      <c r="AH213" s="124"/>
      <c r="AI213" s="145" t="s">
        <v>1636</v>
      </c>
      <c r="AJ213" t="str">
        <f>_xlfn.CONCAT("CL_",clonemapC32[[#This Row],[Location]])</f>
        <v>CL_CC1-05:03</v>
      </c>
    </row>
    <row r="214" spans="27:36" x14ac:dyDescent="0.35">
      <c r="AA214" s="128" t="s">
        <v>5535</v>
      </c>
      <c r="AB214" s="10" t="s">
        <v>1103</v>
      </c>
      <c r="AC214" s="10" t="s">
        <v>4712</v>
      </c>
      <c r="AD214" s="10" t="s">
        <v>413</v>
      </c>
      <c r="AE214" s="111" t="s">
        <v>413</v>
      </c>
      <c r="AF214" s="158" t="s">
        <v>413</v>
      </c>
      <c r="AG214" s="51" t="s">
        <v>413</v>
      </c>
      <c r="AH214" s="124"/>
      <c r="AI214" s="145" t="s">
        <v>1636</v>
      </c>
      <c r="AJ214" t="str">
        <f>_xlfn.CONCAT("CL_",clonemapC32[[#This Row],[Location]])</f>
        <v>CL_CC1-05:04</v>
      </c>
    </row>
    <row r="215" spans="27:36" x14ac:dyDescent="0.35">
      <c r="AA215" s="128" t="s">
        <v>5535</v>
      </c>
      <c r="AB215" s="10" t="s">
        <v>1105</v>
      </c>
      <c r="AC215" s="147" t="s">
        <v>4648</v>
      </c>
      <c r="AD215" s="10" t="s">
        <v>1721</v>
      </c>
      <c r="AE215" s="111" t="s">
        <v>2109</v>
      </c>
      <c r="AF215" s="158" t="s">
        <v>2109</v>
      </c>
      <c r="AG215" s="51" t="s">
        <v>3782</v>
      </c>
      <c r="AH215" s="124">
        <v>49</v>
      </c>
      <c r="AI215" s="145" t="s">
        <v>2353</v>
      </c>
      <c r="AJ215" t="str">
        <f>_xlfn.CONCAT("CL_",clonemapC32[[#This Row],[Location]])</f>
        <v>CL_CC1-06:01</v>
      </c>
    </row>
    <row r="216" spans="27:36" x14ac:dyDescent="0.35">
      <c r="AA216" s="128" t="s">
        <v>5535</v>
      </c>
      <c r="AB216" s="10" t="s">
        <v>1105</v>
      </c>
      <c r="AC216" s="51" t="s">
        <v>4669</v>
      </c>
      <c r="AD216" s="10" t="s">
        <v>413</v>
      </c>
      <c r="AE216" s="111" t="s">
        <v>413</v>
      </c>
      <c r="AF216" s="158" t="s">
        <v>413</v>
      </c>
      <c r="AG216" s="51" t="s">
        <v>413</v>
      </c>
      <c r="AH216" s="124"/>
      <c r="AI216" s="145" t="s">
        <v>1636</v>
      </c>
      <c r="AJ216" t="str">
        <f>_xlfn.CONCAT("CL_",clonemapC32[[#This Row],[Location]])</f>
        <v>CL_CC1-06:02</v>
      </c>
    </row>
    <row r="217" spans="27:36" x14ac:dyDescent="0.35">
      <c r="AA217" s="128" t="s">
        <v>5535</v>
      </c>
      <c r="AB217" s="10" t="s">
        <v>1105</v>
      </c>
      <c r="AC217" s="51" t="s">
        <v>4690</v>
      </c>
      <c r="AD217" s="10" t="s">
        <v>413</v>
      </c>
      <c r="AE217" s="111" t="s">
        <v>413</v>
      </c>
      <c r="AF217" s="158" t="s">
        <v>413</v>
      </c>
      <c r="AG217" s="51" t="s">
        <v>413</v>
      </c>
      <c r="AH217" s="124"/>
      <c r="AI217" s="145" t="s">
        <v>1636</v>
      </c>
      <c r="AJ217" t="str">
        <f>_xlfn.CONCAT("CL_",clonemapC32[[#This Row],[Location]])</f>
        <v>CL_CC1-06:03</v>
      </c>
    </row>
    <row r="218" spans="27:36" x14ac:dyDescent="0.35">
      <c r="AA218" s="128" t="s">
        <v>5535</v>
      </c>
      <c r="AB218" s="10" t="s">
        <v>1105</v>
      </c>
      <c r="AC218" s="51" t="s">
        <v>4711</v>
      </c>
      <c r="AD218" s="10" t="s">
        <v>413</v>
      </c>
      <c r="AE218" s="111" t="s">
        <v>413</v>
      </c>
      <c r="AF218" s="158" t="s">
        <v>413</v>
      </c>
      <c r="AG218" s="51" t="s">
        <v>413</v>
      </c>
      <c r="AH218" s="124"/>
      <c r="AI218" s="145" t="s">
        <v>1636</v>
      </c>
      <c r="AJ218" t="str">
        <f>_xlfn.CONCAT("CL_",clonemapC32[[#This Row],[Location]])</f>
        <v>CL_CC1-06:04</v>
      </c>
    </row>
    <row r="219" spans="27:36" x14ac:dyDescent="0.35">
      <c r="AA219" s="128" t="s">
        <v>5535</v>
      </c>
      <c r="AB219" s="10" t="s">
        <v>1107</v>
      </c>
      <c r="AC219" s="10" t="s">
        <v>4647</v>
      </c>
      <c r="AD219" s="10" t="s">
        <v>413</v>
      </c>
      <c r="AE219" s="111" t="s">
        <v>413</v>
      </c>
      <c r="AF219" s="111" t="s">
        <v>413</v>
      </c>
      <c r="AG219" s="50" t="s">
        <v>413</v>
      </c>
      <c r="AH219" s="124"/>
      <c r="AI219" s="145" t="s">
        <v>1636</v>
      </c>
      <c r="AJ219" t="str">
        <f>_xlfn.CONCAT("CL_",clonemapC32[[#This Row],[Location]])</f>
        <v>CL_CC1-07:01</v>
      </c>
    </row>
    <row r="220" spans="27:36" x14ac:dyDescent="0.35">
      <c r="AA220" s="128" t="s">
        <v>5535</v>
      </c>
      <c r="AB220" s="10" t="s">
        <v>1107</v>
      </c>
      <c r="AC220" s="10" t="s">
        <v>4668</v>
      </c>
      <c r="AD220" s="10" t="s">
        <v>413</v>
      </c>
      <c r="AE220" s="111" t="s">
        <v>413</v>
      </c>
      <c r="AF220" s="111" t="s">
        <v>413</v>
      </c>
      <c r="AG220" s="50" t="s">
        <v>413</v>
      </c>
      <c r="AH220" s="124"/>
      <c r="AI220" s="145" t="s">
        <v>1636</v>
      </c>
      <c r="AJ220" t="str">
        <f>_xlfn.CONCAT("CL_",clonemapC32[[#This Row],[Location]])</f>
        <v>CL_CC1-07:02</v>
      </c>
    </row>
    <row r="221" spans="27:36" x14ac:dyDescent="0.35">
      <c r="AA221" s="128" t="s">
        <v>5535</v>
      </c>
      <c r="AB221" s="10" t="s">
        <v>1107</v>
      </c>
      <c r="AC221" s="10" t="s">
        <v>4689</v>
      </c>
      <c r="AD221" s="10" t="s">
        <v>413</v>
      </c>
      <c r="AE221" s="111" t="s">
        <v>413</v>
      </c>
      <c r="AF221" s="111" t="s">
        <v>413</v>
      </c>
      <c r="AG221" s="50" t="s">
        <v>413</v>
      </c>
      <c r="AH221" s="124"/>
      <c r="AI221" s="145" t="s">
        <v>1636</v>
      </c>
      <c r="AJ221" t="str">
        <f>_xlfn.CONCAT("CL_",clonemapC32[[#This Row],[Location]])</f>
        <v>CL_CC1-07:03</v>
      </c>
    </row>
    <row r="222" spans="27:36" x14ac:dyDescent="0.35">
      <c r="AA222" s="128" t="s">
        <v>5535</v>
      </c>
      <c r="AB222" s="10" t="s">
        <v>1107</v>
      </c>
      <c r="AC222" s="10" t="s">
        <v>4710</v>
      </c>
      <c r="AD222" s="10" t="s">
        <v>413</v>
      </c>
      <c r="AE222" s="110" t="s">
        <v>413</v>
      </c>
      <c r="AF222" s="110" t="s">
        <v>413</v>
      </c>
      <c r="AG222" s="50" t="s">
        <v>413</v>
      </c>
      <c r="AH222" s="124"/>
      <c r="AI222" s="145" t="s">
        <v>1636</v>
      </c>
      <c r="AJ222" t="str">
        <f>_xlfn.CONCAT("CL_",clonemapC32[[#This Row],[Location]])</f>
        <v>CL_CC1-07:04</v>
      </c>
    </row>
    <row r="223" spans="27:36" x14ac:dyDescent="0.35">
      <c r="AA223" s="128" t="s">
        <v>5535</v>
      </c>
      <c r="AB223" s="10" t="s">
        <v>1109</v>
      </c>
      <c r="AC223" s="10" t="s">
        <v>4660</v>
      </c>
      <c r="AD223" s="10" t="s">
        <v>413</v>
      </c>
      <c r="AE223" s="111" t="s">
        <v>413</v>
      </c>
      <c r="AF223" s="111" t="s">
        <v>413</v>
      </c>
      <c r="AG223" s="50" t="s">
        <v>413</v>
      </c>
      <c r="AH223" s="124"/>
      <c r="AI223" s="145" t="s">
        <v>1636</v>
      </c>
      <c r="AJ223" t="str">
        <f>_xlfn.CONCAT("CL_",clonemapC32[[#This Row],[Location]])</f>
        <v>CL_CC2-01:01</v>
      </c>
    </row>
    <row r="224" spans="27:36" x14ac:dyDescent="0.35">
      <c r="AA224" s="128" t="s">
        <v>5535</v>
      </c>
      <c r="AB224" s="10" t="s">
        <v>1109</v>
      </c>
      <c r="AC224" s="10" t="s">
        <v>4681</v>
      </c>
      <c r="AD224" s="10" t="s">
        <v>413</v>
      </c>
      <c r="AE224" s="111" t="s">
        <v>413</v>
      </c>
      <c r="AF224" s="111" t="s">
        <v>413</v>
      </c>
      <c r="AG224" s="50" t="s">
        <v>413</v>
      </c>
      <c r="AH224" s="124"/>
      <c r="AI224" s="145" t="s">
        <v>1636</v>
      </c>
      <c r="AJ224" t="str">
        <f>_xlfn.CONCAT("CL_",clonemapC32[[#This Row],[Location]])</f>
        <v>CL_CC2-01:02</v>
      </c>
    </row>
    <row r="225" spans="27:36" x14ac:dyDescent="0.35">
      <c r="AA225" s="128" t="s">
        <v>5535</v>
      </c>
      <c r="AB225" s="10" t="s">
        <v>1109</v>
      </c>
      <c r="AC225" s="10" t="s">
        <v>4702</v>
      </c>
      <c r="AD225" s="10" t="s">
        <v>413</v>
      </c>
      <c r="AE225" s="111" t="s">
        <v>413</v>
      </c>
      <c r="AF225" s="111" t="s">
        <v>413</v>
      </c>
      <c r="AG225" s="50" t="s">
        <v>413</v>
      </c>
      <c r="AH225" s="124"/>
      <c r="AI225" s="145" t="s">
        <v>1636</v>
      </c>
      <c r="AJ225" t="str">
        <f>_xlfn.CONCAT("CL_",clonemapC32[[#This Row],[Location]])</f>
        <v>CL_CC2-01:03</v>
      </c>
    </row>
    <row r="226" spans="27:36" x14ac:dyDescent="0.35">
      <c r="AA226" s="128" t="s">
        <v>5535</v>
      </c>
      <c r="AB226" s="10" t="s">
        <v>1112</v>
      </c>
      <c r="AC226" s="10" t="s">
        <v>4659</v>
      </c>
      <c r="AD226" s="10" t="s">
        <v>413</v>
      </c>
      <c r="AE226" s="110" t="s">
        <v>413</v>
      </c>
      <c r="AF226" s="110" t="s">
        <v>413</v>
      </c>
      <c r="AG226" s="50" t="s">
        <v>413</v>
      </c>
      <c r="AH226" s="124"/>
      <c r="AI226" s="145" t="s">
        <v>1636</v>
      </c>
      <c r="AJ226" t="str">
        <f>_xlfn.CONCAT("CL_",clonemapC32[[#This Row],[Location]])</f>
        <v>CL_CC2-02:01</v>
      </c>
    </row>
    <row r="227" spans="27:36" x14ac:dyDescent="0.35">
      <c r="AA227" s="128" t="s">
        <v>5535</v>
      </c>
      <c r="AB227" s="10" t="s">
        <v>1112</v>
      </c>
      <c r="AC227" s="10" t="s">
        <v>4680</v>
      </c>
      <c r="AD227" s="10" t="s">
        <v>413</v>
      </c>
      <c r="AE227" s="111" t="s">
        <v>413</v>
      </c>
      <c r="AF227" s="111" t="s">
        <v>413</v>
      </c>
      <c r="AG227" s="50" t="s">
        <v>413</v>
      </c>
      <c r="AH227" s="124"/>
      <c r="AI227" s="145" t="s">
        <v>1636</v>
      </c>
      <c r="AJ227" t="str">
        <f>_xlfn.CONCAT("CL_",clonemapC32[[#This Row],[Location]])</f>
        <v>CL_CC2-02:02</v>
      </c>
    </row>
    <row r="228" spans="27:36" x14ac:dyDescent="0.35">
      <c r="AA228" s="128" t="s">
        <v>5535</v>
      </c>
      <c r="AB228" s="10" t="s">
        <v>1112</v>
      </c>
      <c r="AC228" s="10" t="s">
        <v>4701</v>
      </c>
      <c r="AD228" s="10" t="s">
        <v>413</v>
      </c>
      <c r="AE228" s="111" t="s">
        <v>413</v>
      </c>
      <c r="AF228" s="111" t="s">
        <v>413</v>
      </c>
      <c r="AG228" s="50" t="s">
        <v>413</v>
      </c>
      <c r="AH228" s="124"/>
      <c r="AI228" s="145" t="s">
        <v>1636</v>
      </c>
      <c r="AJ228" t="str">
        <f>_xlfn.CONCAT("CL_",clonemapC32[[#This Row],[Location]])</f>
        <v>CL_CC2-02:03</v>
      </c>
    </row>
    <row r="229" spans="27:36" x14ac:dyDescent="0.35">
      <c r="AA229" s="128" t="s">
        <v>5535</v>
      </c>
      <c r="AB229" s="10" t="s">
        <v>1112</v>
      </c>
      <c r="AC229" s="10" t="s">
        <v>4722</v>
      </c>
      <c r="AD229" s="10" t="s">
        <v>413</v>
      </c>
      <c r="AE229" s="111" t="s">
        <v>413</v>
      </c>
      <c r="AF229" s="111" t="s">
        <v>413</v>
      </c>
      <c r="AG229" s="50" t="s">
        <v>413</v>
      </c>
      <c r="AH229" s="124"/>
      <c r="AI229" s="145" t="s">
        <v>1636</v>
      </c>
      <c r="AJ229" t="str">
        <f>_xlfn.CONCAT("CL_",clonemapC32[[#This Row],[Location]])</f>
        <v>CL_CC2-02:04</v>
      </c>
    </row>
    <row r="230" spans="27:36" x14ac:dyDescent="0.35">
      <c r="AA230" s="128" t="s">
        <v>5535</v>
      </c>
      <c r="AB230" s="41" t="s">
        <v>1112</v>
      </c>
      <c r="AC230" s="41" t="s">
        <v>4900</v>
      </c>
      <c r="AD230" s="10" t="s">
        <v>413</v>
      </c>
      <c r="AE230" s="110" t="s">
        <v>413</v>
      </c>
      <c r="AF230" s="110" t="s">
        <v>413</v>
      </c>
      <c r="AG230" s="50" t="s">
        <v>413</v>
      </c>
      <c r="AH230" s="125"/>
      <c r="AI230" s="145" t="s">
        <v>1636</v>
      </c>
      <c r="AJ230" t="str">
        <f>_xlfn.CONCAT("CL_",clonemapC32[[#This Row],[Location]])</f>
        <v>CL_CC2-02:05</v>
      </c>
    </row>
    <row r="231" spans="27:36" x14ac:dyDescent="0.35">
      <c r="AA231" s="128" t="s">
        <v>5535</v>
      </c>
      <c r="AB231" s="10" t="s">
        <v>1115</v>
      </c>
      <c r="AC231" s="10" t="s">
        <v>4658</v>
      </c>
      <c r="AD231" s="10" t="s">
        <v>413</v>
      </c>
      <c r="AE231" s="111" t="s">
        <v>413</v>
      </c>
      <c r="AF231" s="111" t="s">
        <v>413</v>
      </c>
      <c r="AG231" s="50" t="s">
        <v>413</v>
      </c>
      <c r="AH231" s="125"/>
      <c r="AI231" s="145" t="s">
        <v>1636</v>
      </c>
      <c r="AJ231" t="str">
        <f>_xlfn.CONCAT("CL_",clonemapC32[[#This Row],[Location]])</f>
        <v>CL_CC2-03:01</v>
      </c>
    </row>
    <row r="232" spans="27:36" x14ac:dyDescent="0.35">
      <c r="AA232" s="128" t="s">
        <v>5535</v>
      </c>
      <c r="AB232" s="10" t="s">
        <v>1115</v>
      </c>
      <c r="AC232" s="10" t="s">
        <v>4679</v>
      </c>
      <c r="AD232" s="10" t="s">
        <v>413</v>
      </c>
      <c r="AE232" s="111" t="s">
        <v>413</v>
      </c>
      <c r="AF232" s="111" t="s">
        <v>413</v>
      </c>
      <c r="AG232" s="50" t="s">
        <v>413</v>
      </c>
      <c r="AH232" s="125"/>
      <c r="AI232" s="145" t="s">
        <v>1636</v>
      </c>
      <c r="AJ232" t="str">
        <f>_xlfn.CONCAT("CL_",clonemapC32[[#This Row],[Location]])</f>
        <v>CL_CC2-03:02</v>
      </c>
    </row>
    <row r="233" spans="27:36" x14ac:dyDescent="0.35">
      <c r="AA233" s="128" t="s">
        <v>5535</v>
      </c>
      <c r="AB233" s="10" t="s">
        <v>1115</v>
      </c>
      <c r="AC233" s="10" t="s">
        <v>4700</v>
      </c>
      <c r="AD233" s="10" t="s">
        <v>413</v>
      </c>
      <c r="AE233" s="111" t="s">
        <v>413</v>
      </c>
      <c r="AF233" s="111" t="s">
        <v>413</v>
      </c>
      <c r="AG233" s="50" t="s">
        <v>413</v>
      </c>
      <c r="AH233" s="124"/>
      <c r="AI233" s="145" t="s">
        <v>1636</v>
      </c>
      <c r="AJ233" t="str">
        <f>_xlfn.CONCAT("CL_",clonemapC32[[#This Row],[Location]])</f>
        <v>CL_CC2-03:03</v>
      </c>
    </row>
    <row r="234" spans="27:36" x14ac:dyDescent="0.35">
      <c r="AA234" s="128" t="s">
        <v>5535</v>
      </c>
      <c r="AB234" s="10" t="s">
        <v>1115</v>
      </c>
      <c r="AC234" s="10" t="s">
        <v>4721</v>
      </c>
      <c r="AD234" s="10" t="s">
        <v>413</v>
      </c>
      <c r="AE234" s="110" t="s">
        <v>413</v>
      </c>
      <c r="AF234" s="110" t="s">
        <v>413</v>
      </c>
      <c r="AG234" s="50" t="s">
        <v>413</v>
      </c>
      <c r="AH234" s="124"/>
      <c r="AI234" s="145" t="s">
        <v>1636</v>
      </c>
      <c r="AJ234" t="str">
        <f>_xlfn.CONCAT("CL_",clonemapC32[[#This Row],[Location]])</f>
        <v>CL_CC2-03:04</v>
      </c>
    </row>
    <row r="235" spans="27:36" x14ac:dyDescent="0.35">
      <c r="AA235" s="128" t="s">
        <v>5535</v>
      </c>
      <c r="AB235" s="10" t="s">
        <v>1116</v>
      </c>
      <c r="AC235" s="10" t="s">
        <v>4657</v>
      </c>
      <c r="AD235" s="10" t="s">
        <v>413</v>
      </c>
      <c r="AE235" s="111" t="s">
        <v>413</v>
      </c>
      <c r="AF235" s="111" t="s">
        <v>413</v>
      </c>
      <c r="AG235" s="50" t="s">
        <v>413</v>
      </c>
      <c r="AH235" s="125"/>
      <c r="AI235" s="145" t="s">
        <v>1636</v>
      </c>
      <c r="AJ235" t="str">
        <f>_xlfn.CONCAT("CL_",clonemapC32[[#This Row],[Location]])</f>
        <v>CL_CC2-04:01</v>
      </c>
    </row>
    <row r="236" spans="27:36" x14ac:dyDescent="0.35">
      <c r="AA236" s="128" t="s">
        <v>5535</v>
      </c>
      <c r="AB236" s="10" t="s">
        <v>1116</v>
      </c>
      <c r="AC236" s="10" t="s">
        <v>4678</v>
      </c>
      <c r="AD236" s="10" t="s">
        <v>413</v>
      </c>
      <c r="AE236" s="111" t="s">
        <v>413</v>
      </c>
      <c r="AF236" s="111" t="s">
        <v>413</v>
      </c>
      <c r="AG236" s="50" t="s">
        <v>413</v>
      </c>
      <c r="AH236" s="125"/>
      <c r="AI236" s="145" t="s">
        <v>1636</v>
      </c>
      <c r="AJ236" t="str">
        <f>_xlfn.CONCAT("CL_",clonemapC32[[#This Row],[Location]])</f>
        <v>CL_CC2-04:02</v>
      </c>
    </row>
    <row r="237" spans="27:36" x14ac:dyDescent="0.35">
      <c r="AA237" s="128" t="s">
        <v>5535</v>
      </c>
      <c r="AB237" s="10" t="s">
        <v>1116</v>
      </c>
      <c r="AC237" s="10" t="s">
        <v>4699</v>
      </c>
      <c r="AD237" s="10" t="s">
        <v>413</v>
      </c>
      <c r="AE237" s="111" t="s">
        <v>413</v>
      </c>
      <c r="AF237" s="111" t="s">
        <v>413</v>
      </c>
      <c r="AG237" s="50" t="s">
        <v>413</v>
      </c>
      <c r="AH237" s="125"/>
      <c r="AI237" s="145" t="s">
        <v>1636</v>
      </c>
      <c r="AJ237" t="str">
        <f>_xlfn.CONCAT("CL_",clonemapC32[[#This Row],[Location]])</f>
        <v>CL_CC2-04:03</v>
      </c>
    </row>
    <row r="238" spans="27:36" x14ac:dyDescent="0.35">
      <c r="AA238" s="128" t="s">
        <v>5535</v>
      </c>
      <c r="AB238" s="10" t="s">
        <v>1116</v>
      </c>
      <c r="AC238" s="10" t="s">
        <v>4720</v>
      </c>
      <c r="AD238" s="10" t="s">
        <v>413</v>
      </c>
      <c r="AE238" s="110" t="s">
        <v>413</v>
      </c>
      <c r="AF238" s="110" t="s">
        <v>413</v>
      </c>
      <c r="AG238" s="50" t="s">
        <v>413</v>
      </c>
      <c r="AH238" s="124"/>
      <c r="AI238" s="145" t="s">
        <v>1636</v>
      </c>
      <c r="AJ238" t="str">
        <f>_xlfn.CONCAT("CL_",clonemapC32[[#This Row],[Location]])</f>
        <v>CL_CC2-04:04</v>
      </c>
    </row>
    <row r="239" spans="27:36" x14ac:dyDescent="0.35">
      <c r="AA239" s="128" t="s">
        <v>5535</v>
      </c>
      <c r="AB239" s="10" t="s">
        <v>1118</v>
      </c>
      <c r="AC239" s="10" t="s">
        <v>4656</v>
      </c>
      <c r="AD239" s="10" t="s">
        <v>413</v>
      </c>
      <c r="AE239" s="111" t="s">
        <v>413</v>
      </c>
      <c r="AF239" s="111" t="s">
        <v>413</v>
      </c>
      <c r="AG239" s="50" t="s">
        <v>413</v>
      </c>
      <c r="AH239" s="124"/>
      <c r="AI239" s="145" t="s">
        <v>1636</v>
      </c>
      <c r="AJ239" t="str">
        <f>_xlfn.CONCAT("CL_",clonemapC32[[#This Row],[Location]])</f>
        <v>CL_CC2-05:01</v>
      </c>
    </row>
    <row r="240" spans="27:36" x14ac:dyDescent="0.35">
      <c r="AA240" s="128" t="s">
        <v>5535</v>
      </c>
      <c r="AB240" s="10" t="s">
        <v>1118</v>
      </c>
      <c r="AC240" s="10" t="s">
        <v>4677</v>
      </c>
      <c r="AD240" s="10" t="s">
        <v>413</v>
      </c>
      <c r="AE240" s="111" t="s">
        <v>413</v>
      </c>
      <c r="AF240" s="111" t="s">
        <v>413</v>
      </c>
      <c r="AG240" s="50" t="s">
        <v>413</v>
      </c>
      <c r="AH240" s="124"/>
      <c r="AI240" s="145" t="s">
        <v>1636</v>
      </c>
      <c r="AJ240" t="str">
        <f>_xlfn.CONCAT("CL_",clonemapC32[[#This Row],[Location]])</f>
        <v>CL_CC2-05:02</v>
      </c>
    </row>
    <row r="241" spans="27:36" x14ac:dyDescent="0.35">
      <c r="AA241" s="128" t="s">
        <v>5535</v>
      </c>
      <c r="AB241" s="10" t="s">
        <v>1118</v>
      </c>
      <c r="AC241" s="10" t="s">
        <v>4698</v>
      </c>
      <c r="AD241" s="10" t="s">
        <v>413</v>
      </c>
      <c r="AE241" s="111" t="s">
        <v>413</v>
      </c>
      <c r="AF241" s="111" t="s">
        <v>413</v>
      </c>
      <c r="AG241" s="50" t="s">
        <v>413</v>
      </c>
      <c r="AH241" s="124"/>
      <c r="AI241" s="145" t="s">
        <v>1636</v>
      </c>
      <c r="AJ241" t="str">
        <f>_xlfn.CONCAT("CL_",clonemapC32[[#This Row],[Location]])</f>
        <v>CL_CC2-05:03</v>
      </c>
    </row>
    <row r="242" spans="27:36" x14ac:dyDescent="0.35">
      <c r="AA242" s="128" t="s">
        <v>5535</v>
      </c>
      <c r="AB242" s="10" t="s">
        <v>1118</v>
      </c>
      <c r="AC242" s="10" t="s">
        <v>4719</v>
      </c>
      <c r="AD242" s="10" t="s">
        <v>413</v>
      </c>
      <c r="AE242" s="110" t="s">
        <v>413</v>
      </c>
      <c r="AF242" s="110" t="s">
        <v>413</v>
      </c>
      <c r="AG242" s="50" t="s">
        <v>413</v>
      </c>
      <c r="AH242" s="124"/>
      <c r="AI242" s="145" t="s">
        <v>1636</v>
      </c>
      <c r="AJ242" t="str">
        <f>_xlfn.CONCAT("CL_",clonemapC32[[#This Row],[Location]])</f>
        <v>CL_CC2-05:04</v>
      </c>
    </row>
    <row r="243" spans="27:36" x14ac:dyDescent="0.35">
      <c r="AA243" s="128" t="s">
        <v>5535</v>
      </c>
      <c r="AB243" s="10" t="s">
        <v>1120</v>
      </c>
      <c r="AC243" s="10" t="s">
        <v>4655</v>
      </c>
      <c r="AD243" s="10" t="s">
        <v>413</v>
      </c>
      <c r="AE243" s="111" t="s">
        <v>413</v>
      </c>
      <c r="AF243" s="111" t="s">
        <v>413</v>
      </c>
      <c r="AG243" s="50" t="s">
        <v>413</v>
      </c>
      <c r="AH243" s="124"/>
      <c r="AI243" s="145" t="s">
        <v>1636</v>
      </c>
      <c r="AJ243" t="str">
        <f>_xlfn.CONCAT("CL_",clonemapC32[[#This Row],[Location]])</f>
        <v>CL_CC2-06:01</v>
      </c>
    </row>
    <row r="244" spans="27:36" x14ac:dyDescent="0.35">
      <c r="AA244" s="128" t="s">
        <v>5535</v>
      </c>
      <c r="AB244" s="10" t="s">
        <v>1120</v>
      </c>
      <c r="AC244" s="10" t="s">
        <v>4676</v>
      </c>
      <c r="AD244" s="10" t="s">
        <v>413</v>
      </c>
      <c r="AE244" s="111" t="s">
        <v>413</v>
      </c>
      <c r="AF244" s="111" t="s">
        <v>413</v>
      </c>
      <c r="AG244" s="50" t="s">
        <v>413</v>
      </c>
      <c r="AH244" s="124"/>
      <c r="AI244" s="145" t="s">
        <v>1636</v>
      </c>
      <c r="AJ244" t="str">
        <f>_xlfn.CONCAT("CL_",clonemapC32[[#This Row],[Location]])</f>
        <v>CL_CC2-06:02</v>
      </c>
    </row>
    <row r="245" spans="27:36" x14ac:dyDescent="0.35">
      <c r="AA245" s="128" t="s">
        <v>5535</v>
      </c>
      <c r="AB245" s="10" t="s">
        <v>1120</v>
      </c>
      <c r="AC245" s="10" t="s">
        <v>4697</v>
      </c>
      <c r="AD245" s="10" t="s">
        <v>413</v>
      </c>
      <c r="AE245" s="111" t="s">
        <v>413</v>
      </c>
      <c r="AF245" s="111" t="s">
        <v>413</v>
      </c>
      <c r="AG245" s="50" t="s">
        <v>413</v>
      </c>
      <c r="AH245" s="124"/>
      <c r="AI245" s="145" t="s">
        <v>1636</v>
      </c>
      <c r="AJ245" t="str">
        <f>_xlfn.CONCAT("CL_",clonemapC32[[#This Row],[Location]])</f>
        <v>CL_CC2-06:03</v>
      </c>
    </row>
    <row r="246" spans="27:36" x14ac:dyDescent="0.35">
      <c r="AA246" s="128" t="s">
        <v>5535</v>
      </c>
      <c r="AB246" s="10" t="s">
        <v>1120</v>
      </c>
      <c r="AC246" s="10" t="s">
        <v>4718</v>
      </c>
      <c r="AD246" s="10" t="s">
        <v>413</v>
      </c>
      <c r="AE246" s="110" t="s">
        <v>413</v>
      </c>
      <c r="AF246" s="110" t="s">
        <v>413</v>
      </c>
      <c r="AG246" s="50" t="s">
        <v>413</v>
      </c>
      <c r="AH246" s="124"/>
      <c r="AI246" s="145" t="s">
        <v>1636</v>
      </c>
      <c r="AJ246" t="str">
        <f>_xlfn.CONCAT("CL_",clonemapC32[[#This Row],[Location]])</f>
        <v>CL_CC2-06:04</v>
      </c>
    </row>
    <row r="247" spans="27:36" x14ac:dyDescent="0.35">
      <c r="AA247" s="128" t="s">
        <v>5535</v>
      </c>
      <c r="AB247" s="10" t="s">
        <v>1121</v>
      </c>
      <c r="AC247" s="10" t="s">
        <v>4654</v>
      </c>
      <c r="AD247" s="10" t="s">
        <v>413</v>
      </c>
      <c r="AE247" s="111" t="s">
        <v>413</v>
      </c>
      <c r="AF247" s="111" t="s">
        <v>413</v>
      </c>
      <c r="AG247" s="50" t="s">
        <v>413</v>
      </c>
      <c r="AH247" s="124"/>
      <c r="AI247" s="145" t="s">
        <v>1636</v>
      </c>
      <c r="AJ247" t="str">
        <f>_xlfn.CONCAT("CL_",clonemapC32[[#This Row],[Location]])</f>
        <v>CL_CC2-07:01</v>
      </c>
    </row>
    <row r="248" spans="27:36" x14ac:dyDescent="0.35">
      <c r="AA248" s="128" t="s">
        <v>5535</v>
      </c>
      <c r="AB248" s="10" t="s">
        <v>1121</v>
      </c>
      <c r="AC248" s="10" t="s">
        <v>4675</v>
      </c>
      <c r="AD248" s="10" t="s">
        <v>413</v>
      </c>
      <c r="AE248" s="111" t="s">
        <v>413</v>
      </c>
      <c r="AF248" s="111" t="s">
        <v>413</v>
      </c>
      <c r="AG248" s="50" t="s">
        <v>413</v>
      </c>
      <c r="AH248" s="125"/>
      <c r="AI248" s="145" t="s">
        <v>1636</v>
      </c>
      <c r="AJ248" t="str">
        <f>_xlfn.CONCAT("CL_",clonemapC32[[#This Row],[Location]])</f>
        <v>CL_CC2-07:02</v>
      </c>
    </row>
    <row r="249" spans="27:36" x14ac:dyDescent="0.35">
      <c r="AA249" s="128" t="s">
        <v>5535</v>
      </c>
      <c r="AB249" s="10" t="s">
        <v>1121</v>
      </c>
      <c r="AC249" s="10" t="s">
        <v>4696</v>
      </c>
      <c r="AD249" s="10" t="s">
        <v>413</v>
      </c>
      <c r="AE249" s="111" t="s">
        <v>413</v>
      </c>
      <c r="AF249" s="111" t="s">
        <v>413</v>
      </c>
      <c r="AG249" s="50" t="s">
        <v>413</v>
      </c>
      <c r="AH249" s="125"/>
      <c r="AI249" s="145" t="s">
        <v>1636</v>
      </c>
      <c r="AJ249" t="str">
        <f>_xlfn.CONCAT("CL_",clonemapC32[[#This Row],[Location]])</f>
        <v>CL_CC2-07:03</v>
      </c>
    </row>
    <row r="250" spans="27:36" x14ac:dyDescent="0.35">
      <c r="AA250" s="128" t="s">
        <v>5535</v>
      </c>
      <c r="AB250" s="10" t="s">
        <v>1121</v>
      </c>
      <c r="AC250" s="10" t="s">
        <v>4717</v>
      </c>
      <c r="AD250" s="10" t="s">
        <v>413</v>
      </c>
      <c r="AE250" s="110" t="s">
        <v>413</v>
      </c>
      <c r="AF250" s="110" t="s">
        <v>413</v>
      </c>
      <c r="AG250" s="50" t="s">
        <v>413</v>
      </c>
      <c r="AH250" s="124"/>
      <c r="AI250" s="145" t="s">
        <v>1636</v>
      </c>
      <c r="AJ250" t="str">
        <f>_xlfn.CONCAT("CL_",clonemapC32[[#This Row],[Location]])</f>
        <v>CL_CC2-07:04</v>
      </c>
    </row>
    <row r="251" spans="27:36" x14ac:dyDescent="0.35">
      <c r="AA251" s="128" t="s">
        <v>5535</v>
      </c>
      <c r="AB251" s="10" t="s">
        <v>1123</v>
      </c>
      <c r="AC251" s="10" t="s">
        <v>4667</v>
      </c>
      <c r="AD251" s="10" t="s">
        <v>4140</v>
      </c>
      <c r="AE251" s="111" t="s">
        <v>4279</v>
      </c>
      <c r="AF251" s="111" t="s">
        <v>4279</v>
      </c>
      <c r="AG251" s="50" t="s">
        <v>4105</v>
      </c>
      <c r="AH251" s="124">
        <v>14</v>
      </c>
      <c r="AI251" s="145" t="s">
        <v>2353</v>
      </c>
      <c r="AJ251" t="str">
        <f>_xlfn.CONCAT("CL_",clonemapC32[[#This Row],[Location]])</f>
        <v>CL_CC3-01:01</v>
      </c>
    </row>
    <row r="252" spans="27:36" x14ac:dyDescent="0.35">
      <c r="AA252" s="128" t="s">
        <v>5535</v>
      </c>
      <c r="AB252" s="10" t="s">
        <v>1123</v>
      </c>
      <c r="AC252" s="10" t="s">
        <v>4688</v>
      </c>
      <c r="AD252" s="10" t="s">
        <v>819</v>
      </c>
      <c r="AE252" s="111" t="s">
        <v>2979</v>
      </c>
      <c r="AF252" s="111" t="s">
        <v>2979</v>
      </c>
      <c r="AG252" s="50" t="s">
        <v>4095</v>
      </c>
      <c r="AH252" s="124">
        <v>34</v>
      </c>
      <c r="AI252" s="145" t="s">
        <v>2353</v>
      </c>
      <c r="AJ252" t="str">
        <f>_xlfn.CONCAT("CL_",clonemapC32[[#This Row],[Location]])</f>
        <v>CL_CC3-01:02</v>
      </c>
    </row>
    <row r="253" spans="27:36" x14ac:dyDescent="0.35">
      <c r="AA253" s="128" t="s">
        <v>5535</v>
      </c>
      <c r="AB253" s="10" t="s">
        <v>1123</v>
      </c>
      <c r="AC253" s="10" t="s">
        <v>4709</v>
      </c>
      <c r="AD253" s="10" t="s">
        <v>413</v>
      </c>
      <c r="AE253" s="111" t="s">
        <v>413</v>
      </c>
      <c r="AF253" s="111" t="s">
        <v>413</v>
      </c>
      <c r="AG253" s="50" t="s">
        <v>413</v>
      </c>
      <c r="AH253" s="124"/>
      <c r="AI253" s="145" t="s">
        <v>1636</v>
      </c>
      <c r="AJ253" t="str">
        <f>_xlfn.CONCAT("CL_",clonemapC32[[#This Row],[Location]])</f>
        <v>CL_CC3-01:03</v>
      </c>
    </row>
    <row r="254" spans="27:36" x14ac:dyDescent="0.35">
      <c r="AA254" s="128" t="s">
        <v>5535</v>
      </c>
      <c r="AB254" s="10" t="s">
        <v>1123</v>
      </c>
      <c r="AC254" s="10" t="s">
        <v>4730</v>
      </c>
      <c r="AD254" s="10" t="s">
        <v>413</v>
      </c>
      <c r="AE254" s="110" t="s">
        <v>413</v>
      </c>
      <c r="AF254" s="110" t="s">
        <v>413</v>
      </c>
      <c r="AG254" s="50" t="s">
        <v>413</v>
      </c>
      <c r="AH254" s="124"/>
      <c r="AI254" s="145" t="s">
        <v>1636</v>
      </c>
      <c r="AJ254" t="str">
        <f>_xlfn.CONCAT("CL_",clonemapC32[[#This Row],[Location]])</f>
        <v>CL_CC3-01:04</v>
      </c>
    </row>
    <row r="255" spans="27:36" x14ac:dyDescent="0.35">
      <c r="AA255" s="128" t="s">
        <v>5535</v>
      </c>
      <c r="AB255" s="10" t="s">
        <v>1125</v>
      </c>
      <c r="AC255" s="10" t="s">
        <v>4666</v>
      </c>
      <c r="AD255" s="10" t="s">
        <v>819</v>
      </c>
      <c r="AE255" s="111" t="s">
        <v>2979</v>
      </c>
      <c r="AF255" s="111" t="s">
        <v>2979</v>
      </c>
      <c r="AG255" s="50" t="s">
        <v>4086</v>
      </c>
      <c r="AH255" s="124">
        <v>35</v>
      </c>
      <c r="AI255" s="145" t="s">
        <v>2353</v>
      </c>
      <c r="AJ255" t="str">
        <f>_xlfn.CONCAT("CL_",clonemapC32[[#This Row],[Location]])</f>
        <v>CL_CC3-02:01</v>
      </c>
    </row>
    <row r="256" spans="27:36" x14ac:dyDescent="0.35">
      <c r="AA256" s="128" t="s">
        <v>5535</v>
      </c>
      <c r="AB256" s="10" t="s">
        <v>1125</v>
      </c>
      <c r="AC256" s="10" t="s">
        <v>4687</v>
      </c>
      <c r="AD256" s="10" t="s">
        <v>819</v>
      </c>
      <c r="AE256" s="111" t="s">
        <v>2979</v>
      </c>
      <c r="AF256" s="111" t="s">
        <v>2979</v>
      </c>
      <c r="AG256" s="50" t="s">
        <v>4298</v>
      </c>
      <c r="AH256" s="125">
        <v>9</v>
      </c>
      <c r="AI256" s="145" t="s">
        <v>2353</v>
      </c>
      <c r="AJ256" t="str">
        <f>_xlfn.CONCAT("CL_",clonemapC32[[#This Row],[Location]])</f>
        <v>CL_CC3-02:02</v>
      </c>
    </row>
    <row r="257" spans="27:36" x14ac:dyDescent="0.35">
      <c r="AA257" s="128" t="s">
        <v>5535</v>
      </c>
      <c r="AB257" s="10" t="s">
        <v>1125</v>
      </c>
      <c r="AC257" s="10" t="s">
        <v>4708</v>
      </c>
      <c r="AD257" s="10" t="s">
        <v>413</v>
      </c>
      <c r="AE257" s="111" t="s">
        <v>413</v>
      </c>
      <c r="AF257" s="111" t="s">
        <v>413</v>
      </c>
      <c r="AG257" s="50" t="s">
        <v>413</v>
      </c>
      <c r="AH257" s="124"/>
      <c r="AI257" s="145" t="s">
        <v>1636</v>
      </c>
      <c r="AJ257" t="str">
        <f>_xlfn.CONCAT("CL_",clonemapC32[[#This Row],[Location]])</f>
        <v>CL_CC3-02:03</v>
      </c>
    </row>
    <row r="258" spans="27:36" x14ac:dyDescent="0.35">
      <c r="AA258" s="128" t="s">
        <v>5535</v>
      </c>
      <c r="AB258" s="10" t="s">
        <v>1125</v>
      </c>
      <c r="AC258" s="10" t="s">
        <v>4729</v>
      </c>
      <c r="AD258" s="10" t="s">
        <v>413</v>
      </c>
      <c r="AE258" s="110" t="s">
        <v>413</v>
      </c>
      <c r="AF258" s="110" t="s">
        <v>413</v>
      </c>
      <c r="AG258" s="50" t="s">
        <v>413</v>
      </c>
      <c r="AH258" s="124"/>
      <c r="AI258" s="145" t="s">
        <v>1636</v>
      </c>
      <c r="AJ258" t="str">
        <f>_xlfn.CONCAT("CL_",clonemapC32[[#This Row],[Location]])</f>
        <v>CL_CC3-02:04</v>
      </c>
    </row>
    <row r="259" spans="27:36" x14ac:dyDescent="0.35">
      <c r="AA259" s="128" t="s">
        <v>5535</v>
      </c>
      <c r="AB259" s="10" t="s">
        <v>1126</v>
      </c>
      <c r="AC259" s="10" t="s">
        <v>4665</v>
      </c>
      <c r="AD259" s="10" t="s">
        <v>819</v>
      </c>
      <c r="AE259" s="111" t="s">
        <v>2979</v>
      </c>
      <c r="AF259" s="111" t="s">
        <v>2979</v>
      </c>
      <c r="AG259" s="50" t="s">
        <v>3633</v>
      </c>
      <c r="AH259" s="125">
        <v>24</v>
      </c>
      <c r="AI259" s="145" t="s">
        <v>2353</v>
      </c>
      <c r="AJ259" t="str">
        <f>_xlfn.CONCAT("CL_",clonemapC32[[#This Row],[Location]])</f>
        <v>CL_CC3-03:01</v>
      </c>
    </row>
    <row r="260" spans="27:36" x14ac:dyDescent="0.35">
      <c r="AA260" s="128" t="s">
        <v>5535</v>
      </c>
      <c r="AB260" s="10" t="s">
        <v>1126</v>
      </c>
      <c r="AC260" s="10" t="s">
        <v>4686</v>
      </c>
      <c r="AD260" s="10" t="s">
        <v>819</v>
      </c>
      <c r="AE260" s="111" t="s">
        <v>2979</v>
      </c>
      <c r="AF260" s="111" t="s">
        <v>2979</v>
      </c>
      <c r="AG260" s="50" t="s">
        <v>3618</v>
      </c>
      <c r="AH260" s="124">
        <v>25</v>
      </c>
      <c r="AI260" s="145" t="s">
        <v>2353</v>
      </c>
      <c r="AJ260" t="str">
        <f>_xlfn.CONCAT("CL_",clonemapC32[[#This Row],[Location]])</f>
        <v>CL_CC3-03:02</v>
      </c>
    </row>
    <row r="261" spans="27:36" x14ac:dyDescent="0.35">
      <c r="AA261" s="128" t="s">
        <v>5535</v>
      </c>
      <c r="AB261" s="10" t="s">
        <v>1126</v>
      </c>
      <c r="AC261" s="10" t="s">
        <v>4707</v>
      </c>
      <c r="AD261" s="10" t="s">
        <v>413</v>
      </c>
      <c r="AE261" s="111" t="s">
        <v>413</v>
      </c>
      <c r="AF261" s="111" t="s">
        <v>413</v>
      </c>
      <c r="AG261" s="50" t="s">
        <v>413</v>
      </c>
      <c r="AH261" s="124"/>
      <c r="AI261" s="145" t="s">
        <v>1636</v>
      </c>
      <c r="AJ261" t="str">
        <f>_xlfn.CONCAT("CL_",clonemapC32[[#This Row],[Location]])</f>
        <v>CL_CC3-03:03</v>
      </c>
    </row>
    <row r="262" spans="27:36" x14ac:dyDescent="0.35">
      <c r="AA262" s="128" t="s">
        <v>5535</v>
      </c>
      <c r="AB262" s="10" t="s">
        <v>1126</v>
      </c>
      <c r="AC262" s="10" t="s">
        <v>4728</v>
      </c>
      <c r="AD262" s="10" t="s">
        <v>413</v>
      </c>
      <c r="AE262" s="110" t="s">
        <v>413</v>
      </c>
      <c r="AF262" s="110" t="s">
        <v>413</v>
      </c>
      <c r="AG262" s="50" t="s">
        <v>413</v>
      </c>
      <c r="AH262" s="124"/>
      <c r="AI262" s="145" t="s">
        <v>1636</v>
      </c>
      <c r="AJ262" t="str">
        <f>_xlfn.CONCAT("CL_",clonemapC32[[#This Row],[Location]])</f>
        <v>CL_CC3-03:04</v>
      </c>
    </row>
    <row r="263" spans="27:36" x14ac:dyDescent="0.35">
      <c r="AA263" s="128" t="s">
        <v>5535</v>
      </c>
      <c r="AB263" s="10" t="s">
        <v>1129</v>
      </c>
      <c r="AC263" s="10" t="s">
        <v>4664</v>
      </c>
      <c r="AD263" s="10" t="s">
        <v>4144</v>
      </c>
      <c r="AE263" s="111" t="s">
        <v>4280</v>
      </c>
      <c r="AF263" s="111" t="s">
        <v>4280</v>
      </c>
      <c r="AG263" s="50" t="s">
        <v>4106</v>
      </c>
      <c r="AH263" s="125">
        <v>14</v>
      </c>
      <c r="AI263" s="145" t="s">
        <v>2353</v>
      </c>
      <c r="AJ263" t="str">
        <f>_xlfn.CONCAT("CL_",clonemapC32[[#This Row],[Location]])</f>
        <v>CL_CC3-04:01</v>
      </c>
    </row>
    <row r="264" spans="27:36" x14ac:dyDescent="0.35">
      <c r="AA264" s="128" t="s">
        <v>5535</v>
      </c>
      <c r="AB264" s="10" t="s">
        <v>1129</v>
      </c>
      <c r="AC264" s="10" t="s">
        <v>4685</v>
      </c>
      <c r="AD264" s="10" t="s">
        <v>3794</v>
      </c>
      <c r="AE264" s="111" t="s">
        <v>3796</v>
      </c>
      <c r="AF264" s="111" t="s">
        <v>3796</v>
      </c>
      <c r="AG264" s="50" t="s">
        <v>3758</v>
      </c>
      <c r="AH264" s="124">
        <v>11</v>
      </c>
      <c r="AI264" s="145" t="s">
        <v>2353</v>
      </c>
      <c r="AJ264" t="str">
        <f>_xlfn.CONCAT("CL_",clonemapC32[[#This Row],[Location]])</f>
        <v>CL_CC3-04:02</v>
      </c>
    </row>
    <row r="265" spans="27:36" x14ac:dyDescent="0.35">
      <c r="AA265" s="128" t="s">
        <v>5535</v>
      </c>
      <c r="AB265" s="10" t="s">
        <v>1129</v>
      </c>
      <c r="AC265" s="10" t="s">
        <v>4706</v>
      </c>
      <c r="AD265" s="10" t="s">
        <v>4144</v>
      </c>
      <c r="AE265" s="111" t="s">
        <v>4145</v>
      </c>
      <c r="AF265" s="111" t="s">
        <v>4145</v>
      </c>
      <c r="AG265" s="50" t="s">
        <v>4097</v>
      </c>
      <c r="AH265" s="124">
        <v>13</v>
      </c>
      <c r="AI265" s="145" t="s">
        <v>2353</v>
      </c>
      <c r="AJ265" t="str">
        <f>_xlfn.CONCAT("CL_",clonemapC32[[#This Row],[Location]])</f>
        <v>CL_CC3-04:03</v>
      </c>
    </row>
    <row r="266" spans="27:36" x14ac:dyDescent="0.35">
      <c r="AA266" s="128" t="s">
        <v>5535</v>
      </c>
      <c r="AB266" s="10" t="s">
        <v>1129</v>
      </c>
      <c r="AC266" s="10" t="s">
        <v>4727</v>
      </c>
      <c r="AD266" s="10" t="s">
        <v>819</v>
      </c>
      <c r="AE266" s="110" t="s">
        <v>2979</v>
      </c>
      <c r="AF266" s="110" t="s">
        <v>2979</v>
      </c>
      <c r="AG266" s="50" t="s">
        <v>3633</v>
      </c>
      <c r="AH266" s="124">
        <v>8</v>
      </c>
      <c r="AI266" s="145" t="s">
        <v>2353</v>
      </c>
      <c r="AJ266" t="str">
        <f>_xlfn.CONCAT("CL_",clonemapC32[[#This Row],[Location]])</f>
        <v>CL_CC3-04:04</v>
      </c>
    </row>
    <row r="267" spans="27:36" x14ac:dyDescent="0.35">
      <c r="AA267" s="128" t="s">
        <v>5535</v>
      </c>
      <c r="AB267" s="10" t="s">
        <v>1131</v>
      </c>
      <c r="AC267" s="10" t="s">
        <v>4663</v>
      </c>
      <c r="AD267" s="10" t="s">
        <v>4138</v>
      </c>
      <c r="AE267" s="110" t="s">
        <v>4157</v>
      </c>
      <c r="AF267" s="110" t="s">
        <v>4157</v>
      </c>
      <c r="AG267" s="50" t="s">
        <v>4128</v>
      </c>
      <c r="AH267" s="124">
        <v>14</v>
      </c>
      <c r="AI267" s="145" t="s">
        <v>2353</v>
      </c>
      <c r="AJ267" t="str">
        <f>_xlfn.CONCAT("CL_",clonemapC32[[#This Row],[Location]])</f>
        <v>CL_CC3-05:01</v>
      </c>
    </row>
    <row r="268" spans="27:36" x14ac:dyDescent="0.35">
      <c r="AA268" s="128" t="s">
        <v>5535</v>
      </c>
      <c r="AB268" s="10" t="s">
        <v>1131</v>
      </c>
      <c r="AC268" s="10" t="s">
        <v>4684</v>
      </c>
      <c r="AD268" s="10" t="s">
        <v>4138</v>
      </c>
      <c r="AE268" s="110" t="s">
        <v>4154</v>
      </c>
      <c r="AF268" s="110" t="s">
        <v>4154</v>
      </c>
      <c r="AG268" s="50" t="s">
        <v>4122</v>
      </c>
      <c r="AH268" s="124">
        <v>14</v>
      </c>
      <c r="AI268" s="145" t="s">
        <v>2353</v>
      </c>
      <c r="AJ268" t="str">
        <f>_xlfn.CONCAT("CL_",clonemapC32[[#This Row],[Location]])</f>
        <v>CL_CC3-05:02</v>
      </c>
    </row>
    <row r="269" spans="27:36" x14ac:dyDescent="0.35">
      <c r="AA269" s="128" t="s">
        <v>5535</v>
      </c>
      <c r="AB269" s="10" t="s">
        <v>1131</v>
      </c>
      <c r="AC269" s="10" t="s">
        <v>4705</v>
      </c>
      <c r="AD269" s="10" t="s">
        <v>4138</v>
      </c>
      <c r="AE269" s="110" t="s">
        <v>4139</v>
      </c>
      <c r="AF269" s="110" t="s">
        <v>4139</v>
      </c>
      <c r="AG269" s="50" t="s">
        <v>4087</v>
      </c>
      <c r="AH269" s="124">
        <v>14</v>
      </c>
      <c r="AI269" s="145" t="s">
        <v>2353</v>
      </c>
      <c r="AJ269" t="str">
        <f>_xlfn.CONCAT("CL_",clonemapC32[[#This Row],[Location]])</f>
        <v>CL_CC3-05:03</v>
      </c>
    </row>
    <row r="270" spans="27:36" x14ac:dyDescent="0.35">
      <c r="AA270" s="128" t="s">
        <v>5535</v>
      </c>
      <c r="AB270" s="10" t="s">
        <v>1131</v>
      </c>
      <c r="AC270" s="10" t="s">
        <v>4726</v>
      </c>
      <c r="AD270" s="10" t="s">
        <v>3794</v>
      </c>
      <c r="AE270" s="110" t="s">
        <v>3796</v>
      </c>
      <c r="AF270" s="110" t="s">
        <v>3796</v>
      </c>
      <c r="AG270" s="50" t="s">
        <v>3758</v>
      </c>
      <c r="AH270" s="124">
        <v>7</v>
      </c>
      <c r="AI270" s="145" t="s">
        <v>2353</v>
      </c>
      <c r="AJ270" t="str">
        <f>_xlfn.CONCAT("CL_",clonemapC32[[#This Row],[Location]])</f>
        <v>CL_CC3-05:04</v>
      </c>
    </row>
    <row r="271" spans="27:36" x14ac:dyDescent="0.35">
      <c r="AA271" s="128" t="s">
        <v>5535</v>
      </c>
      <c r="AB271" s="10" t="s">
        <v>1134</v>
      </c>
      <c r="AC271" s="10" t="s">
        <v>4662</v>
      </c>
      <c r="AD271" s="10" t="s">
        <v>4142</v>
      </c>
      <c r="AE271" s="110" t="s">
        <v>4143</v>
      </c>
      <c r="AF271" s="110" t="s">
        <v>4143</v>
      </c>
      <c r="AG271" s="50" t="s">
        <v>4089</v>
      </c>
      <c r="AH271" s="124">
        <v>14</v>
      </c>
      <c r="AI271" s="145" t="s">
        <v>2353</v>
      </c>
      <c r="AJ271" t="str">
        <f>_xlfn.CONCAT("CL_",clonemapC32[[#This Row],[Location]])</f>
        <v>CL_CC3-06:01</v>
      </c>
    </row>
    <row r="272" spans="27:36" x14ac:dyDescent="0.35">
      <c r="AA272" s="128" t="s">
        <v>5535</v>
      </c>
      <c r="AB272" s="10" t="s">
        <v>1134</v>
      </c>
      <c r="AC272" s="10" t="s">
        <v>4683</v>
      </c>
      <c r="AD272" s="10" t="s">
        <v>4142</v>
      </c>
      <c r="AE272" s="110" t="s">
        <v>4153</v>
      </c>
      <c r="AF272" s="110" t="s">
        <v>4153</v>
      </c>
      <c r="AG272" s="50" t="s">
        <v>4117</v>
      </c>
      <c r="AH272" s="124">
        <v>13</v>
      </c>
      <c r="AI272" s="145" t="s">
        <v>2353</v>
      </c>
      <c r="AJ272" t="str">
        <f>_xlfn.CONCAT("CL_",clonemapC32[[#This Row],[Location]])</f>
        <v>CL_CC3-06:02</v>
      </c>
    </row>
    <row r="273" spans="27:36" x14ac:dyDescent="0.35">
      <c r="AA273" s="128" t="s">
        <v>5535</v>
      </c>
      <c r="AB273" s="10" t="s">
        <v>1134</v>
      </c>
      <c r="AC273" s="10" t="s">
        <v>4704</v>
      </c>
      <c r="AD273" s="10" t="s">
        <v>4285</v>
      </c>
      <c r="AE273" s="110" t="s">
        <v>4286</v>
      </c>
      <c r="AF273" s="110" t="s">
        <v>4286</v>
      </c>
      <c r="AG273" s="50" t="s">
        <v>4458</v>
      </c>
      <c r="AH273" s="124">
        <v>14</v>
      </c>
      <c r="AI273" s="145" t="s">
        <v>2353</v>
      </c>
      <c r="AJ273" t="str">
        <f>_xlfn.CONCAT("CL_",clonemapC32[[#This Row],[Location]])</f>
        <v>CL_CC3-06:03</v>
      </c>
    </row>
    <row r="274" spans="27:36" x14ac:dyDescent="0.35">
      <c r="AA274" s="128" t="s">
        <v>5535</v>
      </c>
      <c r="AB274" s="10" t="s">
        <v>1134</v>
      </c>
      <c r="AC274" s="10" t="s">
        <v>4725</v>
      </c>
      <c r="AD274" s="10" t="s">
        <v>413</v>
      </c>
      <c r="AE274" s="110" t="s">
        <v>413</v>
      </c>
      <c r="AF274" s="110" t="s">
        <v>413</v>
      </c>
      <c r="AG274" s="50" t="s">
        <v>413</v>
      </c>
      <c r="AH274" s="124"/>
      <c r="AI274" s="145" t="s">
        <v>1636</v>
      </c>
      <c r="AJ274" t="str">
        <f>_xlfn.CONCAT("CL_",clonemapC32[[#This Row],[Location]])</f>
        <v>CL_CC3-06:04</v>
      </c>
    </row>
    <row r="275" spans="27:36" x14ac:dyDescent="0.35">
      <c r="AA275" s="128" t="s">
        <v>5535</v>
      </c>
      <c r="AB275" s="10" t="s">
        <v>1135</v>
      </c>
      <c r="AC275" s="10" t="s">
        <v>4661</v>
      </c>
      <c r="AD275" s="10" t="s">
        <v>819</v>
      </c>
      <c r="AE275" s="110" t="s">
        <v>2979</v>
      </c>
      <c r="AF275" s="110" t="s">
        <v>2979</v>
      </c>
      <c r="AG275" s="50" t="s">
        <v>3610</v>
      </c>
      <c r="AH275" s="124">
        <v>24</v>
      </c>
      <c r="AI275" s="145" t="s">
        <v>2353</v>
      </c>
      <c r="AJ275" t="str">
        <f>_xlfn.CONCAT("CL_",clonemapC32[[#This Row],[Location]])</f>
        <v>CL_CC3-07:01</v>
      </c>
    </row>
    <row r="276" spans="27:36" x14ac:dyDescent="0.35">
      <c r="AA276" s="128" t="s">
        <v>5535</v>
      </c>
      <c r="AB276" s="10" t="s">
        <v>1135</v>
      </c>
      <c r="AC276" s="10" t="s">
        <v>4682</v>
      </c>
      <c r="AD276" s="10" t="s">
        <v>819</v>
      </c>
      <c r="AE276" s="110" t="s">
        <v>2979</v>
      </c>
      <c r="AF276" s="110" t="s">
        <v>2979</v>
      </c>
      <c r="AG276" s="50" t="s">
        <v>3630</v>
      </c>
      <c r="AH276" s="124">
        <v>22</v>
      </c>
      <c r="AI276" s="145" t="s">
        <v>2353</v>
      </c>
      <c r="AJ276" t="str">
        <f>_xlfn.CONCAT("CL_",clonemapC32[[#This Row],[Location]])</f>
        <v>CL_CC3-07:02</v>
      </c>
    </row>
    <row r="277" spans="27:36" x14ac:dyDescent="0.35">
      <c r="AA277" s="128" t="s">
        <v>5535</v>
      </c>
      <c r="AB277" s="10" t="s">
        <v>1135</v>
      </c>
      <c r="AC277" s="10" t="s">
        <v>4703</v>
      </c>
      <c r="AD277" s="10" t="s">
        <v>413</v>
      </c>
      <c r="AE277" s="110" t="s">
        <v>413</v>
      </c>
      <c r="AF277" s="110" t="s">
        <v>413</v>
      </c>
      <c r="AG277" s="50" t="s">
        <v>413</v>
      </c>
      <c r="AH277" s="124"/>
      <c r="AI277" s="145" t="s">
        <v>1636</v>
      </c>
      <c r="AJ277" t="str">
        <f>_xlfn.CONCAT("CL_",clonemapC32[[#This Row],[Location]])</f>
        <v>CL_CC3-07:03</v>
      </c>
    </row>
    <row r="278" spans="27:36" x14ac:dyDescent="0.35">
      <c r="AA278" s="128" t="s">
        <v>5535</v>
      </c>
      <c r="AB278" s="10" t="s">
        <v>1135</v>
      </c>
      <c r="AC278" s="10" t="s">
        <v>4724</v>
      </c>
      <c r="AD278" s="10" t="s">
        <v>413</v>
      </c>
      <c r="AE278" s="110" t="s">
        <v>413</v>
      </c>
      <c r="AF278" s="110" t="s">
        <v>413</v>
      </c>
      <c r="AG278" s="50" t="s">
        <v>413</v>
      </c>
      <c r="AH278" s="124"/>
      <c r="AI278" s="145" t="s">
        <v>1636</v>
      </c>
      <c r="AJ278" t="str">
        <f>_xlfn.CONCAT("CL_",clonemapC32[[#This Row],[Location]])</f>
        <v>CL_CC3-07:04</v>
      </c>
    </row>
    <row r="279" spans="27:36" x14ac:dyDescent="0.35">
      <c r="AA279" s="128" t="s">
        <v>5535</v>
      </c>
      <c r="AB279" s="10" t="s">
        <v>1136</v>
      </c>
      <c r="AC279" s="10" t="s">
        <v>4569</v>
      </c>
      <c r="AD279" s="10" t="s">
        <v>832</v>
      </c>
      <c r="AE279" s="111" t="s">
        <v>1111</v>
      </c>
      <c r="AF279" s="111" t="s">
        <v>1111</v>
      </c>
      <c r="AG279" s="50" t="s">
        <v>4459</v>
      </c>
      <c r="AH279" s="124">
        <v>13</v>
      </c>
      <c r="AI279" s="145" t="s">
        <v>2353</v>
      </c>
      <c r="AJ279" t="str">
        <f>_xlfn.CONCAT("CL_",clonemapC32[[#This Row],[Location]])</f>
        <v>CL_DD1-01:01</v>
      </c>
    </row>
    <row r="280" spans="27:36" x14ac:dyDescent="0.35">
      <c r="AA280" s="128" t="s">
        <v>5535</v>
      </c>
      <c r="AB280" s="10" t="s">
        <v>1136</v>
      </c>
      <c r="AC280" s="10" t="s">
        <v>4590</v>
      </c>
      <c r="AD280" s="10" t="s">
        <v>832</v>
      </c>
      <c r="AE280" s="111" t="s">
        <v>1111</v>
      </c>
      <c r="AF280" s="111" t="s">
        <v>1111</v>
      </c>
      <c r="AG280" s="50" t="s">
        <v>3964</v>
      </c>
      <c r="AH280" s="124">
        <v>26</v>
      </c>
      <c r="AI280" s="145" t="s">
        <v>2353</v>
      </c>
      <c r="AJ280" t="str">
        <f>_xlfn.CONCAT("CL_",clonemapC32[[#This Row],[Location]])</f>
        <v>CL_DD1-01:02</v>
      </c>
    </row>
    <row r="281" spans="27:36" x14ac:dyDescent="0.35">
      <c r="AA281" s="128" t="s">
        <v>5535</v>
      </c>
      <c r="AB281" s="10" t="s">
        <v>1136</v>
      </c>
      <c r="AC281" s="10" t="s">
        <v>4611</v>
      </c>
      <c r="AD281" s="10" t="s">
        <v>2485</v>
      </c>
      <c r="AE281" s="111" t="s">
        <v>2334</v>
      </c>
      <c r="AF281" s="111" t="s">
        <v>2334</v>
      </c>
      <c r="AG281" s="50" t="s">
        <v>3757</v>
      </c>
      <c r="AH281" s="124">
        <v>10</v>
      </c>
      <c r="AI281" s="145" t="s">
        <v>2353</v>
      </c>
      <c r="AJ281" t="str">
        <f>_xlfn.CONCAT("CL_",clonemapC32[[#This Row],[Location]])</f>
        <v>CL_DD1-01:03</v>
      </c>
    </row>
    <row r="282" spans="27:36" x14ac:dyDescent="0.35">
      <c r="AA282" s="128" t="s">
        <v>5535</v>
      </c>
      <c r="AB282" s="10" t="s">
        <v>1136</v>
      </c>
      <c r="AC282" s="10" t="s">
        <v>4632</v>
      </c>
      <c r="AD282" s="10" t="s">
        <v>413</v>
      </c>
      <c r="AE282" s="110" t="s">
        <v>413</v>
      </c>
      <c r="AF282" s="110" t="s">
        <v>413</v>
      </c>
      <c r="AG282" s="50" t="s">
        <v>413</v>
      </c>
      <c r="AH282" s="124"/>
      <c r="AI282" s="145" t="s">
        <v>1636</v>
      </c>
      <c r="AJ282" t="str">
        <f>_xlfn.CONCAT("CL_",clonemapC32[[#This Row],[Location]])</f>
        <v>CL_DD1-01:04</v>
      </c>
    </row>
    <row r="283" spans="27:36" x14ac:dyDescent="0.35">
      <c r="AA283" s="128" t="s">
        <v>5535</v>
      </c>
      <c r="AB283" s="10" t="s">
        <v>1139</v>
      </c>
      <c r="AC283" s="10" t="s">
        <v>4568</v>
      </c>
      <c r="AD283" s="10" t="s">
        <v>2485</v>
      </c>
      <c r="AE283" s="111" t="s">
        <v>2334</v>
      </c>
      <c r="AF283" s="111" t="s">
        <v>2334</v>
      </c>
      <c r="AG283" s="50" t="s">
        <v>4115</v>
      </c>
      <c r="AH283" s="124">
        <v>9</v>
      </c>
      <c r="AI283" s="145" t="s">
        <v>2353</v>
      </c>
      <c r="AJ283" t="str">
        <f>_xlfn.CONCAT("CL_",clonemapC32[[#This Row],[Location]])</f>
        <v>CL_DD1-02:01</v>
      </c>
    </row>
    <row r="284" spans="27:36" x14ac:dyDescent="0.35">
      <c r="AA284" s="128" t="s">
        <v>5535</v>
      </c>
      <c r="AB284" s="10" t="s">
        <v>1139</v>
      </c>
      <c r="AC284" s="10" t="s">
        <v>4589</v>
      </c>
      <c r="AD284" s="10" t="s">
        <v>832</v>
      </c>
      <c r="AE284" s="111" t="s">
        <v>1111</v>
      </c>
      <c r="AF284" s="111" t="s">
        <v>1111</v>
      </c>
      <c r="AG284" s="50" t="s">
        <v>3930</v>
      </c>
      <c r="AH284" s="124">
        <v>40</v>
      </c>
      <c r="AI284" s="145" t="s">
        <v>2353</v>
      </c>
      <c r="AJ284" t="str">
        <f>_xlfn.CONCAT("CL_",clonemapC32[[#This Row],[Location]])</f>
        <v>CL_DD1-02:02</v>
      </c>
    </row>
    <row r="285" spans="27:36" x14ac:dyDescent="0.35">
      <c r="AA285" s="128" t="s">
        <v>5535</v>
      </c>
      <c r="AB285" s="10" t="s">
        <v>1139</v>
      </c>
      <c r="AC285" s="10" t="s">
        <v>4610</v>
      </c>
      <c r="AD285" s="10" t="s">
        <v>413</v>
      </c>
      <c r="AE285" s="111" t="s">
        <v>413</v>
      </c>
      <c r="AF285" s="111" t="s">
        <v>413</v>
      </c>
      <c r="AG285" s="50" t="s">
        <v>413</v>
      </c>
      <c r="AH285" s="124"/>
      <c r="AI285" s="145" t="s">
        <v>1636</v>
      </c>
      <c r="AJ285" t="str">
        <f>_xlfn.CONCAT("CL_",clonemapC32[[#This Row],[Location]])</f>
        <v>CL_DD1-02:03</v>
      </c>
    </row>
    <row r="286" spans="27:36" x14ac:dyDescent="0.35">
      <c r="AA286" s="128" t="s">
        <v>5535</v>
      </c>
      <c r="AB286" s="10" t="s">
        <v>1139</v>
      </c>
      <c r="AC286" s="10" t="s">
        <v>4631</v>
      </c>
      <c r="AD286" s="10" t="s">
        <v>413</v>
      </c>
      <c r="AE286" s="110" t="s">
        <v>413</v>
      </c>
      <c r="AF286" s="110" t="s">
        <v>413</v>
      </c>
      <c r="AG286" s="50" t="s">
        <v>413</v>
      </c>
      <c r="AH286" s="124"/>
      <c r="AI286" s="145" t="s">
        <v>1636</v>
      </c>
      <c r="AJ286" t="str">
        <f>_xlfn.CONCAT("CL_",clonemapC32[[#This Row],[Location]])</f>
        <v>CL_DD1-02:04</v>
      </c>
    </row>
    <row r="287" spans="27:36" x14ac:dyDescent="0.35">
      <c r="AA287" s="128" t="s">
        <v>5535</v>
      </c>
      <c r="AB287" s="10" t="s">
        <v>1140</v>
      </c>
      <c r="AC287" s="10" t="s">
        <v>4567</v>
      </c>
      <c r="AD287" s="10" t="s">
        <v>1477</v>
      </c>
      <c r="AE287" s="111" t="s">
        <v>2033</v>
      </c>
      <c r="AF287" s="111" t="s">
        <v>2033</v>
      </c>
      <c r="AG287" s="50" t="s">
        <v>4452</v>
      </c>
      <c r="AH287" s="124">
        <v>14</v>
      </c>
      <c r="AI287" s="145" t="s">
        <v>2353</v>
      </c>
      <c r="AJ287" t="str">
        <f>_xlfn.CONCAT("CL_",clonemapC32[[#This Row],[Location]])</f>
        <v>CL_DD1-03:01</v>
      </c>
    </row>
    <row r="288" spans="27:36" x14ac:dyDescent="0.35">
      <c r="AA288" s="128" t="s">
        <v>5535</v>
      </c>
      <c r="AB288" s="10" t="s">
        <v>1140</v>
      </c>
      <c r="AC288" s="10" t="s">
        <v>4588</v>
      </c>
      <c r="AD288" s="10" t="s">
        <v>1477</v>
      </c>
      <c r="AE288" s="111" t="s">
        <v>2033</v>
      </c>
      <c r="AF288" s="111" t="s">
        <v>2033</v>
      </c>
      <c r="AG288" s="50" t="s">
        <v>4460</v>
      </c>
      <c r="AH288" s="124">
        <v>29</v>
      </c>
      <c r="AI288" s="145" t="s">
        <v>2353</v>
      </c>
      <c r="AJ288" t="str">
        <f>_xlfn.CONCAT("CL_",clonemapC32[[#This Row],[Location]])</f>
        <v>CL_DD1-03:02</v>
      </c>
    </row>
    <row r="289" spans="27:36" x14ac:dyDescent="0.35">
      <c r="AA289" s="128" t="s">
        <v>5535</v>
      </c>
      <c r="AB289" s="10" t="s">
        <v>1140</v>
      </c>
      <c r="AC289" s="10" t="s">
        <v>4609</v>
      </c>
      <c r="AD289" s="10" t="s">
        <v>413</v>
      </c>
      <c r="AE289" s="111" t="s">
        <v>413</v>
      </c>
      <c r="AF289" s="111" t="s">
        <v>413</v>
      </c>
      <c r="AG289" s="50" t="s">
        <v>413</v>
      </c>
      <c r="AH289" s="124"/>
      <c r="AI289" s="145" t="s">
        <v>1636</v>
      </c>
      <c r="AJ289" t="str">
        <f>_xlfn.CONCAT("CL_",clonemapC32[[#This Row],[Location]])</f>
        <v>CL_DD1-03:03</v>
      </c>
    </row>
    <row r="290" spans="27:36" x14ac:dyDescent="0.35">
      <c r="AA290" s="128" t="s">
        <v>5535</v>
      </c>
      <c r="AB290" s="10" t="s">
        <v>1140</v>
      </c>
      <c r="AC290" s="10" t="s">
        <v>4630</v>
      </c>
      <c r="AD290" s="10" t="s">
        <v>413</v>
      </c>
      <c r="AE290" s="110" t="s">
        <v>413</v>
      </c>
      <c r="AF290" s="110" t="s">
        <v>413</v>
      </c>
      <c r="AG290" s="50" t="s">
        <v>413</v>
      </c>
      <c r="AH290" s="124"/>
      <c r="AI290" s="145" t="s">
        <v>1636</v>
      </c>
      <c r="AJ290" t="str">
        <f>_xlfn.CONCAT("CL_",clonemapC32[[#This Row],[Location]])</f>
        <v>CL_DD1-03:04</v>
      </c>
    </row>
    <row r="291" spans="27:36" x14ac:dyDescent="0.35">
      <c r="AA291" s="128" t="s">
        <v>5535</v>
      </c>
      <c r="AB291" s="10" t="s">
        <v>1141</v>
      </c>
      <c r="AC291" s="10" t="s">
        <v>4566</v>
      </c>
      <c r="AD291" s="10" t="s">
        <v>3794</v>
      </c>
      <c r="AE291" s="111" t="s">
        <v>3795</v>
      </c>
      <c r="AF291" s="111" t="s">
        <v>3795</v>
      </c>
      <c r="AG291" s="50" t="s">
        <v>3754</v>
      </c>
      <c r="AH291" s="124">
        <v>11</v>
      </c>
      <c r="AI291" s="145" t="s">
        <v>2353</v>
      </c>
      <c r="AJ291" t="str">
        <f>_xlfn.CONCAT("CL_",clonemapC32[[#This Row],[Location]])</f>
        <v>CL_DD1-04:01</v>
      </c>
    </row>
    <row r="292" spans="27:36" x14ac:dyDescent="0.35">
      <c r="AA292" s="128" t="s">
        <v>5535</v>
      </c>
      <c r="AB292" s="10" t="s">
        <v>1141</v>
      </c>
      <c r="AC292" s="10" t="s">
        <v>4587</v>
      </c>
      <c r="AD292" s="10" t="s">
        <v>1475</v>
      </c>
      <c r="AE292" s="111" t="s">
        <v>1634</v>
      </c>
      <c r="AF292" s="111" t="s">
        <v>1634</v>
      </c>
      <c r="AG292" s="50" t="s">
        <v>4309</v>
      </c>
      <c r="AH292" s="124">
        <v>38</v>
      </c>
      <c r="AI292" s="145" t="s">
        <v>2353</v>
      </c>
      <c r="AJ292" t="str">
        <f>_xlfn.CONCAT("CL_",clonemapC32[[#This Row],[Location]])</f>
        <v>CL_DD1-04:02</v>
      </c>
    </row>
    <row r="293" spans="27:36" x14ac:dyDescent="0.35">
      <c r="AA293" s="128" t="s">
        <v>5535</v>
      </c>
      <c r="AB293" s="10" t="s">
        <v>1141</v>
      </c>
      <c r="AC293" s="10" t="s">
        <v>4608</v>
      </c>
      <c r="AD293" s="10" t="s">
        <v>413</v>
      </c>
      <c r="AE293" s="111" t="s">
        <v>413</v>
      </c>
      <c r="AF293" s="111" t="s">
        <v>413</v>
      </c>
      <c r="AG293" s="50" t="s">
        <v>413</v>
      </c>
      <c r="AH293" s="124"/>
      <c r="AI293" s="145" t="s">
        <v>1636</v>
      </c>
      <c r="AJ293" t="str">
        <f>_xlfn.CONCAT("CL_",clonemapC32[[#This Row],[Location]])</f>
        <v>CL_DD1-04:03</v>
      </c>
    </row>
    <row r="294" spans="27:36" x14ac:dyDescent="0.35">
      <c r="AA294" s="128" t="s">
        <v>5535</v>
      </c>
      <c r="AB294" s="10" t="s">
        <v>1141</v>
      </c>
      <c r="AC294" s="10" t="s">
        <v>4629</v>
      </c>
      <c r="AD294" s="10" t="s">
        <v>413</v>
      </c>
      <c r="AE294" s="110" t="s">
        <v>413</v>
      </c>
      <c r="AF294" s="110" t="s">
        <v>413</v>
      </c>
      <c r="AG294" s="50" t="s">
        <v>413</v>
      </c>
      <c r="AH294" s="124"/>
      <c r="AI294" s="145" t="s">
        <v>1636</v>
      </c>
      <c r="AJ294" t="str">
        <f>_xlfn.CONCAT("CL_",clonemapC32[[#This Row],[Location]])</f>
        <v>CL_DD1-04:04</v>
      </c>
    </row>
    <row r="295" spans="27:36" x14ac:dyDescent="0.35">
      <c r="AA295" s="128" t="s">
        <v>5535</v>
      </c>
      <c r="AB295" s="10" t="s">
        <v>1142</v>
      </c>
      <c r="AC295" s="10" t="s">
        <v>4565</v>
      </c>
      <c r="AD295" s="10" t="s">
        <v>832</v>
      </c>
      <c r="AE295" s="111" t="s">
        <v>1111</v>
      </c>
      <c r="AF295" s="111" t="s">
        <v>1111</v>
      </c>
      <c r="AG295" s="50" t="s">
        <v>3930</v>
      </c>
      <c r="AH295" s="124">
        <v>15</v>
      </c>
      <c r="AI295" s="145" t="s">
        <v>2353</v>
      </c>
      <c r="AJ295" t="str">
        <f>_xlfn.CONCAT("CL_",clonemapC32[[#This Row],[Location]])</f>
        <v>CL_DD1-05:01</v>
      </c>
    </row>
    <row r="296" spans="27:36" x14ac:dyDescent="0.35">
      <c r="AA296" s="128" t="s">
        <v>5535</v>
      </c>
      <c r="AB296" s="10" t="s">
        <v>1142</v>
      </c>
      <c r="AC296" s="10" t="s">
        <v>4586</v>
      </c>
      <c r="AD296" s="10" t="s">
        <v>1477</v>
      </c>
      <c r="AE296" s="111" t="s">
        <v>2033</v>
      </c>
      <c r="AF296" s="111" t="s">
        <v>2033</v>
      </c>
      <c r="AG296" s="50" t="s">
        <v>4126</v>
      </c>
      <c r="AH296" s="124">
        <v>31</v>
      </c>
      <c r="AI296" s="145" t="s">
        <v>2353</v>
      </c>
      <c r="AJ296" t="str">
        <f>_xlfn.CONCAT("CL_",clonemapC32[[#This Row],[Location]])</f>
        <v>CL_DD1-05:02</v>
      </c>
    </row>
    <row r="297" spans="27:36" x14ac:dyDescent="0.35">
      <c r="AA297" s="128" t="s">
        <v>5535</v>
      </c>
      <c r="AB297" s="10" t="s">
        <v>1142</v>
      </c>
      <c r="AC297" s="10" t="s">
        <v>4607</v>
      </c>
      <c r="AD297" s="10" t="s">
        <v>413</v>
      </c>
      <c r="AE297" s="111" t="s">
        <v>413</v>
      </c>
      <c r="AF297" s="111" t="s">
        <v>413</v>
      </c>
      <c r="AG297" s="50" t="s">
        <v>413</v>
      </c>
      <c r="AH297" s="124"/>
      <c r="AI297" s="145" t="s">
        <v>1636</v>
      </c>
      <c r="AJ297" t="str">
        <f>_xlfn.CONCAT("CL_",clonemapC32[[#This Row],[Location]])</f>
        <v>CL_DD1-05:03</v>
      </c>
    </row>
    <row r="298" spans="27:36" x14ac:dyDescent="0.35">
      <c r="AA298" s="128" t="s">
        <v>5535</v>
      </c>
      <c r="AB298" s="10" t="s">
        <v>1142</v>
      </c>
      <c r="AC298" s="10" t="s">
        <v>4628</v>
      </c>
      <c r="AD298" s="10" t="s">
        <v>413</v>
      </c>
      <c r="AE298" s="110" t="s">
        <v>413</v>
      </c>
      <c r="AF298" s="110" t="s">
        <v>413</v>
      </c>
      <c r="AG298" s="50" t="s">
        <v>413</v>
      </c>
      <c r="AH298" s="124"/>
      <c r="AI298" s="145" t="s">
        <v>1636</v>
      </c>
      <c r="AJ298" t="str">
        <f>_xlfn.CONCAT("CL_",clonemapC32[[#This Row],[Location]])</f>
        <v>CL_DD1-05:04</v>
      </c>
    </row>
    <row r="299" spans="27:36" x14ac:dyDescent="0.35">
      <c r="AA299" s="128" t="s">
        <v>5535</v>
      </c>
      <c r="AB299" s="10" t="s">
        <v>1144</v>
      </c>
      <c r="AC299" s="10" t="s">
        <v>4564</v>
      </c>
      <c r="AD299" s="10" t="s">
        <v>413</v>
      </c>
      <c r="AE299" s="111" t="s">
        <v>413</v>
      </c>
      <c r="AF299" s="111" t="s">
        <v>413</v>
      </c>
      <c r="AG299" s="50" t="s">
        <v>413</v>
      </c>
      <c r="AH299" s="124"/>
      <c r="AI299" s="145" t="s">
        <v>1636</v>
      </c>
      <c r="AJ299" t="str">
        <f>_xlfn.CONCAT("CL_",clonemapC32[[#This Row],[Location]])</f>
        <v>CL_DD1-06:01</v>
      </c>
    </row>
    <row r="300" spans="27:36" x14ac:dyDescent="0.35">
      <c r="AA300" s="128" t="s">
        <v>5535</v>
      </c>
      <c r="AB300" s="10" t="s">
        <v>1144</v>
      </c>
      <c r="AC300" s="10" t="s">
        <v>4585</v>
      </c>
      <c r="AD300" s="10" t="s">
        <v>413</v>
      </c>
      <c r="AE300" s="111" t="s">
        <v>413</v>
      </c>
      <c r="AF300" s="111" t="s">
        <v>413</v>
      </c>
      <c r="AG300" s="50" t="s">
        <v>413</v>
      </c>
      <c r="AH300" s="124"/>
      <c r="AI300" s="145" t="s">
        <v>1636</v>
      </c>
      <c r="AJ300" t="str">
        <f>_xlfn.CONCAT("CL_",clonemapC32[[#This Row],[Location]])</f>
        <v>CL_DD1-06:02</v>
      </c>
    </row>
    <row r="301" spans="27:36" x14ac:dyDescent="0.35">
      <c r="AA301" s="128" t="s">
        <v>5535</v>
      </c>
      <c r="AB301" s="10" t="s">
        <v>1144</v>
      </c>
      <c r="AC301" s="10" t="s">
        <v>4606</v>
      </c>
      <c r="AD301" s="10" t="s">
        <v>413</v>
      </c>
      <c r="AE301" s="111" t="s">
        <v>413</v>
      </c>
      <c r="AF301" s="111" t="s">
        <v>413</v>
      </c>
      <c r="AG301" s="50" t="s">
        <v>413</v>
      </c>
      <c r="AH301" s="124"/>
      <c r="AI301" s="145" t="s">
        <v>1636</v>
      </c>
      <c r="AJ301" t="str">
        <f>_xlfn.CONCAT("CL_",clonemapC32[[#This Row],[Location]])</f>
        <v>CL_DD1-06:03</v>
      </c>
    </row>
    <row r="302" spans="27:36" x14ac:dyDescent="0.35">
      <c r="AA302" s="128" t="s">
        <v>5535</v>
      </c>
      <c r="AB302" s="10" t="s">
        <v>1144</v>
      </c>
      <c r="AC302" s="10" t="s">
        <v>4627</v>
      </c>
      <c r="AD302" s="10" t="s">
        <v>413</v>
      </c>
      <c r="AE302" s="110" t="s">
        <v>413</v>
      </c>
      <c r="AF302" s="110" t="s">
        <v>413</v>
      </c>
      <c r="AG302" s="50" t="s">
        <v>413</v>
      </c>
      <c r="AH302" s="124"/>
      <c r="AI302" s="145" t="s">
        <v>1636</v>
      </c>
      <c r="AJ302" t="str">
        <f>_xlfn.CONCAT("CL_",clonemapC32[[#This Row],[Location]])</f>
        <v>CL_DD1-06:04</v>
      </c>
    </row>
    <row r="303" spans="27:36" x14ac:dyDescent="0.35">
      <c r="AA303" s="128" t="s">
        <v>5535</v>
      </c>
      <c r="AB303" s="10" t="s">
        <v>1145</v>
      </c>
      <c r="AC303" s="10" t="s">
        <v>4563</v>
      </c>
      <c r="AD303" s="10" t="s">
        <v>413</v>
      </c>
      <c r="AE303" s="111" t="s">
        <v>413</v>
      </c>
      <c r="AF303" s="102" t="s">
        <v>413</v>
      </c>
      <c r="AG303" s="130" t="s">
        <v>413</v>
      </c>
      <c r="AH303" s="124"/>
      <c r="AI303" s="145" t="s">
        <v>1636</v>
      </c>
      <c r="AJ303" t="str">
        <f>_xlfn.CONCAT("CL_",clonemapC32[[#This Row],[Location]])</f>
        <v>CL_DD1-07:01</v>
      </c>
    </row>
    <row r="304" spans="27:36" x14ac:dyDescent="0.35">
      <c r="AA304" s="128" t="s">
        <v>5535</v>
      </c>
      <c r="AB304" s="10" t="s">
        <v>1145</v>
      </c>
      <c r="AC304" s="10" t="s">
        <v>4584</v>
      </c>
      <c r="AD304" s="10" t="s">
        <v>413</v>
      </c>
      <c r="AE304" s="111" t="s">
        <v>413</v>
      </c>
      <c r="AF304" s="111" t="s">
        <v>413</v>
      </c>
      <c r="AG304" s="50" t="s">
        <v>413</v>
      </c>
      <c r="AH304" s="124"/>
      <c r="AI304" s="145" t="s">
        <v>1636</v>
      </c>
      <c r="AJ304" t="str">
        <f>_xlfn.CONCAT("CL_",clonemapC32[[#This Row],[Location]])</f>
        <v>CL_DD1-07:02</v>
      </c>
    </row>
    <row r="305" spans="27:36" x14ac:dyDescent="0.35">
      <c r="AA305" s="128" t="s">
        <v>5535</v>
      </c>
      <c r="AB305" s="10" t="s">
        <v>1145</v>
      </c>
      <c r="AC305" s="10" t="s">
        <v>4605</v>
      </c>
      <c r="AD305" s="10" t="s">
        <v>413</v>
      </c>
      <c r="AE305" s="111" t="s">
        <v>413</v>
      </c>
      <c r="AF305" s="111" t="s">
        <v>413</v>
      </c>
      <c r="AG305" s="50" t="s">
        <v>413</v>
      </c>
      <c r="AH305" s="124"/>
      <c r="AI305" s="145" t="s">
        <v>1636</v>
      </c>
      <c r="AJ305" t="str">
        <f>_xlfn.CONCAT("CL_",clonemapC32[[#This Row],[Location]])</f>
        <v>CL_DD1-07:03</v>
      </c>
    </row>
    <row r="306" spans="27:36" x14ac:dyDescent="0.35">
      <c r="AA306" s="128" t="s">
        <v>5535</v>
      </c>
      <c r="AB306" s="10" t="s">
        <v>1145</v>
      </c>
      <c r="AC306" s="10" t="s">
        <v>4626</v>
      </c>
      <c r="AD306" s="10" t="s">
        <v>413</v>
      </c>
      <c r="AE306" s="110" t="s">
        <v>413</v>
      </c>
      <c r="AF306" s="110" t="s">
        <v>413</v>
      </c>
      <c r="AG306" s="50" t="s">
        <v>413</v>
      </c>
      <c r="AH306" s="124"/>
      <c r="AI306" s="145" t="s">
        <v>1636</v>
      </c>
      <c r="AJ306" t="str">
        <f>_xlfn.CONCAT("CL_",clonemapC32[[#This Row],[Location]])</f>
        <v>CL_DD1-07:04</v>
      </c>
    </row>
    <row r="307" spans="27:36" x14ac:dyDescent="0.35">
      <c r="AA307" s="128" t="s">
        <v>5535</v>
      </c>
      <c r="AB307" s="10" t="s">
        <v>1147</v>
      </c>
      <c r="AC307" s="10" t="s">
        <v>4576</v>
      </c>
      <c r="AD307" s="10" t="s">
        <v>2485</v>
      </c>
      <c r="AE307" s="111" t="s">
        <v>2334</v>
      </c>
      <c r="AF307" s="111" t="s">
        <v>2334</v>
      </c>
      <c r="AG307" s="50" t="s">
        <v>4461</v>
      </c>
      <c r="AH307" s="124">
        <v>15</v>
      </c>
      <c r="AI307" s="145" t="s">
        <v>2353</v>
      </c>
      <c r="AJ307" t="str">
        <f>_xlfn.CONCAT("CL_",clonemapC32[[#This Row],[Location]])</f>
        <v>CL_DD2-01:01</v>
      </c>
    </row>
    <row r="308" spans="27:36" x14ac:dyDescent="0.35">
      <c r="AA308" s="128" t="s">
        <v>5535</v>
      </c>
      <c r="AB308" s="10" t="s">
        <v>1147</v>
      </c>
      <c r="AC308" s="10" t="s">
        <v>4597</v>
      </c>
      <c r="AD308" s="10" t="s">
        <v>832</v>
      </c>
      <c r="AE308" s="111" t="s">
        <v>1111</v>
      </c>
      <c r="AF308" s="111" t="s">
        <v>1111</v>
      </c>
      <c r="AG308" s="50" t="s">
        <v>3929</v>
      </c>
      <c r="AH308" s="124">
        <v>34</v>
      </c>
      <c r="AI308" s="145" t="s">
        <v>2353</v>
      </c>
      <c r="AJ308" t="str">
        <f>_xlfn.CONCAT("CL_",clonemapC32[[#This Row],[Location]])</f>
        <v>CL_DD2-01:02</v>
      </c>
    </row>
    <row r="309" spans="27:36" x14ac:dyDescent="0.35">
      <c r="AA309" s="128" t="s">
        <v>5535</v>
      </c>
      <c r="AB309" s="10" t="s">
        <v>1147</v>
      </c>
      <c r="AC309" s="10" t="s">
        <v>4618</v>
      </c>
      <c r="AD309" s="10" t="s">
        <v>413</v>
      </c>
      <c r="AE309" s="111" t="s">
        <v>413</v>
      </c>
      <c r="AF309" s="111" t="s">
        <v>413</v>
      </c>
      <c r="AG309" s="50" t="s">
        <v>413</v>
      </c>
      <c r="AH309" s="124"/>
      <c r="AI309" s="145" t="s">
        <v>1636</v>
      </c>
      <c r="AJ309" t="str">
        <f>_xlfn.CONCAT("CL_",clonemapC32[[#This Row],[Location]])</f>
        <v>CL_DD2-01:03</v>
      </c>
    </row>
    <row r="310" spans="27:36" x14ac:dyDescent="0.35">
      <c r="AA310" s="128" t="s">
        <v>5535</v>
      </c>
      <c r="AB310" s="10" t="s">
        <v>1147</v>
      </c>
      <c r="AC310" s="10" t="s">
        <v>4639</v>
      </c>
      <c r="AD310" s="10" t="s">
        <v>413</v>
      </c>
      <c r="AE310" s="111" t="s">
        <v>413</v>
      </c>
      <c r="AF310" s="111" t="s">
        <v>413</v>
      </c>
      <c r="AG310" s="50" t="s">
        <v>413</v>
      </c>
      <c r="AH310" s="124"/>
      <c r="AI310" s="145" t="s">
        <v>1636</v>
      </c>
      <c r="AJ310" t="str">
        <f>_xlfn.CONCAT("CL_",clonemapC32[[#This Row],[Location]])</f>
        <v>CL_DD2-01:04</v>
      </c>
    </row>
    <row r="311" spans="27:36" x14ac:dyDescent="0.35">
      <c r="AA311" s="128" t="s">
        <v>5535</v>
      </c>
      <c r="AB311" s="10" t="s">
        <v>1148</v>
      </c>
      <c r="AC311" s="10" t="s">
        <v>4575</v>
      </c>
      <c r="AD311" s="10" t="s">
        <v>832</v>
      </c>
      <c r="AE311" s="111" t="s">
        <v>1111</v>
      </c>
      <c r="AF311" s="111" t="s">
        <v>1111</v>
      </c>
      <c r="AG311" s="50" t="s">
        <v>3963</v>
      </c>
      <c r="AH311" s="124">
        <v>25</v>
      </c>
      <c r="AI311" s="145" t="s">
        <v>2353</v>
      </c>
      <c r="AJ311" t="str">
        <f>_xlfn.CONCAT("CL_",clonemapC32[[#This Row],[Location]])</f>
        <v>CL_DD2-02:01</v>
      </c>
    </row>
    <row r="312" spans="27:36" x14ac:dyDescent="0.35">
      <c r="AA312" s="128" t="s">
        <v>5535</v>
      </c>
      <c r="AB312" s="10" t="s">
        <v>1148</v>
      </c>
      <c r="AC312" s="10" t="s">
        <v>4596</v>
      </c>
      <c r="AD312" s="10" t="s">
        <v>2485</v>
      </c>
      <c r="AE312" s="111" t="s">
        <v>2334</v>
      </c>
      <c r="AF312" s="111" t="s">
        <v>2334</v>
      </c>
      <c r="AG312" s="50" t="s">
        <v>4462</v>
      </c>
      <c r="AH312" s="124">
        <v>13</v>
      </c>
      <c r="AI312" s="145" t="s">
        <v>2353</v>
      </c>
      <c r="AJ312" t="str">
        <f>_xlfn.CONCAT("CL_",clonemapC32[[#This Row],[Location]])</f>
        <v>CL_DD2-02:02</v>
      </c>
    </row>
    <row r="313" spans="27:36" x14ac:dyDescent="0.35">
      <c r="AA313" s="128" t="s">
        <v>5535</v>
      </c>
      <c r="AB313" s="10" t="s">
        <v>1148</v>
      </c>
      <c r="AC313" s="10" t="s">
        <v>4617</v>
      </c>
      <c r="AD313" s="10" t="s">
        <v>2485</v>
      </c>
      <c r="AE313" s="110" t="s">
        <v>2334</v>
      </c>
      <c r="AF313" s="110" t="s">
        <v>2334</v>
      </c>
      <c r="AG313" s="50" t="s">
        <v>4091</v>
      </c>
      <c r="AH313" s="124">
        <v>3</v>
      </c>
      <c r="AI313" s="145" t="s">
        <v>2353</v>
      </c>
      <c r="AJ313" t="str">
        <f>_xlfn.CONCAT("CL_",clonemapC32[[#This Row],[Location]])</f>
        <v>CL_DD2-02:03</v>
      </c>
    </row>
    <row r="314" spans="27:36" x14ac:dyDescent="0.35">
      <c r="AA314" s="128" t="s">
        <v>5535</v>
      </c>
      <c r="AB314" s="10" t="s">
        <v>1148</v>
      </c>
      <c r="AC314" s="10" t="s">
        <v>4638</v>
      </c>
      <c r="AD314" s="41" t="s">
        <v>832</v>
      </c>
      <c r="AE314" s="112" t="s">
        <v>1111</v>
      </c>
      <c r="AF314" s="112" t="s">
        <v>1111</v>
      </c>
      <c r="AG314" s="50" t="s">
        <v>3929</v>
      </c>
      <c r="AH314" s="124">
        <v>8</v>
      </c>
      <c r="AI314" s="145" t="s">
        <v>2353</v>
      </c>
      <c r="AJ314" t="str">
        <f>_xlfn.CONCAT("CL_",clonemapC32[[#This Row],[Location]])</f>
        <v>CL_DD2-02:04</v>
      </c>
    </row>
    <row r="315" spans="27:36" x14ac:dyDescent="0.35">
      <c r="AA315" s="128" t="s">
        <v>5535</v>
      </c>
      <c r="AB315" s="10" t="s">
        <v>1149</v>
      </c>
      <c r="AC315" s="10" t="s">
        <v>4574</v>
      </c>
      <c r="AD315" s="10" t="s">
        <v>2485</v>
      </c>
      <c r="AE315" s="111" t="s">
        <v>2334</v>
      </c>
      <c r="AF315" s="111" t="s">
        <v>2334</v>
      </c>
      <c r="AG315" s="50" t="s">
        <v>4093</v>
      </c>
      <c r="AH315" s="124">
        <v>25</v>
      </c>
      <c r="AI315" s="145" t="s">
        <v>2353</v>
      </c>
      <c r="AJ315" t="str">
        <f>_xlfn.CONCAT("CL_",clonemapC32[[#This Row],[Location]])</f>
        <v>CL_DD2-03:01</v>
      </c>
    </row>
    <row r="316" spans="27:36" x14ac:dyDescent="0.35">
      <c r="AA316" s="128" t="s">
        <v>5535</v>
      </c>
      <c r="AB316" s="10" t="s">
        <v>1149</v>
      </c>
      <c r="AC316" s="10" t="s">
        <v>4595</v>
      </c>
      <c r="AD316" s="10" t="s">
        <v>832</v>
      </c>
      <c r="AE316" s="111" t="s">
        <v>1111</v>
      </c>
      <c r="AF316" s="111" t="s">
        <v>1111</v>
      </c>
      <c r="AG316" s="50" t="s">
        <v>4463</v>
      </c>
      <c r="AH316" s="124">
        <v>19</v>
      </c>
      <c r="AI316" s="145" t="s">
        <v>2353</v>
      </c>
      <c r="AJ316" t="str">
        <f>_xlfn.CONCAT("CL_",clonemapC32[[#This Row],[Location]])</f>
        <v>CL_DD2-03:02</v>
      </c>
    </row>
    <row r="317" spans="27:36" x14ac:dyDescent="0.35">
      <c r="AA317" s="128" t="s">
        <v>5535</v>
      </c>
      <c r="AB317" s="10" t="s">
        <v>1149</v>
      </c>
      <c r="AC317" s="10" t="s">
        <v>4616</v>
      </c>
      <c r="AD317" s="10" t="s">
        <v>832</v>
      </c>
      <c r="AE317" s="111" t="s">
        <v>1111</v>
      </c>
      <c r="AF317" s="111" t="s">
        <v>1111</v>
      </c>
      <c r="AG317" s="50" t="s">
        <v>4459</v>
      </c>
      <c r="AH317" s="124">
        <v>5</v>
      </c>
      <c r="AI317" s="145" t="s">
        <v>2353</v>
      </c>
      <c r="AJ317" t="str">
        <f>_xlfn.CONCAT("CL_",clonemapC32[[#This Row],[Location]])</f>
        <v>CL_DD2-03:03</v>
      </c>
    </row>
    <row r="318" spans="27:36" x14ac:dyDescent="0.35">
      <c r="AA318" s="128" t="s">
        <v>5535</v>
      </c>
      <c r="AB318" s="10" t="s">
        <v>1149</v>
      </c>
      <c r="AC318" s="10" t="s">
        <v>4637</v>
      </c>
      <c r="AD318" s="10" t="s">
        <v>413</v>
      </c>
      <c r="AE318" s="110" t="s">
        <v>413</v>
      </c>
      <c r="AF318" s="110" t="s">
        <v>413</v>
      </c>
      <c r="AG318" s="50" t="s">
        <v>413</v>
      </c>
      <c r="AH318" s="124"/>
      <c r="AI318" s="145" t="s">
        <v>1636</v>
      </c>
      <c r="AJ318" t="str">
        <f>_xlfn.CONCAT("CL_",clonemapC32[[#This Row],[Location]])</f>
        <v>CL_DD2-03:04</v>
      </c>
    </row>
    <row r="319" spans="27:36" x14ac:dyDescent="0.35">
      <c r="AA319" s="128" t="s">
        <v>5535</v>
      </c>
      <c r="AB319" s="10" t="s">
        <v>1151</v>
      </c>
      <c r="AC319" s="10" t="s">
        <v>4573</v>
      </c>
      <c r="AD319" s="10" t="s">
        <v>1477</v>
      </c>
      <c r="AE319" s="111" t="s">
        <v>2033</v>
      </c>
      <c r="AF319" s="111" t="s">
        <v>2033</v>
      </c>
      <c r="AG319" s="50" t="s">
        <v>4127</v>
      </c>
      <c r="AH319" s="124">
        <v>22</v>
      </c>
      <c r="AI319" s="145" t="s">
        <v>2353</v>
      </c>
      <c r="AJ319" t="str">
        <f>_xlfn.CONCAT("CL_",clonemapC32[[#This Row],[Location]])</f>
        <v>CL_DD2-04:01</v>
      </c>
    </row>
    <row r="320" spans="27:36" x14ac:dyDescent="0.35">
      <c r="AA320" s="128" t="s">
        <v>5535</v>
      </c>
      <c r="AB320" s="10" t="s">
        <v>1151</v>
      </c>
      <c r="AC320" s="10" t="s">
        <v>4594</v>
      </c>
      <c r="AD320" s="10" t="s">
        <v>832</v>
      </c>
      <c r="AE320" s="111" t="s">
        <v>1111</v>
      </c>
      <c r="AF320" s="111" t="s">
        <v>1111</v>
      </c>
      <c r="AG320" s="50" t="s">
        <v>4464</v>
      </c>
      <c r="AH320" s="124">
        <v>20</v>
      </c>
      <c r="AI320" s="145" t="s">
        <v>2353</v>
      </c>
      <c r="AJ320" t="str">
        <f>_xlfn.CONCAT("CL_",clonemapC32[[#This Row],[Location]])</f>
        <v>CL_DD2-04:02</v>
      </c>
    </row>
    <row r="321" spans="27:36" x14ac:dyDescent="0.35">
      <c r="AA321" s="128" t="s">
        <v>5535</v>
      </c>
      <c r="AB321" s="10" t="s">
        <v>1151</v>
      </c>
      <c r="AC321" s="10" t="s">
        <v>4615</v>
      </c>
      <c r="AD321" s="10" t="s">
        <v>1477</v>
      </c>
      <c r="AE321" s="111" t="s">
        <v>2033</v>
      </c>
      <c r="AF321" s="111" t="s">
        <v>2033</v>
      </c>
      <c r="AG321" s="50" t="s">
        <v>4125</v>
      </c>
      <c r="AH321" s="124">
        <v>7</v>
      </c>
      <c r="AI321" s="145" t="s">
        <v>2353</v>
      </c>
      <c r="AJ321" t="str">
        <f>_xlfn.CONCAT("CL_",clonemapC32[[#This Row],[Location]])</f>
        <v>CL_DD2-04:03</v>
      </c>
    </row>
    <row r="322" spans="27:36" x14ac:dyDescent="0.35">
      <c r="AA322" s="128" t="s">
        <v>5535</v>
      </c>
      <c r="AB322" s="10" t="s">
        <v>1151</v>
      </c>
      <c r="AC322" s="10" t="s">
        <v>4636</v>
      </c>
      <c r="AD322" s="10" t="s">
        <v>413</v>
      </c>
      <c r="AE322" s="110" t="s">
        <v>413</v>
      </c>
      <c r="AF322" s="110" t="s">
        <v>413</v>
      </c>
      <c r="AG322" s="50" t="s">
        <v>413</v>
      </c>
      <c r="AH322" s="124"/>
      <c r="AI322" s="145" t="s">
        <v>1636</v>
      </c>
      <c r="AJ322" t="str">
        <f>_xlfn.CONCAT("CL_",clonemapC32[[#This Row],[Location]])</f>
        <v>CL_DD2-04:04</v>
      </c>
    </row>
    <row r="323" spans="27:36" x14ac:dyDescent="0.35">
      <c r="AA323" s="128" t="s">
        <v>5535</v>
      </c>
      <c r="AB323" s="10" t="s">
        <v>1152</v>
      </c>
      <c r="AC323" s="10" t="s">
        <v>4572</v>
      </c>
      <c r="AD323" s="10" t="s">
        <v>1477</v>
      </c>
      <c r="AE323" s="111" t="s">
        <v>2033</v>
      </c>
      <c r="AF323" s="111" t="s">
        <v>2033</v>
      </c>
      <c r="AG323" s="50" t="s">
        <v>3781</v>
      </c>
      <c r="AH323" s="124">
        <v>39</v>
      </c>
      <c r="AI323" s="145" t="s">
        <v>2353</v>
      </c>
      <c r="AJ323" t="str">
        <f>_xlfn.CONCAT("CL_",clonemapC32[[#This Row],[Location]])</f>
        <v>CL_DD2-05:01</v>
      </c>
    </row>
    <row r="324" spans="27:36" x14ac:dyDescent="0.35">
      <c r="AA324" s="128" t="s">
        <v>5535</v>
      </c>
      <c r="AB324" s="10" t="s">
        <v>1152</v>
      </c>
      <c r="AC324" s="10" t="s">
        <v>4593</v>
      </c>
      <c r="AD324" s="10" t="s">
        <v>832</v>
      </c>
      <c r="AE324" s="111" t="s">
        <v>1111</v>
      </c>
      <c r="AF324" s="111" t="s">
        <v>1111</v>
      </c>
      <c r="AG324" s="50" t="s">
        <v>3963</v>
      </c>
      <c r="AH324" s="124">
        <v>10</v>
      </c>
      <c r="AI324" s="145" t="s">
        <v>2353</v>
      </c>
      <c r="AJ324" t="str">
        <f>_xlfn.CONCAT("CL_",clonemapC32[[#This Row],[Location]])</f>
        <v>CL_DD2-05:02</v>
      </c>
    </row>
    <row r="325" spans="27:36" x14ac:dyDescent="0.35">
      <c r="AA325" s="128" t="s">
        <v>5535</v>
      </c>
      <c r="AB325" s="10" t="s">
        <v>1152</v>
      </c>
      <c r="AC325" s="10" t="s">
        <v>4614</v>
      </c>
      <c r="AD325" s="10" t="s">
        <v>413</v>
      </c>
      <c r="AE325" s="111" t="s">
        <v>413</v>
      </c>
      <c r="AF325" s="111" t="s">
        <v>413</v>
      </c>
      <c r="AG325" s="50" t="s">
        <v>413</v>
      </c>
      <c r="AH325" s="124"/>
      <c r="AI325" s="145" t="s">
        <v>1636</v>
      </c>
      <c r="AJ325" t="str">
        <f>_xlfn.CONCAT("CL_",clonemapC32[[#This Row],[Location]])</f>
        <v>CL_DD2-05:03</v>
      </c>
    </row>
    <row r="326" spans="27:36" x14ac:dyDescent="0.35">
      <c r="AA326" s="128" t="s">
        <v>5535</v>
      </c>
      <c r="AB326" s="10" t="s">
        <v>1152</v>
      </c>
      <c r="AC326" s="10" t="s">
        <v>4635</v>
      </c>
      <c r="AD326" s="10" t="s">
        <v>413</v>
      </c>
      <c r="AE326" s="110" t="s">
        <v>413</v>
      </c>
      <c r="AF326" s="110" t="s">
        <v>413</v>
      </c>
      <c r="AG326" s="50" t="s">
        <v>413</v>
      </c>
      <c r="AH326" s="124"/>
      <c r="AI326" s="145" t="s">
        <v>1636</v>
      </c>
      <c r="AJ326" t="str">
        <f>_xlfn.CONCAT("CL_",clonemapC32[[#This Row],[Location]])</f>
        <v>CL_DD2-05:04</v>
      </c>
    </row>
    <row r="327" spans="27:36" x14ac:dyDescent="0.35">
      <c r="AA327" s="128" t="s">
        <v>5535</v>
      </c>
      <c r="AB327" s="10" t="s">
        <v>1154</v>
      </c>
      <c r="AC327" s="10" t="s">
        <v>4571</v>
      </c>
      <c r="AD327" s="10" t="s">
        <v>2485</v>
      </c>
      <c r="AE327" s="111" t="s">
        <v>2334</v>
      </c>
      <c r="AF327" s="111" t="s">
        <v>2334</v>
      </c>
      <c r="AG327" s="50" t="s">
        <v>4091</v>
      </c>
      <c r="AH327" s="124">
        <v>49</v>
      </c>
      <c r="AI327" s="145" t="s">
        <v>2353</v>
      </c>
      <c r="AJ327" t="str">
        <f>_xlfn.CONCAT("CL_",clonemapC32[[#This Row],[Location]])</f>
        <v>CL_DD2-06:01</v>
      </c>
    </row>
    <row r="328" spans="27:36" x14ac:dyDescent="0.35">
      <c r="AA328" s="128" t="s">
        <v>5535</v>
      </c>
      <c r="AB328" s="10" t="s">
        <v>1154</v>
      </c>
      <c r="AC328" s="10" t="s">
        <v>4592</v>
      </c>
      <c r="AD328" s="10" t="s">
        <v>413</v>
      </c>
      <c r="AE328" s="111" t="s">
        <v>413</v>
      </c>
      <c r="AF328" s="111" t="s">
        <v>413</v>
      </c>
      <c r="AG328" s="50" t="s">
        <v>413</v>
      </c>
      <c r="AH328" s="124"/>
      <c r="AI328" s="145" t="s">
        <v>1636</v>
      </c>
      <c r="AJ328" t="str">
        <f>_xlfn.CONCAT("CL_",clonemapC32[[#This Row],[Location]])</f>
        <v>CL_DD2-06:02</v>
      </c>
    </row>
    <row r="329" spans="27:36" x14ac:dyDescent="0.35">
      <c r="AA329" s="128" t="s">
        <v>5535</v>
      </c>
      <c r="AB329" s="10" t="s">
        <v>1154</v>
      </c>
      <c r="AC329" s="10" t="s">
        <v>4613</v>
      </c>
      <c r="AD329" s="10" t="s">
        <v>413</v>
      </c>
      <c r="AE329" s="111" t="s">
        <v>413</v>
      </c>
      <c r="AF329" s="111" t="s">
        <v>413</v>
      </c>
      <c r="AG329" s="50" t="s">
        <v>413</v>
      </c>
      <c r="AH329" s="124"/>
      <c r="AI329" s="145" t="s">
        <v>1636</v>
      </c>
      <c r="AJ329" t="str">
        <f>_xlfn.CONCAT("CL_",clonemapC32[[#This Row],[Location]])</f>
        <v>CL_DD2-06:03</v>
      </c>
    </row>
    <row r="330" spans="27:36" x14ac:dyDescent="0.35">
      <c r="AA330" s="128" t="s">
        <v>5535</v>
      </c>
      <c r="AB330" s="10" t="s">
        <v>1154</v>
      </c>
      <c r="AC330" s="10" t="s">
        <v>4634</v>
      </c>
      <c r="AD330" s="10" t="s">
        <v>413</v>
      </c>
      <c r="AE330" s="110" t="s">
        <v>413</v>
      </c>
      <c r="AF330" s="110" t="s">
        <v>413</v>
      </c>
      <c r="AG330" s="50" t="s">
        <v>413</v>
      </c>
      <c r="AH330" s="124"/>
      <c r="AI330" s="145" t="s">
        <v>1636</v>
      </c>
      <c r="AJ330" t="str">
        <f>_xlfn.CONCAT("CL_",clonemapC32[[#This Row],[Location]])</f>
        <v>CL_DD2-06:04</v>
      </c>
    </row>
    <row r="331" spans="27:36" x14ac:dyDescent="0.35">
      <c r="AA331" s="128" t="s">
        <v>5535</v>
      </c>
      <c r="AB331" s="10" t="s">
        <v>1155</v>
      </c>
      <c r="AC331" s="10" t="s">
        <v>4570</v>
      </c>
      <c r="AD331" s="10" t="s">
        <v>1477</v>
      </c>
      <c r="AE331" s="111" t="s">
        <v>2033</v>
      </c>
      <c r="AF331" s="111" t="s">
        <v>2033</v>
      </c>
      <c r="AG331" s="50" t="s">
        <v>4125</v>
      </c>
      <c r="AH331" s="124">
        <v>22</v>
      </c>
      <c r="AI331" s="145" t="s">
        <v>2353</v>
      </c>
      <c r="AJ331" t="str">
        <f>_xlfn.CONCAT("CL_",clonemapC32[[#This Row],[Location]])</f>
        <v>CL_DD2-07:01</v>
      </c>
    </row>
    <row r="332" spans="27:36" x14ac:dyDescent="0.35">
      <c r="AA332" s="128" t="s">
        <v>5535</v>
      </c>
      <c r="AB332" s="10" t="s">
        <v>1155</v>
      </c>
      <c r="AC332" s="10" t="s">
        <v>4591</v>
      </c>
      <c r="AD332" s="10" t="s">
        <v>3794</v>
      </c>
      <c r="AE332" s="111" t="s">
        <v>3795</v>
      </c>
      <c r="AF332" s="111" t="s">
        <v>3795</v>
      </c>
      <c r="AG332" s="50" t="s">
        <v>3754</v>
      </c>
      <c r="AH332" s="124">
        <v>27</v>
      </c>
      <c r="AI332" s="145" t="s">
        <v>2353</v>
      </c>
      <c r="AJ332" t="str">
        <f>_xlfn.CONCAT("CL_",clonemapC32[[#This Row],[Location]])</f>
        <v>CL_DD2-07:02</v>
      </c>
    </row>
    <row r="333" spans="27:36" x14ac:dyDescent="0.35">
      <c r="AA333" s="128" t="s">
        <v>5535</v>
      </c>
      <c r="AB333" s="10" t="s">
        <v>1155</v>
      </c>
      <c r="AC333" s="10" t="s">
        <v>4612</v>
      </c>
      <c r="AD333" s="10" t="s">
        <v>413</v>
      </c>
      <c r="AE333" s="111" t="s">
        <v>413</v>
      </c>
      <c r="AF333" s="111" t="s">
        <v>413</v>
      </c>
      <c r="AG333" s="50" t="s">
        <v>413</v>
      </c>
      <c r="AH333" s="124"/>
      <c r="AI333" s="145" t="s">
        <v>1636</v>
      </c>
      <c r="AJ333" t="str">
        <f>_xlfn.CONCAT("CL_",clonemapC32[[#This Row],[Location]])</f>
        <v>CL_DD2-07:03</v>
      </c>
    </row>
    <row r="334" spans="27:36" x14ac:dyDescent="0.35">
      <c r="AA334" s="128" t="s">
        <v>5535</v>
      </c>
      <c r="AB334" s="10" t="s">
        <v>1155</v>
      </c>
      <c r="AC334" s="10" t="s">
        <v>4633</v>
      </c>
      <c r="AD334" s="10" t="s">
        <v>413</v>
      </c>
      <c r="AE334" s="110" t="s">
        <v>413</v>
      </c>
      <c r="AF334" s="110" t="s">
        <v>413</v>
      </c>
      <c r="AG334" s="50" t="s">
        <v>413</v>
      </c>
      <c r="AH334" s="124"/>
      <c r="AI334" s="145" t="s">
        <v>1636</v>
      </c>
      <c r="AJ334" t="str">
        <f>_xlfn.CONCAT("CL_",clonemapC32[[#This Row],[Location]])</f>
        <v>CL_DD2-07:04</v>
      </c>
    </row>
    <row r="335" spans="27:36" x14ac:dyDescent="0.35">
      <c r="AA335" s="128" t="s">
        <v>5535</v>
      </c>
      <c r="AB335" s="10" t="s">
        <v>1157</v>
      </c>
      <c r="AC335" s="10" t="s">
        <v>4583</v>
      </c>
      <c r="AD335" s="10" t="s">
        <v>2092</v>
      </c>
      <c r="AE335" s="111" t="s">
        <v>2110</v>
      </c>
      <c r="AF335" s="111" t="s">
        <v>2110</v>
      </c>
      <c r="AG335" s="50" t="s">
        <v>3957</v>
      </c>
      <c r="AH335" s="124">
        <v>28</v>
      </c>
      <c r="AI335" s="145" t="s">
        <v>2353</v>
      </c>
      <c r="AJ335" t="str">
        <f>_xlfn.CONCAT("CL_",clonemapC32[[#This Row],[Location]])</f>
        <v>CL_DD3-01:01</v>
      </c>
    </row>
    <row r="336" spans="27:36" x14ac:dyDescent="0.35">
      <c r="AA336" s="128" t="s">
        <v>5535</v>
      </c>
      <c r="AB336" s="10" t="s">
        <v>1157</v>
      </c>
      <c r="AC336" s="10" t="s">
        <v>4604</v>
      </c>
      <c r="AD336" s="10" t="s">
        <v>2092</v>
      </c>
      <c r="AE336" s="111" t="s">
        <v>2110</v>
      </c>
      <c r="AF336" s="111" t="s">
        <v>2110</v>
      </c>
      <c r="AG336" s="50" t="s">
        <v>4465</v>
      </c>
      <c r="AH336" s="124">
        <v>13</v>
      </c>
      <c r="AI336" s="145" t="s">
        <v>2353</v>
      </c>
      <c r="AJ336" t="str">
        <f>_xlfn.CONCAT("CL_",clonemapC32[[#This Row],[Location]])</f>
        <v>CL_DD3-01:02</v>
      </c>
    </row>
    <row r="337" spans="27:36" x14ac:dyDescent="0.35">
      <c r="AA337" s="128" t="s">
        <v>5535</v>
      </c>
      <c r="AB337" s="10" t="s">
        <v>1157</v>
      </c>
      <c r="AC337" s="10" t="s">
        <v>4625</v>
      </c>
      <c r="AD337" s="10" t="s">
        <v>2092</v>
      </c>
      <c r="AE337" s="111" t="s">
        <v>2110</v>
      </c>
      <c r="AF337" s="111" t="s">
        <v>2110</v>
      </c>
      <c r="AG337" s="50" t="s">
        <v>3955</v>
      </c>
      <c r="AH337" s="124">
        <v>6</v>
      </c>
      <c r="AI337" s="145" t="s">
        <v>2353</v>
      </c>
      <c r="AJ337" t="str">
        <f>_xlfn.CONCAT("CL_",clonemapC32[[#This Row],[Location]])</f>
        <v>CL_DD3-01:03</v>
      </c>
    </row>
    <row r="338" spans="27:36" x14ac:dyDescent="0.35">
      <c r="AA338" s="128" t="s">
        <v>5535</v>
      </c>
      <c r="AB338" s="10" t="s">
        <v>1157</v>
      </c>
      <c r="AC338" s="10" t="s">
        <v>4646</v>
      </c>
      <c r="AD338" s="10" t="s">
        <v>413</v>
      </c>
      <c r="AE338" s="110" t="s">
        <v>413</v>
      </c>
      <c r="AF338" s="110" t="s">
        <v>413</v>
      </c>
      <c r="AG338" s="50" t="s">
        <v>413</v>
      </c>
      <c r="AH338" s="124"/>
      <c r="AI338" s="145" t="s">
        <v>1636</v>
      </c>
      <c r="AJ338" t="str">
        <f>_xlfn.CONCAT("CL_",clonemapC32[[#This Row],[Location]])</f>
        <v>CL_DD3-01:04</v>
      </c>
    </row>
    <row r="339" spans="27:36" x14ac:dyDescent="0.35">
      <c r="AA339" s="128" t="s">
        <v>5535</v>
      </c>
      <c r="AB339" s="10" t="s">
        <v>1159</v>
      </c>
      <c r="AC339" s="10" t="s">
        <v>4582</v>
      </c>
      <c r="AD339" s="10" t="s">
        <v>2092</v>
      </c>
      <c r="AE339" s="111" t="s">
        <v>2110</v>
      </c>
      <c r="AF339" s="111" t="s">
        <v>2110</v>
      </c>
      <c r="AG339" s="50" t="s">
        <v>3939</v>
      </c>
      <c r="AH339" s="124">
        <v>10</v>
      </c>
      <c r="AI339" s="145" t="s">
        <v>2353</v>
      </c>
      <c r="AJ339" t="str">
        <f>_xlfn.CONCAT("CL_",clonemapC32[[#This Row],[Location]])</f>
        <v>CL_DD3-02:01</v>
      </c>
    </row>
    <row r="340" spans="27:36" x14ac:dyDescent="0.35">
      <c r="AA340" s="128" t="s">
        <v>5535</v>
      </c>
      <c r="AB340" s="10" t="s">
        <v>1159</v>
      </c>
      <c r="AC340" s="10" t="s">
        <v>4603</v>
      </c>
      <c r="AD340" s="10" t="s">
        <v>2092</v>
      </c>
      <c r="AE340" s="111" t="s">
        <v>2110</v>
      </c>
      <c r="AF340" s="111" t="s">
        <v>2110</v>
      </c>
      <c r="AG340" s="50" t="s">
        <v>3959</v>
      </c>
      <c r="AH340" s="124">
        <v>39</v>
      </c>
      <c r="AI340" s="145" t="s">
        <v>2353</v>
      </c>
      <c r="AJ340" t="str">
        <f>_xlfn.CONCAT("CL_",clonemapC32[[#This Row],[Location]])</f>
        <v>CL_DD3-02:02</v>
      </c>
    </row>
    <row r="341" spans="27:36" x14ac:dyDescent="0.35">
      <c r="AA341" s="128" t="s">
        <v>5535</v>
      </c>
      <c r="AB341" s="10" t="s">
        <v>1159</v>
      </c>
      <c r="AC341" s="10" t="s">
        <v>4624</v>
      </c>
      <c r="AD341" s="10" t="s">
        <v>413</v>
      </c>
      <c r="AE341" s="111" t="s">
        <v>413</v>
      </c>
      <c r="AF341" s="111" t="s">
        <v>413</v>
      </c>
      <c r="AG341" s="50" t="s">
        <v>413</v>
      </c>
      <c r="AH341" s="124"/>
      <c r="AI341" s="145" t="s">
        <v>1636</v>
      </c>
      <c r="AJ341" t="str">
        <f>_xlfn.CONCAT("CL_",clonemapC32[[#This Row],[Location]])</f>
        <v>CL_DD3-02:03</v>
      </c>
    </row>
    <row r="342" spans="27:36" x14ac:dyDescent="0.35">
      <c r="AA342" s="128" t="s">
        <v>5535</v>
      </c>
      <c r="AB342" s="10" t="s">
        <v>1159</v>
      </c>
      <c r="AC342" s="10" t="s">
        <v>4645</v>
      </c>
      <c r="AD342" s="10" t="s">
        <v>413</v>
      </c>
      <c r="AE342" s="110" t="s">
        <v>413</v>
      </c>
      <c r="AF342" s="110" t="s">
        <v>413</v>
      </c>
      <c r="AG342" s="50" t="s">
        <v>413</v>
      </c>
      <c r="AH342" s="124"/>
      <c r="AI342" s="145" t="s">
        <v>1636</v>
      </c>
      <c r="AJ342" t="str">
        <f>_xlfn.CONCAT("CL_",clonemapC32[[#This Row],[Location]])</f>
        <v>CL_DD3-02:04</v>
      </c>
    </row>
    <row r="343" spans="27:36" x14ac:dyDescent="0.35">
      <c r="AA343" s="128" t="s">
        <v>5535</v>
      </c>
      <c r="AB343" s="10" t="s">
        <v>1160</v>
      </c>
      <c r="AC343" s="10" t="s">
        <v>4581</v>
      </c>
      <c r="AD343" s="10" t="s">
        <v>837</v>
      </c>
      <c r="AE343" s="110" t="s">
        <v>1099</v>
      </c>
      <c r="AF343" s="110" t="s">
        <v>1099</v>
      </c>
      <c r="AG343" s="50" t="s">
        <v>3483</v>
      </c>
      <c r="AH343" s="124">
        <v>39</v>
      </c>
      <c r="AI343" s="145" t="s">
        <v>2353</v>
      </c>
      <c r="AJ343" t="str">
        <f>_xlfn.CONCAT("CL_",clonemapC32[[#This Row],[Location]])</f>
        <v>CL_DD3-03:01</v>
      </c>
    </row>
    <row r="344" spans="27:36" x14ac:dyDescent="0.35">
      <c r="AA344" s="128" t="s">
        <v>5535</v>
      </c>
      <c r="AB344" s="10" t="s">
        <v>1160</v>
      </c>
      <c r="AC344" s="10" t="s">
        <v>4602</v>
      </c>
      <c r="AD344" s="10" t="s">
        <v>1721</v>
      </c>
      <c r="AE344" s="110" t="s">
        <v>2109</v>
      </c>
      <c r="AF344" s="110" t="s">
        <v>2109</v>
      </c>
      <c r="AG344" s="50" t="s">
        <v>4453</v>
      </c>
      <c r="AH344" s="124">
        <v>10</v>
      </c>
      <c r="AI344" s="145" t="s">
        <v>2353</v>
      </c>
      <c r="AJ344" t="str">
        <f>_xlfn.CONCAT("CL_",clonemapC32[[#This Row],[Location]])</f>
        <v>CL_DD3-03:02</v>
      </c>
    </row>
    <row r="345" spans="27:36" x14ac:dyDescent="0.35">
      <c r="AA345" s="128" t="s">
        <v>5535</v>
      </c>
      <c r="AB345" s="10" t="s">
        <v>1160</v>
      </c>
      <c r="AC345" s="10" t="s">
        <v>4623</v>
      </c>
      <c r="AD345" s="10" t="s">
        <v>413</v>
      </c>
      <c r="AE345" s="110" t="s">
        <v>413</v>
      </c>
      <c r="AF345" s="110" t="s">
        <v>413</v>
      </c>
      <c r="AG345" s="50" t="s">
        <v>413</v>
      </c>
      <c r="AH345" s="124"/>
      <c r="AI345" s="145" t="s">
        <v>1636</v>
      </c>
      <c r="AJ345" t="str">
        <f>_xlfn.CONCAT("CL_",clonemapC32[[#This Row],[Location]])</f>
        <v>CL_DD3-03:03</v>
      </c>
    </row>
    <row r="346" spans="27:36" x14ac:dyDescent="0.35">
      <c r="AA346" s="128" t="s">
        <v>5535</v>
      </c>
      <c r="AB346" s="10" t="s">
        <v>1160</v>
      </c>
      <c r="AC346" s="10" t="s">
        <v>4644</v>
      </c>
      <c r="AD346" s="10" t="s">
        <v>413</v>
      </c>
      <c r="AE346" s="110" t="s">
        <v>413</v>
      </c>
      <c r="AF346" s="110" t="s">
        <v>413</v>
      </c>
      <c r="AG346" s="50" t="s">
        <v>413</v>
      </c>
      <c r="AH346" s="124"/>
      <c r="AI346" s="145" t="s">
        <v>1636</v>
      </c>
      <c r="AJ346" t="str">
        <f>_xlfn.CONCAT("CL_",clonemapC32[[#This Row],[Location]])</f>
        <v>CL_DD3-03:04</v>
      </c>
    </row>
    <row r="347" spans="27:36" x14ac:dyDescent="0.35">
      <c r="AA347" s="128" t="s">
        <v>5535</v>
      </c>
      <c r="AB347" s="10" t="s">
        <v>1161</v>
      </c>
      <c r="AC347" s="10" t="s">
        <v>4580</v>
      </c>
      <c r="AD347" s="10" t="s">
        <v>837</v>
      </c>
      <c r="AE347" s="111" t="s">
        <v>1099</v>
      </c>
      <c r="AF347" s="111" t="s">
        <v>1099</v>
      </c>
      <c r="AG347" s="50" t="s">
        <v>3960</v>
      </c>
      <c r="AH347" s="124">
        <v>16</v>
      </c>
      <c r="AI347" s="145" t="s">
        <v>2353</v>
      </c>
      <c r="AJ347" t="str">
        <f>_xlfn.CONCAT("CL_",clonemapC32[[#This Row],[Location]])</f>
        <v>CL_DD3-04:01</v>
      </c>
    </row>
    <row r="348" spans="27:36" x14ac:dyDescent="0.35">
      <c r="AA348" s="128" t="s">
        <v>5535</v>
      </c>
      <c r="AB348" s="10" t="s">
        <v>1161</v>
      </c>
      <c r="AC348" s="10" t="s">
        <v>4601</v>
      </c>
      <c r="AD348" s="10" t="s">
        <v>832</v>
      </c>
      <c r="AE348" s="111" t="s">
        <v>1111</v>
      </c>
      <c r="AF348" s="111" t="s">
        <v>1111</v>
      </c>
      <c r="AG348" s="50" t="s">
        <v>3931</v>
      </c>
      <c r="AH348" s="124">
        <v>33</v>
      </c>
      <c r="AI348" s="145" t="s">
        <v>2353</v>
      </c>
      <c r="AJ348" t="str">
        <f>_xlfn.CONCAT("CL_",clonemapC32[[#This Row],[Location]])</f>
        <v>CL_DD3-04:02</v>
      </c>
    </row>
    <row r="349" spans="27:36" x14ac:dyDescent="0.35">
      <c r="AA349" s="128" t="s">
        <v>5535</v>
      </c>
      <c r="AB349" s="10" t="s">
        <v>1161</v>
      </c>
      <c r="AC349" s="10" t="s">
        <v>4622</v>
      </c>
      <c r="AD349" s="10" t="s">
        <v>413</v>
      </c>
      <c r="AE349" s="111" t="s">
        <v>413</v>
      </c>
      <c r="AF349" s="111" t="s">
        <v>413</v>
      </c>
      <c r="AG349" s="50" t="s">
        <v>413</v>
      </c>
      <c r="AH349" s="124"/>
      <c r="AI349" s="145" t="s">
        <v>1636</v>
      </c>
      <c r="AJ349" t="str">
        <f>_xlfn.CONCAT("CL_",clonemapC32[[#This Row],[Location]])</f>
        <v>CL_DD3-04:03</v>
      </c>
    </row>
    <row r="350" spans="27:36" x14ac:dyDescent="0.35">
      <c r="AA350" s="128" t="s">
        <v>5535</v>
      </c>
      <c r="AB350" s="10" t="s">
        <v>1161</v>
      </c>
      <c r="AC350" s="10" t="s">
        <v>4643</v>
      </c>
      <c r="AD350" s="10" t="s">
        <v>413</v>
      </c>
      <c r="AE350" s="110" t="s">
        <v>413</v>
      </c>
      <c r="AF350" s="110" t="s">
        <v>413</v>
      </c>
      <c r="AG350" s="50" t="s">
        <v>413</v>
      </c>
      <c r="AH350" s="124"/>
      <c r="AI350" s="145" t="s">
        <v>1636</v>
      </c>
      <c r="AJ350" t="str">
        <f>_xlfn.CONCAT("CL_",clonemapC32[[#This Row],[Location]])</f>
        <v>CL_DD3-04:04</v>
      </c>
    </row>
    <row r="351" spans="27:36" x14ac:dyDescent="0.35">
      <c r="AA351" s="128" t="s">
        <v>5535</v>
      </c>
      <c r="AB351" s="10" t="s">
        <v>1162</v>
      </c>
      <c r="AC351" s="10" t="s">
        <v>4579</v>
      </c>
      <c r="AD351" s="10" t="s">
        <v>2092</v>
      </c>
      <c r="AE351" s="111" t="s">
        <v>2110</v>
      </c>
      <c r="AF351" s="111" t="s">
        <v>2110</v>
      </c>
      <c r="AG351" s="50" t="s">
        <v>3955</v>
      </c>
      <c r="AH351" s="124">
        <v>23</v>
      </c>
      <c r="AI351" s="145" t="s">
        <v>2353</v>
      </c>
      <c r="AJ351" t="str">
        <f>_xlfn.CONCAT("CL_",clonemapC32[[#This Row],[Location]])</f>
        <v>CL_DD3-05:01</v>
      </c>
    </row>
    <row r="352" spans="27:36" x14ac:dyDescent="0.35">
      <c r="AA352" s="128" t="s">
        <v>5535</v>
      </c>
      <c r="AB352" s="10" t="s">
        <v>1162</v>
      </c>
      <c r="AC352" s="10" t="s">
        <v>4600</v>
      </c>
      <c r="AD352" s="10" t="s">
        <v>4140</v>
      </c>
      <c r="AE352" s="111" t="s">
        <v>4281</v>
      </c>
      <c r="AF352" s="111" t="s">
        <v>4281</v>
      </c>
      <c r="AG352" s="50" t="s">
        <v>4107</v>
      </c>
      <c r="AH352" s="124">
        <v>14</v>
      </c>
      <c r="AI352" s="145" t="s">
        <v>2353</v>
      </c>
      <c r="AJ352" t="str">
        <f>_xlfn.CONCAT("CL_",clonemapC32[[#This Row],[Location]])</f>
        <v>CL_DD3-05:02</v>
      </c>
    </row>
    <row r="353" spans="27:36" x14ac:dyDescent="0.35">
      <c r="AA353" s="128" t="s">
        <v>5535</v>
      </c>
      <c r="AB353" s="10" t="s">
        <v>1162</v>
      </c>
      <c r="AC353" s="10" t="s">
        <v>4621</v>
      </c>
      <c r="AD353" s="10" t="s">
        <v>2485</v>
      </c>
      <c r="AE353" s="111" t="s">
        <v>2334</v>
      </c>
      <c r="AF353" s="111" t="s">
        <v>2334</v>
      </c>
      <c r="AG353" s="50" t="s">
        <v>4093</v>
      </c>
      <c r="AH353" s="124">
        <v>12</v>
      </c>
      <c r="AI353" s="145" t="s">
        <v>2353</v>
      </c>
      <c r="AJ353" t="str">
        <f>_xlfn.CONCAT("CL_",clonemapC32[[#This Row],[Location]])</f>
        <v>CL_DD3-05:03</v>
      </c>
    </row>
    <row r="354" spans="27:36" x14ac:dyDescent="0.35">
      <c r="AA354" s="128" t="s">
        <v>5535</v>
      </c>
      <c r="AB354" s="10" t="s">
        <v>1162</v>
      </c>
      <c r="AC354" s="10" t="s">
        <v>4642</v>
      </c>
      <c r="AD354" s="10" t="s">
        <v>413</v>
      </c>
      <c r="AE354" s="110" t="s">
        <v>413</v>
      </c>
      <c r="AF354" s="110" t="s">
        <v>413</v>
      </c>
      <c r="AG354" s="50" t="s">
        <v>413</v>
      </c>
      <c r="AH354" s="124"/>
      <c r="AI354" s="145" t="s">
        <v>1636</v>
      </c>
      <c r="AJ354" t="str">
        <f>_xlfn.CONCAT("CL_",clonemapC32[[#This Row],[Location]])</f>
        <v>CL_DD3-05:04</v>
      </c>
    </row>
    <row r="355" spans="27:36" x14ac:dyDescent="0.35">
      <c r="AA355" s="128" t="s">
        <v>5535</v>
      </c>
      <c r="AB355" s="10" t="s">
        <v>1163</v>
      </c>
      <c r="AC355" s="10" t="s">
        <v>4578</v>
      </c>
      <c r="AD355" s="10" t="s">
        <v>832</v>
      </c>
      <c r="AE355" s="110" t="s">
        <v>1111</v>
      </c>
      <c r="AF355" s="110" t="s">
        <v>1111</v>
      </c>
      <c r="AG355" s="50" t="s">
        <v>3931</v>
      </c>
      <c r="AH355" s="124">
        <v>49</v>
      </c>
      <c r="AI355" s="145" t="s">
        <v>2353</v>
      </c>
      <c r="AJ355" t="str">
        <f>_xlfn.CONCAT("CL_",clonemapC32[[#This Row],[Location]])</f>
        <v>CL_DD3-06:01</v>
      </c>
    </row>
    <row r="356" spans="27:36" x14ac:dyDescent="0.35">
      <c r="AA356" s="128" t="s">
        <v>5535</v>
      </c>
      <c r="AB356" s="10" t="s">
        <v>1163</v>
      </c>
      <c r="AC356" s="10" t="s">
        <v>4599</v>
      </c>
      <c r="AD356" s="10" t="s">
        <v>413</v>
      </c>
      <c r="AE356" s="110" t="s">
        <v>413</v>
      </c>
      <c r="AF356" s="110" t="s">
        <v>413</v>
      </c>
      <c r="AG356" s="50" t="s">
        <v>413</v>
      </c>
      <c r="AH356" s="124"/>
      <c r="AI356" s="145" t="s">
        <v>1636</v>
      </c>
      <c r="AJ356" t="str">
        <f>_xlfn.CONCAT("CL_",clonemapC32[[#This Row],[Location]])</f>
        <v>CL_DD3-06:02</v>
      </c>
    </row>
    <row r="357" spans="27:36" x14ac:dyDescent="0.35">
      <c r="AA357" s="128" t="s">
        <v>5535</v>
      </c>
      <c r="AB357" s="10" t="s">
        <v>1163</v>
      </c>
      <c r="AC357" s="10" t="s">
        <v>4620</v>
      </c>
      <c r="AD357" s="10" t="s">
        <v>413</v>
      </c>
      <c r="AE357" s="110" t="s">
        <v>413</v>
      </c>
      <c r="AF357" s="110" t="s">
        <v>413</v>
      </c>
      <c r="AG357" s="50" t="s">
        <v>413</v>
      </c>
      <c r="AH357" s="124"/>
      <c r="AI357" s="145" t="s">
        <v>1636</v>
      </c>
      <c r="AJ357" t="str">
        <f>_xlfn.CONCAT("CL_",clonemapC32[[#This Row],[Location]])</f>
        <v>CL_DD3-06:03</v>
      </c>
    </row>
    <row r="358" spans="27:36" x14ac:dyDescent="0.35">
      <c r="AA358" s="128" t="s">
        <v>5535</v>
      </c>
      <c r="AB358" s="10" t="s">
        <v>1163</v>
      </c>
      <c r="AC358" s="10" t="s">
        <v>4641</v>
      </c>
      <c r="AD358" s="10" t="s">
        <v>413</v>
      </c>
      <c r="AE358" s="110" t="s">
        <v>413</v>
      </c>
      <c r="AF358" s="110" t="s">
        <v>413</v>
      </c>
      <c r="AG358" s="50" t="s">
        <v>413</v>
      </c>
      <c r="AH358" s="124"/>
      <c r="AI358" s="145" t="s">
        <v>1636</v>
      </c>
      <c r="AJ358" t="str">
        <f>_xlfn.CONCAT("CL_",clonemapC32[[#This Row],[Location]])</f>
        <v>CL_DD3-06:04</v>
      </c>
    </row>
    <row r="359" spans="27:36" x14ac:dyDescent="0.35">
      <c r="AA359" s="128" t="s">
        <v>5535</v>
      </c>
      <c r="AB359" s="10" t="s">
        <v>1164</v>
      </c>
      <c r="AC359" s="10" t="s">
        <v>4577</v>
      </c>
      <c r="AD359" s="10" t="s">
        <v>2485</v>
      </c>
      <c r="AE359" s="110" t="s">
        <v>2334</v>
      </c>
      <c r="AF359" s="110" t="s">
        <v>2334</v>
      </c>
      <c r="AG359" s="50" t="s">
        <v>4092</v>
      </c>
      <c r="AH359" s="124">
        <v>11</v>
      </c>
      <c r="AI359" s="145" t="s">
        <v>2353</v>
      </c>
      <c r="AJ359" t="str">
        <f>_xlfn.CONCAT("CL_",clonemapC32[[#This Row],[Location]])</f>
        <v>CL_DD3-07:01</v>
      </c>
    </row>
    <row r="360" spans="27:36" x14ac:dyDescent="0.35">
      <c r="AA360" s="128" t="s">
        <v>5535</v>
      </c>
      <c r="AB360" s="10" t="s">
        <v>1164</v>
      </c>
      <c r="AC360" s="10" t="s">
        <v>4598</v>
      </c>
      <c r="AD360" s="10" t="s">
        <v>1477</v>
      </c>
      <c r="AE360" s="110" t="s">
        <v>2033</v>
      </c>
      <c r="AF360" s="110" t="s">
        <v>2033</v>
      </c>
      <c r="AG360" s="50" t="s">
        <v>4127</v>
      </c>
      <c r="AH360" s="124">
        <v>38</v>
      </c>
      <c r="AI360" s="145" t="s">
        <v>2353</v>
      </c>
      <c r="AJ360" t="str">
        <f>_xlfn.CONCAT("CL_",clonemapC32[[#This Row],[Location]])</f>
        <v>CL_DD3-07:02</v>
      </c>
    </row>
    <row r="361" spans="27:36" x14ac:dyDescent="0.35">
      <c r="AA361" s="128" t="s">
        <v>5535</v>
      </c>
      <c r="AB361" s="10" t="s">
        <v>1164</v>
      </c>
      <c r="AC361" s="10" t="s">
        <v>4619</v>
      </c>
      <c r="AD361" s="10" t="s">
        <v>413</v>
      </c>
      <c r="AE361" s="110" t="s">
        <v>413</v>
      </c>
      <c r="AF361" s="110" t="s">
        <v>413</v>
      </c>
      <c r="AG361" s="50" t="s">
        <v>413</v>
      </c>
      <c r="AH361" s="124"/>
      <c r="AI361" s="145" t="s">
        <v>1636</v>
      </c>
      <c r="AJ361" t="str">
        <f>_xlfn.CONCAT("CL_",clonemapC32[[#This Row],[Location]])</f>
        <v>CL_DD3-07:03</v>
      </c>
    </row>
    <row r="362" spans="27:36" x14ac:dyDescent="0.35">
      <c r="AA362" s="128" t="s">
        <v>5535</v>
      </c>
      <c r="AB362" s="10" t="s">
        <v>1164</v>
      </c>
      <c r="AC362" s="10" t="s">
        <v>4640</v>
      </c>
      <c r="AD362" s="10" t="s">
        <v>413</v>
      </c>
      <c r="AE362" s="110" t="s">
        <v>413</v>
      </c>
      <c r="AF362" s="110" t="s">
        <v>413</v>
      </c>
      <c r="AG362" s="50" t="s">
        <v>413</v>
      </c>
      <c r="AH362" s="124"/>
      <c r="AI362" s="145" t="s">
        <v>1636</v>
      </c>
      <c r="AJ362" t="str">
        <f>_xlfn.CONCAT("CL_",clonemapC32[[#This Row],[Location]])</f>
        <v>CL_DD3-07:04</v>
      </c>
    </row>
    <row r="363" spans="27:36" x14ac:dyDescent="0.35">
      <c r="AA363" s="128" t="s">
        <v>5535</v>
      </c>
      <c r="AB363" s="10" t="s">
        <v>585</v>
      </c>
      <c r="AC363" s="10" t="s">
        <v>4485</v>
      </c>
      <c r="AD363" s="48" t="s">
        <v>2092</v>
      </c>
      <c r="AE363" s="110" t="s">
        <v>2100</v>
      </c>
      <c r="AF363" s="110" t="s">
        <v>2100</v>
      </c>
      <c r="AG363" s="50" t="s">
        <v>4136</v>
      </c>
      <c r="AH363" s="124">
        <v>7</v>
      </c>
      <c r="AI363" s="145" t="s">
        <v>2353</v>
      </c>
      <c r="AJ363" t="str">
        <f>_xlfn.CONCAT("CL_",clonemapC32[[#This Row],[Location]])</f>
        <v>CL_EE1-01:01</v>
      </c>
    </row>
    <row r="364" spans="27:36" x14ac:dyDescent="0.35">
      <c r="AA364" s="128" t="s">
        <v>5535</v>
      </c>
      <c r="AB364" s="10" t="s">
        <v>585</v>
      </c>
      <c r="AC364" s="10" t="s">
        <v>4506</v>
      </c>
      <c r="AD364" s="10" t="s">
        <v>1475</v>
      </c>
      <c r="AE364" s="110" t="s">
        <v>1634</v>
      </c>
      <c r="AF364" s="110" t="s">
        <v>1634</v>
      </c>
      <c r="AG364" s="50" t="s">
        <v>3622</v>
      </c>
      <c r="AH364" s="124">
        <v>42</v>
      </c>
      <c r="AI364" s="145" t="s">
        <v>2353</v>
      </c>
      <c r="AJ364" t="str">
        <f>_xlfn.CONCAT("CL_",clonemapC32[[#This Row],[Location]])</f>
        <v>CL_EE1-01:02</v>
      </c>
    </row>
    <row r="365" spans="27:36" x14ac:dyDescent="0.35">
      <c r="AA365" s="128" t="s">
        <v>5535</v>
      </c>
      <c r="AB365" s="10" t="s">
        <v>585</v>
      </c>
      <c r="AC365" s="10" t="s">
        <v>4527</v>
      </c>
      <c r="AD365" s="10" t="s">
        <v>413</v>
      </c>
      <c r="AE365" s="110" t="s">
        <v>413</v>
      </c>
      <c r="AF365" s="110" t="s">
        <v>413</v>
      </c>
      <c r="AG365" s="50" t="s">
        <v>413</v>
      </c>
      <c r="AH365" s="124"/>
      <c r="AI365" s="145" t="s">
        <v>1636</v>
      </c>
      <c r="AJ365" t="str">
        <f>_xlfn.CONCAT("CL_",clonemapC32[[#This Row],[Location]])</f>
        <v>CL_EE1-01:03</v>
      </c>
    </row>
    <row r="366" spans="27:36" x14ac:dyDescent="0.35">
      <c r="AA366" s="128" t="s">
        <v>5535</v>
      </c>
      <c r="AB366" s="10" t="s">
        <v>585</v>
      </c>
      <c r="AC366" s="10" t="s">
        <v>4548</v>
      </c>
      <c r="AD366" s="10" t="s">
        <v>413</v>
      </c>
      <c r="AE366" s="110" t="s">
        <v>413</v>
      </c>
      <c r="AF366" s="110" t="s">
        <v>413</v>
      </c>
      <c r="AG366" s="50" t="s">
        <v>413</v>
      </c>
      <c r="AH366" s="124"/>
      <c r="AI366" s="145" t="s">
        <v>1636</v>
      </c>
      <c r="AJ366" t="str">
        <f>_xlfn.CONCAT("CL_",clonemapC32[[#This Row],[Location]])</f>
        <v>CL_EE1-01:04</v>
      </c>
    </row>
    <row r="367" spans="27:36" x14ac:dyDescent="0.35">
      <c r="AA367" s="128" t="s">
        <v>5535</v>
      </c>
      <c r="AB367" s="10" t="s">
        <v>1165</v>
      </c>
      <c r="AC367" s="10" t="s">
        <v>4484</v>
      </c>
      <c r="AD367" s="10" t="s">
        <v>824</v>
      </c>
      <c r="AE367" s="110" t="s">
        <v>2107</v>
      </c>
      <c r="AF367" s="110" t="s">
        <v>2107</v>
      </c>
      <c r="AG367" s="50" t="s">
        <v>3924</v>
      </c>
      <c r="AH367" s="124">
        <v>21</v>
      </c>
      <c r="AI367" s="145" t="s">
        <v>2353</v>
      </c>
      <c r="AJ367" t="str">
        <f>_xlfn.CONCAT("CL_",clonemapC32[[#This Row],[Location]])</f>
        <v>CL_EE1-02:01</v>
      </c>
    </row>
    <row r="368" spans="27:36" x14ac:dyDescent="0.35">
      <c r="AA368" s="128" t="s">
        <v>5535</v>
      </c>
      <c r="AB368" s="10" t="s">
        <v>1165</v>
      </c>
      <c r="AC368" s="10" t="s">
        <v>4505</v>
      </c>
      <c r="AD368" s="10" t="s">
        <v>834</v>
      </c>
      <c r="AE368" s="110" t="s">
        <v>1150</v>
      </c>
      <c r="AF368" s="110" t="s">
        <v>1150</v>
      </c>
      <c r="AG368" s="50" t="s">
        <v>3753</v>
      </c>
      <c r="AH368" s="124">
        <v>23</v>
      </c>
      <c r="AI368" s="145" t="s">
        <v>2353</v>
      </c>
      <c r="AJ368" t="str">
        <f>_xlfn.CONCAT("CL_",clonemapC32[[#This Row],[Location]])</f>
        <v>CL_EE1-02:02</v>
      </c>
    </row>
    <row r="369" spans="27:36" x14ac:dyDescent="0.35">
      <c r="AA369" s="128" t="s">
        <v>5535</v>
      </c>
      <c r="AB369" s="10" t="s">
        <v>1165</v>
      </c>
      <c r="AC369" s="10" t="s">
        <v>4526</v>
      </c>
      <c r="AD369" s="10" t="s">
        <v>413</v>
      </c>
      <c r="AE369" s="110" t="s">
        <v>413</v>
      </c>
      <c r="AF369" s="110" t="s">
        <v>413</v>
      </c>
      <c r="AG369" s="50" t="s">
        <v>413</v>
      </c>
      <c r="AH369" s="124"/>
      <c r="AI369" s="145" t="s">
        <v>1636</v>
      </c>
      <c r="AJ369" t="str">
        <f>_xlfn.CONCAT("CL_",clonemapC32[[#This Row],[Location]])</f>
        <v>CL_EE1-02:03</v>
      </c>
    </row>
    <row r="370" spans="27:36" x14ac:dyDescent="0.35">
      <c r="AA370" s="128" t="s">
        <v>5535</v>
      </c>
      <c r="AB370" s="10" t="s">
        <v>1165</v>
      </c>
      <c r="AC370" s="10" t="s">
        <v>4547</v>
      </c>
      <c r="AD370" s="10" t="s">
        <v>413</v>
      </c>
      <c r="AE370" s="110" t="s">
        <v>413</v>
      </c>
      <c r="AF370" s="110" t="s">
        <v>413</v>
      </c>
      <c r="AG370" s="50" t="s">
        <v>413</v>
      </c>
      <c r="AH370" s="124"/>
      <c r="AI370" s="145" t="s">
        <v>1636</v>
      </c>
      <c r="AJ370" t="str">
        <f>_xlfn.CONCAT("CL_",clonemapC32[[#This Row],[Location]])</f>
        <v>CL_EE1-02:04</v>
      </c>
    </row>
    <row r="371" spans="27:36" x14ac:dyDescent="0.35">
      <c r="AA371" s="128" t="s">
        <v>5535</v>
      </c>
      <c r="AB371" s="10" t="s">
        <v>1166</v>
      </c>
      <c r="AC371" s="10" t="s">
        <v>4483</v>
      </c>
      <c r="AD371" s="10" t="s">
        <v>834</v>
      </c>
      <c r="AE371" s="110" t="s">
        <v>1150</v>
      </c>
      <c r="AF371" s="110" t="s">
        <v>1150</v>
      </c>
      <c r="AG371" s="50" t="s">
        <v>4302</v>
      </c>
      <c r="AH371" s="124">
        <v>43</v>
      </c>
      <c r="AI371" s="145" t="s">
        <v>2353</v>
      </c>
      <c r="AJ371" t="str">
        <f>_xlfn.CONCAT("CL_",clonemapC32[[#This Row],[Location]])</f>
        <v>CL_EE1-03:01</v>
      </c>
    </row>
    <row r="372" spans="27:36" x14ac:dyDescent="0.35">
      <c r="AA372" s="128" t="s">
        <v>5535</v>
      </c>
      <c r="AB372" s="10" t="s">
        <v>1166</v>
      </c>
      <c r="AC372" s="10" t="s">
        <v>4504</v>
      </c>
      <c r="AD372" s="10" t="s">
        <v>413</v>
      </c>
      <c r="AE372" s="110" t="s">
        <v>413</v>
      </c>
      <c r="AF372" s="110" t="s">
        <v>413</v>
      </c>
      <c r="AG372" s="50" t="s">
        <v>413</v>
      </c>
      <c r="AH372" s="124"/>
      <c r="AI372" s="145" t="s">
        <v>1636</v>
      </c>
      <c r="AJ372" t="str">
        <f>_xlfn.CONCAT("CL_",clonemapC32[[#This Row],[Location]])</f>
        <v>CL_EE1-03:02</v>
      </c>
    </row>
    <row r="373" spans="27:36" x14ac:dyDescent="0.35">
      <c r="AA373" s="128" t="s">
        <v>5535</v>
      </c>
      <c r="AB373" s="10" t="s">
        <v>1166</v>
      </c>
      <c r="AC373" s="10" t="s">
        <v>4525</v>
      </c>
      <c r="AD373" s="10" t="s">
        <v>413</v>
      </c>
      <c r="AE373" s="110" t="s">
        <v>413</v>
      </c>
      <c r="AF373" s="110" t="s">
        <v>413</v>
      </c>
      <c r="AG373" s="50" t="s">
        <v>413</v>
      </c>
      <c r="AH373" s="124"/>
      <c r="AI373" s="145" t="s">
        <v>1636</v>
      </c>
      <c r="AJ373" t="str">
        <f>_xlfn.CONCAT("CL_",clonemapC32[[#This Row],[Location]])</f>
        <v>CL_EE1-03:03</v>
      </c>
    </row>
    <row r="374" spans="27:36" x14ac:dyDescent="0.35">
      <c r="AA374" s="128" t="s">
        <v>5535</v>
      </c>
      <c r="AB374" s="10" t="s">
        <v>1166</v>
      </c>
      <c r="AC374" s="10" t="s">
        <v>4546</v>
      </c>
      <c r="AD374" s="10" t="s">
        <v>413</v>
      </c>
      <c r="AE374" s="110" t="s">
        <v>413</v>
      </c>
      <c r="AF374" s="110" t="s">
        <v>413</v>
      </c>
      <c r="AG374" s="50" t="s">
        <v>413</v>
      </c>
      <c r="AH374" s="124"/>
      <c r="AI374" s="145" t="s">
        <v>1636</v>
      </c>
      <c r="AJ374" t="str">
        <f>_xlfn.CONCAT("CL_",clonemapC32[[#This Row],[Location]])</f>
        <v>CL_EE1-03:04</v>
      </c>
    </row>
    <row r="375" spans="27:36" x14ac:dyDescent="0.35">
      <c r="AA375" s="128" t="s">
        <v>5535</v>
      </c>
      <c r="AB375" s="10" t="s">
        <v>1167</v>
      </c>
      <c r="AC375" s="10" t="s">
        <v>4482</v>
      </c>
      <c r="AD375" s="10" t="s">
        <v>834</v>
      </c>
      <c r="AE375" s="110" t="s">
        <v>1150</v>
      </c>
      <c r="AF375" s="110" t="s">
        <v>1150</v>
      </c>
      <c r="AG375" s="135" t="s">
        <v>3752</v>
      </c>
      <c r="AH375" s="126">
        <v>7</v>
      </c>
      <c r="AI375" s="145" t="s">
        <v>2353</v>
      </c>
      <c r="AJ375" t="str">
        <f>_xlfn.CONCAT("CL_",clonemapC32[[#This Row],[Location]])</f>
        <v>CL_EE1-04:01</v>
      </c>
    </row>
    <row r="376" spans="27:36" x14ac:dyDescent="0.35">
      <c r="AA376" s="128" t="s">
        <v>5535</v>
      </c>
      <c r="AB376" s="10" t="s">
        <v>1167</v>
      </c>
      <c r="AC376" s="10" t="s">
        <v>4503</v>
      </c>
      <c r="AD376" s="10" t="s">
        <v>834</v>
      </c>
      <c r="AE376" s="110" t="s">
        <v>1150</v>
      </c>
      <c r="AF376" s="110" t="s">
        <v>1150</v>
      </c>
      <c r="AG376" s="50" t="s">
        <v>4299</v>
      </c>
      <c r="AH376" s="124">
        <v>42</v>
      </c>
      <c r="AI376" s="145" t="s">
        <v>2353</v>
      </c>
      <c r="AJ376" t="str">
        <f>_xlfn.CONCAT("CL_",clonemapC32[[#This Row],[Location]])</f>
        <v>CL_EE1-04:02</v>
      </c>
    </row>
    <row r="377" spans="27:36" x14ac:dyDescent="0.35">
      <c r="AA377" s="128" t="s">
        <v>5535</v>
      </c>
      <c r="AB377" s="10" t="s">
        <v>1167</v>
      </c>
      <c r="AC377" s="10" t="s">
        <v>4524</v>
      </c>
      <c r="AD377" s="10" t="s">
        <v>413</v>
      </c>
      <c r="AE377" s="110" t="s">
        <v>413</v>
      </c>
      <c r="AF377" s="110" t="s">
        <v>413</v>
      </c>
      <c r="AG377" s="50" t="s">
        <v>413</v>
      </c>
      <c r="AH377" s="124"/>
      <c r="AI377" s="145" t="s">
        <v>1636</v>
      </c>
      <c r="AJ377" t="str">
        <f>_xlfn.CONCAT("CL_",clonemapC32[[#This Row],[Location]])</f>
        <v>CL_EE1-04:03</v>
      </c>
    </row>
    <row r="378" spans="27:36" x14ac:dyDescent="0.35">
      <c r="AA378" s="128" t="s">
        <v>5535</v>
      </c>
      <c r="AB378" s="10" t="s">
        <v>1167</v>
      </c>
      <c r="AC378" s="10" t="s">
        <v>4545</v>
      </c>
      <c r="AD378" s="10" t="s">
        <v>413</v>
      </c>
      <c r="AE378" s="110" t="s">
        <v>413</v>
      </c>
      <c r="AF378" s="110" t="s">
        <v>413</v>
      </c>
      <c r="AG378" s="50" t="s">
        <v>413</v>
      </c>
      <c r="AH378" s="124"/>
      <c r="AI378" s="145" t="s">
        <v>1636</v>
      </c>
      <c r="AJ378" t="str">
        <f>_xlfn.CONCAT("CL_",clonemapC32[[#This Row],[Location]])</f>
        <v>CL_EE1-04:04</v>
      </c>
    </row>
    <row r="379" spans="27:36" x14ac:dyDescent="0.35">
      <c r="AA379" s="128" t="s">
        <v>5535</v>
      </c>
      <c r="AB379" s="10" t="s">
        <v>601</v>
      </c>
      <c r="AC379" s="10" t="s">
        <v>4481</v>
      </c>
      <c r="AD379" s="10" t="s">
        <v>834</v>
      </c>
      <c r="AE379" s="110" t="s">
        <v>1150</v>
      </c>
      <c r="AF379" s="110" t="s">
        <v>1150</v>
      </c>
      <c r="AG379" s="50" t="s">
        <v>3752</v>
      </c>
      <c r="AH379" s="124">
        <v>14</v>
      </c>
      <c r="AI379" s="145" t="s">
        <v>2353</v>
      </c>
      <c r="AJ379" t="str">
        <f>_xlfn.CONCAT("CL_",clonemapC32[[#This Row],[Location]])</f>
        <v>CL_EE1-05:01</v>
      </c>
    </row>
    <row r="380" spans="27:36" x14ac:dyDescent="0.35">
      <c r="AA380" s="128" t="s">
        <v>5535</v>
      </c>
      <c r="AB380" s="10" t="s">
        <v>601</v>
      </c>
      <c r="AC380" s="10" t="s">
        <v>4502</v>
      </c>
      <c r="AD380" s="10" t="s">
        <v>837</v>
      </c>
      <c r="AE380" s="110" t="s">
        <v>1117</v>
      </c>
      <c r="AF380" s="110" t="s">
        <v>1117</v>
      </c>
      <c r="AG380" s="50" t="s">
        <v>3186</v>
      </c>
      <c r="AH380" s="124">
        <v>34</v>
      </c>
      <c r="AI380" s="145" t="s">
        <v>2353</v>
      </c>
      <c r="AJ380" t="str">
        <f>_xlfn.CONCAT("CL_",clonemapC32[[#This Row],[Location]])</f>
        <v>CL_EE1-05:02</v>
      </c>
    </row>
    <row r="381" spans="27:36" x14ac:dyDescent="0.35">
      <c r="AA381" s="128" t="s">
        <v>5535</v>
      </c>
      <c r="AB381" s="10" t="s">
        <v>601</v>
      </c>
      <c r="AC381" s="10" t="s">
        <v>4523</v>
      </c>
      <c r="AD381" s="10" t="s">
        <v>413</v>
      </c>
      <c r="AE381" s="110" t="s">
        <v>413</v>
      </c>
      <c r="AF381" s="110" t="s">
        <v>413</v>
      </c>
      <c r="AG381" s="50" t="s">
        <v>413</v>
      </c>
      <c r="AH381" s="124"/>
      <c r="AI381" s="145" t="s">
        <v>1636</v>
      </c>
      <c r="AJ381" t="str">
        <f>_xlfn.CONCAT("CL_",clonemapC32[[#This Row],[Location]])</f>
        <v>CL_EE1-05:03</v>
      </c>
    </row>
    <row r="382" spans="27:36" x14ac:dyDescent="0.35">
      <c r="AA382" s="128" t="s">
        <v>5535</v>
      </c>
      <c r="AB382" s="10" t="s">
        <v>601</v>
      </c>
      <c r="AC382" s="10" t="s">
        <v>4544</v>
      </c>
      <c r="AD382" s="10" t="s">
        <v>413</v>
      </c>
      <c r="AE382" s="110" t="s">
        <v>413</v>
      </c>
      <c r="AF382" s="110" t="s">
        <v>413</v>
      </c>
      <c r="AG382" s="50" t="s">
        <v>413</v>
      </c>
      <c r="AH382" s="124"/>
      <c r="AI382" s="145" t="s">
        <v>1636</v>
      </c>
      <c r="AJ382" t="str">
        <f>_xlfn.CONCAT("CL_",clonemapC32[[#This Row],[Location]])</f>
        <v>CL_EE1-05:04</v>
      </c>
    </row>
    <row r="383" spans="27:36" x14ac:dyDescent="0.35">
      <c r="AA383" s="128" t="s">
        <v>5535</v>
      </c>
      <c r="AB383" s="10" t="s">
        <v>611</v>
      </c>
      <c r="AC383" s="10" t="s">
        <v>4480</v>
      </c>
      <c r="AD383" s="10" t="s">
        <v>2092</v>
      </c>
      <c r="AE383" s="110" t="s">
        <v>2100</v>
      </c>
      <c r="AF383" s="110" t="s">
        <v>2100</v>
      </c>
      <c r="AG383" s="50" t="s">
        <v>4297</v>
      </c>
      <c r="AH383" s="124">
        <v>49</v>
      </c>
      <c r="AI383" s="145" t="s">
        <v>2353</v>
      </c>
      <c r="AJ383" t="str">
        <f>_xlfn.CONCAT("CL_",clonemapC32[[#This Row],[Location]])</f>
        <v>CL_EE1-06:01</v>
      </c>
    </row>
    <row r="384" spans="27:36" x14ac:dyDescent="0.35">
      <c r="AA384" s="128" t="s">
        <v>5535</v>
      </c>
      <c r="AB384" s="10" t="s">
        <v>611</v>
      </c>
      <c r="AC384" s="10" t="s">
        <v>4501</v>
      </c>
      <c r="AD384" s="10" t="s">
        <v>413</v>
      </c>
      <c r="AE384" s="110" t="s">
        <v>413</v>
      </c>
      <c r="AF384" s="110" t="s">
        <v>413</v>
      </c>
      <c r="AG384" s="50" t="s">
        <v>413</v>
      </c>
      <c r="AH384" s="124"/>
      <c r="AI384" s="145" t="s">
        <v>1636</v>
      </c>
      <c r="AJ384" t="str">
        <f>_xlfn.CONCAT("CL_",clonemapC32[[#This Row],[Location]])</f>
        <v>CL_EE1-06:02</v>
      </c>
    </row>
    <row r="385" spans="27:36" x14ac:dyDescent="0.35">
      <c r="AA385" s="128" t="s">
        <v>5535</v>
      </c>
      <c r="AB385" s="10" t="s">
        <v>611</v>
      </c>
      <c r="AC385" s="10" t="s">
        <v>4522</v>
      </c>
      <c r="AD385" s="10" t="s">
        <v>413</v>
      </c>
      <c r="AE385" s="110" t="s">
        <v>413</v>
      </c>
      <c r="AF385" s="110" t="s">
        <v>413</v>
      </c>
      <c r="AG385" s="50" t="s">
        <v>413</v>
      </c>
      <c r="AH385" s="124"/>
      <c r="AI385" s="145" t="s">
        <v>1636</v>
      </c>
      <c r="AJ385" t="str">
        <f>_xlfn.CONCAT("CL_",clonemapC32[[#This Row],[Location]])</f>
        <v>CL_EE1-06:03</v>
      </c>
    </row>
    <row r="386" spans="27:36" x14ac:dyDescent="0.35">
      <c r="AA386" s="128" t="s">
        <v>5535</v>
      </c>
      <c r="AB386" s="10" t="s">
        <v>611</v>
      </c>
      <c r="AC386" s="10" t="s">
        <v>4543</v>
      </c>
      <c r="AD386" s="10" t="s">
        <v>413</v>
      </c>
      <c r="AE386" s="110" t="s">
        <v>413</v>
      </c>
      <c r="AF386" s="110" t="s">
        <v>413</v>
      </c>
      <c r="AG386" s="50" t="s">
        <v>413</v>
      </c>
      <c r="AH386" s="124"/>
      <c r="AI386" s="145" t="s">
        <v>1636</v>
      </c>
      <c r="AJ386" t="str">
        <f>_xlfn.CONCAT("CL_",clonemapC32[[#This Row],[Location]])</f>
        <v>CL_EE1-06:04</v>
      </c>
    </row>
    <row r="387" spans="27:36" x14ac:dyDescent="0.35">
      <c r="AA387" s="128" t="s">
        <v>5535</v>
      </c>
      <c r="AB387" s="10" t="s">
        <v>623</v>
      </c>
      <c r="AC387" s="10" t="s">
        <v>4479</v>
      </c>
      <c r="AD387" s="10" t="s">
        <v>824</v>
      </c>
      <c r="AE387" s="110" t="s">
        <v>2107</v>
      </c>
      <c r="AF387" s="110" t="s">
        <v>2107</v>
      </c>
      <c r="AG387" s="50" t="s">
        <v>4466</v>
      </c>
      <c r="AH387" s="124">
        <v>10</v>
      </c>
      <c r="AI387" s="145" t="s">
        <v>2353</v>
      </c>
      <c r="AJ387" t="str">
        <f>_xlfn.CONCAT("CL_",clonemapC32[[#This Row],[Location]])</f>
        <v>CL_EE1-07:01</v>
      </c>
    </row>
    <row r="388" spans="27:36" x14ac:dyDescent="0.35">
      <c r="AA388" s="128" t="s">
        <v>5535</v>
      </c>
      <c r="AB388" s="10" t="s">
        <v>623</v>
      </c>
      <c r="AC388" s="10" t="s">
        <v>4500</v>
      </c>
      <c r="AD388" s="10" t="s">
        <v>1477</v>
      </c>
      <c r="AE388" s="110" t="s">
        <v>2033</v>
      </c>
      <c r="AF388" s="110" t="s">
        <v>2033</v>
      </c>
      <c r="AG388" s="50" t="s">
        <v>3776</v>
      </c>
      <c r="AH388" s="124">
        <v>34</v>
      </c>
      <c r="AI388" s="145" t="s">
        <v>2353</v>
      </c>
      <c r="AJ388" t="str">
        <f>_xlfn.CONCAT("CL_",clonemapC32[[#This Row],[Location]])</f>
        <v>CL_EE1-07:02</v>
      </c>
    </row>
    <row r="389" spans="27:36" x14ac:dyDescent="0.35">
      <c r="AA389" s="128" t="s">
        <v>5535</v>
      </c>
      <c r="AB389" s="10" t="s">
        <v>623</v>
      </c>
      <c r="AC389" s="10" t="s">
        <v>4521</v>
      </c>
      <c r="AD389" s="10" t="s">
        <v>2092</v>
      </c>
      <c r="AE389" s="110" t="s">
        <v>2100</v>
      </c>
      <c r="AF389" s="110" t="s">
        <v>2100</v>
      </c>
      <c r="AG389" s="50" t="s">
        <v>4135</v>
      </c>
      <c r="AH389" s="124">
        <v>4</v>
      </c>
      <c r="AI389" s="145" t="s">
        <v>2353</v>
      </c>
      <c r="AJ389" t="str">
        <f>_xlfn.CONCAT("CL_",clonemapC32[[#This Row],[Location]])</f>
        <v>CL_EE1-07:03</v>
      </c>
    </row>
    <row r="390" spans="27:36" x14ac:dyDescent="0.35">
      <c r="AA390" s="128" t="s">
        <v>5535</v>
      </c>
      <c r="AB390" s="10" t="s">
        <v>623</v>
      </c>
      <c r="AC390" s="10" t="s">
        <v>4542</v>
      </c>
      <c r="AD390" s="10" t="s">
        <v>413</v>
      </c>
      <c r="AE390" s="110" t="s">
        <v>413</v>
      </c>
      <c r="AF390" s="110" t="s">
        <v>413</v>
      </c>
      <c r="AG390" s="50" t="s">
        <v>413</v>
      </c>
      <c r="AH390" s="124"/>
      <c r="AI390" s="145" t="s">
        <v>1636</v>
      </c>
      <c r="AJ390" t="str">
        <f>_xlfn.CONCAT("CL_",clonemapC32[[#This Row],[Location]])</f>
        <v>CL_EE1-07:04</v>
      </c>
    </row>
    <row r="391" spans="27:36" x14ac:dyDescent="0.35">
      <c r="AA391" s="128" t="s">
        <v>5535</v>
      </c>
      <c r="AB391" s="10" t="s">
        <v>634</v>
      </c>
      <c r="AC391" s="10" t="s">
        <v>4492</v>
      </c>
      <c r="AD391" s="10" t="s">
        <v>413</v>
      </c>
      <c r="AE391" s="110" t="s">
        <v>413</v>
      </c>
      <c r="AF391" s="110" t="s">
        <v>413</v>
      </c>
      <c r="AG391" s="50" t="s">
        <v>413</v>
      </c>
      <c r="AH391" s="124"/>
      <c r="AI391" s="145" t="s">
        <v>1636</v>
      </c>
      <c r="AJ391" t="str">
        <f>_xlfn.CONCAT("CL_",clonemapC32[[#This Row],[Location]])</f>
        <v>CL_EE2-01:01</v>
      </c>
    </row>
    <row r="392" spans="27:36" x14ac:dyDescent="0.35">
      <c r="AA392" s="128" t="s">
        <v>5535</v>
      </c>
      <c r="AB392" s="10" t="s">
        <v>634</v>
      </c>
      <c r="AC392" s="10" t="s">
        <v>4513</v>
      </c>
      <c r="AD392" s="10" t="s">
        <v>413</v>
      </c>
      <c r="AE392" s="110" t="s">
        <v>413</v>
      </c>
      <c r="AF392" s="110" t="s">
        <v>413</v>
      </c>
      <c r="AG392" s="50" t="s">
        <v>413</v>
      </c>
      <c r="AH392" s="124"/>
      <c r="AI392" s="145" t="s">
        <v>1636</v>
      </c>
      <c r="AJ392" t="str">
        <f>_xlfn.CONCAT("CL_",clonemapC32[[#This Row],[Location]])</f>
        <v>CL_EE2-01:02</v>
      </c>
    </row>
    <row r="393" spans="27:36" x14ac:dyDescent="0.35">
      <c r="AA393" s="128" t="s">
        <v>5535</v>
      </c>
      <c r="AB393" s="10" t="s">
        <v>634</v>
      </c>
      <c r="AC393" s="10" t="s">
        <v>4534</v>
      </c>
      <c r="AD393" s="10" t="s">
        <v>413</v>
      </c>
      <c r="AE393" s="110" t="s">
        <v>413</v>
      </c>
      <c r="AF393" s="110" t="s">
        <v>413</v>
      </c>
      <c r="AG393" s="50" t="s">
        <v>413</v>
      </c>
      <c r="AH393" s="124"/>
      <c r="AI393" s="145" t="s">
        <v>1636</v>
      </c>
      <c r="AJ393" t="str">
        <f>_xlfn.CONCAT("CL_",clonemapC32[[#This Row],[Location]])</f>
        <v>CL_EE2-01:03</v>
      </c>
    </row>
    <row r="394" spans="27:36" x14ac:dyDescent="0.35">
      <c r="AA394" s="128" t="s">
        <v>5535</v>
      </c>
      <c r="AB394" s="10" t="s">
        <v>634</v>
      </c>
      <c r="AC394" s="10" t="s">
        <v>4555</v>
      </c>
      <c r="AD394" s="10" t="s">
        <v>413</v>
      </c>
      <c r="AE394" s="110" t="s">
        <v>413</v>
      </c>
      <c r="AF394" s="110" t="s">
        <v>413</v>
      </c>
      <c r="AG394" s="50" t="s">
        <v>413</v>
      </c>
      <c r="AH394" s="124"/>
      <c r="AI394" s="145" t="s">
        <v>1636</v>
      </c>
      <c r="AJ394" t="str">
        <f>_xlfn.CONCAT("CL_",clonemapC32[[#This Row],[Location]])</f>
        <v>CL_EE2-01:04</v>
      </c>
    </row>
    <row r="395" spans="27:36" x14ac:dyDescent="0.35">
      <c r="AA395" s="128" t="s">
        <v>5535</v>
      </c>
      <c r="AB395" s="10" t="s">
        <v>640</v>
      </c>
      <c r="AC395" s="10" t="s">
        <v>4491</v>
      </c>
      <c r="AD395" s="107" t="s">
        <v>413</v>
      </c>
      <c r="AE395" s="110" t="s">
        <v>413</v>
      </c>
      <c r="AF395" s="110" t="s">
        <v>413</v>
      </c>
      <c r="AG395" s="50" t="s">
        <v>413</v>
      </c>
      <c r="AH395" s="124"/>
      <c r="AI395" s="145" t="s">
        <v>1636</v>
      </c>
      <c r="AJ395" t="str">
        <f>_xlfn.CONCAT("CL_",clonemapC32[[#This Row],[Location]])</f>
        <v>CL_EE2-02:01</v>
      </c>
    </row>
    <row r="396" spans="27:36" x14ac:dyDescent="0.35">
      <c r="AA396" s="128" t="s">
        <v>5535</v>
      </c>
      <c r="AB396" s="10" t="s">
        <v>640</v>
      </c>
      <c r="AC396" s="10" t="s">
        <v>4512</v>
      </c>
      <c r="AD396" s="10" t="s">
        <v>413</v>
      </c>
      <c r="AE396" s="110" t="s">
        <v>413</v>
      </c>
      <c r="AF396" s="110" t="s">
        <v>413</v>
      </c>
      <c r="AG396" s="50" t="s">
        <v>413</v>
      </c>
      <c r="AH396" s="124"/>
      <c r="AI396" s="145" t="s">
        <v>1636</v>
      </c>
      <c r="AJ396" t="str">
        <f>_xlfn.CONCAT("CL_",clonemapC32[[#This Row],[Location]])</f>
        <v>CL_EE2-02:02</v>
      </c>
    </row>
    <row r="397" spans="27:36" x14ac:dyDescent="0.35">
      <c r="AA397" s="128" t="s">
        <v>5535</v>
      </c>
      <c r="AB397" s="10" t="s">
        <v>640</v>
      </c>
      <c r="AC397" s="10" t="s">
        <v>4533</v>
      </c>
      <c r="AD397" s="10" t="s">
        <v>413</v>
      </c>
      <c r="AE397" s="110" t="s">
        <v>413</v>
      </c>
      <c r="AF397" s="110" t="s">
        <v>413</v>
      </c>
      <c r="AG397" s="50" t="s">
        <v>413</v>
      </c>
      <c r="AH397" s="124"/>
      <c r="AI397" s="145" t="s">
        <v>1636</v>
      </c>
      <c r="AJ397" t="str">
        <f>_xlfn.CONCAT("CL_",clonemapC32[[#This Row],[Location]])</f>
        <v>CL_EE2-02:03</v>
      </c>
    </row>
    <row r="398" spans="27:36" x14ac:dyDescent="0.35">
      <c r="AA398" s="128" t="s">
        <v>5535</v>
      </c>
      <c r="AB398" s="10" t="s">
        <v>640</v>
      </c>
      <c r="AC398" s="10" t="s">
        <v>4554</v>
      </c>
      <c r="AD398" s="10" t="s">
        <v>413</v>
      </c>
      <c r="AE398" s="110" t="s">
        <v>413</v>
      </c>
      <c r="AF398" s="110" t="s">
        <v>413</v>
      </c>
      <c r="AG398" s="50" t="s">
        <v>413</v>
      </c>
      <c r="AH398" s="124"/>
      <c r="AI398" s="145" t="s">
        <v>1636</v>
      </c>
      <c r="AJ398" t="str">
        <f>_xlfn.CONCAT("CL_",clonemapC32[[#This Row],[Location]])</f>
        <v>CL_EE2-02:04</v>
      </c>
    </row>
    <row r="399" spans="27:36" x14ac:dyDescent="0.35">
      <c r="AA399" s="128" t="s">
        <v>5535</v>
      </c>
      <c r="AB399" s="10" t="s">
        <v>652</v>
      </c>
      <c r="AC399" s="10" t="s">
        <v>4490</v>
      </c>
      <c r="AD399" s="10" t="s">
        <v>413</v>
      </c>
      <c r="AE399" s="110" t="s">
        <v>413</v>
      </c>
      <c r="AF399" s="110" t="s">
        <v>413</v>
      </c>
      <c r="AG399" s="50" t="s">
        <v>413</v>
      </c>
      <c r="AH399" s="124"/>
      <c r="AI399" s="145" t="s">
        <v>1636</v>
      </c>
      <c r="AJ399" t="str">
        <f>_xlfn.CONCAT("CL_",clonemapC32[[#This Row],[Location]])</f>
        <v>CL_EE2-03:01</v>
      </c>
    </row>
    <row r="400" spans="27:36" x14ac:dyDescent="0.35">
      <c r="AA400" s="128" t="s">
        <v>5535</v>
      </c>
      <c r="AB400" s="10" t="s">
        <v>652</v>
      </c>
      <c r="AC400" s="10" t="s">
        <v>4511</v>
      </c>
      <c r="AD400" s="10" t="s">
        <v>413</v>
      </c>
      <c r="AE400" s="110" t="s">
        <v>413</v>
      </c>
      <c r="AF400" s="110" t="s">
        <v>413</v>
      </c>
      <c r="AG400" s="50" t="s">
        <v>413</v>
      </c>
      <c r="AH400" s="124"/>
      <c r="AI400" s="145" t="s">
        <v>1636</v>
      </c>
      <c r="AJ400" t="str">
        <f>_xlfn.CONCAT("CL_",clonemapC32[[#This Row],[Location]])</f>
        <v>CL_EE2-03:02</v>
      </c>
    </row>
    <row r="401" spans="27:36" x14ac:dyDescent="0.35">
      <c r="AA401" s="128" t="s">
        <v>5535</v>
      </c>
      <c r="AB401" s="10" t="s">
        <v>652</v>
      </c>
      <c r="AC401" s="10" t="s">
        <v>4532</v>
      </c>
      <c r="AD401" s="10" t="s">
        <v>413</v>
      </c>
      <c r="AE401" s="110" t="s">
        <v>413</v>
      </c>
      <c r="AF401" s="110" t="s">
        <v>413</v>
      </c>
      <c r="AG401" s="50" t="s">
        <v>413</v>
      </c>
      <c r="AH401" s="124"/>
      <c r="AI401" s="145" t="s">
        <v>1636</v>
      </c>
      <c r="AJ401" t="str">
        <f>_xlfn.CONCAT("CL_",clonemapC32[[#This Row],[Location]])</f>
        <v>CL_EE2-03:03</v>
      </c>
    </row>
    <row r="402" spans="27:36" x14ac:dyDescent="0.35">
      <c r="AA402" s="128" t="s">
        <v>5535</v>
      </c>
      <c r="AB402" s="10" t="s">
        <v>652</v>
      </c>
      <c r="AC402" s="10" t="s">
        <v>4553</v>
      </c>
      <c r="AD402" s="10" t="s">
        <v>413</v>
      </c>
      <c r="AE402" s="110" t="s">
        <v>413</v>
      </c>
      <c r="AF402" s="110" t="s">
        <v>413</v>
      </c>
      <c r="AG402" s="50" t="s">
        <v>413</v>
      </c>
      <c r="AH402" s="124"/>
      <c r="AI402" s="145" t="s">
        <v>1636</v>
      </c>
      <c r="AJ402" t="str">
        <f>_xlfn.CONCAT("CL_",clonemapC32[[#This Row],[Location]])</f>
        <v>CL_EE2-03:04</v>
      </c>
    </row>
    <row r="403" spans="27:36" x14ac:dyDescent="0.35">
      <c r="AA403" s="128" t="s">
        <v>5535</v>
      </c>
      <c r="AB403" s="48" t="s">
        <v>2113</v>
      </c>
      <c r="AC403" s="10" t="s">
        <v>4489</v>
      </c>
      <c r="AD403" s="48" t="s">
        <v>413</v>
      </c>
      <c r="AE403" s="110" t="s">
        <v>413</v>
      </c>
      <c r="AF403" s="110" t="s">
        <v>413</v>
      </c>
      <c r="AG403" s="50" t="s">
        <v>413</v>
      </c>
      <c r="AH403" s="124"/>
      <c r="AI403" s="145" t="s">
        <v>1636</v>
      </c>
      <c r="AJ403" t="str">
        <f>_xlfn.CONCAT("CL_",clonemapC32[[#This Row],[Location]])</f>
        <v>CL_EE2-04:01</v>
      </c>
    </row>
    <row r="404" spans="27:36" x14ac:dyDescent="0.35">
      <c r="AA404" s="128" t="s">
        <v>5535</v>
      </c>
      <c r="AB404" s="48" t="s">
        <v>2113</v>
      </c>
      <c r="AC404" s="10" t="s">
        <v>4510</v>
      </c>
      <c r="AD404" s="48" t="s">
        <v>413</v>
      </c>
      <c r="AE404" s="110" t="s">
        <v>413</v>
      </c>
      <c r="AF404" s="110" t="s">
        <v>413</v>
      </c>
      <c r="AG404" s="50" t="s">
        <v>413</v>
      </c>
      <c r="AH404" s="124"/>
      <c r="AI404" s="145" t="s">
        <v>1636</v>
      </c>
      <c r="AJ404" t="str">
        <f>_xlfn.CONCAT("CL_",clonemapC32[[#This Row],[Location]])</f>
        <v>CL_EE2-04:02</v>
      </c>
    </row>
    <row r="405" spans="27:36" x14ac:dyDescent="0.35">
      <c r="AA405" s="128" t="s">
        <v>5535</v>
      </c>
      <c r="AB405" s="48" t="s">
        <v>2113</v>
      </c>
      <c r="AC405" s="10" t="s">
        <v>4531</v>
      </c>
      <c r="AD405" s="48" t="s">
        <v>413</v>
      </c>
      <c r="AE405" s="110" t="s">
        <v>413</v>
      </c>
      <c r="AF405" s="110" t="s">
        <v>413</v>
      </c>
      <c r="AG405" s="50" t="s">
        <v>413</v>
      </c>
      <c r="AH405" s="124"/>
      <c r="AI405" s="145" t="s">
        <v>1636</v>
      </c>
      <c r="AJ405" t="str">
        <f>_xlfn.CONCAT("CL_",clonemapC32[[#This Row],[Location]])</f>
        <v>CL_EE2-04:03</v>
      </c>
    </row>
    <row r="406" spans="27:36" x14ac:dyDescent="0.35">
      <c r="AA406" s="128" t="s">
        <v>5535</v>
      </c>
      <c r="AB406" s="48" t="s">
        <v>2113</v>
      </c>
      <c r="AC406" s="10" t="s">
        <v>4552</v>
      </c>
      <c r="AD406" s="48" t="s">
        <v>413</v>
      </c>
      <c r="AE406" s="110" t="s">
        <v>413</v>
      </c>
      <c r="AF406" s="110" t="s">
        <v>413</v>
      </c>
      <c r="AG406" s="50" t="s">
        <v>413</v>
      </c>
      <c r="AH406" s="124"/>
      <c r="AI406" s="145" t="s">
        <v>1636</v>
      </c>
      <c r="AJ406" t="str">
        <f>_xlfn.CONCAT("CL_",clonemapC32[[#This Row],[Location]])</f>
        <v>CL_EE2-04:04</v>
      </c>
    </row>
    <row r="407" spans="27:36" x14ac:dyDescent="0.35">
      <c r="AA407" s="128" t="s">
        <v>5535</v>
      </c>
      <c r="AB407" s="48" t="s">
        <v>2114</v>
      </c>
      <c r="AC407" s="10" t="s">
        <v>4488</v>
      </c>
      <c r="AD407" s="48" t="s">
        <v>413</v>
      </c>
      <c r="AE407" s="110" t="s">
        <v>413</v>
      </c>
      <c r="AF407" s="110" t="s">
        <v>413</v>
      </c>
      <c r="AG407" s="50" t="s">
        <v>413</v>
      </c>
      <c r="AH407" s="124"/>
      <c r="AI407" s="145" t="s">
        <v>1636</v>
      </c>
      <c r="AJ407" t="str">
        <f>_xlfn.CONCAT("CL_",clonemapC32[[#This Row],[Location]])</f>
        <v>CL_EE2-05:01</v>
      </c>
    </row>
    <row r="408" spans="27:36" x14ac:dyDescent="0.35">
      <c r="AA408" s="128" t="s">
        <v>5535</v>
      </c>
      <c r="AB408" s="48" t="s">
        <v>2114</v>
      </c>
      <c r="AC408" s="10" t="s">
        <v>4509</v>
      </c>
      <c r="AD408" s="48" t="s">
        <v>413</v>
      </c>
      <c r="AE408" s="110" t="s">
        <v>413</v>
      </c>
      <c r="AF408" s="110" t="s">
        <v>413</v>
      </c>
      <c r="AG408" s="50" t="s">
        <v>413</v>
      </c>
      <c r="AH408" s="124"/>
      <c r="AI408" s="145" t="s">
        <v>1636</v>
      </c>
      <c r="AJ408" t="str">
        <f>_xlfn.CONCAT("CL_",clonemapC32[[#This Row],[Location]])</f>
        <v>CL_EE2-05:02</v>
      </c>
    </row>
    <row r="409" spans="27:36" x14ac:dyDescent="0.35">
      <c r="AA409" s="128" t="s">
        <v>5535</v>
      </c>
      <c r="AB409" s="48" t="s">
        <v>2114</v>
      </c>
      <c r="AC409" s="10" t="s">
        <v>4530</v>
      </c>
      <c r="AD409" s="48" t="s">
        <v>413</v>
      </c>
      <c r="AE409" s="110" t="s">
        <v>413</v>
      </c>
      <c r="AF409" s="110" t="s">
        <v>413</v>
      </c>
      <c r="AG409" s="50" t="s">
        <v>413</v>
      </c>
      <c r="AH409" s="124"/>
      <c r="AI409" s="145" t="s">
        <v>1636</v>
      </c>
      <c r="AJ409" t="str">
        <f>_xlfn.CONCAT("CL_",clonemapC32[[#This Row],[Location]])</f>
        <v>CL_EE2-05:03</v>
      </c>
    </row>
    <row r="410" spans="27:36" x14ac:dyDescent="0.35">
      <c r="AA410" s="128" t="s">
        <v>5535</v>
      </c>
      <c r="AB410" s="48" t="s">
        <v>2114</v>
      </c>
      <c r="AC410" s="10" t="s">
        <v>4551</v>
      </c>
      <c r="AD410" s="48" t="s">
        <v>413</v>
      </c>
      <c r="AE410" s="110" t="s">
        <v>413</v>
      </c>
      <c r="AF410" s="110" t="s">
        <v>413</v>
      </c>
      <c r="AG410" s="50" t="s">
        <v>413</v>
      </c>
      <c r="AH410" s="124"/>
      <c r="AI410" s="145" t="s">
        <v>1636</v>
      </c>
      <c r="AJ410" t="str">
        <f>_xlfn.CONCAT("CL_",clonemapC32[[#This Row],[Location]])</f>
        <v>CL_EE2-05:04</v>
      </c>
    </row>
    <row r="411" spans="27:36" x14ac:dyDescent="0.35">
      <c r="AA411" s="128" t="s">
        <v>5535</v>
      </c>
      <c r="AB411" s="48" t="s">
        <v>2115</v>
      </c>
      <c r="AC411" s="10" t="s">
        <v>4487</v>
      </c>
      <c r="AD411" s="48" t="s">
        <v>413</v>
      </c>
      <c r="AE411" s="110" t="s">
        <v>413</v>
      </c>
      <c r="AF411" s="110" t="s">
        <v>413</v>
      </c>
      <c r="AG411" s="50" t="s">
        <v>413</v>
      </c>
      <c r="AH411" s="124"/>
      <c r="AI411" s="145" t="s">
        <v>1636</v>
      </c>
      <c r="AJ411" t="str">
        <f>_xlfn.CONCAT("CL_",clonemapC32[[#This Row],[Location]])</f>
        <v>CL_EE2-06:01</v>
      </c>
    </row>
    <row r="412" spans="27:36" x14ac:dyDescent="0.35">
      <c r="AA412" s="128" t="s">
        <v>5535</v>
      </c>
      <c r="AB412" s="48" t="s">
        <v>2115</v>
      </c>
      <c r="AC412" s="10" t="s">
        <v>4508</v>
      </c>
      <c r="AD412" s="48" t="s">
        <v>413</v>
      </c>
      <c r="AE412" s="110" t="s">
        <v>413</v>
      </c>
      <c r="AF412" s="110" t="s">
        <v>413</v>
      </c>
      <c r="AG412" s="50" t="s">
        <v>413</v>
      </c>
      <c r="AH412" s="124"/>
      <c r="AI412" s="145" t="s">
        <v>1636</v>
      </c>
      <c r="AJ412" t="str">
        <f>_xlfn.CONCAT("CL_",clonemapC32[[#This Row],[Location]])</f>
        <v>CL_EE2-06:02</v>
      </c>
    </row>
    <row r="413" spans="27:36" x14ac:dyDescent="0.35">
      <c r="AA413" s="128" t="s">
        <v>5535</v>
      </c>
      <c r="AB413" s="48" t="s">
        <v>2115</v>
      </c>
      <c r="AC413" s="10" t="s">
        <v>4529</v>
      </c>
      <c r="AD413" s="48" t="s">
        <v>413</v>
      </c>
      <c r="AE413" s="110" t="s">
        <v>413</v>
      </c>
      <c r="AF413" s="110" t="s">
        <v>413</v>
      </c>
      <c r="AG413" s="50" t="s">
        <v>413</v>
      </c>
      <c r="AH413" s="124"/>
      <c r="AI413" s="145" t="s">
        <v>1636</v>
      </c>
      <c r="AJ413" t="str">
        <f>_xlfn.CONCAT("CL_",clonemapC32[[#This Row],[Location]])</f>
        <v>CL_EE2-06:03</v>
      </c>
    </row>
    <row r="414" spans="27:36" x14ac:dyDescent="0.35">
      <c r="AA414" s="128" t="s">
        <v>5535</v>
      </c>
      <c r="AB414" s="48" t="s">
        <v>2115</v>
      </c>
      <c r="AC414" s="10" t="s">
        <v>4550</v>
      </c>
      <c r="AD414" s="48" t="s">
        <v>413</v>
      </c>
      <c r="AE414" s="110" t="s">
        <v>413</v>
      </c>
      <c r="AF414" s="110" t="s">
        <v>413</v>
      </c>
      <c r="AG414" s="50" t="s">
        <v>413</v>
      </c>
      <c r="AH414" s="124"/>
      <c r="AI414" s="145" t="s">
        <v>1636</v>
      </c>
      <c r="AJ414" t="str">
        <f>_xlfn.CONCAT("CL_",clonemapC32[[#This Row],[Location]])</f>
        <v>CL_EE2-06:04</v>
      </c>
    </row>
    <row r="415" spans="27:36" x14ac:dyDescent="0.35">
      <c r="AA415" s="128" t="s">
        <v>5535</v>
      </c>
      <c r="AB415" s="48" t="s">
        <v>2116</v>
      </c>
      <c r="AC415" s="10" t="s">
        <v>4486</v>
      </c>
      <c r="AD415" s="48" t="s">
        <v>413</v>
      </c>
      <c r="AE415" s="110" t="s">
        <v>413</v>
      </c>
      <c r="AF415" s="110" t="s">
        <v>413</v>
      </c>
      <c r="AG415" s="50" t="s">
        <v>413</v>
      </c>
      <c r="AH415" s="124"/>
      <c r="AI415" s="145" t="s">
        <v>1636</v>
      </c>
      <c r="AJ415" t="str">
        <f>_xlfn.CONCAT("CL_",clonemapC32[[#This Row],[Location]])</f>
        <v>CL_EE2-07:01</v>
      </c>
    </row>
    <row r="416" spans="27:36" x14ac:dyDescent="0.35">
      <c r="AA416" s="128" t="s">
        <v>5535</v>
      </c>
      <c r="AB416" s="48" t="s">
        <v>2116</v>
      </c>
      <c r="AC416" s="10" t="s">
        <v>4507</v>
      </c>
      <c r="AD416" s="48" t="s">
        <v>413</v>
      </c>
      <c r="AE416" s="110" t="s">
        <v>413</v>
      </c>
      <c r="AF416" s="110" t="s">
        <v>413</v>
      </c>
      <c r="AG416" s="50" t="s">
        <v>413</v>
      </c>
      <c r="AH416" s="124"/>
      <c r="AI416" s="145" t="s">
        <v>1636</v>
      </c>
      <c r="AJ416" t="str">
        <f>_xlfn.CONCAT("CL_",clonemapC32[[#This Row],[Location]])</f>
        <v>CL_EE2-07:02</v>
      </c>
    </row>
    <row r="417" spans="27:36" x14ac:dyDescent="0.35">
      <c r="AA417" s="128" t="s">
        <v>5535</v>
      </c>
      <c r="AB417" s="48" t="s">
        <v>2116</v>
      </c>
      <c r="AC417" s="10" t="s">
        <v>4528</v>
      </c>
      <c r="AD417" s="48" t="s">
        <v>413</v>
      </c>
      <c r="AE417" s="110" t="s">
        <v>413</v>
      </c>
      <c r="AF417" s="110" t="s">
        <v>413</v>
      </c>
      <c r="AG417" s="50" t="s">
        <v>413</v>
      </c>
      <c r="AH417" s="124"/>
      <c r="AI417" s="145" t="s">
        <v>1636</v>
      </c>
      <c r="AJ417" t="str">
        <f>_xlfn.CONCAT("CL_",clonemapC32[[#This Row],[Location]])</f>
        <v>CL_EE2-07:03</v>
      </c>
    </row>
    <row r="418" spans="27:36" x14ac:dyDescent="0.35">
      <c r="AA418" s="128" t="s">
        <v>5535</v>
      </c>
      <c r="AB418" s="48" t="s">
        <v>2116</v>
      </c>
      <c r="AC418" s="10" t="s">
        <v>4549</v>
      </c>
      <c r="AD418" s="48" t="s">
        <v>413</v>
      </c>
      <c r="AE418" s="110" t="s">
        <v>413</v>
      </c>
      <c r="AF418" s="110" t="s">
        <v>413</v>
      </c>
      <c r="AG418" s="50" t="s">
        <v>413</v>
      </c>
      <c r="AH418" s="124"/>
      <c r="AI418" s="145" t="s">
        <v>1636</v>
      </c>
      <c r="AJ418" t="str">
        <f>_xlfn.CONCAT("CL_",clonemapC32[[#This Row],[Location]])</f>
        <v>CL_EE2-07:04</v>
      </c>
    </row>
    <row r="419" spans="27:36" x14ac:dyDescent="0.35">
      <c r="AA419" s="128" t="s">
        <v>5535</v>
      </c>
      <c r="AB419" s="48" t="s">
        <v>2117</v>
      </c>
      <c r="AC419" s="10" t="s">
        <v>4499</v>
      </c>
      <c r="AD419" s="48" t="s">
        <v>834</v>
      </c>
      <c r="AE419" s="110" t="s">
        <v>1150</v>
      </c>
      <c r="AF419" s="110" t="s">
        <v>1150</v>
      </c>
      <c r="AG419" s="50" t="s">
        <v>4306</v>
      </c>
      <c r="AH419" s="145">
        <v>7</v>
      </c>
      <c r="AI419" s="145" t="s">
        <v>2353</v>
      </c>
      <c r="AJ419" t="str">
        <f>_xlfn.CONCAT("CL_",clonemapC32[[#This Row],[Location]])</f>
        <v>CL_EE3-01:01</v>
      </c>
    </row>
    <row r="420" spans="27:36" x14ac:dyDescent="0.35">
      <c r="AA420" s="128" t="s">
        <v>5535</v>
      </c>
      <c r="AB420" s="48" t="s">
        <v>2117</v>
      </c>
      <c r="AC420" s="10" t="s">
        <v>4520</v>
      </c>
      <c r="AD420" s="48" t="s">
        <v>1477</v>
      </c>
      <c r="AE420" s="110" t="s">
        <v>2033</v>
      </c>
      <c r="AF420" s="110" t="s">
        <v>2033</v>
      </c>
      <c r="AG420" s="50" t="s">
        <v>3774</v>
      </c>
      <c r="AH420" s="145">
        <v>41</v>
      </c>
      <c r="AI420" s="145" t="s">
        <v>2353</v>
      </c>
      <c r="AJ420" t="str">
        <f>_xlfn.CONCAT("CL_",clonemapC32[[#This Row],[Location]])</f>
        <v>CL_EE3-01:02</v>
      </c>
    </row>
    <row r="421" spans="27:36" x14ac:dyDescent="0.35">
      <c r="AA421" s="128" t="s">
        <v>5535</v>
      </c>
      <c r="AB421" s="48" t="s">
        <v>2117</v>
      </c>
      <c r="AC421" s="10" t="s">
        <v>4541</v>
      </c>
      <c r="AD421" s="48" t="s">
        <v>413</v>
      </c>
      <c r="AE421" s="110" t="s">
        <v>413</v>
      </c>
      <c r="AF421" s="110" t="s">
        <v>413</v>
      </c>
      <c r="AG421" s="50" t="s">
        <v>413</v>
      </c>
      <c r="AH421" s="145"/>
      <c r="AI421" s="145" t="s">
        <v>1636</v>
      </c>
      <c r="AJ421" t="str">
        <f>_xlfn.CONCAT("CL_",clonemapC32[[#This Row],[Location]])</f>
        <v>CL_EE3-01:03</v>
      </c>
    </row>
    <row r="422" spans="27:36" x14ac:dyDescent="0.35">
      <c r="AA422" s="128" t="s">
        <v>5535</v>
      </c>
      <c r="AB422" s="48" t="s">
        <v>2117</v>
      </c>
      <c r="AC422" s="10" t="s">
        <v>4562</v>
      </c>
      <c r="AD422" s="48" t="s">
        <v>413</v>
      </c>
      <c r="AE422" s="110" t="s">
        <v>413</v>
      </c>
      <c r="AF422" s="110" t="s">
        <v>413</v>
      </c>
      <c r="AG422" s="50" t="s">
        <v>413</v>
      </c>
      <c r="AH422" s="145"/>
      <c r="AI422" s="145" t="s">
        <v>1636</v>
      </c>
      <c r="AJ422" t="str">
        <f>_xlfn.CONCAT("CL_",clonemapC32[[#This Row],[Location]])</f>
        <v>CL_EE3-01:04</v>
      </c>
    </row>
    <row r="423" spans="27:36" x14ac:dyDescent="0.35">
      <c r="AA423" s="128" t="s">
        <v>5535</v>
      </c>
      <c r="AB423" s="48" t="s">
        <v>2118</v>
      </c>
      <c r="AC423" s="10" t="s">
        <v>4498</v>
      </c>
      <c r="AD423" s="48" t="s">
        <v>824</v>
      </c>
      <c r="AE423" s="110" t="s">
        <v>2107</v>
      </c>
      <c r="AF423" s="110" t="s">
        <v>2107</v>
      </c>
      <c r="AG423" s="50" t="s">
        <v>4121</v>
      </c>
      <c r="AH423" s="145">
        <v>7</v>
      </c>
      <c r="AI423" s="145" t="s">
        <v>2353</v>
      </c>
      <c r="AJ423" t="str">
        <f>_xlfn.CONCAT("CL_",clonemapC32[[#This Row],[Location]])</f>
        <v>CL_EE3-02:01</v>
      </c>
    </row>
    <row r="424" spans="27:36" x14ac:dyDescent="0.35">
      <c r="AA424" s="128" t="s">
        <v>5535</v>
      </c>
      <c r="AB424" s="48" t="s">
        <v>2118</v>
      </c>
      <c r="AC424" s="10" t="s">
        <v>4519</v>
      </c>
      <c r="AD424" s="48" t="s">
        <v>1475</v>
      </c>
      <c r="AE424" s="110" t="s">
        <v>1634</v>
      </c>
      <c r="AF424" s="110" t="s">
        <v>1634</v>
      </c>
      <c r="AG424" s="50" t="s">
        <v>4309</v>
      </c>
      <c r="AH424" s="145">
        <v>42</v>
      </c>
      <c r="AI424" s="145" t="s">
        <v>2353</v>
      </c>
      <c r="AJ424" t="str">
        <f>_xlfn.CONCAT("CL_",clonemapC32[[#This Row],[Location]])</f>
        <v>CL_EE3-02:02</v>
      </c>
    </row>
    <row r="425" spans="27:36" x14ac:dyDescent="0.35">
      <c r="AA425" s="128" t="s">
        <v>5535</v>
      </c>
      <c r="AB425" s="48" t="s">
        <v>2118</v>
      </c>
      <c r="AC425" s="10" t="s">
        <v>4540</v>
      </c>
      <c r="AD425" s="48" t="s">
        <v>413</v>
      </c>
      <c r="AE425" s="110" t="s">
        <v>413</v>
      </c>
      <c r="AF425" s="110" t="s">
        <v>413</v>
      </c>
      <c r="AG425" s="50" t="s">
        <v>413</v>
      </c>
      <c r="AH425" s="145"/>
      <c r="AI425" s="145" t="s">
        <v>1636</v>
      </c>
      <c r="AJ425" t="str">
        <f>_xlfn.CONCAT("CL_",clonemapC32[[#This Row],[Location]])</f>
        <v>CL_EE3-02:03</v>
      </c>
    </row>
    <row r="426" spans="27:36" x14ac:dyDescent="0.35">
      <c r="AA426" s="128" t="s">
        <v>5535</v>
      </c>
      <c r="AB426" s="48" t="s">
        <v>2118</v>
      </c>
      <c r="AC426" s="10" t="s">
        <v>4561</v>
      </c>
      <c r="AD426" s="48" t="s">
        <v>413</v>
      </c>
      <c r="AE426" s="110" t="s">
        <v>413</v>
      </c>
      <c r="AF426" s="110" t="s">
        <v>413</v>
      </c>
      <c r="AG426" s="50" t="s">
        <v>413</v>
      </c>
      <c r="AH426" s="145"/>
      <c r="AI426" s="145" t="s">
        <v>1636</v>
      </c>
      <c r="AJ426" t="str">
        <f>_xlfn.CONCAT("CL_",clonemapC32[[#This Row],[Location]])</f>
        <v>CL_EE3-02:04</v>
      </c>
    </row>
    <row r="427" spans="27:36" x14ac:dyDescent="0.35">
      <c r="AA427" s="128" t="s">
        <v>5535</v>
      </c>
      <c r="AB427" s="48" t="s">
        <v>2119</v>
      </c>
      <c r="AC427" s="10" t="s">
        <v>4497</v>
      </c>
      <c r="AD427" s="48" t="s">
        <v>2092</v>
      </c>
      <c r="AE427" s="110" t="s">
        <v>2100</v>
      </c>
      <c r="AF427" s="110" t="s">
        <v>2100</v>
      </c>
      <c r="AG427" s="50" t="s">
        <v>4297</v>
      </c>
      <c r="AH427" s="145">
        <v>8</v>
      </c>
      <c r="AI427" s="145" t="s">
        <v>2353</v>
      </c>
      <c r="AJ427" t="str">
        <f>_xlfn.CONCAT("CL_",clonemapC32[[#This Row],[Location]])</f>
        <v>CL_EE3-03:01</v>
      </c>
    </row>
    <row r="428" spans="27:36" x14ac:dyDescent="0.35">
      <c r="AA428" s="128" t="s">
        <v>5535</v>
      </c>
      <c r="AB428" s="48" t="s">
        <v>2119</v>
      </c>
      <c r="AC428" s="10" t="s">
        <v>4518</v>
      </c>
      <c r="AD428" s="48" t="s">
        <v>837</v>
      </c>
      <c r="AE428" s="110" t="s">
        <v>1117</v>
      </c>
      <c r="AF428" s="110" t="s">
        <v>1117</v>
      </c>
      <c r="AG428" s="50" t="s">
        <v>3938</v>
      </c>
      <c r="AH428" s="145">
        <v>4</v>
      </c>
      <c r="AI428" s="145" t="s">
        <v>2353</v>
      </c>
      <c r="AJ428" t="str">
        <f>_xlfn.CONCAT("CL_",clonemapC32[[#This Row],[Location]])</f>
        <v>CL_EE3-03:02</v>
      </c>
    </row>
    <row r="429" spans="27:36" x14ac:dyDescent="0.35">
      <c r="AA429" s="128" t="s">
        <v>5535</v>
      </c>
      <c r="AB429" s="48" t="s">
        <v>2119</v>
      </c>
      <c r="AC429" s="10" t="s">
        <v>4539</v>
      </c>
      <c r="AD429" s="48" t="s">
        <v>2092</v>
      </c>
      <c r="AE429" s="110" t="s">
        <v>2100</v>
      </c>
      <c r="AF429" s="110" t="s">
        <v>2100</v>
      </c>
      <c r="AG429" s="50" t="s">
        <v>4136</v>
      </c>
      <c r="AH429" s="145">
        <v>37</v>
      </c>
      <c r="AI429" s="145" t="s">
        <v>2353</v>
      </c>
      <c r="AJ429" t="str">
        <f>_xlfn.CONCAT("CL_",clonemapC32[[#This Row],[Location]])</f>
        <v>CL_EE3-03:03</v>
      </c>
    </row>
    <row r="430" spans="27:36" x14ac:dyDescent="0.35">
      <c r="AA430" s="128" t="s">
        <v>5535</v>
      </c>
      <c r="AB430" s="48" t="s">
        <v>2119</v>
      </c>
      <c r="AC430" s="10" t="s">
        <v>4560</v>
      </c>
      <c r="AD430" s="48" t="s">
        <v>413</v>
      </c>
      <c r="AE430" s="110" t="s">
        <v>413</v>
      </c>
      <c r="AF430" s="110" t="s">
        <v>413</v>
      </c>
      <c r="AG430" s="50" t="s">
        <v>413</v>
      </c>
      <c r="AH430" s="145"/>
      <c r="AI430" s="145" t="s">
        <v>1636</v>
      </c>
      <c r="AJ430" t="str">
        <f>_xlfn.CONCAT("CL_",clonemapC32[[#This Row],[Location]])</f>
        <v>CL_EE3-03:04</v>
      </c>
    </row>
    <row r="431" spans="27:36" x14ac:dyDescent="0.35">
      <c r="AA431" s="128" t="s">
        <v>5535</v>
      </c>
      <c r="AB431" s="48" t="s">
        <v>2120</v>
      </c>
      <c r="AC431" s="10" t="s">
        <v>4496</v>
      </c>
      <c r="AD431" s="48" t="s">
        <v>1475</v>
      </c>
      <c r="AE431" s="110" t="s">
        <v>1634</v>
      </c>
      <c r="AF431" s="110" t="s">
        <v>1634</v>
      </c>
      <c r="AG431" s="50" t="s">
        <v>3622</v>
      </c>
      <c r="AH431" s="145">
        <v>4</v>
      </c>
      <c r="AI431" s="145" t="s">
        <v>2353</v>
      </c>
      <c r="AJ431" t="str">
        <f>_xlfn.CONCAT("CL_",clonemapC32[[#This Row],[Location]])</f>
        <v>CL_EE3-04:01</v>
      </c>
    </row>
    <row r="432" spans="27:36" x14ac:dyDescent="0.35">
      <c r="AA432" s="128" t="s">
        <v>5535</v>
      </c>
      <c r="AB432" s="48" t="s">
        <v>2120</v>
      </c>
      <c r="AC432" s="10" t="s">
        <v>4517</v>
      </c>
      <c r="AD432" s="48" t="s">
        <v>834</v>
      </c>
      <c r="AE432" s="110" t="s">
        <v>1150</v>
      </c>
      <c r="AF432" s="110" t="s">
        <v>1150</v>
      </c>
      <c r="AG432" s="50" t="s">
        <v>4306</v>
      </c>
      <c r="AH432" s="145">
        <v>45</v>
      </c>
      <c r="AI432" s="145" t="s">
        <v>2353</v>
      </c>
      <c r="AJ432" t="str">
        <f>_xlfn.CONCAT("CL_",clonemapC32[[#This Row],[Location]])</f>
        <v>CL_EE3-04:02</v>
      </c>
    </row>
    <row r="433" spans="27:36" x14ac:dyDescent="0.35">
      <c r="AA433" s="128" t="s">
        <v>5535</v>
      </c>
      <c r="AB433" s="48" t="s">
        <v>2120</v>
      </c>
      <c r="AC433" s="10" t="s">
        <v>4538</v>
      </c>
      <c r="AD433" s="48" t="s">
        <v>413</v>
      </c>
      <c r="AE433" s="110" t="s">
        <v>413</v>
      </c>
      <c r="AF433" s="110" t="s">
        <v>413</v>
      </c>
      <c r="AG433" s="50" t="s">
        <v>413</v>
      </c>
      <c r="AH433" s="145"/>
      <c r="AI433" s="145" t="s">
        <v>1636</v>
      </c>
      <c r="AJ433" t="str">
        <f>_xlfn.CONCAT("CL_",clonemapC32[[#This Row],[Location]])</f>
        <v>CL_EE3-04:03</v>
      </c>
    </row>
    <row r="434" spans="27:36" x14ac:dyDescent="0.35">
      <c r="AA434" s="128" t="s">
        <v>5535</v>
      </c>
      <c r="AB434" s="48" t="s">
        <v>2120</v>
      </c>
      <c r="AC434" s="10" t="s">
        <v>4559</v>
      </c>
      <c r="AD434" s="48" t="s">
        <v>413</v>
      </c>
      <c r="AE434" s="110" t="s">
        <v>413</v>
      </c>
      <c r="AF434" s="110" t="s">
        <v>413</v>
      </c>
      <c r="AG434" s="50" t="s">
        <v>413</v>
      </c>
      <c r="AH434" s="145"/>
      <c r="AI434" s="145" t="s">
        <v>1636</v>
      </c>
      <c r="AJ434" t="str">
        <f>_xlfn.CONCAT("CL_",clonemapC32[[#This Row],[Location]])</f>
        <v>CL_EE3-04:04</v>
      </c>
    </row>
    <row r="435" spans="27:36" x14ac:dyDescent="0.35">
      <c r="AA435" s="128" t="s">
        <v>5535</v>
      </c>
      <c r="AB435" s="48" t="s">
        <v>2121</v>
      </c>
      <c r="AC435" s="10" t="s">
        <v>4495</v>
      </c>
      <c r="AD435" s="48" t="s">
        <v>1475</v>
      </c>
      <c r="AE435" s="110" t="s">
        <v>1634</v>
      </c>
      <c r="AF435" s="110" t="s">
        <v>1634</v>
      </c>
      <c r="AG435" s="50" t="s">
        <v>4292</v>
      </c>
      <c r="AH435" s="145">
        <v>32</v>
      </c>
      <c r="AI435" s="145" t="s">
        <v>2353</v>
      </c>
      <c r="AJ435" t="str">
        <f>_xlfn.CONCAT("CL_",clonemapC32[[#This Row],[Location]])</f>
        <v>CL_EE3-05:01</v>
      </c>
    </row>
    <row r="436" spans="27:36" x14ac:dyDescent="0.35">
      <c r="AA436" s="128" t="s">
        <v>5535</v>
      </c>
      <c r="AB436" s="48" t="s">
        <v>2121</v>
      </c>
      <c r="AC436" s="10" t="s">
        <v>4516</v>
      </c>
      <c r="AD436" s="48" t="s">
        <v>824</v>
      </c>
      <c r="AE436" s="110" t="s">
        <v>2107</v>
      </c>
      <c r="AF436" s="110" t="s">
        <v>2107</v>
      </c>
      <c r="AG436" s="50" t="s">
        <v>4121</v>
      </c>
      <c r="AH436" s="145">
        <v>17</v>
      </c>
      <c r="AI436" s="145" t="s">
        <v>2353</v>
      </c>
      <c r="AJ436" t="str">
        <f>_xlfn.CONCAT("CL_",clonemapC32[[#This Row],[Location]])</f>
        <v>CL_EE3-05:02</v>
      </c>
    </row>
    <row r="437" spans="27:36" x14ac:dyDescent="0.35">
      <c r="AA437" s="128" t="s">
        <v>5535</v>
      </c>
      <c r="AB437" s="48" t="s">
        <v>2121</v>
      </c>
      <c r="AC437" s="10" t="s">
        <v>4537</v>
      </c>
      <c r="AD437" s="48" t="s">
        <v>413</v>
      </c>
      <c r="AE437" s="110" t="s">
        <v>413</v>
      </c>
      <c r="AF437" s="110" t="s">
        <v>413</v>
      </c>
      <c r="AG437" s="50" t="s">
        <v>413</v>
      </c>
      <c r="AH437" s="145"/>
      <c r="AI437" s="145" t="s">
        <v>1636</v>
      </c>
      <c r="AJ437" t="str">
        <f>_xlfn.CONCAT("CL_",clonemapC32[[#This Row],[Location]])</f>
        <v>CL_EE3-05:03</v>
      </c>
    </row>
    <row r="438" spans="27:36" x14ac:dyDescent="0.35">
      <c r="AA438" s="128" t="s">
        <v>5535</v>
      </c>
      <c r="AB438" s="48" t="s">
        <v>2121</v>
      </c>
      <c r="AC438" s="10" t="s">
        <v>4558</v>
      </c>
      <c r="AD438" s="48" t="s">
        <v>413</v>
      </c>
      <c r="AE438" s="110" t="s">
        <v>413</v>
      </c>
      <c r="AF438" s="110" t="s">
        <v>413</v>
      </c>
      <c r="AG438" s="50" t="s">
        <v>413</v>
      </c>
      <c r="AH438" s="145"/>
      <c r="AI438" s="145" t="s">
        <v>1636</v>
      </c>
      <c r="AJ438" t="str">
        <f>_xlfn.CONCAT("CL_",clonemapC32[[#This Row],[Location]])</f>
        <v>CL_EE3-05:04</v>
      </c>
    </row>
    <row r="439" spans="27:36" x14ac:dyDescent="0.35">
      <c r="AA439" s="128" t="s">
        <v>5535</v>
      </c>
      <c r="AB439" s="48" t="s">
        <v>2122</v>
      </c>
      <c r="AC439" s="51" t="s">
        <v>4494</v>
      </c>
      <c r="AD439" s="48" t="s">
        <v>2092</v>
      </c>
      <c r="AE439" s="110" t="s">
        <v>2100</v>
      </c>
      <c r="AF439" s="110" t="s">
        <v>2100</v>
      </c>
      <c r="AG439" s="50" t="s">
        <v>4135</v>
      </c>
      <c r="AH439" s="145">
        <v>49</v>
      </c>
      <c r="AI439" s="145" t="s">
        <v>2353</v>
      </c>
      <c r="AJ439" t="str">
        <f>_xlfn.CONCAT("CL_",clonemapC32[[#This Row],[Location]])</f>
        <v>CL_EE3-06:01</v>
      </c>
    </row>
    <row r="440" spans="27:36" x14ac:dyDescent="0.35">
      <c r="AA440" s="128" t="s">
        <v>5535</v>
      </c>
      <c r="AB440" s="48" t="s">
        <v>2122</v>
      </c>
      <c r="AC440" s="51" t="s">
        <v>4515</v>
      </c>
      <c r="AD440" s="48" t="s">
        <v>413</v>
      </c>
      <c r="AE440" s="110" t="s">
        <v>413</v>
      </c>
      <c r="AF440" s="157" t="s">
        <v>413</v>
      </c>
      <c r="AG440" s="146" t="s">
        <v>413</v>
      </c>
      <c r="AH440" s="124"/>
      <c r="AI440" s="145" t="s">
        <v>1636</v>
      </c>
      <c r="AJ440" t="str">
        <f>_xlfn.CONCAT("CL_",clonemapC32[[#This Row],[Location]])</f>
        <v>CL_EE3-06:02</v>
      </c>
    </row>
    <row r="441" spans="27:36" x14ac:dyDescent="0.35">
      <c r="AA441" s="128" t="s">
        <v>5535</v>
      </c>
      <c r="AB441" s="48" t="s">
        <v>2122</v>
      </c>
      <c r="AC441" s="51" t="s">
        <v>4536</v>
      </c>
      <c r="AD441" s="48" t="s">
        <v>413</v>
      </c>
      <c r="AE441" s="110" t="s">
        <v>413</v>
      </c>
      <c r="AF441" s="157" t="s">
        <v>413</v>
      </c>
      <c r="AG441" s="146" t="s">
        <v>413</v>
      </c>
      <c r="AH441" s="124"/>
      <c r="AI441" s="145" t="s">
        <v>1636</v>
      </c>
      <c r="AJ441" t="str">
        <f>_xlfn.CONCAT("CL_",clonemapC32[[#This Row],[Location]])</f>
        <v>CL_EE3-06:03</v>
      </c>
    </row>
    <row r="442" spans="27:36" x14ac:dyDescent="0.35">
      <c r="AA442" s="128" t="s">
        <v>5535</v>
      </c>
      <c r="AB442" s="48" t="s">
        <v>2122</v>
      </c>
      <c r="AC442" s="51" t="s">
        <v>4557</v>
      </c>
      <c r="AD442" s="48" t="s">
        <v>413</v>
      </c>
      <c r="AE442" s="110" t="s">
        <v>413</v>
      </c>
      <c r="AF442" s="157" t="s">
        <v>413</v>
      </c>
      <c r="AG442" s="146" t="s">
        <v>413</v>
      </c>
      <c r="AH442" s="124"/>
      <c r="AI442" s="145" t="s">
        <v>1636</v>
      </c>
      <c r="AJ442" t="str">
        <f>_xlfn.CONCAT("CL_",clonemapC32[[#This Row],[Location]])</f>
        <v>CL_EE3-06:04</v>
      </c>
    </row>
    <row r="443" spans="27:36" x14ac:dyDescent="0.35">
      <c r="AA443" s="128" t="s">
        <v>5535</v>
      </c>
      <c r="AB443" s="48" t="s">
        <v>2094</v>
      </c>
      <c r="AC443" s="10" t="s">
        <v>4493</v>
      </c>
      <c r="AD443" s="48" t="s">
        <v>1475</v>
      </c>
      <c r="AE443" s="110" t="s">
        <v>1634</v>
      </c>
      <c r="AF443" s="110" t="s">
        <v>1634</v>
      </c>
      <c r="AG443" s="50" t="s">
        <v>3621</v>
      </c>
      <c r="AH443" s="47">
        <v>49</v>
      </c>
      <c r="AI443" s="145" t="s">
        <v>2353</v>
      </c>
      <c r="AJ443" t="str">
        <f>_xlfn.CONCAT("CL_",clonemapC32[[#This Row],[Location]])</f>
        <v>CL_EE3-07:01</v>
      </c>
    </row>
    <row r="444" spans="27:36" x14ac:dyDescent="0.35">
      <c r="AA444" s="128" t="s">
        <v>5535</v>
      </c>
      <c r="AB444" s="48" t="s">
        <v>2094</v>
      </c>
      <c r="AC444" s="10" t="s">
        <v>4514</v>
      </c>
      <c r="AD444" s="48" t="s">
        <v>413</v>
      </c>
      <c r="AE444" s="110" t="s">
        <v>413</v>
      </c>
      <c r="AF444" s="157" t="s">
        <v>413</v>
      </c>
      <c r="AG444" s="130" t="s">
        <v>413</v>
      </c>
      <c r="AH444" s="124"/>
      <c r="AI444" s="145" t="s">
        <v>1636</v>
      </c>
      <c r="AJ444" t="str">
        <f>_xlfn.CONCAT("CL_",clonemapC32[[#This Row],[Location]])</f>
        <v>CL_EE3-07:02</v>
      </c>
    </row>
    <row r="445" spans="27:36" x14ac:dyDescent="0.35">
      <c r="AA445" s="128" t="s">
        <v>5535</v>
      </c>
      <c r="AB445" s="48" t="s">
        <v>2094</v>
      </c>
      <c r="AC445" s="10" t="s">
        <v>4535</v>
      </c>
      <c r="AD445" s="48" t="s">
        <v>413</v>
      </c>
      <c r="AE445" s="110" t="s">
        <v>413</v>
      </c>
      <c r="AF445" s="157" t="s">
        <v>413</v>
      </c>
      <c r="AG445" s="146" t="s">
        <v>413</v>
      </c>
      <c r="AH445" s="124"/>
      <c r="AI445" s="145" t="s">
        <v>1636</v>
      </c>
      <c r="AJ445" t="str">
        <f>_xlfn.CONCAT("CL_",clonemapC32[[#This Row],[Location]])</f>
        <v>CL_EE3-07:03</v>
      </c>
    </row>
    <row r="446" spans="27:36" x14ac:dyDescent="0.35">
      <c r="AA446" s="128" t="s">
        <v>5535</v>
      </c>
      <c r="AB446" s="48" t="s">
        <v>2094</v>
      </c>
      <c r="AC446" s="10" t="s">
        <v>4556</v>
      </c>
      <c r="AD446" s="48" t="s">
        <v>413</v>
      </c>
      <c r="AE446" s="110" t="s">
        <v>413</v>
      </c>
      <c r="AF446" s="157" t="s">
        <v>413</v>
      </c>
      <c r="AG446" s="146" t="s">
        <v>413</v>
      </c>
      <c r="AH446" s="124"/>
      <c r="AI446" s="145" t="s">
        <v>1636</v>
      </c>
      <c r="AJ446" t="str">
        <f>_xlfn.CONCAT("CL_",clonemapC32[[#This Row],[Location]])</f>
        <v>CL_EE3-07:04</v>
      </c>
    </row>
    <row r="447" spans="27:36" x14ac:dyDescent="0.35">
      <c r="AA447" s="128" t="s">
        <v>5535</v>
      </c>
      <c r="AB447" s="148"/>
      <c r="AC447" s="149" t="s">
        <v>4902</v>
      </c>
      <c r="AD447" s="148"/>
      <c r="AE447" s="150"/>
      <c r="AF447" s="150"/>
      <c r="AG447" s="151"/>
      <c r="AH447" s="152"/>
      <c r="AI447" s="153"/>
      <c r="AJ447" t="str">
        <f>_xlfn.CONCAT("CL_",clonemapC32[[#This Row],[Location]])</f>
        <v>CL_-0:0</v>
      </c>
    </row>
    <row r="448" spans="27:36" x14ac:dyDescent="0.35">
      <c r="AA448" s="128" t="s">
        <v>5535</v>
      </c>
      <c r="AB448" s="148"/>
      <c r="AC448" s="149" t="s">
        <v>4902</v>
      </c>
      <c r="AD448" s="148"/>
      <c r="AE448" s="150"/>
      <c r="AF448" s="150"/>
      <c r="AG448" s="151"/>
      <c r="AH448" s="152"/>
      <c r="AI448" s="153"/>
      <c r="AJ448" t="str">
        <f>_xlfn.CONCAT("CL_",clonemapC32[[#This Row],[Location]])</f>
        <v>CL_-0:0</v>
      </c>
    </row>
    <row r="449" spans="27:36" x14ac:dyDescent="0.35">
      <c r="AA449" s="128" t="s">
        <v>5535</v>
      </c>
      <c r="AB449" s="148"/>
      <c r="AC449" s="149" t="s">
        <v>4902</v>
      </c>
      <c r="AD449" s="148"/>
      <c r="AE449" s="150"/>
      <c r="AF449" s="150"/>
      <c r="AG449" s="151"/>
      <c r="AH449" s="152"/>
      <c r="AI449" s="153"/>
      <c r="AJ449" t="str">
        <f>_xlfn.CONCAT("CL_",clonemapC32[[#This Row],[Location]])</f>
        <v>CL_-0:0</v>
      </c>
    </row>
    <row r="450" spans="27:36" x14ac:dyDescent="0.35">
      <c r="AA450" s="128" t="s">
        <v>5535</v>
      </c>
      <c r="AB450" s="148"/>
      <c r="AC450" s="149" t="s">
        <v>4902</v>
      </c>
      <c r="AD450" s="148"/>
      <c r="AE450" s="150"/>
      <c r="AF450" s="150"/>
      <c r="AG450" s="151"/>
      <c r="AH450" s="152"/>
      <c r="AI450" s="153"/>
      <c r="AJ450" t="str">
        <f>_xlfn.CONCAT("CL_",clonemapC32[[#This Row],[Location]])</f>
        <v>CL_-0:0</v>
      </c>
    </row>
    <row r="451" spans="27:36" x14ac:dyDescent="0.35">
      <c r="AA451" s="128" t="s">
        <v>5535</v>
      </c>
      <c r="AB451" s="148"/>
      <c r="AC451" s="149" t="s">
        <v>4902</v>
      </c>
      <c r="AD451" s="148"/>
      <c r="AE451" s="150"/>
      <c r="AF451" s="150"/>
      <c r="AG451" s="151"/>
      <c r="AH451" s="152"/>
      <c r="AI451" s="153"/>
      <c r="AJ451" t="str">
        <f>_xlfn.CONCAT("CL_",clonemapC32[[#This Row],[Location]])</f>
        <v>CL_-0:0</v>
      </c>
    </row>
    <row r="452" spans="27:36" x14ac:dyDescent="0.35">
      <c r="AA452" s="128" t="s">
        <v>5535</v>
      </c>
      <c r="AB452" s="148"/>
      <c r="AC452" s="149" t="s">
        <v>4902</v>
      </c>
      <c r="AD452" s="148"/>
      <c r="AE452" s="150"/>
      <c r="AF452" s="150"/>
      <c r="AG452" s="151"/>
      <c r="AH452" s="152"/>
      <c r="AI452" s="153"/>
      <c r="AJ452" t="str">
        <f>_xlfn.CONCAT("CL_",clonemapC32[[#This Row],[Location]])</f>
        <v>CL_-0:0</v>
      </c>
    </row>
    <row r="453" spans="27:36" x14ac:dyDescent="0.35">
      <c r="AA453" s="128" t="s">
        <v>5535</v>
      </c>
      <c r="AB453" s="148"/>
      <c r="AC453" s="149" t="s">
        <v>4902</v>
      </c>
      <c r="AD453" s="148"/>
      <c r="AE453" s="150"/>
      <c r="AF453" s="150"/>
      <c r="AG453" s="151"/>
      <c r="AH453" s="152"/>
      <c r="AI453" s="153"/>
      <c r="AJ453" t="str">
        <f>_xlfn.CONCAT("CL_",clonemapC32[[#This Row],[Location]])</f>
        <v>CL_-0:0</v>
      </c>
    </row>
    <row r="454" spans="27:36" x14ac:dyDescent="0.35">
      <c r="AA454" s="128" t="s">
        <v>5535</v>
      </c>
      <c r="AB454" s="148"/>
      <c r="AC454" s="149" t="s">
        <v>4902</v>
      </c>
      <c r="AD454" s="148"/>
      <c r="AE454" s="150"/>
      <c r="AF454" s="150"/>
      <c r="AG454" s="151"/>
      <c r="AH454" s="152"/>
      <c r="AI454" s="153"/>
      <c r="AJ454" t="str">
        <f>_xlfn.CONCAT("CL_",clonemapC32[[#This Row],[Location]])</f>
        <v>CL_-0:0</v>
      </c>
    </row>
    <row r="455" spans="27:36" x14ac:dyDescent="0.35">
      <c r="AH455">
        <f>SUM(clonemapC32[Initial Clone Count])</f>
        <v>3165</v>
      </c>
      <c r="AI455" s="123"/>
    </row>
  </sheetData>
  <conditionalFormatting sqref="AA163:AB163 AA351:AB354 AA324:AC350 AA319:AB323 AC320:AC321 AC323 AA27:AE110 AA111:AC162 AA219:AC318 AA214:AB218 AC215:AC218 AA355:AC437 AA438:AB446 AA164:AC213 AC439:AC445 AD111:AE446 AG214:AG218 AF27:AF446 AA27:AA454">
    <cfRule type="expression" dxfId="251" priority="24">
      <formula>MOD(ROW(),4)=2</formula>
    </cfRule>
  </conditionalFormatting>
  <conditionalFormatting sqref="AH334:AH352 AG353:AH374 AH284:AH332 AG203:AG210 AG304:AG352 AG279:AH283 AH111:AH177 AH179:AH278 AG379:AH390 AG439 AG158:AG197 AG141:AG156 AG290:AG302 AG285:AG288 AG391:AG437 AH391:AH442 AH444:AI446 AI27:AI442 AG27:AH110 AG251:AG278">
    <cfRule type="expression" dxfId="250" priority="22">
      <formula>MOD(ROW(),4)=1</formula>
    </cfRule>
    <cfRule type="expression" dxfId="249" priority="23">
      <formula>MOD(ROW(),4)=2</formula>
    </cfRule>
  </conditionalFormatting>
  <conditionalFormatting sqref="AG335:AG362">
    <cfRule type="expression" dxfId="248" priority="20">
      <formula>MOD(ROW(),4)=1</formula>
    </cfRule>
    <cfRule type="expression" dxfId="247" priority="21">
      <formula>MOD(ROW(),4)=2</formula>
    </cfRule>
  </conditionalFormatting>
  <conditionalFormatting sqref="AG375:AH375">
    <cfRule type="expression" dxfId="246" priority="18">
      <formula>MOD(ROW(),4)=1</formula>
    </cfRule>
    <cfRule type="expression" dxfId="245" priority="19">
      <formula>MOD(ROW(),4)=2</formula>
    </cfRule>
  </conditionalFormatting>
  <conditionalFormatting sqref="AC163">
    <cfRule type="expression" dxfId="244" priority="17">
      <formula>MOD(ROW(),4)=2</formula>
    </cfRule>
  </conditionalFormatting>
  <conditionalFormatting sqref="AC351:AC354">
    <cfRule type="expression" dxfId="243" priority="16">
      <formula>MOD(ROW(),4)=2</formula>
    </cfRule>
  </conditionalFormatting>
  <conditionalFormatting sqref="AC319">
    <cfRule type="expression" dxfId="242" priority="15">
      <formula>MOD(ROW(),4)=2</formula>
    </cfRule>
  </conditionalFormatting>
  <conditionalFormatting sqref="AG211">
    <cfRule type="expression" dxfId="241" priority="14">
      <formula>MOD(ROW(),4)=2</formula>
    </cfRule>
  </conditionalFormatting>
  <conditionalFormatting sqref="AG303">
    <cfRule type="expression" dxfId="240" priority="12">
      <formula>MOD(ROW(),4)=1</formula>
    </cfRule>
    <cfRule type="expression" dxfId="239" priority="13">
      <formula>MOD(ROW(),4)=2</formula>
    </cfRule>
  </conditionalFormatting>
  <conditionalFormatting sqref="AG117:AG126 AG139 AG111:AG115">
    <cfRule type="expression" dxfId="238" priority="10">
      <formula>MOD(ROW(),4)=1</formula>
    </cfRule>
    <cfRule type="expression" dxfId="237" priority="11">
      <formula>MOD(ROW(),4)=2</formula>
    </cfRule>
  </conditionalFormatting>
  <conditionalFormatting sqref="AG127">
    <cfRule type="expression" dxfId="236" priority="9">
      <formula>MOD(ROW(),4)=2</formula>
    </cfRule>
  </conditionalFormatting>
  <conditionalFormatting sqref="AG444">
    <cfRule type="expression" dxfId="235" priority="7">
      <formula>MOD(ROW(),4)=1</formula>
    </cfRule>
    <cfRule type="expression" dxfId="234" priority="8">
      <formula>MOD(ROW(),4)=2</formula>
    </cfRule>
  </conditionalFormatting>
  <conditionalFormatting sqref="AG198:AG202">
    <cfRule type="expression" dxfId="233" priority="6">
      <formula>MOD(ROW(),4)=2</formula>
    </cfRule>
  </conditionalFormatting>
  <conditionalFormatting sqref="AC214">
    <cfRule type="expression" dxfId="232" priority="5">
      <formula>MOD(ROW(),4)=2</formula>
    </cfRule>
  </conditionalFormatting>
  <conditionalFormatting sqref="AC438">
    <cfRule type="expression" dxfId="231" priority="4">
      <formula>MOD(ROW(),4)=2</formula>
    </cfRule>
  </conditionalFormatting>
  <conditionalFormatting sqref="AC446">
    <cfRule type="expression" dxfId="230" priority="3">
      <formula>MOD(ROW(),4)=2</formula>
    </cfRule>
  </conditionalFormatting>
  <conditionalFormatting sqref="AG219:AG250">
    <cfRule type="expression" dxfId="229" priority="1">
      <formula>MOD(ROW(),4)=1</formula>
    </cfRule>
    <cfRule type="expression" dxfId="228" priority="2">
      <formula>MOD(ROW(),4)=2</formula>
    </cfRule>
  </conditionalFormatting>
  <pageMargins left="0.7" right="0.7" top="0.75" bottom="0.75" header="0.3" footer="0.3"/>
  <pageSetup scale="56" fitToHeight="0" orientation="landscape"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7ABFE-4EDC-4EDD-BB86-D1A356C4FC55}">
  <sheetPr>
    <pageSetUpPr fitToPage="1"/>
  </sheetPr>
  <dimension ref="A1:AN455"/>
  <sheetViews>
    <sheetView zoomScale="65" workbookViewId="0">
      <selection activeCell="AA26" sqref="AA26:AJ455"/>
    </sheetView>
  </sheetViews>
  <sheetFormatPr defaultRowHeight="14.5" x14ac:dyDescent="0.35"/>
  <cols>
    <col min="1" max="1" width="10.81640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4" width="8.7265625" customWidth="1"/>
    <col min="25" max="25" width="25.81640625" customWidth="1"/>
    <col min="26" max="26" width="8.7265625" customWidth="1"/>
    <col min="27" max="27" width="8.453125" customWidth="1"/>
    <col min="28" max="29" width="8.7265625" customWidth="1"/>
    <col min="30" max="30" width="12.453125" customWidth="1"/>
    <col min="31" max="31" width="14" customWidth="1"/>
    <col min="32" max="34" width="8.7265625" customWidth="1"/>
    <col min="35" max="35" width="18.81640625" customWidth="1"/>
    <col min="36" max="36" width="19.26953125" bestFit="1" customWidth="1"/>
    <col min="37" max="37" width="33.7265625" bestFit="1"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t="s">
        <v>4473</v>
      </c>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x14ac:dyDescent="0.35">
      <c r="A3" s="40"/>
      <c r="B3" s="56" t="s">
        <v>4310</v>
      </c>
      <c r="C3" s="56" t="s">
        <v>1480</v>
      </c>
      <c r="D3" s="56" t="s">
        <v>1480</v>
      </c>
      <c r="E3" s="56" t="s">
        <v>1480</v>
      </c>
      <c r="F3" s="40"/>
      <c r="G3" s="56" t="s">
        <v>1480</v>
      </c>
      <c r="H3" s="56" t="s">
        <v>4311</v>
      </c>
      <c r="I3" s="56" t="s">
        <v>4312</v>
      </c>
      <c r="J3" s="56" t="s">
        <v>4313</v>
      </c>
      <c r="L3" s="56" t="s">
        <v>4314</v>
      </c>
      <c r="M3" s="56" t="s">
        <v>4315</v>
      </c>
      <c r="N3" s="56" t="s">
        <v>1480</v>
      </c>
      <c r="O3" s="56" t="s">
        <v>1480</v>
      </c>
      <c r="Q3" s="56" t="s">
        <v>1480</v>
      </c>
      <c r="R3" s="56" t="s">
        <v>1480</v>
      </c>
      <c r="S3" s="56" t="s">
        <v>1480</v>
      </c>
      <c r="T3" s="56" t="s">
        <v>4316</v>
      </c>
      <c r="V3" s="56" t="s">
        <v>1480</v>
      </c>
      <c r="W3" s="56" t="s">
        <v>1480</v>
      </c>
      <c r="X3" s="56" t="s">
        <v>1480</v>
      </c>
      <c r="Y3" s="56" t="s">
        <v>1480</v>
      </c>
      <c r="Z3" s="18">
        <v>7</v>
      </c>
      <c r="AA3" s="18"/>
    </row>
    <row r="4" spans="1:40" x14ac:dyDescent="0.35">
      <c r="A4" s="40"/>
      <c r="B4" s="56" t="s">
        <v>4317</v>
      </c>
      <c r="C4" s="56" t="s">
        <v>1480</v>
      </c>
      <c r="D4" s="56" t="s">
        <v>1480</v>
      </c>
      <c r="E4" s="56" t="s">
        <v>1480</v>
      </c>
      <c r="F4" s="40"/>
      <c r="G4" s="56" t="s">
        <v>1480</v>
      </c>
      <c r="H4" s="56" t="s">
        <v>4318</v>
      </c>
      <c r="I4" s="56" t="s">
        <v>4319</v>
      </c>
      <c r="J4" s="56" t="s">
        <v>4320</v>
      </c>
      <c r="L4" s="56" t="s">
        <v>4321</v>
      </c>
      <c r="M4" s="56" t="s">
        <v>4322</v>
      </c>
      <c r="N4" s="56" t="s">
        <v>4323</v>
      </c>
      <c r="O4" s="56" t="s">
        <v>4324</v>
      </c>
      <c r="Q4" s="56" t="s">
        <v>1480</v>
      </c>
      <c r="R4" s="56" t="s">
        <v>1480</v>
      </c>
      <c r="S4" s="56" t="s">
        <v>4325</v>
      </c>
      <c r="T4" s="56" t="s">
        <v>4326</v>
      </c>
      <c r="V4" s="56" t="s">
        <v>1480</v>
      </c>
      <c r="W4" s="56" t="s">
        <v>1480</v>
      </c>
      <c r="X4" s="56" t="s">
        <v>1480</v>
      </c>
      <c r="Y4" s="56" t="s">
        <v>1480</v>
      </c>
      <c r="Z4" s="18">
        <v>6</v>
      </c>
      <c r="AA4" s="18"/>
    </row>
    <row r="5" spans="1:40" x14ac:dyDescent="0.35">
      <c r="A5" s="40"/>
      <c r="B5" s="56" t="s">
        <v>4327</v>
      </c>
      <c r="C5" s="56" t="s">
        <v>4328</v>
      </c>
      <c r="D5" s="56" t="s">
        <v>1480</v>
      </c>
      <c r="E5" s="56" t="s">
        <v>1480</v>
      </c>
      <c r="F5" s="40"/>
      <c r="G5" s="56" t="s">
        <v>1480</v>
      </c>
      <c r="H5" s="56" t="s">
        <v>1480</v>
      </c>
      <c r="I5" s="56" t="s">
        <v>1480</v>
      </c>
      <c r="J5" s="56" t="s">
        <v>4329</v>
      </c>
      <c r="L5" s="56" t="s">
        <v>4330</v>
      </c>
      <c r="M5" s="56" t="s">
        <v>1480</v>
      </c>
      <c r="N5" s="56" t="s">
        <v>1480</v>
      </c>
      <c r="O5" s="56" t="s">
        <v>1480</v>
      </c>
      <c r="Q5" s="56" t="s">
        <v>4331</v>
      </c>
      <c r="R5" s="56" t="s">
        <v>4332</v>
      </c>
      <c r="S5" s="56" t="s">
        <v>4333</v>
      </c>
      <c r="T5" s="56" t="s">
        <v>4334</v>
      </c>
      <c r="V5" s="56" t="s">
        <v>1480</v>
      </c>
      <c r="W5" s="56" t="s">
        <v>1480</v>
      </c>
      <c r="X5" s="56" t="s">
        <v>1480</v>
      </c>
      <c r="Y5" s="56" t="s">
        <v>1480</v>
      </c>
      <c r="Z5" s="18">
        <v>5</v>
      </c>
      <c r="AA5" s="18"/>
    </row>
    <row r="6" spans="1:40" x14ac:dyDescent="0.35">
      <c r="A6" s="40">
        <v>1</v>
      </c>
      <c r="B6" s="56" t="s">
        <v>4335</v>
      </c>
      <c r="C6" s="56" t="s">
        <v>1480</v>
      </c>
      <c r="D6" s="56" t="s">
        <v>1480</v>
      </c>
      <c r="E6" s="56" t="s">
        <v>1480</v>
      </c>
      <c r="F6" s="40"/>
      <c r="G6" s="56" t="s">
        <v>1480</v>
      </c>
      <c r="H6" s="56" t="s">
        <v>1480</v>
      </c>
      <c r="I6" s="56" t="s">
        <v>4336</v>
      </c>
      <c r="J6" s="56" t="s">
        <v>4337</v>
      </c>
      <c r="L6" s="56" t="s">
        <v>4338</v>
      </c>
      <c r="M6" s="56" t="s">
        <v>1480</v>
      </c>
      <c r="N6" s="56" t="s">
        <v>1480</v>
      </c>
      <c r="O6" s="56" t="s">
        <v>1480</v>
      </c>
      <c r="Q6" s="56" t="s">
        <v>1480</v>
      </c>
      <c r="R6" s="56" t="s">
        <v>1480</v>
      </c>
      <c r="S6" s="56" t="s">
        <v>4339</v>
      </c>
      <c r="T6" s="56" t="s">
        <v>4340</v>
      </c>
      <c r="V6" s="56" t="s">
        <v>1480</v>
      </c>
      <c r="W6" s="56" t="s">
        <v>1480</v>
      </c>
      <c r="X6" s="56" t="s">
        <v>1480</v>
      </c>
      <c r="Y6" s="56" t="s">
        <v>1480</v>
      </c>
      <c r="Z6" s="18">
        <v>4</v>
      </c>
      <c r="AA6" s="18"/>
    </row>
    <row r="7" spans="1:40" x14ac:dyDescent="0.35">
      <c r="A7" s="40"/>
      <c r="B7" s="56" t="s">
        <v>4341</v>
      </c>
      <c r="C7" s="56" t="s">
        <v>4342</v>
      </c>
      <c r="D7" s="56" t="s">
        <v>4343</v>
      </c>
      <c r="E7" s="56" t="s">
        <v>1480</v>
      </c>
      <c r="F7" s="40"/>
      <c r="G7" s="56" t="s">
        <v>1480</v>
      </c>
      <c r="H7" s="56" t="s">
        <v>1480</v>
      </c>
      <c r="I7" s="56" t="s">
        <v>4344</v>
      </c>
      <c r="J7" s="56" t="s">
        <v>4345</v>
      </c>
      <c r="L7" s="56" t="s">
        <v>3851</v>
      </c>
      <c r="M7" s="56" t="s">
        <v>1480</v>
      </c>
      <c r="N7" s="56" t="s">
        <v>1480</v>
      </c>
      <c r="O7" s="56" t="s">
        <v>1480</v>
      </c>
      <c r="Q7" s="56" t="s">
        <v>1480</v>
      </c>
      <c r="R7" s="56" t="s">
        <v>4346</v>
      </c>
      <c r="S7" s="56" t="s">
        <v>4347</v>
      </c>
      <c r="T7" s="56" t="s">
        <v>4348</v>
      </c>
      <c r="V7" s="56" t="s">
        <v>1480</v>
      </c>
      <c r="W7" s="56" t="s">
        <v>1480</v>
      </c>
      <c r="X7" s="56" t="s">
        <v>1480</v>
      </c>
      <c r="Y7" s="56" t="s">
        <v>1480</v>
      </c>
      <c r="Z7" s="18">
        <v>3</v>
      </c>
      <c r="AA7" s="18"/>
    </row>
    <row r="8" spans="1:40" x14ac:dyDescent="0.35">
      <c r="A8" s="40"/>
      <c r="B8" s="56" t="s">
        <v>3685</v>
      </c>
      <c r="C8" s="56" t="s">
        <v>1480</v>
      </c>
      <c r="D8" s="56" t="s">
        <v>1480</v>
      </c>
      <c r="E8" s="56" t="s">
        <v>1480</v>
      </c>
      <c r="F8" s="40"/>
      <c r="G8" s="56" t="s">
        <v>1480</v>
      </c>
      <c r="H8" s="56" t="s">
        <v>1480</v>
      </c>
      <c r="I8" s="56" t="s">
        <v>4349</v>
      </c>
      <c r="J8" s="56" t="s">
        <v>4350</v>
      </c>
      <c r="L8" s="56" t="s">
        <v>4012</v>
      </c>
      <c r="M8" s="56" t="s">
        <v>4351</v>
      </c>
      <c r="N8" s="56" t="s">
        <v>4352</v>
      </c>
      <c r="O8" s="56" t="s">
        <v>1480</v>
      </c>
      <c r="Q8" s="56" t="e">
        <v>#N/A</v>
      </c>
      <c r="R8" s="56" t="s">
        <v>1480</v>
      </c>
      <c r="S8" s="56" t="s">
        <v>4353</v>
      </c>
      <c r="T8" s="56" t="s">
        <v>4354</v>
      </c>
      <c r="V8" s="56" t="s">
        <v>1480</v>
      </c>
      <c r="W8" s="56" t="s">
        <v>1480</v>
      </c>
      <c r="X8" s="56" t="s">
        <v>1480</v>
      </c>
      <c r="Y8" s="56" t="s">
        <v>1480</v>
      </c>
      <c r="Z8" s="18">
        <v>2</v>
      </c>
      <c r="AA8" s="18"/>
    </row>
    <row r="9" spans="1:40" x14ac:dyDescent="0.35">
      <c r="A9" s="40"/>
      <c r="B9" s="56" t="s">
        <v>4355</v>
      </c>
      <c r="C9" s="56" t="s">
        <v>4356</v>
      </c>
      <c r="D9" s="56" t="s">
        <v>1480</v>
      </c>
      <c r="E9" s="56" t="s">
        <v>1480</v>
      </c>
      <c r="F9" s="40"/>
      <c r="G9" s="56" t="s">
        <v>1480</v>
      </c>
      <c r="H9" s="56" t="s">
        <v>1480</v>
      </c>
      <c r="I9" s="56" t="s">
        <v>4357</v>
      </c>
      <c r="J9" s="56" t="s">
        <v>4358</v>
      </c>
      <c r="L9" s="56" t="s">
        <v>4359</v>
      </c>
      <c r="M9" s="56" t="s">
        <v>4360</v>
      </c>
      <c r="N9" s="56" t="s">
        <v>1480</v>
      </c>
      <c r="O9" s="56" t="s">
        <v>1480</v>
      </c>
      <c r="Q9" s="56" t="s">
        <v>4361</v>
      </c>
      <c r="R9" s="56" t="s">
        <v>4362</v>
      </c>
      <c r="S9" s="56" t="s">
        <v>4363</v>
      </c>
      <c r="T9" s="56" t="s">
        <v>4364</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1480</v>
      </c>
      <c r="I11" s="56" t="s">
        <v>1480</v>
      </c>
      <c r="J11" s="56" t="s">
        <v>3850</v>
      </c>
      <c r="L11" s="56" t="s">
        <v>1480</v>
      </c>
      <c r="M11" s="56" t="s">
        <v>1480</v>
      </c>
      <c r="N11" s="56" t="s">
        <v>1480</v>
      </c>
      <c r="O11" s="56" t="s">
        <v>1480</v>
      </c>
      <c r="Q11" s="56" t="s">
        <v>1480</v>
      </c>
      <c r="R11" s="56" t="s">
        <v>1480</v>
      </c>
      <c r="S11" s="56" t="s">
        <v>1480</v>
      </c>
      <c r="T11" s="56" t="s">
        <v>4365</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1480</v>
      </c>
      <c r="J12" s="56" t="s">
        <v>4366</v>
      </c>
      <c r="L12" s="56" t="s">
        <v>1480</v>
      </c>
      <c r="M12" s="56" t="s">
        <v>1480</v>
      </c>
      <c r="N12" s="56" t="s">
        <v>1480</v>
      </c>
      <c r="O12" s="56" t="s">
        <v>1480</v>
      </c>
      <c r="Q12" s="56" t="s">
        <v>1480</v>
      </c>
      <c r="R12" s="56" t="s">
        <v>1480</v>
      </c>
      <c r="S12" s="56" t="s">
        <v>1480</v>
      </c>
      <c r="T12" s="56" t="s">
        <v>4367</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4368</v>
      </c>
      <c r="J13" s="56" t="s">
        <v>4369</v>
      </c>
      <c r="L13" s="56" t="s">
        <v>1480</v>
      </c>
      <c r="M13" s="56" t="s">
        <v>1480</v>
      </c>
      <c r="N13" s="56" t="s">
        <v>1480</v>
      </c>
      <c r="O13" s="56" t="s">
        <v>1480</v>
      </c>
      <c r="Q13" s="56" t="s">
        <v>4370</v>
      </c>
      <c r="R13" s="56" t="s">
        <v>4371</v>
      </c>
      <c r="S13" s="56" t="s">
        <v>4372</v>
      </c>
      <c r="T13" s="56" t="s">
        <v>4373</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4374</v>
      </c>
      <c r="J14" s="56" t="s">
        <v>4375</v>
      </c>
      <c r="L14" s="56" t="s">
        <v>1480</v>
      </c>
      <c r="M14" s="56" t="s">
        <v>1480</v>
      </c>
      <c r="N14" s="56" t="s">
        <v>1480</v>
      </c>
      <c r="O14" s="56" t="s">
        <v>1480</v>
      </c>
      <c r="Q14" s="56" t="s">
        <v>1480</v>
      </c>
      <c r="R14" s="56" t="s">
        <v>1480</v>
      </c>
      <c r="S14" s="56" t="s">
        <v>1480</v>
      </c>
      <c r="T14" s="56" t="s">
        <v>4376</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4377</v>
      </c>
      <c r="J15" s="56" t="s">
        <v>4182</v>
      </c>
      <c r="L15" s="56" t="s">
        <v>1480</v>
      </c>
      <c r="M15" s="56" t="s">
        <v>1480</v>
      </c>
      <c r="N15" s="56" t="s">
        <v>1480</v>
      </c>
      <c r="O15" s="56" t="s">
        <v>1480</v>
      </c>
      <c r="Q15" s="56" t="s">
        <v>1480</v>
      </c>
      <c r="R15" s="56" t="s">
        <v>1480</v>
      </c>
      <c r="S15" s="56" t="s">
        <v>1480</v>
      </c>
      <c r="T15" s="56" t="s">
        <v>4378</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1480</v>
      </c>
      <c r="I16" s="56" t="s">
        <v>4379</v>
      </c>
      <c r="J16" s="56" t="s">
        <v>4380</v>
      </c>
      <c r="L16" s="56" t="s">
        <v>1480</v>
      </c>
      <c r="M16" s="56" t="s">
        <v>1480</v>
      </c>
      <c r="N16" s="56" t="s">
        <v>1480</v>
      </c>
      <c r="O16" s="56" t="s">
        <v>1480</v>
      </c>
      <c r="Q16" s="56" t="s">
        <v>1480</v>
      </c>
      <c r="R16" s="56" t="s">
        <v>1480</v>
      </c>
      <c r="S16" s="56" t="s">
        <v>4381</v>
      </c>
      <c r="T16" s="56" t="s">
        <v>4382</v>
      </c>
      <c r="V16" s="56" t="s">
        <v>1480</v>
      </c>
      <c r="W16" s="56" t="s">
        <v>1480</v>
      </c>
      <c r="X16" s="56" t="s">
        <v>1480</v>
      </c>
      <c r="Y16" s="56" t="s">
        <v>1480</v>
      </c>
      <c r="Z16" s="18">
        <v>2</v>
      </c>
      <c r="AA16" s="18"/>
    </row>
    <row r="17" spans="1:36" x14ac:dyDescent="0.35">
      <c r="A17" s="40"/>
      <c r="B17" s="56" t="s">
        <v>1480</v>
      </c>
      <c r="C17" s="56" t="s">
        <v>1480</v>
      </c>
      <c r="D17" s="56" t="s">
        <v>1480</v>
      </c>
      <c r="E17" s="56" t="s">
        <v>1480</v>
      </c>
      <c r="F17" s="40"/>
      <c r="G17" s="56" t="s">
        <v>1480</v>
      </c>
      <c r="H17" s="56" t="s">
        <v>1480</v>
      </c>
      <c r="I17" s="56" t="s">
        <v>4383</v>
      </c>
      <c r="J17" s="56" t="s">
        <v>4384</v>
      </c>
      <c r="L17" s="56" t="s">
        <v>1480</v>
      </c>
      <c r="M17" s="56" t="s">
        <v>1480</v>
      </c>
      <c r="N17" s="56" t="s">
        <v>1480</v>
      </c>
      <c r="O17" s="56" t="s">
        <v>1480</v>
      </c>
      <c r="Q17" s="56" t="s">
        <v>1480</v>
      </c>
      <c r="R17" s="56" t="s">
        <v>4385</v>
      </c>
      <c r="S17" s="56" t="s">
        <v>4386</v>
      </c>
      <c r="T17" s="56" t="s">
        <v>4387</v>
      </c>
      <c r="V17" s="56" t="s">
        <v>1480</v>
      </c>
      <c r="W17" s="56" t="s">
        <v>1480</v>
      </c>
      <c r="X17" s="56" t="s">
        <v>1480</v>
      </c>
      <c r="Y17" s="56" t="s">
        <v>1480</v>
      </c>
      <c r="Z17" s="18">
        <v>1</v>
      </c>
      <c r="AA17" s="18"/>
    </row>
    <row r="19" spans="1:36" x14ac:dyDescent="0.35">
      <c r="A19" s="40"/>
      <c r="B19" s="56" t="s">
        <v>4388</v>
      </c>
      <c r="C19" s="56" t="s">
        <v>1480</v>
      </c>
      <c r="D19" s="56" t="s">
        <v>1480</v>
      </c>
      <c r="E19" s="56" t="s">
        <v>1480</v>
      </c>
      <c r="F19" s="40"/>
      <c r="G19" s="56" t="s">
        <v>1480</v>
      </c>
      <c r="H19" s="56" t="s">
        <v>4389</v>
      </c>
      <c r="I19" s="56" t="s">
        <v>4390</v>
      </c>
      <c r="J19" s="56" t="s">
        <v>4391</v>
      </c>
      <c r="L19" s="56" t="s">
        <v>4392</v>
      </c>
      <c r="M19" s="56" t="s">
        <v>4393</v>
      </c>
      <c r="N19" s="56" t="s">
        <v>1480</v>
      </c>
      <c r="O19" s="56" t="s">
        <v>1480</v>
      </c>
      <c r="Q19" s="56" t="s">
        <v>1480</v>
      </c>
      <c r="R19" s="56" t="s">
        <v>1480</v>
      </c>
      <c r="S19" s="56" t="s">
        <v>4394</v>
      </c>
      <c r="T19" s="56" t="s">
        <v>4395</v>
      </c>
      <c r="V19" s="56" t="s">
        <v>1480</v>
      </c>
      <c r="W19" s="56" t="s">
        <v>1480</v>
      </c>
      <c r="X19" s="56" t="s">
        <v>1480</v>
      </c>
      <c r="Y19" s="56" t="s">
        <v>1480</v>
      </c>
      <c r="Z19" s="18">
        <v>7</v>
      </c>
      <c r="AA19" s="18"/>
    </row>
    <row r="20" spans="1:36" x14ac:dyDescent="0.35">
      <c r="A20" s="40"/>
      <c r="B20" s="56" t="s">
        <v>4396</v>
      </c>
      <c r="C20" s="56" t="s">
        <v>4397</v>
      </c>
      <c r="D20" s="56" t="s">
        <v>1480</v>
      </c>
      <c r="E20" s="56" t="s">
        <v>1480</v>
      </c>
      <c r="F20" s="40"/>
      <c r="G20" s="56" t="s">
        <v>1480</v>
      </c>
      <c r="H20" s="56" t="s">
        <v>1480</v>
      </c>
      <c r="I20" s="56" t="s">
        <v>4398</v>
      </c>
      <c r="J20" s="56" t="s">
        <v>4399</v>
      </c>
      <c r="L20" s="56" t="s">
        <v>4400</v>
      </c>
      <c r="M20" s="56" t="s">
        <v>4401</v>
      </c>
      <c r="N20" s="56" t="s">
        <v>1480</v>
      </c>
      <c r="O20" s="56" t="s">
        <v>1480</v>
      </c>
      <c r="Q20" s="56" t="s">
        <v>1480</v>
      </c>
      <c r="R20" s="56" t="s">
        <v>1480</v>
      </c>
      <c r="S20" s="56" t="s">
        <v>4402</v>
      </c>
      <c r="T20" s="56" t="s">
        <v>4403</v>
      </c>
      <c r="V20" s="56" t="s">
        <v>1480</v>
      </c>
      <c r="W20" s="56" t="s">
        <v>1480</v>
      </c>
      <c r="X20" s="56" t="s">
        <v>1480</v>
      </c>
      <c r="Y20" s="56" t="s">
        <v>4404</v>
      </c>
      <c r="Z20" s="18">
        <v>6</v>
      </c>
      <c r="AA20" s="18"/>
    </row>
    <row r="21" spans="1:36" x14ac:dyDescent="0.35">
      <c r="A21" s="40"/>
      <c r="B21" s="56" t="s">
        <v>4405</v>
      </c>
      <c r="C21" s="56" t="s">
        <v>1480</v>
      </c>
      <c r="D21" s="56" t="s">
        <v>1480</v>
      </c>
      <c r="E21" s="56" t="s">
        <v>1480</v>
      </c>
      <c r="F21" s="40"/>
      <c r="G21" s="56" t="s">
        <v>1480</v>
      </c>
      <c r="H21" s="56" t="s">
        <v>4406</v>
      </c>
      <c r="I21" s="56" t="s">
        <v>4407</v>
      </c>
      <c r="J21" s="56" t="s">
        <v>4391</v>
      </c>
      <c r="L21" s="56" t="s">
        <v>4408</v>
      </c>
      <c r="M21" s="56" t="s">
        <v>4409</v>
      </c>
      <c r="N21" s="56" t="s">
        <v>1480</v>
      </c>
      <c r="O21" s="56" t="s">
        <v>1480</v>
      </c>
      <c r="Q21" s="56" t="s">
        <v>1480</v>
      </c>
      <c r="R21" s="56" t="s">
        <v>4410</v>
      </c>
      <c r="S21" s="56" t="s">
        <v>4411</v>
      </c>
      <c r="T21" s="56" t="s">
        <v>4412</v>
      </c>
      <c r="V21" s="56" t="s">
        <v>1480</v>
      </c>
      <c r="W21" s="56" t="s">
        <v>1480</v>
      </c>
      <c r="X21" s="56" t="s">
        <v>1480</v>
      </c>
      <c r="Y21" s="56" t="s">
        <v>1480</v>
      </c>
      <c r="Z21" s="18">
        <v>5</v>
      </c>
      <c r="AA21" s="18"/>
    </row>
    <row r="22" spans="1:36" x14ac:dyDescent="0.35">
      <c r="A22" s="40">
        <v>3</v>
      </c>
      <c r="B22" s="56" t="s">
        <v>4413</v>
      </c>
      <c r="C22" s="56" t="s">
        <v>4414</v>
      </c>
      <c r="D22" s="56" t="s">
        <v>4415</v>
      </c>
      <c r="E22" s="56" t="s">
        <v>4416</v>
      </c>
      <c r="F22" s="40"/>
      <c r="G22" s="56" t="s">
        <v>1480</v>
      </c>
      <c r="H22" s="56" t="s">
        <v>1480</v>
      </c>
      <c r="I22" s="56" t="s">
        <v>4417</v>
      </c>
      <c r="J22" s="56" t="s">
        <v>4418</v>
      </c>
      <c r="L22" s="56" t="s">
        <v>4419</v>
      </c>
      <c r="M22" s="56" t="s">
        <v>4420</v>
      </c>
      <c r="N22" s="56" t="s">
        <v>1480</v>
      </c>
      <c r="O22" s="56" t="s">
        <v>1480</v>
      </c>
      <c r="Q22" s="56" t="s">
        <v>1480</v>
      </c>
      <c r="R22" s="56" t="s">
        <v>4421</v>
      </c>
      <c r="S22" s="56" t="s">
        <v>4422</v>
      </c>
      <c r="T22" s="56" t="s">
        <v>4423</v>
      </c>
      <c r="V22" s="56" t="s">
        <v>1480</v>
      </c>
      <c r="W22" s="56" t="s">
        <v>1480</v>
      </c>
      <c r="X22" s="56" t="s">
        <v>1480</v>
      </c>
      <c r="Y22" s="56" t="s">
        <v>1480</v>
      </c>
      <c r="Z22" s="18">
        <v>4</v>
      </c>
      <c r="AA22" s="18"/>
    </row>
    <row r="23" spans="1:36" x14ac:dyDescent="0.35">
      <c r="A23" s="40"/>
      <c r="B23" s="56" t="s">
        <v>4424</v>
      </c>
      <c r="C23" s="56" t="s">
        <v>1480</v>
      </c>
      <c r="D23" s="56" t="s">
        <v>1480</v>
      </c>
      <c r="E23" s="56" t="s">
        <v>1480</v>
      </c>
      <c r="F23" s="40"/>
      <c r="G23" s="56" t="s">
        <v>1480</v>
      </c>
      <c r="H23" s="56" t="s">
        <v>1480</v>
      </c>
      <c r="I23" s="56" t="s">
        <v>1480</v>
      </c>
      <c r="J23" s="56" t="s">
        <v>3881</v>
      </c>
      <c r="L23" s="56" t="s">
        <v>4425</v>
      </c>
      <c r="M23" s="56" t="s">
        <v>4426</v>
      </c>
      <c r="N23" s="56" t="s">
        <v>4427</v>
      </c>
      <c r="O23" s="56" t="s">
        <v>1480</v>
      </c>
      <c r="Q23" s="56" t="s">
        <v>1480</v>
      </c>
      <c r="R23" s="56" t="s">
        <v>1480</v>
      </c>
      <c r="S23" s="56" t="s">
        <v>1480</v>
      </c>
      <c r="T23" s="56" t="s">
        <v>4428</v>
      </c>
      <c r="V23" s="56" t="s">
        <v>1480</v>
      </c>
      <c r="W23" s="56" t="s">
        <v>1480</v>
      </c>
      <c r="X23" s="56" t="s">
        <v>1480</v>
      </c>
      <c r="Y23" s="56" t="s">
        <v>1480</v>
      </c>
      <c r="Z23" s="18">
        <v>3</v>
      </c>
      <c r="AA23" s="18"/>
    </row>
    <row r="24" spans="1:36" x14ac:dyDescent="0.35">
      <c r="A24" s="40"/>
      <c r="B24" s="56" t="s">
        <v>4429</v>
      </c>
      <c r="C24" s="56" t="s">
        <v>1480</v>
      </c>
      <c r="D24" s="56" t="s">
        <v>1480</v>
      </c>
      <c r="E24" s="56" t="s">
        <v>1480</v>
      </c>
      <c r="F24" s="40"/>
      <c r="G24" s="56" t="s">
        <v>1480</v>
      </c>
      <c r="H24" s="56" t="s">
        <v>1480</v>
      </c>
      <c r="I24" s="56" t="s">
        <v>1480</v>
      </c>
      <c r="J24" s="56" t="s">
        <v>4276</v>
      </c>
      <c r="L24" s="56" t="s">
        <v>4430</v>
      </c>
      <c r="M24" s="56" t="s">
        <v>4431</v>
      </c>
      <c r="N24" s="56" t="s">
        <v>4432</v>
      </c>
      <c r="O24" s="56" t="s">
        <v>1480</v>
      </c>
      <c r="Q24" s="56" t="s">
        <v>1480</v>
      </c>
      <c r="R24" s="56" t="s">
        <v>1480</v>
      </c>
      <c r="S24" s="56" t="s">
        <v>4328</v>
      </c>
      <c r="T24" s="56" t="s">
        <v>4433</v>
      </c>
      <c r="V24" s="56" t="s">
        <v>1480</v>
      </c>
      <c r="W24" s="56" t="s">
        <v>1480</v>
      </c>
      <c r="X24" s="56" t="s">
        <v>1480</v>
      </c>
      <c r="Y24" s="56" t="s">
        <v>1480</v>
      </c>
      <c r="Z24" s="18">
        <v>2</v>
      </c>
      <c r="AA24" s="18"/>
    </row>
    <row r="25" spans="1:36" x14ac:dyDescent="0.35">
      <c r="A25" s="40" t="s">
        <v>4472</v>
      </c>
      <c r="B25" s="56" t="s">
        <v>4434</v>
      </c>
      <c r="C25" s="56" t="s">
        <v>4435</v>
      </c>
      <c r="D25" s="56" t="s">
        <v>4436</v>
      </c>
      <c r="E25" s="56" t="s">
        <v>1480</v>
      </c>
      <c r="F25" s="40"/>
      <c r="G25" s="56" t="s">
        <v>1480</v>
      </c>
      <c r="H25" s="56" t="s">
        <v>1480</v>
      </c>
      <c r="I25" s="56" t="s">
        <v>2180</v>
      </c>
      <c r="J25" s="56" t="s">
        <v>4437</v>
      </c>
      <c r="L25" s="56" t="s">
        <v>4438</v>
      </c>
      <c r="M25" s="56" t="s">
        <v>4439</v>
      </c>
      <c r="N25" s="56" t="s">
        <v>1480</v>
      </c>
      <c r="O25" s="56" t="s">
        <v>1480</v>
      </c>
      <c r="Q25" s="56" t="s">
        <v>1480</v>
      </c>
      <c r="R25" s="56" t="s">
        <v>1480</v>
      </c>
      <c r="S25" s="56" t="s">
        <v>4440</v>
      </c>
      <c r="T25" s="56" t="s">
        <v>4441</v>
      </c>
      <c r="V25" s="56" t="s">
        <v>1480</v>
      </c>
      <c r="W25" s="56" t="s">
        <v>1480</v>
      </c>
      <c r="X25" s="56" t="s">
        <v>1480</v>
      </c>
      <c r="Y25" s="56" t="s">
        <v>1480</v>
      </c>
      <c r="Z25" s="18">
        <v>1</v>
      </c>
      <c r="AA25" s="18"/>
    </row>
    <row r="26" spans="1:36" ht="43.5" x14ac:dyDescent="0.35">
      <c r="A26" s="1"/>
      <c r="B26" s="1"/>
      <c r="C26" s="1"/>
      <c r="D26" s="1"/>
      <c r="E26" s="1"/>
      <c r="F26" s="1"/>
      <c r="G26" s="1"/>
      <c r="H26" s="1"/>
      <c r="I26" s="1"/>
      <c r="J26" s="1"/>
      <c r="L26" s="1"/>
      <c r="M26" s="1"/>
      <c r="N26" s="1"/>
      <c r="O26" s="1"/>
      <c r="Q26" s="1"/>
      <c r="R26" s="1"/>
      <c r="S26" s="1"/>
      <c r="T26" s="1"/>
      <c r="AA26" s="18" t="s">
        <v>5533</v>
      </c>
      <c r="AB26" s="18" t="s">
        <v>1284</v>
      </c>
      <c r="AC26" s="18" t="s">
        <v>194</v>
      </c>
      <c r="AD26" s="18" t="s">
        <v>818</v>
      </c>
      <c r="AE26" s="18" t="s">
        <v>197</v>
      </c>
      <c r="AF26" s="18" t="s">
        <v>4442</v>
      </c>
      <c r="AG26" s="18" t="s">
        <v>195</v>
      </c>
      <c r="AH26" s="36" t="s">
        <v>196</v>
      </c>
      <c r="AI26" s="121" t="s">
        <v>863</v>
      </c>
      <c r="AJ26" s="18" t="s">
        <v>4899</v>
      </c>
    </row>
    <row r="27" spans="1:36" x14ac:dyDescent="0.35">
      <c r="A27" s="1"/>
      <c r="B27" s="1"/>
      <c r="C27" s="1"/>
      <c r="D27" s="1"/>
      <c r="E27" s="1"/>
      <c r="F27" s="1"/>
      <c r="G27" s="1"/>
      <c r="H27" s="1"/>
      <c r="I27" s="1"/>
      <c r="J27" s="1"/>
      <c r="L27" s="1"/>
      <c r="M27" s="1"/>
      <c r="N27" s="1"/>
      <c r="O27" s="1"/>
      <c r="Q27" s="1"/>
      <c r="AA27" s="128" t="s">
        <v>5534</v>
      </c>
      <c r="AB27" s="48" t="s">
        <v>1606</v>
      </c>
      <c r="AC27" s="10" t="s">
        <v>1175</v>
      </c>
      <c r="AD27" s="48" t="s">
        <v>413</v>
      </c>
      <c r="AE27" s="110" t="s">
        <v>413</v>
      </c>
      <c r="AF27" s="110" t="str">
        <f>LEFT(Table114202123172726292830[[#This Row],[Barcode]],7)</f>
        <v>.</v>
      </c>
      <c r="AG27" s="50" t="s">
        <v>413</v>
      </c>
      <c r="AH27" s="124"/>
      <c r="AI27" s="145" t="s">
        <v>1636</v>
      </c>
      <c r="AJ27" t="str">
        <f>_xlfn.CONCAT("CL_",LEFT(Table114202123172726292830[[#This Row],[Location]],1),LEFT(Table114202123172726292830[[#This Row],[Location]],2),"-0",MID(Table114202123172726292830[[#This Row],[Location]],4,1),":0",RIGHT(Table114202123172726292830[[#This Row],[Location]],1))</f>
        <v>CL_AA1-01:01</v>
      </c>
    </row>
    <row r="28" spans="1:36" x14ac:dyDescent="0.35">
      <c r="AA28" s="128" t="s">
        <v>5534</v>
      </c>
      <c r="AB28" s="48" t="s">
        <v>1606</v>
      </c>
      <c r="AC28" s="10" t="s">
        <v>1176</v>
      </c>
      <c r="AD28" s="48" t="s">
        <v>413</v>
      </c>
      <c r="AE28" s="110" t="s">
        <v>413</v>
      </c>
      <c r="AF28" s="110" t="str">
        <f>LEFT(Table114202123172726292830[[#This Row],[Barcode]],7)</f>
        <v>.</v>
      </c>
      <c r="AG28" s="50" t="s">
        <v>413</v>
      </c>
      <c r="AH28" s="124"/>
      <c r="AI28" s="145" t="s">
        <v>1636</v>
      </c>
      <c r="AJ28" t="str">
        <f>_xlfn.CONCAT("CL_",LEFT(Table114202123172726292830[[#This Row],[Location]],1),LEFT(Table114202123172726292830[[#This Row],[Location]],2),"-0",MID(Table114202123172726292830[[#This Row],[Location]],4,1),":0",RIGHT(Table114202123172726292830[[#This Row],[Location]],1))</f>
        <v>CL_AA1-01:02</v>
      </c>
    </row>
    <row r="29" spans="1:36" x14ac:dyDescent="0.35">
      <c r="AA29" s="128" t="s">
        <v>5534</v>
      </c>
      <c r="AB29" s="48" t="s">
        <v>1606</v>
      </c>
      <c r="AC29" s="10" t="s">
        <v>1177</v>
      </c>
      <c r="AD29" s="48" t="s">
        <v>413</v>
      </c>
      <c r="AE29" s="110" t="s">
        <v>413</v>
      </c>
      <c r="AF29" s="110" t="str">
        <f>LEFT(Table114202123172726292830[[#This Row],[Barcode]],7)</f>
        <v>.</v>
      </c>
      <c r="AG29" s="50" t="s">
        <v>413</v>
      </c>
      <c r="AH29" s="124"/>
      <c r="AI29" s="145" t="s">
        <v>1636</v>
      </c>
      <c r="AJ29" t="str">
        <f>_xlfn.CONCAT("CL_",LEFT(Table114202123172726292830[[#This Row],[Location]],1),LEFT(Table114202123172726292830[[#This Row],[Location]],2),"-0",MID(Table114202123172726292830[[#This Row],[Location]],4,1),":0",RIGHT(Table114202123172726292830[[#This Row],[Location]],1))</f>
        <v>CL_AA1-01:03</v>
      </c>
    </row>
    <row r="30" spans="1:36" x14ac:dyDescent="0.35">
      <c r="AA30" s="128" t="s">
        <v>5534</v>
      </c>
      <c r="AB30" s="48" t="s">
        <v>1606</v>
      </c>
      <c r="AC30" s="10" t="s">
        <v>1178</v>
      </c>
      <c r="AD30" s="48" t="s">
        <v>413</v>
      </c>
      <c r="AE30" s="110" t="s">
        <v>413</v>
      </c>
      <c r="AF30" s="110" t="str">
        <f>LEFT(Table114202123172726292830[[#This Row],[Barcode]],7)</f>
        <v>.</v>
      </c>
      <c r="AG30" s="50" t="s">
        <v>413</v>
      </c>
      <c r="AH30" s="124"/>
      <c r="AI30" s="145" t="s">
        <v>1636</v>
      </c>
      <c r="AJ30" t="str">
        <f>_xlfn.CONCAT("CL_",LEFT(Table114202123172726292830[[#This Row],[Location]],1),LEFT(Table114202123172726292830[[#This Row],[Location]],2),"-0",MID(Table114202123172726292830[[#This Row],[Location]],4,1),":0",RIGHT(Table114202123172726292830[[#This Row],[Location]],1))</f>
        <v>CL_AA1-01:04</v>
      </c>
    </row>
    <row r="31" spans="1:36" x14ac:dyDescent="0.35">
      <c r="AA31" s="128" t="s">
        <v>5534</v>
      </c>
      <c r="AB31" s="48" t="s">
        <v>1607</v>
      </c>
      <c r="AC31" s="10" t="s">
        <v>1179</v>
      </c>
      <c r="AD31" s="48" t="s">
        <v>413</v>
      </c>
      <c r="AE31" s="110" t="s">
        <v>413</v>
      </c>
      <c r="AF31" s="110" t="str">
        <f>LEFT(Table114202123172726292830[[#This Row],[Barcode]],7)</f>
        <v>.</v>
      </c>
      <c r="AG31" s="50" t="s">
        <v>413</v>
      </c>
      <c r="AH31" s="124"/>
      <c r="AI31" s="145" t="s">
        <v>1636</v>
      </c>
      <c r="AJ31" t="str">
        <f>_xlfn.CONCAT("CL_",LEFT(Table114202123172726292830[[#This Row],[Location]],1),LEFT(Table114202123172726292830[[#This Row],[Location]],2),"-0",MID(Table114202123172726292830[[#This Row],[Location]],4,1),":0",RIGHT(Table114202123172726292830[[#This Row],[Location]],1))</f>
        <v>CL_AA1-02:01</v>
      </c>
    </row>
    <row r="32" spans="1:36" x14ac:dyDescent="0.35">
      <c r="AA32" s="128" t="s">
        <v>5534</v>
      </c>
      <c r="AB32" s="48" t="s">
        <v>1607</v>
      </c>
      <c r="AC32" s="10" t="s">
        <v>1180</v>
      </c>
      <c r="AD32" s="48" t="s">
        <v>413</v>
      </c>
      <c r="AE32" s="110" t="s">
        <v>413</v>
      </c>
      <c r="AF32" s="110" t="str">
        <f>LEFT(Table114202123172726292830[[#This Row],[Barcode]],7)</f>
        <v>.</v>
      </c>
      <c r="AG32" s="50" t="s">
        <v>413</v>
      </c>
      <c r="AH32" s="124"/>
      <c r="AI32" s="145" t="s">
        <v>1636</v>
      </c>
      <c r="AJ32" t="str">
        <f>_xlfn.CONCAT("CL_",LEFT(Table114202123172726292830[[#This Row],[Location]],1),LEFT(Table114202123172726292830[[#This Row],[Location]],2),"-0",MID(Table114202123172726292830[[#This Row],[Location]],4,1),":0",RIGHT(Table114202123172726292830[[#This Row],[Location]],1))</f>
        <v>CL_AA1-02:02</v>
      </c>
    </row>
    <row r="33" spans="27:36" x14ac:dyDescent="0.35">
      <c r="AA33" s="128" t="s">
        <v>5534</v>
      </c>
      <c r="AB33" s="48" t="s">
        <v>1607</v>
      </c>
      <c r="AC33" s="10" t="s">
        <v>1181</v>
      </c>
      <c r="AD33" s="48" t="s">
        <v>413</v>
      </c>
      <c r="AE33" s="110" t="s">
        <v>413</v>
      </c>
      <c r="AF33" s="110" t="str">
        <f>LEFT(Table114202123172726292830[[#This Row],[Barcode]],7)</f>
        <v>.</v>
      </c>
      <c r="AG33" s="50" t="s">
        <v>413</v>
      </c>
      <c r="AH33" s="124"/>
      <c r="AI33" s="145" t="s">
        <v>1636</v>
      </c>
      <c r="AJ33" t="str">
        <f>_xlfn.CONCAT("CL_",LEFT(Table114202123172726292830[[#This Row],[Location]],1),LEFT(Table114202123172726292830[[#This Row],[Location]],2),"-0",MID(Table114202123172726292830[[#This Row],[Location]],4,1),":0",RIGHT(Table114202123172726292830[[#This Row],[Location]],1))</f>
        <v>CL_AA1-02:03</v>
      </c>
    </row>
    <row r="34" spans="27:36" x14ac:dyDescent="0.35">
      <c r="AA34" s="128" t="s">
        <v>5534</v>
      </c>
      <c r="AB34" s="48" t="s">
        <v>1607</v>
      </c>
      <c r="AC34" s="10" t="s">
        <v>1182</v>
      </c>
      <c r="AD34" s="48" t="s">
        <v>413</v>
      </c>
      <c r="AE34" s="110" t="s">
        <v>413</v>
      </c>
      <c r="AF34" s="110" t="str">
        <f>LEFT(Table114202123172726292830[[#This Row],[Barcode]],7)</f>
        <v>.</v>
      </c>
      <c r="AG34" s="50" t="s">
        <v>413</v>
      </c>
      <c r="AH34" s="124"/>
      <c r="AI34" s="145" t="s">
        <v>1636</v>
      </c>
      <c r="AJ34" t="str">
        <f>_xlfn.CONCAT("CL_",LEFT(Table114202123172726292830[[#This Row],[Location]],1),LEFT(Table114202123172726292830[[#This Row],[Location]],2),"-0",MID(Table114202123172726292830[[#This Row],[Location]],4,1),":0",RIGHT(Table114202123172726292830[[#This Row],[Location]],1))</f>
        <v>CL_AA1-02:04</v>
      </c>
    </row>
    <row r="35" spans="27:36" x14ac:dyDescent="0.35">
      <c r="AA35" s="128" t="s">
        <v>5534</v>
      </c>
      <c r="AB35" s="48" t="s">
        <v>1608</v>
      </c>
      <c r="AC35" s="10" t="s">
        <v>1183</v>
      </c>
      <c r="AD35" s="48" t="s">
        <v>413</v>
      </c>
      <c r="AE35" s="110" t="s">
        <v>413</v>
      </c>
      <c r="AF35" s="110" t="str">
        <f>LEFT(Table114202123172726292830[[#This Row],[Barcode]],7)</f>
        <v>.</v>
      </c>
      <c r="AG35" s="50" t="s">
        <v>413</v>
      </c>
      <c r="AH35" s="124"/>
      <c r="AI35" s="145" t="s">
        <v>1636</v>
      </c>
      <c r="AJ35" t="str">
        <f>_xlfn.CONCAT("CL_",LEFT(Table114202123172726292830[[#This Row],[Location]],1),LEFT(Table114202123172726292830[[#This Row],[Location]],2),"-0",MID(Table114202123172726292830[[#This Row],[Location]],4,1),":0",RIGHT(Table114202123172726292830[[#This Row],[Location]],1))</f>
        <v>CL_AA1-03:01</v>
      </c>
    </row>
    <row r="36" spans="27:36" x14ac:dyDescent="0.35">
      <c r="AA36" s="128" t="s">
        <v>5534</v>
      </c>
      <c r="AB36" s="48" t="s">
        <v>1608</v>
      </c>
      <c r="AC36" s="10" t="s">
        <v>1184</v>
      </c>
      <c r="AD36" s="48" t="s">
        <v>413</v>
      </c>
      <c r="AE36" s="110" t="s">
        <v>413</v>
      </c>
      <c r="AF36" s="110" t="str">
        <f>LEFT(Table114202123172726292830[[#This Row],[Barcode]],7)</f>
        <v>.</v>
      </c>
      <c r="AG36" s="50" t="s">
        <v>413</v>
      </c>
      <c r="AH36" s="124"/>
      <c r="AI36" s="145" t="s">
        <v>1636</v>
      </c>
      <c r="AJ36" t="str">
        <f>_xlfn.CONCAT("CL_",LEFT(Table114202123172726292830[[#This Row],[Location]],1),LEFT(Table114202123172726292830[[#This Row],[Location]],2),"-0",MID(Table114202123172726292830[[#This Row],[Location]],4,1),":0",RIGHT(Table114202123172726292830[[#This Row],[Location]],1))</f>
        <v>CL_AA1-03:02</v>
      </c>
    </row>
    <row r="37" spans="27:36" x14ac:dyDescent="0.35">
      <c r="AA37" s="128" t="s">
        <v>5534</v>
      </c>
      <c r="AB37" s="48" t="s">
        <v>1608</v>
      </c>
      <c r="AC37" s="10" t="s">
        <v>1185</v>
      </c>
      <c r="AD37" s="48" t="s">
        <v>413</v>
      </c>
      <c r="AE37" s="110" t="s">
        <v>413</v>
      </c>
      <c r="AF37" s="110" t="str">
        <f>LEFT(Table114202123172726292830[[#This Row],[Barcode]],7)</f>
        <v>.</v>
      </c>
      <c r="AG37" s="50" t="s">
        <v>413</v>
      </c>
      <c r="AH37" s="124"/>
      <c r="AI37" s="145" t="s">
        <v>1636</v>
      </c>
      <c r="AJ37" t="str">
        <f>_xlfn.CONCAT("CL_",LEFT(Table114202123172726292830[[#This Row],[Location]],1),LEFT(Table114202123172726292830[[#This Row],[Location]],2),"-0",MID(Table114202123172726292830[[#This Row],[Location]],4,1),":0",RIGHT(Table114202123172726292830[[#This Row],[Location]],1))</f>
        <v>CL_AA1-03:03</v>
      </c>
    </row>
    <row r="38" spans="27:36" x14ac:dyDescent="0.35">
      <c r="AA38" s="128" t="s">
        <v>5534</v>
      </c>
      <c r="AB38" s="48" t="s">
        <v>1608</v>
      </c>
      <c r="AC38" s="10" t="s">
        <v>1186</v>
      </c>
      <c r="AD38" s="48" t="s">
        <v>413</v>
      </c>
      <c r="AE38" s="110" t="s">
        <v>413</v>
      </c>
      <c r="AF38" s="110" t="str">
        <f>LEFT(Table114202123172726292830[[#This Row],[Barcode]],7)</f>
        <v>.</v>
      </c>
      <c r="AG38" s="50" t="s">
        <v>413</v>
      </c>
      <c r="AH38" s="124"/>
      <c r="AI38" s="145" t="s">
        <v>1636</v>
      </c>
      <c r="AJ38" t="str">
        <f>_xlfn.CONCAT("CL_",LEFT(Table114202123172726292830[[#This Row],[Location]],1),LEFT(Table114202123172726292830[[#This Row],[Location]],2),"-0",MID(Table114202123172726292830[[#This Row],[Location]],4,1),":0",RIGHT(Table114202123172726292830[[#This Row],[Location]],1))</f>
        <v>CL_AA1-03:04</v>
      </c>
    </row>
    <row r="39" spans="27:36" x14ac:dyDescent="0.35">
      <c r="AA39" s="128" t="s">
        <v>5534</v>
      </c>
      <c r="AB39" s="48" t="s">
        <v>1609</v>
      </c>
      <c r="AC39" s="10" t="s">
        <v>1187</v>
      </c>
      <c r="AD39" s="48" t="s">
        <v>413</v>
      </c>
      <c r="AE39" s="110" t="s">
        <v>413</v>
      </c>
      <c r="AF39" s="110" t="str">
        <f>LEFT(Table114202123172726292830[[#This Row],[Barcode]],7)</f>
        <v>.</v>
      </c>
      <c r="AG39" s="50" t="s">
        <v>413</v>
      </c>
      <c r="AH39" s="124"/>
      <c r="AI39" s="145" t="s">
        <v>1636</v>
      </c>
      <c r="AJ39" t="str">
        <f>_xlfn.CONCAT("CL_",LEFT(Table114202123172726292830[[#This Row],[Location]],1),LEFT(Table114202123172726292830[[#This Row],[Location]],2),"-0",MID(Table114202123172726292830[[#This Row],[Location]],4,1),":0",RIGHT(Table114202123172726292830[[#This Row],[Location]],1))</f>
        <v>CL_AA1-04:01</v>
      </c>
    </row>
    <row r="40" spans="27:36" x14ac:dyDescent="0.35">
      <c r="AA40" s="128" t="s">
        <v>5534</v>
      </c>
      <c r="AB40" s="48" t="s">
        <v>1609</v>
      </c>
      <c r="AC40" s="10" t="s">
        <v>1188</v>
      </c>
      <c r="AD40" s="48" t="s">
        <v>413</v>
      </c>
      <c r="AE40" s="110" t="s">
        <v>413</v>
      </c>
      <c r="AF40" s="110" t="str">
        <f>LEFT(Table114202123172726292830[[#This Row],[Barcode]],7)</f>
        <v>.</v>
      </c>
      <c r="AG40" s="50" t="s">
        <v>413</v>
      </c>
      <c r="AH40" s="124"/>
      <c r="AI40" s="145" t="s">
        <v>1636</v>
      </c>
      <c r="AJ40" t="str">
        <f>_xlfn.CONCAT("CL_",LEFT(Table114202123172726292830[[#This Row],[Location]],1),LEFT(Table114202123172726292830[[#This Row],[Location]],2),"-0",MID(Table114202123172726292830[[#This Row],[Location]],4,1),":0",RIGHT(Table114202123172726292830[[#This Row],[Location]],1))</f>
        <v>CL_AA1-04:02</v>
      </c>
    </row>
    <row r="41" spans="27:36" x14ac:dyDescent="0.35">
      <c r="AA41" s="128" t="s">
        <v>5534</v>
      </c>
      <c r="AB41" s="48" t="s">
        <v>1609</v>
      </c>
      <c r="AC41" s="10" t="s">
        <v>1189</v>
      </c>
      <c r="AD41" s="48" t="s">
        <v>413</v>
      </c>
      <c r="AE41" s="110" t="s">
        <v>413</v>
      </c>
      <c r="AF41" s="110" t="str">
        <f>LEFT(Table114202123172726292830[[#This Row],[Barcode]],7)</f>
        <v>.</v>
      </c>
      <c r="AG41" s="50" t="s">
        <v>413</v>
      </c>
      <c r="AH41" s="124"/>
      <c r="AI41" s="145" t="s">
        <v>1636</v>
      </c>
      <c r="AJ41" t="str">
        <f>_xlfn.CONCAT("CL_",LEFT(Table114202123172726292830[[#This Row],[Location]],1),LEFT(Table114202123172726292830[[#This Row],[Location]],2),"-0",MID(Table114202123172726292830[[#This Row],[Location]],4,1),":0",RIGHT(Table114202123172726292830[[#This Row],[Location]],1))</f>
        <v>CL_AA1-04:03</v>
      </c>
    </row>
    <row r="42" spans="27:36" x14ac:dyDescent="0.35">
      <c r="AA42" s="128" t="s">
        <v>5534</v>
      </c>
      <c r="AB42" s="48" t="s">
        <v>1609</v>
      </c>
      <c r="AC42" s="10" t="s">
        <v>1190</v>
      </c>
      <c r="AD42" s="48" t="s">
        <v>413</v>
      </c>
      <c r="AE42" s="110" t="s">
        <v>413</v>
      </c>
      <c r="AF42" s="110" t="str">
        <f>LEFT(Table114202123172726292830[[#This Row],[Barcode]],7)</f>
        <v>.</v>
      </c>
      <c r="AG42" s="50" t="s">
        <v>413</v>
      </c>
      <c r="AH42" s="124"/>
      <c r="AI42" s="145" t="s">
        <v>1636</v>
      </c>
      <c r="AJ42" t="str">
        <f>_xlfn.CONCAT("CL_",LEFT(Table114202123172726292830[[#This Row],[Location]],1),LEFT(Table114202123172726292830[[#This Row],[Location]],2),"-0",MID(Table114202123172726292830[[#This Row],[Location]],4,1),":0",RIGHT(Table114202123172726292830[[#This Row],[Location]],1))</f>
        <v>CL_AA1-04:04</v>
      </c>
    </row>
    <row r="43" spans="27:36" x14ac:dyDescent="0.35">
      <c r="AA43" s="128" t="s">
        <v>5534</v>
      </c>
      <c r="AB43" s="48" t="s">
        <v>1610</v>
      </c>
      <c r="AC43" s="10" t="s">
        <v>1191</v>
      </c>
      <c r="AD43" s="48" t="s">
        <v>413</v>
      </c>
      <c r="AE43" s="110" t="s">
        <v>413</v>
      </c>
      <c r="AF43" s="110" t="str">
        <f>LEFT(Table114202123172726292830[[#This Row],[Barcode]],7)</f>
        <v>.</v>
      </c>
      <c r="AG43" s="50" t="s">
        <v>413</v>
      </c>
      <c r="AH43" s="124"/>
      <c r="AI43" s="145" t="s">
        <v>1636</v>
      </c>
      <c r="AJ43" t="str">
        <f>_xlfn.CONCAT("CL_",LEFT(Table114202123172726292830[[#This Row],[Location]],1),LEFT(Table114202123172726292830[[#This Row],[Location]],2),"-0",MID(Table114202123172726292830[[#This Row],[Location]],4,1),":0",RIGHT(Table114202123172726292830[[#This Row],[Location]],1))</f>
        <v>CL_AA1-05:01</v>
      </c>
    </row>
    <row r="44" spans="27:36" x14ac:dyDescent="0.35">
      <c r="AA44" s="128" t="s">
        <v>5534</v>
      </c>
      <c r="AB44" s="48" t="s">
        <v>1610</v>
      </c>
      <c r="AC44" s="10" t="s">
        <v>1192</v>
      </c>
      <c r="AD44" s="48" t="s">
        <v>413</v>
      </c>
      <c r="AE44" s="110" t="s">
        <v>413</v>
      </c>
      <c r="AF44" s="110" t="str">
        <f>LEFT(Table114202123172726292830[[#This Row],[Barcode]],7)</f>
        <v>.</v>
      </c>
      <c r="AG44" s="50" t="s">
        <v>413</v>
      </c>
      <c r="AH44" s="124"/>
      <c r="AI44" s="145" t="s">
        <v>1636</v>
      </c>
      <c r="AJ44" t="str">
        <f>_xlfn.CONCAT("CL_",LEFT(Table114202123172726292830[[#This Row],[Location]],1),LEFT(Table114202123172726292830[[#This Row],[Location]],2),"-0",MID(Table114202123172726292830[[#This Row],[Location]],4,1),":0",RIGHT(Table114202123172726292830[[#This Row],[Location]],1))</f>
        <v>CL_AA1-05:02</v>
      </c>
    </row>
    <row r="45" spans="27:36" x14ac:dyDescent="0.35">
      <c r="AA45" s="128" t="s">
        <v>5534</v>
      </c>
      <c r="AB45" s="48" t="s">
        <v>1610</v>
      </c>
      <c r="AC45" s="10" t="s">
        <v>1193</v>
      </c>
      <c r="AD45" s="48" t="s">
        <v>413</v>
      </c>
      <c r="AE45" s="110" t="s">
        <v>413</v>
      </c>
      <c r="AF45" s="110" t="str">
        <f>LEFT(Table114202123172726292830[[#This Row],[Barcode]],7)</f>
        <v>.</v>
      </c>
      <c r="AG45" s="50" t="s">
        <v>413</v>
      </c>
      <c r="AH45" s="124"/>
      <c r="AI45" s="145" t="s">
        <v>1636</v>
      </c>
      <c r="AJ45" t="str">
        <f>_xlfn.CONCAT("CL_",LEFT(Table114202123172726292830[[#This Row],[Location]],1),LEFT(Table114202123172726292830[[#This Row],[Location]],2),"-0",MID(Table114202123172726292830[[#This Row],[Location]],4,1),":0",RIGHT(Table114202123172726292830[[#This Row],[Location]],1))</f>
        <v>CL_AA1-05:03</v>
      </c>
    </row>
    <row r="46" spans="27:36" x14ac:dyDescent="0.35">
      <c r="AA46" s="128" t="s">
        <v>5534</v>
      </c>
      <c r="AB46" s="48" t="s">
        <v>1610</v>
      </c>
      <c r="AC46" s="10" t="s">
        <v>1194</v>
      </c>
      <c r="AD46" s="48" t="s">
        <v>413</v>
      </c>
      <c r="AE46" s="110" t="s">
        <v>413</v>
      </c>
      <c r="AF46" s="110" t="str">
        <f>LEFT(Table114202123172726292830[[#This Row],[Barcode]],7)</f>
        <v>.</v>
      </c>
      <c r="AG46" s="50" t="s">
        <v>413</v>
      </c>
      <c r="AH46" s="124"/>
      <c r="AI46" s="145" t="s">
        <v>1636</v>
      </c>
      <c r="AJ46" t="str">
        <f>_xlfn.CONCAT("CL_",LEFT(Table114202123172726292830[[#This Row],[Location]],1),LEFT(Table114202123172726292830[[#This Row],[Location]],2),"-0",MID(Table114202123172726292830[[#This Row],[Location]],4,1),":0",RIGHT(Table114202123172726292830[[#This Row],[Location]],1))</f>
        <v>CL_AA1-05:04</v>
      </c>
    </row>
    <row r="47" spans="27:36" x14ac:dyDescent="0.35">
      <c r="AA47" s="128" t="s">
        <v>5534</v>
      </c>
      <c r="AB47" s="48" t="s">
        <v>1611</v>
      </c>
      <c r="AC47" s="10" t="s">
        <v>1195</v>
      </c>
      <c r="AD47" s="48" t="s">
        <v>413</v>
      </c>
      <c r="AE47" s="110" t="s">
        <v>413</v>
      </c>
      <c r="AF47" s="110" t="str">
        <f>LEFT(Table114202123172726292830[[#This Row],[Barcode]],7)</f>
        <v>.</v>
      </c>
      <c r="AG47" s="50" t="s">
        <v>413</v>
      </c>
      <c r="AH47" s="124"/>
      <c r="AI47" s="145" t="s">
        <v>1636</v>
      </c>
      <c r="AJ47" t="str">
        <f>_xlfn.CONCAT("CL_",LEFT(Table114202123172726292830[[#This Row],[Location]],1),LEFT(Table114202123172726292830[[#This Row],[Location]],2),"-0",MID(Table114202123172726292830[[#This Row],[Location]],4,1),":0",RIGHT(Table114202123172726292830[[#This Row],[Location]],1))</f>
        <v>CL_AA1-06:01</v>
      </c>
    </row>
    <row r="48" spans="27:36" x14ac:dyDescent="0.35">
      <c r="AA48" s="128" t="s">
        <v>5534</v>
      </c>
      <c r="AB48" s="48" t="s">
        <v>1611</v>
      </c>
      <c r="AC48" s="10" t="s">
        <v>1196</v>
      </c>
      <c r="AD48" s="48" t="s">
        <v>413</v>
      </c>
      <c r="AE48" s="110" t="s">
        <v>413</v>
      </c>
      <c r="AF48" s="110" t="str">
        <f>LEFT(Table114202123172726292830[[#This Row],[Barcode]],7)</f>
        <v>.</v>
      </c>
      <c r="AG48" s="50" t="s">
        <v>413</v>
      </c>
      <c r="AH48" s="124"/>
      <c r="AI48" s="145" t="s">
        <v>1636</v>
      </c>
      <c r="AJ48" t="str">
        <f>_xlfn.CONCAT("CL_",LEFT(Table114202123172726292830[[#This Row],[Location]],1),LEFT(Table114202123172726292830[[#This Row],[Location]],2),"-0",MID(Table114202123172726292830[[#This Row],[Location]],4,1),":0",RIGHT(Table114202123172726292830[[#This Row],[Location]],1))</f>
        <v>CL_AA1-06:02</v>
      </c>
    </row>
    <row r="49" spans="27:36" x14ac:dyDescent="0.35">
      <c r="AA49" s="128" t="s">
        <v>5534</v>
      </c>
      <c r="AB49" s="48" t="s">
        <v>1611</v>
      </c>
      <c r="AC49" s="10" t="s">
        <v>1197</v>
      </c>
      <c r="AD49" s="48" t="s">
        <v>413</v>
      </c>
      <c r="AE49" s="110" t="s">
        <v>413</v>
      </c>
      <c r="AF49" s="110" t="str">
        <f>LEFT(Table114202123172726292830[[#This Row],[Barcode]],7)</f>
        <v>.</v>
      </c>
      <c r="AG49" s="50" t="s">
        <v>413</v>
      </c>
      <c r="AH49" s="124"/>
      <c r="AI49" s="145" t="s">
        <v>1636</v>
      </c>
      <c r="AJ49" t="str">
        <f>_xlfn.CONCAT("CL_",LEFT(Table114202123172726292830[[#This Row],[Location]],1),LEFT(Table114202123172726292830[[#This Row],[Location]],2),"-0",MID(Table114202123172726292830[[#This Row],[Location]],4,1),":0",RIGHT(Table114202123172726292830[[#This Row],[Location]],1))</f>
        <v>CL_AA1-06:03</v>
      </c>
    </row>
    <row r="50" spans="27:36" x14ac:dyDescent="0.35">
      <c r="AA50" s="128" t="s">
        <v>5534</v>
      </c>
      <c r="AB50" s="48" t="s">
        <v>1611</v>
      </c>
      <c r="AC50" s="10" t="s">
        <v>1198</v>
      </c>
      <c r="AD50" s="48" t="s">
        <v>413</v>
      </c>
      <c r="AE50" s="110" t="s">
        <v>413</v>
      </c>
      <c r="AF50" s="110" t="str">
        <f>LEFT(Table114202123172726292830[[#This Row],[Barcode]],7)</f>
        <v>.</v>
      </c>
      <c r="AG50" s="50" t="s">
        <v>413</v>
      </c>
      <c r="AH50" s="124"/>
      <c r="AI50" s="145" t="s">
        <v>1636</v>
      </c>
      <c r="AJ50" t="str">
        <f>_xlfn.CONCAT("CL_",LEFT(Table114202123172726292830[[#This Row],[Location]],1),LEFT(Table114202123172726292830[[#This Row],[Location]],2),"-0",MID(Table114202123172726292830[[#This Row],[Location]],4,1),":0",RIGHT(Table114202123172726292830[[#This Row],[Location]],1))</f>
        <v>CL_AA1-06:04</v>
      </c>
    </row>
    <row r="51" spans="27:36" x14ac:dyDescent="0.35">
      <c r="AA51" s="128" t="s">
        <v>5534</v>
      </c>
      <c r="AB51" s="48" t="s">
        <v>1612</v>
      </c>
      <c r="AC51" s="10" t="s">
        <v>1199</v>
      </c>
      <c r="AD51" s="48" t="s">
        <v>413</v>
      </c>
      <c r="AE51" s="110" t="s">
        <v>413</v>
      </c>
      <c r="AF51" s="110" t="str">
        <f>LEFT(Table114202123172726292830[[#This Row],[Barcode]],7)</f>
        <v>.</v>
      </c>
      <c r="AG51" s="50" t="s">
        <v>413</v>
      </c>
      <c r="AH51" s="124"/>
      <c r="AI51" s="145" t="s">
        <v>1636</v>
      </c>
      <c r="AJ51" t="str">
        <f>_xlfn.CONCAT("CL_",LEFT(Table114202123172726292830[[#This Row],[Location]],1),LEFT(Table114202123172726292830[[#This Row],[Location]],2),"-0",MID(Table114202123172726292830[[#This Row],[Location]],4,1),":0",RIGHT(Table114202123172726292830[[#This Row],[Location]],1))</f>
        <v>CL_AA1-07:01</v>
      </c>
    </row>
    <row r="52" spans="27:36" x14ac:dyDescent="0.35">
      <c r="AA52" s="128" t="s">
        <v>5534</v>
      </c>
      <c r="AB52" s="48" t="s">
        <v>1612</v>
      </c>
      <c r="AC52" s="10" t="s">
        <v>1200</v>
      </c>
      <c r="AD52" s="48" t="s">
        <v>413</v>
      </c>
      <c r="AE52" s="110" t="s">
        <v>413</v>
      </c>
      <c r="AF52" s="110" t="str">
        <f>LEFT(Table114202123172726292830[[#This Row],[Barcode]],7)</f>
        <v>.</v>
      </c>
      <c r="AG52" s="50" t="s">
        <v>413</v>
      </c>
      <c r="AH52" s="124"/>
      <c r="AI52" s="145" t="s">
        <v>1636</v>
      </c>
      <c r="AJ52" t="str">
        <f>_xlfn.CONCAT("CL_",LEFT(Table114202123172726292830[[#This Row],[Location]],1),LEFT(Table114202123172726292830[[#This Row],[Location]],2),"-0",MID(Table114202123172726292830[[#This Row],[Location]],4,1),":0",RIGHT(Table114202123172726292830[[#This Row],[Location]],1))</f>
        <v>CL_AA1-07:02</v>
      </c>
    </row>
    <row r="53" spans="27:36" x14ac:dyDescent="0.35">
      <c r="AA53" s="128" t="s">
        <v>5534</v>
      </c>
      <c r="AB53" s="48" t="s">
        <v>1612</v>
      </c>
      <c r="AC53" s="10" t="s">
        <v>1201</v>
      </c>
      <c r="AD53" s="48" t="s">
        <v>413</v>
      </c>
      <c r="AE53" s="110" t="s">
        <v>413</v>
      </c>
      <c r="AF53" s="110" t="str">
        <f>LEFT(Table114202123172726292830[[#This Row],[Barcode]],7)</f>
        <v>.</v>
      </c>
      <c r="AG53" s="50" t="s">
        <v>413</v>
      </c>
      <c r="AH53" s="124"/>
      <c r="AI53" s="145" t="s">
        <v>1636</v>
      </c>
      <c r="AJ53" t="str">
        <f>_xlfn.CONCAT("CL_",LEFT(Table114202123172726292830[[#This Row],[Location]],1),LEFT(Table114202123172726292830[[#This Row],[Location]],2),"-0",MID(Table114202123172726292830[[#This Row],[Location]],4,1),":0",RIGHT(Table114202123172726292830[[#This Row],[Location]],1))</f>
        <v>CL_AA1-07:03</v>
      </c>
    </row>
    <row r="54" spans="27:36" x14ac:dyDescent="0.35">
      <c r="AA54" s="128" t="s">
        <v>5534</v>
      </c>
      <c r="AB54" s="48" t="s">
        <v>1612</v>
      </c>
      <c r="AC54" s="10" t="s">
        <v>1202</v>
      </c>
      <c r="AD54" s="48" t="s">
        <v>413</v>
      </c>
      <c r="AE54" s="110" t="s">
        <v>413</v>
      </c>
      <c r="AF54" s="110" t="str">
        <f>LEFT(Table114202123172726292830[[#This Row],[Barcode]],7)</f>
        <v>.</v>
      </c>
      <c r="AG54" s="50" t="s">
        <v>413</v>
      </c>
      <c r="AH54" s="124"/>
      <c r="AI54" s="145" t="s">
        <v>1636</v>
      </c>
      <c r="AJ54" t="str">
        <f>_xlfn.CONCAT("CL_",LEFT(Table114202123172726292830[[#This Row],[Location]],1),LEFT(Table114202123172726292830[[#This Row],[Location]],2),"-0",MID(Table114202123172726292830[[#This Row],[Location]],4,1),":0",RIGHT(Table114202123172726292830[[#This Row],[Location]],1))</f>
        <v>CL_AA1-07:04</v>
      </c>
    </row>
    <row r="55" spans="27:36" x14ac:dyDescent="0.35">
      <c r="AA55" s="128" t="s">
        <v>5534</v>
      </c>
      <c r="AB55" s="48" t="s">
        <v>1613</v>
      </c>
      <c r="AC55" s="10" t="s">
        <v>1203</v>
      </c>
      <c r="AD55" s="48" t="s">
        <v>413</v>
      </c>
      <c r="AE55" s="110" t="s">
        <v>413</v>
      </c>
      <c r="AF55" s="110" t="str">
        <f>LEFT(Table114202123172726292830[[#This Row],[Barcode]],7)</f>
        <v>.</v>
      </c>
      <c r="AG55" s="50" t="s">
        <v>413</v>
      </c>
      <c r="AH55" s="124"/>
      <c r="AI55" s="145" t="s">
        <v>1636</v>
      </c>
      <c r="AJ55" t="str">
        <f>_xlfn.CONCAT("CL_",LEFT(Table114202123172726292830[[#This Row],[Location]],1),LEFT(Table114202123172726292830[[#This Row],[Location]],2),"-0",MID(Table114202123172726292830[[#This Row],[Location]],4,1),":0",RIGHT(Table114202123172726292830[[#This Row],[Location]],1))</f>
        <v>CL_AA2-01:01</v>
      </c>
    </row>
    <row r="56" spans="27:36" x14ac:dyDescent="0.35">
      <c r="AA56" s="128" t="s">
        <v>5534</v>
      </c>
      <c r="AB56" s="48" t="s">
        <v>1613</v>
      </c>
      <c r="AC56" s="10" t="s">
        <v>1204</v>
      </c>
      <c r="AD56" s="48" t="s">
        <v>413</v>
      </c>
      <c r="AE56" s="110" t="s">
        <v>413</v>
      </c>
      <c r="AF56" s="110" t="str">
        <f>LEFT(Table114202123172726292830[[#This Row],[Barcode]],7)</f>
        <v>.</v>
      </c>
      <c r="AG56" s="50" t="s">
        <v>413</v>
      </c>
      <c r="AH56" s="124"/>
      <c r="AI56" s="145" t="s">
        <v>1636</v>
      </c>
      <c r="AJ56" t="str">
        <f>_xlfn.CONCAT("CL_",LEFT(Table114202123172726292830[[#This Row],[Location]],1),LEFT(Table114202123172726292830[[#This Row],[Location]],2),"-0",MID(Table114202123172726292830[[#This Row],[Location]],4,1),":0",RIGHT(Table114202123172726292830[[#This Row],[Location]],1))</f>
        <v>CL_AA2-01:02</v>
      </c>
    </row>
    <row r="57" spans="27:36" x14ac:dyDescent="0.35">
      <c r="AA57" s="128" t="s">
        <v>5534</v>
      </c>
      <c r="AB57" s="48" t="s">
        <v>1613</v>
      </c>
      <c r="AC57" s="10" t="s">
        <v>1205</v>
      </c>
      <c r="AD57" s="48" t="s">
        <v>413</v>
      </c>
      <c r="AE57" s="110" t="s">
        <v>413</v>
      </c>
      <c r="AF57" s="110" t="str">
        <f>LEFT(Table114202123172726292830[[#This Row],[Barcode]],7)</f>
        <v>.</v>
      </c>
      <c r="AG57" s="50" t="s">
        <v>413</v>
      </c>
      <c r="AH57" s="124"/>
      <c r="AI57" s="145" t="s">
        <v>1636</v>
      </c>
      <c r="AJ57" t="str">
        <f>_xlfn.CONCAT("CL_",LEFT(Table114202123172726292830[[#This Row],[Location]],1),LEFT(Table114202123172726292830[[#This Row],[Location]],2),"-0",MID(Table114202123172726292830[[#This Row],[Location]],4,1),":0",RIGHT(Table114202123172726292830[[#This Row],[Location]],1))</f>
        <v>CL_AA2-01:03</v>
      </c>
    </row>
    <row r="58" spans="27:36" x14ac:dyDescent="0.35">
      <c r="AA58" s="128" t="s">
        <v>5534</v>
      </c>
      <c r="AB58" s="48" t="s">
        <v>1613</v>
      </c>
      <c r="AC58" s="10" t="s">
        <v>1206</v>
      </c>
      <c r="AD58" s="48" t="s">
        <v>413</v>
      </c>
      <c r="AE58" s="110" t="s">
        <v>413</v>
      </c>
      <c r="AF58" s="110" t="str">
        <f>LEFT(Table114202123172726292830[[#This Row],[Barcode]],7)</f>
        <v>.</v>
      </c>
      <c r="AG58" s="50" t="s">
        <v>413</v>
      </c>
      <c r="AH58" s="124"/>
      <c r="AI58" s="145" t="s">
        <v>1636</v>
      </c>
      <c r="AJ58" t="str">
        <f>_xlfn.CONCAT("CL_",LEFT(Table114202123172726292830[[#This Row],[Location]],1),LEFT(Table114202123172726292830[[#This Row],[Location]],2),"-0",MID(Table114202123172726292830[[#This Row],[Location]],4,1),":0",RIGHT(Table114202123172726292830[[#This Row],[Location]],1))</f>
        <v>CL_AA2-01:04</v>
      </c>
    </row>
    <row r="59" spans="27:36" x14ac:dyDescent="0.35">
      <c r="AA59" s="128" t="s">
        <v>5534</v>
      </c>
      <c r="AB59" s="48" t="s">
        <v>1614</v>
      </c>
      <c r="AC59" s="10" t="s">
        <v>1207</v>
      </c>
      <c r="AD59" s="48" t="s">
        <v>413</v>
      </c>
      <c r="AE59" s="110" t="s">
        <v>413</v>
      </c>
      <c r="AF59" s="110" t="str">
        <f>LEFT(Table114202123172726292830[[#This Row],[Barcode]],7)</f>
        <v>.</v>
      </c>
      <c r="AG59" s="50" t="s">
        <v>413</v>
      </c>
      <c r="AH59" s="124"/>
      <c r="AI59" s="145" t="s">
        <v>1636</v>
      </c>
      <c r="AJ59" t="str">
        <f>_xlfn.CONCAT("CL_",LEFT(Table114202123172726292830[[#This Row],[Location]],1),LEFT(Table114202123172726292830[[#This Row],[Location]],2),"-0",MID(Table114202123172726292830[[#This Row],[Location]],4,1),":0",RIGHT(Table114202123172726292830[[#This Row],[Location]],1))</f>
        <v>CL_AA2-02:01</v>
      </c>
    </row>
    <row r="60" spans="27:36" x14ac:dyDescent="0.35">
      <c r="AA60" s="128" t="s">
        <v>5534</v>
      </c>
      <c r="AB60" s="48" t="s">
        <v>1614</v>
      </c>
      <c r="AC60" s="10" t="s">
        <v>1208</v>
      </c>
      <c r="AD60" s="48" t="s">
        <v>413</v>
      </c>
      <c r="AE60" s="110" t="s">
        <v>413</v>
      </c>
      <c r="AF60" s="110" t="str">
        <f>LEFT(Table114202123172726292830[[#This Row],[Barcode]],7)</f>
        <v>.</v>
      </c>
      <c r="AG60" s="50" t="s">
        <v>413</v>
      </c>
      <c r="AH60" s="124"/>
      <c r="AI60" s="145" t="s">
        <v>1636</v>
      </c>
      <c r="AJ60" t="str">
        <f>_xlfn.CONCAT("CL_",LEFT(Table114202123172726292830[[#This Row],[Location]],1),LEFT(Table114202123172726292830[[#This Row],[Location]],2),"-0",MID(Table114202123172726292830[[#This Row],[Location]],4,1),":0",RIGHT(Table114202123172726292830[[#This Row],[Location]],1))</f>
        <v>CL_AA2-02:02</v>
      </c>
    </row>
    <row r="61" spans="27:36" x14ac:dyDescent="0.35">
      <c r="AA61" s="128" t="s">
        <v>5534</v>
      </c>
      <c r="AB61" s="48" t="s">
        <v>1614</v>
      </c>
      <c r="AC61" s="10" t="s">
        <v>1209</v>
      </c>
      <c r="AD61" s="48" t="s">
        <v>413</v>
      </c>
      <c r="AE61" s="110" t="s">
        <v>413</v>
      </c>
      <c r="AF61" s="110" t="str">
        <f>LEFT(Table114202123172726292830[[#This Row],[Barcode]],7)</f>
        <v>.</v>
      </c>
      <c r="AG61" s="50" t="s">
        <v>413</v>
      </c>
      <c r="AH61" s="124"/>
      <c r="AI61" s="145" t="s">
        <v>1636</v>
      </c>
      <c r="AJ61" t="str">
        <f>_xlfn.CONCAT("CL_",LEFT(Table114202123172726292830[[#This Row],[Location]],1),LEFT(Table114202123172726292830[[#This Row],[Location]],2),"-0",MID(Table114202123172726292830[[#This Row],[Location]],4,1),":0",RIGHT(Table114202123172726292830[[#This Row],[Location]],1))</f>
        <v>CL_AA2-02:03</v>
      </c>
    </row>
    <row r="62" spans="27:36" x14ac:dyDescent="0.35">
      <c r="AA62" s="128" t="s">
        <v>5534</v>
      </c>
      <c r="AB62" s="48" t="s">
        <v>1614</v>
      </c>
      <c r="AC62" s="10" t="s">
        <v>1210</v>
      </c>
      <c r="AD62" s="48" t="s">
        <v>413</v>
      </c>
      <c r="AE62" s="110" t="s">
        <v>413</v>
      </c>
      <c r="AF62" s="110" t="str">
        <f>LEFT(Table114202123172726292830[[#This Row],[Barcode]],7)</f>
        <v>.</v>
      </c>
      <c r="AG62" s="50" t="s">
        <v>413</v>
      </c>
      <c r="AH62" s="124"/>
      <c r="AI62" s="145" t="s">
        <v>1636</v>
      </c>
      <c r="AJ62" t="str">
        <f>_xlfn.CONCAT("CL_",LEFT(Table114202123172726292830[[#This Row],[Location]],1),LEFT(Table114202123172726292830[[#This Row],[Location]],2),"-0",MID(Table114202123172726292830[[#This Row],[Location]],4,1),":0",RIGHT(Table114202123172726292830[[#This Row],[Location]],1))</f>
        <v>CL_AA2-02:04</v>
      </c>
    </row>
    <row r="63" spans="27:36" x14ac:dyDescent="0.35">
      <c r="AA63" s="128" t="s">
        <v>5534</v>
      </c>
      <c r="AB63" s="48" t="s">
        <v>1615</v>
      </c>
      <c r="AC63" s="10" t="s">
        <v>1211</v>
      </c>
      <c r="AD63" s="48" t="s">
        <v>413</v>
      </c>
      <c r="AE63" s="110" t="s">
        <v>413</v>
      </c>
      <c r="AF63" s="110" t="str">
        <f>LEFT(Table114202123172726292830[[#This Row],[Barcode]],7)</f>
        <v>.</v>
      </c>
      <c r="AG63" s="50" t="s">
        <v>413</v>
      </c>
      <c r="AH63" s="124"/>
      <c r="AI63" s="145" t="s">
        <v>1636</v>
      </c>
      <c r="AJ63" t="str">
        <f>_xlfn.CONCAT("CL_",LEFT(Table114202123172726292830[[#This Row],[Location]],1),LEFT(Table114202123172726292830[[#This Row],[Location]],2),"-0",MID(Table114202123172726292830[[#This Row],[Location]],4,1),":0",RIGHT(Table114202123172726292830[[#This Row],[Location]],1))</f>
        <v>CL_AA2-03:01</v>
      </c>
    </row>
    <row r="64" spans="27:36" x14ac:dyDescent="0.35">
      <c r="AA64" s="128" t="s">
        <v>5534</v>
      </c>
      <c r="AB64" s="48" t="s">
        <v>1615</v>
      </c>
      <c r="AC64" s="10" t="s">
        <v>1212</v>
      </c>
      <c r="AD64" s="48" t="s">
        <v>413</v>
      </c>
      <c r="AE64" s="110" t="s">
        <v>413</v>
      </c>
      <c r="AF64" s="110" t="str">
        <f>LEFT(Table114202123172726292830[[#This Row],[Barcode]],7)</f>
        <v>.</v>
      </c>
      <c r="AG64" s="50" t="s">
        <v>413</v>
      </c>
      <c r="AH64" s="124"/>
      <c r="AI64" s="145" t="s">
        <v>1636</v>
      </c>
      <c r="AJ64" t="str">
        <f>_xlfn.CONCAT("CL_",LEFT(Table114202123172726292830[[#This Row],[Location]],1),LEFT(Table114202123172726292830[[#This Row],[Location]],2),"-0",MID(Table114202123172726292830[[#This Row],[Location]],4,1),":0",RIGHT(Table114202123172726292830[[#This Row],[Location]],1))</f>
        <v>CL_AA2-03:02</v>
      </c>
    </row>
    <row r="65" spans="27:36" x14ac:dyDescent="0.35">
      <c r="AA65" s="128" t="s">
        <v>5534</v>
      </c>
      <c r="AB65" s="48" t="s">
        <v>1615</v>
      </c>
      <c r="AC65" s="10" t="s">
        <v>1213</v>
      </c>
      <c r="AD65" s="48" t="s">
        <v>413</v>
      </c>
      <c r="AE65" s="110" t="s">
        <v>413</v>
      </c>
      <c r="AF65" s="110" t="str">
        <f>LEFT(Table114202123172726292830[[#This Row],[Barcode]],7)</f>
        <v>.</v>
      </c>
      <c r="AG65" s="50" t="s">
        <v>413</v>
      </c>
      <c r="AH65" s="124"/>
      <c r="AI65" s="145" t="s">
        <v>1636</v>
      </c>
      <c r="AJ65" t="str">
        <f>_xlfn.CONCAT("CL_",LEFT(Table114202123172726292830[[#This Row],[Location]],1),LEFT(Table114202123172726292830[[#This Row],[Location]],2),"-0",MID(Table114202123172726292830[[#This Row],[Location]],4,1),":0",RIGHT(Table114202123172726292830[[#This Row],[Location]],1))</f>
        <v>CL_AA2-03:03</v>
      </c>
    </row>
    <row r="66" spans="27:36" x14ac:dyDescent="0.35">
      <c r="AA66" s="128" t="s">
        <v>5534</v>
      </c>
      <c r="AB66" s="48" t="s">
        <v>1615</v>
      </c>
      <c r="AC66" s="10" t="s">
        <v>1214</v>
      </c>
      <c r="AD66" s="48" t="s">
        <v>413</v>
      </c>
      <c r="AE66" s="110" t="s">
        <v>413</v>
      </c>
      <c r="AF66" s="110" t="str">
        <f>LEFT(Table114202123172726292830[[#This Row],[Barcode]],7)</f>
        <v>.</v>
      </c>
      <c r="AG66" s="50" t="s">
        <v>413</v>
      </c>
      <c r="AH66" s="124"/>
      <c r="AI66" s="145" t="s">
        <v>1636</v>
      </c>
      <c r="AJ66" t="str">
        <f>_xlfn.CONCAT("CL_",LEFT(Table114202123172726292830[[#This Row],[Location]],1),LEFT(Table114202123172726292830[[#This Row],[Location]],2),"-0",MID(Table114202123172726292830[[#This Row],[Location]],4,1),":0",RIGHT(Table114202123172726292830[[#This Row],[Location]],1))</f>
        <v>CL_AA2-03:04</v>
      </c>
    </row>
    <row r="67" spans="27:36" x14ac:dyDescent="0.35">
      <c r="AA67" s="128" t="s">
        <v>5534</v>
      </c>
      <c r="AB67" s="48" t="s">
        <v>1616</v>
      </c>
      <c r="AC67" s="10" t="s">
        <v>1215</v>
      </c>
      <c r="AD67" s="48" t="s">
        <v>413</v>
      </c>
      <c r="AE67" s="110" t="s">
        <v>413</v>
      </c>
      <c r="AF67" s="110" t="str">
        <f>LEFT(Table114202123172726292830[[#This Row],[Barcode]],7)</f>
        <v>.</v>
      </c>
      <c r="AG67" s="50" t="s">
        <v>413</v>
      </c>
      <c r="AH67" s="124"/>
      <c r="AI67" s="145" t="s">
        <v>1636</v>
      </c>
      <c r="AJ67" t="str">
        <f>_xlfn.CONCAT("CL_",LEFT(Table114202123172726292830[[#This Row],[Location]],1),LEFT(Table114202123172726292830[[#This Row],[Location]],2),"-0",MID(Table114202123172726292830[[#This Row],[Location]],4,1),":0",RIGHT(Table114202123172726292830[[#This Row],[Location]],1))</f>
        <v>CL_AA2-04:01</v>
      </c>
    </row>
    <row r="68" spans="27:36" x14ac:dyDescent="0.35">
      <c r="AA68" s="128" t="s">
        <v>5534</v>
      </c>
      <c r="AB68" s="48" t="s">
        <v>1616</v>
      </c>
      <c r="AC68" s="10" t="s">
        <v>1216</v>
      </c>
      <c r="AD68" s="48" t="s">
        <v>413</v>
      </c>
      <c r="AE68" s="110" t="s">
        <v>413</v>
      </c>
      <c r="AF68" s="110" t="str">
        <f>LEFT(Table114202123172726292830[[#This Row],[Barcode]],7)</f>
        <v>.</v>
      </c>
      <c r="AG68" s="50" t="s">
        <v>413</v>
      </c>
      <c r="AH68" s="124"/>
      <c r="AI68" s="145" t="s">
        <v>1636</v>
      </c>
      <c r="AJ68" t="str">
        <f>_xlfn.CONCAT("CL_",LEFT(Table114202123172726292830[[#This Row],[Location]],1),LEFT(Table114202123172726292830[[#This Row],[Location]],2),"-0",MID(Table114202123172726292830[[#This Row],[Location]],4,1),":0",RIGHT(Table114202123172726292830[[#This Row],[Location]],1))</f>
        <v>CL_AA2-04:02</v>
      </c>
    </row>
    <row r="69" spans="27:36" x14ac:dyDescent="0.35">
      <c r="AA69" s="128" t="s">
        <v>5534</v>
      </c>
      <c r="AB69" s="48" t="s">
        <v>1616</v>
      </c>
      <c r="AC69" s="10" t="s">
        <v>1217</v>
      </c>
      <c r="AD69" s="48" t="s">
        <v>413</v>
      </c>
      <c r="AE69" s="110" t="s">
        <v>413</v>
      </c>
      <c r="AF69" s="110" t="str">
        <f>LEFT(Table114202123172726292830[[#This Row],[Barcode]],7)</f>
        <v>.</v>
      </c>
      <c r="AG69" s="50" t="s">
        <v>413</v>
      </c>
      <c r="AH69" s="124"/>
      <c r="AI69" s="145" t="s">
        <v>1636</v>
      </c>
      <c r="AJ69" t="str">
        <f>_xlfn.CONCAT("CL_",LEFT(Table114202123172726292830[[#This Row],[Location]],1),LEFT(Table114202123172726292830[[#This Row],[Location]],2),"-0",MID(Table114202123172726292830[[#This Row],[Location]],4,1),":0",RIGHT(Table114202123172726292830[[#This Row],[Location]],1))</f>
        <v>CL_AA2-04:03</v>
      </c>
    </row>
    <row r="70" spans="27:36" x14ac:dyDescent="0.35">
      <c r="AA70" s="128" t="s">
        <v>5534</v>
      </c>
      <c r="AB70" s="48" t="s">
        <v>1616</v>
      </c>
      <c r="AC70" s="10" t="s">
        <v>1218</v>
      </c>
      <c r="AD70" s="48" t="s">
        <v>413</v>
      </c>
      <c r="AE70" s="110" t="s">
        <v>413</v>
      </c>
      <c r="AF70" s="110" t="str">
        <f>LEFT(Table114202123172726292830[[#This Row],[Barcode]],7)</f>
        <v>.</v>
      </c>
      <c r="AG70" s="50" t="s">
        <v>413</v>
      </c>
      <c r="AH70" s="124"/>
      <c r="AI70" s="145" t="s">
        <v>1636</v>
      </c>
      <c r="AJ70" t="str">
        <f>_xlfn.CONCAT("CL_",LEFT(Table114202123172726292830[[#This Row],[Location]],1),LEFT(Table114202123172726292830[[#This Row],[Location]],2),"-0",MID(Table114202123172726292830[[#This Row],[Location]],4,1),":0",RIGHT(Table114202123172726292830[[#This Row],[Location]],1))</f>
        <v>CL_AA2-04:04</v>
      </c>
    </row>
    <row r="71" spans="27:36" x14ac:dyDescent="0.35">
      <c r="AA71" s="128" t="s">
        <v>5534</v>
      </c>
      <c r="AB71" s="48" t="s">
        <v>1617</v>
      </c>
      <c r="AC71" s="10" t="s">
        <v>1219</v>
      </c>
      <c r="AD71" s="48" t="s">
        <v>413</v>
      </c>
      <c r="AE71" s="110" t="s">
        <v>413</v>
      </c>
      <c r="AF71" s="110" t="str">
        <f>LEFT(Table114202123172726292830[[#This Row],[Barcode]],7)</f>
        <v>.</v>
      </c>
      <c r="AG71" s="50" t="s">
        <v>413</v>
      </c>
      <c r="AH71" s="124"/>
      <c r="AI71" s="145" t="s">
        <v>1636</v>
      </c>
      <c r="AJ71" t="str">
        <f>_xlfn.CONCAT("CL_",LEFT(Table114202123172726292830[[#This Row],[Location]],1),LEFT(Table114202123172726292830[[#This Row],[Location]],2),"-0",MID(Table114202123172726292830[[#This Row],[Location]],4,1),":0",RIGHT(Table114202123172726292830[[#This Row],[Location]],1))</f>
        <v>CL_AA2-05:01</v>
      </c>
    </row>
    <row r="72" spans="27:36" x14ac:dyDescent="0.35">
      <c r="AA72" s="128" t="s">
        <v>5534</v>
      </c>
      <c r="AB72" s="48" t="s">
        <v>1617</v>
      </c>
      <c r="AC72" s="10" t="s">
        <v>1220</v>
      </c>
      <c r="AD72" s="48" t="s">
        <v>413</v>
      </c>
      <c r="AE72" s="110" t="s">
        <v>413</v>
      </c>
      <c r="AF72" s="110" t="str">
        <f>LEFT(Table114202123172726292830[[#This Row],[Barcode]],7)</f>
        <v>.</v>
      </c>
      <c r="AG72" s="50" t="s">
        <v>413</v>
      </c>
      <c r="AH72" s="124"/>
      <c r="AI72" s="145" t="s">
        <v>1636</v>
      </c>
      <c r="AJ72" t="str">
        <f>_xlfn.CONCAT("CL_",LEFT(Table114202123172726292830[[#This Row],[Location]],1),LEFT(Table114202123172726292830[[#This Row],[Location]],2),"-0",MID(Table114202123172726292830[[#This Row],[Location]],4,1),":0",RIGHT(Table114202123172726292830[[#This Row],[Location]],1))</f>
        <v>CL_AA2-05:02</v>
      </c>
    </row>
    <row r="73" spans="27:36" x14ac:dyDescent="0.35">
      <c r="AA73" s="128" t="s">
        <v>5534</v>
      </c>
      <c r="AB73" s="48" t="s">
        <v>1617</v>
      </c>
      <c r="AC73" s="10" t="s">
        <v>1221</v>
      </c>
      <c r="AD73" s="48" t="s">
        <v>413</v>
      </c>
      <c r="AE73" s="110" t="s">
        <v>413</v>
      </c>
      <c r="AF73" s="110" t="str">
        <f>LEFT(Table114202123172726292830[[#This Row],[Barcode]],7)</f>
        <v>.</v>
      </c>
      <c r="AG73" s="50" t="s">
        <v>413</v>
      </c>
      <c r="AH73" s="124"/>
      <c r="AI73" s="145" t="s">
        <v>1636</v>
      </c>
      <c r="AJ73" t="str">
        <f>_xlfn.CONCAT("CL_",LEFT(Table114202123172726292830[[#This Row],[Location]],1),LEFT(Table114202123172726292830[[#This Row],[Location]],2),"-0",MID(Table114202123172726292830[[#This Row],[Location]],4,1),":0",RIGHT(Table114202123172726292830[[#This Row],[Location]],1))</f>
        <v>CL_AA2-05:03</v>
      </c>
    </row>
    <row r="74" spans="27:36" x14ac:dyDescent="0.35">
      <c r="AA74" s="128" t="s">
        <v>5534</v>
      </c>
      <c r="AB74" s="48" t="s">
        <v>1617</v>
      </c>
      <c r="AC74" s="10" t="s">
        <v>1222</v>
      </c>
      <c r="AD74" s="48" t="s">
        <v>413</v>
      </c>
      <c r="AE74" s="110" t="s">
        <v>413</v>
      </c>
      <c r="AF74" s="110" t="str">
        <f>LEFT(Table114202123172726292830[[#This Row],[Barcode]],7)</f>
        <v>.</v>
      </c>
      <c r="AG74" s="50" t="s">
        <v>413</v>
      </c>
      <c r="AH74" s="124"/>
      <c r="AI74" s="145" t="s">
        <v>1636</v>
      </c>
      <c r="AJ74" t="str">
        <f>_xlfn.CONCAT("CL_",LEFT(Table114202123172726292830[[#This Row],[Location]],1),LEFT(Table114202123172726292830[[#This Row],[Location]],2),"-0",MID(Table114202123172726292830[[#This Row],[Location]],4,1),":0",RIGHT(Table114202123172726292830[[#This Row],[Location]],1))</f>
        <v>CL_AA2-05:04</v>
      </c>
    </row>
    <row r="75" spans="27:36" x14ac:dyDescent="0.35">
      <c r="AA75" s="128" t="s">
        <v>5534</v>
      </c>
      <c r="AB75" s="48" t="s">
        <v>1618</v>
      </c>
      <c r="AC75" s="10" t="s">
        <v>1223</v>
      </c>
      <c r="AD75" s="48" t="s">
        <v>413</v>
      </c>
      <c r="AE75" s="110" t="s">
        <v>413</v>
      </c>
      <c r="AF75" s="110" t="str">
        <f>LEFT(Table114202123172726292830[[#This Row],[Barcode]],7)</f>
        <v>.</v>
      </c>
      <c r="AG75" s="50" t="s">
        <v>413</v>
      </c>
      <c r="AH75" s="124"/>
      <c r="AI75" s="145" t="s">
        <v>1636</v>
      </c>
      <c r="AJ75" t="str">
        <f>_xlfn.CONCAT("CL_",LEFT(Table114202123172726292830[[#This Row],[Location]],1),LEFT(Table114202123172726292830[[#This Row],[Location]],2),"-0",MID(Table114202123172726292830[[#This Row],[Location]],4,1),":0",RIGHT(Table114202123172726292830[[#This Row],[Location]],1))</f>
        <v>CL_AA2-06:01</v>
      </c>
    </row>
    <row r="76" spans="27:36" x14ac:dyDescent="0.35">
      <c r="AA76" s="128" t="s">
        <v>5534</v>
      </c>
      <c r="AB76" s="48" t="s">
        <v>1618</v>
      </c>
      <c r="AC76" s="10" t="s">
        <v>1224</v>
      </c>
      <c r="AD76" s="48" t="s">
        <v>413</v>
      </c>
      <c r="AE76" s="110" t="s">
        <v>413</v>
      </c>
      <c r="AF76" s="110" t="str">
        <f>LEFT(Table114202123172726292830[[#This Row],[Barcode]],7)</f>
        <v>.</v>
      </c>
      <c r="AG76" s="50" t="s">
        <v>413</v>
      </c>
      <c r="AH76" s="124"/>
      <c r="AI76" s="145" t="s">
        <v>1636</v>
      </c>
      <c r="AJ76" t="str">
        <f>_xlfn.CONCAT("CL_",LEFT(Table114202123172726292830[[#This Row],[Location]],1),LEFT(Table114202123172726292830[[#This Row],[Location]],2),"-0",MID(Table114202123172726292830[[#This Row],[Location]],4,1),":0",RIGHT(Table114202123172726292830[[#This Row],[Location]],1))</f>
        <v>CL_AA2-06:02</v>
      </c>
    </row>
    <row r="77" spans="27:36" x14ac:dyDescent="0.35">
      <c r="AA77" s="128" t="s">
        <v>5534</v>
      </c>
      <c r="AB77" s="48" t="s">
        <v>1618</v>
      </c>
      <c r="AC77" s="10" t="s">
        <v>1225</v>
      </c>
      <c r="AD77" s="48" t="s">
        <v>413</v>
      </c>
      <c r="AE77" s="110" t="s">
        <v>413</v>
      </c>
      <c r="AF77" s="110" t="str">
        <f>LEFT(Table114202123172726292830[[#This Row],[Barcode]],7)</f>
        <v>.</v>
      </c>
      <c r="AG77" s="50" t="s">
        <v>413</v>
      </c>
      <c r="AH77" s="124"/>
      <c r="AI77" s="145" t="s">
        <v>1636</v>
      </c>
      <c r="AJ77" t="str">
        <f>_xlfn.CONCAT("CL_",LEFT(Table114202123172726292830[[#This Row],[Location]],1),LEFT(Table114202123172726292830[[#This Row],[Location]],2),"-0",MID(Table114202123172726292830[[#This Row],[Location]],4,1),":0",RIGHT(Table114202123172726292830[[#This Row],[Location]],1))</f>
        <v>CL_AA2-06:03</v>
      </c>
    </row>
    <row r="78" spans="27:36" x14ac:dyDescent="0.35">
      <c r="AA78" s="128" t="s">
        <v>5534</v>
      </c>
      <c r="AB78" s="48" t="s">
        <v>1618</v>
      </c>
      <c r="AC78" s="10" t="s">
        <v>1226</v>
      </c>
      <c r="AD78" s="48" t="s">
        <v>413</v>
      </c>
      <c r="AE78" s="110" t="s">
        <v>413</v>
      </c>
      <c r="AF78" s="110" t="str">
        <f>LEFT(Table114202123172726292830[[#This Row],[Barcode]],7)</f>
        <v>.</v>
      </c>
      <c r="AG78" s="50" t="s">
        <v>413</v>
      </c>
      <c r="AH78" s="124"/>
      <c r="AI78" s="145" t="s">
        <v>1636</v>
      </c>
      <c r="AJ78" t="str">
        <f>_xlfn.CONCAT("CL_",LEFT(Table114202123172726292830[[#This Row],[Location]],1),LEFT(Table114202123172726292830[[#This Row],[Location]],2),"-0",MID(Table114202123172726292830[[#This Row],[Location]],4,1),":0",RIGHT(Table114202123172726292830[[#This Row],[Location]],1))</f>
        <v>CL_AA2-06:04</v>
      </c>
    </row>
    <row r="79" spans="27:36" x14ac:dyDescent="0.35">
      <c r="AA79" s="128" t="s">
        <v>5534</v>
      </c>
      <c r="AB79" s="48" t="s">
        <v>1619</v>
      </c>
      <c r="AC79" s="10" t="s">
        <v>1227</v>
      </c>
      <c r="AD79" s="48" t="s">
        <v>413</v>
      </c>
      <c r="AE79" s="110" t="s">
        <v>413</v>
      </c>
      <c r="AF79" s="110" t="str">
        <f>LEFT(Table114202123172726292830[[#This Row],[Barcode]],7)</f>
        <v>.</v>
      </c>
      <c r="AG79" s="50" t="s">
        <v>413</v>
      </c>
      <c r="AH79" s="124"/>
      <c r="AI79" s="145" t="s">
        <v>1636</v>
      </c>
      <c r="AJ79" t="str">
        <f>_xlfn.CONCAT("CL_",LEFT(Table114202123172726292830[[#This Row],[Location]],1),LEFT(Table114202123172726292830[[#This Row],[Location]],2),"-0",MID(Table114202123172726292830[[#This Row],[Location]],4,1),":0",RIGHT(Table114202123172726292830[[#This Row],[Location]],1))</f>
        <v>CL_AA2-07:01</v>
      </c>
    </row>
    <row r="80" spans="27:36" x14ac:dyDescent="0.35">
      <c r="AA80" s="128" t="s">
        <v>5534</v>
      </c>
      <c r="AB80" s="48" t="s">
        <v>1619</v>
      </c>
      <c r="AC80" s="10" t="s">
        <v>1228</v>
      </c>
      <c r="AD80" s="48" t="s">
        <v>413</v>
      </c>
      <c r="AE80" s="110" t="s">
        <v>413</v>
      </c>
      <c r="AF80" s="110" t="str">
        <f>LEFT(Table114202123172726292830[[#This Row],[Barcode]],7)</f>
        <v>.</v>
      </c>
      <c r="AG80" s="50" t="s">
        <v>413</v>
      </c>
      <c r="AH80" s="124"/>
      <c r="AI80" s="145" t="s">
        <v>1636</v>
      </c>
      <c r="AJ80" t="str">
        <f>_xlfn.CONCAT("CL_",LEFT(Table114202123172726292830[[#This Row],[Location]],1),LEFT(Table114202123172726292830[[#This Row],[Location]],2),"-0",MID(Table114202123172726292830[[#This Row],[Location]],4,1),":0",RIGHT(Table114202123172726292830[[#This Row],[Location]],1))</f>
        <v>CL_AA2-07:02</v>
      </c>
    </row>
    <row r="81" spans="27:36" x14ac:dyDescent="0.35">
      <c r="AA81" s="128" t="s">
        <v>5534</v>
      </c>
      <c r="AB81" s="48" t="s">
        <v>1619</v>
      </c>
      <c r="AC81" s="10" t="s">
        <v>1229</v>
      </c>
      <c r="AD81" s="48" t="s">
        <v>413</v>
      </c>
      <c r="AE81" s="110" t="s">
        <v>413</v>
      </c>
      <c r="AF81" s="110" t="str">
        <f>LEFT(Table114202123172726292830[[#This Row],[Barcode]],7)</f>
        <v>.</v>
      </c>
      <c r="AG81" s="50" t="s">
        <v>413</v>
      </c>
      <c r="AH81" s="124"/>
      <c r="AI81" s="145" t="s">
        <v>1636</v>
      </c>
      <c r="AJ81" t="str">
        <f>_xlfn.CONCAT("CL_",LEFT(Table114202123172726292830[[#This Row],[Location]],1),LEFT(Table114202123172726292830[[#This Row],[Location]],2),"-0",MID(Table114202123172726292830[[#This Row],[Location]],4,1),":0",RIGHT(Table114202123172726292830[[#This Row],[Location]],1))</f>
        <v>CL_AA2-07:03</v>
      </c>
    </row>
    <row r="82" spans="27:36" x14ac:dyDescent="0.35">
      <c r="AA82" s="128" t="s">
        <v>5534</v>
      </c>
      <c r="AB82" s="48" t="s">
        <v>1619</v>
      </c>
      <c r="AC82" s="10" t="s">
        <v>1230</v>
      </c>
      <c r="AD82" s="48" t="s">
        <v>413</v>
      </c>
      <c r="AE82" s="110" t="s">
        <v>413</v>
      </c>
      <c r="AF82" s="110" t="str">
        <f>LEFT(Table114202123172726292830[[#This Row],[Barcode]],7)</f>
        <v>.</v>
      </c>
      <c r="AG82" s="50" t="s">
        <v>413</v>
      </c>
      <c r="AH82" s="124"/>
      <c r="AI82" s="145" t="s">
        <v>1636</v>
      </c>
      <c r="AJ82" t="str">
        <f>_xlfn.CONCAT("CL_",LEFT(Table114202123172726292830[[#This Row],[Location]],1),LEFT(Table114202123172726292830[[#This Row],[Location]],2),"-0",MID(Table114202123172726292830[[#This Row],[Location]],4,1),":0",RIGHT(Table114202123172726292830[[#This Row],[Location]],1))</f>
        <v>CL_AA2-07:04</v>
      </c>
    </row>
    <row r="83" spans="27:36" x14ac:dyDescent="0.35">
      <c r="AA83" s="128" t="s">
        <v>5534</v>
      </c>
      <c r="AB83" s="48" t="s">
        <v>1620</v>
      </c>
      <c r="AC83" s="10" t="s">
        <v>1231</v>
      </c>
      <c r="AD83" s="48" t="s">
        <v>413</v>
      </c>
      <c r="AE83" s="110" t="s">
        <v>413</v>
      </c>
      <c r="AF83" s="110" t="str">
        <f>LEFT(Table114202123172726292830[[#This Row],[Barcode]],7)</f>
        <v>.</v>
      </c>
      <c r="AG83" s="50" t="s">
        <v>413</v>
      </c>
      <c r="AH83" s="124"/>
      <c r="AI83" s="145" t="s">
        <v>1636</v>
      </c>
      <c r="AJ83" t="str">
        <f>_xlfn.CONCAT("CL_",LEFT(Table114202123172726292830[[#This Row],[Location]],1),LEFT(Table114202123172726292830[[#This Row],[Location]],2),"-0",MID(Table114202123172726292830[[#This Row],[Location]],4,1),":0",RIGHT(Table114202123172726292830[[#This Row],[Location]],1))</f>
        <v>CL_AA3-01:01</v>
      </c>
    </row>
    <row r="84" spans="27:36" x14ac:dyDescent="0.35">
      <c r="AA84" s="128" t="s">
        <v>5534</v>
      </c>
      <c r="AB84" s="48" t="s">
        <v>1620</v>
      </c>
      <c r="AC84" s="10" t="s">
        <v>1232</v>
      </c>
      <c r="AD84" s="48" t="s">
        <v>413</v>
      </c>
      <c r="AE84" s="110" t="s">
        <v>413</v>
      </c>
      <c r="AF84" s="110" t="str">
        <f>LEFT(Table114202123172726292830[[#This Row],[Barcode]],7)</f>
        <v>.</v>
      </c>
      <c r="AG84" s="50" t="s">
        <v>413</v>
      </c>
      <c r="AH84" s="124"/>
      <c r="AI84" s="145" t="s">
        <v>1636</v>
      </c>
      <c r="AJ84" t="str">
        <f>_xlfn.CONCAT("CL_",LEFT(Table114202123172726292830[[#This Row],[Location]],1),LEFT(Table114202123172726292830[[#This Row],[Location]],2),"-0",MID(Table114202123172726292830[[#This Row],[Location]],4,1),":0",RIGHT(Table114202123172726292830[[#This Row],[Location]],1))</f>
        <v>CL_AA3-01:02</v>
      </c>
    </row>
    <row r="85" spans="27:36" x14ac:dyDescent="0.35">
      <c r="AA85" s="128" t="s">
        <v>5534</v>
      </c>
      <c r="AB85" s="48" t="s">
        <v>1620</v>
      </c>
      <c r="AC85" s="10" t="s">
        <v>1233</v>
      </c>
      <c r="AD85" s="48" t="s">
        <v>413</v>
      </c>
      <c r="AE85" s="110" t="s">
        <v>413</v>
      </c>
      <c r="AF85" s="110" t="str">
        <f>LEFT(Table114202123172726292830[[#This Row],[Barcode]],7)</f>
        <v>.</v>
      </c>
      <c r="AG85" s="50" t="s">
        <v>413</v>
      </c>
      <c r="AH85" s="124"/>
      <c r="AI85" s="145" t="s">
        <v>1636</v>
      </c>
      <c r="AJ85" t="str">
        <f>_xlfn.CONCAT("CL_",LEFT(Table114202123172726292830[[#This Row],[Location]],1),LEFT(Table114202123172726292830[[#This Row],[Location]],2),"-0",MID(Table114202123172726292830[[#This Row],[Location]],4,1),":0",RIGHT(Table114202123172726292830[[#This Row],[Location]],1))</f>
        <v>CL_AA3-01:03</v>
      </c>
    </row>
    <row r="86" spans="27:36" x14ac:dyDescent="0.35">
      <c r="AA86" s="128" t="s">
        <v>5534</v>
      </c>
      <c r="AB86" s="48" t="s">
        <v>1620</v>
      </c>
      <c r="AC86" s="10" t="s">
        <v>1234</v>
      </c>
      <c r="AD86" s="48" t="s">
        <v>413</v>
      </c>
      <c r="AE86" s="110" t="s">
        <v>413</v>
      </c>
      <c r="AF86" s="110" t="str">
        <f>LEFT(Table114202123172726292830[[#This Row],[Barcode]],7)</f>
        <v>.</v>
      </c>
      <c r="AG86" s="50" t="s">
        <v>413</v>
      </c>
      <c r="AH86" s="124"/>
      <c r="AI86" s="145" t="s">
        <v>1636</v>
      </c>
      <c r="AJ86" t="str">
        <f>_xlfn.CONCAT("CL_",LEFT(Table114202123172726292830[[#This Row],[Location]],1),LEFT(Table114202123172726292830[[#This Row],[Location]],2),"-0",MID(Table114202123172726292830[[#This Row],[Location]],4,1),":0",RIGHT(Table114202123172726292830[[#This Row],[Location]],1))</f>
        <v>CL_AA3-01:04</v>
      </c>
    </row>
    <row r="87" spans="27:36" x14ac:dyDescent="0.35">
      <c r="AA87" s="128" t="s">
        <v>5534</v>
      </c>
      <c r="AB87" s="48" t="s">
        <v>1621</v>
      </c>
      <c r="AC87" s="10" t="s">
        <v>1235</v>
      </c>
      <c r="AD87" s="48" t="s">
        <v>413</v>
      </c>
      <c r="AE87" s="110" t="s">
        <v>413</v>
      </c>
      <c r="AF87" s="110" t="str">
        <f>LEFT(Table114202123172726292830[[#This Row],[Barcode]],7)</f>
        <v>.</v>
      </c>
      <c r="AG87" s="50" t="s">
        <v>413</v>
      </c>
      <c r="AH87" s="124"/>
      <c r="AI87" s="145" t="s">
        <v>1636</v>
      </c>
      <c r="AJ87" t="str">
        <f>_xlfn.CONCAT("CL_",LEFT(Table114202123172726292830[[#This Row],[Location]],1),LEFT(Table114202123172726292830[[#This Row],[Location]],2),"-0",MID(Table114202123172726292830[[#This Row],[Location]],4,1),":0",RIGHT(Table114202123172726292830[[#This Row],[Location]],1))</f>
        <v>CL_AA3-02:01</v>
      </c>
    </row>
    <row r="88" spans="27:36" x14ac:dyDescent="0.35">
      <c r="AA88" s="128" t="s">
        <v>5534</v>
      </c>
      <c r="AB88" s="48" t="s">
        <v>1621</v>
      </c>
      <c r="AC88" s="10" t="s">
        <v>1236</v>
      </c>
      <c r="AD88" s="48" t="s">
        <v>413</v>
      </c>
      <c r="AE88" s="110" t="s">
        <v>413</v>
      </c>
      <c r="AF88" s="110" t="str">
        <f>LEFT(Table114202123172726292830[[#This Row],[Barcode]],7)</f>
        <v>.</v>
      </c>
      <c r="AG88" s="50" t="s">
        <v>413</v>
      </c>
      <c r="AH88" s="124"/>
      <c r="AI88" s="145" t="s">
        <v>1636</v>
      </c>
      <c r="AJ88" t="str">
        <f>_xlfn.CONCAT("CL_",LEFT(Table114202123172726292830[[#This Row],[Location]],1),LEFT(Table114202123172726292830[[#This Row],[Location]],2),"-0",MID(Table114202123172726292830[[#This Row],[Location]],4,1),":0",RIGHT(Table114202123172726292830[[#This Row],[Location]],1))</f>
        <v>CL_AA3-02:02</v>
      </c>
    </row>
    <row r="89" spans="27:36" x14ac:dyDescent="0.35">
      <c r="AA89" s="128" t="s">
        <v>5534</v>
      </c>
      <c r="AB89" s="48" t="s">
        <v>1621</v>
      </c>
      <c r="AC89" s="10" t="s">
        <v>1237</v>
      </c>
      <c r="AD89" s="48" t="s">
        <v>413</v>
      </c>
      <c r="AE89" s="110" t="s">
        <v>413</v>
      </c>
      <c r="AF89" s="110" t="str">
        <f>LEFT(Table114202123172726292830[[#This Row],[Barcode]],7)</f>
        <v>.</v>
      </c>
      <c r="AG89" s="50" t="s">
        <v>413</v>
      </c>
      <c r="AH89" s="124"/>
      <c r="AI89" s="145" t="s">
        <v>1636</v>
      </c>
      <c r="AJ89" t="str">
        <f>_xlfn.CONCAT("CL_",LEFT(Table114202123172726292830[[#This Row],[Location]],1),LEFT(Table114202123172726292830[[#This Row],[Location]],2),"-0",MID(Table114202123172726292830[[#This Row],[Location]],4,1),":0",RIGHT(Table114202123172726292830[[#This Row],[Location]],1))</f>
        <v>CL_AA3-02:03</v>
      </c>
    </row>
    <row r="90" spans="27:36" x14ac:dyDescent="0.35">
      <c r="AA90" s="128" t="s">
        <v>5534</v>
      </c>
      <c r="AB90" s="48" t="s">
        <v>1621</v>
      </c>
      <c r="AC90" s="10" t="s">
        <v>1238</v>
      </c>
      <c r="AD90" s="48" t="s">
        <v>413</v>
      </c>
      <c r="AE90" s="110" t="s">
        <v>413</v>
      </c>
      <c r="AF90" s="110" t="str">
        <f>LEFT(Table114202123172726292830[[#This Row],[Barcode]],7)</f>
        <v>.</v>
      </c>
      <c r="AG90" s="50" t="s">
        <v>413</v>
      </c>
      <c r="AH90" s="124"/>
      <c r="AI90" s="145" t="s">
        <v>1636</v>
      </c>
      <c r="AJ90" t="str">
        <f>_xlfn.CONCAT("CL_",LEFT(Table114202123172726292830[[#This Row],[Location]],1),LEFT(Table114202123172726292830[[#This Row],[Location]],2),"-0",MID(Table114202123172726292830[[#This Row],[Location]],4,1),":0",RIGHT(Table114202123172726292830[[#This Row],[Location]],1))</f>
        <v>CL_AA3-02:04</v>
      </c>
    </row>
    <row r="91" spans="27:36" x14ac:dyDescent="0.35">
      <c r="AA91" s="128" t="s">
        <v>5534</v>
      </c>
      <c r="AB91" s="48" t="s">
        <v>1622</v>
      </c>
      <c r="AC91" s="10" t="s">
        <v>1239</v>
      </c>
      <c r="AD91" s="48" t="s">
        <v>413</v>
      </c>
      <c r="AE91" s="110" t="s">
        <v>413</v>
      </c>
      <c r="AF91" s="110" t="str">
        <f>LEFT(Table114202123172726292830[[#This Row],[Barcode]],7)</f>
        <v>.</v>
      </c>
      <c r="AG91" s="50" t="s">
        <v>413</v>
      </c>
      <c r="AH91" s="124"/>
      <c r="AI91" s="145" t="s">
        <v>1636</v>
      </c>
      <c r="AJ91" t="str">
        <f>_xlfn.CONCAT("CL_",LEFT(Table114202123172726292830[[#This Row],[Location]],1),LEFT(Table114202123172726292830[[#This Row],[Location]],2),"-0",MID(Table114202123172726292830[[#This Row],[Location]],4,1),":0",RIGHT(Table114202123172726292830[[#This Row],[Location]],1))</f>
        <v>CL_AA3-03:01</v>
      </c>
    </row>
    <row r="92" spans="27:36" x14ac:dyDescent="0.35">
      <c r="AA92" s="128" t="s">
        <v>5534</v>
      </c>
      <c r="AB92" s="48" t="s">
        <v>1622</v>
      </c>
      <c r="AC92" s="10" t="s">
        <v>1240</v>
      </c>
      <c r="AD92" s="48" t="s">
        <v>413</v>
      </c>
      <c r="AE92" s="110" t="s">
        <v>413</v>
      </c>
      <c r="AF92" s="110" t="str">
        <f>LEFT(Table114202123172726292830[[#This Row],[Barcode]],7)</f>
        <v>.</v>
      </c>
      <c r="AG92" s="50" t="s">
        <v>413</v>
      </c>
      <c r="AH92" s="124"/>
      <c r="AI92" s="145" t="s">
        <v>1636</v>
      </c>
      <c r="AJ92" t="str">
        <f>_xlfn.CONCAT("CL_",LEFT(Table114202123172726292830[[#This Row],[Location]],1),LEFT(Table114202123172726292830[[#This Row],[Location]],2),"-0",MID(Table114202123172726292830[[#This Row],[Location]],4,1),":0",RIGHT(Table114202123172726292830[[#This Row],[Location]],1))</f>
        <v>CL_AA3-03:02</v>
      </c>
    </row>
    <row r="93" spans="27:36" x14ac:dyDescent="0.35">
      <c r="AA93" s="128" t="s">
        <v>5534</v>
      </c>
      <c r="AB93" s="48" t="s">
        <v>1622</v>
      </c>
      <c r="AC93" s="10" t="s">
        <v>1241</v>
      </c>
      <c r="AD93" s="48" t="s">
        <v>413</v>
      </c>
      <c r="AE93" s="110" t="s">
        <v>413</v>
      </c>
      <c r="AF93" s="110" t="str">
        <f>LEFT(Table114202123172726292830[[#This Row],[Barcode]],7)</f>
        <v>.</v>
      </c>
      <c r="AG93" s="50" t="s">
        <v>413</v>
      </c>
      <c r="AH93" s="124"/>
      <c r="AI93" s="145" t="s">
        <v>1636</v>
      </c>
      <c r="AJ93" t="str">
        <f>_xlfn.CONCAT("CL_",LEFT(Table114202123172726292830[[#This Row],[Location]],1),LEFT(Table114202123172726292830[[#This Row],[Location]],2),"-0",MID(Table114202123172726292830[[#This Row],[Location]],4,1),":0",RIGHT(Table114202123172726292830[[#This Row],[Location]],1))</f>
        <v>CL_AA3-03:03</v>
      </c>
    </row>
    <row r="94" spans="27:36" x14ac:dyDescent="0.35">
      <c r="AA94" s="128" t="s">
        <v>5534</v>
      </c>
      <c r="AB94" s="48" t="s">
        <v>1622</v>
      </c>
      <c r="AC94" s="10" t="s">
        <v>1242</v>
      </c>
      <c r="AD94" s="48" t="s">
        <v>413</v>
      </c>
      <c r="AE94" s="110" t="s">
        <v>413</v>
      </c>
      <c r="AF94" s="110" t="str">
        <f>LEFT(Table114202123172726292830[[#This Row],[Barcode]],7)</f>
        <v>.</v>
      </c>
      <c r="AG94" s="50" t="s">
        <v>413</v>
      </c>
      <c r="AH94" s="124"/>
      <c r="AI94" s="145" t="s">
        <v>1636</v>
      </c>
      <c r="AJ94" t="str">
        <f>_xlfn.CONCAT("CL_",LEFT(Table114202123172726292830[[#This Row],[Location]],1),LEFT(Table114202123172726292830[[#This Row],[Location]],2),"-0",MID(Table114202123172726292830[[#This Row],[Location]],4,1),":0",RIGHT(Table114202123172726292830[[#This Row],[Location]],1))</f>
        <v>CL_AA3-03:04</v>
      </c>
    </row>
    <row r="95" spans="27:36" x14ac:dyDescent="0.35">
      <c r="AA95" s="128" t="s">
        <v>5534</v>
      </c>
      <c r="AB95" s="48" t="s">
        <v>1623</v>
      </c>
      <c r="AC95" s="10" t="s">
        <v>1243</v>
      </c>
      <c r="AD95" s="48" t="s">
        <v>413</v>
      </c>
      <c r="AE95" s="110" t="s">
        <v>413</v>
      </c>
      <c r="AF95" s="110" t="str">
        <f>LEFT(Table114202123172726292830[[#This Row],[Barcode]],7)</f>
        <v>.</v>
      </c>
      <c r="AG95" s="50" t="s">
        <v>413</v>
      </c>
      <c r="AH95" s="124"/>
      <c r="AI95" s="145" t="s">
        <v>1636</v>
      </c>
      <c r="AJ95" t="str">
        <f>_xlfn.CONCAT("CL_",LEFT(Table114202123172726292830[[#This Row],[Location]],1),LEFT(Table114202123172726292830[[#This Row],[Location]],2),"-0",MID(Table114202123172726292830[[#This Row],[Location]],4,1),":0",RIGHT(Table114202123172726292830[[#This Row],[Location]],1))</f>
        <v>CL_AA3-04:01</v>
      </c>
    </row>
    <row r="96" spans="27:36" x14ac:dyDescent="0.35">
      <c r="AA96" s="128" t="s">
        <v>5534</v>
      </c>
      <c r="AB96" s="48" t="s">
        <v>1623</v>
      </c>
      <c r="AC96" s="10" t="s">
        <v>1244</v>
      </c>
      <c r="AD96" s="48" t="s">
        <v>413</v>
      </c>
      <c r="AE96" s="110" t="s">
        <v>413</v>
      </c>
      <c r="AF96" s="110" t="str">
        <f>LEFT(Table114202123172726292830[[#This Row],[Barcode]],7)</f>
        <v>.</v>
      </c>
      <c r="AG96" s="50" t="s">
        <v>413</v>
      </c>
      <c r="AH96" s="124"/>
      <c r="AI96" s="145" t="s">
        <v>1636</v>
      </c>
      <c r="AJ96" t="str">
        <f>_xlfn.CONCAT("CL_",LEFT(Table114202123172726292830[[#This Row],[Location]],1),LEFT(Table114202123172726292830[[#This Row],[Location]],2),"-0",MID(Table114202123172726292830[[#This Row],[Location]],4,1),":0",RIGHT(Table114202123172726292830[[#This Row],[Location]],1))</f>
        <v>CL_AA3-04:02</v>
      </c>
    </row>
    <row r="97" spans="27:36" x14ac:dyDescent="0.35">
      <c r="AA97" s="128" t="s">
        <v>5534</v>
      </c>
      <c r="AB97" s="48" t="s">
        <v>1623</v>
      </c>
      <c r="AC97" s="10" t="s">
        <v>1245</v>
      </c>
      <c r="AD97" s="48" t="s">
        <v>413</v>
      </c>
      <c r="AE97" s="110" t="s">
        <v>413</v>
      </c>
      <c r="AF97" s="110" t="str">
        <f>LEFT(Table114202123172726292830[[#This Row],[Barcode]],7)</f>
        <v>.</v>
      </c>
      <c r="AG97" s="50" t="s">
        <v>413</v>
      </c>
      <c r="AH97" s="124"/>
      <c r="AI97" s="145" t="s">
        <v>1636</v>
      </c>
      <c r="AJ97" t="str">
        <f>_xlfn.CONCAT("CL_",LEFT(Table114202123172726292830[[#This Row],[Location]],1),LEFT(Table114202123172726292830[[#This Row],[Location]],2),"-0",MID(Table114202123172726292830[[#This Row],[Location]],4,1),":0",RIGHT(Table114202123172726292830[[#This Row],[Location]],1))</f>
        <v>CL_AA3-04:03</v>
      </c>
    </row>
    <row r="98" spans="27:36" x14ac:dyDescent="0.35">
      <c r="AA98" s="128" t="s">
        <v>5534</v>
      </c>
      <c r="AB98" s="48" t="s">
        <v>1623</v>
      </c>
      <c r="AC98" s="10" t="s">
        <v>1246</v>
      </c>
      <c r="AD98" s="48" t="s">
        <v>413</v>
      </c>
      <c r="AE98" s="110" t="s">
        <v>413</v>
      </c>
      <c r="AF98" s="110" t="str">
        <f>LEFT(Table114202123172726292830[[#This Row],[Barcode]],7)</f>
        <v>.</v>
      </c>
      <c r="AG98" s="50" t="s">
        <v>413</v>
      </c>
      <c r="AH98" s="124"/>
      <c r="AI98" s="145" t="s">
        <v>1636</v>
      </c>
      <c r="AJ98" t="str">
        <f>_xlfn.CONCAT("CL_",LEFT(Table114202123172726292830[[#This Row],[Location]],1),LEFT(Table114202123172726292830[[#This Row],[Location]],2),"-0",MID(Table114202123172726292830[[#This Row],[Location]],4,1),":0",RIGHT(Table114202123172726292830[[#This Row],[Location]],1))</f>
        <v>CL_AA3-04:04</v>
      </c>
    </row>
    <row r="99" spans="27:36" x14ac:dyDescent="0.35">
      <c r="AA99" s="128" t="s">
        <v>5534</v>
      </c>
      <c r="AB99" s="48" t="s">
        <v>1624</v>
      </c>
      <c r="AC99" s="10" t="s">
        <v>1247</v>
      </c>
      <c r="AD99" s="48" t="s">
        <v>413</v>
      </c>
      <c r="AE99" s="110" t="s">
        <v>413</v>
      </c>
      <c r="AF99" s="110" t="str">
        <f>LEFT(Table114202123172726292830[[#This Row],[Barcode]],7)</f>
        <v>.</v>
      </c>
      <c r="AG99" s="50" t="s">
        <v>413</v>
      </c>
      <c r="AH99" s="124"/>
      <c r="AI99" s="145" t="s">
        <v>1636</v>
      </c>
      <c r="AJ99" t="str">
        <f>_xlfn.CONCAT("CL_",LEFT(Table114202123172726292830[[#This Row],[Location]],1),LEFT(Table114202123172726292830[[#This Row],[Location]],2),"-0",MID(Table114202123172726292830[[#This Row],[Location]],4,1),":0",RIGHT(Table114202123172726292830[[#This Row],[Location]],1))</f>
        <v>CL_AA3-05:01</v>
      </c>
    </row>
    <row r="100" spans="27:36" x14ac:dyDescent="0.35">
      <c r="AA100" s="128" t="s">
        <v>5534</v>
      </c>
      <c r="AB100" s="48" t="s">
        <v>1624</v>
      </c>
      <c r="AC100" s="10" t="s">
        <v>1248</v>
      </c>
      <c r="AD100" s="48" t="s">
        <v>413</v>
      </c>
      <c r="AE100" s="110" t="s">
        <v>413</v>
      </c>
      <c r="AF100" s="110" t="str">
        <f>LEFT(Table114202123172726292830[[#This Row],[Barcode]],7)</f>
        <v>.</v>
      </c>
      <c r="AG100" s="50" t="s">
        <v>413</v>
      </c>
      <c r="AH100" s="124"/>
      <c r="AI100" s="145" t="s">
        <v>1636</v>
      </c>
      <c r="AJ100" t="str">
        <f>_xlfn.CONCAT("CL_",LEFT(Table114202123172726292830[[#This Row],[Location]],1),LEFT(Table114202123172726292830[[#This Row],[Location]],2),"-0",MID(Table114202123172726292830[[#This Row],[Location]],4,1),":0",RIGHT(Table114202123172726292830[[#This Row],[Location]],1))</f>
        <v>CL_AA3-05:02</v>
      </c>
    </row>
    <row r="101" spans="27:36" x14ac:dyDescent="0.35">
      <c r="AA101" s="128" t="s">
        <v>5534</v>
      </c>
      <c r="AB101" s="48" t="s">
        <v>1624</v>
      </c>
      <c r="AC101" s="10" t="s">
        <v>1249</v>
      </c>
      <c r="AD101" s="48" t="s">
        <v>413</v>
      </c>
      <c r="AE101" s="110" t="s">
        <v>413</v>
      </c>
      <c r="AF101" s="110" t="str">
        <f>LEFT(Table114202123172726292830[[#This Row],[Barcode]],7)</f>
        <v>.</v>
      </c>
      <c r="AG101" s="50" t="s">
        <v>413</v>
      </c>
      <c r="AH101" s="124"/>
      <c r="AI101" s="145" t="s">
        <v>1636</v>
      </c>
      <c r="AJ101" t="str">
        <f>_xlfn.CONCAT("CL_",LEFT(Table114202123172726292830[[#This Row],[Location]],1),LEFT(Table114202123172726292830[[#This Row],[Location]],2),"-0",MID(Table114202123172726292830[[#This Row],[Location]],4,1),":0",RIGHT(Table114202123172726292830[[#This Row],[Location]],1))</f>
        <v>CL_AA3-05:03</v>
      </c>
    </row>
    <row r="102" spans="27:36" x14ac:dyDescent="0.35">
      <c r="AA102" s="128" t="s">
        <v>5534</v>
      </c>
      <c r="AB102" s="48" t="s">
        <v>1624</v>
      </c>
      <c r="AC102" s="10" t="s">
        <v>1250</v>
      </c>
      <c r="AD102" s="48" t="s">
        <v>413</v>
      </c>
      <c r="AE102" s="110" t="s">
        <v>413</v>
      </c>
      <c r="AF102" s="110" t="str">
        <f>LEFT(Table114202123172726292830[[#This Row],[Barcode]],7)</f>
        <v>.</v>
      </c>
      <c r="AG102" s="50" t="s">
        <v>413</v>
      </c>
      <c r="AH102" s="124"/>
      <c r="AI102" s="145" t="s">
        <v>1636</v>
      </c>
      <c r="AJ102" t="str">
        <f>_xlfn.CONCAT("CL_",LEFT(Table114202123172726292830[[#This Row],[Location]],1),LEFT(Table114202123172726292830[[#This Row],[Location]],2),"-0",MID(Table114202123172726292830[[#This Row],[Location]],4,1),":0",RIGHT(Table114202123172726292830[[#This Row],[Location]],1))</f>
        <v>CL_AA3-05:04</v>
      </c>
    </row>
    <row r="103" spans="27:36" x14ac:dyDescent="0.35">
      <c r="AA103" s="128" t="s">
        <v>5534</v>
      </c>
      <c r="AB103" s="48" t="s">
        <v>1625</v>
      </c>
      <c r="AC103" s="10" t="s">
        <v>1251</v>
      </c>
      <c r="AD103" s="48" t="s">
        <v>1474</v>
      </c>
      <c r="AE103" s="110" t="s">
        <v>1461</v>
      </c>
      <c r="AF103" s="110" t="str">
        <f>LEFT(Table114202123172726292830[[#This Row],[Barcode]],7)</f>
        <v>YZUP003</v>
      </c>
      <c r="AG103" s="50" t="s">
        <v>3942</v>
      </c>
      <c r="AH103" s="124">
        <v>28</v>
      </c>
      <c r="AI103" s="145" t="s">
        <v>2353</v>
      </c>
      <c r="AJ103" t="str">
        <f>_xlfn.CONCAT("CL_",LEFT(Table114202123172726292830[[#This Row],[Location]],1),LEFT(Table114202123172726292830[[#This Row],[Location]],2),"-0",MID(Table114202123172726292830[[#This Row],[Location]],4,1),":0",RIGHT(Table114202123172726292830[[#This Row],[Location]],1))</f>
        <v>CL_AA3-06:01</v>
      </c>
    </row>
    <row r="104" spans="27:36" x14ac:dyDescent="0.35">
      <c r="AA104" s="128" t="s">
        <v>5534</v>
      </c>
      <c r="AB104" s="48" t="s">
        <v>1625</v>
      </c>
      <c r="AC104" s="10" t="s">
        <v>1252</v>
      </c>
      <c r="AD104" s="48" t="s">
        <v>413</v>
      </c>
      <c r="AE104" s="110" t="s">
        <v>413</v>
      </c>
      <c r="AF104" s="110" t="str">
        <f>LEFT(Table114202123172726292830[[#This Row],[Barcode]],7)</f>
        <v>.</v>
      </c>
      <c r="AG104" s="50" t="s">
        <v>413</v>
      </c>
      <c r="AH104" s="124"/>
      <c r="AI104" s="145" t="s">
        <v>1636</v>
      </c>
      <c r="AJ104" t="str">
        <f>_xlfn.CONCAT("CL_",LEFT(Table114202123172726292830[[#This Row],[Location]],1),LEFT(Table114202123172726292830[[#This Row],[Location]],2),"-0",MID(Table114202123172726292830[[#This Row],[Location]],4,1),":0",RIGHT(Table114202123172726292830[[#This Row],[Location]],1))</f>
        <v>CL_AA3-06:02</v>
      </c>
    </row>
    <row r="105" spans="27:36" x14ac:dyDescent="0.35">
      <c r="AA105" s="128" t="s">
        <v>5534</v>
      </c>
      <c r="AB105" s="48" t="s">
        <v>1625</v>
      </c>
      <c r="AC105" s="10" t="s">
        <v>1253</v>
      </c>
      <c r="AD105" s="48" t="s">
        <v>413</v>
      </c>
      <c r="AE105" s="110" t="s">
        <v>413</v>
      </c>
      <c r="AF105" s="110" t="str">
        <f>LEFT(Table114202123172726292830[[#This Row],[Barcode]],7)</f>
        <v>.</v>
      </c>
      <c r="AG105" s="50" t="s">
        <v>413</v>
      </c>
      <c r="AH105" s="124"/>
      <c r="AI105" s="145" t="s">
        <v>1636</v>
      </c>
      <c r="AJ105" t="str">
        <f>_xlfn.CONCAT("CL_",LEFT(Table114202123172726292830[[#This Row],[Location]],1),LEFT(Table114202123172726292830[[#This Row],[Location]],2),"-0",MID(Table114202123172726292830[[#This Row],[Location]],4,1),":0",RIGHT(Table114202123172726292830[[#This Row],[Location]],1))</f>
        <v>CL_AA3-06:03</v>
      </c>
    </row>
    <row r="106" spans="27:36" x14ac:dyDescent="0.35">
      <c r="AA106" s="128" t="s">
        <v>5534</v>
      </c>
      <c r="AB106" s="48" t="s">
        <v>1625</v>
      </c>
      <c r="AC106" s="10" t="s">
        <v>1254</v>
      </c>
      <c r="AD106" s="48" t="s">
        <v>413</v>
      </c>
      <c r="AE106" s="110" t="s">
        <v>413</v>
      </c>
      <c r="AF106" s="110" t="str">
        <f>LEFT(Table114202123172726292830[[#This Row],[Barcode]],7)</f>
        <v>.</v>
      </c>
      <c r="AG106" s="50" t="s">
        <v>413</v>
      </c>
      <c r="AH106" s="124"/>
      <c r="AI106" s="145" t="s">
        <v>1636</v>
      </c>
      <c r="AJ106" t="str">
        <f>_xlfn.CONCAT("CL_",LEFT(Table114202123172726292830[[#This Row],[Location]],1),LEFT(Table114202123172726292830[[#This Row],[Location]],2),"-0",MID(Table114202123172726292830[[#This Row],[Location]],4,1),":0",RIGHT(Table114202123172726292830[[#This Row],[Location]],1))</f>
        <v>CL_AA3-06:04</v>
      </c>
    </row>
    <row r="107" spans="27:36" x14ac:dyDescent="0.35">
      <c r="AA107" s="128" t="s">
        <v>5534</v>
      </c>
      <c r="AB107" s="48" t="s">
        <v>1626</v>
      </c>
      <c r="AC107" s="10" t="s">
        <v>1255</v>
      </c>
      <c r="AD107" s="48" t="s">
        <v>413</v>
      </c>
      <c r="AE107" s="110" t="s">
        <v>413</v>
      </c>
      <c r="AF107" s="110" t="str">
        <f>LEFT(Table114202123172726292830[[#This Row],[Barcode]],7)</f>
        <v>.</v>
      </c>
      <c r="AG107" s="50" t="s">
        <v>413</v>
      </c>
      <c r="AH107" s="124"/>
      <c r="AI107" s="145" t="s">
        <v>1636</v>
      </c>
      <c r="AJ107" t="str">
        <f>_xlfn.CONCAT("CL_",LEFT(Table114202123172726292830[[#This Row],[Location]],1),LEFT(Table114202123172726292830[[#This Row],[Location]],2),"-0",MID(Table114202123172726292830[[#This Row],[Location]],4,1),":0",RIGHT(Table114202123172726292830[[#This Row],[Location]],1))</f>
        <v>CL_AA3-07:01</v>
      </c>
    </row>
    <row r="108" spans="27:36" x14ac:dyDescent="0.35">
      <c r="AA108" s="128" t="s">
        <v>5534</v>
      </c>
      <c r="AB108" s="48" t="s">
        <v>1626</v>
      </c>
      <c r="AC108" s="10" t="s">
        <v>1256</v>
      </c>
      <c r="AD108" s="48" t="s">
        <v>413</v>
      </c>
      <c r="AE108" s="110" t="s">
        <v>413</v>
      </c>
      <c r="AF108" s="110" t="str">
        <f>LEFT(Table114202123172726292830[[#This Row],[Barcode]],7)</f>
        <v>.</v>
      </c>
      <c r="AG108" s="50" t="s">
        <v>413</v>
      </c>
      <c r="AH108" s="124"/>
      <c r="AI108" s="145" t="s">
        <v>1636</v>
      </c>
      <c r="AJ108" t="str">
        <f>_xlfn.CONCAT("CL_",LEFT(Table114202123172726292830[[#This Row],[Location]],1),LEFT(Table114202123172726292830[[#This Row],[Location]],2),"-0",MID(Table114202123172726292830[[#This Row],[Location]],4,1),":0",RIGHT(Table114202123172726292830[[#This Row],[Location]],1))</f>
        <v>CL_AA3-07:02</v>
      </c>
    </row>
    <row r="109" spans="27:36" x14ac:dyDescent="0.35">
      <c r="AA109" s="128" t="s">
        <v>5534</v>
      </c>
      <c r="AB109" s="48" t="s">
        <v>1626</v>
      </c>
      <c r="AC109" s="10" t="s">
        <v>1257</v>
      </c>
      <c r="AD109" s="48" t="s">
        <v>413</v>
      </c>
      <c r="AE109" s="110" t="s">
        <v>413</v>
      </c>
      <c r="AF109" s="110" t="str">
        <f>LEFT(Table114202123172726292830[[#This Row],[Barcode]],7)</f>
        <v>.</v>
      </c>
      <c r="AG109" s="50" t="s">
        <v>413</v>
      </c>
      <c r="AH109" s="124"/>
      <c r="AI109" s="145" t="s">
        <v>1636</v>
      </c>
      <c r="AJ109" t="str">
        <f>_xlfn.CONCAT("CL_",LEFT(Table114202123172726292830[[#This Row],[Location]],1),LEFT(Table114202123172726292830[[#This Row],[Location]],2),"-0",MID(Table114202123172726292830[[#This Row],[Location]],4,1),":0",RIGHT(Table114202123172726292830[[#This Row],[Location]],1))</f>
        <v>CL_AA3-07:03</v>
      </c>
    </row>
    <row r="110" spans="27:36" x14ac:dyDescent="0.35">
      <c r="AA110" s="128" t="s">
        <v>5534</v>
      </c>
      <c r="AB110" s="48" t="s">
        <v>1626</v>
      </c>
      <c r="AC110" s="10" t="s">
        <v>1258</v>
      </c>
      <c r="AD110" s="48" t="s">
        <v>413</v>
      </c>
      <c r="AE110" s="110" t="s">
        <v>413</v>
      </c>
      <c r="AF110" s="110" t="str">
        <f>LEFT(Table114202123172726292830[[#This Row],[Barcode]],7)</f>
        <v>.</v>
      </c>
      <c r="AG110" s="50" t="s">
        <v>413</v>
      </c>
      <c r="AH110" s="124"/>
      <c r="AI110" s="145" t="s">
        <v>1636</v>
      </c>
      <c r="AJ110" t="str">
        <f>_xlfn.CONCAT("CL_",LEFT(Table114202123172726292830[[#This Row],[Location]],1),LEFT(Table114202123172726292830[[#This Row],[Location]],2),"-0",MID(Table114202123172726292830[[#This Row],[Location]],4,1),":0",RIGHT(Table114202123172726292830[[#This Row],[Location]],1))</f>
        <v>CL_AA3-07:04</v>
      </c>
    </row>
    <row r="111" spans="27:36" x14ac:dyDescent="0.35">
      <c r="AA111" s="128" t="s">
        <v>5534</v>
      </c>
      <c r="AB111" s="10" t="s">
        <v>1049</v>
      </c>
      <c r="AC111" s="10" t="s">
        <v>133</v>
      </c>
      <c r="AD111" s="48" t="s">
        <v>3801</v>
      </c>
      <c r="AE111" s="110" t="s">
        <v>3803</v>
      </c>
      <c r="AF111" s="110" t="str">
        <f>LEFT(Table114202123172726292830[[#This Row],[Barcode]],7)</f>
        <v>DURP001</v>
      </c>
      <c r="AG111" s="50" t="s">
        <v>3755</v>
      </c>
      <c r="AH111" s="124">
        <v>9</v>
      </c>
      <c r="AI111" s="145" t="s">
        <v>2353</v>
      </c>
      <c r="AJ111" t="str">
        <f>_xlfn.CONCAT("CL_",LEFT(Table114202123172726292830[[#This Row],[Location]],1),LEFT(Table114202123172726292830[[#This Row],[Location]],2),"-0",MID(Table114202123172726292830[[#This Row],[Location]],4,1),":0",RIGHT(Table114202123172726292830[[#This Row],[Location]],1))</f>
        <v>CL_BB1-01:01</v>
      </c>
    </row>
    <row r="112" spans="27:36" x14ac:dyDescent="0.35">
      <c r="AA112" s="128" t="s">
        <v>5534</v>
      </c>
      <c r="AB112" s="10" t="s">
        <v>1049</v>
      </c>
      <c r="AC112" s="10" t="s">
        <v>132</v>
      </c>
      <c r="AD112" s="48" t="s">
        <v>3794</v>
      </c>
      <c r="AE112" s="110" t="s">
        <v>3796</v>
      </c>
      <c r="AF112" s="110" t="str">
        <f>LEFT(Table114202123172726292830[[#This Row],[Barcode]],7)</f>
        <v>PINE002</v>
      </c>
      <c r="AG112" s="50" t="s">
        <v>3758</v>
      </c>
      <c r="AH112" s="124">
        <v>8</v>
      </c>
      <c r="AI112" s="145" t="s">
        <v>2353</v>
      </c>
      <c r="AJ112" t="str">
        <f>_xlfn.CONCAT("CL_",LEFT(Table114202123172726292830[[#This Row],[Location]],1),LEFT(Table114202123172726292830[[#This Row],[Location]],2),"-0",MID(Table114202123172726292830[[#This Row],[Location]],4,1),":0",RIGHT(Table114202123172726292830[[#This Row],[Location]],1))</f>
        <v>CL_BB1-01:02</v>
      </c>
    </row>
    <row r="113" spans="27:36" x14ac:dyDescent="0.35">
      <c r="AA113" s="128" t="s">
        <v>5534</v>
      </c>
      <c r="AB113" s="10" t="s">
        <v>1049</v>
      </c>
      <c r="AC113" s="10" t="s">
        <v>131</v>
      </c>
      <c r="AD113" s="48" t="s">
        <v>3787</v>
      </c>
      <c r="AE113" s="110" t="s">
        <v>3788</v>
      </c>
      <c r="AF113" s="110" t="str">
        <f>LEFT(Table114202123172726292830[[#This Row],[Barcode]],7)</f>
        <v>NL#5002</v>
      </c>
      <c r="AG113" s="50" t="s">
        <v>3760</v>
      </c>
      <c r="AH113" s="124">
        <v>8</v>
      </c>
      <c r="AI113" s="145" t="s">
        <v>2353</v>
      </c>
      <c r="AJ113" t="str">
        <f>_xlfn.CONCAT("CL_",LEFT(Table114202123172726292830[[#This Row],[Location]],1),LEFT(Table114202123172726292830[[#This Row],[Location]],2),"-0",MID(Table114202123172726292830[[#This Row],[Location]],4,1),":0",RIGHT(Table114202123172726292830[[#This Row],[Location]],1))</f>
        <v>CL_BB1-01:03</v>
      </c>
    </row>
    <row r="114" spans="27:36" x14ac:dyDescent="0.35">
      <c r="AA114" s="128" t="s">
        <v>5534</v>
      </c>
      <c r="AB114" s="10" t="s">
        <v>1049</v>
      </c>
      <c r="AC114" s="10" t="s">
        <v>363</v>
      </c>
      <c r="AD114" s="48" t="s">
        <v>819</v>
      </c>
      <c r="AE114" s="110" t="s">
        <v>2979</v>
      </c>
      <c r="AF114" s="110" t="str">
        <f>LEFT(Table114202123172726292830[[#This Row],[Barcode]],7)</f>
        <v>92CK119</v>
      </c>
      <c r="AG114" s="50" t="s">
        <v>4288</v>
      </c>
      <c r="AH114" s="125">
        <v>4</v>
      </c>
      <c r="AI114" s="145" t="s">
        <v>2353</v>
      </c>
      <c r="AJ114" t="str">
        <f>_xlfn.CONCAT("CL_",LEFT(Table114202123172726292830[[#This Row],[Location]],1),LEFT(Table114202123172726292830[[#This Row],[Location]],2),"-0",MID(Table114202123172726292830[[#This Row],[Location]],4,1),":0",RIGHT(Table114202123172726292830[[#This Row],[Location]],1))</f>
        <v>CL_BB1-01:04</v>
      </c>
    </row>
    <row r="115" spans="27:36" x14ac:dyDescent="0.35">
      <c r="AA115" s="128" t="s">
        <v>5534</v>
      </c>
      <c r="AB115" s="10" t="s">
        <v>1049</v>
      </c>
      <c r="AC115" s="10" t="s">
        <v>4287</v>
      </c>
      <c r="AD115" s="48" t="s">
        <v>3801</v>
      </c>
      <c r="AE115" s="110" t="s">
        <v>3804</v>
      </c>
      <c r="AF115" s="110" t="str">
        <f>LEFT(Table114202123172726292830[[#This Row],[Barcode]],7)</f>
        <v>DURP003</v>
      </c>
      <c r="AG115" s="50" t="s">
        <v>3762</v>
      </c>
      <c r="AH115" s="125">
        <v>10</v>
      </c>
      <c r="AI115" s="145" t="s">
        <v>2353</v>
      </c>
      <c r="AJ115" t="str">
        <f>_xlfn.CONCAT("CL_",LEFT(Table114202123172726292830[[#This Row],[Location]],1),LEFT(Table114202123172726292830[[#This Row],[Location]],2),"-0",MID(Table114202123172726292830[[#This Row],[Location]],4,1),":0",RIGHT(Table114202123172726292830[[#This Row],[Location]],1))</f>
        <v>CL_BB1-01:05</v>
      </c>
    </row>
    <row r="116" spans="27:36" x14ac:dyDescent="0.35">
      <c r="AA116" s="128" t="s">
        <v>5534</v>
      </c>
      <c r="AB116" s="10" t="s">
        <v>1053</v>
      </c>
      <c r="AC116" s="10" t="s">
        <v>136</v>
      </c>
      <c r="AD116" s="48" t="s">
        <v>819</v>
      </c>
      <c r="AE116" s="110" t="s">
        <v>2979</v>
      </c>
      <c r="AF116" s="110" t="str">
        <f>LEFT(Table114202123172726292830[[#This Row],[Barcode]],7)</f>
        <v>92CK119</v>
      </c>
      <c r="AG116" s="50" t="s">
        <v>3629</v>
      </c>
      <c r="AH116" s="125">
        <v>17</v>
      </c>
      <c r="AI116" s="145" t="s">
        <v>2353</v>
      </c>
      <c r="AJ116" t="str">
        <f>_xlfn.CONCAT("CL_",LEFT(Table114202123172726292830[[#This Row],[Location]],1),LEFT(Table114202123172726292830[[#This Row],[Location]],2),"-0",MID(Table114202123172726292830[[#This Row],[Location]],4,1),":0",RIGHT(Table114202123172726292830[[#This Row],[Location]],1))</f>
        <v>CL_BB1-02:01</v>
      </c>
    </row>
    <row r="117" spans="27:36" x14ac:dyDescent="0.35">
      <c r="AA117" s="128" t="s">
        <v>5534</v>
      </c>
      <c r="AB117" s="10" t="s">
        <v>1053</v>
      </c>
      <c r="AC117" s="10" t="s">
        <v>135</v>
      </c>
      <c r="AD117" s="48" t="s">
        <v>819</v>
      </c>
      <c r="AE117" s="110" t="s">
        <v>2979</v>
      </c>
      <c r="AF117" s="110" t="str">
        <f>LEFT(Table114202123172726292830[[#This Row],[Barcode]],7)</f>
        <v>92CK119</v>
      </c>
      <c r="AG117" s="50" t="s">
        <v>3601</v>
      </c>
      <c r="AH117" s="125">
        <v>22</v>
      </c>
      <c r="AI117" s="145" t="s">
        <v>2353</v>
      </c>
      <c r="AJ117" t="str">
        <f>_xlfn.CONCAT("CL_",LEFT(Table114202123172726292830[[#This Row],[Location]],1),LEFT(Table114202123172726292830[[#This Row],[Location]],2),"-0",MID(Table114202123172726292830[[#This Row],[Location]],4,1),":0",RIGHT(Table114202123172726292830[[#This Row],[Location]],1))</f>
        <v>CL_BB1-02:02</v>
      </c>
    </row>
    <row r="118" spans="27:36" x14ac:dyDescent="0.35">
      <c r="AA118" s="128" t="s">
        <v>5534</v>
      </c>
      <c r="AB118" s="10" t="s">
        <v>1053</v>
      </c>
      <c r="AC118" s="10" t="s">
        <v>134</v>
      </c>
      <c r="AD118" s="48" t="s">
        <v>413</v>
      </c>
      <c r="AE118" s="110" t="s">
        <v>413</v>
      </c>
      <c r="AF118" s="110" t="str">
        <f>LEFT(Table114202123172726292830[[#This Row],[Barcode]],7)</f>
        <v>.</v>
      </c>
      <c r="AG118" s="50" t="s">
        <v>413</v>
      </c>
      <c r="AH118" s="124"/>
      <c r="AI118" s="145" t="s">
        <v>1636</v>
      </c>
      <c r="AJ118" t="str">
        <f>_xlfn.CONCAT("CL_",LEFT(Table114202123172726292830[[#This Row],[Location]],1),LEFT(Table114202123172726292830[[#This Row],[Location]],2),"-0",MID(Table114202123172726292830[[#This Row],[Location]],4,1),":0",RIGHT(Table114202123172726292830[[#This Row],[Location]],1))</f>
        <v>CL_BB1-02:03</v>
      </c>
    </row>
    <row r="119" spans="27:36" x14ac:dyDescent="0.35">
      <c r="AA119" s="128" t="s">
        <v>5534</v>
      </c>
      <c r="AB119" s="10" t="s">
        <v>1056</v>
      </c>
      <c r="AC119" s="10" t="s">
        <v>139</v>
      </c>
      <c r="AD119" s="48" t="s">
        <v>819</v>
      </c>
      <c r="AE119" s="110" t="s">
        <v>2979</v>
      </c>
      <c r="AF119" s="110" t="str">
        <f>LEFT(Table114202123172726292830[[#This Row],[Barcode]],7)</f>
        <v>92CK119</v>
      </c>
      <c r="AG119" s="50" t="s">
        <v>3605</v>
      </c>
      <c r="AH119" s="125">
        <v>16</v>
      </c>
      <c r="AI119" s="145" t="s">
        <v>2353</v>
      </c>
      <c r="AJ119" t="str">
        <f>_xlfn.CONCAT("CL_",LEFT(Table114202123172726292830[[#This Row],[Location]],1),LEFT(Table114202123172726292830[[#This Row],[Location]],2),"-0",MID(Table114202123172726292830[[#This Row],[Location]],4,1),":0",RIGHT(Table114202123172726292830[[#This Row],[Location]],1))</f>
        <v>CL_BB1-03:01</v>
      </c>
    </row>
    <row r="120" spans="27:36" x14ac:dyDescent="0.35">
      <c r="AA120" s="128" t="s">
        <v>5534</v>
      </c>
      <c r="AB120" s="10" t="s">
        <v>1056</v>
      </c>
      <c r="AC120" s="10" t="s">
        <v>138</v>
      </c>
      <c r="AD120" s="48" t="s">
        <v>819</v>
      </c>
      <c r="AE120" s="110" t="s">
        <v>2979</v>
      </c>
      <c r="AF120" s="110" t="str">
        <f>LEFT(Table114202123172726292830[[#This Row],[Barcode]],7)</f>
        <v>92CK119</v>
      </c>
      <c r="AG120" s="50" t="s">
        <v>3633</v>
      </c>
      <c r="AH120" s="125">
        <v>14</v>
      </c>
      <c r="AI120" s="145" t="s">
        <v>2353</v>
      </c>
      <c r="AJ120" t="str">
        <f>_xlfn.CONCAT("CL_",LEFT(Table114202123172726292830[[#This Row],[Location]],1),LEFT(Table114202123172726292830[[#This Row],[Location]],2),"-0",MID(Table114202123172726292830[[#This Row],[Location]],4,1),":0",RIGHT(Table114202123172726292830[[#This Row],[Location]],1))</f>
        <v>CL_BB1-03:02</v>
      </c>
    </row>
    <row r="121" spans="27:36" x14ac:dyDescent="0.35">
      <c r="AA121" s="128" t="s">
        <v>5534</v>
      </c>
      <c r="AB121" s="10" t="s">
        <v>1056</v>
      </c>
      <c r="AC121" s="10" t="s">
        <v>137</v>
      </c>
      <c r="AD121" s="48" t="s">
        <v>819</v>
      </c>
      <c r="AE121" s="110" t="s">
        <v>2979</v>
      </c>
      <c r="AF121" s="110" t="str">
        <f>LEFT(Table114202123172726292830[[#This Row],[Barcode]],7)</f>
        <v>92CK119</v>
      </c>
      <c r="AG121" s="50" t="s">
        <v>4289</v>
      </c>
      <c r="AH121" s="125">
        <v>18</v>
      </c>
      <c r="AI121" s="145" t="s">
        <v>2353</v>
      </c>
      <c r="AJ121" t="str">
        <f>_xlfn.CONCAT("CL_",LEFT(Table114202123172726292830[[#This Row],[Location]],1),LEFT(Table114202123172726292830[[#This Row],[Location]],2),"-0",MID(Table114202123172726292830[[#This Row],[Location]],4,1),":0",RIGHT(Table114202123172726292830[[#This Row],[Location]],1))</f>
        <v>CL_BB1-03:03</v>
      </c>
    </row>
    <row r="122" spans="27:36" x14ac:dyDescent="0.35">
      <c r="AA122" s="128" t="s">
        <v>5534</v>
      </c>
      <c r="AB122" s="10" t="s">
        <v>1056</v>
      </c>
      <c r="AC122" s="10" t="s">
        <v>357</v>
      </c>
      <c r="AD122" s="48" t="s">
        <v>413</v>
      </c>
      <c r="AE122" s="110" t="s">
        <v>413</v>
      </c>
      <c r="AF122" s="110" t="str">
        <f>LEFT(Table114202123172726292830[[#This Row],[Barcode]],7)</f>
        <v>.</v>
      </c>
      <c r="AG122" s="50" t="s">
        <v>413</v>
      </c>
      <c r="AH122" s="124"/>
      <c r="AI122" s="145" t="s">
        <v>1636</v>
      </c>
      <c r="AJ122" t="str">
        <f>_xlfn.CONCAT("CL_",LEFT(Table114202123172726292830[[#This Row],[Location]],1),LEFT(Table114202123172726292830[[#This Row],[Location]],2),"-0",MID(Table114202123172726292830[[#This Row],[Location]],4,1),":0",RIGHT(Table114202123172726292830[[#This Row],[Location]],1))</f>
        <v>CL_BB1-03:04</v>
      </c>
    </row>
    <row r="123" spans="27:36" x14ac:dyDescent="0.35">
      <c r="AA123" s="128" t="s">
        <v>5534</v>
      </c>
      <c r="AB123" s="10" t="s">
        <v>1059</v>
      </c>
      <c r="AC123" s="10" t="s">
        <v>142</v>
      </c>
      <c r="AD123" s="48" t="s">
        <v>1475</v>
      </c>
      <c r="AE123" s="110" t="s">
        <v>1634</v>
      </c>
      <c r="AF123" s="110" t="str">
        <f>LEFT(Table114202123172726292830[[#This Row],[Barcode]],7)</f>
        <v>KOKO011</v>
      </c>
      <c r="AG123" s="50" t="s">
        <v>4290</v>
      </c>
      <c r="AH123" s="125">
        <v>17</v>
      </c>
      <c r="AI123" s="145" t="s">
        <v>2353</v>
      </c>
      <c r="AJ123" t="str">
        <f>_xlfn.CONCAT("CL_",LEFT(Table114202123172726292830[[#This Row],[Location]],1),LEFT(Table114202123172726292830[[#This Row],[Location]],2),"-0",MID(Table114202123172726292830[[#This Row],[Location]],4,1),":0",RIGHT(Table114202123172726292830[[#This Row],[Location]],1))</f>
        <v>CL_BB1-04:01</v>
      </c>
    </row>
    <row r="124" spans="27:36" x14ac:dyDescent="0.35">
      <c r="AA124" s="128" t="s">
        <v>5534</v>
      </c>
      <c r="AB124" s="10" t="s">
        <v>1059</v>
      </c>
      <c r="AC124" s="10" t="s">
        <v>141</v>
      </c>
      <c r="AD124" s="48" t="s">
        <v>824</v>
      </c>
      <c r="AE124" s="110" t="s">
        <v>2107</v>
      </c>
      <c r="AF124" s="110" t="str">
        <f>LEFT(Table114202123172726292830[[#This Row],[Barcode]],7)</f>
        <v>GFSD189</v>
      </c>
      <c r="AG124" s="50" t="s">
        <v>4137</v>
      </c>
      <c r="AH124" s="125">
        <v>18</v>
      </c>
      <c r="AI124" s="145" t="s">
        <v>2353</v>
      </c>
      <c r="AJ124" t="str">
        <f>_xlfn.CONCAT("CL_",LEFT(Table114202123172726292830[[#This Row],[Location]],1),LEFT(Table114202123172726292830[[#This Row],[Location]],2),"-0",MID(Table114202123172726292830[[#This Row],[Location]],4,1),":0",RIGHT(Table114202123172726292830[[#This Row],[Location]],1))</f>
        <v>CL_BB1-04:02</v>
      </c>
    </row>
    <row r="125" spans="27:36" x14ac:dyDescent="0.35">
      <c r="AA125" s="128" t="s">
        <v>5534</v>
      </c>
      <c r="AB125" s="10" t="s">
        <v>1059</v>
      </c>
      <c r="AC125" s="10" t="s">
        <v>140</v>
      </c>
      <c r="AD125" s="48" t="s">
        <v>413</v>
      </c>
      <c r="AE125" s="110" t="s">
        <v>413</v>
      </c>
      <c r="AF125" s="110" t="str">
        <f>LEFT(Table114202123172726292830[[#This Row],[Barcode]],7)</f>
        <v>.</v>
      </c>
      <c r="AG125" s="50" t="s">
        <v>413</v>
      </c>
      <c r="AH125" s="125"/>
      <c r="AI125" s="145" t="s">
        <v>1636</v>
      </c>
      <c r="AJ125" t="str">
        <f>_xlfn.CONCAT("CL_",LEFT(Table114202123172726292830[[#This Row],[Location]],1),LEFT(Table114202123172726292830[[#This Row],[Location]],2),"-0",MID(Table114202123172726292830[[#This Row],[Location]],4,1),":0",RIGHT(Table114202123172726292830[[#This Row],[Location]],1))</f>
        <v>CL_BB1-04:03</v>
      </c>
    </row>
    <row r="126" spans="27:36" x14ac:dyDescent="0.35">
      <c r="AA126" s="128" t="s">
        <v>5534</v>
      </c>
      <c r="AB126" s="10" t="s">
        <v>1059</v>
      </c>
      <c r="AC126" s="10" t="s">
        <v>354</v>
      </c>
      <c r="AD126" s="48" t="s">
        <v>413</v>
      </c>
      <c r="AE126" s="110" t="s">
        <v>413</v>
      </c>
      <c r="AF126" s="110" t="str">
        <f>LEFT(Table114202123172726292830[[#This Row],[Barcode]],7)</f>
        <v>.</v>
      </c>
      <c r="AG126" s="50" t="s">
        <v>413</v>
      </c>
      <c r="AH126" s="124"/>
      <c r="AI126" s="145" t="s">
        <v>1636</v>
      </c>
      <c r="AJ126" t="str">
        <f>_xlfn.CONCAT("CL_",LEFT(Table114202123172726292830[[#This Row],[Location]],1),LEFT(Table114202123172726292830[[#This Row],[Location]],2),"-0",MID(Table114202123172726292830[[#This Row],[Location]],4,1),":0",RIGHT(Table114202123172726292830[[#This Row],[Location]],1))</f>
        <v>CL_BB1-04:04</v>
      </c>
    </row>
    <row r="127" spans="27:36" x14ac:dyDescent="0.35">
      <c r="AA127" s="128" t="s">
        <v>5534</v>
      </c>
      <c r="AB127" s="10" t="s">
        <v>1062</v>
      </c>
      <c r="AC127" s="10" t="s">
        <v>145</v>
      </c>
      <c r="AD127" s="48" t="s">
        <v>819</v>
      </c>
      <c r="AE127" s="110" t="s">
        <v>2979</v>
      </c>
      <c r="AF127" s="110" t="str">
        <f>LEFT(Table114202123172726292830[[#This Row],[Barcode]],7)</f>
        <v>92CK119</v>
      </c>
      <c r="AG127" s="132" t="s">
        <v>3631</v>
      </c>
      <c r="AH127" s="125">
        <v>6</v>
      </c>
      <c r="AI127" s="145" t="s">
        <v>2353</v>
      </c>
      <c r="AJ127" t="str">
        <f>_xlfn.CONCAT("CL_",LEFT(Table114202123172726292830[[#This Row],[Location]],1),LEFT(Table114202123172726292830[[#This Row],[Location]],2),"-0",MID(Table114202123172726292830[[#This Row],[Location]],4,1),":0",RIGHT(Table114202123172726292830[[#This Row],[Location]],1))</f>
        <v>CL_BB1-05:01</v>
      </c>
    </row>
    <row r="128" spans="27:36" x14ac:dyDescent="0.35">
      <c r="AA128" s="128" t="s">
        <v>5534</v>
      </c>
      <c r="AB128" s="10" t="s">
        <v>1062</v>
      </c>
      <c r="AC128" s="10" t="s">
        <v>144</v>
      </c>
      <c r="AD128" s="48" t="s">
        <v>819</v>
      </c>
      <c r="AE128" s="110" t="s">
        <v>2979</v>
      </c>
      <c r="AF128" s="110" t="str">
        <f>LEFT(Table114202123172726292830[[#This Row],[Barcode]],7)</f>
        <v>92CK119</v>
      </c>
      <c r="AG128" s="50" t="s">
        <v>3610</v>
      </c>
      <c r="AH128" s="125">
        <v>16</v>
      </c>
      <c r="AI128" s="145" t="s">
        <v>2353</v>
      </c>
      <c r="AJ128" t="str">
        <f>_xlfn.CONCAT("CL_",LEFT(Table114202123172726292830[[#This Row],[Location]],1),LEFT(Table114202123172726292830[[#This Row],[Location]],2),"-0",MID(Table114202123172726292830[[#This Row],[Location]],4,1),":0",RIGHT(Table114202123172726292830[[#This Row],[Location]],1))</f>
        <v>CL_BB1-05:02</v>
      </c>
    </row>
    <row r="129" spans="27:36" x14ac:dyDescent="0.35">
      <c r="AA129" s="128" t="s">
        <v>5534</v>
      </c>
      <c r="AB129" s="10" t="s">
        <v>1062</v>
      </c>
      <c r="AC129" s="10" t="s">
        <v>143</v>
      </c>
      <c r="AD129" s="48" t="s">
        <v>819</v>
      </c>
      <c r="AE129" s="110" t="s">
        <v>2979</v>
      </c>
      <c r="AF129" s="110" t="str">
        <f>LEFT(Table114202123172726292830[[#This Row],[Barcode]],7)</f>
        <v>92CK119</v>
      </c>
      <c r="AG129" s="50" t="s">
        <v>3634</v>
      </c>
      <c r="AH129" s="125">
        <v>14</v>
      </c>
      <c r="AI129" s="145" t="s">
        <v>2353</v>
      </c>
      <c r="AJ129" t="str">
        <f>_xlfn.CONCAT("CL_",LEFT(Table114202123172726292830[[#This Row],[Location]],1),LEFT(Table114202123172726292830[[#This Row],[Location]],2),"-0",MID(Table114202123172726292830[[#This Row],[Location]],4,1),":0",RIGHT(Table114202123172726292830[[#This Row],[Location]],1))</f>
        <v>CL_BB1-05:03</v>
      </c>
    </row>
    <row r="130" spans="27:36" x14ac:dyDescent="0.35">
      <c r="AA130" s="128" t="s">
        <v>5534</v>
      </c>
      <c r="AB130" s="10" t="s">
        <v>1062</v>
      </c>
      <c r="AC130" s="10" t="s">
        <v>351</v>
      </c>
      <c r="AD130" s="48" t="s">
        <v>819</v>
      </c>
      <c r="AE130" s="110" t="s">
        <v>2979</v>
      </c>
      <c r="AF130" s="110" t="str">
        <f>LEFT(Table114202123172726292830[[#This Row],[Barcode]],7)</f>
        <v>92CK119</v>
      </c>
      <c r="AG130" s="50" t="s">
        <v>4288</v>
      </c>
      <c r="AH130" s="124">
        <v>10</v>
      </c>
      <c r="AI130" s="145" t="s">
        <v>2353</v>
      </c>
      <c r="AJ130" t="str">
        <f>_xlfn.CONCAT("CL_",LEFT(Table114202123172726292830[[#This Row],[Location]],1),LEFT(Table114202123172726292830[[#This Row],[Location]],2),"-0",MID(Table114202123172726292830[[#This Row],[Location]],4,1),":0",RIGHT(Table114202123172726292830[[#This Row],[Location]],1))</f>
        <v>CL_BB1-05:04</v>
      </c>
    </row>
    <row r="131" spans="27:36" x14ac:dyDescent="0.35">
      <c r="AA131" s="128" t="s">
        <v>5534</v>
      </c>
      <c r="AB131" s="10" t="s">
        <v>1065</v>
      </c>
      <c r="AC131" s="10" t="s">
        <v>148</v>
      </c>
      <c r="AD131" s="48" t="s">
        <v>824</v>
      </c>
      <c r="AE131" s="110" t="s">
        <v>2107</v>
      </c>
      <c r="AF131" s="110" t="str">
        <f>LEFT(Table114202123172726292830[[#This Row],[Barcode]],7)</f>
        <v>GFSD189</v>
      </c>
      <c r="AG131" s="50" t="s">
        <v>3925</v>
      </c>
      <c r="AH131" s="125">
        <v>28</v>
      </c>
      <c r="AI131" s="145" t="s">
        <v>2353</v>
      </c>
      <c r="AJ131" t="str">
        <f>_xlfn.CONCAT("CL_",LEFT(Table114202123172726292830[[#This Row],[Location]],1),LEFT(Table114202123172726292830[[#This Row],[Location]],2),"-0",MID(Table114202123172726292830[[#This Row],[Location]],4,1),":0",RIGHT(Table114202123172726292830[[#This Row],[Location]],1))</f>
        <v>CL_BB1-06:01</v>
      </c>
    </row>
    <row r="132" spans="27:36" x14ac:dyDescent="0.35">
      <c r="AA132" s="128" t="s">
        <v>5534</v>
      </c>
      <c r="AB132" s="10" t="s">
        <v>1065</v>
      </c>
      <c r="AC132" s="10" t="s">
        <v>147</v>
      </c>
      <c r="AD132" s="48" t="s">
        <v>1475</v>
      </c>
      <c r="AE132" s="110" t="s">
        <v>1634</v>
      </c>
      <c r="AF132" s="110" t="str">
        <f>LEFT(Table114202123172726292830[[#This Row],[Barcode]],7)</f>
        <v>KOKO011</v>
      </c>
      <c r="AG132" s="50" t="s">
        <v>3621</v>
      </c>
      <c r="AH132" s="125">
        <v>10</v>
      </c>
      <c r="AI132" s="145" t="s">
        <v>2353</v>
      </c>
      <c r="AJ132" t="str">
        <f>_xlfn.CONCAT("CL_",LEFT(Table114202123172726292830[[#This Row],[Location]],1),LEFT(Table114202123172726292830[[#This Row],[Location]],2),"-0",MID(Table114202123172726292830[[#This Row],[Location]],4,1),":0",RIGHT(Table114202123172726292830[[#This Row],[Location]],1))</f>
        <v>CL_BB1-06:02</v>
      </c>
    </row>
    <row r="133" spans="27:36" x14ac:dyDescent="0.35">
      <c r="AA133" s="128" t="s">
        <v>5534</v>
      </c>
      <c r="AB133" s="10" t="s">
        <v>1065</v>
      </c>
      <c r="AC133" s="10" t="s">
        <v>146</v>
      </c>
      <c r="AD133" s="48" t="s">
        <v>413</v>
      </c>
      <c r="AE133" s="110" t="s">
        <v>413</v>
      </c>
      <c r="AF133" s="110" t="str">
        <f>LEFT(Table114202123172726292830[[#This Row],[Barcode]],7)</f>
        <v>.</v>
      </c>
      <c r="AG133" s="50" t="s">
        <v>413</v>
      </c>
      <c r="AH133" s="125"/>
      <c r="AI133" s="145" t="s">
        <v>1636</v>
      </c>
      <c r="AJ133" t="str">
        <f>_xlfn.CONCAT("CL_",LEFT(Table114202123172726292830[[#This Row],[Location]],1),LEFT(Table114202123172726292830[[#This Row],[Location]],2),"-0",MID(Table114202123172726292830[[#This Row],[Location]],4,1),":0",RIGHT(Table114202123172726292830[[#This Row],[Location]],1))</f>
        <v>CL_BB1-06:03</v>
      </c>
    </row>
    <row r="134" spans="27:36" x14ac:dyDescent="0.35">
      <c r="AA134" s="128" t="s">
        <v>5534</v>
      </c>
      <c r="AB134" s="10" t="s">
        <v>1065</v>
      </c>
      <c r="AC134" s="10" t="s">
        <v>348</v>
      </c>
      <c r="AD134" s="48" t="s">
        <v>413</v>
      </c>
      <c r="AE134" s="110" t="s">
        <v>413</v>
      </c>
      <c r="AF134" s="110" t="str">
        <f>LEFT(Table114202123172726292830[[#This Row],[Barcode]],7)</f>
        <v>.</v>
      </c>
      <c r="AG134" s="50" t="s">
        <v>413</v>
      </c>
      <c r="AH134" s="124"/>
      <c r="AI134" s="145" t="s">
        <v>1636</v>
      </c>
      <c r="AJ134" t="str">
        <f>_xlfn.CONCAT("CL_",LEFT(Table114202123172726292830[[#This Row],[Location]],1),LEFT(Table114202123172726292830[[#This Row],[Location]],2),"-0",MID(Table114202123172726292830[[#This Row],[Location]],4,1),":0",RIGHT(Table114202123172726292830[[#This Row],[Location]],1))</f>
        <v>CL_BB1-06:04</v>
      </c>
    </row>
    <row r="135" spans="27:36" x14ac:dyDescent="0.35">
      <c r="AA135" s="128" t="s">
        <v>5534</v>
      </c>
      <c r="AB135" s="10" t="s">
        <v>1067</v>
      </c>
      <c r="AC135" s="10" t="s">
        <v>151</v>
      </c>
      <c r="AD135" s="48" t="s">
        <v>832</v>
      </c>
      <c r="AE135" s="110" t="s">
        <v>1111</v>
      </c>
      <c r="AF135" s="110" t="str">
        <f>LEFT(Table114202123172726292830[[#This Row],[Barcode]],7)</f>
        <v>NYFL014</v>
      </c>
      <c r="AG135" s="50" t="s">
        <v>3931</v>
      </c>
      <c r="AH135" s="124">
        <v>49</v>
      </c>
      <c r="AI135" s="145" t="s">
        <v>2353</v>
      </c>
      <c r="AJ135" t="str">
        <f>_xlfn.CONCAT("CL_",LEFT(Table114202123172726292830[[#This Row],[Location]],1),LEFT(Table114202123172726292830[[#This Row],[Location]],2),"-0",MID(Table114202123172726292830[[#This Row],[Location]],4,1),":0",RIGHT(Table114202123172726292830[[#This Row],[Location]],1))</f>
        <v>CL_BB1-07:01</v>
      </c>
    </row>
    <row r="136" spans="27:36" x14ac:dyDescent="0.35">
      <c r="AA136" s="128" t="s">
        <v>5534</v>
      </c>
      <c r="AB136" s="10" t="s">
        <v>1067</v>
      </c>
      <c r="AC136" s="10" t="s">
        <v>150</v>
      </c>
      <c r="AD136" s="48" t="s">
        <v>413</v>
      </c>
      <c r="AE136" s="110" t="s">
        <v>413</v>
      </c>
      <c r="AF136" s="110" t="str">
        <f>LEFT(Table114202123172726292830[[#This Row],[Barcode]],7)</f>
        <v>.</v>
      </c>
      <c r="AG136" s="50" t="s">
        <v>413</v>
      </c>
      <c r="AH136" s="124"/>
      <c r="AI136" s="145" t="s">
        <v>1636</v>
      </c>
      <c r="AJ136" t="str">
        <f>_xlfn.CONCAT("CL_",LEFT(Table114202123172726292830[[#This Row],[Location]],1),LEFT(Table114202123172726292830[[#This Row],[Location]],2),"-0",MID(Table114202123172726292830[[#This Row],[Location]],4,1),":0",RIGHT(Table114202123172726292830[[#This Row],[Location]],1))</f>
        <v>CL_BB1-07:02</v>
      </c>
    </row>
    <row r="137" spans="27:36" x14ac:dyDescent="0.35">
      <c r="AA137" s="128" t="s">
        <v>5534</v>
      </c>
      <c r="AB137" s="10" t="s">
        <v>1067</v>
      </c>
      <c r="AC137" s="10" t="s">
        <v>149</v>
      </c>
      <c r="AD137" s="48" t="s">
        <v>413</v>
      </c>
      <c r="AE137" s="110" t="s">
        <v>413</v>
      </c>
      <c r="AF137" s="110" t="str">
        <f>LEFT(Table114202123172726292830[[#This Row],[Barcode]],7)</f>
        <v>.</v>
      </c>
      <c r="AG137" s="50" t="s">
        <v>413</v>
      </c>
      <c r="AH137" s="124"/>
      <c r="AI137" s="145" t="s">
        <v>1636</v>
      </c>
      <c r="AJ137" t="str">
        <f>_xlfn.CONCAT("CL_",LEFT(Table114202123172726292830[[#This Row],[Location]],1),LEFT(Table114202123172726292830[[#This Row],[Location]],2),"-0",MID(Table114202123172726292830[[#This Row],[Location]],4,1),":0",RIGHT(Table114202123172726292830[[#This Row],[Location]],1))</f>
        <v>CL_BB1-07:03</v>
      </c>
    </row>
    <row r="138" spans="27:36" x14ac:dyDescent="0.35">
      <c r="AA138" s="128" t="s">
        <v>5534</v>
      </c>
      <c r="AB138" s="10" t="s">
        <v>1067</v>
      </c>
      <c r="AC138" s="10" t="s">
        <v>345</v>
      </c>
      <c r="AD138" s="48" t="s">
        <v>413</v>
      </c>
      <c r="AE138" s="110" t="s">
        <v>413</v>
      </c>
      <c r="AF138" s="110" t="str">
        <f>LEFT(Table114202123172726292830[[#This Row],[Barcode]],7)</f>
        <v>.</v>
      </c>
      <c r="AG138" s="50" t="s">
        <v>413</v>
      </c>
      <c r="AH138" s="124"/>
      <c r="AI138" s="145" t="s">
        <v>1636</v>
      </c>
      <c r="AJ138" t="str">
        <f>_xlfn.CONCAT("CL_",LEFT(Table114202123172726292830[[#This Row],[Location]],1),LEFT(Table114202123172726292830[[#This Row],[Location]],2),"-0",MID(Table114202123172726292830[[#This Row],[Location]],4,1),":0",RIGHT(Table114202123172726292830[[#This Row],[Location]],1))</f>
        <v>CL_BB1-07:04</v>
      </c>
    </row>
    <row r="139" spans="27:36" x14ac:dyDescent="0.35">
      <c r="AA139" s="128" t="s">
        <v>5534</v>
      </c>
      <c r="AB139" s="10" t="s">
        <v>1068</v>
      </c>
      <c r="AC139" s="10" t="s">
        <v>154</v>
      </c>
      <c r="AD139" s="48" t="s">
        <v>1721</v>
      </c>
      <c r="AE139" s="110" t="s">
        <v>2098</v>
      </c>
      <c r="AF139" s="110" t="str">
        <f>LEFT(Table114202123172726292830[[#This Row],[Barcode]],7)</f>
        <v>PLAN004</v>
      </c>
      <c r="AG139" s="50" t="s">
        <v>4120</v>
      </c>
      <c r="AH139" s="124">
        <v>22</v>
      </c>
      <c r="AI139" s="145" t="s">
        <v>2353</v>
      </c>
      <c r="AJ139" t="str">
        <f>_xlfn.CONCAT("CL_",LEFT(Table114202123172726292830[[#This Row],[Location]],1),LEFT(Table114202123172726292830[[#This Row],[Location]],2),"-0",MID(Table114202123172726292830[[#This Row],[Location]],4,1),":0",RIGHT(Table114202123172726292830[[#This Row],[Location]],1))</f>
        <v>CL_BB2-01:01</v>
      </c>
    </row>
    <row r="140" spans="27:36" x14ac:dyDescent="0.35">
      <c r="AA140" s="128" t="s">
        <v>5534</v>
      </c>
      <c r="AB140" s="10" t="s">
        <v>1068</v>
      </c>
      <c r="AC140" s="10" t="s">
        <v>153</v>
      </c>
      <c r="AD140" s="48" t="s">
        <v>2485</v>
      </c>
      <c r="AE140" s="110" t="s">
        <v>2334</v>
      </c>
      <c r="AF140" s="110" t="str">
        <f>LEFT(Table114202123172726292830[[#This Row],[Barcode]],7)</f>
        <v>POTN017</v>
      </c>
      <c r="AG140" s="50" t="s">
        <v>3757</v>
      </c>
      <c r="AH140" s="124">
        <v>16</v>
      </c>
      <c r="AI140" s="145" t="s">
        <v>2353</v>
      </c>
      <c r="AJ140" t="str">
        <f>_xlfn.CONCAT("CL_",LEFT(Table114202123172726292830[[#This Row],[Location]],1),LEFT(Table114202123172726292830[[#This Row],[Location]],2),"-0",MID(Table114202123172726292830[[#This Row],[Location]],4,1),":0",RIGHT(Table114202123172726292830[[#This Row],[Location]],1))</f>
        <v>CL_BB2-01:02</v>
      </c>
    </row>
    <row r="141" spans="27:36" x14ac:dyDescent="0.35">
      <c r="AA141" s="128" t="s">
        <v>5534</v>
      </c>
      <c r="AB141" s="10" t="s">
        <v>1068</v>
      </c>
      <c r="AC141" s="10" t="s">
        <v>152</v>
      </c>
      <c r="AD141" s="48" t="s">
        <v>1721</v>
      </c>
      <c r="AE141" s="110" t="s">
        <v>2098</v>
      </c>
      <c r="AF141" s="110" t="str">
        <f>LEFT(Table114202123172726292830[[#This Row],[Barcode]],7)</f>
        <v>PLAN004</v>
      </c>
      <c r="AG141" s="50" t="s">
        <v>4085</v>
      </c>
      <c r="AH141" s="124">
        <v>11</v>
      </c>
      <c r="AI141" s="145" t="s">
        <v>2353</v>
      </c>
      <c r="AJ141" t="str">
        <f>_xlfn.CONCAT("CL_",LEFT(Table114202123172726292830[[#This Row],[Location]],1),LEFT(Table114202123172726292830[[#This Row],[Location]],2),"-0",MID(Table114202123172726292830[[#This Row],[Location]],4,1),":0",RIGHT(Table114202123172726292830[[#This Row],[Location]],1))</f>
        <v>CL_BB2-01:03</v>
      </c>
    </row>
    <row r="142" spans="27:36" x14ac:dyDescent="0.35">
      <c r="AA142" s="128" t="s">
        <v>5534</v>
      </c>
      <c r="AB142" s="10" t="s">
        <v>1068</v>
      </c>
      <c r="AC142" s="10" t="s">
        <v>384</v>
      </c>
      <c r="AD142" s="48" t="s">
        <v>413</v>
      </c>
      <c r="AE142" s="110" t="s">
        <v>413</v>
      </c>
      <c r="AF142" s="110" t="str">
        <f>LEFT(Table114202123172726292830[[#This Row],[Barcode]],7)</f>
        <v>.</v>
      </c>
      <c r="AG142" s="50" t="s">
        <v>413</v>
      </c>
      <c r="AH142" s="124"/>
      <c r="AI142" s="145" t="s">
        <v>1636</v>
      </c>
      <c r="AJ142" t="str">
        <f>_xlfn.CONCAT("CL_",LEFT(Table114202123172726292830[[#This Row],[Location]],1),LEFT(Table114202123172726292830[[#This Row],[Location]],2),"-0",MID(Table114202123172726292830[[#This Row],[Location]],4,1),":0",RIGHT(Table114202123172726292830[[#This Row],[Location]],1))</f>
        <v>CL_BB2-01:04</v>
      </c>
    </row>
    <row r="143" spans="27:36" x14ac:dyDescent="0.35">
      <c r="AA143" s="128" t="s">
        <v>5534</v>
      </c>
      <c r="AB143" s="10" t="s">
        <v>1071</v>
      </c>
      <c r="AC143" s="10" t="s">
        <v>157</v>
      </c>
      <c r="AD143" s="48" t="s">
        <v>837</v>
      </c>
      <c r="AE143" s="110" t="s">
        <v>1117</v>
      </c>
      <c r="AF143" s="110" t="str">
        <f>LEFT(Table114202123172726292830[[#This Row],[Barcode]],7)</f>
        <v>SUNL006</v>
      </c>
      <c r="AG143" s="50" t="s">
        <v>3928</v>
      </c>
      <c r="AH143" s="124">
        <v>25</v>
      </c>
      <c r="AI143" s="145" t="s">
        <v>2353</v>
      </c>
      <c r="AJ143" t="str">
        <f>_xlfn.CONCAT("CL_",LEFT(Table114202123172726292830[[#This Row],[Location]],1),LEFT(Table114202123172726292830[[#This Row],[Location]],2),"-0",MID(Table114202123172726292830[[#This Row],[Location]],4,1),":0",RIGHT(Table114202123172726292830[[#This Row],[Location]],1))</f>
        <v>CL_BB2-02:01</v>
      </c>
    </row>
    <row r="144" spans="27:36" x14ac:dyDescent="0.35">
      <c r="AA144" s="128" t="s">
        <v>5534</v>
      </c>
      <c r="AB144" s="10" t="s">
        <v>1071</v>
      </c>
      <c r="AC144" s="10" t="s">
        <v>156</v>
      </c>
      <c r="AD144" s="48" t="s">
        <v>837</v>
      </c>
      <c r="AE144" s="110" t="s">
        <v>1117</v>
      </c>
      <c r="AF144" s="110" t="str">
        <f>LEFT(Table114202123172726292830[[#This Row],[Barcode]],7)</f>
        <v>SUNL006</v>
      </c>
      <c r="AG144" s="50" t="s">
        <v>4291</v>
      </c>
      <c r="AH144" s="124">
        <v>24</v>
      </c>
      <c r="AI144" s="145" t="s">
        <v>2353</v>
      </c>
      <c r="AJ144" t="str">
        <f>_xlfn.CONCAT("CL_",LEFT(Table114202123172726292830[[#This Row],[Location]],1),LEFT(Table114202123172726292830[[#This Row],[Location]],2),"-0",MID(Table114202123172726292830[[#This Row],[Location]],4,1),":0",RIGHT(Table114202123172726292830[[#This Row],[Location]],1))</f>
        <v>CL_BB2-02:02</v>
      </c>
    </row>
    <row r="145" spans="27:36" x14ac:dyDescent="0.35">
      <c r="AA145" s="128" t="s">
        <v>5534</v>
      </c>
      <c r="AB145" s="10" t="s">
        <v>1071</v>
      </c>
      <c r="AC145" s="10" t="s">
        <v>155</v>
      </c>
      <c r="AD145" s="48" t="s">
        <v>413</v>
      </c>
      <c r="AE145" s="110" t="s">
        <v>413</v>
      </c>
      <c r="AF145" s="110" t="str">
        <f>LEFT(Table114202123172726292830[[#This Row],[Barcode]],7)</f>
        <v>.</v>
      </c>
      <c r="AG145" s="50" t="s">
        <v>413</v>
      </c>
      <c r="AH145" s="124"/>
      <c r="AI145" s="145" t="s">
        <v>1636</v>
      </c>
      <c r="AJ145" t="str">
        <f>_xlfn.CONCAT("CL_",LEFT(Table114202123172726292830[[#This Row],[Location]],1),LEFT(Table114202123172726292830[[#This Row],[Location]],2),"-0",MID(Table114202123172726292830[[#This Row],[Location]],4,1),":0",RIGHT(Table114202123172726292830[[#This Row],[Location]],1))</f>
        <v>CL_BB2-02:03</v>
      </c>
    </row>
    <row r="146" spans="27:36" x14ac:dyDescent="0.35">
      <c r="AA146" s="128" t="s">
        <v>5534</v>
      </c>
      <c r="AB146" s="10" t="s">
        <v>1071</v>
      </c>
      <c r="AC146" s="10" t="s">
        <v>381</v>
      </c>
      <c r="AD146" s="48" t="s">
        <v>413</v>
      </c>
      <c r="AE146" s="110" t="s">
        <v>413</v>
      </c>
      <c r="AF146" s="110" t="str">
        <f>LEFT(Table114202123172726292830[[#This Row],[Barcode]],7)</f>
        <v>.</v>
      </c>
      <c r="AG146" s="50" t="s">
        <v>413</v>
      </c>
      <c r="AH146" s="124"/>
      <c r="AI146" s="145" t="s">
        <v>1636</v>
      </c>
      <c r="AJ146" t="str">
        <f>_xlfn.CONCAT("CL_",LEFT(Table114202123172726292830[[#This Row],[Location]],1),LEFT(Table114202123172726292830[[#This Row],[Location]],2),"-0",MID(Table114202123172726292830[[#This Row],[Location]],4,1),":0",RIGHT(Table114202123172726292830[[#This Row],[Location]],1))</f>
        <v>CL_BB2-02:04</v>
      </c>
    </row>
    <row r="147" spans="27:36" x14ac:dyDescent="0.35">
      <c r="AA147" s="128" t="s">
        <v>5534</v>
      </c>
      <c r="AB147" s="10" t="s">
        <v>1072</v>
      </c>
      <c r="AC147" s="10" t="s">
        <v>160</v>
      </c>
      <c r="AD147" s="48" t="s">
        <v>1477</v>
      </c>
      <c r="AE147" s="110" t="s">
        <v>3144</v>
      </c>
      <c r="AF147" s="110" t="str">
        <f>LEFT(Table114202123172726292830[[#This Row],[Barcode]],7)</f>
        <v>STR8017</v>
      </c>
      <c r="AG147" s="50" t="s">
        <v>3475</v>
      </c>
      <c r="AH147" s="124">
        <v>49</v>
      </c>
      <c r="AI147" s="145" t="s">
        <v>2353</v>
      </c>
      <c r="AJ147" t="str">
        <f>_xlfn.CONCAT("CL_",LEFT(Table114202123172726292830[[#This Row],[Location]],1),LEFT(Table114202123172726292830[[#This Row],[Location]],2),"-0",MID(Table114202123172726292830[[#This Row],[Location]],4,1),":0",RIGHT(Table114202123172726292830[[#This Row],[Location]],1))</f>
        <v>CL_BB2-03:01</v>
      </c>
    </row>
    <row r="148" spans="27:36" x14ac:dyDescent="0.35">
      <c r="AA148" s="128" t="s">
        <v>5534</v>
      </c>
      <c r="AB148" s="10" t="s">
        <v>1072</v>
      </c>
      <c r="AC148" s="10" t="s">
        <v>159</v>
      </c>
      <c r="AD148" s="48" t="s">
        <v>413</v>
      </c>
      <c r="AE148" s="110" t="s">
        <v>413</v>
      </c>
      <c r="AF148" s="110" t="str">
        <f>LEFT(Table114202123172726292830[[#This Row],[Barcode]],7)</f>
        <v>.</v>
      </c>
      <c r="AG148" s="50" t="s">
        <v>413</v>
      </c>
      <c r="AH148" s="124"/>
      <c r="AI148" s="145" t="s">
        <v>1636</v>
      </c>
      <c r="AJ148" t="str">
        <f>_xlfn.CONCAT("CL_",LEFT(Table114202123172726292830[[#This Row],[Location]],1),LEFT(Table114202123172726292830[[#This Row],[Location]],2),"-0",MID(Table114202123172726292830[[#This Row],[Location]],4,1),":0",RIGHT(Table114202123172726292830[[#This Row],[Location]],1))</f>
        <v>CL_BB2-03:02</v>
      </c>
    </row>
    <row r="149" spans="27:36" x14ac:dyDescent="0.35">
      <c r="AA149" s="128" t="s">
        <v>5534</v>
      </c>
      <c r="AB149" s="10" t="s">
        <v>1072</v>
      </c>
      <c r="AC149" s="10" t="s">
        <v>158</v>
      </c>
      <c r="AD149" s="48" t="s">
        <v>413</v>
      </c>
      <c r="AE149" s="110" t="s">
        <v>413</v>
      </c>
      <c r="AF149" s="110" t="str">
        <f>LEFT(Table114202123172726292830[[#This Row],[Barcode]],7)</f>
        <v>.</v>
      </c>
      <c r="AG149" s="50" t="s">
        <v>413</v>
      </c>
      <c r="AH149" s="124"/>
      <c r="AI149" s="145" t="s">
        <v>1636</v>
      </c>
      <c r="AJ149" t="str">
        <f>_xlfn.CONCAT("CL_",LEFT(Table114202123172726292830[[#This Row],[Location]],1),LEFT(Table114202123172726292830[[#This Row],[Location]],2),"-0",MID(Table114202123172726292830[[#This Row],[Location]],4,1),":0",RIGHT(Table114202123172726292830[[#This Row],[Location]],1))</f>
        <v>CL_BB2-03:03</v>
      </c>
    </row>
    <row r="150" spans="27:36" x14ac:dyDescent="0.35">
      <c r="AA150" s="128" t="s">
        <v>5534</v>
      </c>
      <c r="AB150" s="10" t="s">
        <v>1072</v>
      </c>
      <c r="AC150" s="10" t="s">
        <v>378</v>
      </c>
      <c r="AD150" s="48" t="s">
        <v>413</v>
      </c>
      <c r="AE150" s="110" t="s">
        <v>413</v>
      </c>
      <c r="AF150" s="110" t="str">
        <f>LEFT(Table114202123172726292830[[#This Row],[Barcode]],7)</f>
        <v>.</v>
      </c>
      <c r="AG150" s="50" t="s">
        <v>413</v>
      </c>
      <c r="AH150" s="124"/>
      <c r="AI150" s="145" t="s">
        <v>1636</v>
      </c>
      <c r="AJ150" t="str">
        <f>_xlfn.CONCAT("CL_",LEFT(Table114202123172726292830[[#This Row],[Location]],1),LEFT(Table114202123172726292830[[#This Row],[Location]],2),"-0",MID(Table114202123172726292830[[#This Row],[Location]],4,1),":0",RIGHT(Table114202123172726292830[[#This Row],[Location]],1))</f>
        <v>CL_BB2-03:04</v>
      </c>
    </row>
    <row r="151" spans="27:36" x14ac:dyDescent="0.35">
      <c r="AA151" s="128" t="s">
        <v>5534</v>
      </c>
      <c r="AB151" s="10" t="s">
        <v>1075</v>
      </c>
      <c r="AC151" s="10" t="s">
        <v>163</v>
      </c>
      <c r="AD151" s="48" t="s">
        <v>1477</v>
      </c>
      <c r="AE151" s="110" t="s">
        <v>3144</v>
      </c>
      <c r="AF151" s="110" t="str">
        <f>LEFT(Table114202123172726292830[[#This Row],[Barcode]],7)</f>
        <v>STR8017</v>
      </c>
      <c r="AG151" s="50" t="s">
        <v>3474</v>
      </c>
      <c r="AH151" s="124">
        <v>49</v>
      </c>
      <c r="AI151" s="145" t="s">
        <v>2353</v>
      </c>
      <c r="AJ151" t="str">
        <f>_xlfn.CONCAT("CL_",LEFT(Table114202123172726292830[[#This Row],[Location]],1),LEFT(Table114202123172726292830[[#This Row],[Location]],2),"-0",MID(Table114202123172726292830[[#This Row],[Location]],4,1),":0",RIGHT(Table114202123172726292830[[#This Row],[Location]],1))</f>
        <v>CL_BB2-04:01</v>
      </c>
    </row>
    <row r="152" spans="27:36" x14ac:dyDescent="0.35">
      <c r="AA152" s="128" t="s">
        <v>5534</v>
      </c>
      <c r="AB152" s="10" t="s">
        <v>1075</v>
      </c>
      <c r="AC152" s="10" t="s">
        <v>162</v>
      </c>
      <c r="AD152" s="48" t="s">
        <v>413</v>
      </c>
      <c r="AE152" s="110" t="s">
        <v>413</v>
      </c>
      <c r="AF152" s="110" t="str">
        <f>LEFT(Table114202123172726292830[[#This Row],[Barcode]],7)</f>
        <v>.</v>
      </c>
      <c r="AG152" s="50" t="s">
        <v>413</v>
      </c>
      <c r="AH152" s="124"/>
      <c r="AI152" s="145" t="s">
        <v>1636</v>
      </c>
      <c r="AJ152" t="str">
        <f>_xlfn.CONCAT("CL_",LEFT(Table114202123172726292830[[#This Row],[Location]],1),LEFT(Table114202123172726292830[[#This Row],[Location]],2),"-0",MID(Table114202123172726292830[[#This Row],[Location]],4,1),":0",RIGHT(Table114202123172726292830[[#This Row],[Location]],1))</f>
        <v>CL_BB2-04:02</v>
      </c>
    </row>
    <row r="153" spans="27:36" x14ac:dyDescent="0.35">
      <c r="AA153" s="128" t="s">
        <v>5534</v>
      </c>
      <c r="AB153" s="10" t="s">
        <v>1075</v>
      </c>
      <c r="AC153" s="10" t="s">
        <v>161</v>
      </c>
      <c r="AD153" s="48" t="s">
        <v>413</v>
      </c>
      <c r="AE153" s="110" t="s">
        <v>413</v>
      </c>
      <c r="AF153" s="110" t="str">
        <f>LEFT(Table114202123172726292830[[#This Row],[Barcode]],7)</f>
        <v>.</v>
      </c>
      <c r="AG153" s="50" t="s">
        <v>413</v>
      </c>
      <c r="AH153" s="124"/>
      <c r="AI153" s="145" t="s">
        <v>1636</v>
      </c>
      <c r="AJ153" t="str">
        <f>_xlfn.CONCAT("CL_",LEFT(Table114202123172726292830[[#This Row],[Location]],1),LEFT(Table114202123172726292830[[#This Row],[Location]],2),"-0",MID(Table114202123172726292830[[#This Row],[Location]],4,1),":0",RIGHT(Table114202123172726292830[[#This Row],[Location]],1))</f>
        <v>CL_BB2-04:03</v>
      </c>
    </row>
    <row r="154" spans="27:36" x14ac:dyDescent="0.35">
      <c r="AA154" s="128" t="s">
        <v>5534</v>
      </c>
      <c r="AB154" s="10" t="s">
        <v>1075</v>
      </c>
      <c r="AC154" s="10" t="s">
        <v>375</v>
      </c>
      <c r="AD154" s="48" t="s">
        <v>413</v>
      </c>
      <c r="AE154" s="110" t="s">
        <v>413</v>
      </c>
      <c r="AF154" s="110" t="str">
        <f>LEFT(Table114202123172726292830[[#This Row],[Barcode]],7)</f>
        <v>.</v>
      </c>
      <c r="AG154" s="50" t="s">
        <v>413</v>
      </c>
      <c r="AH154" s="124"/>
      <c r="AI154" s="145" t="s">
        <v>1636</v>
      </c>
      <c r="AJ154" t="str">
        <f>_xlfn.CONCAT("CL_",LEFT(Table114202123172726292830[[#This Row],[Location]],1),LEFT(Table114202123172726292830[[#This Row],[Location]],2),"-0",MID(Table114202123172726292830[[#This Row],[Location]],4,1),":0",RIGHT(Table114202123172726292830[[#This Row],[Location]],1))</f>
        <v>CL_BB2-04:04</v>
      </c>
    </row>
    <row r="155" spans="27:36" x14ac:dyDescent="0.35">
      <c r="AA155" s="128" t="s">
        <v>5534</v>
      </c>
      <c r="AB155" s="10" t="s">
        <v>1077</v>
      </c>
      <c r="AC155" s="10" t="s">
        <v>166</v>
      </c>
      <c r="AD155" s="48" t="s">
        <v>1474</v>
      </c>
      <c r="AE155" s="110" t="s">
        <v>1461</v>
      </c>
      <c r="AF155" s="110" t="str">
        <f>LEFT(Table114202123172726292830[[#This Row],[Barcode]],7)</f>
        <v>YZUP003</v>
      </c>
      <c r="AG155" s="50" t="s">
        <v>3935</v>
      </c>
      <c r="AH155" s="124">
        <v>7</v>
      </c>
      <c r="AI155" s="145" t="s">
        <v>2353</v>
      </c>
      <c r="AJ155" t="str">
        <f>_xlfn.CONCAT("CL_",LEFT(Table114202123172726292830[[#This Row],[Location]],1),LEFT(Table114202123172726292830[[#This Row],[Location]],2),"-0",MID(Table114202123172726292830[[#This Row],[Location]],4,1),":0",RIGHT(Table114202123172726292830[[#This Row],[Location]],1))</f>
        <v>CL_BB2-05:01</v>
      </c>
    </row>
    <row r="156" spans="27:36" x14ac:dyDescent="0.35">
      <c r="AA156" s="128" t="s">
        <v>5534</v>
      </c>
      <c r="AB156" s="10" t="s">
        <v>1077</v>
      </c>
      <c r="AC156" s="10" t="s">
        <v>165</v>
      </c>
      <c r="AD156" s="48" t="s">
        <v>837</v>
      </c>
      <c r="AE156" s="110" t="s">
        <v>1117</v>
      </c>
      <c r="AF156" s="110" t="str">
        <f>LEFT(Table114202123172726292830[[#This Row],[Barcode]],7)</f>
        <v>SUNL006</v>
      </c>
      <c r="AG156" s="50" t="s">
        <v>3934</v>
      </c>
      <c r="AH156" s="124">
        <v>7</v>
      </c>
      <c r="AI156" s="145" t="s">
        <v>2353</v>
      </c>
      <c r="AJ156" t="str">
        <f>_xlfn.CONCAT("CL_",LEFT(Table114202123172726292830[[#This Row],[Location]],1),LEFT(Table114202123172726292830[[#This Row],[Location]],2),"-0",MID(Table114202123172726292830[[#This Row],[Location]],4,1),":0",RIGHT(Table114202123172726292830[[#This Row],[Location]],1))</f>
        <v>CL_BB2-05:02</v>
      </c>
    </row>
    <row r="157" spans="27:36" x14ac:dyDescent="0.35">
      <c r="AA157" s="128" t="s">
        <v>5534</v>
      </c>
      <c r="AB157" s="10" t="s">
        <v>1077</v>
      </c>
      <c r="AC157" s="10" t="s">
        <v>164</v>
      </c>
      <c r="AD157" s="48" t="s">
        <v>837</v>
      </c>
      <c r="AE157" s="110" t="s">
        <v>1117</v>
      </c>
      <c r="AF157" s="110" t="str">
        <f>LEFT(Table114202123172726292830[[#This Row],[Barcode]],7)</f>
        <v>SUNL006</v>
      </c>
      <c r="AG157" s="50" t="s">
        <v>3932</v>
      </c>
      <c r="AH157" s="124">
        <v>7</v>
      </c>
      <c r="AI157" s="145" t="s">
        <v>2353</v>
      </c>
      <c r="AJ157" t="str">
        <f>_xlfn.CONCAT("CL_",LEFT(Table114202123172726292830[[#This Row],[Location]],1),LEFT(Table114202123172726292830[[#This Row],[Location]],2),"-0",MID(Table114202123172726292830[[#This Row],[Location]],4,1),":0",RIGHT(Table114202123172726292830[[#This Row],[Location]],1))</f>
        <v>CL_BB2-05:03</v>
      </c>
    </row>
    <row r="158" spans="27:36" x14ac:dyDescent="0.35">
      <c r="AA158" s="128" t="s">
        <v>5534</v>
      </c>
      <c r="AB158" s="10" t="s">
        <v>1077</v>
      </c>
      <c r="AC158" s="10" t="s">
        <v>372</v>
      </c>
      <c r="AD158" s="48" t="s">
        <v>2092</v>
      </c>
      <c r="AE158" s="110" t="s">
        <v>2100</v>
      </c>
      <c r="AF158" s="110" t="str">
        <f>LEFT(Table114202123172726292830[[#This Row],[Barcode]],7)</f>
        <v>SOUR011</v>
      </c>
      <c r="AG158" s="50" t="s">
        <v>4136</v>
      </c>
      <c r="AH158" s="124">
        <v>30</v>
      </c>
      <c r="AI158" s="145" t="s">
        <v>2353</v>
      </c>
      <c r="AJ158" t="str">
        <f>_xlfn.CONCAT("CL_",LEFT(Table114202123172726292830[[#This Row],[Location]],1),LEFT(Table114202123172726292830[[#This Row],[Location]],2),"-0",MID(Table114202123172726292830[[#This Row],[Location]],4,1),":0",RIGHT(Table114202123172726292830[[#This Row],[Location]],1))</f>
        <v>CL_BB2-05:04</v>
      </c>
    </row>
    <row r="159" spans="27:36" x14ac:dyDescent="0.35">
      <c r="AA159" s="128" t="s">
        <v>5534</v>
      </c>
      <c r="AB159" s="10" t="s">
        <v>1078</v>
      </c>
      <c r="AC159" s="10" t="s">
        <v>169</v>
      </c>
      <c r="AD159" s="48" t="s">
        <v>1474</v>
      </c>
      <c r="AE159" s="110" t="s">
        <v>1461</v>
      </c>
      <c r="AF159" s="110" t="str">
        <f>LEFT(Table114202123172726292830[[#This Row],[Barcode]],7)</f>
        <v>YZUP003</v>
      </c>
      <c r="AG159" s="50" t="s">
        <v>3944</v>
      </c>
      <c r="AH159" s="124">
        <v>48</v>
      </c>
      <c r="AI159" s="145" t="s">
        <v>2353</v>
      </c>
      <c r="AJ159" t="str">
        <f>_xlfn.CONCAT("CL_",LEFT(Table114202123172726292830[[#This Row],[Location]],1),LEFT(Table114202123172726292830[[#This Row],[Location]],2),"-0",MID(Table114202123172726292830[[#This Row],[Location]],4,1),":0",RIGHT(Table114202123172726292830[[#This Row],[Location]],1))</f>
        <v>CL_BB2-06:01</v>
      </c>
    </row>
    <row r="160" spans="27:36" x14ac:dyDescent="0.35">
      <c r="AA160" s="128" t="s">
        <v>5534</v>
      </c>
      <c r="AB160" s="10" t="s">
        <v>1078</v>
      </c>
      <c r="AC160" s="10" t="s">
        <v>168</v>
      </c>
      <c r="AD160" s="48" t="s">
        <v>413</v>
      </c>
      <c r="AE160" s="110" t="s">
        <v>413</v>
      </c>
      <c r="AF160" s="110" t="str">
        <f>LEFT(Table114202123172726292830[[#This Row],[Barcode]],7)</f>
        <v>.</v>
      </c>
      <c r="AG160" s="50" t="s">
        <v>413</v>
      </c>
      <c r="AH160" s="124"/>
      <c r="AI160" s="145" t="s">
        <v>1636</v>
      </c>
      <c r="AJ160" t="str">
        <f>_xlfn.CONCAT("CL_",LEFT(Table114202123172726292830[[#This Row],[Location]],1),LEFT(Table114202123172726292830[[#This Row],[Location]],2),"-0",MID(Table114202123172726292830[[#This Row],[Location]],4,1),":0",RIGHT(Table114202123172726292830[[#This Row],[Location]],1))</f>
        <v>CL_BB2-06:02</v>
      </c>
    </row>
    <row r="161" spans="27:36" x14ac:dyDescent="0.35">
      <c r="AA161" s="128" t="s">
        <v>5534</v>
      </c>
      <c r="AB161" s="10" t="s">
        <v>1078</v>
      </c>
      <c r="AC161" s="10" t="s">
        <v>167</v>
      </c>
      <c r="AD161" s="48" t="s">
        <v>413</v>
      </c>
      <c r="AE161" s="110" t="s">
        <v>413</v>
      </c>
      <c r="AF161" s="110" t="str">
        <f>LEFT(Table114202123172726292830[[#This Row],[Barcode]],7)</f>
        <v>.</v>
      </c>
      <c r="AG161" s="50" t="s">
        <v>413</v>
      </c>
      <c r="AH161" s="124"/>
      <c r="AI161" s="145" t="s">
        <v>1636</v>
      </c>
      <c r="AJ161" t="str">
        <f>_xlfn.CONCAT("CL_",LEFT(Table114202123172726292830[[#This Row],[Location]],1),LEFT(Table114202123172726292830[[#This Row],[Location]],2),"-0",MID(Table114202123172726292830[[#This Row],[Location]],4,1),":0",RIGHT(Table114202123172726292830[[#This Row],[Location]],1))</f>
        <v>CL_BB2-06:03</v>
      </c>
    </row>
    <row r="162" spans="27:36" x14ac:dyDescent="0.35">
      <c r="AA162" s="128" t="s">
        <v>5534</v>
      </c>
      <c r="AB162" s="10" t="s">
        <v>1078</v>
      </c>
      <c r="AC162" s="51" t="s">
        <v>369</v>
      </c>
      <c r="AD162" s="48" t="s">
        <v>413</v>
      </c>
      <c r="AE162" s="110" t="s">
        <v>413</v>
      </c>
      <c r="AF162" s="110" t="str">
        <f>LEFT(Table114202123172726292830[[#This Row],[Barcode]],7)</f>
        <v>.</v>
      </c>
      <c r="AG162" s="50" t="s">
        <v>413</v>
      </c>
      <c r="AH162" s="124"/>
      <c r="AI162" s="145" t="s">
        <v>1636</v>
      </c>
      <c r="AJ162" t="str">
        <f>_xlfn.CONCAT("CL_",LEFT(Table114202123172726292830[[#This Row],[Location]],1),LEFT(Table114202123172726292830[[#This Row],[Location]],2),"-0",MID(Table114202123172726292830[[#This Row],[Location]],4,1),":0",RIGHT(Table114202123172726292830[[#This Row],[Location]],1))</f>
        <v>CL_BB2-06:04</v>
      </c>
    </row>
    <row r="163" spans="27:36" x14ac:dyDescent="0.35">
      <c r="AA163" s="128" t="s">
        <v>5534</v>
      </c>
      <c r="AB163" s="10" t="s">
        <v>1079</v>
      </c>
      <c r="AC163" s="10" t="s">
        <v>172</v>
      </c>
      <c r="AD163" s="48" t="s">
        <v>1474</v>
      </c>
      <c r="AE163" s="110" t="s">
        <v>1461</v>
      </c>
      <c r="AF163" s="110" t="str">
        <f>LEFT(Table114202123172726292830[[#This Row],[Barcode]],7)</f>
        <v>YZUP003</v>
      </c>
      <c r="AG163" s="50" t="s">
        <v>3935</v>
      </c>
      <c r="AH163" s="124">
        <v>48</v>
      </c>
      <c r="AI163" s="145" t="s">
        <v>2353</v>
      </c>
      <c r="AJ163" t="str">
        <f>_xlfn.CONCAT("CL_",LEFT(Table114202123172726292830[[#This Row],[Location]],1),LEFT(Table114202123172726292830[[#This Row],[Location]],2),"-0",MID(Table114202123172726292830[[#This Row],[Location]],4,1),":0",RIGHT(Table114202123172726292830[[#This Row],[Location]],1))</f>
        <v>CL_BB2-07:01</v>
      </c>
    </row>
    <row r="164" spans="27:36" x14ac:dyDescent="0.35">
      <c r="AA164" s="128" t="s">
        <v>5534</v>
      </c>
      <c r="AB164" s="10" t="s">
        <v>1079</v>
      </c>
      <c r="AC164" s="51" t="s">
        <v>171</v>
      </c>
      <c r="AD164" s="48" t="s">
        <v>413</v>
      </c>
      <c r="AE164" s="110" t="s">
        <v>413</v>
      </c>
      <c r="AF164" s="110" t="str">
        <f>LEFT(Table114202123172726292830[[#This Row],[Barcode]],7)</f>
        <v>.</v>
      </c>
      <c r="AG164" s="50" t="s">
        <v>413</v>
      </c>
      <c r="AH164" s="124"/>
      <c r="AI164" s="145" t="s">
        <v>1636</v>
      </c>
      <c r="AJ164" t="str">
        <f>_xlfn.CONCAT("CL_",LEFT(Table114202123172726292830[[#This Row],[Location]],1),LEFT(Table114202123172726292830[[#This Row],[Location]],2),"-0",MID(Table114202123172726292830[[#This Row],[Location]],4,1),":0",RIGHT(Table114202123172726292830[[#This Row],[Location]],1))</f>
        <v>CL_BB2-07:02</v>
      </c>
    </row>
    <row r="165" spans="27:36" x14ac:dyDescent="0.35">
      <c r="AA165" s="128" t="s">
        <v>5534</v>
      </c>
      <c r="AB165" s="10" t="s">
        <v>1079</v>
      </c>
      <c r="AC165" s="10" t="s">
        <v>170</v>
      </c>
      <c r="AD165" s="48" t="s">
        <v>413</v>
      </c>
      <c r="AE165" s="110" t="s">
        <v>413</v>
      </c>
      <c r="AF165" s="110" t="str">
        <f>LEFT(Table114202123172726292830[[#This Row],[Barcode]],7)</f>
        <v>.</v>
      </c>
      <c r="AG165" s="50" t="s">
        <v>413</v>
      </c>
      <c r="AH165" s="124"/>
      <c r="AI165" s="145" t="s">
        <v>1636</v>
      </c>
      <c r="AJ165" t="str">
        <f>_xlfn.CONCAT("CL_",LEFT(Table114202123172726292830[[#This Row],[Location]],1),LEFT(Table114202123172726292830[[#This Row],[Location]],2),"-0",MID(Table114202123172726292830[[#This Row],[Location]],4,1),":0",RIGHT(Table114202123172726292830[[#This Row],[Location]],1))</f>
        <v>CL_BB2-07:03</v>
      </c>
    </row>
    <row r="166" spans="27:36" x14ac:dyDescent="0.35">
      <c r="AA166" s="128" t="s">
        <v>5534</v>
      </c>
      <c r="AB166" s="10" t="s">
        <v>1079</v>
      </c>
      <c r="AC166" s="10" t="s">
        <v>366</v>
      </c>
      <c r="AD166" s="48" t="s">
        <v>413</v>
      </c>
      <c r="AE166" s="110" t="s">
        <v>413</v>
      </c>
      <c r="AF166" s="110" t="str">
        <f>LEFT(Table114202123172726292830[[#This Row],[Barcode]],7)</f>
        <v>.</v>
      </c>
      <c r="AG166" s="50" t="s">
        <v>413</v>
      </c>
      <c r="AH166" s="124"/>
      <c r="AI166" s="145" t="s">
        <v>1636</v>
      </c>
      <c r="AJ166" t="str">
        <f>_xlfn.CONCAT("CL_",LEFT(Table114202123172726292830[[#This Row],[Location]],1),LEFT(Table114202123172726292830[[#This Row],[Location]],2),"-0",MID(Table114202123172726292830[[#This Row],[Location]],4,1),":0",RIGHT(Table114202123172726292830[[#This Row],[Location]],1))</f>
        <v>CL_BB2-07:04</v>
      </c>
    </row>
    <row r="167" spans="27:36" x14ac:dyDescent="0.35">
      <c r="AA167" s="128" t="s">
        <v>5534</v>
      </c>
      <c r="AB167" s="10" t="s">
        <v>1080</v>
      </c>
      <c r="AC167" s="10" t="s">
        <v>175</v>
      </c>
      <c r="AD167" s="48" t="s">
        <v>824</v>
      </c>
      <c r="AE167" s="110" t="s">
        <v>2107</v>
      </c>
      <c r="AF167" s="110" t="str">
        <f>LEFT(Table114202123172726292830[[#This Row],[Barcode]],7)</f>
        <v>GFSD189</v>
      </c>
      <c r="AG167" s="50" t="s">
        <v>3746</v>
      </c>
      <c r="AH167" s="124">
        <v>18</v>
      </c>
      <c r="AI167" s="145" t="s">
        <v>2353</v>
      </c>
      <c r="AJ167" t="str">
        <f>_xlfn.CONCAT("CL_",LEFT(Table114202123172726292830[[#This Row],[Location]],1),LEFT(Table114202123172726292830[[#This Row],[Location]],2),"-0",MID(Table114202123172726292830[[#This Row],[Location]],4,1),":0",RIGHT(Table114202123172726292830[[#This Row],[Location]],1))</f>
        <v>CL_BB3-01:01</v>
      </c>
    </row>
    <row r="168" spans="27:36" x14ac:dyDescent="0.35">
      <c r="AA168" s="128" t="s">
        <v>5534</v>
      </c>
      <c r="AB168" s="10" t="s">
        <v>1080</v>
      </c>
      <c r="AC168" s="10" t="s">
        <v>174</v>
      </c>
      <c r="AD168" s="48" t="s">
        <v>824</v>
      </c>
      <c r="AE168" s="110" t="s">
        <v>2107</v>
      </c>
      <c r="AF168" s="110" t="str">
        <f>LEFT(Table114202123172726292830[[#This Row],[Barcode]],7)</f>
        <v>GFSD189</v>
      </c>
      <c r="AG168" s="50" t="s">
        <v>4121</v>
      </c>
      <c r="AH168" s="124">
        <v>27</v>
      </c>
      <c r="AI168" s="145" t="s">
        <v>2353</v>
      </c>
      <c r="AJ168" t="str">
        <f>_xlfn.CONCAT("CL_",LEFT(Table114202123172726292830[[#This Row],[Location]],1),LEFT(Table114202123172726292830[[#This Row],[Location]],2),"-0",MID(Table114202123172726292830[[#This Row],[Location]],4,1),":0",RIGHT(Table114202123172726292830[[#This Row],[Location]],1))</f>
        <v>CL_BB3-01:02</v>
      </c>
    </row>
    <row r="169" spans="27:36" x14ac:dyDescent="0.35">
      <c r="AA169" s="128" t="s">
        <v>5534</v>
      </c>
      <c r="AB169" s="10" t="s">
        <v>1080</v>
      </c>
      <c r="AC169" s="10" t="s">
        <v>173</v>
      </c>
      <c r="AD169" s="48" t="s">
        <v>413</v>
      </c>
      <c r="AE169" s="110" t="s">
        <v>413</v>
      </c>
      <c r="AF169" s="110" t="str">
        <f>LEFT(Table114202123172726292830[[#This Row],[Barcode]],7)</f>
        <v>.</v>
      </c>
      <c r="AG169" s="50" t="s">
        <v>413</v>
      </c>
      <c r="AH169" s="124"/>
      <c r="AI169" s="145" t="s">
        <v>1636</v>
      </c>
      <c r="AJ169" t="str">
        <f>_xlfn.CONCAT("CL_",LEFT(Table114202123172726292830[[#This Row],[Location]],1),LEFT(Table114202123172726292830[[#This Row],[Location]],2),"-0",MID(Table114202123172726292830[[#This Row],[Location]],4,1),":0",RIGHT(Table114202123172726292830[[#This Row],[Location]],1))</f>
        <v>CL_BB3-01:03</v>
      </c>
    </row>
    <row r="170" spans="27:36" x14ac:dyDescent="0.35">
      <c r="AA170" s="128" t="s">
        <v>5534</v>
      </c>
      <c r="AB170" s="10" t="s">
        <v>1080</v>
      </c>
      <c r="AC170" s="10" t="s">
        <v>405</v>
      </c>
      <c r="AD170" s="48" t="s">
        <v>413</v>
      </c>
      <c r="AE170" s="110" t="s">
        <v>413</v>
      </c>
      <c r="AF170" s="110" t="str">
        <f>LEFT(Table114202123172726292830[[#This Row],[Barcode]],7)</f>
        <v>.</v>
      </c>
      <c r="AG170" s="50" t="s">
        <v>413</v>
      </c>
      <c r="AH170" s="124"/>
      <c r="AI170" s="145" t="s">
        <v>1636</v>
      </c>
      <c r="AJ170" t="str">
        <f>_xlfn.CONCAT("CL_",LEFT(Table114202123172726292830[[#This Row],[Location]],1),LEFT(Table114202123172726292830[[#This Row],[Location]],2),"-0",MID(Table114202123172726292830[[#This Row],[Location]],4,1),":0",RIGHT(Table114202123172726292830[[#This Row],[Location]],1))</f>
        <v>CL_BB3-01:04</v>
      </c>
    </row>
    <row r="171" spans="27:36" x14ac:dyDescent="0.35">
      <c r="AA171" s="128" t="s">
        <v>5534</v>
      </c>
      <c r="AB171" s="10" t="s">
        <v>1082</v>
      </c>
      <c r="AC171" s="10" t="s">
        <v>178</v>
      </c>
      <c r="AD171" s="48" t="s">
        <v>1475</v>
      </c>
      <c r="AE171" s="110" t="s">
        <v>1634</v>
      </c>
      <c r="AF171" s="110" t="str">
        <f>LEFT(Table114202123172726292830[[#This Row],[Barcode]],7)</f>
        <v>KOKO011</v>
      </c>
      <c r="AG171" s="50" t="s">
        <v>3623</v>
      </c>
      <c r="AH171" s="124">
        <v>25</v>
      </c>
      <c r="AI171" s="145" t="s">
        <v>2353</v>
      </c>
      <c r="AJ171" t="str">
        <f>_xlfn.CONCAT("CL_",LEFT(Table114202123172726292830[[#This Row],[Location]],1),LEFT(Table114202123172726292830[[#This Row],[Location]],2),"-0",MID(Table114202123172726292830[[#This Row],[Location]],4,1),":0",RIGHT(Table114202123172726292830[[#This Row],[Location]],1))</f>
        <v>CL_BB3-02:01</v>
      </c>
    </row>
    <row r="172" spans="27:36" x14ac:dyDescent="0.35">
      <c r="AA172" s="128" t="s">
        <v>5534</v>
      </c>
      <c r="AB172" s="10" t="s">
        <v>1082</v>
      </c>
      <c r="AC172" s="10" t="s">
        <v>177</v>
      </c>
      <c r="AD172" s="48" t="s">
        <v>1475</v>
      </c>
      <c r="AE172" s="110" t="s">
        <v>1634</v>
      </c>
      <c r="AF172" s="110" t="str">
        <f>LEFT(Table114202123172726292830[[#This Row],[Barcode]],7)</f>
        <v>KOKO011</v>
      </c>
      <c r="AG172" s="50" t="s">
        <v>4292</v>
      </c>
      <c r="AH172" s="124">
        <v>21</v>
      </c>
      <c r="AI172" s="145" t="s">
        <v>2353</v>
      </c>
      <c r="AJ172" t="str">
        <f>_xlfn.CONCAT("CL_",LEFT(Table114202123172726292830[[#This Row],[Location]],1),LEFT(Table114202123172726292830[[#This Row],[Location]],2),"-0",MID(Table114202123172726292830[[#This Row],[Location]],4,1),":0",RIGHT(Table114202123172726292830[[#This Row],[Location]],1))</f>
        <v>CL_BB3-02:02</v>
      </c>
    </row>
    <row r="173" spans="27:36" x14ac:dyDescent="0.35">
      <c r="AA173" s="128" t="s">
        <v>5534</v>
      </c>
      <c r="AB173" s="10" t="s">
        <v>1082</v>
      </c>
      <c r="AC173" s="10" t="s">
        <v>176</v>
      </c>
      <c r="AD173" s="48" t="s">
        <v>413</v>
      </c>
      <c r="AE173" s="110" t="s">
        <v>413</v>
      </c>
      <c r="AF173" s="110" t="str">
        <f>LEFT(Table114202123172726292830[[#This Row],[Barcode]],7)</f>
        <v>.</v>
      </c>
      <c r="AG173" s="50" t="s">
        <v>413</v>
      </c>
      <c r="AH173" s="124"/>
      <c r="AI173" s="145" t="s">
        <v>1636</v>
      </c>
      <c r="AJ173" t="str">
        <f>_xlfn.CONCAT("CL_",LEFT(Table114202123172726292830[[#This Row],[Location]],1),LEFT(Table114202123172726292830[[#This Row],[Location]],2),"-0",MID(Table114202123172726292830[[#This Row],[Location]],4,1),":0",RIGHT(Table114202123172726292830[[#This Row],[Location]],1))</f>
        <v>CL_BB3-02:03</v>
      </c>
    </row>
    <row r="174" spans="27:36" x14ac:dyDescent="0.35">
      <c r="AA174" s="128" t="s">
        <v>5534</v>
      </c>
      <c r="AB174" s="10" t="s">
        <v>1082</v>
      </c>
      <c r="AC174" s="10" t="s">
        <v>402</v>
      </c>
      <c r="AD174" s="48" t="s">
        <v>413</v>
      </c>
      <c r="AE174" s="110" t="s">
        <v>413</v>
      </c>
      <c r="AF174" s="110" t="str">
        <f>LEFT(Table114202123172726292830[[#This Row],[Barcode]],7)</f>
        <v>.</v>
      </c>
      <c r="AG174" s="50" t="s">
        <v>413</v>
      </c>
      <c r="AH174" s="124"/>
      <c r="AI174" s="145" t="s">
        <v>1636</v>
      </c>
      <c r="AJ174" t="str">
        <f>_xlfn.CONCAT("CL_",LEFT(Table114202123172726292830[[#This Row],[Location]],1),LEFT(Table114202123172726292830[[#This Row],[Location]],2),"-0",MID(Table114202123172726292830[[#This Row],[Location]],4,1),":0",RIGHT(Table114202123172726292830[[#This Row],[Location]],1))</f>
        <v>CL_BB3-02:04</v>
      </c>
    </row>
    <row r="175" spans="27:36" x14ac:dyDescent="0.35">
      <c r="AA175" s="128" t="s">
        <v>5534</v>
      </c>
      <c r="AB175" s="10" t="s">
        <v>1085</v>
      </c>
      <c r="AC175" s="10" t="s">
        <v>181</v>
      </c>
      <c r="AD175" s="48" t="s">
        <v>3787</v>
      </c>
      <c r="AE175" s="110" t="s">
        <v>3791</v>
      </c>
      <c r="AF175" s="110" t="str">
        <f>LEFT(Table114202123172726292830[[#This Row],[Barcode]],7)</f>
        <v>NL#5007</v>
      </c>
      <c r="AG175" s="50" t="s">
        <v>3767</v>
      </c>
      <c r="AH175" s="124">
        <v>41</v>
      </c>
      <c r="AI175" s="145" t="s">
        <v>2353</v>
      </c>
      <c r="AJ175" t="str">
        <f>_xlfn.CONCAT("CL_",LEFT(Table114202123172726292830[[#This Row],[Location]],1),LEFT(Table114202123172726292830[[#This Row],[Location]],2),"-0",MID(Table114202123172726292830[[#This Row],[Location]],4,1),":0",RIGHT(Table114202123172726292830[[#This Row],[Location]],1))</f>
        <v>CL_BB3-03:01</v>
      </c>
    </row>
    <row r="176" spans="27:36" x14ac:dyDescent="0.35">
      <c r="AA176" s="128" t="s">
        <v>5534</v>
      </c>
      <c r="AB176" s="10" t="s">
        <v>1085</v>
      </c>
      <c r="AC176" s="10" t="s">
        <v>180</v>
      </c>
      <c r="AD176" s="48" t="s">
        <v>413</v>
      </c>
      <c r="AE176" s="110" t="s">
        <v>413</v>
      </c>
      <c r="AF176" s="110" t="str">
        <f>LEFT(Table114202123172726292830[[#This Row],[Barcode]],7)</f>
        <v>.</v>
      </c>
      <c r="AG176" s="50" t="s">
        <v>413</v>
      </c>
      <c r="AH176" s="124"/>
      <c r="AI176" s="145" t="s">
        <v>1636</v>
      </c>
      <c r="AJ176" t="str">
        <f>_xlfn.CONCAT("CL_",LEFT(Table114202123172726292830[[#This Row],[Location]],1),LEFT(Table114202123172726292830[[#This Row],[Location]],2),"-0",MID(Table114202123172726292830[[#This Row],[Location]],4,1),":0",RIGHT(Table114202123172726292830[[#This Row],[Location]],1))</f>
        <v>CL_BB3-03:02</v>
      </c>
    </row>
    <row r="177" spans="27:36" x14ac:dyDescent="0.35">
      <c r="AA177" s="128" t="s">
        <v>5534</v>
      </c>
      <c r="AB177" s="10" t="s">
        <v>1085</v>
      </c>
      <c r="AC177" s="10" t="s">
        <v>179</v>
      </c>
      <c r="AD177" s="48" t="s">
        <v>413</v>
      </c>
      <c r="AE177" s="110" t="s">
        <v>413</v>
      </c>
      <c r="AF177" s="110" t="str">
        <f>LEFT(Table114202123172726292830[[#This Row],[Barcode]],7)</f>
        <v>.</v>
      </c>
      <c r="AG177" s="50" t="s">
        <v>413</v>
      </c>
      <c r="AH177" s="124"/>
      <c r="AI177" s="145" t="s">
        <v>1636</v>
      </c>
      <c r="AJ177" t="str">
        <f>_xlfn.CONCAT("CL_",LEFT(Table114202123172726292830[[#This Row],[Location]],1),LEFT(Table114202123172726292830[[#This Row],[Location]],2),"-0",MID(Table114202123172726292830[[#This Row],[Location]],4,1),":0",RIGHT(Table114202123172726292830[[#This Row],[Location]],1))</f>
        <v>CL_BB3-03:03</v>
      </c>
    </row>
    <row r="178" spans="27:36" x14ac:dyDescent="0.35">
      <c r="AA178" s="128" t="s">
        <v>5534</v>
      </c>
      <c r="AB178" s="10" t="s">
        <v>1085</v>
      </c>
      <c r="AC178" s="10" t="s">
        <v>399</v>
      </c>
      <c r="AD178" s="48" t="s">
        <v>413</v>
      </c>
      <c r="AE178" s="110" t="s">
        <v>413</v>
      </c>
      <c r="AF178" s="110" t="str">
        <f>LEFT(Table114202123172726292830[[#This Row],[Barcode]],7)</f>
        <v>.</v>
      </c>
      <c r="AG178" s="50" t="s">
        <v>413</v>
      </c>
      <c r="AH178" s="124"/>
      <c r="AI178" s="145" t="s">
        <v>1636</v>
      </c>
      <c r="AJ178" t="str">
        <f>_xlfn.CONCAT("CL_",LEFT(Table114202123172726292830[[#This Row],[Location]],1),LEFT(Table114202123172726292830[[#This Row],[Location]],2),"-0",MID(Table114202123172726292830[[#This Row],[Location]],4,1),":0",RIGHT(Table114202123172726292830[[#This Row],[Location]],1))</f>
        <v>CL_BB3-03:04</v>
      </c>
    </row>
    <row r="179" spans="27:36" x14ac:dyDescent="0.35">
      <c r="AA179" s="128" t="s">
        <v>5534</v>
      </c>
      <c r="AB179" s="10" t="s">
        <v>1086</v>
      </c>
      <c r="AC179" s="10" t="s">
        <v>184</v>
      </c>
      <c r="AD179" s="48" t="s">
        <v>1721</v>
      </c>
      <c r="AE179" s="110" t="s">
        <v>2098</v>
      </c>
      <c r="AF179" s="110" t="str">
        <f>LEFT(Table114202123172726292830[[#This Row],[Barcode]],7)</f>
        <v>PLAN004</v>
      </c>
      <c r="AG179" s="50" t="s">
        <v>4085</v>
      </c>
      <c r="AH179" s="124">
        <v>8</v>
      </c>
      <c r="AI179" s="145" t="s">
        <v>2353</v>
      </c>
      <c r="AJ179" t="str">
        <f>_xlfn.CONCAT("CL_",LEFT(Table114202123172726292830[[#This Row],[Location]],1),LEFT(Table114202123172726292830[[#This Row],[Location]],2),"-0",MID(Table114202123172726292830[[#This Row],[Location]],4,1),":0",RIGHT(Table114202123172726292830[[#This Row],[Location]],1))</f>
        <v>CL_BB3-04:01</v>
      </c>
    </row>
    <row r="180" spans="27:36" x14ac:dyDescent="0.35">
      <c r="AA180" s="128" t="s">
        <v>5534</v>
      </c>
      <c r="AB180" s="10" t="s">
        <v>1086</v>
      </c>
      <c r="AC180" s="10" t="s">
        <v>183</v>
      </c>
      <c r="AD180" s="48" t="s">
        <v>3794</v>
      </c>
      <c r="AE180" s="110" t="s">
        <v>3800</v>
      </c>
      <c r="AF180" s="110" t="str">
        <f>LEFT(Table114202123172726292830[[#This Row],[Barcode]],7)</f>
        <v>PINE004</v>
      </c>
      <c r="AG180" s="50" t="s">
        <v>3771</v>
      </c>
      <c r="AH180" s="124">
        <v>25</v>
      </c>
      <c r="AI180" s="145" t="s">
        <v>2353</v>
      </c>
      <c r="AJ180" t="str">
        <f>_xlfn.CONCAT("CL_",LEFT(Table114202123172726292830[[#This Row],[Location]],1),LEFT(Table114202123172726292830[[#This Row],[Location]],2),"-0",MID(Table114202123172726292830[[#This Row],[Location]],4,1),":0",RIGHT(Table114202123172726292830[[#This Row],[Location]],1))</f>
        <v>CL_BB3-04:02</v>
      </c>
    </row>
    <row r="181" spans="27:36" x14ac:dyDescent="0.35">
      <c r="AA181" s="128" t="s">
        <v>5534</v>
      </c>
      <c r="AB181" s="10" t="s">
        <v>1086</v>
      </c>
      <c r="AC181" s="10" t="s">
        <v>182</v>
      </c>
      <c r="AD181" s="48" t="s">
        <v>2092</v>
      </c>
      <c r="AE181" s="110" t="s">
        <v>2100</v>
      </c>
      <c r="AF181" s="110" t="str">
        <f>LEFT(Table114202123172726292830[[#This Row],[Barcode]],7)</f>
        <v>SOUR011</v>
      </c>
      <c r="AG181" s="50" t="s">
        <v>3602</v>
      </c>
      <c r="AH181" s="124">
        <v>8</v>
      </c>
      <c r="AI181" s="145" t="s">
        <v>2353</v>
      </c>
      <c r="AJ181" t="str">
        <f>_xlfn.CONCAT("CL_",LEFT(Table114202123172726292830[[#This Row],[Location]],1),LEFT(Table114202123172726292830[[#This Row],[Location]],2),"-0",MID(Table114202123172726292830[[#This Row],[Location]],4,1),":0",RIGHT(Table114202123172726292830[[#This Row],[Location]],1))</f>
        <v>CL_BB3-04:03</v>
      </c>
    </row>
    <row r="182" spans="27:36" x14ac:dyDescent="0.35">
      <c r="AA182" s="128" t="s">
        <v>5534</v>
      </c>
      <c r="AB182" s="10" t="s">
        <v>1086</v>
      </c>
      <c r="AC182" s="10" t="s">
        <v>396</v>
      </c>
      <c r="AD182" s="48" t="s">
        <v>413</v>
      </c>
      <c r="AE182" s="110" t="s">
        <v>413</v>
      </c>
      <c r="AF182" s="110" t="str">
        <f>LEFT(Table114202123172726292830[[#This Row],[Barcode]],7)</f>
        <v>.</v>
      </c>
      <c r="AG182" s="50" t="s">
        <v>413</v>
      </c>
      <c r="AH182" s="124"/>
      <c r="AI182" s="145" t="s">
        <v>1636</v>
      </c>
      <c r="AJ182" t="str">
        <f>_xlfn.CONCAT("CL_",LEFT(Table114202123172726292830[[#This Row],[Location]],1),LEFT(Table114202123172726292830[[#This Row],[Location]],2),"-0",MID(Table114202123172726292830[[#This Row],[Location]],4,1),":0",RIGHT(Table114202123172726292830[[#This Row],[Location]],1))</f>
        <v>CL_BB3-04:04</v>
      </c>
    </row>
    <row r="183" spans="27:36" x14ac:dyDescent="0.35">
      <c r="AA183" s="128" t="s">
        <v>5534</v>
      </c>
      <c r="AB183" s="10" t="s">
        <v>1089</v>
      </c>
      <c r="AC183" s="10" t="s">
        <v>187</v>
      </c>
      <c r="AD183" s="48" t="s">
        <v>819</v>
      </c>
      <c r="AE183" s="110" t="s">
        <v>2979</v>
      </c>
      <c r="AF183" s="110" t="str">
        <f>LEFT(Table114202123172726292830[[#This Row],[Barcode]],7)</f>
        <v>92CK119</v>
      </c>
      <c r="AG183" s="50" t="s">
        <v>3618</v>
      </c>
      <c r="AH183" s="124">
        <v>18</v>
      </c>
      <c r="AI183" s="145" t="s">
        <v>2353</v>
      </c>
      <c r="AJ183" t="str">
        <f>_xlfn.CONCAT("CL_",LEFT(Table114202123172726292830[[#This Row],[Location]],1),LEFT(Table114202123172726292830[[#This Row],[Location]],2),"-0",MID(Table114202123172726292830[[#This Row],[Location]],4,1),":0",RIGHT(Table114202123172726292830[[#This Row],[Location]],1))</f>
        <v>CL_BB3-05:01</v>
      </c>
    </row>
    <row r="184" spans="27:36" x14ac:dyDescent="0.35">
      <c r="AA184" s="128" t="s">
        <v>5534</v>
      </c>
      <c r="AB184" s="10" t="s">
        <v>1089</v>
      </c>
      <c r="AC184" s="10" t="s">
        <v>186</v>
      </c>
      <c r="AD184" s="48" t="s">
        <v>837</v>
      </c>
      <c r="AE184" s="110" t="s">
        <v>1117</v>
      </c>
      <c r="AF184" s="110" t="str">
        <f>LEFT(Table114202123172726292830[[#This Row],[Barcode]],7)</f>
        <v>SUNL006</v>
      </c>
      <c r="AG184" s="50" t="s">
        <v>3945</v>
      </c>
      <c r="AH184" s="125">
        <v>25</v>
      </c>
      <c r="AI184" s="145" t="s">
        <v>2353</v>
      </c>
      <c r="AJ184" t="str">
        <f>_xlfn.CONCAT("CL_",LEFT(Table114202123172726292830[[#This Row],[Location]],1),LEFT(Table114202123172726292830[[#This Row],[Location]],2),"-0",MID(Table114202123172726292830[[#This Row],[Location]],4,1),":0",RIGHT(Table114202123172726292830[[#This Row],[Location]],1))</f>
        <v>CL_BB3-05:02</v>
      </c>
    </row>
    <row r="185" spans="27:36" x14ac:dyDescent="0.35">
      <c r="AA185" s="128" t="s">
        <v>5534</v>
      </c>
      <c r="AB185" s="10" t="s">
        <v>1089</v>
      </c>
      <c r="AC185" s="10" t="s">
        <v>185</v>
      </c>
      <c r="AD185" s="48" t="s">
        <v>837</v>
      </c>
      <c r="AE185" s="110" t="s">
        <v>1117</v>
      </c>
      <c r="AF185" s="110" t="str">
        <f>LEFT(Table114202123172726292830[[#This Row],[Barcode]],7)</f>
        <v>SUNL006</v>
      </c>
      <c r="AG185" s="50" t="s">
        <v>3938</v>
      </c>
      <c r="AH185" s="124">
        <v>4</v>
      </c>
      <c r="AI185" s="145" t="s">
        <v>2353</v>
      </c>
      <c r="AJ185" t="str">
        <f>_xlfn.CONCAT("CL_",LEFT(Table114202123172726292830[[#This Row],[Location]],1),LEFT(Table114202123172726292830[[#This Row],[Location]],2),"-0",MID(Table114202123172726292830[[#This Row],[Location]],4,1),":0",RIGHT(Table114202123172726292830[[#This Row],[Location]],1))</f>
        <v>CL_BB3-05:03</v>
      </c>
    </row>
    <row r="186" spans="27:36" x14ac:dyDescent="0.35">
      <c r="AA186" s="128" t="s">
        <v>5534</v>
      </c>
      <c r="AB186" s="10" t="s">
        <v>1089</v>
      </c>
      <c r="AC186" s="10" t="s">
        <v>393</v>
      </c>
      <c r="AD186" s="48" t="s">
        <v>413</v>
      </c>
      <c r="AE186" s="110" t="s">
        <v>413</v>
      </c>
      <c r="AF186" s="110" t="str">
        <f>LEFT(Table114202123172726292830[[#This Row],[Barcode]],7)</f>
        <v>.</v>
      </c>
      <c r="AG186" s="50" t="s">
        <v>413</v>
      </c>
      <c r="AH186" s="124"/>
      <c r="AI186" s="145" t="s">
        <v>1636</v>
      </c>
      <c r="AJ186" t="str">
        <f>_xlfn.CONCAT("CL_",LEFT(Table114202123172726292830[[#This Row],[Location]],1),LEFT(Table114202123172726292830[[#This Row],[Location]],2),"-0",MID(Table114202123172726292830[[#This Row],[Location]],4,1),":0",RIGHT(Table114202123172726292830[[#This Row],[Location]],1))</f>
        <v>CL_BB3-05:04</v>
      </c>
    </row>
    <row r="187" spans="27:36" x14ac:dyDescent="0.35">
      <c r="AA187" s="128" t="s">
        <v>5534</v>
      </c>
      <c r="AB187" s="10" t="s">
        <v>1091</v>
      </c>
      <c r="AC187" s="10" t="s">
        <v>190</v>
      </c>
      <c r="AD187" s="48" t="s">
        <v>832</v>
      </c>
      <c r="AE187" s="110" t="s">
        <v>1111</v>
      </c>
      <c r="AF187" s="110" t="str">
        <f>LEFT(Table114202123172726292830[[#This Row],[Barcode]],7)</f>
        <v>NYFL014</v>
      </c>
      <c r="AG187" s="50" t="s">
        <v>3929</v>
      </c>
      <c r="AH187" s="124">
        <v>22</v>
      </c>
      <c r="AI187" s="145" t="s">
        <v>2353</v>
      </c>
      <c r="AJ187" t="str">
        <f>_xlfn.CONCAT("CL_",LEFT(Table114202123172726292830[[#This Row],[Location]],1),LEFT(Table114202123172726292830[[#This Row],[Location]],2),"-0",MID(Table114202123172726292830[[#This Row],[Location]],4,1),":0",RIGHT(Table114202123172726292830[[#This Row],[Location]],1))</f>
        <v>CL_BB3-06:01</v>
      </c>
    </row>
    <row r="188" spans="27:36" x14ac:dyDescent="0.35">
      <c r="AA188" s="128" t="s">
        <v>5534</v>
      </c>
      <c r="AB188" s="10" t="s">
        <v>1091</v>
      </c>
      <c r="AC188" s="10" t="s">
        <v>189</v>
      </c>
      <c r="AD188" s="48" t="s">
        <v>3787</v>
      </c>
      <c r="AE188" s="110" t="s">
        <v>3790</v>
      </c>
      <c r="AF188" s="110" t="str">
        <f>LEFT(Table114202123172726292830[[#This Row],[Barcode]],7)</f>
        <v>NL#5011</v>
      </c>
      <c r="AG188" s="50" t="s">
        <v>3766</v>
      </c>
      <c r="AH188" s="124">
        <v>27</v>
      </c>
      <c r="AI188" s="145" t="s">
        <v>2353</v>
      </c>
      <c r="AJ188" t="str">
        <f>_xlfn.CONCAT("CL_",LEFT(Table114202123172726292830[[#This Row],[Location]],1),LEFT(Table114202123172726292830[[#This Row],[Location]],2),"-0",MID(Table114202123172726292830[[#This Row],[Location]],4,1),":0",RIGHT(Table114202123172726292830[[#This Row],[Location]],1))</f>
        <v>CL_BB3-06:02</v>
      </c>
    </row>
    <row r="189" spans="27:36" x14ac:dyDescent="0.35">
      <c r="AA189" s="128" t="s">
        <v>5534</v>
      </c>
      <c r="AB189" s="10" t="s">
        <v>1091</v>
      </c>
      <c r="AC189" s="10" t="s">
        <v>188</v>
      </c>
      <c r="AD189" s="48" t="s">
        <v>413</v>
      </c>
      <c r="AE189" s="110" t="s">
        <v>413</v>
      </c>
      <c r="AF189" s="110" t="str">
        <f>LEFT(Table114202123172726292830[[#This Row],[Barcode]],7)</f>
        <v>.</v>
      </c>
      <c r="AG189" s="50" t="s">
        <v>413</v>
      </c>
      <c r="AH189" s="124"/>
      <c r="AI189" s="145" t="s">
        <v>1636</v>
      </c>
      <c r="AJ189" t="str">
        <f>_xlfn.CONCAT("CL_",LEFT(Table114202123172726292830[[#This Row],[Location]],1),LEFT(Table114202123172726292830[[#This Row],[Location]],2),"-0",MID(Table114202123172726292830[[#This Row],[Location]],4,1),":0",RIGHT(Table114202123172726292830[[#This Row],[Location]],1))</f>
        <v>CL_BB3-06:03</v>
      </c>
    </row>
    <row r="190" spans="27:36" x14ac:dyDescent="0.35">
      <c r="AA190" s="128" t="s">
        <v>5534</v>
      </c>
      <c r="AB190" s="10" t="s">
        <v>1091</v>
      </c>
      <c r="AC190" s="10" t="s">
        <v>390</v>
      </c>
      <c r="AD190" s="48" t="s">
        <v>413</v>
      </c>
      <c r="AE190" s="110" t="s">
        <v>413</v>
      </c>
      <c r="AF190" s="110" t="str">
        <f>LEFT(Table114202123172726292830[[#This Row],[Barcode]],7)</f>
        <v>.</v>
      </c>
      <c r="AG190" s="50" t="s">
        <v>413</v>
      </c>
      <c r="AH190" s="124"/>
      <c r="AI190" s="145" t="s">
        <v>1636</v>
      </c>
      <c r="AJ190" t="str">
        <f>_xlfn.CONCAT("CL_",LEFT(Table114202123172726292830[[#This Row],[Location]],1),LEFT(Table114202123172726292830[[#This Row],[Location]],2),"-0",MID(Table114202123172726292830[[#This Row],[Location]],4,1),":0",RIGHT(Table114202123172726292830[[#This Row],[Location]],1))</f>
        <v>CL_BB3-06:04</v>
      </c>
    </row>
    <row r="191" spans="27:36" x14ac:dyDescent="0.35">
      <c r="AA191" s="128" t="s">
        <v>5534</v>
      </c>
      <c r="AB191" s="10" t="s">
        <v>1092</v>
      </c>
      <c r="AC191" s="10" t="s">
        <v>193</v>
      </c>
      <c r="AD191" s="48" t="s">
        <v>3801</v>
      </c>
      <c r="AE191" s="110" t="s">
        <v>3806</v>
      </c>
      <c r="AF191" s="110" t="str">
        <f>LEFT(Table114202123172726292830[[#This Row],[Barcode]],7)</f>
        <v>DURP006</v>
      </c>
      <c r="AG191" s="50" t="s">
        <v>3779</v>
      </c>
      <c r="AH191" s="124">
        <v>17</v>
      </c>
      <c r="AI191" s="145" t="s">
        <v>2353</v>
      </c>
      <c r="AJ191" t="str">
        <f>_xlfn.CONCAT("CL_",LEFT(Table114202123172726292830[[#This Row],[Location]],1),LEFT(Table114202123172726292830[[#This Row],[Location]],2),"-0",MID(Table114202123172726292830[[#This Row],[Location]],4,1),":0",RIGHT(Table114202123172726292830[[#This Row],[Location]],1))</f>
        <v>CL_BB3-07:01</v>
      </c>
    </row>
    <row r="192" spans="27:36" x14ac:dyDescent="0.35">
      <c r="AA192" s="128" t="s">
        <v>5534</v>
      </c>
      <c r="AB192" s="10" t="s">
        <v>1092</v>
      </c>
      <c r="AC192" s="10" t="s">
        <v>192</v>
      </c>
      <c r="AD192" s="48" t="s">
        <v>832</v>
      </c>
      <c r="AE192" s="110" t="s">
        <v>1111</v>
      </c>
      <c r="AF192" s="110" t="str">
        <f>LEFT(Table114202123172726292830[[#This Row],[Barcode]],7)</f>
        <v>NYFL014</v>
      </c>
      <c r="AG192" s="50" t="s">
        <v>3963</v>
      </c>
      <c r="AH192" s="124">
        <v>32</v>
      </c>
      <c r="AI192" s="145" t="s">
        <v>2353</v>
      </c>
      <c r="AJ192" t="str">
        <f>_xlfn.CONCAT("CL_",LEFT(Table114202123172726292830[[#This Row],[Location]],1),LEFT(Table114202123172726292830[[#This Row],[Location]],2),"-0",MID(Table114202123172726292830[[#This Row],[Location]],4,1),":0",RIGHT(Table114202123172726292830[[#This Row],[Location]],1))</f>
        <v>CL_BB3-07:02</v>
      </c>
    </row>
    <row r="193" spans="27:36" x14ac:dyDescent="0.35">
      <c r="AA193" s="128" t="s">
        <v>5534</v>
      </c>
      <c r="AB193" s="10" t="s">
        <v>1092</v>
      </c>
      <c r="AC193" s="10" t="s">
        <v>191</v>
      </c>
      <c r="AD193" s="48" t="s">
        <v>413</v>
      </c>
      <c r="AE193" s="110" t="s">
        <v>413</v>
      </c>
      <c r="AF193" s="110" t="str">
        <f>LEFT(Table114202123172726292830[[#This Row],[Barcode]],7)</f>
        <v>.</v>
      </c>
      <c r="AG193" s="50" t="s">
        <v>413</v>
      </c>
      <c r="AH193" s="124"/>
      <c r="AI193" s="145" t="s">
        <v>1636</v>
      </c>
      <c r="AJ193" t="str">
        <f>_xlfn.CONCAT("CL_",LEFT(Table114202123172726292830[[#This Row],[Location]],1),LEFT(Table114202123172726292830[[#This Row],[Location]],2),"-0",MID(Table114202123172726292830[[#This Row],[Location]],4,1),":0",RIGHT(Table114202123172726292830[[#This Row],[Location]],1))</f>
        <v>CL_BB3-07:03</v>
      </c>
    </row>
    <row r="194" spans="27:36" x14ac:dyDescent="0.35">
      <c r="AA194" s="128" t="s">
        <v>5534</v>
      </c>
      <c r="AB194" s="10" t="s">
        <v>1092</v>
      </c>
      <c r="AC194" s="10" t="s">
        <v>387</v>
      </c>
      <c r="AD194" s="48" t="s">
        <v>413</v>
      </c>
      <c r="AE194" s="110" t="s">
        <v>413</v>
      </c>
      <c r="AF194" s="110" t="str">
        <f>LEFT(Table114202123172726292830[[#This Row],[Barcode]],7)</f>
        <v>.</v>
      </c>
      <c r="AG194" s="50" t="s">
        <v>413</v>
      </c>
      <c r="AH194" s="124"/>
      <c r="AI194" s="145" t="s">
        <v>1636</v>
      </c>
      <c r="AJ194" t="str">
        <f>_xlfn.CONCAT("CL_",LEFT(Table114202123172726292830[[#This Row],[Location]],1),LEFT(Table114202123172726292830[[#This Row],[Location]],2),"-0",MID(Table114202123172726292830[[#This Row],[Location]],4,1),":0",RIGHT(Table114202123172726292830[[#This Row],[Location]],1))</f>
        <v>CL_BB3-07:04</v>
      </c>
    </row>
    <row r="195" spans="27:36" x14ac:dyDescent="0.35">
      <c r="AA195" s="128" t="s">
        <v>5534</v>
      </c>
      <c r="AB195" s="10" t="s">
        <v>1093</v>
      </c>
      <c r="AC195" s="10" t="s">
        <v>68</v>
      </c>
      <c r="AD195" s="48" t="s">
        <v>837</v>
      </c>
      <c r="AE195" s="110" t="s">
        <v>1117</v>
      </c>
      <c r="AF195" s="110" t="str">
        <f>LEFT(Table114202123172726292830[[#This Row],[Barcode]],7)</f>
        <v>SUNL006</v>
      </c>
      <c r="AG195" s="50" t="s">
        <v>4293</v>
      </c>
      <c r="AH195" s="124">
        <v>15</v>
      </c>
      <c r="AI195" s="145" t="s">
        <v>2353</v>
      </c>
      <c r="AJ195" t="str">
        <f>_xlfn.CONCAT("CL_",LEFT(Table114202123172726292830[[#This Row],[Location]],1),LEFT(Table114202123172726292830[[#This Row],[Location]],2),"-0",MID(Table114202123172726292830[[#This Row],[Location]],4,1),":0",RIGHT(Table114202123172726292830[[#This Row],[Location]],1))</f>
        <v>CL_CC1-01:01</v>
      </c>
    </row>
    <row r="196" spans="27:36" x14ac:dyDescent="0.35">
      <c r="AA196" s="128" t="s">
        <v>5534</v>
      </c>
      <c r="AB196" s="10" t="s">
        <v>1093</v>
      </c>
      <c r="AC196" s="10" t="s">
        <v>69</v>
      </c>
      <c r="AD196" s="48" t="s">
        <v>1477</v>
      </c>
      <c r="AE196" s="110" t="s">
        <v>3144</v>
      </c>
      <c r="AF196" s="110" t="str">
        <f>LEFT(Table114202123172726292830[[#This Row],[Barcode]],7)</f>
        <v>STR8017</v>
      </c>
      <c r="AG196" s="50" t="s">
        <v>3747</v>
      </c>
      <c r="AH196" s="124">
        <v>29</v>
      </c>
      <c r="AI196" s="145" t="s">
        <v>2353</v>
      </c>
      <c r="AJ196" t="str">
        <f>_xlfn.CONCAT("CL_",LEFT(Table114202123172726292830[[#This Row],[Location]],1),LEFT(Table114202123172726292830[[#This Row],[Location]],2),"-0",MID(Table114202123172726292830[[#This Row],[Location]],4,1),":0",RIGHT(Table114202123172726292830[[#This Row],[Location]],1))</f>
        <v>CL_CC1-01:02</v>
      </c>
    </row>
    <row r="197" spans="27:36" x14ac:dyDescent="0.35">
      <c r="AA197" s="128" t="s">
        <v>5534</v>
      </c>
      <c r="AB197" s="10" t="s">
        <v>1093</v>
      </c>
      <c r="AC197" s="10" t="s">
        <v>70</v>
      </c>
      <c r="AD197" s="48" t="s">
        <v>413</v>
      </c>
      <c r="AE197" s="110" t="s">
        <v>413</v>
      </c>
      <c r="AF197" s="110" t="str">
        <f>LEFT(Table114202123172726292830[[#This Row],[Barcode]],7)</f>
        <v>.</v>
      </c>
      <c r="AG197" s="50" t="s">
        <v>413</v>
      </c>
      <c r="AH197" s="124"/>
      <c r="AI197" s="145" t="s">
        <v>1636</v>
      </c>
      <c r="AJ197" t="str">
        <f>_xlfn.CONCAT("CL_",LEFT(Table114202123172726292830[[#This Row],[Location]],1),LEFT(Table114202123172726292830[[#This Row],[Location]],2),"-0",MID(Table114202123172726292830[[#This Row],[Location]],4,1),":0",RIGHT(Table114202123172726292830[[#This Row],[Location]],1))</f>
        <v>CL_CC1-01:03</v>
      </c>
    </row>
    <row r="198" spans="27:36" x14ac:dyDescent="0.35">
      <c r="AA198" s="128" t="s">
        <v>5534</v>
      </c>
      <c r="AB198" s="10" t="s">
        <v>1093</v>
      </c>
      <c r="AC198" s="10" t="s">
        <v>362</v>
      </c>
      <c r="AD198" s="48" t="s">
        <v>413</v>
      </c>
      <c r="AE198" s="110" t="s">
        <v>413</v>
      </c>
      <c r="AF198" s="155" t="str">
        <f>LEFT(Table114202123172726292830[[#This Row],[Barcode]],7)</f>
        <v>.</v>
      </c>
      <c r="AG198" s="128" t="s">
        <v>413</v>
      </c>
      <c r="AH198" s="124"/>
      <c r="AI198" s="145" t="s">
        <v>1636</v>
      </c>
      <c r="AJ198" t="str">
        <f>_xlfn.CONCAT("CL_",LEFT(Table114202123172726292830[[#This Row],[Location]],1),LEFT(Table114202123172726292830[[#This Row],[Location]],2),"-0",MID(Table114202123172726292830[[#This Row],[Location]],4,1),":0",RIGHT(Table114202123172726292830[[#This Row],[Location]],1))</f>
        <v>CL_CC1-01:04</v>
      </c>
    </row>
    <row r="199" spans="27:36" x14ac:dyDescent="0.35">
      <c r="AA199" s="128" t="s">
        <v>5534</v>
      </c>
      <c r="AB199" s="10" t="s">
        <v>1096</v>
      </c>
      <c r="AC199" s="147" t="s">
        <v>71</v>
      </c>
      <c r="AD199" s="48" t="s">
        <v>3801</v>
      </c>
      <c r="AE199" s="110" t="s">
        <v>3802</v>
      </c>
      <c r="AF199" s="155" t="str">
        <f>LEFT(Table114202123172726292830[[#This Row],[Barcode]],7)</f>
        <v>DURP004</v>
      </c>
      <c r="AG199" s="128" t="s">
        <v>3749</v>
      </c>
      <c r="AH199" s="124">
        <v>9</v>
      </c>
      <c r="AI199" s="145" t="s">
        <v>2353</v>
      </c>
      <c r="AJ199" t="str">
        <f>_xlfn.CONCAT("CL_",LEFT(Table114202123172726292830[[#This Row],[Location]],1),LEFT(Table114202123172726292830[[#This Row],[Location]],2),"-0",MID(Table114202123172726292830[[#This Row],[Location]],4,1),":0",RIGHT(Table114202123172726292830[[#This Row],[Location]],1))</f>
        <v>CL_CC1-02:01</v>
      </c>
    </row>
    <row r="200" spans="27:36" x14ac:dyDescent="0.35">
      <c r="AA200" s="128" t="s">
        <v>5534</v>
      </c>
      <c r="AB200" s="10" t="s">
        <v>1096</v>
      </c>
      <c r="AC200" s="51" t="s">
        <v>72</v>
      </c>
      <c r="AD200" s="48" t="s">
        <v>819</v>
      </c>
      <c r="AE200" s="110" t="s">
        <v>2979</v>
      </c>
      <c r="AF200" s="155" t="str">
        <f>LEFT(Table114202123172726292830[[#This Row],[Barcode]],7)</f>
        <v>92CK119</v>
      </c>
      <c r="AG200" s="128" t="s">
        <v>4095</v>
      </c>
      <c r="AH200" s="124">
        <v>28</v>
      </c>
      <c r="AI200" s="145" t="s">
        <v>2353</v>
      </c>
      <c r="AJ200" t="str">
        <f>_xlfn.CONCAT("CL_",LEFT(Table114202123172726292830[[#This Row],[Location]],1),LEFT(Table114202123172726292830[[#This Row],[Location]],2),"-0",MID(Table114202123172726292830[[#This Row],[Location]],4,1),":0",RIGHT(Table114202123172726292830[[#This Row],[Location]],1))</f>
        <v>CL_CC1-02:02</v>
      </c>
    </row>
    <row r="201" spans="27:36" x14ac:dyDescent="0.35">
      <c r="AA201" s="128" t="s">
        <v>5534</v>
      </c>
      <c r="AB201" s="10" t="s">
        <v>1096</v>
      </c>
      <c r="AC201" s="51" t="s">
        <v>73</v>
      </c>
      <c r="AD201" s="48" t="s">
        <v>2092</v>
      </c>
      <c r="AE201" s="110" t="s">
        <v>2100</v>
      </c>
      <c r="AF201" s="155" t="str">
        <f>LEFT(Table114202123172726292830[[#This Row],[Barcode]],7)</f>
        <v>SOUR011</v>
      </c>
      <c r="AG201" s="128" t="s">
        <v>3628</v>
      </c>
      <c r="AH201" s="124">
        <v>14</v>
      </c>
      <c r="AI201" s="145" t="s">
        <v>2353</v>
      </c>
      <c r="AJ201" t="str">
        <f>_xlfn.CONCAT("CL_",LEFT(Table114202123172726292830[[#This Row],[Location]],1),LEFT(Table114202123172726292830[[#This Row],[Location]],2),"-0",MID(Table114202123172726292830[[#This Row],[Location]],4,1),":0",RIGHT(Table114202123172726292830[[#This Row],[Location]],1))</f>
        <v>CL_CC1-02:03</v>
      </c>
    </row>
    <row r="202" spans="27:36" x14ac:dyDescent="0.35">
      <c r="AA202" s="128" t="s">
        <v>5534</v>
      </c>
      <c r="AB202" s="10" t="s">
        <v>1096</v>
      </c>
      <c r="AC202" s="51" t="s">
        <v>359</v>
      </c>
      <c r="AD202" s="48" t="s">
        <v>413</v>
      </c>
      <c r="AE202" s="110" t="s">
        <v>413</v>
      </c>
      <c r="AF202" s="155" t="str">
        <f>LEFT(Table114202123172726292830[[#This Row],[Barcode]],7)</f>
        <v>.</v>
      </c>
      <c r="AG202" s="128" t="s">
        <v>413</v>
      </c>
      <c r="AH202" s="124"/>
      <c r="AI202" s="145" t="s">
        <v>1636</v>
      </c>
      <c r="AJ202" t="str">
        <f>_xlfn.CONCAT("CL_",LEFT(Table114202123172726292830[[#This Row],[Location]],1),LEFT(Table114202123172726292830[[#This Row],[Location]],2),"-0",MID(Table114202123172726292830[[#This Row],[Location]],4,1),":0",RIGHT(Table114202123172726292830[[#This Row],[Location]],1))</f>
        <v>CL_CC1-02:04</v>
      </c>
    </row>
    <row r="203" spans="27:36" x14ac:dyDescent="0.35">
      <c r="AA203" s="128" t="s">
        <v>5534</v>
      </c>
      <c r="AB203" s="10" t="s">
        <v>1098</v>
      </c>
      <c r="AC203" s="51" t="s">
        <v>74</v>
      </c>
      <c r="AD203" s="48" t="s">
        <v>1477</v>
      </c>
      <c r="AE203" s="110" t="s">
        <v>3144</v>
      </c>
      <c r="AF203" s="110" t="str">
        <f>LEFT(Table114202123172726292830[[#This Row],[Barcode]],7)</f>
        <v>STR8017</v>
      </c>
      <c r="AG203" s="50" t="s">
        <v>3747</v>
      </c>
      <c r="AH203" s="125">
        <v>49</v>
      </c>
      <c r="AI203" s="145" t="s">
        <v>2353</v>
      </c>
      <c r="AJ203" t="str">
        <f>_xlfn.CONCAT("CL_",LEFT(Table114202123172726292830[[#This Row],[Location]],1),LEFT(Table114202123172726292830[[#This Row],[Location]],2),"-0",MID(Table114202123172726292830[[#This Row],[Location]],4,1),":0",RIGHT(Table114202123172726292830[[#This Row],[Location]],1))</f>
        <v>CL_CC1-03:01</v>
      </c>
    </row>
    <row r="204" spans="27:36" x14ac:dyDescent="0.35">
      <c r="AA204" s="128" t="s">
        <v>5534</v>
      </c>
      <c r="AB204" s="10" t="s">
        <v>1098</v>
      </c>
      <c r="AC204" s="10" t="s">
        <v>75</v>
      </c>
      <c r="AD204" s="48" t="s">
        <v>413</v>
      </c>
      <c r="AE204" s="110" t="s">
        <v>413</v>
      </c>
      <c r="AF204" s="110" t="str">
        <f>LEFT(Table114202123172726292830[[#This Row],[Barcode]],7)</f>
        <v>.</v>
      </c>
      <c r="AG204" s="50" t="s">
        <v>413</v>
      </c>
      <c r="AH204" s="124"/>
      <c r="AI204" s="145" t="s">
        <v>1636</v>
      </c>
      <c r="AJ204" t="str">
        <f>_xlfn.CONCAT("CL_",LEFT(Table114202123172726292830[[#This Row],[Location]],1),LEFT(Table114202123172726292830[[#This Row],[Location]],2),"-0",MID(Table114202123172726292830[[#This Row],[Location]],4,1),":0",RIGHT(Table114202123172726292830[[#This Row],[Location]],1))</f>
        <v>CL_CC1-03:02</v>
      </c>
    </row>
    <row r="205" spans="27:36" x14ac:dyDescent="0.35">
      <c r="AA205" s="128" t="s">
        <v>5534</v>
      </c>
      <c r="AB205" s="10" t="s">
        <v>1098</v>
      </c>
      <c r="AC205" s="10" t="s">
        <v>76</v>
      </c>
      <c r="AD205" s="48" t="s">
        <v>413</v>
      </c>
      <c r="AE205" s="110" t="s">
        <v>413</v>
      </c>
      <c r="AF205" s="110" t="str">
        <f>LEFT(Table114202123172726292830[[#This Row],[Barcode]],7)</f>
        <v>.</v>
      </c>
      <c r="AG205" s="50" t="s">
        <v>413</v>
      </c>
      <c r="AH205" s="124"/>
      <c r="AI205" s="145" t="s">
        <v>1636</v>
      </c>
      <c r="AJ205" t="str">
        <f>_xlfn.CONCAT("CL_",LEFT(Table114202123172726292830[[#This Row],[Location]],1),LEFT(Table114202123172726292830[[#This Row],[Location]],2),"-0",MID(Table114202123172726292830[[#This Row],[Location]],4,1),":0",RIGHT(Table114202123172726292830[[#This Row],[Location]],1))</f>
        <v>CL_CC1-03:03</v>
      </c>
    </row>
    <row r="206" spans="27:36" x14ac:dyDescent="0.35">
      <c r="AA206" s="128" t="s">
        <v>5534</v>
      </c>
      <c r="AB206" s="10" t="s">
        <v>1098</v>
      </c>
      <c r="AC206" s="10" t="s">
        <v>356</v>
      </c>
      <c r="AD206" s="48" t="s">
        <v>413</v>
      </c>
      <c r="AE206" s="110" t="s">
        <v>413</v>
      </c>
      <c r="AF206" s="110" t="str">
        <f>LEFT(Table114202123172726292830[[#This Row],[Barcode]],7)</f>
        <v>.</v>
      </c>
      <c r="AG206" s="50" t="s">
        <v>413</v>
      </c>
      <c r="AH206" s="124"/>
      <c r="AI206" s="145" t="s">
        <v>1636</v>
      </c>
      <c r="AJ206" t="str">
        <f>_xlfn.CONCAT("CL_",LEFT(Table114202123172726292830[[#This Row],[Location]],1),LEFT(Table114202123172726292830[[#This Row],[Location]],2),"-0",MID(Table114202123172726292830[[#This Row],[Location]],4,1),":0",RIGHT(Table114202123172726292830[[#This Row],[Location]],1))</f>
        <v>CL_CC1-03:04</v>
      </c>
    </row>
    <row r="207" spans="27:36" x14ac:dyDescent="0.35">
      <c r="AA207" s="128" t="s">
        <v>5534</v>
      </c>
      <c r="AB207" s="10" t="s">
        <v>1102</v>
      </c>
      <c r="AC207" s="10" t="s">
        <v>77</v>
      </c>
      <c r="AD207" s="48" t="s">
        <v>1477</v>
      </c>
      <c r="AE207" s="110" t="s">
        <v>3144</v>
      </c>
      <c r="AF207" s="110" t="str">
        <f>LEFT(Table114202123172726292830[[#This Row],[Barcode]],7)</f>
        <v>STR8017</v>
      </c>
      <c r="AG207" s="50" t="s">
        <v>4294</v>
      </c>
      <c r="AH207" s="124">
        <v>49</v>
      </c>
      <c r="AI207" s="145" t="s">
        <v>2353</v>
      </c>
      <c r="AJ207" t="str">
        <f>_xlfn.CONCAT("CL_",LEFT(Table114202123172726292830[[#This Row],[Location]],1),LEFT(Table114202123172726292830[[#This Row],[Location]],2),"-0",MID(Table114202123172726292830[[#This Row],[Location]],4,1),":0",RIGHT(Table114202123172726292830[[#This Row],[Location]],1))</f>
        <v>CL_CC1-04:01</v>
      </c>
    </row>
    <row r="208" spans="27:36" x14ac:dyDescent="0.35">
      <c r="AA208" s="128" t="s">
        <v>5534</v>
      </c>
      <c r="AB208" s="10" t="s">
        <v>1102</v>
      </c>
      <c r="AC208" s="10" t="s">
        <v>78</v>
      </c>
      <c r="AD208" s="48" t="s">
        <v>413</v>
      </c>
      <c r="AE208" s="110" t="s">
        <v>413</v>
      </c>
      <c r="AF208" s="110" t="str">
        <f>LEFT(Table114202123172726292830[[#This Row],[Barcode]],7)</f>
        <v>.</v>
      </c>
      <c r="AG208" s="50" t="s">
        <v>413</v>
      </c>
      <c r="AH208" s="124"/>
      <c r="AI208" s="145" t="s">
        <v>1636</v>
      </c>
      <c r="AJ208" t="str">
        <f>_xlfn.CONCAT("CL_",LEFT(Table114202123172726292830[[#This Row],[Location]],1),LEFT(Table114202123172726292830[[#This Row],[Location]],2),"-0",MID(Table114202123172726292830[[#This Row],[Location]],4,1),":0",RIGHT(Table114202123172726292830[[#This Row],[Location]],1))</f>
        <v>CL_CC1-04:02</v>
      </c>
    </row>
    <row r="209" spans="27:36" x14ac:dyDescent="0.35">
      <c r="AA209" s="128" t="s">
        <v>5534</v>
      </c>
      <c r="AB209" s="10" t="s">
        <v>1102</v>
      </c>
      <c r="AC209" s="10" t="s">
        <v>79</v>
      </c>
      <c r="AD209" s="48" t="s">
        <v>413</v>
      </c>
      <c r="AE209" s="110" t="s">
        <v>413</v>
      </c>
      <c r="AF209" s="110" t="str">
        <f>LEFT(Table114202123172726292830[[#This Row],[Barcode]],7)</f>
        <v>.</v>
      </c>
      <c r="AG209" s="50" t="s">
        <v>413</v>
      </c>
      <c r="AH209" s="124"/>
      <c r="AI209" s="145" t="s">
        <v>1636</v>
      </c>
      <c r="AJ209" t="str">
        <f>_xlfn.CONCAT("CL_",LEFT(Table114202123172726292830[[#This Row],[Location]],1),LEFT(Table114202123172726292830[[#This Row],[Location]],2),"-0",MID(Table114202123172726292830[[#This Row],[Location]],4,1),":0",RIGHT(Table114202123172726292830[[#This Row],[Location]],1))</f>
        <v>CL_CC1-04:03</v>
      </c>
    </row>
    <row r="210" spans="27:36" x14ac:dyDescent="0.35">
      <c r="AA210" s="128" t="s">
        <v>5534</v>
      </c>
      <c r="AB210" s="10" t="s">
        <v>1102</v>
      </c>
      <c r="AC210" s="10" t="s">
        <v>353</v>
      </c>
      <c r="AD210" s="48" t="s">
        <v>413</v>
      </c>
      <c r="AE210" s="110" t="s">
        <v>413</v>
      </c>
      <c r="AF210" s="110" t="str">
        <f>LEFT(Table114202123172726292830[[#This Row],[Barcode]],7)</f>
        <v>.</v>
      </c>
      <c r="AG210" s="50" t="s">
        <v>413</v>
      </c>
      <c r="AH210" s="124"/>
      <c r="AI210" s="145" t="s">
        <v>1636</v>
      </c>
      <c r="AJ210" t="str">
        <f>_xlfn.CONCAT("CL_",LEFT(Table114202123172726292830[[#This Row],[Location]],1),LEFT(Table114202123172726292830[[#This Row],[Location]],2),"-0",MID(Table114202123172726292830[[#This Row],[Location]],4,1),":0",RIGHT(Table114202123172726292830[[#This Row],[Location]],1))</f>
        <v>CL_CC1-04:04</v>
      </c>
    </row>
    <row r="211" spans="27:36" x14ac:dyDescent="0.35">
      <c r="AA211" s="128" t="s">
        <v>5534</v>
      </c>
      <c r="AB211" s="10" t="s">
        <v>1103</v>
      </c>
      <c r="AC211" s="10" t="s">
        <v>80</v>
      </c>
      <c r="AD211" s="48" t="s">
        <v>1477</v>
      </c>
      <c r="AE211" s="110" t="s">
        <v>3144</v>
      </c>
      <c r="AF211" s="110" t="str">
        <f>LEFT(Table114202123172726292830[[#This Row],[Barcode]],7)</f>
        <v>STR8017</v>
      </c>
      <c r="AG211" s="132" t="s">
        <v>4295</v>
      </c>
      <c r="AH211" s="125">
        <v>49</v>
      </c>
      <c r="AI211" s="145" t="s">
        <v>2353</v>
      </c>
      <c r="AJ211" t="str">
        <f>_xlfn.CONCAT("CL_",LEFT(Table114202123172726292830[[#This Row],[Location]],1),LEFT(Table114202123172726292830[[#This Row],[Location]],2),"-0",MID(Table114202123172726292830[[#This Row],[Location]],4,1),":0",RIGHT(Table114202123172726292830[[#This Row],[Location]],1))</f>
        <v>CL_CC1-05:01</v>
      </c>
    </row>
    <row r="212" spans="27:36" x14ac:dyDescent="0.35">
      <c r="AA212" s="128" t="s">
        <v>5534</v>
      </c>
      <c r="AB212" s="10" t="s">
        <v>1103</v>
      </c>
      <c r="AC212" s="10" t="s">
        <v>81</v>
      </c>
      <c r="AD212" s="10" t="s">
        <v>413</v>
      </c>
      <c r="AE212" s="111" t="s">
        <v>413</v>
      </c>
      <c r="AF212" s="111" t="str">
        <f>LEFT(Table114202123172726292830[[#This Row],[Barcode]],7)</f>
        <v>.</v>
      </c>
      <c r="AG212" s="50" t="s">
        <v>413</v>
      </c>
      <c r="AH212" s="124"/>
      <c r="AI212" s="145" t="s">
        <v>1636</v>
      </c>
      <c r="AJ212" t="str">
        <f>_xlfn.CONCAT("CL_",LEFT(Table114202123172726292830[[#This Row],[Location]],1),LEFT(Table114202123172726292830[[#This Row],[Location]],2),"-0",MID(Table114202123172726292830[[#This Row],[Location]],4,1),":0",RIGHT(Table114202123172726292830[[#This Row],[Location]],1))</f>
        <v>CL_CC1-05:02</v>
      </c>
    </row>
    <row r="213" spans="27:36" x14ac:dyDescent="0.35">
      <c r="AA213" s="128" t="s">
        <v>5534</v>
      </c>
      <c r="AB213" s="10" t="s">
        <v>1103</v>
      </c>
      <c r="AC213" s="10" t="s">
        <v>82</v>
      </c>
      <c r="AD213" s="10" t="s">
        <v>413</v>
      </c>
      <c r="AE213" s="111" t="s">
        <v>413</v>
      </c>
      <c r="AF213" s="111" t="str">
        <f>LEFT(Table114202123172726292830[[#This Row],[Barcode]],7)</f>
        <v>.</v>
      </c>
      <c r="AG213" s="50" t="s">
        <v>413</v>
      </c>
      <c r="AH213" s="124"/>
      <c r="AI213" s="145" t="s">
        <v>1636</v>
      </c>
      <c r="AJ213" t="str">
        <f>_xlfn.CONCAT("CL_",LEFT(Table114202123172726292830[[#This Row],[Location]],1),LEFT(Table114202123172726292830[[#This Row],[Location]],2),"-0",MID(Table114202123172726292830[[#This Row],[Location]],4,1),":0",RIGHT(Table114202123172726292830[[#This Row],[Location]],1))</f>
        <v>CL_CC1-05:03</v>
      </c>
    </row>
    <row r="214" spans="27:36" x14ac:dyDescent="0.35">
      <c r="AA214" s="128" t="s">
        <v>5534</v>
      </c>
      <c r="AB214" s="10" t="s">
        <v>1103</v>
      </c>
      <c r="AC214" s="10" t="s">
        <v>350</v>
      </c>
      <c r="AD214" s="10" t="s">
        <v>413</v>
      </c>
      <c r="AE214" s="111" t="s">
        <v>413</v>
      </c>
      <c r="AF214" s="158" t="str">
        <f>LEFT(Table114202123172726292830[[#This Row],[Barcode]],7)</f>
        <v>.</v>
      </c>
      <c r="AG214" s="51" t="s">
        <v>413</v>
      </c>
      <c r="AH214" s="124"/>
      <c r="AI214" s="145" t="s">
        <v>1636</v>
      </c>
      <c r="AJ214" t="str">
        <f>_xlfn.CONCAT("CL_",LEFT(Table114202123172726292830[[#This Row],[Location]],1),LEFT(Table114202123172726292830[[#This Row],[Location]],2),"-0",MID(Table114202123172726292830[[#This Row],[Location]],4,1),":0",RIGHT(Table114202123172726292830[[#This Row],[Location]],1))</f>
        <v>CL_CC1-05:04</v>
      </c>
    </row>
    <row r="215" spans="27:36" x14ac:dyDescent="0.35">
      <c r="AA215" s="128" t="s">
        <v>5534</v>
      </c>
      <c r="AB215" s="10" t="s">
        <v>1105</v>
      </c>
      <c r="AC215" s="147" t="s">
        <v>83</v>
      </c>
      <c r="AD215" s="10" t="s">
        <v>1721</v>
      </c>
      <c r="AE215" s="111" t="s">
        <v>2098</v>
      </c>
      <c r="AF215" s="158" t="str">
        <f>LEFT(Table114202123172726292830[[#This Row],[Barcode]],7)</f>
        <v>PLAN004</v>
      </c>
      <c r="AG215" s="51" t="s">
        <v>4094</v>
      </c>
      <c r="AH215" s="124">
        <v>10</v>
      </c>
      <c r="AI215" s="145" t="s">
        <v>2353</v>
      </c>
      <c r="AJ215" t="str">
        <f>_xlfn.CONCAT("CL_",LEFT(Table114202123172726292830[[#This Row],[Location]],1),LEFT(Table114202123172726292830[[#This Row],[Location]],2),"-0",MID(Table114202123172726292830[[#This Row],[Location]],4,1),":0",RIGHT(Table114202123172726292830[[#This Row],[Location]],1))</f>
        <v>CL_CC1-06:01</v>
      </c>
    </row>
    <row r="216" spans="27:36" x14ac:dyDescent="0.35">
      <c r="AA216" s="128" t="s">
        <v>5534</v>
      </c>
      <c r="AB216" s="10" t="s">
        <v>1105</v>
      </c>
      <c r="AC216" s="51" t="s">
        <v>84</v>
      </c>
      <c r="AD216" s="10" t="s">
        <v>1477</v>
      </c>
      <c r="AE216" s="111" t="s">
        <v>3144</v>
      </c>
      <c r="AF216" s="158" t="str">
        <f>LEFT(Table114202123172726292830[[#This Row],[Barcode]],7)</f>
        <v>STR8017</v>
      </c>
      <c r="AG216" s="51" t="s">
        <v>3759</v>
      </c>
      <c r="AH216" s="124">
        <v>6</v>
      </c>
      <c r="AI216" s="145" t="s">
        <v>2353</v>
      </c>
      <c r="AJ216" t="str">
        <f>_xlfn.CONCAT("CL_",LEFT(Table114202123172726292830[[#This Row],[Location]],1),LEFT(Table114202123172726292830[[#This Row],[Location]],2),"-0",MID(Table114202123172726292830[[#This Row],[Location]],4,1),":0",RIGHT(Table114202123172726292830[[#This Row],[Location]],1))</f>
        <v>CL_CC1-06:02</v>
      </c>
    </row>
    <row r="217" spans="27:36" x14ac:dyDescent="0.35">
      <c r="AA217" s="128" t="s">
        <v>5534</v>
      </c>
      <c r="AB217" s="10" t="s">
        <v>1105</v>
      </c>
      <c r="AC217" s="51" t="s">
        <v>85</v>
      </c>
      <c r="AD217" s="10" t="s">
        <v>1721</v>
      </c>
      <c r="AE217" s="111" t="s">
        <v>2098</v>
      </c>
      <c r="AF217" s="158" t="str">
        <f>LEFT(Table114202123172726292830[[#This Row],[Barcode]],7)</f>
        <v>PLAN004</v>
      </c>
      <c r="AG217" s="51" t="s">
        <v>4119</v>
      </c>
      <c r="AH217" s="124">
        <v>23</v>
      </c>
      <c r="AI217" s="145" t="s">
        <v>2353</v>
      </c>
      <c r="AJ217" t="str">
        <f>_xlfn.CONCAT("CL_",LEFT(Table114202123172726292830[[#This Row],[Location]],1),LEFT(Table114202123172726292830[[#This Row],[Location]],2),"-0",MID(Table114202123172726292830[[#This Row],[Location]],4,1),":0",RIGHT(Table114202123172726292830[[#This Row],[Location]],1))</f>
        <v>CL_CC1-06:03</v>
      </c>
    </row>
    <row r="218" spans="27:36" x14ac:dyDescent="0.35">
      <c r="AA218" s="128" t="s">
        <v>5534</v>
      </c>
      <c r="AB218" s="10" t="s">
        <v>1105</v>
      </c>
      <c r="AC218" s="51" t="s">
        <v>347</v>
      </c>
      <c r="AD218" s="10" t="s">
        <v>3801</v>
      </c>
      <c r="AE218" s="111" t="s">
        <v>3802</v>
      </c>
      <c r="AF218" s="158" t="str">
        <f>LEFT(Table114202123172726292830[[#This Row],[Barcode]],7)</f>
        <v>DURP004</v>
      </c>
      <c r="AG218" s="51" t="s">
        <v>3749</v>
      </c>
      <c r="AH218" s="124">
        <v>10</v>
      </c>
      <c r="AI218" s="145" t="s">
        <v>2353</v>
      </c>
      <c r="AJ218" t="str">
        <f>_xlfn.CONCAT("CL_",LEFT(Table114202123172726292830[[#This Row],[Location]],1),LEFT(Table114202123172726292830[[#This Row],[Location]],2),"-0",MID(Table114202123172726292830[[#This Row],[Location]],4,1),":0",RIGHT(Table114202123172726292830[[#This Row],[Location]],1))</f>
        <v>CL_CC1-06:04</v>
      </c>
    </row>
    <row r="219" spans="27:36" x14ac:dyDescent="0.35">
      <c r="AA219" s="128" t="s">
        <v>5534</v>
      </c>
      <c r="AB219" s="10" t="s">
        <v>1107</v>
      </c>
      <c r="AC219" s="10" t="s">
        <v>86</v>
      </c>
      <c r="AD219" s="10" t="s">
        <v>1477</v>
      </c>
      <c r="AE219" s="111" t="s">
        <v>3144</v>
      </c>
      <c r="AF219" s="111" t="str">
        <f>LEFT(Table114202123172726292830[[#This Row],[Barcode]],7)</f>
        <v>STR8017</v>
      </c>
      <c r="AG219" s="50" t="s">
        <v>4295</v>
      </c>
      <c r="AH219" s="124">
        <v>19</v>
      </c>
      <c r="AI219" s="145" t="s">
        <v>2353</v>
      </c>
      <c r="AJ219" t="str">
        <f>_xlfn.CONCAT("CL_",LEFT(Table114202123172726292830[[#This Row],[Location]],1),LEFT(Table114202123172726292830[[#This Row],[Location]],2),"-0",MID(Table114202123172726292830[[#This Row],[Location]],4,1),":0",RIGHT(Table114202123172726292830[[#This Row],[Location]],1))</f>
        <v>CL_CC1-07:01</v>
      </c>
    </row>
    <row r="220" spans="27:36" x14ac:dyDescent="0.35">
      <c r="AA220" s="128" t="s">
        <v>5534</v>
      </c>
      <c r="AB220" s="10" t="s">
        <v>1107</v>
      </c>
      <c r="AC220" s="10" t="s">
        <v>87</v>
      </c>
      <c r="AD220" s="10" t="s">
        <v>2485</v>
      </c>
      <c r="AE220" s="111" t="s">
        <v>2334</v>
      </c>
      <c r="AF220" s="111" t="str">
        <f>LEFT(Table114202123172726292830[[#This Row],[Barcode]],7)</f>
        <v>POTN017</v>
      </c>
      <c r="AG220" s="50" t="s">
        <v>4115</v>
      </c>
      <c r="AH220" s="124">
        <v>30</v>
      </c>
      <c r="AI220" s="145" t="s">
        <v>2353</v>
      </c>
      <c r="AJ220" t="str">
        <f>_xlfn.CONCAT("CL_",LEFT(Table114202123172726292830[[#This Row],[Location]],1),LEFT(Table114202123172726292830[[#This Row],[Location]],2),"-0",MID(Table114202123172726292830[[#This Row],[Location]],4,1),":0",RIGHT(Table114202123172726292830[[#This Row],[Location]],1))</f>
        <v>CL_CC1-07:02</v>
      </c>
    </row>
    <row r="221" spans="27:36" x14ac:dyDescent="0.35">
      <c r="AA221" s="128" t="s">
        <v>5534</v>
      </c>
      <c r="AB221" s="10" t="s">
        <v>1107</v>
      </c>
      <c r="AC221" s="10" t="s">
        <v>88</v>
      </c>
      <c r="AD221" s="10" t="s">
        <v>413</v>
      </c>
      <c r="AE221" s="111" t="s">
        <v>413</v>
      </c>
      <c r="AF221" s="111" t="str">
        <f>LEFT(Table114202123172726292830[[#This Row],[Barcode]],7)</f>
        <v>.</v>
      </c>
      <c r="AG221" s="50" t="s">
        <v>413</v>
      </c>
      <c r="AH221" s="124"/>
      <c r="AI221" s="145" t="s">
        <v>1636</v>
      </c>
      <c r="AJ221" t="str">
        <f>_xlfn.CONCAT("CL_",LEFT(Table114202123172726292830[[#This Row],[Location]],1),LEFT(Table114202123172726292830[[#This Row],[Location]],2),"-0",MID(Table114202123172726292830[[#This Row],[Location]],4,1),":0",RIGHT(Table114202123172726292830[[#This Row],[Location]],1))</f>
        <v>CL_CC1-07:03</v>
      </c>
    </row>
    <row r="222" spans="27:36" x14ac:dyDescent="0.35">
      <c r="AA222" s="128" t="s">
        <v>5534</v>
      </c>
      <c r="AB222" s="10" t="s">
        <v>1107</v>
      </c>
      <c r="AC222" s="10" t="s">
        <v>344</v>
      </c>
      <c r="AD222" s="10" t="s">
        <v>413</v>
      </c>
      <c r="AE222" s="110" t="s">
        <v>413</v>
      </c>
      <c r="AF222" s="110" t="str">
        <f>LEFT(Table114202123172726292830[[#This Row],[Barcode]],7)</f>
        <v>.</v>
      </c>
      <c r="AG222" s="50" t="s">
        <v>413</v>
      </c>
      <c r="AH222" s="124"/>
      <c r="AI222" s="145" t="s">
        <v>1636</v>
      </c>
      <c r="AJ222" t="str">
        <f>_xlfn.CONCAT("CL_",LEFT(Table114202123172726292830[[#This Row],[Location]],1),LEFT(Table114202123172726292830[[#This Row],[Location]],2),"-0",MID(Table114202123172726292830[[#This Row],[Location]],4,1),":0",RIGHT(Table114202123172726292830[[#This Row],[Location]],1))</f>
        <v>CL_CC1-07:04</v>
      </c>
    </row>
    <row r="223" spans="27:36" x14ac:dyDescent="0.35">
      <c r="AA223" s="128" t="s">
        <v>5534</v>
      </c>
      <c r="AB223" s="10" t="s">
        <v>1109</v>
      </c>
      <c r="AC223" s="10" t="s">
        <v>89</v>
      </c>
      <c r="AD223" s="10" t="s">
        <v>413</v>
      </c>
      <c r="AE223" s="111" t="s">
        <v>413</v>
      </c>
      <c r="AF223" s="111" t="str">
        <f>LEFT(Table114202123172726292830[[#This Row],[Barcode]],7)</f>
        <v>.</v>
      </c>
      <c r="AG223" s="50" t="s">
        <v>413</v>
      </c>
      <c r="AH223" s="124"/>
      <c r="AI223" s="145" t="s">
        <v>1636</v>
      </c>
      <c r="AJ223" t="str">
        <f>_xlfn.CONCAT("CL_",LEFT(Table114202123172726292830[[#This Row],[Location]],1),LEFT(Table114202123172726292830[[#This Row],[Location]],2),"-0",MID(Table114202123172726292830[[#This Row],[Location]],4,1),":0",RIGHT(Table114202123172726292830[[#This Row],[Location]],1))</f>
        <v>CL_CC2-01:01</v>
      </c>
    </row>
    <row r="224" spans="27:36" x14ac:dyDescent="0.35">
      <c r="AA224" s="128" t="s">
        <v>5534</v>
      </c>
      <c r="AB224" s="10" t="s">
        <v>1109</v>
      </c>
      <c r="AC224" s="10" t="s">
        <v>90</v>
      </c>
      <c r="AD224" s="10" t="s">
        <v>413</v>
      </c>
      <c r="AE224" s="111" t="s">
        <v>413</v>
      </c>
      <c r="AF224" s="111" t="str">
        <f>LEFT(Table114202123172726292830[[#This Row],[Barcode]],7)</f>
        <v>.</v>
      </c>
      <c r="AG224" s="50" t="s">
        <v>413</v>
      </c>
      <c r="AH224" s="124"/>
      <c r="AI224" s="145" t="s">
        <v>1636</v>
      </c>
      <c r="AJ224" t="str">
        <f>_xlfn.CONCAT("CL_",LEFT(Table114202123172726292830[[#This Row],[Location]],1),LEFT(Table114202123172726292830[[#This Row],[Location]],2),"-0",MID(Table114202123172726292830[[#This Row],[Location]],4,1),":0",RIGHT(Table114202123172726292830[[#This Row],[Location]],1))</f>
        <v>CL_CC2-01:02</v>
      </c>
    </row>
    <row r="225" spans="27:36" x14ac:dyDescent="0.35">
      <c r="AA225" s="128" t="s">
        <v>5534</v>
      </c>
      <c r="AB225" s="10" t="s">
        <v>1109</v>
      </c>
      <c r="AC225" s="10" t="s">
        <v>91</v>
      </c>
      <c r="AD225" s="10" t="s">
        <v>413</v>
      </c>
      <c r="AE225" s="111" t="s">
        <v>413</v>
      </c>
      <c r="AF225" s="111" t="str">
        <f>LEFT(Table114202123172726292830[[#This Row],[Barcode]],7)</f>
        <v>.</v>
      </c>
      <c r="AG225" s="50" t="s">
        <v>413</v>
      </c>
      <c r="AH225" s="124"/>
      <c r="AI225" s="145" t="s">
        <v>1636</v>
      </c>
      <c r="AJ225" t="str">
        <f>_xlfn.CONCAT("CL_",LEFT(Table114202123172726292830[[#This Row],[Location]],1),LEFT(Table114202123172726292830[[#This Row],[Location]],2),"-0",MID(Table114202123172726292830[[#This Row],[Location]],4,1),":0",RIGHT(Table114202123172726292830[[#This Row],[Location]],1))</f>
        <v>CL_CC2-01:03</v>
      </c>
    </row>
    <row r="226" spans="27:36" x14ac:dyDescent="0.35">
      <c r="AA226" s="128" t="s">
        <v>5534</v>
      </c>
      <c r="AB226" s="10" t="s">
        <v>1112</v>
      </c>
      <c r="AC226" s="10" t="s">
        <v>92</v>
      </c>
      <c r="AD226" s="10" t="s">
        <v>413</v>
      </c>
      <c r="AE226" s="110" t="s">
        <v>413</v>
      </c>
      <c r="AF226" s="110" t="str">
        <f>LEFT(Table114202123172726292830[[#This Row],[Barcode]],7)</f>
        <v>.</v>
      </c>
      <c r="AG226" s="50" t="s">
        <v>413</v>
      </c>
      <c r="AH226" s="124"/>
      <c r="AI226" s="145" t="s">
        <v>1636</v>
      </c>
      <c r="AJ226" t="str">
        <f>_xlfn.CONCAT("CL_",LEFT(Table114202123172726292830[[#This Row],[Location]],1),LEFT(Table114202123172726292830[[#This Row],[Location]],2),"-0",MID(Table114202123172726292830[[#This Row],[Location]],4,1),":0",RIGHT(Table114202123172726292830[[#This Row],[Location]],1))</f>
        <v>CL_CC2-02:01</v>
      </c>
    </row>
    <row r="227" spans="27:36" x14ac:dyDescent="0.35">
      <c r="AA227" s="128" t="s">
        <v>5534</v>
      </c>
      <c r="AB227" s="10" t="s">
        <v>1112</v>
      </c>
      <c r="AC227" s="10" t="s">
        <v>93</v>
      </c>
      <c r="AD227" s="10" t="s">
        <v>413</v>
      </c>
      <c r="AE227" s="111" t="s">
        <v>413</v>
      </c>
      <c r="AF227" s="111" t="str">
        <f>LEFT(Table114202123172726292830[[#This Row],[Barcode]],7)</f>
        <v>.</v>
      </c>
      <c r="AG227" s="50" t="s">
        <v>413</v>
      </c>
      <c r="AH227" s="124"/>
      <c r="AI227" s="145" t="s">
        <v>1636</v>
      </c>
      <c r="AJ227" t="str">
        <f>_xlfn.CONCAT("CL_",LEFT(Table114202123172726292830[[#This Row],[Location]],1),LEFT(Table114202123172726292830[[#This Row],[Location]],2),"-0",MID(Table114202123172726292830[[#This Row],[Location]],4,1),":0",RIGHT(Table114202123172726292830[[#This Row],[Location]],1))</f>
        <v>CL_CC2-02:02</v>
      </c>
    </row>
    <row r="228" spans="27:36" x14ac:dyDescent="0.35">
      <c r="AA228" s="128" t="s">
        <v>5534</v>
      </c>
      <c r="AB228" s="10" t="s">
        <v>1112</v>
      </c>
      <c r="AC228" s="10" t="s">
        <v>94</v>
      </c>
      <c r="AD228" s="10" t="s">
        <v>413</v>
      </c>
      <c r="AE228" s="111" t="s">
        <v>413</v>
      </c>
      <c r="AF228" s="111" t="str">
        <f>LEFT(Table114202123172726292830[[#This Row],[Barcode]],7)</f>
        <v>.</v>
      </c>
      <c r="AG228" s="50" t="s">
        <v>413</v>
      </c>
      <c r="AH228" s="124"/>
      <c r="AI228" s="145" t="s">
        <v>1636</v>
      </c>
      <c r="AJ228" t="str">
        <f>_xlfn.CONCAT("CL_",LEFT(Table114202123172726292830[[#This Row],[Location]],1),LEFT(Table114202123172726292830[[#This Row],[Location]],2),"-0",MID(Table114202123172726292830[[#This Row],[Location]],4,1),":0",RIGHT(Table114202123172726292830[[#This Row],[Location]],1))</f>
        <v>CL_CC2-02:03</v>
      </c>
    </row>
    <row r="229" spans="27:36" x14ac:dyDescent="0.35">
      <c r="AA229" s="128" t="s">
        <v>5534</v>
      </c>
      <c r="AB229" s="10" t="s">
        <v>1112</v>
      </c>
      <c r="AC229" s="10" t="s">
        <v>380</v>
      </c>
      <c r="AD229" s="10" t="s">
        <v>413</v>
      </c>
      <c r="AE229" s="111" t="s">
        <v>413</v>
      </c>
      <c r="AF229" s="111" t="str">
        <f>LEFT(Table114202123172726292830[[#This Row],[Barcode]],7)</f>
        <v>.</v>
      </c>
      <c r="AG229" s="50" t="s">
        <v>413</v>
      </c>
      <c r="AH229" s="124"/>
      <c r="AI229" s="145" t="s">
        <v>1636</v>
      </c>
      <c r="AJ229" t="str">
        <f>_xlfn.CONCAT("CL_",LEFT(Table114202123172726292830[[#This Row],[Location]],1),LEFT(Table114202123172726292830[[#This Row],[Location]],2),"-0",MID(Table114202123172726292830[[#This Row],[Location]],4,1),":0",RIGHT(Table114202123172726292830[[#This Row],[Location]],1))</f>
        <v>CL_CC2-02:04</v>
      </c>
    </row>
    <row r="230" spans="27:36" x14ac:dyDescent="0.35">
      <c r="AA230" s="128" t="s">
        <v>5534</v>
      </c>
      <c r="AB230" s="41" t="s">
        <v>1112</v>
      </c>
      <c r="AC230" s="41" t="s">
        <v>877</v>
      </c>
      <c r="AD230" s="10" t="s">
        <v>413</v>
      </c>
      <c r="AE230" s="110" t="s">
        <v>413</v>
      </c>
      <c r="AF230" s="110" t="str">
        <f>LEFT(Table114202123172726292830[[#This Row],[Barcode]],7)</f>
        <v>.</v>
      </c>
      <c r="AG230" s="50" t="s">
        <v>413</v>
      </c>
      <c r="AH230" s="125"/>
      <c r="AI230" s="145" t="s">
        <v>1636</v>
      </c>
      <c r="AJ230" t="str">
        <f>_xlfn.CONCAT("CL_",LEFT(Table114202123172726292830[[#This Row],[Location]],1),LEFT(Table114202123172726292830[[#This Row],[Location]],2),"-0",MID(Table114202123172726292830[[#This Row],[Location]],4,1),":0",RIGHT(Table114202123172726292830[[#This Row],[Location]],1))</f>
        <v>CL_CC2-02:05</v>
      </c>
    </row>
    <row r="231" spans="27:36" x14ac:dyDescent="0.35">
      <c r="AA231" s="128" t="s">
        <v>5534</v>
      </c>
      <c r="AB231" s="10" t="s">
        <v>1115</v>
      </c>
      <c r="AC231" s="10" t="s">
        <v>95</v>
      </c>
      <c r="AD231" s="10" t="s">
        <v>413</v>
      </c>
      <c r="AE231" s="111" t="s">
        <v>413</v>
      </c>
      <c r="AF231" s="111" t="str">
        <f>LEFT(Table114202123172726292830[[#This Row],[Barcode]],7)</f>
        <v>.</v>
      </c>
      <c r="AG231" s="50" t="s">
        <v>413</v>
      </c>
      <c r="AH231" s="125"/>
      <c r="AI231" s="145" t="s">
        <v>1636</v>
      </c>
      <c r="AJ231" t="str">
        <f>_xlfn.CONCAT("CL_",LEFT(Table114202123172726292830[[#This Row],[Location]],1),LEFT(Table114202123172726292830[[#This Row],[Location]],2),"-0",MID(Table114202123172726292830[[#This Row],[Location]],4,1),":0",RIGHT(Table114202123172726292830[[#This Row],[Location]],1))</f>
        <v>CL_CC2-03:01</v>
      </c>
    </row>
    <row r="232" spans="27:36" x14ac:dyDescent="0.35">
      <c r="AA232" s="128" t="s">
        <v>5534</v>
      </c>
      <c r="AB232" s="10" t="s">
        <v>1115</v>
      </c>
      <c r="AC232" s="10" t="s">
        <v>96</v>
      </c>
      <c r="AD232" s="10" t="s">
        <v>413</v>
      </c>
      <c r="AE232" s="111" t="s">
        <v>413</v>
      </c>
      <c r="AF232" s="111" t="str">
        <f>LEFT(Table114202123172726292830[[#This Row],[Barcode]],7)</f>
        <v>.</v>
      </c>
      <c r="AG232" s="50" t="s">
        <v>413</v>
      </c>
      <c r="AH232" s="125"/>
      <c r="AI232" s="145" t="s">
        <v>1636</v>
      </c>
      <c r="AJ232" t="str">
        <f>_xlfn.CONCAT("CL_",LEFT(Table114202123172726292830[[#This Row],[Location]],1),LEFT(Table114202123172726292830[[#This Row],[Location]],2),"-0",MID(Table114202123172726292830[[#This Row],[Location]],4,1),":0",RIGHT(Table114202123172726292830[[#This Row],[Location]],1))</f>
        <v>CL_CC2-03:02</v>
      </c>
    </row>
    <row r="233" spans="27:36" x14ac:dyDescent="0.35">
      <c r="AA233" s="128" t="s">
        <v>5534</v>
      </c>
      <c r="AB233" s="10" t="s">
        <v>1115</v>
      </c>
      <c r="AC233" s="10" t="s">
        <v>97</v>
      </c>
      <c r="AD233" s="10" t="s">
        <v>413</v>
      </c>
      <c r="AE233" s="111" t="s">
        <v>413</v>
      </c>
      <c r="AF233" s="111" t="str">
        <f>LEFT(Table114202123172726292830[[#This Row],[Barcode]],7)</f>
        <v>.</v>
      </c>
      <c r="AG233" s="50" t="s">
        <v>413</v>
      </c>
      <c r="AH233" s="124"/>
      <c r="AI233" s="145" t="s">
        <v>1636</v>
      </c>
      <c r="AJ233" t="str">
        <f>_xlfn.CONCAT("CL_",LEFT(Table114202123172726292830[[#This Row],[Location]],1),LEFT(Table114202123172726292830[[#This Row],[Location]],2),"-0",MID(Table114202123172726292830[[#This Row],[Location]],4,1),":0",RIGHT(Table114202123172726292830[[#This Row],[Location]],1))</f>
        <v>CL_CC2-03:03</v>
      </c>
    </row>
    <row r="234" spans="27:36" x14ac:dyDescent="0.35">
      <c r="AA234" s="128" t="s">
        <v>5534</v>
      </c>
      <c r="AB234" s="10" t="s">
        <v>1115</v>
      </c>
      <c r="AC234" s="10" t="s">
        <v>377</v>
      </c>
      <c r="AD234" s="10" t="s">
        <v>413</v>
      </c>
      <c r="AE234" s="110" t="s">
        <v>413</v>
      </c>
      <c r="AF234" s="110" t="str">
        <f>LEFT(Table114202123172726292830[[#This Row],[Barcode]],7)</f>
        <v>.</v>
      </c>
      <c r="AG234" s="50" t="s">
        <v>413</v>
      </c>
      <c r="AH234" s="124"/>
      <c r="AI234" s="145" t="s">
        <v>1636</v>
      </c>
      <c r="AJ234" t="str">
        <f>_xlfn.CONCAT("CL_",LEFT(Table114202123172726292830[[#This Row],[Location]],1),LEFT(Table114202123172726292830[[#This Row],[Location]],2),"-0",MID(Table114202123172726292830[[#This Row],[Location]],4,1),":0",RIGHT(Table114202123172726292830[[#This Row],[Location]],1))</f>
        <v>CL_CC2-03:04</v>
      </c>
    </row>
    <row r="235" spans="27:36" x14ac:dyDescent="0.35">
      <c r="AA235" s="128" t="s">
        <v>5534</v>
      </c>
      <c r="AB235" s="10" t="s">
        <v>1116</v>
      </c>
      <c r="AC235" s="10" t="s">
        <v>98</v>
      </c>
      <c r="AD235" s="10" t="s">
        <v>413</v>
      </c>
      <c r="AE235" s="111" t="s">
        <v>413</v>
      </c>
      <c r="AF235" s="111" t="str">
        <f>LEFT(Table114202123172726292830[[#This Row],[Barcode]],7)</f>
        <v>.</v>
      </c>
      <c r="AG235" s="50" t="s">
        <v>413</v>
      </c>
      <c r="AH235" s="125"/>
      <c r="AI235" s="145" t="s">
        <v>1636</v>
      </c>
      <c r="AJ235" t="str">
        <f>_xlfn.CONCAT("CL_",LEFT(Table114202123172726292830[[#This Row],[Location]],1),LEFT(Table114202123172726292830[[#This Row],[Location]],2),"-0",MID(Table114202123172726292830[[#This Row],[Location]],4,1),":0",RIGHT(Table114202123172726292830[[#This Row],[Location]],1))</f>
        <v>CL_CC2-04:01</v>
      </c>
    </row>
    <row r="236" spans="27:36" x14ac:dyDescent="0.35">
      <c r="AA236" s="128" t="s">
        <v>5534</v>
      </c>
      <c r="AB236" s="10" t="s">
        <v>1116</v>
      </c>
      <c r="AC236" s="10" t="s">
        <v>99</v>
      </c>
      <c r="AD236" s="10" t="s">
        <v>413</v>
      </c>
      <c r="AE236" s="111" t="s">
        <v>413</v>
      </c>
      <c r="AF236" s="111" t="str">
        <f>LEFT(Table114202123172726292830[[#This Row],[Barcode]],7)</f>
        <v>.</v>
      </c>
      <c r="AG236" s="50" t="s">
        <v>413</v>
      </c>
      <c r="AH236" s="125"/>
      <c r="AI236" s="145" t="s">
        <v>1636</v>
      </c>
      <c r="AJ236" t="str">
        <f>_xlfn.CONCAT("CL_",LEFT(Table114202123172726292830[[#This Row],[Location]],1),LEFT(Table114202123172726292830[[#This Row],[Location]],2),"-0",MID(Table114202123172726292830[[#This Row],[Location]],4,1),":0",RIGHT(Table114202123172726292830[[#This Row],[Location]],1))</f>
        <v>CL_CC2-04:02</v>
      </c>
    </row>
    <row r="237" spans="27:36" x14ac:dyDescent="0.35">
      <c r="AA237" s="128" t="s">
        <v>5534</v>
      </c>
      <c r="AB237" s="10" t="s">
        <v>1116</v>
      </c>
      <c r="AC237" s="10" t="s">
        <v>100</v>
      </c>
      <c r="AD237" s="10" t="s">
        <v>413</v>
      </c>
      <c r="AE237" s="111" t="s">
        <v>413</v>
      </c>
      <c r="AF237" s="111" t="str">
        <f>LEFT(Table114202123172726292830[[#This Row],[Barcode]],7)</f>
        <v>.</v>
      </c>
      <c r="AG237" s="50" t="s">
        <v>413</v>
      </c>
      <c r="AH237" s="125"/>
      <c r="AI237" s="145" t="s">
        <v>1636</v>
      </c>
      <c r="AJ237" t="str">
        <f>_xlfn.CONCAT("CL_",LEFT(Table114202123172726292830[[#This Row],[Location]],1),LEFT(Table114202123172726292830[[#This Row],[Location]],2),"-0",MID(Table114202123172726292830[[#This Row],[Location]],4,1),":0",RIGHT(Table114202123172726292830[[#This Row],[Location]],1))</f>
        <v>CL_CC2-04:03</v>
      </c>
    </row>
    <row r="238" spans="27:36" x14ac:dyDescent="0.35">
      <c r="AA238" s="128" t="s">
        <v>5534</v>
      </c>
      <c r="AB238" s="10" t="s">
        <v>1116</v>
      </c>
      <c r="AC238" s="10" t="s">
        <v>374</v>
      </c>
      <c r="AD238" s="10" t="s">
        <v>413</v>
      </c>
      <c r="AE238" s="110" t="s">
        <v>413</v>
      </c>
      <c r="AF238" s="110" t="str">
        <f>LEFT(Table114202123172726292830[[#This Row],[Barcode]],7)</f>
        <v>.</v>
      </c>
      <c r="AG238" s="50" t="s">
        <v>413</v>
      </c>
      <c r="AH238" s="124"/>
      <c r="AI238" s="145" t="s">
        <v>1636</v>
      </c>
      <c r="AJ238" t="str">
        <f>_xlfn.CONCAT("CL_",LEFT(Table114202123172726292830[[#This Row],[Location]],1),LEFT(Table114202123172726292830[[#This Row],[Location]],2),"-0",MID(Table114202123172726292830[[#This Row],[Location]],4,1),":0",RIGHT(Table114202123172726292830[[#This Row],[Location]],1))</f>
        <v>CL_CC2-04:04</v>
      </c>
    </row>
    <row r="239" spans="27:36" x14ac:dyDescent="0.35">
      <c r="AA239" s="128" t="s">
        <v>5534</v>
      </c>
      <c r="AB239" s="10" t="s">
        <v>1118</v>
      </c>
      <c r="AC239" s="10" t="s">
        <v>101</v>
      </c>
      <c r="AD239" s="10" t="s">
        <v>413</v>
      </c>
      <c r="AE239" s="111" t="s">
        <v>413</v>
      </c>
      <c r="AF239" s="111" t="str">
        <f>LEFT(Table114202123172726292830[[#This Row],[Barcode]],7)</f>
        <v>.</v>
      </c>
      <c r="AG239" s="50" t="s">
        <v>413</v>
      </c>
      <c r="AH239" s="124"/>
      <c r="AI239" s="145" t="s">
        <v>1636</v>
      </c>
      <c r="AJ239" t="str">
        <f>_xlfn.CONCAT("CL_",LEFT(Table114202123172726292830[[#This Row],[Location]],1),LEFT(Table114202123172726292830[[#This Row],[Location]],2),"-0",MID(Table114202123172726292830[[#This Row],[Location]],4,1),":0",RIGHT(Table114202123172726292830[[#This Row],[Location]],1))</f>
        <v>CL_CC2-05:01</v>
      </c>
    </row>
    <row r="240" spans="27:36" x14ac:dyDescent="0.35">
      <c r="AA240" s="128" t="s">
        <v>5534</v>
      </c>
      <c r="AB240" s="10" t="s">
        <v>1118</v>
      </c>
      <c r="AC240" s="10" t="s">
        <v>102</v>
      </c>
      <c r="AD240" s="10" t="s">
        <v>413</v>
      </c>
      <c r="AE240" s="111" t="s">
        <v>413</v>
      </c>
      <c r="AF240" s="111" t="str">
        <f>LEFT(Table114202123172726292830[[#This Row],[Barcode]],7)</f>
        <v>.</v>
      </c>
      <c r="AG240" s="50" t="s">
        <v>413</v>
      </c>
      <c r="AH240" s="124"/>
      <c r="AI240" s="145" t="s">
        <v>1636</v>
      </c>
      <c r="AJ240" t="str">
        <f>_xlfn.CONCAT("CL_",LEFT(Table114202123172726292830[[#This Row],[Location]],1),LEFT(Table114202123172726292830[[#This Row],[Location]],2),"-0",MID(Table114202123172726292830[[#This Row],[Location]],4,1),":0",RIGHT(Table114202123172726292830[[#This Row],[Location]],1))</f>
        <v>CL_CC2-05:02</v>
      </c>
    </row>
    <row r="241" spans="27:36" x14ac:dyDescent="0.35">
      <c r="AA241" s="128" t="s">
        <v>5534</v>
      </c>
      <c r="AB241" s="10" t="s">
        <v>1118</v>
      </c>
      <c r="AC241" s="10" t="s">
        <v>103</v>
      </c>
      <c r="AD241" s="10" t="s">
        <v>413</v>
      </c>
      <c r="AE241" s="111" t="s">
        <v>413</v>
      </c>
      <c r="AF241" s="111" t="str">
        <f>LEFT(Table114202123172726292830[[#This Row],[Barcode]],7)</f>
        <v>.</v>
      </c>
      <c r="AG241" s="50" t="s">
        <v>413</v>
      </c>
      <c r="AH241" s="124"/>
      <c r="AI241" s="145" t="s">
        <v>1636</v>
      </c>
      <c r="AJ241" t="str">
        <f>_xlfn.CONCAT("CL_",LEFT(Table114202123172726292830[[#This Row],[Location]],1),LEFT(Table114202123172726292830[[#This Row],[Location]],2),"-0",MID(Table114202123172726292830[[#This Row],[Location]],4,1),":0",RIGHT(Table114202123172726292830[[#This Row],[Location]],1))</f>
        <v>CL_CC2-05:03</v>
      </c>
    </row>
    <row r="242" spans="27:36" x14ac:dyDescent="0.35">
      <c r="AA242" s="128" t="s">
        <v>5534</v>
      </c>
      <c r="AB242" s="10" t="s">
        <v>1118</v>
      </c>
      <c r="AC242" s="10" t="s">
        <v>371</v>
      </c>
      <c r="AD242" s="10" t="s">
        <v>413</v>
      </c>
      <c r="AE242" s="110" t="s">
        <v>413</v>
      </c>
      <c r="AF242" s="110" t="str">
        <f>LEFT(Table114202123172726292830[[#This Row],[Barcode]],7)</f>
        <v>.</v>
      </c>
      <c r="AG242" s="50" t="s">
        <v>413</v>
      </c>
      <c r="AH242" s="124"/>
      <c r="AI242" s="145" t="s">
        <v>1636</v>
      </c>
      <c r="AJ242" t="str">
        <f>_xlfn.CONCAT("CL_",LEFT(Table114202123172726292830[[#This Row],[Location]],1),LEFT(Table114202123172726292830[[#This Row],[Location]],2),"-0",MID(Table114202123172726292830[[#This Row],[Location]],4,1),":0",RIGHT(Table114202123172726292830[[#This Row],[Location]],1))</f>
        <v>CL_CC2-05:04</v>
      </c>
    </row>
    <row r="243" spans="27:36" x14ac:dyDescent="0.35">
      <c r="AA243" s="128" t="s">
        <v>5534</v>
      </c>
      <c r="AB243" s="10" t="s">
        <v>1120</v>
      </c>
      <c r="AC243" s="10" t="s">
        <v>104</v>
      </c>
      <c r="AD243" s="10" t="s">
        <v>413</v>
      </c>
      <c r="AE243" s="111" t="s">
        <v>413</v>
      </c>
      <c r="AF243" s="111" t="str">
        <f>LEFT(Table114202123172726292830[[#This Row],[Barcode]],7)</f>
        <v>.</v>
      </c>
      <c r="AG243" s="50" t="s">
        <v>413</v>
      </c>
      <c r="AH243" s="124"/>
      <c r="AI243" s="145" t="s">
        <v>1636</v>
      </c>
      <c r="AJ243" t="str">
        <f>_xlfn.CONCAT("CL_",LEFT(Table114202123172726292830[[#This Row],[Location]],1),LEFT(Table114202123172726292830[[#This Row],[Location]],2),"-0",MID(Table114202123172726292830[[#This Row],[Location]],4,1),":0",RIGHT(Table114202123172726292830[[#This Row],[Location]],1))</f>
        <v>CL_CC2-06:01</v>
      </c>
    </row>
    <row r="244" spans="27:36" x14ac:dyDescent="0.35">
      <c r="AA244" s="128" t="s">
        <v>5534</v>
      </c>
      <c r="AB244" s="10" t="s">
        <v>1120</v>
      </c>
      <c r="AC244" s="10" t="s">
        <v>105</v>
      </c>
      <c r="AD244" s="10" t="s">
        <v>413</v>
      </c>
      <c r="AE244" s="111" t="s">
        <v>413</v>
      </c>
      <c r="AF244" s="111" t="str">
        <f>LEFT(Table114202123172726292830[[#This Row],[Barcode]],7)</f>
        <v>.</v>
      </c>
      <c r="AG244" s="50" t="s">
        <v>413</v>
      </c>
      <c r="AH244" s="124"/>
      <c r="AI244" s="145" t="s">
        <v>1636</v>
      </c>
      <c r="AJ244" t="str">
        <f>_xlfn.CONCAT("CL_",LEFT(Table114202123172726292830[[#This Row],[Location]],1),LEFT(Table114202123172726292830[[#This Row],[Location]],2),"-0",MID(Table114202123172726292830[[#This Row],[Location]],4,1),":0",RIGHT(Table114202123172726292830[[#This Row],[Location]],1))</f>
        <v>CL_CC2-06:02</v>
      </c>
    </row>
    <row r="245" spans="27:36" x14ac:dyDescent="0.35">
      <c r="AA245" s="128" t="s">
        <v>5534</v>
      </c>
      <c r="AB245" s="10" t="s">
        <v>1120</v>
      </c>
      <c r="AC245" s="10" t="s">
        <v>106</v>
      </c>
      <c r="AD245" s="10" t="s">
        <v>413</v>
      </c>
      <c r="AE245" s="111" t="s">
        <v>413</v>
      </c>
      <c r="AF245" s="111" t="str">
        <f>LEFT(Table114202123172726292830[[#This Row],[Barcode]],7)</f>
        <v>.</v>
      </c>
      <c r="AG245" s="50" t="s">
        <v>413</v>
      </c>
      <c r="AH245" s="124"/>
      <c r="AI245" s="145" t="s">
        <v>1636</v>
      </c>
      <c r="AJ245" t="str">
        <f>_xlfn.CONCAT("CL_",LEFT(Table114202123172726292830[[#This Row],[Location]],1),LEFT(Table114202123172726292830[[#This Row],[Location]],2),"-0",MID(Table114202123172726292830[[#This Row],[Location]],4,1),":0",RIGHT(Table114202123172726292830[[#This Row],[Location]],1))</f>
        <v>CL_CC2-06:03</v>
      </c>
    </row>
    <row r="246" spans="27:36" x14ac:dyDescent="0.35">
      <c r="AA246" s="128" t="s">
        <v>5534</v>
      </c>
      <c r="AB246" s="10" t="s">
        <v>1120</v>
      </c>
      <c r="AC246" s="10" t="s">
        <v>368</v>
      </c>
      <c r="AD246" s="10" t="s">
        <v>413</v>
      </c>
      <c r="AE246" s="110" t="s">
        <v>413</v>
      </c>
      <c r="AF246" s="110" t="str">
        <f>LEFT(Table114202123172726292830[[#This Row],[Barcode]],7)</f>
        <v>.</v>
      </c>
      <c r="AG246" s="50" t="s">
        <v>413</v>
      </c>
      <c r="AH246" s="124"/>
      <c r="AI246" s="145" t="s">
        <v>1636</v>
      </c>
      <c r="AJ246" t="str">
        <f>_xlfn.CONCAT("CL_",LEFT(Table114202123172726292830[[#This Row],[Location]],1),LEFT(Table114202123172726292830[[#This Row],[Location]],2),"-0",MID(Table114202123172726292830[[#This Row],[Location]],4,1),":0",RIGHT(Table114202123172726292830[[#This Row],[Location]],1))</f>
        <v>CL_CC2-06:04</v>
      </c>
    </row>
    <row r="247" spans="27:36" x14ac:dyDescent="0.35">
      <c r="AA247" s="128" t="s">
        <v>5534</v>
      </c>
      <c r="AB247" s="10" t="s">
        <v>1121</v>
      </c>
      <c r="AC247" s="10" t="s">
        <v>107</v>
      </c>
      <c r="AD247" s="10" t="s">
        <v>413</v>
      </c>
      <c r="AE247" s="111" t="s">
        <v>413</v>
      </c>
      <c r="AF247" s="111" t="str">
        <f>LEFT(Table114202123172726292830[[#This Row],[Barcode]],7)</f>
        <v>.</v>
      </c>
      <c r="AG247" s="50" t="s">
        <v>413</v>
      </c>
      <c r="AH247" s="124"/>
      <c r="AI247" s="145" t="s">
        <v>1636</v>
      </c>
      <c r="AJ247" t="str">
        <f>_xlfn.CONCAT("CL_",LEFT(Table114202123172726292830[[#This Row],[Location]],1),LEFT(Table114202123172726292830[[#This Row],[Location]],2),"-0",MID(Table114202123172726292830[[#This Row],[Location]],4,1),":0",RIGHT(Table114202123172726292830[[#This Row],[Location]],1))</f>
        <v>CL_CC2-07:01</v>
      </c>
    </row>
    <row r="248" spans="27:36" x14ac:dyDescent="0.35">
      <c r="AA248" s="128" t="s">
        <v>5534</v>
      </c>
      <c r="AB248" s="10" t="s">
        <v>1121</v>
      </c>
      <c r="AC248" s="10" t="s">
        <v>108</v>
      </c>
      <c r="AD248" s="10" t="s">
        <v>413</v>
      </c>
      <c r="AE248" s="111" t="s">
        <v>413</v>
      </c>
      <c r="AF248" s="111" t="str">
        <f>LEFT(Table114202123172726292830[[#This Row],[Barcode]],7)</f>
        <v>.</v>
      </c>
      <c r="AG248" s="50" t="s">
        <v>413</v>
      </c>
      <c r="AH248" s="125"/>
      <c r="AI248" s="145" t="s">
        <v>1636</v>
      </c>
      <c r="AJ248" t="str">
        <f>_xlfn.CONCAT("CL_",LEFT(Table114202123172726292830[[#This Row],[Location]],1),LEFT(Table114202123172726292830[[#This Row],[Location]],2),"-0",MID(Table114202123172726292830[[#This Row],[Location]],4,1),":0",RIGHT(Table114202123172726292830[[#This Row],[Location]],1))</f>
        <v>CL_CC2-07:02</v>
      </c>
    </row>
    <row r="249" spans="27:36" x14ac:dyDescent="0.35">
      <c r="AA249" s="128" t="s">
        <v>5534</v>
      </c>
      <c r="AB249" s="10" t="s">
        <v>1121</v>
      </c>
      <c r="AC249" s="10" t="s">
        <v>109</v>
      </c>
      <c r="AD249" s="10" t="s">
        <v>413</v>
      </c>
      <c r="AE249" s="111" t="s">
        <v>413</v>
      </c>
      <c r="AF249" s="111" t="str">
        <f>LEFT(Table114202123172726292830[[#This Row],[Barcode]],7)</f>
        <v>.</v>
      </c>
      <c r="AG249" s="50" t="s">
        <v>413</v>
      </c>
      <c r="AH249" s="125"/>
      <c r="AI249" s="145" t="s">
        <v>1636</v>
      </c>
      <c r="AJ249" t="str">
        <f>_xlfn.CONCAT("CL_",LEFT(Table114202123172726292830[[#This Row],[Location]],1),LEFT(Table114202123172726292830[[#This Row],[Location]],2),"-0",MID(Table114202123172726292830[[#This Row],[Location]],4,1),":0",RIGHT(Table114202123172726292830[[#This Row],[Location]],1))</f>
        <v>CL_CC2-07:03</v>
      </c>
    </row>
    <row r="250" spans="27:36" x14ac:dyDescent="0.35">
      <c r="AA250" s="128" t="s">
        <v>5534</v>
      </c>
      <c r="AB250" s="10" t="s">
        <v>1121</v>
      </c>
      <c r="AC250" s="10" t="s">
        <v>365</v>
      </c>
      <c r="AD250" s="10" t="s">
        <v>413</v>
      </c>
      <c r="AE250" s="110" t="s">
        <v>413</v>
      </c>
      <c r="AF250" s="110" t="str">
        <f>LEFT(Table114202123172726292830[[#This Row],[Barcode]],7)</f>
        <v>.</v>
      </c>
      <c r="AG250" s="50" t="s">
        <v>413</v>
      </c>
      <c r="AH250" s="124"/>
      <c r="AI250" s="145" t="s">
        <v>1636</v>
      </c>
      <c r="AJ250" t="str">
        <f>_xlfn.CONCAT("CL_",LEFT(Table114202123172726292830[[#This Row],[Location]],1),LEFT(Table114202123172726292830[[#This Row],[Location]],2),"-0",MID(Table114202123172726292830[[#This Row],[Location]],4,1),":0",RIGHT(Table114202123172726292830[[#This Row],[Location]],1))</f>
        <v>CL_CC2-07:04</v>
      </c>
    </row>
    <row r="251" spans="27:36" x14ac:dyDescent="0.35">
      <c r="AA251" s="128" t="s">
        <v>5534</v>
      </c>
      <c r="AB251" s="10" t="s">
        <v>1123</v>
      </c>
      <c r="AC251" s="10" t="s">
        <v>110</v>
      </c>
      <c r="AD251" s="10" t="s">
        <v>2092</v>
      </c>
      <c r="AE251" s="111" t="s">
        <v>2100</v>
      </c>
      <c r="AF251" s="111" t="str">
        <f>LEFT(Table114202123172726292830[[#This Row],[Barcode]],7)</f>
        <v>SOUR011</v>
      </c>
      <c r="AG251" s="50" t="s">
        <v>4296</v>
      </c>
      <c r="AH251" s="124">
        <v>18</v>
      </c>
      <c r="AI251" s="145" t="s">
        <v>2353</v>
      </c>
      <c r="AJ251" t="str">
        <f>_xlfn.CONCAT("CL_",LEFT(Table114202123172726292830[[#This Row],[Location]],1),LEFT(Table114202123172726292830[[#This Row],[Location]],2),"-0",MID(Table114202123172726292830[[#This Row],[Location]],4,1),":0",RIGHT(Table114202123172726292830[[#This Row],[Location]],1))</f>
        <v>CL_CC3-01:01</v>
      </c>
    </row>
    <row r="252" spans="27:36" x14ac:dyDescent="0.35">
      <c r="AA252" s="128" t="s">
        <v>5534</v>
      </c>
      <c r="AB252" s="10" t="s">
        <v>1123</v>
      </c>
      <c r="AC252" s="10" t="s">
        <v>111</v>
      </c>
      <c r="AD252" s="10" t="s">
        <v>819</v>
      </c>
      <c r="AE252" s="111" t="s">
        <v>2979</v>
      </c>
      <c r="AF252" s="111" t="str">
        <f>LEFT(Table114202123172726292830[[#This Row],[Barcode]],7)</f>
        <v>92CK119</v>
      </c>
      <c r="AG252" s="50" t="s">
        <v>4102</v>
      </c>
      <c r="AH252" s="124">
        <v>28</v>
      </c>
      <c r="AI252" s="145" t="s">
        <v>2353</v>
      </c>
      <c r="AJ252" t="str">
        <f>_xlfn.CONCAT("CL_",LEFT(Table114202123172726292830[[#This Row],[Location]],1),LEFT(Table114202123172726292830[[#This Row],[Location]],2),"-0",MID(Table114202123172726292830[[#This Row],[Location]],4,1),":0",RIGHT(Table114202123172726292830[[#This Row],[Location]],1))</f>
        <v>CL_CC3-01:02</v>
      </c>
    </row>
    <row r="253" spans="27:36" x14ac:dyDescent="0.35">
      <c r="AA253" s="128" t="s">
        <v>5534</v>
      </c>
      <c r="AB253" s="10" t="s">
        <v>1123</v>
      </c>
      <c r="AC253" s="10" t="s">
        <v>112</v>
      </c>
      <c r="AD253" s="10" t="s">
        <v>413</v>
      </c>
      <c r="AE253" s="111" t="s">
        <v>413</v>
      </c>
      <c r="AF253" s="111" t="str">
        <f>LEFT(Table114202123172726292830[[#This Row],[Barcode]],7)</f>
        <v>.</v>
      </c>
      <c r="AG253" s="50" t="s">
        <v>413</v>
      </c>
      <c r="AH253" s="124"/>
      <c r="AI253" s="145" t="s">
        <v>1636</v>
      </c>
      <c r="AJ253" t="str">
        <f>_xlfn.CONCAT("CL_",LEFT(Table114202123172726292830[[#This Row],[Location]],1),LEFT(Table114202123172726292830[[#This Row],[Location]],2),"-0",MID(Table114202123172726292830[[#This Row],[Location]],4,1),":0",RIGHT(Table114202123172726292830[[#This Row],[Location]],1))</f>
        <v>CL_CC3-01:03</v>
      </c>
    </row>
    <row r="254" spans="27:36" x14ac:dyDescent="0.35">
      <c r="AA254" s="128" t="s">
        <v>5534</v>
      </c>
      <c r="AB254" s="10" t="s">
        <v>1123</v>
      </c>
      <c r="AC254" s="10" t="s">
        <v>404</v>
      </c>
      <c r="AD254" s="10" t="s">
        <v>413</v>
      </c>
      <c r="AE254" s="110" t="s">
        <v>413</v>
      </c>
      <c r="AF254" s="110" t="str">
        <f>LEFT(Table114202123172726292830[[#This Row],[Barcode]],7)</f>
        <v>.</v>
      </c>
      <c r="AG254" s="50" t="s">
        <v>413</v>
      </c>
      <c r="AH254" s="124"/>
      <c r="AI254" s="145" t="s">
        <v>1636</v>
      </c>
      <c r="AJ254" t="str">
        <f>_xlfn.CONCAT("CL_",LEFT(Table114202123172726292830[[#This Row],[Location]],1),LEFT(Table114202123172726292830[[#This Row],[Location]],2),"-0",MID(Table114202123172726292830[[#This Row],[Location]],4,1),":0",RIGHT(Table114202123172726292830[[#This Row],[Location]],1))</f>
        <v>CL_CC3-01:04</v>
      </c>
    </row>
    <row r="255" spans="27:36" x14ac:dyDescent="0.35">
      <c r="AA255" s="128" t="s">
        <v>5534</v>
      </c>
      <c r="AB255" s="10" t="s">
        <v>1125</v>
      </c>
      <c r="AC255" s="10" t="s">
        <v>113</v>
      </c>
      <c r="AD255" s="10" t="s">
        <v>2092</v>
      </c>
      <c r="AE255" s="111" t="s">
        <v>2100</v>
      </c>
      <c r="AF255" s="111" t="str">
        <f>LEFT(Table114202123172726292830[[#This Row],[Barcode]],7)</f>
        <v>SOUR011</v>
      </c>
      <c r="AG255" s="50" t="s">
        <v>4297</v>
      </c>
      <c r="AH255" s="124">
        <v>20</v>
      </c>
      <c r="AI255" s="145" t="s">
        <v>2353</v>
      </c>
      <c r="AJ255" t="str">
        <f>_xlfn.CONCAT("CL_",LEFT(Table114202123172726292830[[#This Row],[Location]],1),LEFT(Table114202123172726292830[[#This Row],[Location]],2),"-0",MID(Table114202123172726292830[[#This Row],[Location]],4,1),":0",RIGHT(Table114202123172726292830[[#This Row],[Location]],1))</f>
        <v>CL_CC3-02:01</v>
      </c>
    </row>
    <row r="256" spans="27:36" x14ac:dyDescent="0.35">
      <c r="AA256" s="128" t="s">
        <v>5534</v>
      </c>
      <c r="AB256" s="10" t="s">
        <v>1125</v>
      </c>
      <c r="AC256" s="10" t="s">
        <v>114</v>
      </c>
      <c r="AD256" s="10" t="s">
        <v>837</v>
      </c>
      <c r="AE256" s="111" t="s">
        <v>1117</v>
      </c>
      <c r="AF256" s="111" t="str">
        <f>LEFT(Table114202123172726292830[[#This Row],[Barcode]],7)</f>
        <v>SUNL006</v>
      </c>
      <c r="AG256" s="50" t="s">
        <v>3186</v>
      </c>
      <c r="AH256" s="125">
        <v>22</v>
      </c>
      <c r="AI256" s="145" t="s">
        <v>2353</v>
      </c>
      <c r="AJ256" t="str">
        <f>_xlfn.CONCAT("CL_",LEFT(Table114202123172726292830[[#This Row],[Location]],1),LEFT(Table114202123172726292830[[#This Row],[Location]],2),"-0",MID(Table114202123172726292830[[#This Row],[Location]],4,1),":0",RIGHT(Table114202123172726292830[[#This Row],[Location]],1))</f>
        <v>CL_CC3-02:02</v>
      </c>
    </row>
    <row r="257" spans="27:36" x14ac:dyDescent="0.35">
      <c r="AA257" s="128" t="s">
        <v>5534</v>
      </c>
      <c r="AB257" s="10" t="s">
        <v>1125</v>
      </c>
      <c r="AC257" s="10" t="s">
        <v>115</v>
      </c>
      <c r="AD257" s="10" t="s">
        <v>837</v>
      </c>
      <c r="AE257" s="111" t="s">
        <v>1117</v>
      </c>
      <c r="AF257" s="111" t="str">
        <f>LEFT(Table114202123172726292830[[#This Row],[Barcode]],7)</f>
        <v>SUNL006</v>
      </c>
      <c r="AG257" s="50" t="s">
        <v>3188</v>
      </c>
      <c r="AH257" s="124">
        <v>3</v>
      </c>
      <c r="AI257" s="145" t="s">
        <v>2353</v>
      </c>
      <c r="AJ257" t="str">
        <f>_xlfn.CONCAT("CL_",LEFT(Table114202123172726292830[[#This Row],[Location]],1),LEFT(Table114202123172726292830[[#This Row],[Location]],2),"-0",MID(Table114202123172726292830[[#This Row],[Location]],4,1),":0",RIGHT(Table114202123172726292830[[#This Row],[Location]],1))</f>
        <v>CL_CC3-02:03</v>
      </c>
    </row>
    <row r="258" spans="27:36" x14ac:dyDescent="0.35">
      <c r="AA258" s="128" t="s">
        <v>5534</v>
      </c>
      <c r="AB258" s="10" t="s">
        <v>1125</v>
      </c>
      <c r="AC258" s="10" t="s">
        <v>401</v>
      </c>
      <c r="AD258" s="10" t="s">
        <v>413</v>
      </c>
      <c r="AE258" s="110" t="s">
        <v>413</v>
      </c>
      <c r="AF258" s="110" t="str">
        <f>LEFT(Table114202123172726292830[[#This Row],[Barcode]],7)</f>
        <v>.</v>
      </c>
      <c r="AG258" s="50" t="s">
        <v>413</v>
      </c>
      <c r="AH258" s="124"/>
      <c r="AI258" s="145" t="s">
        <v>1636</v>
      </c>
      <c r="AJ258" t="str">
        <f>_xlfn.CONCAT("CL_",LEFT(Table114202123172726292830[[#This Row],[Location]],1),LEFT(Table114202123172726292830[[#This Row],[Location]],2),"-0",MID(Table114202123172726292830[[#This Row],[Location]],4,1),":0",RIGHT(Table114202123172726292830[[#This Row],[Location]],1))</f>
        <v>CL_CC3-02:04</v>
      </c>
    </row>
    <row r="259" spans="27:36" x14ac:dyDescent="0.35">
      <c r="AA259" s="128" t="s">
        <v>5534</v>
      </c>
      <c r="AB259" s="10" t="s">
        <v>1126</v>
      </c>
      <c r="AC259" s="10" t="s">
        <v>116</v>
      </c>
      <c r="AD259" s="10" t="s">
        <v>819</v>
      </c>
      <c r="AE259" s="111" t="s">
        <v>2979</v>
      </c>
      <c r="AF259" s="111" t="str">
        <f>LEFT(Table114202123172726292830[[#This Row],[Barcode]],7)</f>
        <v>92CK119</v>
      </c>
      <c r="AG259" s="50" t="s">
        <v>3631</v>
      </c>
      <c r="AH259" s="125">
        <v>9</v>
      </c>
      <c r="AI259" s="145" t="s">
        <v>2353</v>
      </c>
      <c r="AJ259" t="str">
        <f>_xlfn.CONCAT("CL_",LEFT(Table114202123172726292830[[#This Row],[Location]],1),LEFT(Table114202123172726292830[[#This Row],[Location]],2),"-0",MID(Table114202123172726292830[[#This Row],[Location]],4,1),":0",RIGHT(Table114202123172726292830[[#This Row],[Location]],1))</f>
        <v>CL_CC3-03:01</v>
      </c>
    </row>
    <row r="260" spans="27:36" x14ac:dyDescent="0.35">
      <c r="AA260" s="128" t="s">
        <v>5534</v>
      </c>
      <c r="AB260" s="10" t="s">
        <v>1126</v>
      </c>
      <c r="AC260" s="10" t="s">
        <v>117</v>
      </c>
      <c r="AD260" s="10" t="s">
        <v>819</v>
      </c>
      <c r="AE260" s="111" t="s">
        <v>2979</v>
      </c>
      <c r="AF260" s="111" t="str">
        <f>LEFT(Table114202123172726292830[[#This Row],[Barcode]],7)</f>
        <v>92CK119</v>
      </c>
      <c r="AG260" s="50" t="s">
        <v>4298</v>
      </c>
      <c r="AH260" s="124">
        <v>18</v>
      </c>
      <c r="AI260" s="145" t="s">
        <v>2353</v>
      </c>
      <c r="AJ260" t="str">
        <f>_xlfn.CONCAT("CL_",LEFT(Table114202123172726292830[[#This Row],[Location]],1),LEFT(Table114202123172726292830[[#This Row],[Location]],2),"-0",MID(Table114202123172726292830[[#This Row],[Location]],4,1),":0",RIGHT(Table114202123172726292830[[#This Row],[Location]],1))</f>
        <v>CL_CC3-03:02</v>
      </c>
    </row>
    <row r="261" spans="27:36" x14ac:dyDescent="0.35">
      <c r="AA261" s="128" t="s">
        <v>5534</v>
      </c>
      <c r="AB261" s="10" t="s">
        <v>1126</v>
      </c>
      <c r="AC261" s="10" t="s">
        <v>118</v>
      </c>
      <c r="AD261" s="10" t="s">
        <v>819</v>
      </c>
      <c r="AE261" s="111" t="s">
        <v>2979</v>
      </c>
      <c r="AF261" s="111" t="str">
        <f>LEFT(Table114202123172726292830[[#This Row],[Barcode]],7)</f>
        <v>92CK119</v>
      </c>
      <c r="AG261" s="50" t="s">
        <v>3630</v>
      </c>
      <c r="AH261" s="124">
        <v>22</v>
      </c>
      <c r="AI261" s="145" t="s">
        <v>2353</v>
      </c>
      <c r="AJ261" t="str">
        <f>_xlfn.CONCAT("CL_",LEFT(Table114202123172726292830[[#This Row],[Location]],1),LEFT(Table114202123172726292830[[#This Row],[Location]],2),"-0",MID(Table114202123172726292830[[#This Row],[Location]],4,1),":0",RIGHT(Table114202123172726292830[[#This Row],[Location]],1))</f>
        <v>CL_CC3-03:03</v>
      </c>
    </row>
    <row r="262" spans="27:36" x14ac:dyDescent="0.35">
      <c r="AA262" s="128" t="s">
        <v>5534</v>
      </c>
      <c r="AB262" s="10" t="s">
        <v>1126</v>
      </c>
      <c r="AC262" s="10" t="s">
        <v>398</v>
      </c>
      <c r="AD262" s="10" t="s">
        <v>413</v>
      </c>
      <c r="AE262" s="110" t="s">
        <v>413</v>
      </c>
      <c r="AF262" s="110" t="str">
        <f>LEFT(Table114202123172726292830[[#This Row],[Barcode]],7)</f>
        <v>.</v>
      </c>
      <c r="AG262" s="50" t="s">
        <v>413</v>
      </c>
      <c r="AH262" s="124"/>
      <c r="AI262" s="145" t="s">
        <v>1636</v>
      </c>
      <c r="AJ262" t="str">
        <f>_xlfn.CONCAT("CL_",LEFT(Table114202123172726292830[[#This Row],[Location]],1),LEFT(Table114202123172726292830[[#This Row],[Location]],2),"-0",MID(Table114202123172726292830[[#This Row],[Location]],4,1),":0",RIGHT(Table114202123172726292830[[#This Row],[Location]],1))</f>
        <v>CL_CC3-03:04</v>
      </c>
    </row>
    <row r="263" spans="27:36" x14ac:dyDescent="0.35">
      <c r="AA263" s="128" t="s">
        <v>5534</v>
      </c>
      <c r="AB263" s="10" t="s">
        <v>1129</v>
      </c>
      <c r="AC263" s="10" t="s">
        <v>119</v>
      </c>
      <c r="AD263" s="10" t="s">
        <v>837</v>
      </c>
      <c r="AE263" s="111" t="s">
        <v>1117</v>
      </c>
      <c r="AF263" s="111" t="str">
        <f>LEFT(Table114202123172726292830[[#This Row],[Barcode]],7)</f>
        <v>SUNL006</v>
      </c>
      <c r="AG263" s="50" t="s">
        <v>3933</v>
      </c>
      <c r="AH263" s="125">
        <v>27</v>
      </c>
      <c r="AI263" s="145" t="s">
        <v>2353</v>
      </c>
      <c r="AJ263" t="str">
        <f>_xlfn.CONCAT("CL_",LEFT(Table114202123172726292830[[#This Row],[Location]],1),LEFT(Table114202123172726292830[[#This Row],[Location]],2),"-0",MID(Table114202123172726292830[[#This Row],[Location]],4,1),":0",RIGHT(Table114202123172726292830[[#This Row],[Location]],1))</f>
        <v>CL_CC3-04:01</v>
      </c>
    </row>
    <row r="264" spans="27:36" x14ac:dyDescent="0.35">
      <c r="AA264" s="128" t="s">
        <v>5534</v>
      </c>
      <c r="AB264" s="10" t="s">
        <v>1129</v>
      </c>
      <c r="AC264" s="10" t="s">
        <v>120</v>
      </c>
      <c r="AD264" s="10" t="s">
        <v>837</v>
      </c>
      <c r="AE264" s="111" t="s">
        <v>1117</v>
      </c>
      <c r="AF264" s="111" t="str">
        <f>LEFT(Table114202123172726292830[[#This Row],[Barcode]],7)</f>
        <v>SUNL006</v>
      </c>
      <c r="AG264" s="50" t="s">
        <v>3938</v>
      </c>
      <c r="AH264" s="124">
        <v>22</v>
      </c>
      <c r="AI264" s="145" t="s">
        <v>2353</v>
      </c>
      <c r="AJ264" t="str">
        <f>_xlfn.CONCAT("CL_",LEFT(Table114202123172726292830[[#This Row],[Location]],1),LEFT(Table114202123172726292830[[#This Row],[Location]],2),"-0",MID(Table114202123172726292830[[#This Row],[Location]],4,1),":0",RIGHT(Table114202123172726292830[[#This Row],[Location]],1))</f>
        <v>CL_CC3-04:02</v>
      </c>
    </row>
    <row r="265" spans="27:36" x14ac:dyDescent="0.35">
      <c r="AA265" s="128" t="s">
        <v>5534</v>
      </c>
      <c r="AB265" s="10" t="s">
        <v>1129</v>
      </c>
      <c r="AC265" s="10" t="s">
        <v>121</v>
      </c>
      <c r="AD265" s="10" t="s">
        <v>413</v>
      </c>
      <c r="AE265" s="111" t="s">
        <v>413</v>
      </c>
      <c r="AF265" s="111" t="str">
        <f>LEFT(Table114202123172726292830[[#This Row],[Barcode]],7)</f>
        <v>.</v>
      </c>
      <c r="AG265" s="50" t="s">
        <v>413</v>
      </c>
      <c r="AH265" s="124"/>
      <c r="AI265" s="145" t="s">
        <v>1636</v>
      </c>
      <c r="AJ265" t="str">
        <f>_xlfn.CONCAT("CL_",LEFT(Table114202123172726292830[[#This Row],[Location]],1),LEFT(Table114202123172726292830[[#This Row],[Location]],2),"-0",MID(Table114202123172726292830[[#This Row],[Location]],4,1),":0",RIGHT(Table114202123172726292830[[#This Row],[Location]],1))</f>
        <v>CL_CC3-04:03</v>
      </c>
    </row>
    <row r="266" spans="27:36" x14ac:dyDescent="0.35">
      <c r="AA266" s="128" t="s">
        <v>5534</v>
      </c>
      <c r="AB266" s="10" t="s">
        <v>1129</v>
      </c>
      <c r="AC266" s="10" t="s">
        <v>395</v>
      </c>
      <c r="AD266" s="10" t="s">
        <v>413</v>
      </c>
      <c r="AE266" s="110" t="s">
        <v>413</v>
      </c>
      <c r="AF266" s="110" t="str">
        <f>LEFT(Table114202123172726292830[[#This Row],[Barcode]],7)</f>
        <v>.</v>
      </c>
      <c r="AG266" s="50" t="s">
        <v>413</v>
      </c>
      <c r="AH266" s="124"/>
      <c r="AI266" s="145" t="s">
        <v>1636</v>
      </c>
      <c r="AJ266" t="str">
        <f>_xlfn.CONCAT("CL_",LEFT(Table114202123172726292830[[#This Row],[Location]],1),LEFT(Table114202123172726292830[[#This Row],[Location]],2),"-0",MID(Table114202123172726292830[[#This Row],[Location]],4,1),":0",RIGHT(Table114202123172726292830[[#This Row],[Location]],1))</f>
        <v>CL_CC3-04:04</v>
      </c>
    </row>
    <row r="267" spans="27:36" x14ac:dyDescent="0.35">
      <c r="AA267" s="128" t="s">
        <v>5534</v>
      </c>
      <c r="AB267" s="10" t="s">
        <v>1131</v>
      </c>
      <c r="AC267" s="10" t="s">
        <v>122</v>
      </c>
      <c r="AD267" s="10" t="s">
        <v>837</v>
      </c>
      <c r="AE267" s="110" t="s">
        <v>1117</v>
      </c>
      <c r="AF267" s="110" t="str">
        <f>LEFT(Table114202123172726292830[[#This Row],[Barcode]],7)</f>
        <v>SUNL006</v>
      </c>
      <c r="AG267" s="50" t="s">
        <v>3188</v>
      </c>
      <c r="AH267" s="124">
        <v>12</v>
      </c>
      <c r="AI267" s="145" t="s">
        <v>2353</v>
      </c>
      <c r="AJ267" t="str">
        <f>_xlfn.CONCAT("CL_",LEFT(Table114202123172726292830[[#This Row],[Location]],1),LEFT(Table114202123172726292830[[#This Row],[Location]],2),"-0",MID(Table114202123172726292830[[#This Row],[Location]],4,1),":0",RIGHT(Table114202123172726292830[[#This Row],[Location]],1))</f>
        <v>CL_CC3-05:01</v>
      </c>
    </row>
    <row r="268" spans="27:36" x14ac:dyDescent="0.35">
      <c r="AA268" s="128" t="s">
        <v>5534</v>
      </c>
      <c r="AB268" s="10" t="s">
        <v>1131</v>
      </c>
      <c r="AC268" s="10" t="s">
        <v>123</v>
      </c>
      <c r="AD268" s="10" t="s">
        <v>819</v>
      </c>
      <c r="AE268" s="110" t="s">
        <v>2979</v>
      </c>
      <c r="AF268" s="110" t="str">
        <f>LEFT(Table114202123172726292830[[#This Row],[Barcode]],7)</f>
        <v>92CK119</v>
      </c>
      <c r="AG268" s="50" t="s">
        <v>4086</v>
      </c>
      <c r="AH268" s="124">
        <v>37</v>
      </c>
      <c r="AI268" s="145" t="s">
        <v>2353</v>
      </c>
      <c r="AJ268" t="str">
        <f>_xlfn.CONCAT("CL_",LEFT(Table114202123172726292830[[#This Row],[Location]],1),LEFT(Table114202123172726292830[[#This Row],[Location]],2),"-0",MID(Table114202123172726292830[[#This Row],[Location]],4,1),":0",RIGHT(Table114202123172726292830[[#This Row],[Location]],1))</f>
        <v>CL_CC3-05:02</v>
      </c>
    </row>
    <row r="269" spans="27:36" x14ac:dyDescent="0.35">
      <c r="AA269" s="128" t="s">
        <v>5534</v>
      </c>
      <c r="AB269" s="10" t="s">
        <v>1131</v>
      </c>
      <c r="AC269" s="10" t="s">
        <v>124</v>
      </c>
      <c r="AD269" s="10" t="s">
        <v>413</v>
      </c>
      <c r="AE269" s="110" t="s">
        <v>413</v>
      </c>
      <c r="AF269" s="110" t="str">
        <f>LEFT(Table114202123172726292830[[#This Row],[Barcode]],7)</f>
        <v>.</v>
      </c>
      <c r="AG269" s="50" t="s">
        <v>413</v>
      </c>
      <c r="AH269" s="124"/>
      <c r="AI269" s="145" t="s">
        <v>1636</v>
      </c>
      <c r="AJ269" t="str">
        <f>_xlfn.CONCAT("CL_",LEFT(Table114202123172726292830[[#This Row],[Location]],1),LEFT(Table114202123172726292830[[#This Row],[Location]],2),"-0",MID(Table114202123172726292830[[#This Row],[Location]],4,1),":0",RIGHT(Table114202123172726292830[[#This Row],[Location]],1))</f>
        <v>CL_CC3-05:03</v>
      </c>
    </row>
    <row r="270" spans="27:36" x14ac:dyDescent="0.35">
      <c r="AA270" s="128" t="s">
        <v>5534</v>
      </c>
      <c r="AB270" s="10" t="s">
        <v>1131</v>
      </c>
      <c r="AC270" s="10" t="s">
        <v>392</v>
      </c>
      <c r="AD270" s="10" t="s">
        <v>413</v>
      </c>
      <c r="AE270" s="110" t="s">
        <v>413</v>
      </c>
      <c r="AF270" s="110" t="str">
        <f>LEFT(Table114202123172726292830[[#This Row],[Barcode]],7)</f>
        <v>.</v>
      </c>
      <c r="AG270" s="50" t="s">
        <v>413</v>
      </c>
      <c r="AH270" s="124"/>
      <c r="AI270" s="145" t="s">
        <v>1636</v>
      </c>
      <c r="AJ270" t="str">
        <f>_xlfn.CONCAT("CL_",LEFT(Table114202123172726292830[[#This Row],[Location]],1),LEFT(Table114202123172726292830[[#This Row],[Location]],2),"-0",MID(Table114202123172726292830[[#This Row],[Location]],4,1),":0",RIGHT(Table114202123172726292830[[#This Row],[Location]],1))</f>
        <v>CL_CC3-05:04</v>
      </c>
    </row>
    <row r="271" spans="27:36" x14ac:dyDescent="0.35">
      <c r="AA271" s="128" t="s">
        <v>5534</v>
      </c>
      <c r="AB271" s="10" t="s">
        <v>1134</v>
      </c>
      <c r="AC271" s="10" t="s">
        <v>125</v>
      </c>
      <c r="AD271" s="10" t="s">
        <v>1477</v>
      </c>
      <c r="AE271" s="110" t="s">
        <v>3144</v>
      </c>
      <c r="AF271" s="110" t="str">
        <f>LEFT(Table114202123172726292830[[#This Row],[Barcode]],7)</f>
        <v>STR8017</v>
      </c>
      <c r="AG271" s="50" t="s">
        <v>3474</v>
      </c>
      <c r="AH271" s="124">
        <v>44</v>
      </c>
      <c r="AI271" s="145" t="s">
        <v>2353</v>
      </c>
      <c r="AJ271" t="str">
        <f>_xlfn.CONCAT("CL_",LEFT(Table114202123172726292830[[#This Row],[Location]],1),LEFT(Table114202123172726292830[[#This Row],[Location]],2),"-0",MID(Table114202123172726292830[[#This Row],[Location]],4,1),":0",RIGHT(Table114202123172726292830[[#This Row],[Location]],1))</f>
        <v>CL_CC3-06:01</v>
      </c>
    </row>
    <row r="272" spans="27:36" x14ac:dyDescent="0.35">
      <c r="AA272" s="128" t="s">
        <v>5534</v>
      </c>
      <c r="AB272" s="10" t="s">
        <v>1134</v>
      </c>
      <c r="AC272" s="10" t="s">
        <v>126</v>
      </c>
      <c r="AD272" s="10" t="s">
        <v>2092</v>
      </c>
      <c r="AE272" s="110" t="s">
        <v>2100</v>
      </c>
      <c r="AF272" s="110" t="str">
        <f>LEFT(Table114202123172726292830[[#This Row],[Barcode]],7)</f>
        <v>SOUR011</v>
      </c>
      <c r="AG272" s="50" t="s">
        <v>4135</v>
      </c>
      <c r="AH272" s="124">
        <v>5</v>
      </c>
      <c r="AI272" s="145" t="s">
        <v>2353</v>
      </c>
      <c r="AJ272" t="str">
        <f>_xlfn.CONCAT("CL_",LEFT(Table114202123172726292830[[#This Row],[Location]],1),LEFT(Table114202123172726292830[[#This Row],[Location]],2),"-0",MID(Table114202123172726292830[[#This Row],[Location]],4,1),":0",RIGHT(Table114202123172726292830[[#This Row],[Location]],1))</f>
        <v>CL_CC3-06:02</v>
      </c>
    </row>
    <row r="273" spans="27:36" x14ac:dyDescent="0.35">
      <c r="AA273" s="128" t="s">
        <v>5534</v>
      </c>
      <c r="AB273" s="10" t="s">
        <v>1134</v>
      </c>
      <c r="AC273" s="10" t="s">
        <v>127</v>
      </c>
      <c r="AD273" s="10" t="s">
        <v>413</v>
      </c>
      <c r="AE273" s="110" t="s">
        <v>413</v>
      </c>
      <c r="AF273" s="110" t="str">
        <f>LEFT(Table114202123172726292830[[#This Row],[Barcode]],7)</f>
        <v>.</v>
      </c>
      <c r="AG273" s="50" t="s">
        <v>413</v>
      </c>
      <c r="AH273" s="124"/>
      <c r="AI273" s="145" t="s">
        <v>1636</v>
      </c>
      <c r="AJ273" t="str">
        <f>_xlfn.CONCAT("CL_",LEFT(Table114202123172726292830[[#This Row],[Location]],1),LEFT(Table114202123172726292830[[#This Row],[Location]],2),"-0",MID(Table114202123172726292830[[#This Row],[Location]],4,1),":0",RIGHT(Table114202123172726292830[[#This Row],[Location]],1))</f>
        <v>CL_CC3-06:03</v>
      </c>
    </row>
    <row r="274" spans="27:36" x14ac:dyDescent="0.35">
      <c r="AA274" s="128" t="s">
        <v>5534</v>
      </c>
      <c r="AB274" s="10" t="s">
        <v>1134</v>
      </c>
      <c r="AC274" s="10" t="s">
        <v>389</v>
      </c>
      <c r="AD274" s="10" t="s">
        <v>413</v>
      </c>
      <c r="AE274" s="110" t="s">
        <v>413</v>
      </c>
      <c r="AF274" s="110" t="str">
        <f>LEFT(Table114202123172726292830[[#This Row],[Barcode]],7)</f>
        <v>.</v>
      </c>
      <c r="AG274" s="50" t="s">
        <v>413</v>
      </c>
      <c r="AH274" s="124"/>
      <c r="AI274" s="145" t="s">
        <v>1636</v>
      </c>
      <c r="AJ274" t="str">
        <f>_xlfn.CONCAT("CL_",LEFT(Table114202123172726292830[[#This Row],[Location]],1),LEFT(Table114202123172726292830[[#This Row],[Location]],2),"-0",MID(Table114202123172726292830[[#This Row],[Location]],4,1),":0",RIGHT(Table114202123172726292830[[#This Row],[Location]],1))</f>
        <v>CL_CC3-06:04</v>
      </c>
    </row>
    <row r="275" spans="27:36" x14ac:dyDescent="0.35">
      <c r="AA275" s="128" t="s">
        <v>5534</v>
      </c>
      <c r="AB275" s="10" t="s">
        <v>1135</v>
      </c>
      <c r="AC275" s="10" t="s">
        <v>128</v>
      </c>
      <c r="AD275" s="10" t="s">
        <v>1477</v>
      </c>
      <c r="AE275" s="110" t="s">
        <v>3144</v>
      </c>
      <c r="AF275" s="110" t="str">
        <f>LEFT(Table114202123172726292830[[#This Row],[Barcode]],7)</f>
        <v>STR8017</v>
      </c>
      <c r="AG275" s="50" t="s">
        <v>3475</v>
      </c>
      <c r="AH275" s="124">
        <v>10</v>
      </c>
      <c r="AI275" s="145" t="s">
        <v>2353</v>
      </c>
      <c r="AJ275" t="str">
        <f>_xlfn.CONCAT("CL_",LEFT(Table114202123172726292830[[#This Row],[Location]],1),LEFT(Table114202123172726292830[[#This Row],[Location]],2),"-0",MID(Table114202123172726292830[[#This Row],[Location]],4,1),":0",RIGHT(Table114202123172726292830[[#This Row],[Location]],1))</f>
        <v>CL_CC3-07:01</v>
      </c>
    </row>
    <row r="276" spans="27:36" x14ac:dyDescent="0.35">
      <c r="AA276" s="128" t="s">
        <v>5534</v>
      </c>
      <c r="AB276" s="10" t="s">
        <v>1135</v>
      </c>
      <c r="AC276" s="10" t="s">
        <v>129</v>
      </c>
      <c r="AD276" s="10" t="s">
        <v>2092</v>
      </c>
      <c r="AE276" s="110" t="s">
        <v>2100</v>
      </c>
      <c r="AF276" s="110" t="str">
        <f>LEFT(Table114202123172726292830[[#This Row],[Barcode]],7)</f>
        <v>SOUR011</v>
      </c>
      <c r="AG276" s="50" t="s">
        <v>3619</v>
      </c>
      <c r="AH276" s="124">
        <v>32</v>
      </c>
      <c r="AI276" s="145" t="s">
        <v>2353</v>
      </c>
      <c r="AJ276" t="str">
        <f>_xlfn.CONCAT("CL_",LEFT(Table114202123172726292830[[#This Row],[Location]],1),LEFT(Table114202123172726292830[[#This Row],[Location]],2),"-0",MID(Table114202123172726292830[[#This Row],[Location]],4,1),":0",RIGHT(Table114202123172726292830[[#This Row],[Location]],1))</f>
        <v>CL_CC3-07:02</v>
      </c>
    </row>
    <row r="277" spans="27:36" x14ac:dyDescent="0.35">
      <c r="AA277" s="128" t="s">
        <v>5534</v>
      </c>
      <c r="AB277" s="10" t="s">
        <v>1135</v>
      </c>
      <c r="AC277" s="10" t="s">
        <v>130</v>
      </c>
      <c r="AD277" s="10" t="s">
        <v>413</v>
      </c>
      <c r="AE277" s="110" t="s">
        <v>413</v>
      </c>
      <c r="AF277" s="110" t="str">
        <f>LEFT(Table114202123172726292830[[#This Row],[Barcode]],7)</f>
        <v>.</v>
      </c>
      <c r="AG277" s="50" t="s">
        <v>413</v>
      </c>
      <c r="AH277" s="124"/>
      <c r="AI277" s="145" t="s">
        <v>1636</v>
      </c>
      <c r="AJ277" t="str">
        <f>_xlfn.CONCAT("CL_",LEFT(Table114202123172726292830[[#This Row],[Location]],1),LEFT(Table114202123172726292830[[#This Row],[Location]],2),"-0",MID(Table114202123172726292830[[#This Row],[Location]],4,1),":0",RIGHT(Table114202123172726292830[[#This Row],[Location]],1))</f>
        <v>CL_CC3-07:03</v>
      </c>
    </row>
    <row r="278" spans="27:36" x14ac:dyDescent="0.35">
      <c r="AA278" s="128" t="s">
        <v>5534</v>
      </c>
      <c r="AB278" s="10" t="s">
        <v>1135</v>
      </c>
      <c r="AC278" s="10" t="s">
        <v>386</v>
      </c>
      <c r="AD278" s="10" t="s">
        <v>413</v>
      </c>
      <c r="AE278" s="110" t="s">
        <v>413</v>
      </c>
      <c r="AF278" s="110" t="str">
        <f>LEFT(Table114202123172726292830[[#This Row],[Barcode]],7)</f>
        <v>.</v>
      </c>
      <c r="AG278" s="50" t="s">
        <v>413</v>
      </c>
      <c r="AH278" s="124"/>
      <c r="AI278" s="145" t="s">
        <v>1636</v>
      </c>
      <c r="AJ278" t="str">
        <f>_xlfn.CONCAT("CL_",LEFT(Table114202123172726292830[[#This Row],[Location]],1),LEFT(Table114202123172726292830[[#This Row],[Location]],2),"-0",MID(Table114202123172726292830[[#This Row],[Location]],4,1),":0",RIGHT(Table114202123172726292830[[#This Row],[Location]],1))</f>
        <v>CL_CC3-07:04</v>
      </c>
    </row>
    <row r="279" spans="27:36" x14ac:dyDescent="0.35">
      <c r="AA279" s="128" t="s">
        <v>5534</v>
      </c>
      <c r="AB279" s="10" t="s">
        <v>1136</v>
      </c>
      <c r="AC279" s="10" t="s">
        <v>7</v>
      </c>
      <c r="AD279" s="10" t="s">
        <v>834</v>
      </c>
      <c r="AE279" s="111" t="s">
        <v>1150</v>
      </c>
      <c r="AF279" s="111" t="str">
        <f>LEFT(Table114202123172726292830[[#This Row],[Barcode]],7)</f>
        <v>OROB054</v>
      </c>
      <c r="AG279" s="50" t="s">
        <v>4299</v>
      </c>
      <c r="AH279" s="124">
        <v>23</v>
      </c>
      <c r="AI279" s="145" t="s">
        <v>2353</v>
      </c>
      <c r="AJ279" t="str">
        <f>_xlfn.CONCAT("CL_",LEFT(Table114202123172726292830[[#This Row],[Location]],1),LEFT(Table114202123172726292830[[#This Row],[Location]],2),"-0",MID(Table114202123172726292830[[#This Row],[Location]],4,1),":0",RIGHT(Table114202123172726292830[[#This Row],[Location]],1))</f>
        <v>CL_DD1-01:01</v>
      </c>
    </row>
    <row r="280" spans="27:36" x14ac:dyDescent="0.35">
      <c r="AA280" s="128" t="s">
        <v>5534</v>
      </c>
      <c r="AB280" s="10" t="s">
        <v>1136</v>
      </c>
      <c r="AC280" s="10" t="s">
        <v>6</v>
      </c>
      <c r="AD280" s="10" t="s">
        <v>829</v>
      </c>
      <c r="AE280" s="111" t="s">
        <v>1083</v>
      </c>
      <c r="AF280" s="111" t="str">
        <f>LEFT(Table114202123172726292830[[#This Row],[Barcode]],7)</f>
        <v>LDOS040</v>
      </c>
      <c r="AG280" s="50" t="s">
        <v>4300</v>
      </c>
      <c r="AH280" s="124">
        <v>26</v>
      </c>
      <c r="AI280" s="145" t="s">
        <v>2353</v>
      </c>
      <c r="AJ280" t="str">
        <f>_xlfn.CONCAT("CL_",LEFT(Table114202123172726292830[[#This Row],[Location]],1),LEFT(Table114202123172726292830[[#This Row],[Location]],2),"-0",MID(Table114202123172726292830[[#This Row],[Location]],4,1),":0",RIGHT(Table114202123172726292830[[#This Row],[Location]],1))</f>
        <v>CL_DD1-01:02</v>
      </c>
    </row>
    <row r="281" spans="27:36" x14ac:dyDescent="0.35">
      <c r="AA281" s="128" t="s">
        <v>5534</v>
      </c>
      <c r="AB281" s="10" t="s">
        <v>1136</v>
      </c>
      <c r="AC281" s="10" t="s">
        <v>5</v>
      </c>
      <c r="AD281" s="10" t="s">
        <v>413</v>
      </c>
      <c r="AE281" s="111" t="s">
        <v>413</v>
      </c>
      <c r="AF281" s="111" t="str">
        <f>LEFT(Table114202123172726292830[[#This Row],[Barcode]],7)</f>
        <v>.</v>
      </c>
      <c r="AG281" s="50" t="s">
        <v>413</v>
      </c>
      <c r="AH281" s="124"/>
      <c r="AI281" s="145" t="s">
        <v>1636</v>
      </c>
      <c r="AJ281" t="str">
        <f>_xlfn.CONCAT("CL_",LEFT(Table114202123172726292830[[#This Row],[Location]],1),LEFT(Table114202123172726292830[[#This Row],[Location]],2),"-0",MID(Table114202123172726292830[[#This Row],[Location]],4,1),":0",RIGHT(Table114202123172726292830[[#This Row],[Location]],1))</f>
        <v>CL_DD1-01:03</v>
      </c>
    </row>
    <row r="282" spans="27:36" x14ac:dyDescent="0.35">
      <c r="AA282" s="128" t="s">
        <v>5534</v>
      </c>
      <c r="AB282" s="10" t="s">
        <v>1136</v>
      </c>
      <c r="AC282" s="10" t="s">
        <v>361</v>
      </c>
      <c r="AD282" s="10" t="s">
        <v>413</v>
      </c>
      <c r="AE282" s="110" t="s">
        <v>413</v>
      </c>
      <c r="AF282" s="110" t="str">
        <f>LEFT(Table114202123172726292830[[#This Row],[Barcode]],7)</f>
        <v>.</v>
      </c>
      <c r="AG282" s="50" t="s">
        <v>413</v>
      </c>
      <c r="AH282" s="124"/>
      <c r="AI282" s="145" t="s">
        <v>1636</v>
      </c>
      <c r="AJ282" t="str">
        <f>_xlfn.CONCAT("CL_",LEFT(Table114202123172726292830[[#This Row],[Location]],1),LEFT(Table114202123172726292830[[#This Row],[Location]],2),"-0",MID(Table114202123172726292830[[#This Row],[Location]],4,1),":0",RIGHT(Table114202123172726292830[[#This Row],[Location]],1))</f>
        <v>CL_DD1-01:04</v>
      </c>
    </row>
    <row r="283" spans="27:36" x14ac:dyDescent="0.35">
      <c r="AA283" s="128" t="s">
        <v>5534</v>
      </c>
      <c r="AB283" s="10" t="s">
        <v>1139</v>
      </c>
      <c r="AC283" s="10" t="s">
        <v>10</v>
      </c>
      <c r="AD283" s="10" t="s">
        <v>834</v>
      </c>
      <c r="AE283" s="111" t="s">
        <v>1150</v>
      </c>
      <c r="AF283" s="111" t="str">
        <f>LEFT(Table114202123172726292830[[#This Row],[Barcode]],7)</f>
        <v>OROB054</v>
      </c>
      <c r="AG283" s="50" t="s">
        <v>3753</v>
      </c>
      <c r="AH283" s="124">
        <v>34</v>
      </c>
      <c r="AI283" s="145" t="s">
        <v>2353</v>
      </c>
      <c r="AJ283" t="str">
        <f>_xlfn.CONCAT("CL_",LEFT(Table114202123172726292830[[#This Row],[Location]],1),LEFT(Table114202123172726292830[[#This Row],[Location]],2),"-0",MID(Table114202123172726292830[[#This Row],[Location]],4,1),":0",RIGHT(Table114202123172726292830[[#This Row],[Location]],1))</f>
        <v>CL_DD1-02:01</v>
      </c>
    </row>
    <row r="284" spans="27:36" x14ac:dyDescent="0.35">
      <c r="AA284" s="128" t="s">
        <v>5534</v>
      </c>
      <c r="AB284" s="10" t="s">
        <v>1139</v>
      </c>
      <c r="AC284" s="10" t="s">
        <v>9</v>
      </c>
      <c r="AD284" s="10" t="s">
        <v>915</v>
      </c>
      <c r="AE284" s="111" t="s">
        <v>1100</v>
      </c>
      <c r="AF284" s="111" t="str">
        <f>LEFT(Table114202123172726292830[[#This Row],[Barcode]],7)</f>
        <v>KING002</v>
      </c>
      <c r="AG284" s="50" t="s">
        <v>3940</v>
      </c>
      <c r="AH284" s="124">
        <v>18</v>
      </c>
      <c r="AI284" s="145" t="s">
        <v>2353</v>
      </c>
      <c r="AJ284" t="str">
        <f>_xlfn.CONCAT("CL_",LEFT(Table114202123172726292830[[#This Row],[Location]],1),LEFT(Table114202123172726292830[[#This Row],[Location]],2),"-0",MID(Table114202123172726292830[[#This Row],[Location]],4,1),":0",RIGHT(Table114202123172726292830[[#This Row],[Location]],1))</f>
        <v>CL_DD1-02:02</v>
      </c>
    </row>
    <row r="285" spans="27:36" x14ac:dyDescent="0.35">
      <c r="AA285" s="128" t="s">
        <v>5534</v>
      </c>
      <c r="AB285" s="10" t="s">
        <v>1139</v>
      </c>
      <c r="AC285" s="10" t="s">
        <v>8</v>
      </c>
      <c r="AD285" s="10" t="s">
        <v>413</v>
      </c>
      <c r="AE285" s="111" t="s">
        <v>413</v>
      </c>
      <c r="AF285" s="111" t="str">
        <f>LEFT(Table114202123172726292830[[#This Row],[Barcode]],7)</f>
        <v>.</v>
      </c>
      <c r="AG285" s="50" t="s">
        <v>413</v>
      </c>
      <c r="AH285" s="124"/>
      <c r="AI285" s="145" t="s">
        <v>1636</v>
      </c>
      <c r="AJ285" t="str">
        <f>_xlfn.CONCAT("CL_",LEFT(Table114202123172726292830[[#This Row],[Location]],1),LEFT(Table114202123172726292830[[#This Row],[Location]],2),"-0",MID(Table114202123172726292830[[#This Row],[Location]],4,1),":0",RIGHT(Table114202123172726292830[[#This Row],[Location]],1))</f>
        <v>CL_DD1-02:03</v>
      </c>
    </row>
    <row r="286" spans="27:36" x14ac:dyDescent="0.35">
      <c r="AA286" s="128" t="s">
        <v>5534</v>
      </c>
      <c r="AB286" s="10" t="s">
        <v>1139</v>
      </c>
      <c r="AC286" s="10" t="s">
        <v>358</v>
      </c>
      <c r="AD286" s="10" t="s">
        <v>413</v>
      </c>
      <c r="AE286" s="110" t="s">
        <v>413</v>
      </c>
      <c r="AF286" s="110" t="str">
        <f>LEFT(Table114202123172726292830[[#This Row],[Barcode]],7)</f>
        <v>.</v>
      </c>
      <c r="AG286" s="50" t="s">
        <v>413</v>
      </c>
      <c r="AH286" s="124"/>
      <c r="AI286" s="145" t="s">
        <v>1636</v>
      </c>
      <c r="AJ286" t="str">
        <f>_xlfn.CONCAT("CL_",LEFT(Table114202123172726292830[[#This Row],[Location]],1),LEFT(Table114202123172726292830[[#This Row],[Location]],2),"-0",MID(Table114202123172726292830[[#This Row],[Location]],4,1),":0",RIGHT(Table114202123172726292830[[#This Row],[Location]],1))</f>
        <v>CL_DD1-02:04</v>
      </c>
    </row>
    <row r="287" spans="27:36" x14ac:dyDescent="0.35">
      <c r="AA287" s="128" t="s">
        <v>5534</v>
      </c>
      <c r="AB287" s="10" t="s">
        <v>1140</v>
      </c>
      <c r="AC287" s="10" t="s">
        <v>13</v>
      </c>
      <c r="AD287" s="10" t="s">
        <v>829</v>
      </c>
      <c r="AE287" s="111" t="s">
        <v>1083</v>
      </c>
      <c r="AF287" s="111" t="str">
        <f>LEFT(Table114202123172726292830[[#This Row],[Barcode]],7)</f>
        <v>LDOS040</v>
      </c>
      <c r="AG287" s="50" t="s">
        <v>4301</v>
      </c>
      <c r="AH287" s="124">
        <v>28</v>
      </c>
      <c r="AI287" s="145" t="s">
        <v>2353</v>
      </c>
      <c r="AJ287" t="str">
        <f>_xlfn.CONCAT("CL_",LEFT(Table114202123172726292830[[#This Row],[Location]],1),LEFT(Table114202123172726292830[[#This Row],[Location]],2),"-0",MID(Table114202123172726292830[[#This Row],[Location]],4,1),":0",RIGHT(Table114202123172726292830[[#This Row],[Location]],1))</f>
        <v>CL_DD1-03:01</v>
      </c>
    </row>
    <row r="288" spans="27:36" x14ac:dyDescent="0.35">
      <c r="AA288" s="128" t="s">
        <v>5534</v>
      </c>
      <c r="AB288" s="10" t="s">
        <v>1140</v>
      </c>
      <c r="AC288" s="10" t="s">
        <v>12</v>
      </c>
      <c r="AD288" s="10" t="s">
        <v>834</v>
      </c>
      <c r="AE288" s="111" t="s">
        <v>1150</v>
      </c>
      <c r="AF288" s="111" t="str">
        <f>LEFT(Table114202123172726292830[[#This Row],[Barcode]],7)</f>
        <v>OROB054</v>
      </c>
      <c r="AG288" s="50" t="s">
        <v>3752</v>
      </c>
      <c r="AH288" s="124">
        <v>21</v>
      </c>
      <c r="AI288" s="145" t="s">
        <v>2353</v>
      </c>
      <c r="AJ288" t="str">
        <f>_xlfn.CONCAT("CL_",LEFT(Table114202123172726292830[[#This Row],[Location]],1),LEFT(Table114202123172726292830[[#This Row],[Location]],2),"-0",MID(Table114202123172726292830[[#This Row],[Location]],4,1),":0",RIGHT(Table114202123172726292830[[#This Row],[Location]],1))</f>
        <v>CL_DD1-03:02</v>
      </c>
    </row>
    <row r="289" spans="27:36" x14ac:dyDescent="0.35">
      <c r="AA289" s="128" t="s">
        <v>5534</v>
      </c>
      <c r="AB289" s="10" t="s">
        <v>1140</v>
      </c>
      <c r="AC289" s="10" t="s">
        <v>11</v>
      </c>
      <c r="AD289" s="10" t="s">
        <v>413</v>
      </c>
      <c r="AE289" s="111" t="s">
        <v>413</v>
      </c>
      <c r="AF289" s="111" t="str">
        <f>LEFT(Table114202123172726292830[[#This Row],[Barcode]],7)</f>
        <v>.</v>
      </c>
      <c r="AG289" s="50" t="s">
        <v>413</v>
      </c>
      <c r="AH289" s="124"/>
      <c r="AI289" s="145" t="s">
        <v>1636</v>
      </c>
      <c r="AJ289" t="str">
        <f>_xlfn.CONCAT("CL_",LEFT(Table114202123172726292830[[#This Row],[Location]],1),LEFT(Table114202123172726292830[[#This Row],[Location]],2),"-0",MID(Table114202123172726292830[[#This Row],[Location]],4,1),":0",RIGHT(Table114202123172726292830[[#This Row],[Location]],1))</f>
        <v>CL_DD1-03:03</v>
      </c>
    </row>
    <row r="290" spans="27:36" x14ac:dyDescent="0.35">
      <c r="AA290" s="128" t="s">
        <v>5534</v>
      </c>
      <c r="AB290" s="10" t="s">
        <v>1140</v>
      </c>
      <c r="AC290" s="10" t="s">
        <v>355</v>
      </c>
      <c r="AD290" s="10" t="s">
        <v>413</v>
      </c>
      <c r="AE290" s="110" t="s">
        <v>413</v>
      </c>
      <c r="AF290" s="110" t="str">
        <f>LEFT(Table114202123172726292830[[#This Row],[Barcode]],7)</f>
        <v>.</v>
      </c>
      <c r="AG290" s="50" t="s">
        <v>413</v>
      </c>
      <c r="AH290" s="124"/>
      <c r="AI290" s="145" t="s">
        <v>1636</v>
      </c>
      <c r="AJ290" t="str">
        <f>_xlfn.CONCAT("CL_",LEFT(Table114202123172726292830[[#This Row],[Location]],1),LEFT(Table114202123172726292830[[#This Row],[Location]],2),"-0",MID(Table114202123172726292830[[#This Row],[Location]],4,1),":0",RIGHT(Table114202123172726292830[[#This Row],[Location]],1))</f>
        <v>CL_DD1-03:04</v>
      </c>
    </row>
    <row r="291" spans="27:36" x14ac:dyDescent="0.35">
      <c r="AA291" s="128" t="s">
        <v>5534</v>
      </c>
      <c r="AB291" s="10" t="s">
        <v>1141</v>
      </c>
      <c r="AC291" s="10" t="s">
        <v>16</v>
      </c>
      <c r="AD291" s="10" t="s">
        <v>834</v>
      </c>
      <c r="AE291" s="111" t="s">
        <v>1150</v>
      </c>
      <c r="AF291" s="111" t="str">
        <f>LEFT(Table114202123172726292830[[#This Row],[Barcode]],7)</f>
        <v>OROB054</v>
      </c>
      <c r="AG291" s="50" t="s">
        <v>4302</v>
      </c>
      <c r="AH291" s="124">
        <v>23</v>
      </c>
      <c r="AI291" s="145" t="s">
        <v>2353</v>
      </c>
      <c r="AJ291" t="str">
        <f>_xlfn.CONCAT("CL_",LEFT(Table114202123172726292830[[#This Row],[Location]],1),LEFT(Table114202123172726292830[[#This Row],[Location]],2),"-0",MID(Table114202123172726292830[[#This Row],[Location]],4,1),":0",RIGHT(Table114202123172726292830[[#This Row],[Location]],1))</f>
        <v>CL_DD1-04:01</v>
      </c>
    </row>
    <row r="292" spans="27:36" x14ac:dyDescent="0.35">
      <c r="AA292" s="128" t="s">
        <v>5534</v>
      </c>
      <c r="AB292" s="10" t="s">
        <v>1141</v>
      </c>
      <c r="AC292" s="10" t="s">
        <v>15</v>
      </c>
      <c r="AD292" s="10" t="s">
        <v>915</v>
      </c>
      <c r="AE292" s="111" t="s">
        <v>1100</v>
      </c>
      <c r="AF292" s="111" t="str">
        <f>LEFT(Table114202123172726292830[[#This Row],[Barcode]],7)</f>
        <v>KING002</v>
      </c>
      <c r="AG292" s="50" t="s">
        <v>3946</v>
      </c>
      <c r="AH292" s="124">
        <v>17</v>
      </c>
      <c r="AI292" s="145" t="s">
        <v>2353</v>
      </c>
      <c r="AJ292" t="str">
        <f>_xlfn.CONCAT("CL_",LEFT(Table114202123172726292830[[#This Row],[Location]],1),LEFT(Table114202123172726292830[[#This Row],[Location]],2),"-0",MID(Table114202123172726292830[[#This Row],[Location]],4,1),":0",RIGHT(Table114202123172726292830[[#This Row],[Location]],1))</f>
        <v>CL_DD1-04:02</v>
      </c>
    </row>
    <row r="293" spans="27:36" x14ac:dyDescent="0.35">
      <c r="AA293" s="128" t="s">
        <v>5534</v>
      </c>
      <c r="AB293" s="10" t="s">
        <v>1141</v>
      </c>
      <c r="AC293" s="10" t="s">
        <v>14</v>
      </c>
      <c r="AD293" s="10" t="s">
        <v>413</v>
      </c>
      <c r="AE293" s="111" t="s">
        <v>413</v>
      </c>
      <c r="AF293" s="111" t="str">
        <f>LEFT(Table114202123172726292830[[#This Row],[Barcode]],7)</f>
        <v>.</v>
      </c>
      <c r="AG293" s="50" t="s">
        <v>413</v>
      </c>
      <c r="AH293" s="124"/>
      <c r="AI293" s="145" t="s">
        <v>1636</v>
      </c>
      <c r="AJ293" t="str">
        <f>_xlfn.CONCAT("CL_",LEFT(Table114202123172726292830[[#This Row],[Location]],1),LEFT(Table114202123172726292830[[#This Row],[Location]],2),"-0",MID(Table114202123172726292830[[#This Row],[Location]],4,1),":0",RIGHT(Table114202123172726292830[[#This Row],[Location]],1))</f>
        <v>CL_DD1-04:03</v>
      </c>
    </row>
    <row r="294" spans="27:36" x14ac:dyDescent="0.35">
      <c r="AA294" s="128" t="s">
        <v>5534</v>
      </c>
      <c r="AB294" s="10" t="s">
        <v>1141</v>
      </c>
      <c r="AC294" s="10" t="s">
        <v>352</v>
      </c>
      <c r="AD294" s="10" t="s">
        <v>413</v>
      </c>
      <c r="AE294" s="110" t="s">
        <v>413</v>
      </c>
      <c r="AF294" s="110" t="str">
        <f>LEFT(Table114202123172726292830[[#This Row],[Barcode]],7)</f>
        <v>.</v>
      </c>
      <c r="AG294" s="50" t="s">
        <v>413</v>
      </c>
      <c r="AH294" s="124"/>
      <c r="AI294" s="145" t="s">
        <v>1636</v>
      </c>
      <c r="AJ294" t="str">
        <f>_xlfn.CONCAT("CL_",LEFT(Table114202123172726292830[[#This Row],[Location]],1),LEFT(Table114202123172726292830[[#This Row],[Location]],2),"-0",MID(Table114202123172726292830[[#This Row],[Location]],4,1),":0",RIGHT(Table114202123172726292830[[#This Row],[Location]],1))</f>
        <v>CL_DD1-04:04</v>
      </c>
    </row>
    <row r="295" spans="27:36" x14ac:dyDescent="0.35">
      <c r="AA295" s="128" t="s">
        <v>5534</v>
      </c>
      <c r="AB295" s="10" t="s">
        <v>1142</v>
      </c>
      <c r="AC295" s="10" t="s">
        <v>19</v>
      </c>
      <c r="AD295" s="10" t="s">
        <v>829</v>
      </c>
      <c r="AE295" s="111" t="s">
        <v>1083</v>
      </c>
      <c r="AF295" s="111" t="str">
        <f>LEFT(Table114202123172726292830[[#This Row],[Barcode]],7)</f>
        <v>LDOS040</v>
      </c>
      <c r="AG295" s="50" t="s">
        <v>4300</v>
      </c>
      <c r="AH295" s="124">
        <v>49</v>
      </c>
      <c r="AI295" s="145" t="s">
        <v>2353</v>
      </c>
      <c r="AJ295" t="str">
        <f>_xlfn.CONCAT("CL_",LEFT(Table114202123172726292830[[#This Row],[Location]],1),LEFT(Table114202123172726292830[[#This Row],[Location]],2),"-0",MID(Table114202123172726292830[[#This Row],[Location]],4,1),":0",RIGHT(Table114202123172726292830[[#This Row],[Location]],1))</f>
        <v>CL_DD1-05:01</v>
      </c>
    </row>
    <row r="296" spans="27:36" x14ac:dyDescent="0.35">
      <c r="AA296" s="128" t="s">
        <v>5534</v>
      </c>
      <c r="AB296" s="10" t="s">
        <v>1142</v>
      </c>
      <c r="AC296" s="10" t="s">
        <v>18</v>
      </c>
      <c r="AD296" s="10" t="s">
        <v>413</v>
      </c>
      <c r="AE296" s="111" t="s">
        <v>413</v>
      </c>
      <c r="AF296" s="111" t="str">
        <f>LEFT(Table114202123172726292830[[#This Row],[Barcode]],7)</f>
        <v>.</v>
      </c>
      <c r="AG296" s="50" t="s">
        <v>413</v>
      </c>
      <c r="AH296" s="124"/>
      <c r="AI296" s="145" t="s">
        <v>1636</v>
      </c>
      <c r="AJ296" t="str">
        <f>_xlfn.CONCAT("CL_",LEFT(Table114202123172726292830[[#This Row],[Location]],1),LEFT(Table114202123172726292830[[#This Row],[Location]],2),"-0",MID(Table114202123172726292830[[#This Row],[Location]],4,1),":0",RIGHT(Table114202123172726292830[[#This Row],[Location]],1))</f>
        <v>CL_DD1-05:02</v>
      </c>
    </row>
    <row r="297" spans="27:36" x14ac:dyDescent="0.35">
      <c r="AA297" s="128" t="s">
        <v>5534</v>
      </c>
      <c r="AB297" s="10" t="s">
        <v>1142</v>
      </c>
      <c r="AC297" s="10" t="s">
        <v>17</v>
      </c>
      <c r="AD297" s="10" t="s">
        <v>413</v>
      </c>
      <c r="AE297" s="111" t="s">
        <v>413</v>
      </c>
      <c r="AF297" s="111" t="str">
        <f>LEFT(Table114202123172726292830[[#This Row],[Barcode]],7)</f>
        <v>.</v>
      </c>
      <c r="AG297" s="50" t="s">
        <v>413</v>
      </c>
      <c r="AH297" s="124"/>
      <c r="AI297" s="145" t="s">
        <v>1636</v>
      </c>
      <c r="AJ297" t="str">
        <f>_xlfn.CONCAT("CL_",LEFT(Table114202123172726292830[[#This Row],[Location]],1),LEFT(Table114202123172726292830[[#This Row],[Location]],2),"-0",MID(Table114202123172726292830[[#This Row],[Location]],4,1),":0",RIGHT(Table114202123172726292830[[#This Row],[Location]],1))</f>
        <v>CL_DD1-05:03</v>
      </c>
    </row>
    <row r="298" spans="27:36" x14ac:dyDescent="0.35">
      <c r="AA298" s="128" t="s">
        <v>5534</v>
      </c>
      <c r="AB298" s="10" t="s">
        <v>1142</v>
      </c>
      <c r="AC298" s="10" t="s">
        <v>349</v>
      </c>
      <c r="AD298" s="10" t="s">
        <v>413</v>
      </c>
      <c r="AE298" s="110" t="s">
        <v>413</v>
      </c>
      <c r="AF298" s="110" t="str">
        <f>LEFT(Table114202123172726292830[[#This Row],[Barcode]],7)</f>
        <v>.</v>
      </c>
      <c r="AG298" s="50" t="s">
        <v>413</v>
      </c>
      <c r="AH298" s="124"/>
      <c r="AI298" s="145" t="s">
        <v>1636</v>
      </c>
      <c r="AJ298" t="str">
        <f>_xlfn.CONCAT("CL_",LEFT(Table114202123172726292830[[#This Row],[Location]],1),LEFT(Table114202123172726292830[[#This Row],[Location]],2),"-0",MID(Table114202123172726292830[[#This Row],[Location]],4,1),":0",RIGHT(Table114202123172726292830[[#This Row],[Location]],1))</f>
        <v>CL_DD1-05:04</v>
      </c>
    </row>
    <row r="299" spans="27:36" x14ac:dyDescent="0.35">
      <c r="AA299" s="128" t="s">
        <v>5534</v>
      </c>
      <c r="AB299" s="10" t="s">
        <v>1144</v>
      </c>
      <c r="AC299" s="10" t="s">
        <v>22</v>
      </c>
      <c r="AD299" s="10" t="s">
        <v>915</v>
      </c>
      <c r="AE299" s="111" t="s">
        <v>1100</v>
      </c>
      <c r="AF299" s="111" t="str">
        <f>LEFT(Table114202123172726292830[[#This Row],[Barcode]],7)</f>
        <v>KING002</v>
      </c>
      <c r="AG299" s="50" t="s">
        <v>3961</v>
      </c>
      <c r="AH299" s="124">
        <v>16</v>
      </c>
      <c r="AI299" s="145" t="s">
        <v>2353</v>
      </c>
      <c r="AJ299" t="str">
        <f>_xlfn.CONCAT("CL_",LEFT(Table114202123172726292830[[#This Row],[Location]],1),LEFT(Table114202123172726292830[[#This Row],[Location]],2),"-0",MID(Table114202123172726292830[[#This Row],[Location]],4,1),":0",RIGHT(Table114202123172726292830[[#This Row],[Location]],1))</f>
        <v>CL_DD1-06:01</v>
      </c>
    </row>
    <row r="300" spans="27:36" x14ac:dyDescent="0.35">
      <c r="AA300" s="128" t="s">
        <v>5534</v>
      </c>
      <c r="AB300" s="10" t="s">
        <v>1144</v>
      </c>
      <c r="AC300" s="10" t="s">
        <v>21</v>
      </c>
      <c r="AD300" s="10" t="s">
        <v>829</v>
      </c>
      <c r="AE300" s="111" t="s">
        <v>1083</v>
      </c>
      <c r="AF300" s="111" t="str">
        <f>LEFT(Table114202123172726292830[[#This Row],[Barcode]],7)</f>
        <v>LDOS040</v>
      </c>
      <c r="AG300" s="50" t="s">
        <v>4303</v>
      </c>
      <c r="AH300" s="124">
        <v>20</v>
      </c>
      <c r="AI300" s="145" t="s">
        <v>2353</v>
      </c>
      <c r="AJ300" t="str">
        <f>_xlfn.CONCAT("CL_",LEFT(Table114202123172726292830[[#This Row],[Location]],1),LEFT(Table114202123172726292830[[#This Row],[Location]],2),"-0",MID(Table114202123172726292830[[#This Row],[Location]],4,1),":0",RIGHT(Table114202123172726292830[[#This Row],[Location]],1))</f>
        <v>CL_DD1-06:02</v>
      </c>
    </row>
    <row r="301" spans="27:36" x14ac:dyDescent="0.35">
      <c r="AA301" s="128" t="s">
        <v>5534</v>
      </c>
      <c r="AB301" s="10" t="s">
        <v>1144</v>
      </c>
      <c r="AC301" s="10" t="s">
        <v>20</v>
      </c>
      <c r="AD301" s="10" t="s">
        <v>3801</v>
      </c>
      <c r="AE301" s="111" t="s">
        <v>3805</v>
      </c>
      <c r="AF301" s="111" t="str">
        <f>LEFT(Table114202123172726292830[[#This Row],[Barcode]],7)</f>
        <v>DURP005</v>
      </c>
      <c r="AG301" s="50" t="s">
        <v>3768</v>
      </c>
      <c r="AH301" s="124">
        <v>14</v>
      </c>
      <c r="AI301" s="145" t="s">
        <v>2353</v>
      </c>
      <c r="AJ301" t="str">
        <f>_xlfn.CONCAT("CL_",LEFT(Table114202123172726292830[[#This Row],[Location]],1),LEFT(Table114202123172726292830[[#This Row],[Location]],2),"-0",MID(Table114202123172726292830[[#This Row],[Location]],4,1),":0",RIGHT(Table114202123172726292830[[#This Row],[Location]],1))</f>
        <v>CL_DD1-06:03</v>
      </c>
    </row>
    <row r="302" spans="27:36" x14ac:dyDescent="0.35">
      <c r="AA302" s="128" t="s">
        <v>5534</v>
      </c>
      <c r="AB302" s="10" t="s">
        <v>1144</v>
      </c>
      <c r="AC302" s="10" t="s">
        <v>346</v>
      </c>
      <c r="AD302" s="10" t="s">
        <v>413</v>
      </c>
      <c r="AE302" s="110" t="s">
        <v>413</v>
      </c>
      <c r="AF302" s="110" t="str">
        <f>LEFT(Table114202123172726292830[[#This Row],[Barcode]],7)</f>
        <v>.</v>
      </c>
      <c r="AG302" s="50" t="s">
        <v>413</v>
      </c>
      <c r="AH302" s="124"/>
      <c r="AI302" s="145" t="s">
        <v>1636</v>
      </c>
      <c r="AJ302" t="str">
        <f>_xlfn.CONCAT("CL_",LEFT(Table114202123172726292830[[#This Row],[Location]],1),LEFT(Table114202123172726292830[[#This Row],[Location]],2),"-0",MID(Table114202123172726292830[[#This Row],[Location]],4,1),":0",RIGHT(Table114202123172726292830[[#This Row],[Location]],1))</f>
        <v>CL_DD1-06:04</v>
      </c>
    </row>
    <row r="303" spans="27:36" x14ac:dyDescent="0.35">
      <c r="AA303" s="128" t="s">
        <v>5534</v>
      </c>
      <c r="AB303" s="10" t="s">
        <v>1145</v>
      </c>
      <c r="AC303" s="10" t="s">
        <v>25</v>
      </c>
      <c r="AD303" s="10" t="s">
        <v>834</v>
      </c>
      <c r="AE303" s="111" t="s">
        <v>1150</v>
      </c>
      <c r="AF303" s="102" t="str">
        <f>LEFT(Table114202123172726292830[[#This Row],[Barcode]],7)</f>
        <v>OROB054</v>
      </c>
      <c r="AG303" s="130" t="s">
        <v>3752</v>
      </c>
      <c r="AH303" s="124">
        <v>28</v>
      </c>
      <c r="AI303" s="145" t="s">
        <v>2353</v>
      </c>
      <c r="AJ303" t="str">
        <f>_xlfn.CONCAT("CL_",LEFT(Table114202123172726292830[[#This Row],[Location]],1),LEFT(Table114202123172726292830[[#This Row],[Location]],2),"-0",MID(Table114202123172726292830[[#This Row],[Location]],4,1),":0",RIGHT(Table114202123172726292830[[#This Row],[Location]],1))</f>
        <v>CL_DD1-07:01</v>
      </c>
    </row>
    <row r="304" spans="27:36" x14ac:dyDescent="0.35">
      <c r="AA304" s="128" t="s">
        <v>5534</v>
      </c>
      <c r="AB304" s="10" t="s">
        <v>1145</v>
      </c>
      <c r="AC304" s="10" t="s">
        <v>24</v>
      </c>
      <c r="AD304" s="10" t="s">
        <v>915</v>
      </c>
      <c r="AE304" s="111" t="s">
        <v>1100</v>
      </c>
      <c r="AF304" s="111" t="str">
        <f>LEFT(Table114202123172726292830[[#This Row],[Barcode]],7)</f>
        <v>KING002</v>
      </c>
      <c r="AG304" s="50" t="s">
        <v>3941</v>
      </c>
      <c r="AH304" s="124">
        <v>9</v>
      </c>
      <c r="AI304" s="145" t="s">
        <v>2353</v>
      </c>
      <c r="AJ304" t="str">
        <f>_xlfn.CONCAT("CL_",LEFT(Table114202123172726292830[[#This Row],[Location]],1),LEFT(Table114202123172726292830[[#This Row],[Location]],2),"-0",MID(Table114202123172726292830[[#This Row],[Location]],4,1),":0",RIGHT(Table114202123172726292830[[#This Row],[Location]],1))</f>
        <v>CL_DD1-07:02</v>
      </c>
    </row>
    <row r="305" spans="27:36" x14ac:dyDescent="0.35">
      <c r="AA305" s="128" t="s">
        <v>5534</v>
      </c>
      <c r="AB305" s="10" t="s">
        <v>1145</v>
      </c>
      <c r="AC305" s="10" t="s">
        <v>23</v>
      </c>
      <c r="AD305" s="10" t="s">
        <v>915</v>
      </c>
      <c r="AE305" s="111" t="s">
        <v>1100</v>
      </c>
      <c r="AF305" s="111" t="str">
        <f>LEFT(Table114202123172726292830[[#This Row],[Barcode]],7)</f>
        <v>KING002</v>
      </c>
      <c r="AG305" s="50" t="s">
        <v>3751</v>
      </c>
      <c r="AH305" s="124">
        <v>12</v>
      </c>
      <c r="AI305" s="145" t="s">
        <v>2353</v>
      </c>
      <c r="AJ305" t="str">
        <f>_xlfn.CONCAT("CL_",LEFT(Table114202123172726292830[[#This Row],[Location]],1),LEFT(Table114202123172726292830[[#This Row],[Location]],2),"-0",MID(Table114202123172726292830[[#This Row],[Location]],4,1),":0",RIGHT(Table114202123172726292830[[#This Row],[Location]],1))</f>
        <v>CL_DD1-07:03</v>
      </c>
    </row>
    <row r="306" spans="27:36" x14ac:dyDescent="0.35">
      <c r="AA306" s="128" t="s">
        <v>5534</v>
      </c>
      <c r="AB306" s="10" t="s">
        <v>1145</v>
      </c>
      <c r="AC306" s="10" t="s">
        <v>343</v>
      </c>
      <c r="AD306" s="10" t="s">
        <v>413</v>
      </c>
      <c r="AE306" s="110" t="s">
        <v>413</v>
      </c>
      <c r="AF306" s="110" t="str">
        <f>LEFT(Table114202123172726292830[[#This Row],[Barcode]],7)</f>
        <v>.</v>
      </c>
      <c r="AG306" s="50" t="s">
        <v>413</v>
      </c>
      <c r="AH306" s="124"/>
      <c r="AI306" s="145" t="s">
        <v>1636</v>
      </c>
      <c r="AJ306" t="str">
        <f>_xlfn.CONCAT("CL_",LEFT(Table114202123172726292830[[#This Row],[Location]],1),LEFT(Table114202123172726292830[[#This Row],[Location]],2),"-0",MID(Table114202123172726292830[[#This Row],[Location]],4,1),":0",RIGHT(Table114202123172726292830[[#This Row],[Location]],1))</f>
        <v>CL_DD1-07:04</v>
      </c>
    </row>
    <row r="307" spans="27:36" x14ac:dyDescent="0.35">
      <c r="AA307" s="128" t="s">
        <v>5534</v>
      </c>
      <c r="AB307" s="10" t="s">
        <v>1147</v>
      </c>
      <c r="AC307" s="10" t="s">
        <v>28</v>
      </c>
      <c r="AD307" s="10" t="s">
        <v>1721</v>
      </c>
      <c r="AE307" s="111" t="s">
        <v>2098</v>
      </c>
      <c r="AF307" s="111" t="str">
        <f>LEFT(Table114202123172726292830[[#This Row],[Barcode]],7)</f>
        <v>PLAN004</v>
      </c>
      <c r="AG307" s="50" t="s">
        <v>3956</v>
      </c>
      <c r="AH307" s="124">
        <v>33</v>
      </c>
      <c r="AI307" s="145" t="s">
        <v>2353</v>
      </c>
      <c r="AJ307" t="str">
        <f>_xlfn.CONCAT("CL_",LEFT(Table114202123172726292830[[#This Row],[Location]],1),LEFT(Table114202123172726292830[[#This Row],[Location]],2),"-0",MID(Table114202123172726292830[[#This Row],[Location]],4,1),":0",RIGHT(Table114202123172726292830[[#This Row],[Location]],1))</f>
        <v>CL_DD2-01:01</v>
      </c>
    </row>
    <row r="308" spans="27:36" x14ac:dyDescent="0.35">
      <c r="AA308" s="128" t="s">
        <v>5534</v>
      </c>
      <c r="AB308" s="10" t="s">
        <v>1147</v>
      </c>
      <c r="AC308" s="10" t="s">
        <v>27</v>
      </c>
      <c r="AD308" s="10" t="s">
        <v>2485</v>
      </c>
      <c r="AE308" s="111" t="s">
        <v>2334</v>
      </c>
      <c r="AF308" s="111" t="str">
        <f>LEFT(Table114202123172726292830[[#This Row],[Barcode]],7)</f>
        <v>POTN017</v>
      </c>
      <c r="AG308" s="50" t="s">
        <v>4093</v>
      </c>
      <c r="AH308" s="124">
        <v>16</v>
      </c>
      <c r="AI308" s="145" t="s">
        <v>2353</v>
      </c>
      <c r="AJ308" t="str">
        <f>_xlfn.CONCAT("CL_",LEFT(Table114202123172726292830[[#This Row],[Location]],1),LEFT(Table114202123172726292830[[#This Row],[Location]],2),"-0",MID(Table114202123172726292830[[#This Row],[Location]],4,1),":0",RIGHT(Table114202123172726292830[[#This Row],[Location]],1))</f>
        <v>CL_DD2-01:02</v>
      </c>
    </row>
    <row r="309" spans="27:36" x14ac:dyDescent="0.35">
      <c r="AA309" s="128" t="s">
        <v>5534</v>
      </c>
      <c r="AB309" s="10" t="s">
        <v>1147</v>
      </c>
      <c r="AC309" s="10" t="s">
        <v>26</v>
      </c>
      <c r="AD309" s="10" t="s">
        <v>413</v>
      </c>
      <c r="AE309" s="111" t="s">
        <v>413</v>
      </c>
      <c r="AF309" s="111" t="str">
        <f>LEFT(Table114202123172726292830[[#This Row],[Barcode]],7)</f>
        <v>.</v>
      </c>
      <c r="AG309" s="50" t="s">
        <v>413</v>
      </c>
      <c r="AH309" s="124"/>
      <c r="AI309" s="145" t="s">
        <v>1636</v>
      </c>
      <c r="AJ309" t="str">
        <f>_xlfn.CONCAT("CL_",LEFT(Table114202123172726292830[[#This Row],[Location]],1),LEFT(Table114202123172726292830[[#This Row],[Location]],2),"-0",MID(Table114202123172726292830[[#This Row],[Location]],4,1),":0",RIGHT(Table114202123172726292830[[#This Row],[Location]],1))</f>
        <v>CL_DD2-01:03</v>
      </c>
    </row>
    <row r="310" spans="27:36" x14ac:dyDescent="0.35">
      <c r="AA310" s="128" t="s">
        <v>5534</v>
      </c>
      <c r="AB310" s="10" t="s">
        <v>1147</v>
      </c>
      <c r="AC310" s="10" t="s">
        <v>382</v>
      </c>
      <c r="AD310" s="10" t="s">
        <v>413</v>
      </c>
      <c r="AE310" s="111" t="s">
        <v>413</v>
      </c>
      <c r="AF310" s="111" t="str">
        <f>LEFT(Table114202123172726292830[[#This Row],[Barcode]],7)</f>
        <v>.</v>
      </c>
      <c r="AG310" s="50" t="s">
        <v>413</v>
      </c>
      <c r="AH310" s="124"/>
      <c r="AI310" s="145" t="s">
        <v>1636</v>
      </c>
      <c r="AJ310" t="str">
        <f>_xlfn.CONCAT("CL_",LEFT(Table114202123172726292830[[#This Row],[Location]],1),LEFT(Table114202123172726292830[[#This Row],[Location]],2),"-0",MID(Table114202123172726292830[[#This Row],[Location]],4,1),":0",RIGHT(Table114202123172726292830[[#This Row],[Location]],1))</f>
        <v>CL_DD2-01:04</v>
      </c>
    </row>
    <row r="311" spans="27:36" x14ac:dyDescent="0.35">
      <c r="AA311" s="128" t="s">
        <v>5534</v>
      </c>
      <c r="AB311" s="10" t="s">
        <v>1148</v>
      </c>
      <c r="AC311" s="10" t="s">
        <v>31</v>
      </c>
      <c r="AD311" s="10" t="s">
        <v>1721</v>
      </c>
      <c r="AE311" s="111" t="s">
        <v>2098</v>
      </c>
      <c r="AF311" s="111" t="str">
        <f>LEFT(Table114202123172726292830[[#This Row],[Barcode]],7)</f>
        <v>PLAN004</v>
      </c>
      <c r="AG311" s="50" t="s">
        <v>3465</v>
      </c>
      <c r="AH311" s="124">
        <v>29</v>
      </c>
      <c r="AI311" s="145" t="s">
        <v>2353</v>
      </c>
      <c r="AJ311" t="str">
        <f>_xlfn.CONCAT("CL_",LEFT(Table114202123172726292830[[#This Row],[Location]],1),LEFT(Table114202123172726292830[[#This Row],[Location]],2),"-0",MID(Table114202123172726292830[[#This Row],[Location]],4,1),":0",RIGHT(Table114202123172726292830[[#This Row],[Location]],1))</f>
        <v>CL_DD2-02:01</v>
      </c>
    </row>
    <row r="312" spans="27:36" x14ac:dyDescent="0.35">
      <c r="AA312" s="128" t="s">
        <v>5534</v>
      </c>
      <c r="AB312" s="10" t="s">
        <v>1148</v>
      </c>
      <c r="AC312" s="10" t="s">
        <v>30</v>
      </c>
      <c r="AD312" s="10" t="s">
        <v>2485</v>
      </c>
      <c r="AE312" s="111" t="s">
        <v>2334</v>
      </c>
      <c r="AF312" s="111" t="str">
        <f>LEFT(Table114202123172726292830[[#This Row],[Barcode]],7)</f>
        <v>POTN017</v>
      </c>
      <c r="AG312" s="50" t="s">
        <v>4091</v>
      </c>
      <c r="AH312" s="124">
        <v>20</v>
      </c>
      <c r="AI312" s="145" t="s">
        <v>2353</v>
      </c>
      <c r="AJ312" t="str">
        <f>_xlfn.CONCAT("CL_",LEFT(Table114202123172726292830[[#This Row],[Location]],1),LEFT(Table114202123172726292830[[#This Row],[Location]],2),"-0",MID(Table114202123172726292830[[#This Row],[Location]],4,1),":0",RIGHT(Table114202123172726292830[[#This Row],[Location]],1))</f>
        <v>CL_DD2-02:02</v>
      </c>
    </row>
    <row r="313" spans="27:36" x14ac:dyDescent="0.35">
      <c r="AA313" s="128" t="s">
        <v>5534</v>
      </c>
      <c r="AB313" s="10" t="s">
        <v>1148</v>
      </c>
      <c r="AC313" s="10" t="s">
        <v>29</v>
      </c>
      <c r="AD313" s="10" t="s">
        <v>413</v>
      </c>
      <c r="AE313" s="110" t="s">
        <v>413</v>
      </c>
      <c r="AF313" s="110" t="str">
        <f>LEFT(Table114202123172726292830[[#This Row],[Barcode]],7)</f>
        <v>.</v>
      </c>
      <c r="AG313" s="50" t="s">
        <v>413</v>
      </c>
      <c r="AH313" s="124"/>
      <c r="AI313" s="145" t="s">
        <v>1636</v>
      </c>
      <c r="AJ313" t="str">
        <f>_xlfn.CONCAT("CL_",LEFT(Table114202123172726292830[[#This Row],[Location]],1),LEFT(Table114202123172726292830[[#This Row],[Location]],2),"-0",MID(Table114202123172726292830[[#This Row],[Location]],4,1),":0",RIGHT(Table114202123172726292830[[#This Row],[Location]],1))</f>
        <v>CL_DD2-02:03</v>
      </c>
    </row>
    <row r="314" spans="27:36" x14ac:dyDescent="0.35">
      <c r="AA314" s="128" t="s">
        <v>5534</v>
      </c>
      <c r="AB314" s="10" t="s">
        <v>1148</v>
      </c>
      <c r="AC314" s="10" t="s">
        <v>379</v>
      </c>
      <c r="AD314" s="41" t="s">
        <v>413</v>
      </c>
      <c r="AE314" s="112" t="s">
        <v>413</v>
      </c>
      <c r="AF314" s="112" t="str">
        <f>LEFT(Table114202123172726292830[[#This Row],[Barcode]],7)</f>
        <v>.</v>
      </c>
      <c r="AG314" s="50" t="s">
        <v>413</v>
      </c>
      <c r="AH314" s="124"/>
      <c r="AI314" s="145" t="s">
        <v>1636</v>
      </c>
      <c r="AJ314" t="str">
        <f>_xlfn.CONCAT("CL_",LEFT(Table114202123172726292830[[#This Row],[Location]],1),LEFT(Table114202123172726292830[[#This Row],[Location]],2),"-0",MID(Table114202123172726292830[[#This Row],[Location]],4,1),":0",RIGHT(Table114202123172726292830[[#This Row],[Location]],1))</f>
        <v>CL_DD2-02:04</v>
      </c>
    </row>
    <row r="315" spans="27:36" x14ac:dyDescent="0.35">
      <c r="AA315" s="128" t="s">
        <v>5534</v>
      </c>
      <c r="AB315" s="10" t="s">
        <v>1149</v>
      </c>
      <c r="AC315" s="10" t="s">
        <v>34</v>
      </c>
      <c r="AD315" s="10" t="s">
        <v>1721</v>
      </c>
      <c r="AE315" s="111" t="s">
        <v>2098</v>
      </c>
      <c r="AF315" s="111" t="str">
        <f>LEFT(Table114202123172726292830[[#This Row],[Barcode]],7)</f>
        <v>PLAN004</v>
      </c>
      <c r="AG315" s="50" t="s">
        <v>3485</v>
      </c>
      <c r="AH315" s="124">
        <v>31</v>
      </c>
      <c r="AI315" s="145" t="s">
        <v>2353</v>
      </c>
      <c r="AJ315" t="str">
        <f>_xlfn.CONCAT("CL_",LEFT(Table114202123172726292830[[#This Row],[Location]],1),LEFT(Table114202123172726292830[[#This Row],[Location]],2),"-0",MID(Table114202123172726292830[[#This Row],[Location]],4,1),":0",RIGHT(Table114202123172726292830[[#This Row],[Location]],1))</f>
        <v>CL_DD2-03:01</v>
      </c>
    </row>
    <row r="316" spans="27:36" x14ac:dyDescent="0.35">
      <c r="AA316" s="128" t="s">
        <v>5534</v>
      </c>
      <c r="AB316" s="10" t="s">
        <v>1149</v>
      </c>
      <c r="AC316" s="10" t="s">
        <v>33</v>
      </c>
      <c r="AD316" s="10" t="s">
        <v>834</v>
      </c>
      <c r="AE316" s="111" t="s">
        <v>1150</v>
      </c>
      <c r="AF316" s="111" t="str">
        <f>LEFT(Table114202123172726292830[[#This Row],[Barcode]],7)</f>
        <v>OROB054</v>
      </c>
      <c r="AG316" s="50" t="s">
        <v>3783</v>
      </c>
      <c r="AH316" s="124">
        <v>18</v>
      </c>
      <c r="AI316" s="145" t="s">
        <v>2353</v>
      </c>
      <c r="AJ316" t="str">
        <f>_xlfn.CONCAT("CL_",LEFT(Table114202123172726292830[[#This Row],[Location]],1),LEFT(Table114202123172726292830[[#This Row],[Location]],2),"-0",MID(Table114202123172726292830[[#This Row],[Location]],4,1),":0",RIGHT(Table114202123172726292830[[#This Row],[Location]],1))</f>
        <v>CL_DD2-03:02</v>
      </c>
    </row>
    <row r="317" spans="27:36" x14ac:dyDescent="0.35">
      <c r="AA317" s="128" t="s">
        <v>5534</v>
      </c>
      <c r="AB317" s="10" t="s">
        <v>1149</v>
      </c>
      <c r="AC317" s="10" t="s">
        <v>32</v>
      </c>
      <c r="AD317" s="10" t="s">
        <v>413</v>
      </c>
      <c r="AE317" s="111" t="s">
        <v>413</v>
      </c>
      <c r="AF317" s="111" t="str">
        <f>LEFT(Table114202123172726292830[[#This Row],[Barcode]],7)</f>
        <v>.</v>
      </c>
      <c r="AG317" s="50" t="s">
        <v>413</v>
      </c>
      <c r="AH317" s="124"/>
      <c r="AI317" s="145" t="s">
        <v>1636</v>
      </c>
      <c r="AJ317" t="str">
        <f>_xlfn.CONCAT("CL_",LEFT(Table114202123172726292830[[#This Row],[Location]],1),LEFT(Table114202123172726292830[[#This Row],[Location]],2),"-0",MID(Table114202123172726292830[[#This Row],[Location]],4,1),":0",RIGHT(Table114202123172726292830[[#This Row],[Location]],1))</f>
        <v>CL_DD2-03:03</v>
      </c>
    </row>
    <row r="318" spans="27:36" x14ac:dyDescent="0.35">
      <c r="AA318" s="128" t="s">
        <v>5534</v>
      </c>
      <c r="AB318" s="10" t="s">
        <v>1149</v>
      </c>
      <c r="AC318" s="10" t="s">
        <v>376</v>
      </c>
      <c r="AD318" s="10" t="s">
        <v>413</v>
      </c>
      <c r="AE318" s="110" t="s">
        <v>413</v>
      </c>
      <c r="AF318" s="110" t="str">
        <f>LEFT(Table114202123172726292830[[#This Row],[Barcode]],7)</f>
        <v>.</v>
      </c>
      <c r="AG318" s="50" t="s">
        <v>413</v>
      </c>
      <c r="AH318" s="124"/>
      <c r="AI318" s="145" t="s">
        <v>1636</v>
      </c>
      <c r="AJ318" t="str">
        <f>_xlfn.CONCAT("CL_",LEFT(Table114202123172726292830[[#This Row],[Location]],1),LEFT(Table114202123172726292830[[#This Row],[Location]],2),"-0",MID(Table114202123172726292830[[#This Row],[Location]],4,1),":0",RIGHT(Table114202123172726292830[[#This Row],[Location]],1))</f>
        <v>CL_DD2-03:04</v>
      </c>
    </row>
    <row r="319" spans="27:36" x14ac:dyDescent="0.35">
      <c r="AA319" s="128" t="s">
        <v>5534</v>
      </c>
      <c r="AB319" s="10" t="s">
        <v>1151</v>
      </c>
      <c r="AC319" s="10" t="s">
        <v>37</v>
      </c>
      <c r="AD319" s="10" t="s">
        <v>1475</v>
      </c>
      <c r="AE319" s="111" t="s">
        <v>1634</v>
      </c>
      <c r="AF319" s="111" t="str">
        <f>LEFT(Table114202123172726292830[[#This Row],[Barcode]],7)</f>
        <v>KOKO011</v>
      </c>
      <c r="AG319" s="50" t="s">
        <v>3617</v>
      </c>
      <c r="AH319" s="124">
        <v>28</v>
      </c>
      <c r="AI319" s="145" t="s">
        <v>2353</v>
      </c>
      <c r="AJ319" t="str">
        <f>_xlfn.CONCAT("CL_",LEFT(Table114202123172726292830[[#This Row],[Location]],1),LEFT(Table114202123172726292830[[#This Row],[Location]],2),"-0",MID(Table114202123172726292830[[#This Row],[Location]],4,1),":0",RIGHT(Table114202123172726292830[[#This Row],[Location]],1))</f>
        <v>CL_DD2-04:01</v>
      </c>
    </row>
    <row r="320" spans="27:36" x14ac:dyDescent="0.35">
      <c r="AA320" s="128" t="s">
        <v>5534</v>
      </c>
      <c r="AB320" s="10" t="s">
        <v>1151</v>
      </c>
      <c r="AC320" s="10" t="s">
        <v>36</v>
      </c>
      <c r="AD320" s="10" t="s">
        <v>2485</v>
      </c>
      <c r="AE320" s="111" t="s">
        <v>2334</v>
      </c>
      <c r="AF320" s="111" t="str">
        <f>LEFT(Table114202123172726292830[[#This Row],[Barcode]],7)</f>
        <v>POTN017</v>
      </c>
      <c r="AG320" s="50" t="s">
        <v>4092</v>
      </c>
      <c r="AH320" s="124">
        <v>10</v>
      </c>
      <c r="AI320" s="145" t="s">
        <v>2353</v>
      </c>
      <c r="AJ320" t="str">
        <f>_xlfn.CONCAT("CL_",LEFT(Table114202123172726292830[[#This Row],[Location]],1),LEFT(Table114202123172726292830[[#This Row],[Location]],2),"-0",MID(Table114202123172726292830[[#This Row],[Location]],4,1),":0",RIGHT(Table114202123172726292830[[#This Row],[Location]],1))</f>
        <v>CL_DD2-04:02</v>
      </c>
    </row>
    <row r="321" spans="27:36" x14ac:dyDescent="0.35">
      <c r="AA321" s="128" t="s">
        <v>5534</v>
      </c>
      <c r="AB321" s="10" t="s">
        <v>1151</v>
      </c>
      <c r="AC321" s="10" t="s">
        <v>35</v>
      </c>
      <c r="AD321" s="10" t="s">
        <v>413</v>
      </c>
      <c r="AE321" s="111" t="s">
        <v>413</v>
      </c>
      <c r="AF321" s="111" t="str">
        <f>LEFT(Table114202123172726292830[[#This Row],[Barcode]],7)</f>
        <v>.</v>
      </c>
      <c r="AG321" s="50" t="s">
        <v>413</v>
      </c>
      <c r="AH321" s="124"/>
      <c r="AI321" s="145" t="s">
        <v>1636</v>
      </c>
      <c r="AJ321" t="str">
        <f>_xlfn.CONCAT("CL_",LEFT(Table114202123172726292830[[#This Row],[Location]],1),LEFT(Table114202123172726292830[[#This Row],[Location]],2),"-0",MID(Table114202123172726292830[[#This Row],[Location]],4,1),":0",RIGHT(Table114202123172726292830[[#This Row],[Location]],1))</f>
        <v>CL_DD2-04:03</v>
      </c>
    </row>
    <row r="322" spans="27:36" x14ac:dyDescent="0.35">
      <c r="AA322" s="128" t="s">
        <v>5534</v>
      </c>
      <c r="AB322" s="10" t="s">
        <v>1151</v>
      </c>
      <c r="AC322" s="10" t="s">
        <v>373</v>
      </c>
      <c r="AD322" s="10" t="s">
        <v>413</v>
      </c>
      <c r="AE322" s="110" t="s">
        <v>413</v>
      </c>
      <c r="AF322" s="110" t="str">
        <f>LEFT(Table114202123172726292830[[#This Row],[Barcode]],7)</f>
        <v>.</v>
      </c>
      <c r="AG322" s="50" t="s">
        <v>413</v>
      </c>
      <c r="AH322" s="124"/>
      <c r="AI322" s="145" t="s">
        <v>1636</v>
      </c>
      <c r="AJ322" t="str">
        <f>_xlfn.CONCAT("CL_",LEFT(Table114202123172726292830[[#This Row],[Location]],1),LEFT(Table114202123172726292830[[#This Row],[Location]],2),"-0",MID(Table114202123172726292830[[#This Row],[Location]],4,1),":0",RIGHT(Table114202123172726292830[[#This Row],[Location]],1))</f>
        <v>CL_DD2-04:04</v>
      </c>
    </row>
    <row r="323" spans="27:36" x14ac:dyDescent="0.35">
      <c r="AA323" s="128" t="s">
        <v>5534</v>
      </c>
      <c r="AB323" s="10" t="s">
        <v>1152</v>
      </c>
      <c r="AC323" s="10" t="s">
        <v>40</v>
      </c>
      <c r="AD323" s="10" t="s">
        <v>3787</v>
      </c>
      <c r="AE323" s="111" t="s">
        <v>3789</v>
      </c>
      <c r="AF323" s="111" t="str">
        <f>LEFT(Table114202123172726292830[[#This Row],[Barcode]],7)</f>
        <v>NL#5009</v>
      </c>
      <c r="AG323" s="50" t="s">
        <v>3765</v>
      </c>
      <c r="AH323" s="124">
        <v>34</v>
      </c>
      <c r="AI323" s="145" t="s">
        <v>2353</v>
      </c>
      <c r="AJ323" t="str">
        <f>_xlfn.CONCAT("CL_",LEFT(Table114202123172726292830[[#This Row],[Location]],1),LEFT(Table114202123172726292830[[#This Row],[Location]],2),"-0",MID(Table114202123172726292830[[#This Row],[Location]],4,1),":0",RIGHT(Table114202123172726292830[[#This Row],[Location]],1))</f>
        <v>CL_DD2-05:01</v>
      </c>
    </row>
    <row r="324" spans="27:36" x14ac:dyDescent="0.35">
      <c r="AA324" s="128" t="s">
        <v>5534</v>
      </c>
      <c r="AB324" s="10" t="s">
        <v>1152</v>
      </c>
      <c r="AC324" s="10" t="s">
        <v>39</v>
      </c>
      <c r="AD324" s="10" t="s">
        <v>2485</v>
      </c>
      <c r="AE324" s="111" t="s">
        <v>2334</v>
      </c>
      <c r="AF324" s="111" t="str">
        <f>LEFT(Table114202123172726292830[[#This Row],[Barcode]],7)</f>
        <v>POTN017</v>
      </c>
      <c r="AG324" s="50" t="s">
        <v>4092</v>
      </c>
      <c r="AH324" s="124">
        <v>15</v>
      </c>
      <c r="AI324" s="145" t="s">
        <v>2353</v>
      </c>
      <c r="AJ324" t="str">
        <f>_xlfn.CONCAT("CL_",LEFT(Table114202123172726292830[[#This Row],[Location]],1),LEFT(Table114202123172726292830[[#This Row],[Location]],2),"-0",MID(Table114202123172726292830[[#This Row],[Location]],4,1),":0",RIGHT(Table114202123172726292830[[#This Row],[Location]],1))</f>
        <v>CL_DD2-05:02</v>
      </c>
    </row>
    <row r="325" spans="27:36" x14ac:dyDescent="0.35">
      <c r="AA325" s="128" t="s">
        <v>5534</v>
      </c>
      <c r="AB325" s="10" t="s">
        <v>1152</v>
      </c>
      <c r="AC325" s="10" t="s">
        <v>38</v>
      </c>
      <c r="AD325" s="10" t="s">
        <v>413</v>
      </c>
      <c r="AE325" s="111" t="s">
        <v>413</v>
      </c>
      <c r="AF325" s="111" t="str">
        <f>LEFT(Table114202123172726292830[[#This Row],[Barcode]],7)</f>
        <v>.</v>
      </c>
      <c r="AG325" s="50" t="s">
        <v>413</v>
      </c>
      <c r="AH325" s="124"/>
      <c r="AI325" s="145" t="s">
        <v>1636</v>
      </c>
      <c r="AJ325" t="str">
        <f>_xlfn.CONCAT("CL_",LEFT(Table114202123172726292830[[#This Row],[Location]],1),LEFT(Table114202123172726292830[[#This Row],[Location]],2),"-0",MID(Table114202123172726292830[[#This Row],[Location]],4,1),":0",RIGHT(Table114202123172726292830[[#This Row],[Location]],1))</f>
        <v>CL_DD2-05:03</v>
      </c>
    </row>
    <row r="326" spans="27:36" x14ac:dyDescent="0.35">
      <c r="AA326" s="128" t="s">
        <v>5534</v>
      </c>
      <c r="AB326" s="10" t="s">
        <v>1152</v>
      </c>
      <c r="AC326" s="10" t="s">
        <v>370</v>
      </c>
      <c r="AD326" s="10" t="s">
        <v>413</v>
      </c>
      <c r="AE326" s="110" t="s">
        <v>413</v>
      </c>
      <c r="AF326" s="110" t="str">
        <f>LEFT(Table114202123172726292830[[#This Row],[Barcode]],7)</f>
        <v>.</v>
      </c>
      <c r="AG326" s="50" t="s">
        <v>413</v>
      </c>
      <c r="AH326" s="124"/>
      <c r="AI326" s="145" t="s">
        <v>1636</v>
      </c>
      <c r="AJ326" t="str">
        <f>_xlfn.CONCAT("CL_",LEFT(Table114202123172726292830[[#This Row],[Location]],1),LEFT(Table114202123172726292830[[#This Row],[Location]],2),"-0",MID(Table114202123172726292830[[#This Row],[Location]],4,1),":0",RIGHT(Table114202123172726292830[[#This Row],[Location]],1))</f>
        <v>CL_DD2-05:04</v>
      </c>
    </row>
    <row r="327" spans="27:36" x14ac:dyDescent="0.35">
      <c r="AA327" s="128" t="s">
        <v>5534</v>
      </c>
      <c r="AB327" s="10" t="s">
        <v>1154</v>
      </c>
      <c r="AC327" s="10" t="s">
        <v>43</v>
      </c>
      <c r="AD327" s="10" t="s">
        <v>834</v>
      </c>
      <c r="AE327" s="111" t="s">
        <v>1150</v>
      </c>
      <c r="AF327" s="111" t="str">
        <f>LEFT(Table114202123172726292830[[#This Row],[Barcode]],7)</f>
        <v>OROB054</v>
      </c>
      <c r="AG327" s="50" t="s">
        <v>3783</v>
      </c>
      <c r="AH327" s="124">
        <v>49</v>
      </c>
      <c r="AI327" s="145" t="s">
        <v>2353</v>
      </c>
      <c r="AJ327" t="str">
        <f>_xlfn.CONCAT("CL_",LEFT(Table114202123172726292830[[#This Row],[Location]],1),LEFT(Table114202123172726292830[[#This Row],[Location]],2),"-0",MID(Table114202123172726292830[[#This Row],[Location]],4,1),":0",RIGHT(Table114202123172726292830[[#This Row],[Location]],1))</f>
        <v>CL_DD2-06:01</v>
      </c>
    </row>
    <row r="328" spans="27:36" x14ac:dyDescent="0.35">
      <c r="AA328" s="128" t="s">
        <v>5534</v>
      </c>
      <c r="AB328" s="10" t="s">
        <v>1154</v>
      </c>
      <c r="AC328" s="10" t="s">
        <v>42</v>
      </c>
      <c r="AD328" s="10" t="s">
        <v>413</v>
      </c>
      <c r="AE328" s="111" t="s">
        <v>413</v>
      </c>
      <c r="AF328" s="111" t="str">
        <f>LEFT(Table114202123172726292830[[#This Row],[Barcode]],7)</f>
        <v>.</v>
      </c>
      <c r="AG328" s="50" t="s">
        <v>413</v>
      </c>
      <c r="AH328" s="124"/>
      <c r="AI328" s="145" t="s">
        <v>1636</v>
      </c>
      <c r="AJ328" t="str">
        <f>_xlfn.CONCAT("CL_",LEFT(Table114202123172726292830[[#This Row],[Location]],1),LEFT(Table114202123172726292830[[#This Row],[Location]],2),"-0",MID(Table114202123172726292830[[#This Row],[Location]],4,1),":0",RIGHT(Table114202123172726292830[[#This Row],[Location]],1))</f>
        <v>CL_DD2-06:02</v>
      </c>
    </row>
    <row r="329" spans="27:36" x14ac:dyDescent="0.35">
      <c r="AA329" s="128" t="s">
        <v>5534</v>
      </c>
      <c r="AB329" s="10" t="s">
        <v>1154</v>
      </c>
      <c r="AC329" s="10" t="s">
        <v>41</v>
      </c>
      <c r="AD329" s="10" t="s">
        <v>413</v>
      </c>
      <c r="AE329" s="111" t="s">
        <v>413</v>
      </c>
      <c r="AF329" s="111" t="str">
        <f>LEFT(Table114202123172726292830[[#This Row],[Barcode]],7)</f>
        <v>.</v>
      </c>
      <c r="AG329" s="50" t="s">
        <v>413</v>
      </c>
      <c r="AH329" s="124"/>
      <c r="AI329" s="145" t="s">
        <v>1636</v>
      </c>
      <c r="AJ329" t="str">
        <f>_xlfn.CONCAT("CL_",LEFT(Table114202123172726292830[[#This Row],[Location]],1),LEFT(Table114202123172726292830[[#This Row],[Location]],2),"-0",MID(Table114202123172726292830[[#This Row],[Location]],4,1),":0",RIGHT(Table114202123172726292830[[#This Row],[Location]],1))</f>
        <v>CL_DD2-06:03</v>
      </c>
    </row>
    <row r="330" spans="27:36" x14ac:dyDescent="0.35">
      <c r="AA330" s="128" t="s">
        <v>5534</v>
      </c>
      <c r="AB330" s="10" t="s">
        <v>1154</v>
      </c>
      <c r="AC330" s="10" t="s">
        <v>367</v>
      </c>
      <c r="AD330" s="10" t="s">
        <v>413</v>
      </c>
      <c r="AE330" s="110" t="s">
        <v>413</v>
      </c>
      <c r="AF330" s="110" t="str">
        <f>LEFT(Table114202123172726292830[[#This Row],[Barcode]],7)</f>
        <v>.</v>
      </c>
      <c r="AG330" s="50" t="s">
        <v>413</v>
      </c>
      <c r="AH330" s="124"/>
      <c r="AI330" s="145" t="s">
        <v>1636</v>
      </c>
      <c r="AJ330" t="str">
        <f>_xlfn.CONCAT("CL_",LEFT(Table114202123172726292830[[#This Row],[Location]],1),LEFT(Table114202123172726292830[[#This Row],[Location]],2),"-0",MID(Table114202123172726292830[[#This Row],[Location]],4,1),":0",RIGHT(Table114202123172726292830[[#This Row],[Location]],1))</f>
        <v>CL_DD2-06:04</v>
      </c>
    </row>
    <row r="331" spans="27:36" x14ac:dyDescent="0.35">
      <c r="AA331" s="128" t="s">
        <v>5534</v>
      </c>
      <c r="AB331" s="10" t="s">
        <v>1155</v>
      </c>
      <c r="AC331" s="10" t="s">
        <v>46</v>
      </c>
      <c r="AD331" s="10" t="s">
        <v>834</v>
      </c>
      <c r="AE331" s="111" t="s">
        <v>1150</v>
      </c>
      <c r="AF331" s="111" t="str">
        <f>LEFT(Table114202123172726292830[[#This Row],[Barcode]],7)</f>
        <v>OROB054</v>
      </c>
      <c r="AG331" s="50" t="s">
        <v>2516</v>
      </c>
      <c r="AH331" s="124">
        <v>49</v>
      </c>
      <c r="AI331" s="145" t="s">
        <v>2353</v>
      </c>
      <c r="AJ331" t="str">
        <f>_xlfn.CONCAT("CL_",LEFT(Table114202123172726292830[[#This Row],[Location]],1),LEFT(Table114202123172726292830[[#This Row],[Location]],2),"-0",MID(Table114202123172726292830[[#This Row],[Location]],4,1),":0",RIGHT(Table114202123172726292830[[#This Row],[Location]],1))</f>
        <v>CL_DD2-07:01</v>
      </c>
    </row>
    <row r="332" spans="27:36" x14ac:dyDescent="0.35">
      <c r="AA332" s="128" t="s">
        <v>5534</v>
      </c>
      <c r="AB332" s="10" t="s">
        <v>1155</v>
      </c>
      <c r="AC332" s="10" t="s">
        <v>45</v>
      </c>
      <c r="AD332" s="10" t="s">
        <v>413</v>
      </c>
      <c r="AE332" s="111" t="s">
        <v>413</v>
      </c>
      <c r="AF332" s="111" t="str">
        <f>LEFT(Table114202123172726292830[[#This Row],[Barcode]],7)</f>
        <v>.</v>
      </c>
      <c r="AG332" s="50" t="s">
        <v>413</v>
      </c>
      <c r="AH332" s="124"/>
      <c r="AI332" s="145" t="s">
        <v>1636</v>
      </c>
      <c r="AJ332" t="str">
        <f>_xlfn.CONCAT("CL_",LEFT(Table114202123172726292830[[#This Row],[Location]],1),LEFT(Table114202123172726292830[[#This Row],[Location]],2),"-0",MID(Table114202123172726292830[[#This Row],[Location]],4,1),":0",RIGHT(Table114202123172726292830[[#This Row],[Location]],1))</f>
        <v>CL_DD2-07:02</v>
      </c>
    </row>
    <row r="333" spans="27:36" x14ac:dyDescent="0.35">
      <c r="AA333" s="128" t="s">
        <v>5534</v>
      </c>
      <c r="AB333" s="10" t="s">
        <v>1155</v>
      </c>
      <c r="AC333" s="10" t="s">
        <v>44</v>
      </c>
      <c r="AD333" s="10" t="s">
        <v>413</v>
      </c>
      <c r="AE333" s="111" t="s">
        <v>413</v>
      </c>
      <c r="AF333" s="111" t="str">
        <f>LEFT(Table114202123172726292830[[#This Row],[Barcode]],7)</f>
        <v>.</v>
      </c>
      <c r="AG333" s="50" t="s">
        <v>413</v>
      </c>
      <c r="AH333" s="124"/>
      <c r="AI333" s="145" t="s">
        <v>1636</v>
      </c>
      <c r="AJ333" t="str">
        <f>_xlfn.CONCAT("CL_",LEFT(Table114202123172726292830[[#This Row],[Location]],1),LEFT(Table114202123172726292830[[#This Row],[Location]],2),"-0",MID(Table114202123172726292830[[#This Row],[Location]],4,1),":0",RIGHT(Table114202123172726292830[[#This Row],[Location]],1))</f>
        <v>CL_DD2-07:03</v>
      </c>
    </row>
    <row r="334" spans="27:36" x14ac:dyDescent="0.35">
      <c r="AA334" s="128" t="s">
        <v>5534</v>
      </c>
      <c r="AB334" s="10" t="s">
        <v>1155</v>
      </c>
      <c r="AC334" s="10" t="s">
        <v>364</v>
      </c>
      <c r="AD334" s="10" t="s">
        <v>413</v>
      </c>
      <c r="AE334" s="110" t="s">
        <v>413</v>
      </c>
      <c r="AF334" s="110" t="str">
        <f>LEFT(Table114202123172726292830[[#This Row],[Barcode]],7)</f>
        <v>.</v>
      </c>
      <c r="AG334" s="50" t="s">
        <v>413</v>
      </c>
      <c r="AH334" s="124"/>
      <c r="AI334" s="145" t="s">
        <v>1636</v>
      </c>
      <c r="AJ334" t="str">
        <f>_xlfn.CONCAT("CL_",LEFT(Table114202123172726292830[[#This Row],[Location]],1),LEFT(Table114202123172726292830[[#This Row],[Location]],2),"-0",MID(Table114202123172726292830[[#This Row],[Location]],4,1),":0",RIGHT(Table114202123172726292830[[#This Row],[Location]],1))</f>
        <v>CL_DD2-07:04</v>
      </c>
    </row>
    <row r="335" spans="27:36" x14ac:dyDescent="0.35">
      <c r="AA335" s="128" t="s">
        <v>5534</v>
      </c>
      <c r="AB335" s="10" t="s">
        <v>1157</v>
      </c>
      <c r="AC335" s="10" t="s">
        <v>49</v>
      </c>
      <c r="AD335" s="10" t="s">
        <v>1477</v>
      </c>
      <c r="AE335" s="111" t="s">
        <v>3144</v>
      </c>
      <c r="AF335" s="111" t="str">
        <f>LEFT(Table114202123172726292830[[#This Row],[Barcode]],7)</f>
        <v>STR8017</v>
      </c>
      <c r="AG335" s="50" t="s">
        <v>3759</v>
      </c>
      <c r="AH335" s="124">
        <v>49</v>
      </c>
      <c r="AI335" s="145" t="s">
        <v>2353</v>
      </c>
      <c r="AJ335" t="str">
        <f>_xlfn.CONCAT("CL_",LEFT(Table114202123172726292830[[#This Row],[Location]],1),LEFT(Table114202123172726292830[[#This Row],[Location]],2),"-0",MID(Table114202123172726292830[[#This Row],[Location]],4,1),":0",RIGHT(Table114202123172726292830[[#This Row],[Location]],1))</f>
        <v>CL_DD3-01:01</v>
      </c>
    </row>
    <row r="336" spans="27:36" x14ac:dyDescent="0.35">
      <c r="AA336" s="128" t="s">
        <v>5534</v>
      </c>
      <c r="AB336" s="10" t="s">
        <v>1157</v>
      </c>
      <c r="AC336" s="10" t="s">
        <v>48</v>
      </c>
      <c r="AD336" s="10" t="s">
        <v>1636</v>
      </c>
      <c r="AE336" s="111" t="s">
        <v>1636</v>
      </c>
      <c r="AF336" s="111" t="str">
        <f>LEFT(Table114202123172726292830[[#This Row],[Barcode]],7)</f>
        <v/>
      </c>
      <c r="AG336" s="50"/>
      <c r="AH336" s="124"/>
      <c r="AI336" s="145" t="s">
        <v>1636</v>
      </c>
      <c r="AJ336" t="str">
        <f>_xlfn.CONCAT("CL_",LEFT(Table114202123172726292830[[#This Row],[Location]],1),LEFT(Table114202123172726292830[[#This Row],[Location]],2),"-0",MID(Table114202123172726292830[[#This Row],[Location]],4,1),":0",RIGHT(Table114202123172726292830[[#This Row],[Location]],1))</f>
        <v>CL_DD3-01:02</v>
      </c>
    </row>
    <row r="337" spans="27:36" x14ac:dyDescent="0.35">
      <c r="AA337" s="128" t="s">
        <v>5534</v>
      </c>
      <c r="AB337" s="10" t="s">
        <v>1157</v>
      </c>
      <c r="AC337" s="10" t="s">
        <v>47</v>
      </c>
      <c r="AD337" s="10" t="s">
        <v>413</v>
      </c>
      <c r="AE337" s="111" t="s">
        <v>413</v>
      </c>
      <c r="AF337" s="111" t="str">
        <f>LEFT(Table114202123172726292830[[#This Row],[Barcode]],7)</f>
        <v>.</v>
      </c>
      <c r="AG337" s="50" t="s">
        <v>413</v>
      </c>
      <c r="AH337" s="124"/>
      <c r="AI337" s="145" t="s">
        <v>1636</v>
      </c>
      <c r="AJ337" t="str">
        <f>_xlfn.CONCAT("CL_",LEFT(Table114202123172726292830[[#This Row],[Location]],1),LEFT(Table114202123172726292830[[#This Row],[Location]],2),"-0",MID(Table114202123172726292830[[#This Row],[Location]],4,1),":0",RIGHT(Table114202123172726292830[[#This Row],[Location]],1))</f>
        <v>CL_DD3-01:03</v>
      </c>
    </row>
    <row r="338" spans="27:36" x14ac:dyDescent="0.35">
      <c r="AA338" s="128" t="s">
        <v>5534</v>
      </c>
      <c r="AB338" s="10" t="s">
        <v>1157</v>
      </c>
      <c r="AC338" s="10" t="s">
        <v>403</v>
      </c>
      <c r="AD338" s="10" t="s">
        <v>413</v>
      </c>
      <c r="AE338" s="110" t="s">
        <v>413</v>
      </c>
      <c r="AF338" s="110" t="str">
        <f>LEFT(Table114202123172726292830[[#This Row],[Barcode]],7)</f>
        <v>.</v>
      </c>
      <c r="AG338" s="50" t="s">
        <v>413</v>
      </c>
      <c r="AH338" s="124"/>
      <c r="AI338" s="145" t="s">
        <v>1636</v>
      </c>
      <c r="AJ338" t="str">
        <f>_xlfn.CONCAT("CL_",LEFT(Table114202123172726292830[[#This Row],[Location]],1),LEFT(Table114202123172726292830[[#This Row],[Location]],2),"-0",MID(Table114202123172726292830[[#This Row],[Location]],4,1),":0",RIGHT(Table114202123172726292830[[#This Row],[Location]],1))</f>
        <v>CL_DD3-01:04</v>
      </c>
    </row>
    <row r="339" spans="27:36" x14ac:dyDescent="0.35">
      <c r="AA339" s="128" t="s">
        <v>5534</v>
      </c>
      <c r="AB339" s="10" t="s">
        <v>1159</v>
      </c>
      <c r="AC339" s="10" t="s">
        <v>52</v>
      </c>
      <c r="AD339" s="10" t="s">
        <v>1721</v>
      </c>
      <c r="AE339" s="111" t="s">
        <v>2098</v>
      </c>
      <c r="AF339" s="111" t="str">
        <f>LEFT(Table114202123172726292830[[#This Row],[Barcode]],7)</f>
        <v>PLAN004</v>
      </c>
      <c r="AG339" s="50" t="s">
        <v>4094</v>
      </c>
      <c r="AH339" s="124">
        <v>49</v>
      </c>
      <c r="AI339" s="145" t="s">
        <v>2353</v>
      </c>
      <c r="AJ339" t="str">
        <f>_xlfn.CONCAT("CL_",LEFT(Table114202123172726292830[[#This Row],[Location]],1),LEFT(Table114202123172726292830[[#This Row],[Location]],2),"-0",MID(Table114202123172726292830[[#This Row],[Location]],4,1),":0",RIGHT(Table114202123172726292830[[#This Row],[Location]],1))</f>
        <v>CL_DD3-02:01</v>
      </c>
    </row>
    <row r="340" spans="27:36" x14ac:dyDescent="0.35">
      <c r="AA340" s="128" t="s">
        <v>5534</v>
      </c>
      <c r="AB340" s="10" t="s">
        <v>1159</v>
      </c>
      <c r="AC340" s="10" t="s">
        <v>51</v>
      </c>
      <c r="AD340" s="10" t="s">
        <v>413</v>
      </c>
      <c r="AE340" s="111" t="s">
        <v>413</v>
      </c>
      <c r="AF340" s="111" t="str">
        <f>LEFT(Table114202123172726292830[[#This Row],[Barcode]],7)</f>
        <v>.</v>
      </c>
      <c r="AG340" s="50" t="s">
        <v>413</v>
      </c>
      <c r="AH340" s="124"/>
      <c r="AI340" s="145" t="s">
        <v>1636</v>
      </c>
      <c r="AJ340" t="str">
        <f>_xlfn.CONCAT("CL_",LEFT(Table114202123172726292830[[#This Row],[Location]],1),LEFT(Table114202123172726292830[[#This Row],[Location]],2),"-0",MID(Table114202123172726292830[[#This Row],[Location]],4,1),":0",RIGHT(Table114202123172726292830[[#This Row],[Location]],1))</f>
        <v>CL_DD3-02:02</v>
      </c>
    </row>
    <row r="341" spans="27:36" x14ac:dyDescent="0.35">
      <c r="AA341" s="128" t="s">
        <v>5534</v>
      </c>
      <c r="AB341" s="10" t="s">
        <v>1159</v>
      </c>
      <c r="AC341" s="10" t="s">
        <v>50</v>
      </c>
      <c r="AD341" s="10" t="s">
        <v>413</v>
      </c>
      <c r="AE341" s="111" t="s">
        <v>413</v>
      </c>
      <c r="AF341" s="111" t="str">
        <f>LEFT(Table114202123172726292830[[#This Row],[Barcode]],7)</f>
        <v>.</v>
      </c>
      <c r="AG341" s="50" t="s">
        <v>413</v>
      </c>
      <c r="AH341" s="124"/>
      <c r="AI341" s="145" t="s">
        <v>1636</v>
      </c>
      <c r="AJ341" t="str">
        <f>_xlfn.CONCAT("CL_",LEFT(Table114202123172726292830[[#This Row],[Location]],1),LEFT(Table114202123172726292830[[#This Row],[Location]],2),"-0",MID(Table114202123172726292830[[#This Row],[Location]],4,1),":0",RIGHT(Table114202123172726292830[[#This Row],[Location]],1))</f>
        <v>CL_DD3-02:03</v>
      </c>
    </row>
    <row r="342" spans="27:36" x14ac:dyDescent="0.35">
      <c r="AA342" s="128" t="s">
        <v>5534</v>
      </c>
      <c r="AB342" s="10" t="s">
        <v>1159</v>
      </c>
      <c r="AC342" s="10" t="s">
        <v>400</v>
      </c>
      <c r="AD342" s="10" t="s">
        <v>413</v>
      </c>
      <c r="AE342" s="110" t="s">
        <v>413</v>
      </c>
      <c r="AF342" s="110" t="str">
        <f>LEFT(Table114202123172726292830[[#This Row],[Barcode]],7)</f>
        <v>.</v>
      </c>
      <c r="AG342" s="50" t="s">
        <v>413</v>
      </c>
      <c r="AH342" s="124"/>
      <c r="AI342" s="145" t="s">
        <v>1636</v>
      </c>
      <c r="AJ342" t="str">
        <f>_xlfn.CONCAT("CL_",LEFT(Table114202123172726292830[[#This Row],[Location]],1),LEFT(Table114202123172726292830[[#This Row],[Location]],2),"-0",MID(Table114202123172726292830[[#This Row],[Location]],4,1),":0",RIGHT(Table114202123172726292830[[#This Row],[Location]],1))</f>
        <v>CL_DD3-02:04</v>
      </c>
    </row>
    <row r="343" spans="27:36" x14ac:dyDescent="0.35">
      <c r="AA343" s="128" t="s">
        <v>5534</v>
      </c>
      <c r="AB343" s="10" t="s">
        <v>1160</v>
      </c>
      <c r="AC343" s="10" t="s">
        <v>55</v>
      </c>
      <c r="AD343" s="10" t="s">
        <v>1477</v>
      </c>
      <c r="AE343" s="110" t="s">
        <v>3144</v>
      </c>
      <c r="AF343" s="110" t="str">
        <f>LEFT(Table114202123172726292830[[#This Row],[Barcode]],7)</f>
        <v>STR8017</v>
      </c>
      <c r="AG343" s="50" t="s">
        <v>3772</v>
      </c>
      <c r="AH343" s="124">
        <v>49</v>
      </c>
      <c r="AI343" s="145" t="s">
        <v>2353</v>
      </c>
      <c r="AJ343" t="str">
        <f>_xlfn.CONCAT("CL_",LEFT(Table114202123172726292830[[#This Row],[Location]],1),LEFT(Table114202123172726292830[[#This Row],[Location]],2),"-0",MID(Table114202123172726292830[[#This Row],[Location]],4,1),":0",RIGHT(Table114202123172726292830[[#This Row],[Location]],1))</f>
        <v>CL_DD3-03:01</v>
      </c>
    </row>
    <row r="344" spans="27:36" x14ac:dyDescent="0.35">
      <c r="AA344" s="128" t="s">
        <v>5534</v>
      </c>
      <c r="AB344" s="10" t="s">
        <v>1160</v>
      </c>
      <c r="AC344" s="10" t="s">
        <v>54</v>
      </c>
      <c r="AD344" s="10" t="s">
        <v>413</v>
      </c>
      <c r="AE344" s="110" t="s">
        <v>413</v>
      </c>
      <c r="AF344" s="110" t="str">
        <f>LEFT(Table114202123172726292830[[#This Row],[Barcode]],7)</f>
        <v>.</v>
      </c>
      <c r="AG344" s="50" t="s">
        <v>413</v>
      </c>
      <c r="AH344" s="124"/>
      <c r="AI344" s="145" t="s">
        <v>1636</v>
      </c>
      <c r="AJ344" t="str">
        <f>_xlfn.CONCAT("CL_",LEFT(Table114202123172726292830[[#This Row],[Location]],1),LEFT(Table114202123172726292830[[#This Row],[Location]],2),"-0",MID(Table114202123172726292830[[#This Row],[Location]],4,1),":0",RIGHT(Table114202123172726292830[[#This Row],[Location]],1))</f>
        <v>CL_DD3-03:02</v>
      </c>
    </row>
    <row r="345" spans="27:36" x14ac:dyDescent="0.35">
      <c r="AA345" s="128" t="s">
        <v>5534</v>
      </c>
      <c r="AB345" s="10" t="s">
        <v>1160</v>
      </c>
      <c r="AC345" s="10" t="s">
        <v>53</v>
      </c>
      <c r="AD345" s="10" t="s">
        <v>413</v>
      </c>
      <c r="AE345" s="110" t="s">
        <v>413</v>
      </c>
      <c r="AF345" s="110" t="str">
        <f>LEFT(Table114202123172726292830[[#This Row],[Barcode]],7)</f>
        <v>.</v>
      </c>
      <c r="AG345" s="50" t="s">
        <v>413</v>
      </c>
      <c r="AH345" s="124"/>
      <c r="AI345" s="145" t="s">
        <v>1636</v>
      </c>
      <c r="AJ345" t="str">
        <f>_xlfn.CONCAT("CL_",LEFT(Table114202123172726292830[[#This Row],[Location]],1),LEFT(Table114202123172726292830[[#This Row],[Location]],2),"-0",MID(Table114202123172726292830[[#This Row],[Location]],4,1),":0",RIGHT(Table114202123172726292830[[#This Row],[Location]],1))</f>
        <v>CL_DD3-03:03</v>
      </c>
    </row>
    <row r="346" spans="27:36" x14ac:dyDescent="0.35">
      <c r="AA346" s="128" t="s">
        <v>5534</v>
      </c>
      <c r="AB346" s="10" t="s">
        <v>1160</v>
      </c>
      <c r="AC346" s="10" t="s">
        <v>397</v>
      </c>
      <c r="AD346" s="10" t="s">
        <v>413</v>
      </c>
      <c r="AE346" s="110" t="s">
        <v>413</v>
      </c>
      <c r="AF346" s="110" t="str">
        <f>LEFT(Table114202123172726292830[[#This Row],[Barcode]],7)</f>
        <v>.</v>
      </c>
      <c r="AG346" s="50" t="s">
        <v>413</v>
      </c>
      <c r="AH346" s="124"/>
      <c r="AI346" s="145" t="s">
        <v>1636</v>
      </c>
      <c r="AJ346" t="str">
        <f>_xlfn.CONCAT("CL_",LEFT(Table114202123172726292830[[#This Row],[Location]],1),LEFT(Table114202123172726292830[[#This Row],[Location]],2),"-0",MID(Table114202123172726292830[[#This Row],[Location]],4,1),":0",RIGHT(Table114202123172726292830[[#This Row],[Location]],1))</f>
        <v>CL_DD3-03:04</v>
      </c>
    </row>
    <row r="347" spans="27:36" x14ac:dyDescent="0.35">
      <c r="AA347" s="128" t="s">
        <v>5534</v>
      </c>
      <c r="AB347" s="10" t="s">
        <v>1161</v>
      </c>
      <c r="AC347" s="10" t="s">
        <v>58</v>
      </c>
      <c r="AD347" s="10" t="s">
        <v>2485</v>
      </c>
      <c r="AE347" s="111" t="s">
        <v>2334</v>
      </c>
      <c r="AF347" s="111" t="str">
        <f>LEFT(Table114202123172726292830[[#This Row],[Barcode]],7)</f>
        <v>POTN017</v>
      </c>
      <c r="AG347" s="50" t="s">
        <v>3168</v>
      </c>
      <c r="AH347" s="124">
        <v>15</v>
      </c>
      <c r="AI347" s="145" t="s">
        <v>2353</v>
      </c>
      <c r="AJ347" t="str">
        <f>_xlfn.CONCAT("CL_",LEFT(Table114202123172726292830[[#This Row],[Location]],1),LEFT(Table114202123172726292830[[#This Row],[Location]],2),"-0",MID(Table114202123172726292830[[#This Row],[Location]],4,1),":0",RIGHT(Table114202123172726292830[[#This Row],[Location]],1))</f>
        <v>CL_DD3-04:01</v>
      </c>
    </row>
    <row r="348" spans="27:36" x14ac:dyDescent="0.35">
      <c r="AA348" s="128" t="s">
        <v>5534</v>
      </c>
      <c r="AB348" s="10" t="s">
        <v>1161</v>
      </c>
      <c r="AC348" s="10" t="s">
        <v>57</v>
      </c>
      <c r="AD348" s="10" t="s">
        <v>2485</v>
      </c>
      <c r="AE348" s="111" t="s">
        <v>2334</v>
      </c>
      <c r="AF348" s="111" t="str">
        <f>LEFT(Table114202123172726292830[[#This Row],[Barcode]],7)</f>
        <v>POTN017</v>
      </c>
      <c r="AG348" s="50" t="s">
        <v>3150</v>
      </c>
      <c r="AH348" s="124">
        <v>28</v>
      </c>
      <c r="AI348" s="145" t="s">
        <v>2353</v>
      </c>
      <c r="AJ348" t="str">
        <f>_xlfn.CONCAT("CL_",LEFT(Table114202123172726292830[[#This Row],[Location]],1),LEFT(Table114202123172726292830[[#This Row],[Location]],2),"-0",MID(Table114202123172726292830[[#This Row],[Location]],4,1),":0",RIGHT(Table114202123172726292830[[#This Row],[Location]],1))</f>
        <v>CL_DD3-04:02</v>
      </c>
    </row>
    <row r="349" spans="27:36" x14ac:dyDescent="0.35">
      <c r="AA349" s="128" t="s">
        <v>5534</v>
      </c>
      <c r="AB349" s="10" t="s">
        <v>1161</v>
      </c>
      <c r="AC349" s="10" t="s">
        <v>56</v>
      </c>
      <c r="AD349" s="10" t="s">
        <v>413</v>
      </c>
      <c r="AE349" s="111" t="s">
        <v>413</v>
      </c>
      <c r="AF349" s="111" t="str">
        <f>LEFT(Table114202123172726292830[[#This Row],[Barcode]],7)</f>
        <v>.</v>
      </c>
      <c r="AG349" s="50" t="s">
        <v>413</v>
      </c>
      <c r="AH349" s="124"/>
      <c r="AI349" s="145" t="s">
        <v>1636</v>
      </c>
      <c r="AJ349" t="str">
        <f>_xlfn.CONCAT("CL_",LEFT(Table114202123172726292830[[#This Row],[Location]],1),LEFT(Table114202123172726292830[[#This Row],[Location]],2),"-0",MID(Table114202123172726292830[[#This Row],[Location]],4,1),":0",RIGHT(Table114202123172726292830[[#This Row],[Location]],1))</f>
        <v>CL_DD3-04:03</v>
      </c>
    </row>
    <row r="350" spans="27:36" x14ac:dyDescent="0.35">
      <c r="AA350" s="128" t="s">
        <v>5534</v>
      </c>
      <c r="AB350" s="10" t="s">
        <v>1161</v>
      </c>
      <c r="AC350" s="10" t="s">
        <v>394</v>
      </c>
      <c r="AD350" s="10" t="s">
        <v>413</v>
      </c>
      <c r="AE350" s="110" t="s">
        <v>413</v>
      </c>
      <c r="AF350" s="110" t="str">
        <f>LEFT(Table114202123172726292830[[#This Row],[Barcode]],7)</f>
        <v>.</v>
      </c>
      <c r="AG350" s="50" t="s">
        <v>413</v>
      </c>
      <c r="AH350" s="124"/>
      <c r="AI350" s="145" t="s">
        <v>1636</v>
      </c>
      <c r="AJ350" t="str">
        <f>_xlfn.CONCAT("CL_",LEFT(Table114202123172726292830[[#This Row],[Location]],1),LEFT(Table114202123172726292830[[#This Row],[Location]],2),"-0",MID(Table114202123172726292830[[#This Row],[Location]],4,1),":0",RIGHT(Table114202123172726292830[[#This Row],[Location]],1))</f>
        <v>CL_DD3-04:04</v>
      </c>
    </row>
    <row r="351" spans="27:36" x14ac:dyDescent="0.35">
      <c r="AA351" s="128" t="s">
        <v>5534</v>
      </c>
      <c r="AB351" s="10" t="s">
        <v>1162</v>
      </c>
      <c r="AC351" s="10" t="s">
        <v>61</v>
      </c>
      <c r="AD351" s="10" t="s">
        <v>1721</v>
      </c>
      <c r="AE351" s="111" t="s">
        <v>2098</v>
      </c>
      <c r="AF351" s="111" t="str">
        <f>LEFT(Table114202123172726292830[[#This Row],[Barcode]],7)</f>
        <v>PLAN004</v>
      </c>
      <c r="AG351" s="50" t="s">
        <v>3951</v>
      </c>
      <c r="AH351" s="124">
        <v>18</v>
      </c>
      <c r="AI351" s="145" t="s">
        <v>2353</v>
      </c>
      <c r="AJ351" t="str">
        <f>_xlfn.CONCAT("CL_",LEFT(Table114202123172726292830[[#This Row],[Location]],1),LEFT(Table114202123172726292830[[#This Row],[Location]],2),"-0",MID(Table114202123172726292830[[#This Row],[Location]],4,1),":0",RIGHT(Table114202123172726292830[[#This Row],[Location]],1))</f>
        <v>CL_DD3-05:01</v>
      </c>
    </row>
    <row r="352" spans="27:36" x14ac:dyDescent="0.35">
      <c r="AA352" s="128" t="s">
        <v>5534</v>
      </c>
      <c r="AB352" s="10" t="s">
        <v>1162</v>
      </c>
      <c r="AC352" s="10" t="s">
        <v>60</v>
      </c>
      <c r="AD352" s="10" t="s">
        <v>2485</v>
      </c>
      <c r="AE352" s="111" t="s">
        <v>2334</v>
      </c>
      <c r="AF352" s="111" t="str">
        <f>LEFT(Table114202123172726292830[[#This Row],[Barcode]],7)</f>
        <v>POTN017</v>
      </c>
      <c r="AG352" s="50" t="s">
        <v>4093</v>
      </c>
      <c r="AH352" s="124">
        <v>4</v>
      </c>
      <c r="AI352" s="145" t="s">
        <v>2353</v>
      </c>
      <c r="AJ352" t="str">
        <f>_xlfn.CONCAT("CL_",LEFT(Table114202123172726292830[[#This Row],[Location]],1),LEFT(Table114202123172726292830[[#This Row],[Location]],2),"-0",MID(Table114202123172726292830[[#This Row],[Location]],4,1),":0",RIGHT(Table114202123172726292830[[#This Row],[Location]],1))</f>
        <v>CL_DD3-05:02</v>
      </c>
    </row>
    <row r="353" spans="27:36" x14ac:dyDescent="0.35">
      <c r="AA353" s="128" t="s">
        <v>5534</v>
      </c>
      <c r="AB353" s="10" t="s">
        <v>1162</v>
      </c>
      <c r="AC353" s="10" t="s">
        <v>59</v>
      </c>
      <c r="AD353" s="10" t="s">
        <v>1477</v>
      </c>
      <c r="AE353" s="111" t="s">
        <v>3144</v>
      </c>
      <c r="AF353" s="111" t="str">
        <f>LEFT(Table114202123172726292830[[#This Row],[Barcode]],7)</f>
        <v>STR8017</v>
      </c>
      <c r="AG353" s="50" t="s">
        <v>3750</v>
      </c>
      <c r="AH353" s="124">
        <v>27</v>
      </c>
      <c r="AI353" s="145" t="s">
        <v>2353</v>
      </c>
      <c r="AJ353" t="str">
        <f>_xlfn.CONCAT("CL_",LEFT(Table114202123172726292830[[#This Row],[Location]],1),LEFT(Table114202123172726292830[[#This Row],[Location]],2),"-0",MID(Table114202123172726292830[[#This Row],[Location]],4,1),":0",RIGHT(Table114202123172726292830[[#This Row],[Location]],1))</f>
        <v>CL_DD3-05:03</v>
      </c>
    </row>
    <row r="354" spans="27:36" x14ac:dyDescent="0.35">
      <c r="AA354" s="128" t="s">
        <v>5534</v>
      </c>
      <c r="AB354" s="10" t="s">
        <v>1162</v>
      </c>
      <c r="AC354" s="10" t="s">
        <v>391</v>
      </c>
      <c r="AD354" s="10" t="s">
        <v>413</v>
      </c>
      <c r="AE354" s="110" t="s">
        <v>413</v>
      </c>
      <c r="AF354" s="110" t="str">
        <f>LEFT(Table114202123172726292830[[#This Row],[Barcode]],7)</f>
        <v>.</v>
      </c>
      <c r="AG354" s="50" t="s">
        <v>413</v>
      </c>
      <c r="AH354" s="124"/>
      <c r="AI354" s="145" t="s">
        <v>1636</v>
      </c>
      <c r="AJ354" t="str">
        <f>_xlfn.CONCAT("CL_",LEFT(Table114202123172726292830[[#This Row],[Location]],1),LEFT(Table114202123172726292830[[#This Row],[Location]],2),"-0",MID(Table114202123172726292830[[#This Row],[Location]],4,1),":0",RIGHT(Table114202123172726292830[[#This Row],[Location]],1))</f>
        <v>CL_DD3-05:04</v>
      </c>
    </row>
    <row r="355" spans="27:36" x14ac:dyDescent="0.35">
      <c r="AA355" s="128" t="s">
        <v>5534</v>
      </c>
      <c r="AB355" s="10" t="s">
        <v>1163</v>
      </c>
      <c r="AC355" s="10" t="s">
        <v>64</v>
      </c>
      <c r="AD355" s="10" t="s">
        <v>1721</v>
      </c>
      <c r="AE355" s="110" t="s">
        <v>2098</v>
      </c>
      <c r="AF355" s="110" t="str">
        <f>LEFT(Table114202123172726292830[[#This Row],[Barcode]],7)</f>
        <v>PLAN004</v>
      </c>
      <c r="AG355" s="50" t="s">
        <v>4094</v>
      </c>
      <c r="AH355" s="124">
        <v>32</v>
      </c>
      <c r="AI355" s="145" t="s">
        <v>2353</v>
      </c>
      <c r="AJ355" t="str">
        <f>_xlfn.CONCAT("CL_",LEFT(Table114202123172726292830[[#This Row],[Location]],1),LEFT(Table114202123172726292830[[#This Row],[Location]],2),"-0",MID(Table114202123172726292830[[#This Row],[Location]],4,1),":0",RIGHT(Table114202123172726292830[[#This Row],[Location]],1))</f>
        <v>CL_DD3-06:01</v>
      </c>
    </row>
    <row r="356" spans="27:36" x14ac:dyDescent="0.35">
      <c r="AA356" s="128" t="s">
        <v>5534</v>
      </c>
      <c r="AB356" s="10" t="s">
        <v>1163</v>
      </c>
      <c r="AC356" s="10" t="s">
        <v>63</v>
      </c>
      <c r="AD356" s="10" t="s">
        <v>1721</v>
      </c>
      <c r="AE356" s="110" t="s">
        <v>2098</v>
      </c>
      <c r="AF356" s="110" t="str">
        <f>LEFT(Table114202123172726292830[[#This Row],[Barcode]],7)</f>
        <v>PLAN004</v>
      </c>
      <c r="AG356" s="50" t="s">
        <v>3485</v>
      </c>
      <c r="AH356" s="124">
        <v>17</v>
      </c>
      <c r="AI356" s="145" t="s">
        <v>2353</v>
      </c>
      <c r="AJ356" t="str">
        <f>_xlfn.CONCAT("CL_",LEFT(Table114202123172726292830[[#This Row],[Location]],1),LEFT(Table114202123172726292830[[#This Row],[Location]],2),"-0",MID(Table114202123172726292830[[#This Row],[Location]],4,1),":0",RIGHT(Table114202123172726292830[[#This Row],[Location]],1))</f>
        <v>CL_DD3-06:02</v>
      </c>
    </row>
    <row r="357" spans="27:36" x14ac:dyDescent="0.35">
      <c r="AA357" s="128" t="s">
        <v>5534</v>
      </c>
      <c r="AB357" s="10" t="s">
        <v>1163</v>
      </c>
      <c r="AC357" s="10" t="s">
        <v>62</v>
      </c>
      <c r="AD357" s="10" t="s">
        <v>413</v>
      </c>
      <c r="AE357" s="110" t="s">
        <v>413</v>
      </c>
      <c r="AF357" s="110" t="str">
        <f>LEFT(Table114202123172726292830[[#This Row],[Barcode]],7)</f>
        <v>.</v>
      </c>
      <c r="AG357" s="50" t="s">
        <v>413</v>
      </c>
      <c r="AH357" s="124"/>
      <c r="AI357" s="145" t="s">
        <v>1636</v>
      </c>
      <c r="AJ357" t="str">
        <f>_xlfn.CONCAT("CL_",LEFT(Table114202123172726292830[[#This Row],[Location]],1),LEFT(Table114202123172726292830[[#This Row],[Location]],2),"-0",MID(Table114202123172726292830[[#This Row],[Location]],4,1),":0",RIGHT(Table114202123172726292830[[#This Row],[Location]],1))</f>
        <v>CL_DD3-06:03</v>
      </c>
    </row>
    <row r="358" spans="27:36" x14ac:dyDescent="0.35">
      <c r="AA358" s="128" t="s">
        <v>5534</v>
      </c>
      <c r="AB358" s="10" t="s">
        <v>1163</v>
      </c>
      <c r="AC358" s="10" t="s">
        <v>388</v>
      </c>
      <c r="AD358" s="10" t="s">
        <v>413</v>
      </c>
      <c r="AE358" s="110" t="s">
        <v>413</v>
      </c>
      <c r="AF358" s="110" t="str">
        <f>LEFT(Table114202123172726292830[[#This Row],[Barcode]],7)</f>
        <v>.</v>
      </c>
      <c r="AG358" s="50" t="s">
        <v>413</v>
      </c>
      <c r="AH358" s="124"/>
      <c r="AI358" s="145" t="s">
        <v>1636</v>
      </c>
      <c r="AJ358" t="str">
        <f>_xlfn.CONCAT("CL_",LEFT(Table114202123172726292830[[#This Row],[Location]],1),LEFT(Table114202123172726292830[[#This Row],[Location]],2),"-0",MID(Table114202123172726292830[[#This Row],[Location]],4,1),":0",RIGHT(Table114202123172726292830[[#This Row],[Location]],1))</f>
        <v>CL_DD3-06:04</v>
      </c>
    </row>
    <row r="359" spans="27:36" x14ac:dyDescent="0.35">
      <c r="AA359" s="128" t="s">
        <v>5534</v>
      </c>
      <c r="AB359" s="10" t="s">
        <v>1164</v>
      </c>
      <c r="AC359" s="10" t="s">
        <v>67</v>
      </c>
      <c r="AD359" s="10" t="s">
        <v>1721</v>
      </c>
      <c r="AE359" s="110" t="s">
        <v>2098</v>
      </c>
      <c r="AF359" s="110" t="str">
        <f>LEFT(Table114202123172726292830[[#This Row],[Barcode]],7)</f>
        <v>PLAN004</v>
      </c>
      <c r="AG359" s="50" t="s">
        <v>3951</v>
      </c>
      <c r="AH359" s="124">
        <v>18</v>
      </c>
      <c r="AI359" s="145" t="s">
        <v>2353</v>
      </c>
      <c r="AJ359" t="str">
        <f>_xlfn.CONCAT("CL_",LEFT(Table114202123172726292830[[#This Row],[Location]],1),LEFT(Table114202123172726292830[[#This Row],[Location]],2),"-0",MID(Table114202123172726292830[[#This Row],[Location]],4,1),":0",RIGHT(Table114202123172726292830[[#This Row],[Location]],1))</f>
        <v>CL_DD3-07:01</v>
      </c>
    </row>
    <row r="360" spans="27:36" x14ac:dyDescent="0.35">
      <c r="AA360" s="128" t="s">
        <v>5534</v>
      </c>
      <c r="AB360" s="10" t="s">
        <v>1164</v>
      </c>
      <c r="AC360" s="10" t="s">
        <v>66</v>
      </c>
      <c r="AD360" s="10" t="s">
        <v>915</v>
      </c>
      <c r="AE360" s="110" t="s">
        <v>1100</v>
      </c>
      <c r="AF360" s="110" t="str">
        <f>LEFT(Table114202123172726292830[[#This Row],[Barcode]],7)</f>
        <v>KING002</v>
      </c>
      <c r="AG360" s="50" t="s">
        <v>3958</v>
      </c>
      <c r="AH360" s="124">
        <v>16</v>
      </c>
      <c r="AI360" s="145" t="s">
        <v>2353</v>
      </c>
      <c r="AJ360" t="str">
        <f>_xlfn.CONCAT("CL_",LEFT(Table114202123172726292830[[#This Row],[Location]],1),LEFT(Table114202123172726292830[[#This Row],[Location]],2),"-0",MID(Table114202123172726292830[[#This Row],[Location]],4,1),":0",RIGHT(Table114202123172726292830[[#This Row],[Location]],1))</f>
        <v>CL_DD3-07:02</v>
      </c>
    </row>
    <row r="361" spans="27:36" x14ac:dyDescent="0.35">
      <c r="AA361" s="128" t="s">
        <v>5534</v>
      </c>
      <c r="AB361" s="10" t="s">
        <v>1164</v>
      </c>
      <c r="AC361" s="10" t="s">
        <v>65</v>
      </c>
      <c r="AD361" s="10" t="s">
        <v>915</v>
      </c>
      <c r="AE361" s="110" t="s">
        <v>1100</v>
      </c>
      <c r="AF361" s="110" t="str">
        <f>LEFT(Table114202123172726292830[[#This Row],[Barcode]],7)</f>
        <v>KING002</v>
      </c>
      <c r="AG361" s="50" t="s">
        <v>3947</v>
      </c>
      <c r="AH361" s="124">
        <v>15</v>
      </c>
      <c r="AI361" s="145" t="s">
        <v>2353</v>
      </c>
      <c r="AJ361" t="str">
        <f>_xlfn.CONCAT("CL_",LEFT(Table114202123172726292830[[#This Row],[Location]],1),LEFT(Table114202123172726292830[[#This Row],[Location]],2),"-0",MID(Table114202123172726292830[[#This Row],[Location]],4,1),":0",RIGHT(Table114202123172726292830[[#This Row],[Location]],1))</f>
        <v>CL_DD3-07:03</v>
      </c>
    </row>
    <row r="362" spans="27:36" x14ac:dyDescent="0.35">
      <c r="AA362" s="128" t="s">
        <v>5534</v>
      </c>
      <c r="AB362" s="10" t="s">
        <v>1164</v>
      </c>
      <c r="AC362" s="10" t="s">
        <v>385</v>
      </c>
      <c r="AD362" s="10" t="s">
        <v>413</v>
      </c>
      <c r="AE362" s="110" t="s">
        <v>413</v>
      </c>
      <c r="AF362" s="110" t="str">
        <f>LEFT(Table114202123172726292830[[#This Row],[Barcode]],7)</f>
        <v>.</v>
      </c>
      <c r="AG362" s="50" t="s">
        <v>413</v>
      </c>
      <c r="AH362" s="124"/>
      <c r="AI362" s="145" t="s">
        <v>1636</v>
      </c>
      <c r="AJ362" t="str">
        <f>_xlfn.CONCAT("CL_",LEFT(Table114202123172726292830[[#This Row],[Location]],1),LEFT(Table114202123172726292830[[#This Row],[Location]],2),"-0",MID(Table114202123172726292830[[#This Row],[Location]],4,1),":0",RIGHT(Table114202123172726292830[[#This Row],[Location]],1))</f>
        <v>CL_DD3-07:04</v>
      </c>
    </row>
    <row r="363" spans="27:36" x14ac:dyDescent="0.35">
      <c r="AA363" s="128" t="s">
        <v>5534</v>
      </c>
      <c r="AB363" s="10" t="s">
        <v>585</v>
      </c>
      <c r="AC363" s="10" t="s">
        <v>545</v>
      </c>
      <c r="AD363" s="48" t="s">
        <v>1475</v>
      </c>
      <c r="AE363" s="110" t="s">
        <v>1634</v>
      </c>
      <c r="AF363" s="110" t="str">
        <f>LEFT(Table114202123172726292830[[#This Row],[Barcode]],7)</f>
        <v>KOKO011</v>
      </c>
      <c r="AG363" s="50" t="s">
        <v>3621</v>
      </c>
      <c r="AH363" s="124">
        <v>34</v>
      </c>
      <c r="AI363" s="145" t="s">
        <v>2353</v>
      </c>
      <c r="AJ363" t="str">
        <f>_xlfn.CONCAT("CL_",LEFT(Table114202123172726292830[[#This Row],[Location]],1),LEFT(Table114202123172726292830[[#This Row],[Location]],2),"-0",MID(Table114202123172726292830[[#This Row],[Location]],4,1),":0",RIGHT(Table114202123172726292830[[#This Row],[Location]],1))</f>
        <v>CL_EE1-01:01</v>
      </c>
    </row>
    <row r="364" spans="27:36" x14ac:dyDescent="0.35">
      <c r="AA364" s="128" t="s">
        <v>5534</v>
      </c>
      <c r="AB364" s="10" t="s">
        <v>585</v>
      </c>
      <c r="AC364" s="10" t="s">
        <v>546</v>
      </c>
      <c r="AD364" s="10" t="s">
        <v>824</v>
      </c>
      <c r="AE364" s="110" t="s">
        <v>2107</v>
      </c>
      <c r="AF364" s="110" t="str">
        <f>LEFT(Table114202123172726292830[[#This Row],[Barcode]],7)</f>
        <v>GFSD189</v>
      </c>
      <c r="AG364" s="50" t="s">
        <v>3926</v>
      </c>
      <c r="AH364" s="124">
        <v>15</v>
      </c>
      <c r="AI364" s="145" t="s">
        <v>2353</v>
      </c>
      <c r="AJ364" t="str">
        <f>_xlfn.CONCAT("CL_",LEFT(Table114202123172726292830[[#This Row],[Location]],1),LEFT(Table114202123172726292830[[#This Row],[Location]],2),"-0",MID(Table114202123172726292830[[#This Row],[Location]],4,1),":0",RIGHT(Table114202123172726292830[[#This Row],[Location]],1))</f>
        <v>CL_EE1-01:02</v>
      </c>
    </row>
    <row r="365" spans="27:36" x14ac:dyDescent="0.35">
      <c r="AA365" s="128" t="s">
        <v>5534</v>
      </c>
      <c r="AB365" s="10" t="s">
        <v>585</v>
      </c>
      <c r="AC365" s="10" t="s">
        <v>547</v>
      </c>
      <c r="AD365" s="10" t="s">
        <v>413</v>
      </c>
      <c r="AE365" s="110" t="s">
        <v>413</v>
      </c>
      <c r="AF365" s="110" t="str">
        <f>LEFT(Table114202123172726292830[[#This Row],[Barcode]],7)</f>
        <v>.</v>
      </c>
      <c r="AG365" s="50" t="s">
        <v>413</v>
      </c>
      <c r="AH365" s="124"/>
      <c r="AI365" s="145" t="s">
        <v>1636</v>
      </c>
      <c r="AJ365" t="str">
        <f>_xlfn.CONCAT("CL_",LEFT(Table114202123172726292830[[#This Row],[Location]],1),LEFT(Table114202123172726292830[[#This Row],[Location]],2),"-0",MID(Table114202123172726292830[[#This Row],[Location]],4,1),":0",RIGHT(Table114202123172726292830[[#This Row],[Location]],1))</f>
        <v>CL_EE1-01:03</v>
      </c>
    </row>
    <row r="366" spans="27:36" x14ac:dyDescent="0.35">
      <c r="AA366" s="128" t="s">
        <v>5534</v>
      </c>
      <c r="AB366" s="10" t="s">
        <v>585</v>
      </c>
      <c r="AC366" s="10" t="s">
        <v>548</v>
      </c>
      <c r="AD366" s="10" t="s">
        <v>413</v>
      </c>
      <c r="AE366" s="110" t="s">
        <v>413</v>
      </c>
      <c r="AF366" s="110" t="str">
        <f>LEFT(Table114202123172726292830[[#This Row],[Barcode]],7)</f>
        <v>.</v>
      </c>
      <c r="AG366" s="50" t="s">
        <v>413</v>
      </c>
      <c r="AH366" s="124"/>
      <c r="AI366" s="145" t="s">
        <v>1636</v>
      </c>
      <c r="AJ366" t="str">
        <f>_xlfn.CONCAT("CL_",LEFT(Table114202123172726292830[[#This Row],[Location]],1),LEFT(Table114202123172726292830[[#This Row],[Location]],2),"-0",MID(Table114202123172726292830[[#This Row],[Location]],4,1),":0",RIGHT(Table114202123172726292830[[#This Row],[Location]],1))</f>
        <v>CL_EE1-01:04</v>
      </c>
    </row>
    <row r="367" spans="27:36" x14ac:dyDescent="0.35">
      <c r="AA367" s="128" t="s">
        <v>5534</v>
      </c>
      <c r="AB367" s="10" t="s">
        <v>1165</v>
      </c>
      <c r="AC367" s="10" t="s">
        <v>549</v>
      </c>
      <c r="AD367" s="10" t="s">
        <v>1475</v>
      </c>
      <c r="AE367" s="110" t="s">
        <v>1634</v>
      </c>
      <c r="AF367" s="110" t="str">
        <f>LEFT(Table114202123172726292830[[#This Row],[Barcode]],7)</f>
        <v>KOKO011</v>
      </c>
      <c r="AG367" s="50" t="s">
        <v>3623</v>
      </c>
      <c r="AH367" s="124">
        <v>49</v>
      </c>
      <c r="AI367" s="145" t="s">
        <v>2353</v>
      </c>
      <c r="AJ367" t="str">
        <f>_xlfn.CONCAT("CL_",LEFT(Table114202123172726292830[[#This Row],[Location]],1),LEFT(Table114202123172726292830[[#This Row],[Location]],2),"-0",MID(Table114202123172726292830[[#This Row],[Location]],4,1),":0",RIGHT(Table114202123172726292830[[#This Row],[Location]],1))</f>
        <v>CL_EE1-02:01</v>
      </c>
    </row>
    <row r="368" spans="27:36" x14ac:dyDescent="0.35">
      <c r="AA368" s="128" t="s">
        <v>5534</v>
      </c>
      <c r="AB368" s="10" t="s">
        <v>1165</v>
      </c>
      <c r="AC368" s="10" t="s">
        <v>550</v>
      </c>
      <c r="AD368" s="10" t="s">
        <v>413</v>
      </c>
      <c r="AE368" s="110" t="s">
        <v>413</v>
      </c>
      <c r="AF368" s="110" t="str">
        <f>LEFT(Table114202123172726292830[[#This Row],[Barcode]],7)</f>
        <v>.</v>
      </c>
      <c r="AG368" s="50" t="s">
        <v>413</v>
      </c>
      <c r="AH368" s="124"/>
      <c r="AI368" s="145" t="s">
        <v>1636</v>
      </c>
      <c r="AJ368" t="str">
        <f>_xlfn.CONCAT("CL_",LEFT(Table114202123172726292830[[#This Row],[Location]],1),LEFT(Table114202123172726292830[[#This Row],[Location]],2),"-0",MID(Table114202123172726292830[[#This Row],[Location]],4,1),":0",RIGHT(Table114202123172726292830[[#This Row],[Location]],1))</f>
        <v>CL_EE1-02:02</v>
      </c>
    </row>
    <row r="369" spans="27:36" x14ac:dyDescent="0.35">
      <c r="AA369" s="128" t="s">
        <v>5534</v>
      </c>
      <c r="AB369" s="10" t="s">
        <v>1165</v>
      </c>
      <c r="AC369" s="10" t="s">
        <v>551</v>
      </c>
      <c r="AD369" s="10" t="s">
        <v>413</v>
      </c>
      <c r="AE369" s="110" t="s">
        <v>413</v>
      </c>
      <c r="AF369" s="110" t="str">
        <f>LEFT(Table114202123172726292830[[#This Row],[Barcode]],7)</f>
        <v>.</v>
      </c>
      <c r="AG369" s="50" t="s">
        <v>413</v>
      </c>
      <c r="AH369" s="124"/>
      <c r="AI369" s="145" t="s">
        <v>1636</v>
      </c>
      <c r="AJ369" t="str">
        <f>_xlfn.CONCAT("CL_",LEFT(Table114202123172726292830[[#This Row],[Location]],1),LEFT(Table114202123172726292830[[#This Row],[Location]],2),"-0",MID(Table114202123172726292830[[#This Row],[Location]],4,1),":0",RIGHT(Table114202123172726292830[[#This Row],[Location]],1))</f>
        <v>CL_EE1-02:03</v>
      </c>
    </row>
    <row r="370" spans="27:36" x14ac:dyDescent="0.35">
      <c r="AA370" s="128" t="s">
        <v>5534</v>
      </c>
      <c r="AB370" s="10" t="s">
        <v>1165</v>
      </c>
      <c r="AC370" s="10" t="s">
        <v>552</v>
      </c>
      <c r="AD370" s="10" t="s">
        <v>413</v>
      </c>
      <c r="AE370" s="110" t="s">
        <v>413</v>
      </c>
      <c r="AF370" s="110" t="str">
        <f>LEFT(Table114202123172726292830[[#This Row],[Barcode]],7)</f>
        <v>.</v>
      </c>
      <c r="AG370" s="50" t="s">
        <v>413</v>
      </c>
      <c r="AH370" s="124"/>
      <c r="AI370" s="145" t="s">
        <v>1636</v>
      </c>
      <c r="AJ370" t="str">
        <f>_xlfn.CONCAT("CL_",LEFT(Table114202123172726292830[[#This Row],[Location]],1),LEFT(Table114202123172726292830[[#This Row],[Location]],2),"-0",MID(Table114202123172726292830[[#This Row],[Location]],4,1),":0",RIGHT(Table114202123172726292830[[#This Row],[Location]],1))</f>
        <v>CL_EE1-02:04</v>
      </c>
    </row>
    <row r="371" spans="27:36" x14ac:dyDescent="0.35">
      <c r="AA371" s="128" t="s">
        <v>5534</v>
      </c>
      <c r="AB371" s="10" t="s">
        <v>1166</v>
      </c>
      <c r="AC371" s="10" t="s">
        <v>553</v>
      </c>
      <c r="AD371" s="10" t="s">
        <v>1475</v>
      </c>
      <c r="AE371" s="110" t="s">
        <v>1634</v>
      </c>
      <c r="AF371" s="110" t="str">
        <f>LEFT(Table114202123172726292830[[#This Row],[Barcode]],7)</f>
        <v>KOKO011</v>
      </c>
      <c r="AG371" s="50" t="s">
        <v>4304</v>
      </c>
      <c r="AH371" s="124">
        <v>29</v>
      </c>
      <c r="AI371" s="145" t="s">
        <v>2353</v>
      </c>
      <c r="AJ371" t="str">
        <f>_xlfn.CONCAT("CL_",LEFT(Table114202123172726292830[[#This Row],[Location]],1),LEFT(Table114202123172726292830[[#This Row],[Location]],2),"-0",MID(Table114202123172726292830[[#This Row],[Location]],4,1),":0",RIGHT(Table114202123172726292830[[#This Row],[Location]],1))</f>
        <v>CL_EE1-03:01</v>
      </c>
    </row>
    <row r="372" spans="27:36" x14ac:dyDescent="0.35">
      <c r="AA372" s="128" t="s">
        <v>5534</v>
      </c>
      <c r="AB372" s="10" t="s">
        <v>1166</v>
      </c>
      <c r="AC372" s="10" t="s">
        <v>554</v>
      </c>
      <c r="AD372" s="10" t="s">
        <v>824</v>
      </c>
      <c r="AE372" s="110" t="s">
        <v>2107</v>
      </c>
      <c r="AF372" s="110" t="str">
        <f>LEFT(Table114202123172726292830[[#This Row],[Barcode]],7)</f>
        <v>GFSD189</v>
      </c>
      <c r="AG372" s="50" t="s">
        <v>3748</v>
      </c>
      <c r="AH372" s="124">
        <v>8</v>
      </c>
      <c r="AI372" s="145" t="s">
        <v>2353</v>
      </c>
      <c r="AJ372" t="str">
        <f>_xlfn.CONCAT("CL_",LEFT(Table114202123172726292830[[#This Row],[Location]],1),LEFT(Table114202123172726292830[[#This Row],[Location]],2),"-0",MID(Table114202123172726292830[[#This Row],[Location]],4,1),":0",RIGHT(Table114202123172726292830[[#This Row],[Location]],1))</f>
        <v>CL_EE1-03:02</v>
      </c>
    </row>
    <row r="373" spans="27:36" x14ac:dyDescent="0.35">
      <c r="AA373" s="128" t="s">
        <v>5534</v>
      </c>
      <c r="AB373" s="10" t="s">
        <v>1166</v>
      </c>
      <c r="AC373" s="10" t="s">
        <v>555</v>
      </c>
      <c r="AD373" s="10" t="s">
        <v>832</v>
      </c>
      <c r="AE373" s="110" t="s">
        <v>1111</v>
      </c>
      <c r="AF373" s="110" t="str">
        <f>LEFT(Table114202123172726292830[[#This Row],[Barcode]],7)</f>
        <v>NYFL014</v>
      </c>
      <c r="AG373" s="50" t="s">
        <v>3930</v>
      </c>
      <c r="AH373" s="124">
        <v>3</v>
      </c>
      <c r="AI373" s="145" t="s">
        <v>2353</v>
      </c>
      <c r="AJ373" t="str">
        <f>_xlfn.CONCAT("CL_",LEFT(Table114202123172726292830[[#This Row],[Location]],1),LEFT(Table114202123172726292830[[#This Row],[Location]],2),"-0",MID(Table114202123172726292830[[#This Row],[Location]],4,1),":0",RIGHT(Table114202123172726292830[[#This Row],[Location]],1))</f>
        <v>CL_EE1-03:03</v>
      </c>
    </row>
    <row r="374" spans="27:36" x14ac:dyDescent="0.35">
      <c r="AA374" s="128" t="s">
        <v>5534</v>
      </c>
      <c r="AB374" s="10" t="s">
        <v>1166</v>
      </c>
      <c r="AC374" s="10" t="s">
        <v>556</v>
      </c>
      <c r="AD374" s="10" t="s">
        <v>413</v>
      </c>
      <c r="AE374" s="110" t="s">
        <v>413</v>
      </c>
      <c r="AF374" s="110" t="str">
        <f>LEFT(Table114202123172726292830[[#This Row],[Barcode]],7)</f>
        <v>.</v>
      </c>
      <c r="AG374" s="50" t="s">
        <v>413</v>
      </c>
      <c r="AH374" s="124"/>
      <c r="AI374" s="145" t="s">
        <v>1636</v>
      </c>
      <c r="AJ374" t="str">
        <f>_xlfn.CONCAT("CL_",LEFT(Table114202123172726292830[[#This Row],[Location]],1),LEFT(Table114202123172726292830[[#This Row],[Location]],2),"-0",MID(Table114202123172726292830[[#This Row],[Location]],4,1),":0",RIGHT(Table114202123172726292830[[#This Row],[Location]],1))</f>
        <v>CL_EE1-03:04</v>
      </c>
    </row>
    <row r="375" spans="27:36" x14ac:dyDescent="0.35">
      <c r="AA375" s="128" t="s">
        <v>5534</v>
      </c>
      <c r="AB375" s="10" t="s">
        <v>1167</v>
      </c>
      <c r="AC375" s="10" t="s">
        <v>557</v>
      </c>
      <c r="AD375" s="10" t="s">
        <v>832</v>
      </c>
      <c r="AE375" s="110" t="s">
        <v>1111</v>
      </c>
      <c r="AF375" s="110" t="str">
        <f>LEFT(Table114202123172726292830[[#This Row],[Barcode]],7)</f>
        <v>NYFL014</v>
      </c>
      <c r="AG375" s="135" t="s">
        <v>3930</v>
      </c>
      <c r="AH375" s="126">
        <v>49</v>
      </c>
      <c r="AI375" s="145" t="s">
        <v>2353</v>
      </c>
      <c r="AJ375" t="str">
        <f>_xlfn.CONCAT("CL_",LEFT(Table114202123172726292830[[#This Row],[Location]],1),LEFT(Table114202123172726292830[[#This Row],[Location]],2),"-0",MID(Table114202123172726292830[[#This Row],[Location]],4,1),":0",RIGHT(Table114202123172726292830[[#This Row],[Location]],1))</f>
        <v>CL_EE1-04:01</v>
      </c>
    </row>
    <row r="376" spans="27:36" x14ac:dyDescent="0.35">
      <c r="AA376" s="128" t="s">
        <v>5534</v>
      </c>
      <c r="AB376" s="10" t="s">
        <v>1167</v>
      </c>
      <c r="AC376" s="10" t="s">
        <v>558</v>
      </c>
      <c r="AD376" s="10" t="s">
        <v>413</v>
      </c>
      <c r="AE376" s="110" t="s">
        <v>413</v>
      </c>
      <c r="AF376" s="110" t="str">
        <f>LEFT(Table114202123172726292830[[#This Row],[Barcode]],7)</f>
        <v>.</v>
      </c>
      <c r="AG376" s="50" t="s">
        <v>413</v>
      </c>
      <c r="AH376" s="124"/>
      <c r="AI376" s="145" t="s">
        <v>1636</v>
      </c>
      <c r="AJ376" t="str">
        <f>_xlfn.CONCAT("CL_",LEFT(Table114202123172726292830[[#This Row],[Location]],1),LEFT(Table114202123172726292830[[#This Row],[Location]],2),"-0",MID(Table114202123172726292830[[#This Row],[Location]],4,1),":0",RIGHT(Table114202123172726292830[[#This Row],[Location]],1))</f>
        <v>CL_EE1-04:02</v>
      </c>
    </row>
    <row r="377" spans="27:36" x14ac:dyDescent="0.35">
      <c r="AA377" s="128" t="s">
        <v>5534</v>
      </c>
      <c r="AB377" s="10" t="s">
        <v>1167</v>
      </c>
      <c r="AC377" s="10" t="s">
        <v>559</v>
      </c>
      <c r="AD377" s="10" t="s">
        <v>413</v>
      </c>
      <c r="AE377" s="110" t="s">
        <v>413</v>
      </c>
      <c r="AF377" s="110" t="str">
        <f>LEFT(Table114202123172726292830[[#This Row],[Barcode]],7)</f>
        <v>.</v>
      </c>
      <c r="AG377" s="50" t="s">
        <v>413</v>
      </c>
      <c r="AH377" s="124"/>
      <c r="AI377" s="145" t="s">
        <v>1636</v>
      </c>
      <c r="AJ377" t="str">
        <f>_xlfn.CONCAT("CL_",LEFT(Table114202123172726292830[[#This Row],[Location]],1),LEFT(Table114202123172726292830[[#This Row],[Location]],2),"-0",MID(Table114202123172726292830[[#This Row],[Location]],4,1),":0",RIGHT(Table114202123172726292830[[#This Row],[Location]],1))</f>
        <v>CL_EE1-04:03</v>
      </c>
    </row>
    <row r="378" spans="27:36" x14ac:dyDescent="0.35">
      <c r="AA378" s="128" t="s">
        <v>5534</v>
      </c>
      <c r="AB378" s="10" t="s">
        <v>1167</v>
      </c>
      <c r="AC378" s="10" t="s">
        <v>560</v>
      </c>
      <c r="AD378" s="10" t="s">
        <v>413</v>
      </c>
      <c r="AE378" s="110" t="s">
        <v>413</v>
      </c>
      <c r="AF378" s="110" t="str">
        <f>LEFT(Table114202123172726292830[[#This Row],[Barcode]],7)</f>
        <v>.</v>
      </c>
      <c r="AG378" s="50" t="s">
        <v>413</v>
      </c>
      <c r="AH378" s="124"/>
      <c r="AI378" s="145" t="s">
        <v>1636</v>
      </c>
      <c r="AJ378" t="str">
        <f>_xlfn.CONCAT("CL_",LEFT(Table114202123172726292830[[#This Row],[Location]],1),LEFT(Table114202123172726292830[[#This Row],[Location]],2),"-0",MID(Table114202123172726292830[[#This Row],[Location]],4,1),":0",RIGHT(Table114202123172726292830[[#This Row],[Location]],1))</f>
        <v>CL_EE1-04:04</v>
      </c>
    </row>
    <row r="379" spans="27:36" x14ac:dyDescent="0.35">
      <c r="AA379" s="128" t="s">
        <v>5534</v>
      </c>
      <c r="AB379" s="10" t="s">
        <v>601</v>
      </c>
      <c r="AC379" s="10" t="s">
        <v>561</v>
      </c>
      <c r="AD379" s="10" t="s">
        <v>824</v>
      </c>
      <c r="AE379" s="110" t="s">
        <v>2107</v>
      </c>
      <c r="AF379" s="110" t="str">
        <f>LEFT(Table114202123172726292830[[#This Row],[Barcode]],7)</f>
        <v>GFSD189</v>
      </c>
      <c r="AG379" s="50" t="s">
        <v>3924</v>
      </c>
      <c r="AH379" s="124">
        <v>28</v>
      </c>
      <c r="AI379" s="145" t="s">
        <v>2353</v>
      </c>
      <c r="AJ379" t="str">
        <f>_xlfn.CONCAT("CL_",LEFT(Table114202123172726292830[[#This Row],[Location]],1),LEFT(Table114202123172726292830[[#This Row],[Location]],2),"-0",MID(Table114202123172726292830[[#This Row],[Location]],4,1),":0",RIGHT(Table114202123172726292830[[#This Row],[Location]],1))</f>
        <v>CL_EE1-05:01</v>
      </c>
    </row>
    <row r="380" spans="27:36" x14ac:dyDescent="0.35">
      <c r="AA380" s="128" t="s">
        <v>5534</v>
      </c>
      <c r="AB380" s="10" t="s">
        <v>601</v>
      </c>
      <c r="AC380" s="10" t="s">
        <v>562</v>
      </c>
      <c r="AD380" s="10" t="s">
        <v>1475</v>
      </c>
      <c r="AE380" s="110" t="s">
        <v>1634</v>
      </c>
      <c r="AF380" s="110" t="str">
        <f>LEFT(Table114202123172726292830[[#This Row],[Barcode]],7)</f>
        <v>KOKO011</v>
      </c>
      <c r="AG380" s="50" t="s">
        <v>4292</v>
      </c>
      <c r="AH380" s="124">
        <v>21</v>
      </c>
      <c r="AI380" s="145" t="s">
        <v>2353</v>
      </c>
      <c r="AJ380" t="str">
        <f>_xlfn.CONCAT("CL_",LEFT(Table114202123172726292830[[#This Row],[Location]],1),LEFT(Table114202123172726292830[[#This Row],[Location]],2),"-0",MID(Table114202123172726292830[[#This Row],[Location]],4,1),":0",RIGHT(Table114202123172726292830[[#This Row],[Location]],1))</f>
        <v>CL_EE1-05:02</v>
      </c>
    </row>
    <row r="381" spans="27:36" x14ac:dyDescent="0.35">
      <c r="AA381" s="128" t="s">
        <v>5534</v>
      </c>
      <c r="AB381" s="10" t="s">
        <v>601</v>
      </c>
      <c r="AC381" s="10" t="s">
        <v>563</v>
      </c>
      <c r="AD381" s="10" t="s">
        <v>413</v>
      </c>
      <c r="AE381" s="110" t="s">
        <v>413</v>
      </c>
      <c r="AF381" s="110" t="str">
        <f>LEFT(Table114202123172726292830[[#This Row],[Barcode]],7)</f>
        <v>.</v>
      </c>
      <c r="AG381" s="50" t="s">
        <v>413</v>
      </c>
      <c r="AH381" s="124"/>
      <c r="AI381" s="145" t="s">
        <v>1636</v>
      </c>
      <c r="AJ381" t="str">
        <f>_xlfn.CONCAT("CL_",LEFT(Table114202123172726292830[[#This Row],[Location]],1),LEFT(Table114202123172726292830[[#This Row],[Location]],2),"-0",MID(Table114202123172726292830[[#This Row],[Location]],4,1),":0",RIGHT(Table114202123172726292830[[#This Row],[Location]],1))</f>
        <v>CL_EE1-05:03</v>
      </c>
    </row>
    <row r="382" spans="27:36" x14ac:dyDescent="0.35">
      <c r="AA382" s="128" t="s">
        <v>5534</v>
      </c>
      <c r="AB382" s="10" t="s">
        <v>601</v>
      </c>
      <c r="AC382" s="10" t="s">
        <v>564</v>
      </c>
      <c r="AD382" s="10" t="s">
        <v>413</v>
      </c>
      <c r="AE382" s="110" t="s">
        <v>413</v>
      </c>
      <c r="AF382" s="110" t="str">
        <f>LEFT(Table114202123172726292830[[#This Row],[Barcode]],7)</f>
        <v>.</v>
      </c>
      <c r="AG382" s="50" t="s">
        <v>413</v>
      </c>
      <c r="AH382" s="124"/>
      <c r="AI382" s="145" t="s">
        <v>1636</v>
      </c>
      <c r="AJ382" t="str">
        <f>_xlfn.CONCAT("CL_",LEFT(Table114202123172726292830[[#This Row],[Location]],1),LEFT(Table114202123172726292830[[#This Row],[Location]],2),"-0",MID(Table114202123172726292830[[#This Row],[Location]],4,1),":0",RIGHT(Table114202123172726292830[[#This Row],[Location]],1))</f>
        <v>CL_EE1-05:04</v>
      </c>
    </row>
    <row r="383" spans="27:36" x14ac:dyDescent="0.35">
      <c r="AA383" s="128" t="s">
        <v>5534</v>
      </c>
      <c r="AB383" s="10" t="s">
        <v>611</v>
      </c>
      <c r="AC383" s="10" t="s">
        <v>565</v>
      </c>
      <c r="AD383" s="10" t="s">
        <v>1475</v>
      </c>
      <c r="AE383" s="110" t="s">
        <v>1634</v>
      </c>
      <c r="AF383" s="110" t="str">
        <f>LEFT(Table114202123172726292830[[#This Row],[Barcode]],7)</f>
        <v>KOKO011</v>
      </c>
      <c r="AG383" s="50" t="s">
        <v>3620</v>
      </c>
      <c r="AH383" s="124">
        <v>36</v>
      </c>
      <c r="AI383" s="145" t="s">
        <v>2353</v>
      </c>
      <c r="AJ383" t="str">
        <f>_xlfn.CONCAT("CL_",LEFT(Table114202123172726292830[[#This Row],[Location]],1),LEFT(Table114202123172726292830[[#This Row],[Location]],2),"-0",MID(Table114202123172726292830[[#This Row],[Location]],4,1),":0",RIGHT(Table114202123172726292830[[#This Row],[Location]],1))</f>
        <v>CL_EE1-06:01</v>
      </c>
    </row>
    <row r="384" spans="27:36" x14ac:dyDescent="0.35">
      <c r="AA384" s="128" t="s">
        <v>5534</v>
      </c>
      <c r="AB384" s="10" t="s">
        <v>611</v>
      </c>
      <c r="AC384" s="10" t="s">
        <v>566</v>
      </c>
      <c r="AD384" s="10" t="s">
        <v>413</v>
      </c>
      <c r="AE384" s="110" t="s">
        <v>413</v>
      </c>
      <c r="AF384" s="110" t="str">
        <f>LEFT(Table114202123172726292830[[#This Row],[Barcode]],7)</f>
        <v>.</v>
      </c>
      <c r="AG384" s="50" t="s">
        <v>413</v>
      </c>
      <c r="AH384" s="124"/>
      <c r="AI384" s="145" t="s">
        <v>1636</v>
      </c>
      <c r="AJ384" t="str">
        <f>_xlfn.CONCAT("CL_",LEFT(Table114202123172726292830[[#This Row],[Location]],1),LEFT(Table114202123172726292830[[#This Row],[Location]],2),"-0",MID(Table114202123172726292830[[#This Row],[Location]],4,1),":0",RIGHT(Table114202123172726292830[[#This Row],[Location]],1))</f>
        <v>CL_EE1-06:02</v>
      </c>
    </row>
    <row r="385" spans="27:36" x14ac:dyDescent="0.35">
      <c r="AA385" s="128" t="s">
        <v>5534</v>
      </c>
      <c r="AB385" s="10" t="s">
        <v>611</v>
      </c>
      <c r="AC385" s="10" t="s">
        <v>567</v>
      </c>
      <c r="AD385" s="10" t="s">
        <v>413</v>
      </c>
      <c r="AE385" s="110" t="s">
        <v>413</v>
      </c>
      <c r="AF385" s="110" t="str">
        <f>LEFT(Table114202123172726292830[[#This Row],[Barcode]],7)</f>
        <v>.</v>
      </c>
      <c r="AG385" s="50" t="s">
        <v>413</v>
      </c>
      <c r="AH385" s="124"/>
      <c r="AI385" s="145" t="s">
        <v>1636</v>
      </c>
      <c r="AJ385" t="str">
        <f>_xlfn.CONCAT("CL_",LEFT(Table114202123172726292830[[#This Row],[Location]],1),LEFT(Table114202123172726292830[[#This Row],[Location]],2),"-0",MID(Table114202123172726292830[[#This Row],[Location]],4,1),":0",RIGHT(Table114202123172726292830[[#This Row],[Location]],1))</f>
        <v>CL_EE1-06:03</v>
      </c>
    </row>
    <row r="386" spans="27:36" x14ac:dyDescent="0.35">
      <c r="AA386" s="128" t="s">
        <v>5534</v>
      </c>
      <c r="AB386" s="10" t="s">
        <v>611</v>
      </c>
      <c r="AC386" s="10" t="s">
        <v>568</v>
      </c>
      <c r="AD386" s="10" t="s">
        <v>413</v>
      </c>
      <c r="AE386" s="110" t="s">
        <v>413</v>
      </c>
      <c r="AF386" s="110" t="str">
        <f>LEFT(Table114202123172726292830[[#This Row],[Barcode]],7)</f>
        <v>.</v>
      </c>
      <c r="AG386" s="50" t="s">
        <v>413</v>
      </c>
      <c r="AH386" s="124"/>
      <c r="AI386" s="145" t="s">
        <v>1636</v>
      </c>
      <c r="AJ386" t="str">
        <f>_xlfn.CONCAT("CL_",LEFT(Table114202123172726292830[[#This Row],[Location]],1),LEFT(Table114202123172726292830[[#This Row],[Location]],2),"-0",MID(Table114202123172726292830[[#This Row],[Location]],4,1),":0",RIGHT(Table114202123172726292830[[#This Row],[Location]],1))</f>
        <v>CL_EE1-06:04</v>
      </c>
    </row>
    <row r="387" spans="27:36" x14ac:dyDescent="0.35">
      <c r="AA387" s="128" t="s">
        <v>5534</v>
      </c>
      <c r="AB387" s="10" t="s">
        <v>623</v>
      </c>
      <c r="AC387" s="10" t="s">
        <v>569</v>
      </c>
      <c r="AD387" s="10" t="s">
        <v>1475</v>
      </c>
      <c r="AE387" s="110" t="s">
        <v>1634</v>
      </c>
      <c r="AF387" s="110" t="str">
        <f>LEFT(Table114202123172726292830[[#This Row],[Barcode]],7)</f>
        <v>KOKO011</v>
      </c>
      <c r="AG387" s="50" t="s">
        <v>3622</v>
      </c>
      <c r="AH387" s="124">
        <v>46</v>
      </c>
      <c r="AI387" s="145" t="s">
        <v>2353</v>
      </c>
      <c r="AJ387" t="str">
        <f>_xlfn.CONCAT("CL_",LEFT(Table114202123172726292830[[#This Row],[Location]],1),LEFT(Table114202123172726292830[[#This Row],[Location]],2),"-0",MID(Table114202123172726292830[[#This Row],[Location]],4,1),":0",RIGHT(Table114202123172726292830[[#This Row],[Location]],1))</f>
        <v>CL_EE1-07:01</v>
      </c>
    </row>
    <row r="388" spans="27:36" x14ac:dyDescent="0.35">
      <c r="AA388" s="128" t="s">
        <v>5534</v>
      </c>
      <c r="AB388" s="10" t="s">
        <v>623</v>
      </c>
      <c r="AC388" s="10" t="s">
        <v>570</v>
      </c>
      <c r="AD388" s="10" t="s">
        <v>413</v>
      </c>
      <c r="AE388" s="110" t="s">
        <v>413</v>
      </c>
      <c r="AF388" s="110" t="str">
        <f>LEFT(Table114202123172726292830[[#This Row],[Barcode]],7)</f>
        <v>.</v>
      </c>
      <c r="AG388" s="50" t="s">
        <v>413</v>
      </c>
      <c r="AH388" s="124"/>
      <c r="AI388" s="145" t="s">
        <v>1636</v>
      </c>
      <c r="AJ388" t="str">
        <f>_xlfn.CONCAT("CL_",LEFT(Table114202123172726292830[[#This Row],[Location]],1),LEFT(Table114202123172726292830[[#This Row],[Location]],2),"-0",MID(Table114202123172726292830[[#This Row],[Location]],4,1),":0",RIGHT(Table114202123172726292830[[#This Row],[Location]],1))</f>
        <v>CL_EE1-07:02</v>
      </c>
    </row>
    <row r="389" spans="27:36" x14ac:dyDescent="0.35">
      <c r="AA389" s="128" t="s">
        <v>5534</v>
      </c>
      <c r="AB389" s="10" t="s">
        <v>623</v>
      </c>
      <c r="AC389" s="10" t="s">
        <v>571</v>
      </c>
      <c r="AD389" s="10" t="s">
        <v>413</v>
      </c>
      <c r="AE389" s="110" t="s">
        <v>413</v>
      </c>
      <c r="AF389" s="110" t="str">
        <f>LEFT(Table114202123172726292830[[#This Row],[Barcode]],7)</f>
        <v>.</v>
      </c>
      <c r="AG389" s="50" t="s">
        <v>413</v>
      </c>
      <c r="AH389" s="124"/>
      <c r="AI389" s="145" t="s">
        <v>1636</v>
      </c>
      <c r="AJ389" t="str">
        <f>_xlfn.CONCAT("CL_",LEFT(Table114202123172726292830[[#This Row],[Location]],1),LEFT(Table114202123172726292830[[#This Row],[Location]],2),"-0",MID(Table114202123172726292830[[#This Row],[Location]],4,1),":0",RIGHT(Table114202123172726292830[[#This Row],[Location]],1))</f>
        <v>CL_EE1-07:03</v>
      </c>
    </row>
    <row r="390" spans="27:36" x14ac:dyDescent="0.35">
      <c r="AA390" s="128" t="s">
        <v>5534</v>
      </c>
      <c r="AB390" s="10" t="s">
        <v>623</v>
      </c>
      <c r="AC390" s="10" t="s">
        <v>572</v>
      </c>
      <c r="AD390" s="10" t="s">
        <v>413</v>
      </c>
      <c r="AE390" s="110" t="s">
        <v>413</v>
      </c>
      <c r="AF390" s="110" t="str">
        <f>LEFT(Table114202123172726292830[[#This Row],[Barcode]],7)</f>
        <v>.</v>
      </c>
      <c r="AG390" s="50" t="s">
        <v>413</v>
      </c>
      <c r="AH390" s="124"/>
      <c r="AI390" s="145" t="s">
        <v>1636</v>
      </c>
      <c r="AJ390" t="str">
        <f>_xlfn.CONCAT("CL_",LEFT(Table114202123172726292830[[#This Row],[Location]],1),LEFT(Table114202123172726292830[[#This Row],[Location]],2),"-0",MID(Table114202123172726292830[[#This Row],[Location]],4,1),":0",RIGHT(Table114202123172726292830[[#This Row],[Location]],1))</f>
        <v>CL_EE1-07:04</v>
      </c>
    </row>
    <row r="391" spans="27:36" x14ac:dyDescent="0.35">
      <c r="AA391" s="128" t="s">
        <v>5534</v>
      </c>
      <c r="AB391" s="10" t="s">
        <v>634</v>
      </c>
      <c r="AC391" s="10" t="s">
        <v>573</v>
      </c>
      <c r="AD391" s="10" t="s">
        <v>413</v>
      </c>
      <c r="AE391" s="110" t="s">
        <v>413</v>
      </c>
      <c r="AF391" s="110" t="str">
        <f>LEFT(Table114202123172726292830[[#This Row],[Barcode]],7)</f>
        <v>.</v>
      </c>
      <c r="AG391" s="50" t="s">
        <v>413</v>
      </c>
      <c r="AH391" s="124"/>
      <c r="AI391" s="145" t="s">
        <v>1636</v>
      </c>
      <c r="AJ391" t="str">
        <f>_xlfn.CONCAT("CL_",LEFT(Table114202123172726292830[[#This Row],[Location]],1),LEFT(Table114202123172726292830[[#This Row],[Location]],2),"-0",MID(Table114202123172726292830[[#This Row],[Location]],4,1),":0",RIGHT(Table114202123172726292830[[#This Row],[Location]],1))</f>
        <v>CL_EE2-01:01</v>
      </c>
    </row>
    <row r="392" spans="27:36" x14ac:dyDescent="0.35">
      <c r="AA392" s="128" t="s">
        <v>5534</v>
      </c>
      <c r="AB392" s="10" t="s">
        <v>634</v>
      </c>
      <c r="AC392" s="10" t="s">
        <v>574</v>
      </c>
      <c r="AD392" s="10" t="s">
        <v>413</v>
      </c>
      <c r="AE392" s="110" t="s">
        <v>413</v>
      </c>
      <c r="AF392" s="110" t="str">
        <f>LEFT(Table114202123172726292830[[#This Row],[Barcode]],7)</f>
        <v>.</v>
      </c>
      <c r="AG392" s="50" t="s">
        <v>413</v>
      </c>
      <c r="AH392" s="124"/>
      <c r="AI392" s="145" t="s">
        <v>1636</v>
      </c>
      <c r="AJ392" t="str">
        <f>_xlfn.CONCAT("CL_",LEFT(Table114202123172726292830[[#This Row],[Location]],1),LEFT(Table114202123172726292830[[#This Row],[Location]],2),"-0",MID(Table114202123172726292830[[#This Row],[Location]],4,1),":0",RIGHT(Table114202123172726292830[[#This Row],[Location]],1))</f>
        <v>CL_EE2-01:02</v>
      </c>
    </row>
    <row r="393" spans="27:36" x14ac:dyDescent="0.35">
      <c r="AA393" s="128" t="s">
        <v>5534</v>
      </c>
      <c r="AB393" s="10" t="s">
        <v>634</v>
      </c>
      <c r="AC393" s="10" t="s">
        <v>575</v>
      </c>
      <c r="AD393" s="10" t="s">
        <v>413</v>
      </c>
      <c r="AE393" s="110" t="s">
        <v>413</v>
      </c>
      <c r="AF393" s="110" t="str">
        <f>LEFT(Table114202123172726292830[[#This Row],[Barcode]],7)</f>
        <v>.</v>
      </c>
      <c r="AG393" s="50" t="s">
        <v>413</v>
      </c>
      <c r="AH393" s="124"/>
      <c r="AI393" s="145" t="s">
        <v>1636</v>
      </c>
      <c r="AJ393" t="str">
        <f>_xlfn.CONCAT("CL_",LEFT(Table114202123172726292830[[#This Row],[Location]],1),LEFT(Table114202123172726292830[[#This Row],[Location]],2),"-0",MID(Table114202123172726292830[[#This Row],[Location]],4,1),":0",RIGHT(Table114202123172726292830[[#This Row],[Location]],1))</f>
        <v>CL_EE2-01:03</v>
      </c>
    </row>
    <row r="394" spans="27:36" x14ac:dyDescent="0.35">
      <c r="AA394" s="128" t="s">
        <v>5534</v>
      </c>
      <c r="AB394" s="10" t="s">
        <v>634</v>
      </c>
      <c r="AC394" s="10" t="s">
        <v>576</v>
      </c>
      <c r="AD394" s="10" t="s">
        <v>413</v>
      </c>
      <c r="AE394" s="110" t="s">
        <v>413</v>
      </c>
      <c r="AF394" s="110" t="str">
        <f>LEFT(Table114202123172726292830[[#This Row],[Barcode]],7)</f>
        <v>.</v>
      </c>
      <c r="AG394" s="50" t="s">
        <v>413</v>
      </c>
      <c r="AH394" s="124"/>
      <c r="AI394" s="145" t="s">
        <v>1636</v>
      </c>
      <c r="AJ394" t="str">
        <f>_xlfn.CONCAT("CL_",LEFT(Table114202123172726292830[[#This Row],[Location]],1),LEFT(Table114202123172726292830[[#This Row],[Location]],2),"-0",MID(Table114202123172726292830[[#This Row],[Location]],4,1),":0",RIGHT(Table114202123172726292830[[#This Row],[Location]],1))</f>
        <v>CL_EE2-01:04</v>
      </c>
    </row>
    <row r="395" spans="27:36" x14ac:dyDescent="0.35">
      <c r="AA395" s="128" t="s">
        <v>5534</v>
      </c>
      <c r="AB395" s="10" t="s">
        <v>640</v>
      </c>
      <c r="AC395" s="10" t="s">
        <v>577</v>
      </c>
      <c r="AD395" s="107" t="s">
        <v>413</v>
      </c>
      <c r="AE395" s="110" t="s">
        <v>413</v>
      </c>
      <c r="AF395" s="110" t="str">
        <f>LEFT(Table114202123172726292830[[#This Row],[Barcode]],7)</f>
        <v>.</v>
      </c>
      <c r="AG395" s="50" t="s">
        <v>413</v>
      </c>
      <c r="AH395" s="124"/>
      <c r="AI395" s="145" t="s">
        <v>1636</v>
      </c>
      <c r="AJ395" t="str">
        <f>_xlfn.CONCAT("CL_",LEFT(Table114202123172726292830[[#This Row],[Location]],1),LEFT(Table114202123172726292830[[#This Row],[Location]],2),"-0",MID(Table114202123172726292830[[#This Row],[Location]],4,1),":0",RIGHT(Table114202123172726292830[[#This Row],[Location]],1))</f>
        <v>CL_EE2-02:01</v>
      </c>
    </row>
    <row r="396" spans="27:36" x14ac:dyDescent="0.35">
      <c r="AA396" s="128" t="s">
        <v>5534</v>
      </c>
      <c r="AB396" s="10" t="s">
        <v>640</v>
      </c>
      <c r="AC396" s="10" t="s">
        <v>578</v>
      </c>
      <c r="AD396" s="10" t="s">
        <v>413</v>
      </c>
      <c r="AE396" s="110" t="s">
        <v>413</v>
      </c>
      <c r="AF396" s="110" t="str">
        <f>LEFT(Table114202123172726292830[[#This Row],[Barcode]],7)</f>
        <v>.</v>
      </c>
      <c r="AG396" s="50" t="s">
        <v>413</v>
      </c>
      <c r="AH396" s="124"/>
      <c r="AI396" s="145" t="s">
        <v>1636</v>
      </c>
      <c r="AJ396" t="str">
        <f>_xlfn.CONCAT("CL_",LEFT(Table114202123172726292830[[#This Row],[Location]],1),LEFT(Table114202123172726292830[[#This Row],[Location]],2),"-0",MID(Table114202123172726292830[[#This Row],[Location]],4,1),":0",RIGHT(Table114202123172726292830[[#This Row],[Location]],1))</f>
        <v>CL_EE2-02:02</v>
      </c>
    </row>
    <row r="397" spans="27:36" x14ac:dyDescent="0.35">
      <c r="AA397" s="128" t="s">
        <v>5534</v>
      </c>
      <c r="AB397" s="10" t="s">
        <v>640</v>
      </c>
      <c r="AC397" s="10" t="s">
        <v>579</v>
      </c>
      <c r="AD397" s="10" t="s">
        <v>413</v>
      </c>
      <c r="AE397" s="110" t="s">
        <v>413</v>
      </c>
      <c r="AF397" s="110" t="str">
        <f>LEFT(Table114202123172726292830[[#This Row],[Barcode]],7)</f>
        <v>.</v>
      </c>
      <c r="AG397" s="50" t="s">
        <v>413</v>
      </c>
      <c r="AH397" s="124"/>
      <c r="AI397" s="145" t="s">
        <v>1636</v>
      </c>
      <c r="AJ397" t="str">
        <f>_xlfn.CONCAT("CL_",LEFT(Table114202123172726292830[[#This Row],[Location]],1),LEFT(Table114202123172726292830[[#This Row],[Location]],2),"-0",MID(Table114202123172726292830[[#This Row],[Location]],4,1),":0",RIGHT(Table114202123172726292830[[#This Row],[Location]],1))</f>
        <v>CL_EE2-02:03</v>
      </c>
    </row>
    <row r="398" spans="27:36" x14ac:dyDescent="0.35">
      <c r="AA398" s="128" t="s">
        <v>5534</v>
      </c>
      <c r="AB398" s="10" t="s">
        <v>640</v>
      </c>
      <c r="AC398" s="10" t="s">
        <v>580</v>
      </c>
      <c r="AD398" s="10" t="s">
        <v>413</v>
      </c>
      <c r="AE398" s="110" t="s">
        <v>413</v>
      </c>
      <c r="AF398" s="110" t="str">
        <f>LEFT(Table114202123172726292830[[#This Row],[Barcode]],7)</f>
        <v>.</v>
      </c>
      <c r="AG398" s="50" t="s">
        <v>413</v>
      </c>
      <c r="AH398" s="124"/>
      <c r="AI398" s="145" t="s">
        <v>1636</v>
      </c>
      <c r="AJ398" t="str">
        <f>_xlfn.CONCAT("CL_",LEFT(Table114202123172726292830[[#This Row],[Location]],1),LEFT(Table114202123172726292830[[#This Row],[Location]],2),"-0",MID(Table114202123172726292830[[#This Row],[Location]],4,1),":0",RIGHT(Table114202123172726292830[[#This Row],[Location]],1))</f>
        <v>CL_EE2-02:04</v>
      </c>
    </row>
    <row r="399" spans="27:36" x14ac:dyDescent="0.35">
      <c r="AA399" s="128" t="s">
        <v>5534</v>
      </c>
      <c r="AB399" s="10" t="s">
        <v>652</v>
      </c>
      <c r="AC399" s="10" t="s">
        <v>581</v>
      </c>
      <c r="AD399" s="10" t="s">
        <v>413</v>
      </c>
      <c r="AE399" s="110" t="s">
        <v>413</v>
      </c>
      <c r="AF399" s="110" t="str">
        <f>LEFT(Table114202123172726292830[[#This Row],[Barcode]],7)</f>
        <v>.</v>
      </c>
      <c r="AG399" s="50" t="s">
        <v>413</v>
      </c>
      <c r="AH399" s="124"/>
      <c r="AI399" s="145" t="s">
        <v>1636</v>
      </c>
      <c r="AJ399" t="str">
        <f>_xlfn.CONCAT("CL_",LEFT(Table114202123172726292830[[#This Row],[Location]],1),LEFT(Table114202123172726292830[[#This Row],[Location]],2),"-0",MID(Table114202123172726292830[[#This Row],[Location]],4,1),":0",RIGHT(Table114202123172726292830[[#This Row],[Location]],1))</f>
        <v>CL_EE2-03:01</v>
      </c>
    </row>
    <row r="400" spans="27:36" x14ac:dyDescent="0.35">
      <c r="AA400" s="128" t="s">
        <v>5534</v>
      </c>
      <c r="AB400" s="10" t="s">
        <v>652</v>
      </c>
      <c r="AC400" s="10" t="s">
        <v>582</v>
      </c>
      <c r="AD400" s="10" t="s">
        <v>413</v>
      </c>
      <c r="AE400" s="110" t="s">
        <v>413</v>
      </c>
      <c r="AF400" s="110" t="str">
        <f>LEFT(Table114202123172726292830[[#This Row],[Barcode]],7)</f>
        <v>.</v>
      </c>
      <c r="AG400" s="50" t="s">
        <v>413</v>
      </c>
      <c r="AH400" s="124"/>
      <c r="AI400" s="145" t="s">
        <v>1636</v>
      </c>
      <c r="AJ400" t="str">
        <f>_xlfn.CONCAT("CL_",LEFT(Table114202123172726292830[[#This Row],[Location]],1),LEFT(Table114202123172726292830[[#This Row],[Location]],2),"-0",MID(Table114202123172726292830[[#This Row],[Location]],4,1),":0",RIGHT(Table114202123172726292830[[#This Row],[Location]],1))</f>
        <v>CL_EE2-03:02</v>
      </c>
    </row>
    <row r="401" spans="27:36" x14ac:dyDescent="0.35">
      <c r="AA401" s="128" t="s">
        <v>5534</v>
      </c>
      <c r="AB401" s="10" t="s">
        <v>652</v>
      </c>
      <c r="AC401" s="10" t="s">
        <v>583</v>
      </c>
      <c r="AD401" s="10" t="s">
        <v>413</v>
      </c>
      <c r="AE401" s="110" t="s">
        <v>413</v>
      </c>
      <c r="AF401" s="110" t="str">
        <f>LEFT(Table114202123172726292830[[#This Row],[Barcode]],7)</f>
        <v>.</v>
      </c>
      <c r="AG401" s="50" t="s">
        <v>413</v>
      </c>
      <c r="AH401" s="124"/>
      <c r="AI401" s="145" t="s">
        <v>1636</v>
      </c>
      <c r="AJ401" t="str">
        <f>_xlfn.CONCAT("CL_",LEFT(Table114202123172726292830[[#This Row],[Location]],1),LEFT(Table114202123172726292830[[#This Row],[Location]],2),"-0",MID(Table114202123172726292830[[#This Row],[Location]],4,1),":0",RIGHT(Table114202123172726292830[[#This Row],[Location]],1))</f>
        <v>CL_EE2-03:03</v>
      </c>
    </row>
    <row r="402" spans="27:36" x14ac:dyDescent="0.35">
      <c r="AA402" s="128" t="s">
        <v>5534</v>
      </c>
      <c r="AB402" s="10" t="s">
        <v>652</v>
      </c>
      <c r="AC402" s="10" t="s">
        <v>584</v>
      </c>
      <c r="AD402" s="10" t="s">
        <v>413</v>
      </c>
      <c r="AE402" s="110" t="s">
        <v>413</v>
      </c>
      <c r="AF402" s="110" t="str">
        <f>LEFT(Table114202123172726292830[[#This Row],[Barcode]],7)</f>
        <v>.</v>
      </c>
      <c r="AG402" s="50" t="s">
        <v>413</v>
      </c>
      <c r="AH402" s="124"/>
      <c r="AI402" s="145" t="s">
        <v>1636</v>
      </c>
      <c r="AJ402" t="str">
        <f>_xlfn.CONCAT("CL_",LEFT(Table114202123172726292830[[#This Row],[Location]],1),LEFT(Table114202123172726292830[[#This Row],[Location]],2),"-0",MID(Table114202123172726292830[[#This Row],[Location]],4,1),":0",RIGHT(Table114202123172726292830[[#This Row],[Location]],1))</f>
        <v>CL_EE2-03:04</v>
      </c>
    </row>
    <row r="403" spans="27:36" x14ac:dyDescent="0.35">
      <c r="AA403" s="128" t="s">
        <v>5534</v>
      </c>
      <c r="AB403" s="48" t="s">
        <v>2113</v>
      </c>
      <c r="AC403" s="10" t="s">
        <v>1668</v>
      </c>
      <c r="AD403" s="48" t="s">
        <v>413</v>
      </c>
      <c r="AE403" s="110" t="s">
        <v>413</v>
      </c>
      <c r="AF403" s="110" t="str">
        <f>LEFT(Table114202123172726292830[[#This Row],[Barcode]],7)</f>
        <v>.</v>
      </c>
      <c r="AG403" s="50" t="s">
        <v>413</v>
      </c>
      <c r="AH403" s="124"/>
      <c r="AI403" s="145" t="s">
        <v>1636</v>
      </c>
      <c r="AJ403" t="str">
        <f>_xlfn.CONCAT("CL_",LEFT(Table114202123172726292830[[#This Row],[Location]],1),LEFT(Table114202123172726292830[[#This Row],[Location]],2),"-0",MID(Table114202123172726292830[[#This Row],[Location]],4,1),":0",RIGHT(Table114202123172726292830[[#This Row],[Location]],1))</f>
        <v>CL_EE2-04:01</v>
      </c>
    </row>
    <row r="404" spans="27:36" x14ac:dyDescent="0.35">
      <c r="AA404" s="128" t="s">
        <v>5534</v>
      </c>
      <c r="AB404" s="48" t="s">
        <v>2113</v>
      </c>
      <c r="AC404" s="10" t="s">
        <v>1669</v>
      </c>
      <c r="AD404" s="48" t="s">
        <v>413</v>
      </c>
      <c r="AE404" s="110" t="s">
        <v>413</v>
      </c>
      <c r="AF404" s="110" t="str">
        <f>LEFT(Table114202123172726292830[[#This Row],[Barcode]],7)</f>
        <v>.</v>
      </c>
      <c r="AG404" s="50" t="s">
        <v>413</v>
      </c>
      <c r="AH404" s="124"/>
      <c r="AI404" s="145" t="s">
        <v>1636</v>
      </c>
      <c r="AJ404" t="str">
        <f>_xlfn.CONCAT("CL_",LEFT(Table114202123172726292830[[#This Row],[Location]],1),LEFT(Table114202123172726292830[[#This Row],[Location]],2),"-0",MID(Table114202123172726292830[[#This Row],[Location]],4,1),":0",RIGHT(Table114202123172726292830[[#This Row],[Location]],1))</f>
        <v>CL_EE2-04:02</v>
      </c>
    </row>
    <row r="405" spans="27:36" x14ac:dyDescent="0.35">
      <c r="AA405" s="128" t="s">
        <v>5534</v>
      </c>
      <c r="AB405" s="48" t="s">
        <v>2113</v>
      </c>
      <c r="AC405" s="10" t="s">
        <v>1670</v>
      </c>
      <c r="AD405" s="48" t="s">
        <v>413</v>
      </c>
      <c r="AE405" s="110" t="s">
        <v>413</v>
      </c>
      <c r="AF405" s="110" t="str">
        <f>LEFT(Table114202123172726292830[[#This Row],[Barcode]],7)</f>
        <v>.</v>
      </c>
      <c r="AG405" s="50" t="s">
        <v>413</v>
      </c>
      <c r="AH405" s="124"/>
      <c r="AI405" s="145" t="s">
        <v>1636</v>
      </c>
      <c r="AJ405" t="str">
        <f>_xlfn.CONCAT("CL_",LEFT(Table114202123172726292830[[#This Row],[Location]],1),LEFT(Table114202123172726292830[[#This Row],[Location]],2),"-0",MID(Table114202123172726292830[[#This Row],[Location]],4,1),":0",RIGHT(Table114202123172726292830[[#This Row],[Location]],1))</f>
        <v>CL_EE2-04:03</v>
      </c>
    </row>
    <row r="406" spans="27:36" x14ac:dyDescent="0.35">
      <c r="AA406" s="128" t="s">
        <v>5534</v>
      </c>
      <c r="AB406" s="48" t="s">
        <v>2113</v>
      </c>
      <c r="AC406" s="10" t="s">
        <v>1671</v>
      </c>
      <c r="AD406" s="48" t="s">
        <v>413</v>
      </c>
      <c r="AE406" s="110" t="s">
        <v>413</v>
      </c>
      <c r="AF406" s="110" t="str">
        <f>LEFT(Table114202123172726292830[[#This Row],[Barcode]],7)</f>
        <v>.</v>
      </c>
      <c r="AG406" s="50" t="s">
        <v>413</v>
      </c>
      <c r="AH406" s="124"/>
      <c r="AI406" s="145" t="s">
        <v>1636</v>
      </c>
      <c r="AJ406" t="str">
        <f>_xlfn.CONCAT("CL_",LEFT(Table114202123172726292830[[#This Row],[Location]],1),LEFT(Table114202123172726292830[[#This Row],[Location]],2),"-0",MID(Table114202123172726292830[[#This Row],[Location]],4,1),":0",RIGHT(Table114202123172726292830[[#This Row],[Location]],1))</f>
        <v>CL_EE2-04:04</v>
      </c>
    </row>
    <row r="407" spans="27:36" x14ac:dyDescent="0.35">
      <c r="AA407" s="128" t="s">
        <v>5534</v>
      </c>
      <c r="AB407" s="48" t="s">
        <v>2114</v>
      </c>
      <c r="AC407" s="10" t="s">
        <v>1672</v>
      </c>
      <c r="AD407" s="48" t="s">
        <v>413</v>
      </c>
      <c r="AE407" s="110" t="s">
        <v>413</v>
      </c>
      <c r="AF407" s="110" t="str">
        <f>LEFT(Table114202123172726292830[[#This Row],[Barcode]],7)</f>
        <v>.</v>
      </c>
      <c r="AG407" s="50" t="s">
        <v>413</v>
      </c>
      <c r="AH407" s="124"/>
      <c r="AI407" s="145" t="s">
        <v>1636</v>
      </c>
      <c r="AJ407" t="str">
        <f>_xlfn.CONCAT("CL_",LEFT(Table114202123172726292830[[#This Row],[Location]],1),LEFT(Table114202123172726292830[[#This Row],[Location]],2),"-0",MID(Table114202123172726292830[[#This Row],[Location]],4,1),":0",RIGHT(Table114202123172726292830[[#This Row],[Location]],1))</f>
        <v>CL_EE2-05:01</v>
      </c>
    </row>
    <row r="408" spans="27:36" x14ac:dyDescent="0.35">
      <c r="AA408" s="128" t="s">
        <v>5534</v>
      </c>
      <c r="AB408" s="48" t="s">
        <v>2114</v>
      </c>
      <c r="AC408" s="10" t="s">
        <v>1673</v>
      </c>
      <c r="AD408" s="48" t="s">
        <v>413</v>
      </c>
      <c r="AE408" s="110" t="s">
        <v>413</v>
      </c>
      <c r="AF408" s="110" t="str">
        <f>LEFT(Table114202123172726292830[[#This Row],[Barcode]],7)</f>
        <v>.</v>
      </c>
      <c r="AG408" s="50" t="s">
        <v>413</v>
      </c>
      <c r="AH408" s="124"/>
      <c r="AI408" s="145" t="s">
        <v>1636</v>
      </c>
      <c r="AJ408" t="str">
        <f>_xlfn.CONCAT("CL_",LEFT(Table114202123172726292830[[#This Row],[Location]],1),LEFT(Table114202123172726292830[[#This Row],[Location]],2),"-0",MID(Table114202123172726292830[[#This Row],[Location]],4,1),":0",RIGHT(Table114202123172726292830[[#This Row],[Location]],1))</f>
        <v>CL_EE2-05:02</v>
      </c>
    </row>
    <row r="409" spans="27:36" x14ac:dyDescent="0.35">
      <c r="AA409" s="128" t="s">
        <v>5534</v>
      </c>
      <c r="AB409" s="48" t="s">
        <v>2114</v>
      </c>
      <c r="AC409" s="10" t="s">
        <v>1674</v>
      </c>
      <c r="AD409" s="48" t="s">
        <v>413</v>
      </c>
      <c r="AE409" s="110" t="s">
        <v>413</v>
      </c>
      <c r="AF409" s="110" t="str">
        <f>LEFT(Table114202123172726292830[[#This Row],[Barcode]],7)</f>
        <v>.</v>
      </c>
      <c r="AG409" s="50" t="s">
        <v>413</v>
      </c>
      <c r="AH409" s="124"/>
      <c r="AI409" s="145" t="s">
        <v>1636</v>
      </c>
      <c r="AJ409" t="str">
        <f>_xlfn.CONCAT("CL_",LEFT(Table114202123172726292830[[#This Row],[Location]],1),LEFT(Table114202123172726292830[[#This Row],[Location]],2),"-0",MID(Table114202123172726292830[[#This Row],[Location]],4,1),":0",RIGHT(Table114202123172726292830[[#This Row],[Location]],1))</f>
        <v>CL_EE2-05:03</v>
      </c>
    </row>
    <row r="410" spans="27:36" x14ac:dyDescent="0.35">
      <c r="AA410" s="128" t="s">
        <v>5534</v>
      </c>
      <c r="AB410" s="48" t="s">
        <v>2114</v>
      </c>
      <c r="AC410" s="10" t="s">
        <v>1675</v>
      </c>
      <c r="AD410" s="48" t="s">
        <v>413</v>
      </c>
      <c r="AE410" s="110" t="s">
        <v>413</v>
      </c>
      <c r="AF410" s="110" t="str">
        <f>LEFT(Table114202123172726292830[[#This Row],[Barcode]],7)</f>
        <v>.</v>
      </c>
      <c r="AG410" s="50" t="s">
        <v>413</v>
      </c>
      <c r="AH410" s="124"/>
      <c r="AI410" s="145" t="s">
        <v>1636</v>
      </c>
      <c r="AJ410" t="str">
        <f>_xlfn.CONCAT("CL_",LEFT(Table114202123172726292830[[#This Row],[Location]],1),LEFT(Table114202123172726292830[[#This Row],[Location]],2),"-0",MID(Table114202123172726292830[[#This Row],[Location]],4,1),":0",RIGHT(Table114202123172726292830[[#This Row],[Location]],1))</f>
        <v>CL_EE2-05:04</v>
      </c>
    </row>
    <row r="411" spans="27:36" x14ac:dyDescent="0.35">
      <c r="AA411" s="128" t="s">
        <v>5534</v>
      </c>
      <c r="AB411" s="48" t="s">
        <v>2115</v>
      </c>
      <c r="AC411" s="10" t="s">
        <v>1676</v>
      </c>
      <c r="AD411" s="48" t="s">
        <v>413</v>
      </c>
      <c r="AE411" s="110" t="s">
        <v>413</v>
      </c>
      <c r="AF411" s="110" t="str">
        <f>LEFT(Table114202123172726292830[[#This Row],[Barcode]],7)</f>
        <v>.</v>
      </c>
      <c r="AG411" s="50" t="s">
        <v>413</v>
      </c>
      <c r="AH411" s="124"/>
      <c r="AI411" s="145" t="s">
        <v>1636</v>
      </c>
      <c r="AJ411" t="str">
        <f>_xlfn.CONCAT("CL_",LEFT(Table114202123172726292830[[#This Row],[Location]],1),LEFT(Table114202123172726292830[[#This Row],[Location]],2),"-0",MID(Table114202123172726292830[[#This Row],[Location]],4,1),":0",RIGHT(Table114202123172726292830[[#This Row],[Location]],1))</f>
        <v>CL_EE2-06:01</v>
      </c>
    </row>
    <row r="412" spans="27:36" x14ac:dyDescent="0.35">
      <c r="AA412" s="128" t="s">
        <v>5534</v>
      </c>
      <c r="AB412" s="48" t="s">
        <v>2115</v>
      </c>
      <c r="AC412" s="10" t="s">
        <v>1677</v>
      </c>
      <c r="AD412" s="48" t="s">
        <v>413</v>
      </c>
      <c r="AE412" s="110" t="s">
        <v>413</v>
      </c>
      <c r="AF412" s="110" t="str">
        <f>LEFT(Table114202123172726292830[[#This Row],[Barcode]],7)</f>
        <v>.</v>
      </c>
      <c r="AG412" s="50" t="s">
        <v>413</v>
      </c>
      <c r="AH412" s="124"/>
      <c r="AI412" s="145" t="s">
        <v>1636</v>
      </c>
      <c r="AJ412" t="str">
        <f>_xlfn.CONCAT("CL_",LEFT(Table114202123172726292830[[#This Row],[Location]],1),LEFT(Table114202123172726292830[[#This Row],[Location]],2),"-0",MID(Table114202123172726292830[[#This Row],[Location]],4,1),":0",RIGHT(Table114202123172726292830[[#This Row],[Location]],1))</f>
        <v>CL_EE2-06:02</v>
      </c>
    </row>
    <row r="413" spans="27:36" x14ac:dyDescent="0.35">
      <c r="AA413" s="128" t="s">
        <v>5534</v>
      </c>
      <c r="AB413" s="48" t="s">
        <v>2115</v>
      </c>
      <c r="AC413" s="10" t="s">
        <v>1678</v>
      </c>
      <c r="AD413" s="48" t="s">
        <v>413</v>
      </c>
      <c r="AE413" s="110" t="s">
        <v>413</v>
      </c>
      <c r="AF413" s="110" t="str">
        <f>LEFT(Table114202123172726292830[[#This Row],[Barcode]],7)</f>
        <v>.</v>
      </c>
      <c r="AG413" s="50" t="s">
        <v>413</v>
      </c>
      <c r="AH413" s="124"/>
      <c r="AI413" s="145" t="s">
        <v>1636</v>
      </c>
      <c r="AJ413" t="str">
        <f>_xlfn.CONCAT("CL_",LEFT(Table114202123172726292830[[#This Row],[Location]],1),LEFT(Table114202123172726292830[[#This Row],[Location]],2),"-0",MID(Table114202123172726292830[[#This Row],[Location]],4,1),":0",RIGHT(Table114202123172726292830[[#This Row],[Location]],1))</f>
        <v>CL_EE2-06:03</v>
      </c>
    </row>
    <row r="414" spans="27:36" x14ac:dyDescent="0.35">
      <c r="AA414" s="128" t="s">
        <v>5534</v>
      </c>
      <c r="AB414" s="48" t="s">
        <v>2115</v>
      </c>
      <c r="AC414" s="10" t="s">
        <v>1679</v>
      </c>
      <c r="AD414" s="48" t="s">
        <v>413</v>
      </c>
      <c r="AE414" s="110" t="s">
        <v>413</v>
      </c>
      <c r="AF414" s="110" t="str">
        <f>LEFT(Table114202123172726292830[[#This Row],[Barcode]],7)</f>
        <v>.</v>
      </c>
      <c r="AG414" s="50" t="s">
        <v>413</v>
      </c>
      <c r="AH414" s="124"/>
      <c r="AI414" s="145" t="s">
        <v>1636</v>
      </c>
      <c r="AJ414" t="str">
        <f>_xlfn.CONCAT("CL_",LEFT(Table114202123172726292830[[#This Row],[Location]],1),LEFT(Table114202123172726292830[[#This Row],[Location]],2),"-0",MID(Table114202123172726292830[[#This Row],[Location]],4,1),":0",RIGHT(Table114202123172726292830[[#This Row],[Location]],1))</f>
        <v>CL_EE2-06:04</v>
      </c>
    </row>
    <row r="415" spans="27:36" x14ac:dyDescent="0.35">
      <c r="AA415" s="128" t="s">
        <v>5534</v>
      </c>
      <c r="AB415" s="48" t="s">
        <v>2116</v>
      </c>
      <c r="AC415" s="10" t="s">
        <v>1680</v>
      </c>
      <c r="AD415" s="48" t="s">
        <v>413</v>
      </c>
      <c r="AE415" s="110" t="s">
        <v>413</v>
      </c>
      <c r="AF415" s="110" t="str">
        <f>LEFT(Table114202123172726292830[[#This Row],[Barcode]],7)</f>
        <v>.</v>
      </c>
      <c r="AG415" s="50" t="s">
        <v>413</v>
      </c>
      <c r="AH415" s="124"/>
      <c r="AI415" s="145" t="s">
        <v>1636</v>
      </c>
      <c r="AJ415" t="str">
        <f>_xlfn.CONCAT("CL_",LEFT(Table114202123172726292830[[#This Row],[Location]],1),LEFT(Table114202123172726292830[[#This Row],[Location]],2),"-0",MID(Table114202123172726292830[[#This Row],[Location]],4,1),":0",RIGHT(Table114202123172726292830[[#This Row],[Location]],1))</f>
        <v>CL_EE2-07:01</v>
      </c>
    </row>
    <row r="416" spans="27:36" x14ac:dyDescent="0.35">
      <c r="AA416" s="128" t="s">
        <v>5534</v>
      </c>
      <c r="AB416" s="48" t="s">
        <v>2116</v>
      </c>
      <c r="AC416" s="10" t="s">
        <v>1681</v>
      </c>
      <c r="AD416" s="48" t="s">
        <v>413</v>
      </c>
      <c r="AE416" s="110" t="s">
        <v>413</v>
      </c>
      <c r="AF416" s="110" t="str">
        <f>LEFT(Table114202123172726292830[[#This Row],[Barcode]],7)</f>
        <v>.</v>
      </c>
      <c r="AG416" s="50" t="s">
        <v>413</v>
      </c>
      <c r="AH416" s="124"/>
      <c r="AI416" s="145" t="s">
        <v>1636</v>
      </c>
      <c r="AJ416" t="str">
        <f>_xlfn.CONCAT("CL_",LEFT(Table114202123172726292830[[#This Row],[Location]],1),LEFT(Table114202123172726292830[[#This Row],[Location]],2),"-0",MID(Table114202123172726292830[[#This Row],[Location]],4,1),":0",RIGHT(Table114202123172726292830[[#This Row],[Location]],1))</f>
        <v>CL_EE2-07:02</v>
      </c>
    </row>
    <row r="417" spans="27:36" x14ac:dyDescent="0.35">
      <c r="AA417" s="128" t="s">
        <v>5534</v>
      </c>
      <c r="AB417" s="48" t="s">
        <v>2116</v>
      </c>
      <c r="AC417" s="10" t="s">
        <v>1682</v>
      </c>
      <c r="AD417" s="48" t="s">
        <v>413</v>
      </c>
      <c r="AE417" s="110" t="s">
        <v>413</v>
      </c>
      <c r="AF417" s="110" t="str">
        <f>LEFT(Table114202123172726292830[[#This Row],[Barcode]],7)</f>
        <v>.</v>
      </c>
      <c r="AG417" s="50" t="s">
        <v>413</v>
      </c>
      <c r="AH417" s="124"/>
      <c r="AI417" s="145" t="s">
        <v>1636</v>
      </c>
      <c r="AJ417" t="str">
        <f>_xlfn.CONCAT("CL_",LEFT(Table114202123172726292830[[#This Row],[Location]],1),LEFT(Table114202123172726292830[[#This Row],[Location]],2),"-0",MID(Table114202123172726292830[[#This Row],[Location]],4,1),":0",RIGHT(Table114202123172726292830[[#This Row],[Location]],1))</f>
        <v>CL_EE2-07:03</v>
      </c>
    </row>
    <row r="418" spans="27:36" x14ac:dyDescent="0.35">
      <c r="AA418" s="128" t="s">
        <v>5534</v>
      </c>
      <c r="AB418" s="48" t="s">
        <v>2116</v>
      </c>
      <c r="AC418" s="10" t="s">
        <v>1683</v>
      </c>
      <c r="AD418" s="48" t="s">
        <v>413</v>
      </c>
      <c r="AE418" s="110" t="s">
        <v>413</v>
      </c>
      <c r="AF418" s="110" t="str">
        <f>LEFT(Table114202123172726292830[[#This Row],[Barcode]],7)</f>
        <v>.</v>
      </c>
      <c r="AG418" s="50" t="s">
        <v>413</v>
      </c>
      <c r="AH418" s="124"/>
      <c r="AI418" s="145" t="s">
        <v>1636</v>
      </c>
      <c r="AJ418" t="str">
        <f>_xlfn.CONCAT("CL_",LEFT(Table114202123172726292830[[#This Row],[Location]],1),LEFT(Table114202123172726292830[[#This Row],[Location]],2),"-0",MID(Table114202123172726292830[[#This Row],[Location]],4,1),":0",RIGHT(Table114202123172726292830[[#This Row],[Location]],1))</f>
        <v>CL_EE2-07:04</v>
      </c>
    </row>
    <row r="419" spans="27:36" x14ac:dyDescent="0.35">
      <c r="AA419" s="128" t="s">
        <v>5534</v>
      </c>
      <c r="AB419" s="48" t="s">
        <v>2117</v>
      </c>
      <c r="AC419" s="10" t="s">
        <v>1684</v>
      </c>
      <c r="AD419" s="48" t="s">
        <v>3794</v>
      </c>
      <c r="AE419" s="110" t="s">
        <v>3799</v>
      </c>
      <c r="AF419" s="110" t="str">
        <f>LEFT(Table114202123172726292830[[#This Row],[Barcode]],7)</f>
        <v>PINE015</v>
      </c>
      <c r="AG419" s="50" t="s">
        <v>3769</v>
      </c>
      <c r="AH419" s="145">
        <v>12</v>
      </c>
      <c r="AI419" s="145" t="s">
        <v>2353</v>
      </c>
      <c r="AJ419" t="str">
        <f>_xlfn.CONCAT("CL_",LEFT(Table114202123172726292830[[#This Row],[Location]],1),LEFT(Table114202123172726292830[[#This Row],[Location]],2),"-0",MID(Table114202123172726292830[[#This Row],[Location]],4,1),":0",RIGHT(Table114202123172726292830[[#This Row],[Location]],1))</f>
        <v>CL_EE3-01:01</v>
      </c>
    </row>
    <row r="420" spans="27:36" x14ac:dyDescent="0.35">
      <c r="AA420" s="128" t="s">
        <v>5534</v>
      </c>
      <c r="AB420" s="48" t="s">
        <v>2117</v>
      </c>
      <c r="AC420" s="10" t="s">
        <v>1685</v>
      </c>
      <c r="AD420" s="48" t="s">
        <v>829</v>
      </c>
      <c r="AE420" s="110" t="s">
        <v>1083</v>
      </c>
      <c r="AF420" s="110" t="str">
        <f>LEFT(Table114202123172726292830[[#This Row],[Barcode]],7)</f>
        <v>LDOS040</v>
      </c>
      <c r="AG420" s="50" t="s">
        <v>4305</v>
      </c>
      <c r="AH420" s="145">
        <v>10</v>
      </c>
      <c r="AI420" s="145" t="s">
        <v>2353</v>
      </c>
      <c r="AJ420" t="str">
        <f>_xlfn.CONCAT("CL_",LEFT(Table114202123172726292830[[#This Row],[Location]],1),LEFT(Table114202123172726292830[[#This Row],[Location]],2),"-0",MID(Table114202123172726292830[[#This Row],[Location]],4,1),":0",RIGHT(Table114202123172726292830[[#This Row],[Location]],1))</f>
        <v>CL_EE3-01:02</v>
      </c>
    </row>
    <row r="421" spans="27:36" x14ac:dyDescent="0.35">
      <c r="AA421" s="128" t="s">
        <v>5534</v>
      </c>
      <c r="AB421" s="48" t="s">
        <v>2117</v>
      </c>
      <c r="AC421" s="10" t="s">
        <v>1686</v>
      </c>
      <c r="AD421" s="48" t="s">
        <v>834</v>
      </c>
      <c r="AE421" s="110" t="s">
        <v>1150</v>
      </c>
      <c r="AF421" s="110" t="str">
        <f>LEFT(Table114202123172726292830[[#This Row],[Barcode]],7)</f>
        <v>OROB054</v>
      </c>
      <c r="AG421" s="50" t="s">
        <v>4306</v>
      </c>
      <c r="AH421" s="145">
        <v>24</v>
      </c>
      <c r="AI421" s="145" t="s">
        <v>2353</v>
      </c>
      <c r="AJ421" t="str">
        <f>_xlfn.CONCAT("CL_",LEFT(Table114202123172726292830[[#This Row],[Location]],1),LEFT(Table114202123172726292830[[#This Row],[Location]],2),"-0",MID(Table114202123172726292830[[#This Row],[Location]],4,1),":0",RIGHT(Table114202123172726292830[[#This Row],[Location]],1))</f>
        <v>CL_EE3-01:03</v>
      </c>
    </row>
    <row r="422" spans="27:36" x14ac:dyDescent="0.35">
      <c r="AA422" s="128" t="s">
        <v>5534</v>
      </c>
      <c r="AB422" s="48" t="s">
        <v>2117</v>
      </c>
      <c r="AC422" s="10" t="s">
        <v>1687</v>
      </c>
      <c r="AD422" s="48" t="s">
        <v>413</v>
      </c>
      <c r="AE422" s="110" t="s">
        <v>413</v>
      </c>
      <c r="AF422" s="110" t="str">
        <f>LEFT(Table114202123172726292830[[#This Row],[Barcode]],7)</f>
        <v>.</v>
      </c>
      <c r="AG422" s="50" t="s">
        <v>413</v>
      </c>
      <c r="AH422" s="145"/>
      <c r="AI422" s="145" t="s">
        <v>1636</v>
      </c>
      <c r="AJ422" t="str">
        <f>_xlfn.CONCAT("CL_",LEFT(Table114202123172726292830[[#This Row],[Location]],1),LEFT(Table114202123172726292830[[#This Row],[Location]],2),"-0",MID(Table114202123172726292830[[#This Row],[Location]],4,1),":0",RIGHT(Table114202123172726292830[[#This Row],[Location]],1))</f>
        <v>CL_EE3-01:04</v>
      </c>
    </row>
    <row r="423" spans="27:36" x14ac:dyDescent="0.35">
      <c r="AA423" s="128" t="s">
        <v>5534</v>
      </c>
      <c r="AB423" s="48" t="s">
        <v>2118</v>
      </c>
      <c r="AC423" s="10" t="s">
        <v>1688</v>
      </c>
      <c r="AD423" s="48" t="s">
        <v>829</v>
      </c>
      <c r="AE423" s="110" t="s">
        <v>1083</v>
      </c>
      <c r="AF423" s="110" t="str">
        <f>LEFT(Table114202123172726292830[[#This Row],[Barcode]],7)</f>
        <v>LDOS040</v>
      </c>
      <c r="AG423" s="50" t="s">
        <v>4305</v>
      </c>
      <c r="AH423" s="145">
        <v>49</v>
      </c>
      <c r="AI423" s="145" t="s">
        <v>2353</v>
      </c>
      <c r="AJ423" t="str">
        <f>_xlfn.CONCAT("CL_",LEFT(Table114202123172726292830[[#This Row],[Location]],1),LEFT(Table114202123172726292830[[#This Row],[Location]],2),"-0",MID(Table114202123172726292830[[#This Row],[Location]],4,1),":0",RIGHT(Table114202123172726292830[[#This Row],[Location]],1))</f>
        <v>CL_EE3-02:01</v>
      </c>
    </row>
    <row r="424" spans="27:36" x14ac:dyDescent="0.35">
      <c r="AA424" s="128" t="s">
        <v>5534</v>
      </c>
      <c r="AB424" s="48" t="s">
        <v>2118</v>
      </c>
      <c r="AC424" s="10" t="s">
        <v>1689</v>
      </c>
      <c r="AD424" s="48" t="s">
        <v>413</v>
      </c>
      <c r="AE424" s="110" t="s">
        <v>413</v>
      </c>
      <c r="AF424" s="110" t="str">
        <f>LEFT(Table114202123172726292830[[#This Row],[Barcode]],7)</f>
        <v>.</v>
      </c>
      <c r="AG424" s="50" t="s">
        <v>413</v>
      </c>
      <c r="AH424" s="145"/>
      <c r="AI424" s="145" t="s">
        <v>1636</v>
      </c>
      <c r="AJ424" t="str">
        <f>_xlfn.CONCAT("CL_",LEFT(Table114202123172726292830[[#This Row],[Location]],1),LEFT(Table114202123172726292830[[#This Row],[Location]],2),"-0",MID(Table114202123172726292830[[#This Row],[Location]],4,1),":0",RIGHT(Table114202123172726292830[[#This Row],[Location]],1))</f>
        <v>CL_EE3-02:02</v>
      </c>
    </row>
    <row r="425" spans="27:36" x14ac:dyDescent="0.35">
      <c r="AA425" s="128" t="s">
        <v>5534</v>
      </c>
      <c r="AB425" s="48" t="s">
        <v>2118</v>
      </c>
      <c r="AC425" s="10" t="s">
        <v>1690</v>
      </c>
      <c r="AD425" s="48" t="s">
        <v>413</v>
      </c>
      <c r="AE425" s="110" t="s">
        <v>413</v>
      </c>
      <c r="AF425" s="110" t="str">
        <f>LEFT(Table114202123172726292830[[#This Row],[Barcode]],7)</f>
        <v>.</v>
      </c>
      <c r="AG425" s="50" t="s">
        <v>413</v>
      </c>
      <c r="AH425" s="145"/>
      <c r="AI425" s="145" t="s">
        <v>1636</v>
      </c>
      <c r="AJ425" t="str">
        <f>_xlfn.CONCAT("CL_",LEFT(Table114202123172726292830[[#This Row],[Location]],1),LEFT(Table114202123172726292830[[#This Row],[Location]],2),"-0",MID(Table114202123172726292830[[#This Row],[Location]],4,1),":0",RIGHT(Table114202123172726292830[[#This Row],[Location]],1))</f>
        <v>CL_EE3-02:03</v>
      </c>
    </row>
    <row r="426" spans="27:36" x14ac:dyDescent="0.35">
      <c r="AA426" s="128" t="s">
        <v>5534</v>
      </c>
      <c r="AB426" s="48" t="s">
        <v>2118</v>
      </c>
      <c r="AC426" s="10" t="s">
        <v>1691</v>
      </c>
      <c r="AD426" s="48" t="s">
        <v>413</v>
      </c>
      <c r="AE426" s="110" t="s">
        <v>413</v>
      </c>
      <c r="AF426" s="110" t="str">
        <f>LEFT(Table114202123172726292830[[#This Row],[Barcode]],7)</f>
        <v>.</v>
      </c>
      <c r="AG426" s="50" t="s">
        <v>413</v>
      </c>
      <c r="AH426" s="145"/>
      <c r="AI426" s="145" t="s">
        <v>1636</v>
      </c>
      <c r="AJ426" t="str">
        <f>_xlfn.CONCAT("CL_",LEFT(Table114202123172726292830[[#This Row],[Location]],1),LEFT(Table114202123172726292830[[#This Row],[Location]],2),"-0",MID(Table114202123172726292830[[#This Row],[Location]],4,1),":0",RIGHT(Table114202123172726292830[[#This Row],[Location]],1))</f>
        <v>CL_EE3-02:04</v>
      </c>
    </row>
    <row r="427" spans="27:36" x14ac:dyDescent="0.35">
      <c r="AA427" s="128" t="s">
        <v>5534</v>
      </c>
      <c r="AB427" s="48" t="s">
        <v>2119</v>
      </c>
      <c r="AC427" s="10" t="s">
        <v>1692</v>
      </c>
      <c r="AD427" s="48" t="s">
        <v>832</v>
      </c>
      <c r="AE427" s="110" t="s">
        <v>1111</v>
      </c>
      <c r="AF427" s="110" t="str">
        <f>LEFT(Table114202123172726292830[[#This Row],[Barcode]],7)</f>
        <v>NYFL014</v>
      </c>
      <c r="AG427" s="50" t="s">
        <v>3964</v>
      </c>
      <c r="AH427" s="145">
        <v>42</v>
      </c>
      <c r="AI427" s="145" t="s">
        <v>2353</v>
      </c>
      <c r="AJ427" t="str">
        <f>_xlfn.CONCAT("CL_",LEFT(Table114202123172726292830[[#This Row],[Location]],1),LEFT(Table114202123172726292830[[#This Row],[Location]],2),"-0",MID(Table114202123172726292830[[#This Row],[Location]],4,1),":0",RIGHT(Table114202123172726292830[[#This Row],[Location]],1))</f>
        <v>CL_EE3-03:01</v>
      </c>
    </row>
    <row r="428" spans="27:36" x14ac:dyDescent="0.35">
      <c r="AA428" s="128" t="s">
        <v>5534</v>
      </c>
      <c r="AB428" s="48" t="s">
        <v>2119</v>
      </c>
      <c r="AC428" s="10" t="s">
        <v>1693</v>
      </c>
      <c r="AD428" s="48" t="s">
        <v>413</v>
      </c>
      <c r="AE428" s="110" t="s">
        <v>413</v>
      </c>
      <c r="AF428" s="110" t="str">
        <f>LEFT(Table114202123172726292830[[#This Row],[Barcode]],7)</f>
        <v>.</v>
      </c>
      <c r="AG428" s="50" t="s">
        <v>413</v>
      </c>
      <c r="AH428" s="145"/>
      <c r="AI428" s="145" t="s">
        <v>1636</v>
      </c>
      <c r="AJ428" t="str">
        <f>_xlfn.CONCAT("CL_",LEFT(Table114202123172726292830[[#This Row],[Location]],1),LEFT(Table114202123172726292830[[#This Row],[Location]],2),"-0",MID(Table114202123172726292830[[#This Row],[Location]],4,1),":0",RIGHT(Table114202123172726292830[[#This Row],[Location]],1))</f>
        <v>CL_EE3-03:02</v>
      </c>
    </row>
    <row r="429" spans="27:36" x14ac:dyDescent="0.35">
      <c r="AA429" s="128" t="s">
        <v>5534</v>
      </c>
      <c r="AB429" s="48" t="s">
        <v>2119</v>
      </c>
      <c r="AC429" s="10" t="s">
        <v>1694</v>
      </c>
      <c r="AD429" s="48" t="s">
        <v>413</v>
      </c>
      <c r="AE429" s="110" t="s">
        <v>413</v>
      </c>
      <c r="AF429" s="110" t="str">
        <f>LEFT(Table114202123172726292830[[#This Row],[Barcode]],7)</f>
        <v>.</v>
      </c>
      <c r="AG429" s="50" t="s">
        <v>413</v>
      </c>
      <c r="AH429" s="145"/>
      <c r="AI429" s="145" t="s">
        <v>1636</v>
      </c>
      <c r="AJ429" t="str">
        <f>_xlfn.CONCAT("CL_",LEFT(Table114202123172726292830[[#This Row],[Location]],1),LEFT(Table114202123172726292830[[#This Row],[Location]],2),"-0",MID(Table114202123172726292830[[#This Row],[Location]],4,1),":0",RIGHT(Table114202123172726292830[[#This Row],[Location]],1))</f>
        <v>CL_EE3-03:03</v>
      </c>
    </row>
    <row r="430" spans="27:36" x14ac:dyDescent="0.35">
      <c r="AA430" s="128" t="s">
        <v>5534</v>
      </c>
      <c r="AB430" s="48" t="s">
        <v>2119</v>
      </c>
      <c r="AC430" s="10" t="s">
        <v>1695</v>
      </c>
      <c r="AD430" s="48" t="s">
        <v>413</v>
      </c>
      <c r="AE430" s="110" t="s">
        <v>413</v>
      </c>
      <c r="AF430" s="110" t="str">
        <f>LEFT(Table114202123172726292830[[#This Row],[Barcode]],7)</f>
        <v>.</v>
      </c>
      <c r="AG430" s="50" t="s">
        <v>413</v>
      </c>
      <c r="AH430" s="145"/>
      <c r="AI430" s="145" t="s">
        <v>1636</v>
      </c>
      <c r="AJ430" t="str">
        <f>_xlfn.CONCAT("CL_",LEFT(Table114202123172726292830[[#This Row],[Location]],1),LEFT(Table114202123172726292830[[#This Row],[Location]],2),"-0",MID(Table114202123172726292830[[#This Row],[Location]],4,1),":0",RIGHT(Table114202123172726292830[[#This Row],[Location]],1))</f>
        <v>CL_EE3-03:04</v>
      </c>
    </row>
    <row r="431" spans="27:36" x14ac:dyDescent="0.35">
      <c r="AA431" s="128" t="s">
        <v>5534</v>
      </c>
      <c r="AB431" s="48" t="s">
        <v>2120</v>
      </c>
      <c r="AC431" s="10" t="s">
        <v>1696</v>
      </c>
      <c r="AD431" s="48" t="s">
        <v>3801</v>
      </c>
      <c r="AE431" s="110" t="s">
        <v>3806</v>
      </c>
      <c r="AF431" s="110" t="str">
        <f>LEFT(Table114202123172726292830[[#This Row],[Barcode]],7)</f>
        <v>DURP006</v>
      </c>
      <c r="AG431" s="50" t="s">
        <v>3779</v>
      </c>
      <c r="AH431" s="145">
        <v>6</v>
      </c>
      <c r="AI431" s="145" t="s">
        <v>2353</v>
      </c>
      <c r="AJ431" t="str">
        <f>_xlfn.CONCAT("CL_",LEFT(Table114202123172726292830[[#This Row],[Location]],1),LEFT(Table114202123172726292830[[#This Row],[Location]],2),"-0",MID(Table114202123172726292830[[#This Row],[Location]],4,1),":0",RIGHT(Table114202123172726292830[[#This Row],[Location]],1))</f>
        <v>CL_EE3-04:01</v>
      </c>
    </row>
    <row r="432" spans="27:36" x14ac:dyDescent="0.35">
      <c r="AA432" s="128" t="s">
        <v>5534</v>
      </c>
      <c r="AB432" s="48" t="s">
        <v>2120</v>
      </c>
      <c r="AC432" s="10" t="s">
        <v>1697</v>
      </c>
      <c r="AD432" s="48" t="s">
        <v>832</v>
      </c>
      <c r="AE432" s="110" t="s">
        <v>1111</v>
      </c>
      <c r="AF432" s="110" t="str">
        <f>LEFT(Table114202123172726292830[[#This Row],[Barcode]],7)</f>
        <v>NYFL014</v>
      </c>
      <c r="AG432" s="50" t="s">
        <v>3929</v>
      </c>
      <c r="AH432" s="145">
        <v>4</v>
      </c>
      <c r="AI432" s="145" t="s">
        <v>2353</v>
      </c>
      <c r="AJ432" t="str">
        <f>_xlfn.CONCAT("CL_",LEFT(Table114202123172726292830[[#This Row],[Location]],1),LEFT(Table114202123172726292830[[#This Row],[Location]],2),"-0",MID(Table114202123172726292830[[#This Row],[Location]],4,1),":0",RIGHT(Table114202123172726292830[[#This Row],[Location]],1))</f>
        <v>CL_EE3-04:02</v>
      </c>
    </row>
    <row r="433" spans="27:36" x14ac:dyDescent="0.35">
      <c r="AA433" s="128" t="s">
        <v>5534</v>
      </c>
      <c r="AB433" s="48" t="s">
        <v>2120</v>
      </c>
      <c r="AC433" s="10" t="s">
        <v>1698</v>
      </c>
      <c r="AD433" s="48" t="s">
        <v>829</v>
      </c>
      <c r="AE433" s="110" t="s">
        <v>1083</v>
      </c>
      <c r="AF433" s="110" t="str">
        <f>LEFT(Table114202123172726292830[[#This Row],[Barcode]],7)</f>
        <v>LDOS040</v>
      </c>
      <c r="AG433" s="50" t="s">
        <v>4307</v>
      </c>
      <c r="AH433" s="145">
        <v>20</v>
      </c>
      <c r="AI433" s="145" t="s">
        <v>2353</v>
      </c>
      <c r="AJ433" t="str">
        <f>_xlfn.CONCAT("CL_",LEFT(Table114202123172726292830[[#This Row],[Location]],1),LEFT(Table114202123172726292830[[#This Row],[Location]],2),"-0",MID(Table114202123172726292830[[#This Row],[Location]],4,1),":0",RIGHT(Table114202123172726292830[[#This Row],[Location]],1))</f>
        <v>CL_EE3-04:03</v>
      </c>
    </row>
    <row r="434" spans="27:36" x14ac:dyDescent="0.35">
      <c r="AA434" s="128" t="s">
        <v>5534</v>
      </c>
      <c r="AB434" s="48" t="s">
        <v>2120</v>
      </c>
      <c r="AC434" s="10" t="s">
        <v>1699</v>
      </c>
      <c r="AD434" s="48" t="s">
        <v>829</v>
      </c>
      <c r="AE434" s="110" t="s">
        <v>1083</v>
      </c>
      <c r="AF434" s="110" t="str">
        <f>LEFT(Table114202123172726292830[[#This Row],[Barcode]],7)</f>
        <v>LDOS040</v>
      </c>
      <c r="AG434" s="50" t="s">
        <v>4308</v>
      </c>
      <c r="AH434" s="145">
        <v>14</v>
      </c>
      <c r="AI434" s="145" t="s">
        <v>2353</v>
      </c>
      <c r="AJ434" t="str">
        <f>_xlfn.CONCAT("CL_",LEFT(Table114202123172726292830[[#This Row],[Location]],1),LEFT(Table114202123172726292830[[#This Row],[Location]],2),"-0",MID(Table114202123172726292830[[#This Row],[Location]],4,1),":0",RIGHT(Table114202123172726292830[[#This Row],[Location]],1))</f>
        <v>CL_EE3-04:04</v>
      </c>
    </row>
    <row r="435" spans="27:36" x14ac:dyDescent="0.35">
      <c r="AA435" s="128" t="s">
        <v>5534</v>
      </c>
      <c r="AB435" s="48" t="s">
        <v>2121</v>
      </c>
      <c r="AC435" s="10" t="s">
        <v>1700</v>
      </c>
      <c r="AD435" s="48" t="s">
        <v>3794</v>
      </c>
      <c r="AE435" s="110" t="s">
        <v>3797</v>
      </c>
      <c r="AF435" s="110" t="str">
        <f>LEFT(Table114202123172726292830[[#This Row],[Barcode]],7)</f>
        <v>PINE018</v>
      </c>
      <c r="AG435" s="50" t="s">
        <v>3763</v>
      </c>
      <c r="AH435" s="145">
        <v>46</v>
      </c>
      <c r="AI435" s="145" t="s">
        <v>2353</v>
      </c>
      <c r="AJ435" t="str">
        <f>_xlfn.CONCAT("CL_",LEFT(Table114202123172726292830[[#This Row],[Location]],1),LEFT(Table114202123172726292830[[#This Row],[Location]],2),"-0",MID(Table114202123172726292830[[#This Row],[Location]],4,1),":0",RIGHT(Table114202123172726292830[[#This Row],[Location]],1))</f>
        <v>CL_EE3-05:01</v>
      </c>
    </row>
    <row r="436" spans="27:36" x14ac:dyDescent="0.35">
      <c r="AA436" s="128" t="s">
        <v>5534</v>
      </c>
      <c r="AB436" s="48" t="s">
        <v>2121</v>
      </c>
      <c r="AC436" s="10" t="s">
        <v>1701</v>
      </c>
      <c r="AD436" s="48" t="s">
        <v>413</v>
      </c>
      <c r="AE436" s="110" t="s">
        <v>413</v>
      </c>
      <c r="AF436" s="110" t="str">
        <f>LEFT(Table114202123172726292830[[#This Row],[Barcode]],7)</f>
        <v>.</v>
      </c>
      <c r="AG436" s="50" t="s">
        <v>413</v>
      </c>
      <c r="AH436" s="145"/>
      <c r="AI436" s="145" t="s">
        <v>1636</v>
      </c>
      <c r="AJ436" t="str">
        <f>_xlfn.CONCAT("CL_",LEFT(Table114202123172726292830[[#This Row],[Location]],1),LEFT(Table114202123172726292830[[#This Row],[Location]],2),"-0",MID(Table114202123172726292830[[#This Row],[Location]],4,1),":0",RIGHT(Table114202123172726292830[[#This Row],[Location]],1))</f>
        <v>CL_EE3-05:02</v>
      </c>
    </row>
    <row r="437" spans="27:36" x14ac:dyDescent="0.35">
      <c r="AA437" s="128" t="s">
        <v>5534</v>
      </c>
      <c r="AB437" s="48" t="s">
        <v>2121</v>
      </c>
      <c r="AC437" s="10" t="s">
        <v>1702</v>
      </c>
      <c r="AD437" s="48" t="s">
        <v>413</v>
      </c>
      <c r="AE437" s="110" t="s">
        <v>413</v>
      </c>
      <c r="AF437" s="110" t="str">
        <f>LEFT(Table114202123172726292830[[#This Row],[Barcode]],7)</f>
        <v>.</v>
      </c>
      <c r="AG437" s="50" t="s">
        <v>413</v>
      </c>
      <c r="AH437" s="145"/>
      <c r="AI437" s="145" t="s">
        <v>1636</v>
      </c>
      <c r="AJ437" t="str">
        <f>_xlfn.CONCAT("CL_",LEFT(Table114202123172726292830[[#This Row],[Location]],1),LEFT(Table114202123172726292830[[#This Row],[Location]],2),"-0",MID(Table114202123172726292830[[#This Row],[Location]],4,1),":0",RIGHT(Table114202123172726292830[[#This Row],[Location]],1))</f>
        <v>CL_EE3-05:03</v>
      </c>
    </row>
    <row r="438" spans="27:36" x14ac:dyDescent="0.35">
      <c r="AA438" s="128" t="s">
        <v>5534</v>
      </c>
      <c r="AB438" s="48" t="s">
        <v>2121</v>
      </c>
      <c r="AC438" s="10" t="s">
        <v>1703</v>
      </c>
      <c r="AD438" s="48" t="s">
        <v>413</v>
      </c>
      <c r="AE438" s="110" t="s">
        <v>413</v>
      </c>
      <c r="AF438" s="110" t="str">
        <f>LEFT(Table114202123172726292830[[#This Row],[Barcode]],7)</f>
        <v>.</v>
      </c>
      <c r="AG438" s="50" t="s">
        <v>413</v>
      </c>
      <c r="AH438" s="145"/>
      <c r="AI438" s="145" t="s">
        <v>1636</v>
      </c>
      <c r="AJ438" t="str">
        <f>_xlfn.CONCAT("CL_",LEFT(Table114202123172726292830[[#This Row],[Location]],1),LEFT(Table114202123172726292830[[#This Row],[Location]],2),"-0",MID(Table114202123172726292830[[#This Row],[Location]],4,1),":0",RIGHT(Table114202123172726292830[[#This Row],[Location]],1))</f>
        <v>CL_EE3-05:04</v>
      </c>
    </row>
    <row r="439" spans="27:36" x14ac:dyDescent="0.35">
      <c r="AA439" s="128" t="s">
        <v>5534</v>
      </c>
      <c r="AB439" s="48" t="s">
        <v>2122</v>
      </c>
      <c r="AC439" s="51" t="s">
        <v>1704</v>
      </c>
      <c r="AD439" s="48" t="s">
        <v>915</v>
      </c>
      <c r="AE439" s="110" t="s">
        <v>1100</v>
      </c>
      <c r="AF439" s="110" t="str">
        <f>LEFT(Table114202123172726292830[[#This Row],[Barcode]],7)</f>
        <v>KING002</v>
      </c>
      <c r="AG439" s="50" t="s">
        <v>3773</v>
      </c>
      <c r="AH439" s="145">
        <v>7</v>
      </c>
      <c r="AI439" s="145" t="s">
        <v>2353</v>
      </c>
      <c r="AJ439" t="str">
        <f>_xlfn.CONCAT("CL_",LEFT(Table114202123172726292830[[#This Row],[Location]],1),LEFT(Table114202123172726292830[[#This Row],[Location]],2),"-0",MID(Table114202123172726292830[[#This Row],[Location]],4,1),":0",RIGHT(Table114202123172726292830[[#This Row],[Location]],1))</f>
        <v>CL_EE3-06:01</v>
      </c>
    </row>
    <row r="440" spans="27:36" x14ac:dyDescent="0.35">
      <c r="AA440" s="128" t="s">
        <v>5534</v>
      </c>
      <c r="AB440" s="48" t="s">
        <v>2122</v>
      </c>
      <c r="AC440" s="51" t="s">
        <v>1705</v>
      </c>
      <c r="AD440" s="48" t="s">
        <v>1475</v>
      </c>
      <c r="AE440" s="110" t="s">
        <v>1634</v>
      </c>
      <c r="AF440" s="157" t="str">
        <f>LEFT(Table114202123172726292830[[#This Row],[Barcode]],7)</f>
        <v>KOKO011</v>
      </c>
      <c r="AG440" s="146" t="s">
        <v>4309</v>
      </c>
      <c r="AH440" s="124">
        <v>37</v>
      </c>
      <c r="AI440" s="145" t="s">
        <v>2353</v>
      </c>
      <c r="AJ440" t="str">
        <f>_xlfn.CONCAT("CL_",LEFT(Table114202123172726292830[[#This Row],[Location]],1),LEFT(Table114202123172726292830[[#This Row],[Location]],2),"-0",MID(Table114202123172726292830[[#This Row],[Location]],4,1),":0",RIGHT(Table114202123172726292830[[#This Row],[Location]],1))</f>
        <v>CL_EE3-06:02</v>
      </c>
    </row>
    <row r="441" spans="27:36" x14ac:dyDescent="0.35">
      <c r="AA441" s="128" t="s">
        <v>5534</v>
      </c>
      <c r="AB441" s="48" t="s">
        <v>2122</v>
      </c>
      <c r="AC441" s="51" t="s">
        <v>1706</v>
      </c>
      <c r="AD441" s="48" t="s">
        <v>413</v>
      </c>
      <c r="AE441" s="110" t="s">
        <v>413</v>
      </c>
      <c r="AF441" s="157" t="str">
        <f>LEFT(Table114202123172726292830[[#This Row],[Barcode]],7)</f>
        <v>.</v>
      </c>
      <c r="AG441" s="146" t="s">
        <v>413</v>
      </c>
      <c r="AH441" s="124"/>
      <c r="AI441" s="145" t="s">
        <v>1636</v>
      </c>
      <c r="AJ441" t="str">
        <f>_xlfn.CONCAT("CL_",LEFT(Table114202123172726292830[[#This Row],[Location]],1),LEFT(Table114202123172726292830[[#This Row],[Location]],2),"-0",MID(Table114202123172726292830[[#This Row],[Location]],4,1),":0",RIGHT(Table114202123172726292830[[#This Row],[Location]],1))</f>
        <v>CL_EE3-06:03</v>
      </c>
    </row>
    <row r="442" spans="27:36" x14ac:dyDescent="0.35">
      <c r="AA442" s="128" t="s">
        <v>5534</v>
      </c>
      <c r="AB442" s="48" t="s">
        <v>2122</v>
      </c>
      <c r="AC442" s="51" t="s">
        <v>1707</v>
      </c>
      <c r="AD442" s="48" t="s">
        <v>413</v>
      </c>
      <c r="AE442" s="110" t="s">
        <v>413</v>
      </c>
      <c r="AF442" s="157" t="str">
        <f>LEFT(Table114202123172726292830[[#This Row],[Barcode]],7)</f>
        <v>.</v>
      </c>
      <c r="AG442" s="146" t="s">
        <v>413</v>
      </c>
      <c r="AH442" s="124"/>
      <c r="AI442" s="145" t="s">
        <v>1636</v>
      </c>
      <c r="AJ442" t="str">
        <f>_xlfn.CONCAT("CL_",LEFT(Table114202123172726292830[[#This Row],[Location]],1),LEFT(Table114202123172726292830[[#This Row],[Location]],2),"-0",MID(Table114202123172726292830[[#This Row],[Location]],4,1),":0",RIGHT(Table114202123172726292830[[#This Row],[Location]],1))</f>
        <v>CL_EE3-06:04</v>
      </c>
    </row>
    <row r="443" spans="27:36" x14ac:dyDescent="0.35">
      <c r="AA443" s="128" t="s">
        <v>5534</v>
      </c>
      <c r="AB443" s="48" t="s">
        <v>2094</v>
      </c>
      <c r="AC443" s="10" t="s">
        <v>1708</v>
      </c>
      <c r="AD443" s="48" t="s">
        <v>832</v>
      </c>
      <c r="AE443" s="110" t="s">
        <v>1111</v>
      </c>
      <c r="AF443" s="110" t="str">
        <f>LEFT(Table114202123172726292830[[#This Row],[Barcode]],7)</f>
        <v>NYFL014</v>
      </c>
      <c r="AG443" s="50" t="s">
        <v>3931</v>
      </c>
      <c r="AH443" s="47">
        <v>51</v>
      </c>
      <c r="AI443" s="145" t="s">
        <v>2353</v>
      </c>
      <c r="AJ443" t="str">
        <f>_xlfn.CONCAT("CL_",LEFT(Table114202123172726292830[[#This Row],[Location]],1),LEFT(Table114202123172726292830[[#This Row],[Location]],2),"-0",MID(Table114202123172726292830[[#This Row],[Location]],4,1),":0",RIGHT(Table114202123172726292830[[#This Row],[Location]],1))</f>
        <v>CL_EE3-07:01</v>
      </c>
    </row>
    <row r="444" spans="27:36" x14ac:dyDescent="0.35">
      <c r="AA444" s="128" t="s">
        <v>5534</v>
      </c>
      <c r="AB444" s="48" t="s">
        <v>2094</v>
      </c>
      <c r="AC444" s="10" t="s">
        <v>1709</v>
      </c>
      <c r="AD444" s="48" t="s">
        <v>413</v>
      </c>
      <c r="AE444" s="110" t="s">
        <v>413</v>
      </c>
      <c r="AF444" s="157" t="str">
        <f>LEFT(Table114202123172726292830[[#This Row],[Barcode]],7)</f>
        <v>.</v>
      </c>
      <c r="AG444" s="130" t="s">
        <v>413</v>
      </c>
      <c r="AH444" s="124"/>
      <c r="AI444" s="145" t="s">
        <v>1636</v>
      </c>
      <c r="AJ444" t="str">
        <f>_xlfn.CONCAT("CL_",LEFT(Table114202123172726292830[[#This Row],[Location]],1),LEFT(Table114202123172726292830[[#This Row],[Location]],2),"-0",MID(Table114202123172726292830[[#This Row],[Location]],4,1),":0",RIGHT(Table114202123172726292830[[#This Row],[Location]],1))</f>
        <v>CL_EE3-07:02</v>
      </c>
    </row>
    <row r="445" spans="27:36" x14ac:dyDescent="0.35">
      <c r="AA445" s="128" t="s">
        <v>5534</v>
      </c>
      <c r="AB445" s="48" t="s">
        <v>2094</v>
      </c>
      <c r="AC445" s="10" t="s">
        <v>1710</v>
      </c>
      <c r="AD445" s="48" t="s">
        <v>413</v>
      </c>
      <c r="AE445" s="110" t="s">
        <v>413</v>
      </c>
      <c r="AF445" s="157" t="str">
        <f>LEFT(Table114202123172726292830[[#This Row],[Barcode]],7)</f>
        <v>.</v>
      </c>
      <c r="AG445" s="146" t="s">
        <v>413</v>
      </c>
      <c r="AH445" s="124"/>
      <c r="AI445" s="145" t="s">
        <v>1636</v>
      </c>
      <c r="AJ445" t="str">
        <f>_xlfn.CONCAT("CL_",LEFT(Table114202123172726292830[[#This Row],[Location]],1),LEFT(Table114202123172726292830[[#This Row],[Location]],2),"-0",MID(Table114202123172726292830[[#This Row],[Location]],4,1),":0",RIGHT(Table114202123172726292830[[#This Row],[Location]],1))</f>
        <v>CL_EE3-07:03</v>
      </c>
    </row>
    <row r="446" spans="27:36" x14ac:dyDescent="0.35">
      <c r="AA446" s="128" t="s">
        <v>5534</v>
      </c>
      <c r="AB446" s="48" t="s">
        <v>2094</v>
      </c>
      <c r="AC446" s="10" t="s">
        <v>1711</v>
      </c>
      <c r="AD446" s="48" t="s">
        <v>413</v>
      </c>
      <c r="AE446" s="110" t="s">
        <v>413</v>
      </c>
      <c r="AF446" s="157" t="str">
        <f>LEFT(Table114202123172726292830[[#This Row],[Barcode]],7)</f>
        <v>.</v>
      </c>
      <c r="AG446" s="146" t="s">
        <v>413</v>
      </c>
      <c r="AH446" s="124"/>
      <c r="AI446" s="145" t="s">
        <v>1636</v>
      </c>
      <c r="AJ446" t="str">
        <f>_xlfn.CONCAT("CL_",LEFT(Table114202123172726292830[[#This Row],[Location]],1),LEFT(Table114202123172726292830[[#This Row],[Location]],2),"-0",MID(Table114202123172726292830[[#This Row],[Location]],4,1),":0",RIGHT(Table114202123172726292830[[#This Row],[Location]],1))</f>
        <v>CL_EE3-07:04</v>
      </c>
    </row>
    <row r="447" spans="27:36" x14ac:dyDescent="0.35">
      <c r="AA447" s="128" t="s">
        <v>5534</v>
      </c>
      <c r="AB447" s="148"/>
      <c r="AC447" s="149"/>
      <c r="AD447" s="148"/>
      <c r="AE447" s="150"/>
      <c r="AF447" s="150" t="str">
        <f>LEFT(Table114202123172726292830[[#This Row],[Barcode]],7)</f>
        <v/>
      </c>
      <c r="AG447" s="151"/>
      <c r="AH447" s="152"/>
      <c r="AI447" s="153"/>
      <c r="AJ447" t="str">
        <f>_xlfn.CONCAT("CL_",LEFT(Table114202123172726292830[[#This Row],[Location]],1),LEFT(Table114202123172726292830[[#This Row],[Location]],2),"-0",MID(Table114202123172726292830[[#This Row],[Location]],4,1),":0",RIGHT(Table114202123172726292830[[#This Row],[Location]],1))</f>
        <v>CL_-0:0</v>
      </c>
    </row>
    <row r="448" spans="27:36" x14ac:dyDescent="0.35">
      <c r="AA448" s="128" t="s">
        <v>5534</v>
      </c>
      <c r="AB448" s="148"/>
      <c r="AC448" s="149"/>
      <c r="AD448" s="148"/>
      <c r="AE448" s="150"/>
      <c r="AF448" s="150" t="str">
        <f>LEFT(Table114202123172726292830[[#This Row],[Barcode]],7)</f>
        <v/>
      </c>
      <c r="AG448" s="151"/>
      <c r="AH448" s="152"/>
      <c r="AI448" s="153"/>
      <c r="AJ448" t="str">
        <f>_xlfn.CONCAT("CL_",LEFT(Table114202123172726292830[[#This Row],[Location]],1),LEFT(Table114202123172726292830[[#This Row],[Location]],2),"-0",MID(Table114202123172726292830[[#This Row],[Location]],4,1),":0",RIGHT(Table114202123172726292830[[#This Row],[Location]],1))</f>
        <v>CL_-0:0</v>
      </c>
    </row>
    <row r="449" spans="27:36" x14ac:dyDescent="0.35">
      <c r="AA449" s="128" t="s">
        <v>5534</v>
      </c>
      <c r="AB449" s="148"/>
      <c r="AC449" s="149"/>
      <c r="AD449" s="148"/>
      <c r="AE449" s="150"/>
      <c r="AF449" s="150" t="str">
        <f>LEFT(Table114202123172726292830[[#This Row],[Barcode]],7)</f>
        <v/>
      </c>
      <c r="AG449" s="151"/>
      <c r="AH449" s="152"/>
      <c r="AI449" s="153"/>
      <c r="AJ449" t="str">
        <f>_xlfn.CONCAT("CL_",LEFT(Table114202123172726292830[[#This Row],[Location]],1),LEFT(Table114202123172726292830[[#This Row],[Location]],2),"-0",MID(Table114202123172726292830[[#This Row],[Location]],4,1),":0",RIGHT(Table114202123172726292830[[#This Row],[Location]],1))</f>
        <v>CL_-0:0</v>
      </c>
    </row>
    <row r="450" spans="27:36" x14ac:dyDescent="0.35">
      <c r="AA450" s="128" t="s">
        <v>5534</v>
      </c>
      <c r="AB450" s="148"/>
      <c r="AC450" s="149"/>
      <c r="AD450" s="148"/>
      <c r="AE450" s="150"/>
      <c r="AF450" s="150" t="str">
        <f>LEFT(Table114202123172726292830[[#This Row],[Barcode]],7)</f>
        <v/>
      </c>
      <c r="AG450" s="151"/>
      <c r="AH450" s="152"/>
      <c r="AI450" s="153"/>
      <c r="AJ450" t="str">
        <f>_xlfn.CONCAT("CL_",LEFT(Table114202123172726292830[[#This Row],[Location]],1),LEFT(Table114202123172726292830[[#This Row],[Location]],2),"-0",MID(Table114202123172726292830[[#This Row],[Location]],4,1),":0",RIGHT(Table114202123172726292830[[#This Row],[Location]],1))</f>
        <v>CL_-0:0</v>
      </c>
    </row>
    <row r="451" spans="27:36" x14ac:dyDescent="0.35">
      <c r="AA451" s="128" t="s">
        <v>5534</v>
      </c>
      <c r="AB451" s="148"/>
      <c r="AC451" s="149"/>
      <c r="AD451" s="148"/>
      <c r="AE451" s="150"/>
      <c r="AF451" s="150" t="str">
        <f>LEFT(Table114202123172726292830[[#This Row],[Barcode]],7)</f>
        <v/>
      </c>
      <c r="AG451" s="151"/>
      <c r="AH451" s="152"/>
      <c r="AI451" s="153"/>
      <c r="AJ451" t="str">
        <f>_xlfn.CONCAT("CL_",LEFT(Table114202123172726292830[[#This Row],[Location]],1),LEFT(Table114202123172726292830[[#This Row],[Location]],2),"-0",MID(Table114202123172726292830[[#This Row],[Location]],4,1),":0",RIGHT(Table114202123172726292830[[#This Row],[Location]],1))</f>
        <v>CL_-0:0</v>
      </c>
    </row>
    <row r="452" spans="27:36" x14ac:dyDescent="0.35">
      <c r="AA452" s="128" t="s">
        <v>5534</v>
      </c>
      <c r="AB452" s="148"/>
      <c r="AC452" s="149"/>
      <c r="AD452" s="148"/>
      <c r="AE452" s="150"/>
      <c r="AF452" s="150" t="str">
        <f>LEFT(Table114202123172726292830[[#This Row],[Barcode]],7)</f>
        <v/>
      </c>
      <c r="AG452" s="151"/>
      <c r="AH452" s="152"/>
      <c r="AI452" s="153"/>
      <c r="AJ452" t="str">
        <f>_xlfn.CONCAT("CL_",LEFT(Table114202123172726292830[[#This Row],[Location]],1),LEFT(Table114202123172726292830[[#This Row],[Location]],2),"-0",MID(Table114202123172726292830[[#This Row],[Location]],4,1),":0",RIGHT(Table114202123172726292830[[#This Row],[Location]],1))</f>
        <v>CL_-0:0</v>
      </c>
    </row>
    <row r="453" spans="27:36" x14ac:dyDescent="0.35">
      <c r="AA453" s="128" t="s">
        <v>5534</v>
      </c>
      <c r="AB453" s="148"/>
      <c r="AC453" s="149"/>
      <c r="AD453" s="148"/>
      <c r="AE453" s="150"/>
      <c r="AF453" s="150" t="str">
        <f>LEFT(Table114202123172726292830[[#This Row],[Barcode]],7)</f>
        <v/>
      </c>
      <c r="AG453" s="151"/>
      <c r="AH453" s="152"/>
      <c r="AI453" s="153"/>
      <c r="AJ453" t="str">
        <f>_xlfn.CONCAT("CL_",LEFT(Table114202123172726292830[[#This Row],[Location]],1),LEFT(Table114202123172726292830[[#This Row],[Location]],2),"-0",MID(Table114202123172726292830[[#This Row],[Location]],4,1),":0",RIGHT(Table114202123172726292830[[#This Row],[Location]],1))</f>
        <v>CL_-0:0</v>
      </c>
    </row>
    <row r="454" spans="27:36" x14ac:dyDescent="0.35">
      <c r="AA454" s="128" t="s">
        <v>5534</v>
      </c>
      <c r="AB454" s="148"/>
      <c r="AC454" s="149"/>
      <c r="AD454" s="148"/>
      <c r="AE454" s="150"/>
      <c r="AF454" s="150" t="str">
        <f>LEFT(Table114202123172726292830[[#This Row],[Barcode]],7)</f>
        <v/>
      </c>
      <c r="AG454" s="151"/>
      <c r="AH454" s="152"/>
      <c r="AI454" s="153"/>
      <c r="AJ454" t="str">
        <f>_xlfn.CONCAT("CL_",LEFT(Table114202123172726292830[[#This Row],[Location]],1),LEFT(Table114202123172726292830[[#This Row],[Location]],2),"-0",MID(Table114202123172726292830[[#This Row],[Location]],4,1),":0",RIGHT(Table114202123172726292830[[#This Row],[Location]],1))</f>
        <v>CL_-0:0</v>
      </c>
    </row>
    <row r="455" spans="27:36" x14ac:dyDescent="0.35">
      <c r="AH455">
        <f>SUM(Table114202123172726292830[Initial Clone Count])</f>
        <v>3299</v>
      </c>
      <c r="AI455" s="123"/>
    </row>
  </sheetData>
  <conditionalFormatting sqref="AA163:AB163 AA351:AB354 AA324:AC350 AA319:AB323 AC320:AC321 AC323 AA27:AE110 AA111:AC162 AA219:AC318 AA214:AB218 AC215:AC218 AA355:AC437 AA438:AB446 AA164:AC213 AC439:AC445 AD111:AE446 AG214:AG218 AF27:AF446 AA27:AA454">
    <cfRule type="expression" dxfId="227" priority="24">
      <formula>MOD(ROW(),4)=2</formula>
    </cfRule>
  </conditionalFormatting>
  <conditionalFormatting sqref="AH334:AH352 AG353:AH374 AH284:AH332 AG203:AG210 AG304:AG352 AG279:AH283 AH111:AH177 AH179:AH278 AG379:AH390 AG439 AG158:AG197 AG141:AG156 AG290:AG302 AG285:AG288 AG391:AG437 AH391:AH442 AH444:AI446 AI27:AI442 AG27:AH110 AG251:AG278">
    <cfRule type="expression" dxfId="226" priority="22">
      <formula>MOD(ROW(),4)=1</formula>
    </cfRule>
    <cfRule type="expression" dxfId="225" priority="23">
      <formula>MOD(ROW(),4)=2</formula>
    </cfRule>
  </conditionalFormatting>
  <conditionalFormatting sqref="AG335:AG362">
    <cfRule type="expression" dxfId="224" priority="20">
      <formula>MOD(ROW(),4)=1</formula>
    </cfRule>
    <cfRule type="expression" dxfId="223" priority="21">
      <formula>MOD(ROW(),4)=2</formula>
    </cfRule>
  </conditionalFormatting>
  <conditionalFormatting sqref="AG375:AH375">
    <cfRule type="expression" dxfId="222" priority="18">
      <formula>MOD(ROW(),4)=1</formula>
    </cfRule>
    <cfRule type="expression" dxfId="221" priority="19">
      <formula>MOD(ROW(),4)=2</formula>
    </cfRule>
  </conditionalFormatting>
  <conditionalFormatting sqref="AC163">
    <cfRule type="expression" dxfId="220" priority="17">
      <formula>MOD(ROW(),4)=2</formula>
    </cfRule>
  </conditionalFormatting>
  <conditionalFormatting sqref="AC351:AC354">
    <cfRule type="expression" dxfId="219" priority="16">
      <formula>MOD(ROW(),4)=2</formula>
    </cfRule>
  </conditionalFormatting>
  <conditionalFormatting sqref="AC319">
    <cfRule type="expression" dxfId="218" priority="15">
      <formula>MOD(ROW(),4)=2</formula>
    </cfRule>
  </conditionalFormatting>
  <conditionalFormatting sqref="AG211">
    <cfRule type="expression" dxfId="217" priority="14">
      <formula>MOD(ROW(),4)=2</formula>
    </cfRule>
  </conditionalFormatting>
  <conditionalFormatting sqref="AG303">
    <cfRule type="expression" dxfId="216" priority="12">
      <formula>MOD(ROW(),4)=1</formula>
    </cfRule>
    <cfRule type="expression" dxfId="215" priority="13">
      <formula>MOD(ROW(),4)=2</formula>
    </cfRule>
  </conditionalFormatting>
  <conditionalFormatting sqref="AG117:AG126 AG139 AG111:AG115">
    <cfRule type="expression" dxfId="214" priority="10">
      <formula>MOD(ROW(),4)=1</formula>
    </cfRule>
    <cfRule type="expression" dxfId="213" priority="11">
      <formula>MOD(ROW(),4)=2</formula>
    </cfRule>
  </conditionalFormatting>
  <conditionalFormatting sqref="AG127">
    <cfRule type="expression" dxfId="212" priority="9">
      <formula>MOD(ROW(),4)=2</formula>
    </cfRule>
  </conditionalFormatting>
  <conditionalFormatting sqref="AG444">
    <cfRule type="expression" dxfId="211" priority="7">
      <formula>MOD(ROW(),4)=1</formula>
    </cfRule>
    <cfRule type="expression" dxfId="210" priority="8">
      <formula>MOD(ROW(),4)=2</formula>
    </cfRule>
  </conditionalFormatting>
  <conditionalFormatting sqref="AG198:AG202">
    <cfRule type="expression" dxfId="209" priority="6">
      <formula>MOD(ROW(),4)=2</formula>
    </cfRule>
  </conditionalFormatting>
  <conditionalFormatting sqref="AC214">
    <cfRule type="expression" dxfId="208" priority="5">
      <formula>MOD(ROW(),4)=2</formula>
    </cfRule>
  </conditionalFormatting>
  <conditionalFormatting sqref="AC438">
    <cfRule type="expression" dxfId="207" priority="4">
      <formula>MOD(ROW(),4)=2</formula>
    </cfRule>
  </conditionalFormatting>
  <conditionalFormatting sqref="AC446">
    <cfRule type="expression" dxfId="206" priority="3">
      <formula>MOD(ROW(),4)=2</formula>
    </cfRule>
  </conditionalFormatting>
  <conditionalFormatting sqref="AG219:AG250">
    <cfRule type="expression" dxfId="205" priority="1">
      <formula>MOD(ROW(),4)=1</formula>
    </cfRule>
    <cfRule type="expression" dxfId="204" priority="2">
      <formula>MOD(ROW(),4)=2</formula>
    </cfRule>
  </conditionalFormatting>
  <pageMargins left="0.7" right="0.7" top="0.75" bottom="0.75" header="0.3" footer="0.3"/>
  <pageSetup scale="56" fitToHeight="0" orientation="landscape"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668AC-D604-44F8-B421-0B2D11A7C15D}">
  <sheetPr>
    <pageSetUpPr fitToPage="1"/>
  </sheetPr>
  <dimension ref="A1:AN455"/>
  <sheetViews>
    <sheetView topLeftCell="AB13" zoomScale="65" workbookViewId="0">
      <selection activeCell="AH28" sqref="AH28"/>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 min="35" max="35" width="19.26953125" bestFit="1" customWidth="1"/>
    <col min="36" max="36" width="33.7265625" bestFit="1"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4162</v>
      </c>
      <c r="R3" s="56" t="s">
        <v>4163</v>
      </c>
      <c r="S3" s="56" t="s">
        <v>4164</v>
      </c>
      <c r="T3" s="56" t="s">
        <v>4165</v>
      </c>
      <c r="V3" s="56" t="s">
        <v>1480</v>
      </c>
      <c r="W3" s="56" t="s">
        <v>1480</v>
      </c>
      <c r="X3" s="56" t="s">
        <v>1480</v>
      </c>
      <c r="Y3" s="56" t="s">
        <v>1480</v>
      </c>
      <c r="Z3" s="18">
        <v>7</v>
      </c>
      <c r="AA3" s="18"/>
    </row>
    <row r="4" spans="1:40" x14ac:dyDescent="0.35">
      <c r="A4" s="40"/>
      <c r="B4" s="56" t="s">
        <v>4166</v>
      </c>
      <c r="C4" s="56" t="s">
        <v>4167</v>
      </c>
      <c r="D4" s="56" t="s">
        <v>1480</v>
      </c>
      <c r="E4" s="56" t="e">
        <v>#N/A</v>
      </c>
      <c r="F4" s="40"/>
      <c r="G4" s="56" t="s">
        <v>1480</v>
      </c>
      <c r="H4" s="56" t="s">
        <v>1480</v>
      </c>
      <c r="I4" s="56" t="s">
        <v>1480</v>
      </c>
      <c r="J4" s="56" t="s">
        <v>1480</v>
      </c>
      <c r="L4" s="56" t="s">
        <v>1480</v>
      </c>
      <c r="M4" s="56" t="s">
        <v>1480</v>
      </c>
      <c r="N4" s="56" t="s">
        <v>1480</v>
      </c>
      <c r="O4" s="56" t="s">
        <v>1480</v>
      </c>
      <c r="Q4" s="56" t="s">
        <v>1480</v>
      </c>
      <c r="R4" s="56" t="s">
        <v>1480</v>
      </c>
      <c r="S4" s="56" t="s">
        <v>4168</v>
      </c>
      <c r="T4" s="56" t="s">
        <v>4169</v>
      </c>
      <c r="V4" s="56" t="s">
        <v>1480</v>
      </c>
      <c r="W4" s="56" t="s">
        <v>1480</v>
      </c>
      <c r="X4" s="56" t="s">
        <v>1480</v>
      </c>
      <c r="Y4" s="56" t="s">
        <v>1480</v>
      </c>
      <c r="Z4" s="18">
        <v>6</v>
      </c>
      <c r="AA4" s="18"/>
    </row>
    <row r="5" spans="1:40" x14ac:dyDescent="0.35">
      <c r="A5" s="40"/>
      <c r="B5" s="56" t="s">
        <v>4170</v>
      </c>
      <c r="C5" s="56" t="s">
        <v>4171</v>
      </c>
      <c r="D5" s="56" t="s">
        <v>4172</v>
      </c>
      <c r="E5" s="56" t="s">
        <v>4173</v>
      </c>
      <c r="F5" s="40"/>
      <c r="G5" s="56" t="s">
        <v>1480</v>
      </c>
      <c r="H5" s="56" t="s">
        <v>1480</v>
      </c>
      <c r="I5" s="56" t="s">
        <v>1480</v>
      </c>
      <c r="J5" s="56" t="s">
        <v>1480</v>
      </c>
      <c r="L5" s="56" t="s">
        <v>1480</v>
      </c>
      <c r="M5" s="56" t="s">
        <v>1480</v>
      </c>
      <c r="N5" s="56" t="s">
        <v>1480</v>
      </c>
      <c r="O5" s="56" t="s">
        <v>1480</v>
      </c>
      <c r="Q5" s="56" t="s">
        <v>1480</v>
      </c>
      <c r="R5" s="56" t="s">
        <v>4174</v>
      </c>
      <c r="S5" s="56" t="s">
        <v>4175</v>
      </c>
      <c r="T5" s="56" t="s">
        <v>4176</v>
      </c>
      <c r="V5" s="56" t="s">
        <v>1480</v>
      </c>
      <c r="W5" s="56" t="s">
        <v>1480</v>
      </c>
      <c r="X5" s="56" t="s">
        <v>1480</v>
      </c>
      <c r="Y5" s="56" t="s">
        <v>1480</v>
      </c>
      <c r="Z5" s="18">
        <v>5</v>
      </c>
      <c r="AA5" s="18"/>
    </row>
    <row r="6" spans="1:40" x14ac:dyDescent="0.35">
      <c r="A6" s="40">
        <v>1</v>
      </c>
      <c r="B6" s="56" t="s">
        <v>4177</v>
      </c>
      <c r="C6" s="56" t="s">
        <v>4178</v>
      </c>
      <c r="D6" s="56" t="s">
        <v>4179</v>
      </c>
      <c r="E6" s="56" t="s">
        <v>4180</v>
      </c>
      <c r="F6" s="40"/>
      <c r="G6" s="56" t="s">
        <v>1480</v>
      </c>
      <c r="H6" s="56" t="s">
        <v>1480</v>
      </c>
      <c r="I6" s="56" t="s">
        <v>1480</v>
      </c>
      <c r="J6" s="56" t="s">
        <v>1480</v>
      </c>
      <c r="L6" s="56" t="s">
        <v>1480</v>
      </c>
      <c r="M6" s="56" t="s">
        <v>1480</v>
      </c>
      <c r="N6" s="56" t="s">
        <v>1480</v>
      </c>
      <c r="O6" s="56" t="s">
        <v>1480</v>
      </c>
      <c r="Q6" s="56" t="s">
        <v>1480</v>
      </c>
      <c r="R6" s="56" t="s">
        <v>1480</v>
      </c>
      <c r="S6" s="56" t="s">
        <v>4181</v>
      </c>
      <c r="T6" s="56" t="s">
        <v>4182</v>
      </c>
      <c r="V6" s="56" t="s">
        <v>1480</v>
      </c>
      <c r="W6" s="56" t="s">
        <v>1480</v>
      </c>
      <c r="X6" s="56" t="s">
        <v>1480</v>
      </c>
      <c r="Y6" s="56" t="s">
        <v>1480</v>
      </c>
      <c r="Z6" s="18">
        <v>4</v>
      </c>
      <c r="AA6" s="18"/>
    </row>
    <row r="7" spans="1:40" x14ac:dyDescent="0.35">
      <c r="A7" s="40"/>
      <c r="B7" s="56" t="s">
        <v>4183</v>
      </c>
      <c r="C7" s="56" t="s">
        <v>4184</v>
      </c>
      <c r="D7" s="56" t="s">
        <v>4185</v>
      </c>
      <c r="E7" s="56" t="s">
        <v>4186</v>
      </c>
      <c r="F7" s="40"/>
      <c r="G7" s="56" t="s">
        <v>1480</v>
      </c>
      <c r="H7" s="56" t="s">
        <v>1480</v>
      </c>
      <c r="I7" s="56" t="s">
        <v>1480</v>
      </c>
      <c r="J7" s="56" t="s">
        <v>1480</v>
      </c>
      <c r="L7" s="56" t="s">
        <v>1480</v>
      </c>
      <c r="M7" s="56" t="s">
        <v>1480</v>
      </c>
      <c r="N7" s="56" t="s">
        <v>1480</v>
      </c>
      <c r="O7" s="56" t="s">
        <v>1480</v>
      </c>
      <c r="Q7" s="56" t="s">
        <v>1480</v>
      </c>
      <c r="R7" s="56" t="s">
        <v>4187</v>
      </c>
      <c r="S7" s="56" t="s">
        <v>4188</v>
      </c>
      <c r="T7" s="56" t="s">
        <v>4189</v>
      </c>
      <c r="V7" s="56" t="s">
        <v>1480</v>
      </c>
      <c r="W7" s="56" t="s">
        <v>1480</v>
      </c>
      <c r="X7" s="56" t="s">
        <v>1480</v>
      </c>
      <c r="Y7" s="56" t="s">
        <v>1480</v>
      </c>
      <c r="Z7" s="18">
        <v>3</v>
      </c>
      <c r="AA7" s="18"/>
    </row>
    <row r="8" spans="1:40" x14ac:dyDescent="0.35">
      <c r="A8" s="40"/>
      <c r="B8" s="56" t="s">
        <v>4190</v>
      </c>
      <c r="C8" s="56" t="s">
        <v>4191</v>
      </c>
      <c r="D8" s="56" t="s">
        <v>1480</v>
      </c>
      <c r="E8" s="56" t="s">
        <v>1480</v>
      </c>
      <c r="F8" s="40"/>
      <c r="G8" s="56" t="s">
        <v>1480</v>
      </c>
      <c r="H8" s="56" t="s">
        <v>1480</v>
      </c>
      <c r="I8" s="56" t="s">
        <v>1480</v>
      </c>
      <c r="J8" s="56" t="s">
        <v>1480</v>
      </c>
      <c r="L8" s="56" t="s">
        <v>1480</v>
      </c>
      <c r="M8" s="56" t="s">
        <v>1480</v>
      </c>
      <c r="N8" s="56" t="s">
        <v>1480</v>
      </c>
      <c r="O8" s="56" t="s">
        <v>1480</v>
      </c>
      <c r="Q8" s="56" t="s">
        <v>1480</v>
      </c>
      <c r="R8" s="56" t="s">
        <v>1480</v>
      </c>
      <c r="S8" s="56" t="s">
        <v>4192</v>
      </c>
      <c r="T8" s="56" t="s">
        <v>4193</v>
      </c>
      <c r="V8" s="56" t="s">
        <v>1480</v>
      </c>
      <c r="W8" s="56" t="s">
        <v>1480</v>
      </c>
      <c r="X8" s="56" t="s">
        <v>1480</v>
      </c>
      <c r="Y8" s="56" t="s">
        <v>1480</v>
      </c>
      <c r="Z8" s="18">
        <v>2</v>
      </c>
      <c r="AA8" s="18"/>
    </row>
    <row r="9" spans="1:40" x14ac:dyDescent="0.35">
      <c r="A9" s="40"/>
      <c r="B9" s="56" t="s">
        <v>4194</v>
      </c>
      <c r="C9" s="56" t="s">
        <v>4195</v>
      </c>
      <c r="D9" s="56" t="s">
        <v>1480</v>
      </c>
      <c r="E9" s="56" t="s">
        <v>1480</v>
      </c>
      <c r="F9" s="40"/>
      <c r="G9" s="56" t="s">
        <v>1480</v>
      </c>
      <c r="H9" s="56" t="s">
        <v>1480</v>
      </c>
      <c r="I9" s="56" t="s">
        <v>1480</v>
      </c>
      <c r="J9" s="56" t="s">
        <v>1480</v>
      </c>
      <c r="L9" s="56" t="s">
        <v>1480</v>
      </c>
      <c r="M9" s="56" t="s">
        <v>1480</v>
      </c>
      <c r="N9" s="56" t="s">
        <v>1480</v>
      </c>
      <c r="O9" s="56" t="s">
        <v>1480</v>
      </c>
      <c r="Q9" s="56" t="s">
        <v>1480</v>
      </c>
      <c r="R9" s="56" t="s">
        <v>1480</v>
      </c>
      <c r="S9" s="56" t="s">
        <v>1480</v>
      </c>
      <c r="T9" s="56" t="s">
        <v>4196</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4197</v>
      </c>
      <c r="I11" s="56" t="s">
        <v>4198</v>
      </c>
      <c r="J11" s="56" t="s">
        <v>4199</v>
      </c>
      <c r="L11" s="56" t="s">
        <v>1480</v>
      </c>
      <c r="M11" s="56" t="s">
        <v>1480</v>
      </c>
      <c r="N11" s="56" t="s">
        <v>1480</v>
      </c>
      <c r="O11" s="56" t="s">
        <v>1480</v>
      </c>
      <c r="Q11" s="56" t="s">
        <v>1480</v>
      </c>
      <c r="R11" s="56" t="s">
        <v>1480</v>
      </c>
      <c r="S11" s="56" t="s">
        <v>1480</v>
      </c>
      <c r="T11" s="56" t="s">
        <v>4200</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4201</v>
      </c>
      <c r="J12" s="56" t="s">
        <v>4202</v>
      </c>
      <c r="L12" s="56" t="s">
        <v>1480</v>
      </c>
      <c r="M12" s="56" t="s">
        <v>1480</v>
      </c>
      <c r="N12" s="56" t="s">
        <v>1480</v>
      </c>
      <c r="O12" s="56" t="s">
        <v>1480</v>
      </c>
      <c r="Q12" s="56" t="s">
        <v>1480</v>
      </c>
      <c r="R12" s="56" t="s">
        <v>1480</v>
      </c>
      <c r="S12" s="56" t="s">
        <v>1480</v>
      </c>
      <c r="T12" s="56" t="s">
        <v>4203</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1480</v>
      </c>
      <c r="J13" s="56" t="s">
        <v>4204</v>
      </c>
      <c r="L13" s="56" t="s">
        <v>1480</v>
      </c>
      <c r="M13" s="56" t="s">
        <v>1480</v>
      </c>
      <c r="N13" s="56" t="s">
        <v>1480</v>
      </c>
      <c r="O13" s="56" t="s">
        <v>1480</v>
      </c>
      <c r="Q13" s="56" t="s">
        <v>1480</v>
      </c>
      <c r="R13" s="56" t="s">
        <v>4205</v>
      </c>
      <c r="S13" s="56" t="s">
        <v>4206</v>
      </c>
      <c r="T13" s="56" t="s">
        <v>4207</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1480</v>
      </c>
      <c r="J14" s="56" t="s">
        <v>4002</v>
      </c>
      <c r="L14" s="56" t="s">
        <v>1480</v>
      </c>
      <c r="M14" s="56" t="s">
        <v>1480</v>
      </c>
      <c r="N14" s="56" t="s">
        <v>1480</v>
      </c>
      <c r="O14" s="56" t="s">
        <v>1480</v>
      </c>
      <c r="Q14" s="56" t="s">
        <v>1480</v>
      </c>
      <c r="R14" s="56" t="s">
        <v>4208</v>
      </c>
      <c r="S14" s="56" t="s">
        <v>4209</v>
      </c>
      <c r="T14" s="56" t="s">
        <v>4210</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4211</v>
      </c>
      <c r="I15" s="56" t="s">
        <v>4212</v>
      </c>
      <c r="J15" s="56" t="s">
        <v>4213</v>
      </c>
      <c r="L15" s="56" t="s">
        <v>1480</v>
      </c>
      <c r="M15" s="56" t="s">
        <v>1480</v>
      </c>
      <c r="N15" s="56" t="s">
        <v>1480</v>
      </c>
      <c r="O15" s="56" t="s">
        <v>1480</v>
      </c>
      <c r="Q15" s="56" t="s">
        <v>1480</v>
      </c>
      <c r="R15" s="56" t="s">
        <v>4214</v>
      </c>
      <c r="S15" s="56" t="s">
        <v>4215</v>
      </c>
      <c r="T15" s="56" t="s">
        <v>4216</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4217</v>
      </c>
      <c r="I16" s="56" t="s">
        <v>4218</v>
      </c>
      <c r="J16" s="56" t="s">
        <v>4219</v>
      </c>
      <c r="L16" s="56" t="s">
        <v>1480</v>
      </c>
      <c r="M16" s="56" t="s">
        <v>1480</v>
      </c>
      <c r="N16" s="56" t="s">
        <v>1480</v>
      </c>
      <c r="O16" s="56" t="s">
        <v>1480</v>
      </c>
      <c r="Q16" s="56" t="s">
        <v>1480</v>
      </c>
      <c r="R16" s="56" t="s">
        <v>4220</v>
      </c>
      <c r="S16" s="56" t="s">
        <v>4221</v>
      </c>
      <c r="T16" s="56" t="s">
        <v>4222</v>
      </c>
      <c r="V16" s="56" t="s">
        <v>1480</v>
      </c>
      <c r="W16" s="56" t="s">
        <v>1480</v>
      </c>
      <c r="X16" s="56" t="s">
        <v>1480</v>
      </c>
      <c r="Y16" s="56" t="s">
        <v>1480</v>
      </c>
      <c r="Z16" s="18">
        <v>2</v>
      </c>
      <c r="AA16" s="18"/>
    </row>
    <row r="17" spans="1:34" x14ac:dyDescent="0.35">
      <c r="A17" s="40"/>
      <c r="B17" s="56" t="s">
        <v>1480</v>
      </c>
      <c r="C17" s="56" t="s">
        <v>1480</v>
      </c>
      <c r="D17" s="56" t="s">
        <v>1480</v>
      </c>
      <c r="E17" s="56" t="s">
        <v>1480</v>
      </c>
      <c r="F17" s="40"/>
      <c r="G17" s="56" t="s">
        <v>1480</v>
      </c>
      <c r="H17" s="56" t="s">
        <v>1480</v>
      </c>
      <c r="I17" s="56" t="s">
        <v>1480</v>
      </c>
      <c r="J17" s="56" t="s">
        <v>4223</v>
      </c>
      <c r="L17" s="56" t="s">
        <v>1480</v>
      </c>
      <c r="M17" s="56" t="s">
        <v>1480</v>
      </c>
      <c r="N17" s="56" t="s">
        <v>1480</v>
      </c>
      <c r="O17" s="56" t="s">
        <v>1480</v>
      </c>
      <c r="Q17" s="56" t="s">
        <v>4224</v>
      </c>
      <c r="R17" s="56" t="s">
        <v>4225</v>
      </c>
      <c r="S17" s="56" t="s">
        <v>4226</v>
      </c>
      <c r="T17" s="56" t="s">
        <v>4227</v>
      </c>
      <c r="V17" s="56" t="s">
        <v>1480</v>
      </c>
      <c r="W17" s="56" t="s">
        <v>1480</v>
      </c>
      <c r="X17" s="56" t="s">
        <v>1480</v>
      </c>
      <c r="Y17" s="56" t="s">
        <v>1480</v>
      </c>
      <c r="Z17" s="18">
        <v>1</v>
      </c>
      <c r="AA17" s="18"/>
    </row>
    <row r="19" spans="1:34" x14ac:dyDescent="0.35">
      <c r="A19" s="40"/>
      <c r="B19" s="56" t="s">
        <v>4228</v>
      </c>
      <c r="C19" s="56" t="s">
        <v>4229</v>
      </c>
      <c r="D19" s="56" t="s">
        <v>4230</v>
      </c>
      <c r="E19" s="56" t="s">
        <v>1480</v>
      </c>
      <c r="F19" s="40"/>
      <c r="G19" s="56" t="s">
        <v>1480</v>
      </c>
      <c r="H19" s="56" t="s">
        <v>1480</v>
      </c>
      <c r="I19" s="56" t="s">
        <v>4231</v>
      </c>
      <c r="J19" s="56" t="s">
        <v>4043</v>
      </c>
      <c r="L19" s="56" t="s">
        <v>4232</v>
      </c>
      <c r="M19" s="56" t="s">
        <v>4233</v>
      </c>
      <c r="N19" s="56" t="s">
        <v>1480</v>
      </c>
      <c r="O19" s="56" t="s">
        <v>1480</v>
      </c>
      <c r="Q19" s="56" t="s">
        <v>1480</v>
      </c>
      <c r="R19" s="56" t="s">
        <v>1480</v>
      </c>
      <c r="S19" s="56" t="s">
        <v>4234</v>
      </c>
      <c r="T19" s="56" t="s">
        <v>4235</v>
      </c>
      <c r="V19" s="56" t="s">
        <v>1480</v>
      </c>
      <c r="W19" s="56" t="s">
        <v>1480</v>
      </c>
      <c r="X19" s="56" t="s">
        <v>1480</v>
      </c>
      <c r="Y19" s="56" t="s">
        <v>1480</v>
      </c>
      <c r="Z19" s="18">
        <v>7</v>
      </c>
      <c r="AA19" s="18"/>
    </row>
    <row r="20" spans="1:34" x14ac:dyDescent="0.35">
      <c r="A20" s="40"/>
      <c r="B20" s="56" t="s">
        <v>4236</v>
      </c>
      <c r="C20" s="56" t="s">
        <v>4237</v>
      </c>
      <c r="D20" s="56" t="s">
        <v>1480</v>
      </c>
      <c r="E20" s="56" t="s">
        <v>1480</v>
      </c>
      <c r="F20" s="40"/>
      <c r="G20" s="56" t="s">
        <v>1480</v>
      </c>
      <c r="H20" s="56" t="s">
        <v>1480</v>
      </c>
      <c r="I20" s="56" t="s">
        <v>4238</v>
      </c>
      <c r="J20" s="56" t="s">
        <v>4239</v>
      </c>
      <c r="L20" s="56" t="s">
        <v>4240</v>
      </c>
      <c r="M20" s="56" t="s">
        <v>1480</v>
      </c>
      <c r="N20" s="56" t="s">
        <v>1480</v>
      </c>
      <c r="O20" s="56" t="s">
        <v>1480</v>
      </c>
      <c r="Q20" s="56" t="s">
        <v>1480</v>
      </c>
      <c r="R20" s="56" t="s">
        <v>1480</v>
      </c>
      <c r="S20" s="56" t="s">
        <v>4241</v>
      </c>
      <c r="T20" s="56" t="s">
        <v>3973</v>
      </c>
      <c r="V20" s="56" t="s">
        <v>1480</v>
      </c>
      <c r="W20" s="56" t="s">
        <v>1480</v>
      </c>
      <c r="X20" s="56" t="s">
        <v>1480</v>
      </c>
      <c r="Y20" s="56" t="s">
        <v>1480</v>
      </c>
      <c r="Z20" s="18">
        <v>6</v>
      </c>
      <c r="AA20" s="18"/>
    </row>
    <row r="21" spans="1:34" x14ac:dyDescent="0.35">
      <c r="A21" s="40"/>
      <c r="B21" s="56" t="s">
        <v>4242</v>
      </c>
      <c r="C21" s="56" t="s">
        <v>4243</v>
      </c>
      <c r="D21" s="56" t="s">
        <v>1480</v>
      </c>
      <c r="E21" s="56" t="s">
        <v>1480</v>
      </c>
      <c r="F21" s="40"/>
      <c r="G21" s="56" t="s">
        <v>1480</v>
      </c>
      <c r="H21" s="56" t="s">
        <v>4244</v>
      </c>
      <c r="I21" s="56" t="s">
        <v>4245</v>
      </c>
      <c r="J21" s="56" t="s">
        <v>4246</v>
      </c>
      <c r="L21" s="56" t="s">
        <v>4247</v>
      </c>
      <c r="M21" s="56" t="s">
        <v>4248</v>
      </c>
      <c r="N21" s="56" t="s">
        <v>1480</v>
      </c>
      <c r="O21" s="56" t="s">
        <v>1480</v>
      </c>
      <c r="Q21" s="56" t="s">
        <v>1480</v>
      </c>
      <c r="R21" s="56" t="s">
        <v>1480</v>
      </c>
      <c r="S21" s="56" t="s">
        <v>1480</v>
      </c>
      <c r="T21" s="56" t="s">
        <v>3850</v>
      </c>
      <c r="V21" s="56" t="s">
        <v>1480</v>
      </c>
      <c r="W21" s="56" t="s">
        <v>1480</v>
      </c>
      <c r="X21" s="56" t="s">
        <v>1480</v>
      </c>
      <c r="Y21" s="56" t="s">
        <v>1480</v>
      </c>
      <c r="Z21" s="18">
        <v>5</v>
      </c>
      <c r="AA21" s="18"/>
    </row>
    <row r="22" spans="1:34" x14ac:dyDescent="0.35">
      <c r="A22" s="40">
        <v>3</v>
      </c>
      <c r="B22" s="56" t="s">
        <v>3857</v>
      </c>
      <c r="C22" s="56" t="s">
        <v>4249</v>
      </c>
      <c r="D22" s="56" t="s">
        <v>1480</v>
      </c>
      <c r="E22" s="56" t="e">
        <v>#N/A</v>
      </c>
      <c r="F22" s="40"/>
      <c r="G22" s="56" t="s">
        <v>1480</v>
      </c>
      <c r="H22" s="56" t="s">
        <v>1480</v>
      </c>
      <c r="I22" s="56" t="s">
        <v>4250</v>
      </c>
      <c r="J22" s="56" t="s">
        <v>4251</v>
      </c>
      <c r="L22" s="56" t="s">
        <v>4252</v>
      </c>
      <c r="M22" s="56" t="s">
        <v>4253</v>
      </c>
      <c r="N22" s="56" t="s">
        <v>4254</v>
      </c>
      <c r="O22" s="56" t="s">
        <v>1480</v>
      </c>
      <c r="Q22" s="56" t="s">
        <v>1480</v>
      </c>
      <c r="R22" s="56" t="s">
        <v>1480</v>
      </c>
      <c r="S22" s="56" t="s">
        <v>3564</v>
      </c>
      <c r="T22" s="56" t="s">
        <v>4255</v>
      </c>
      <c r="V22" s="56" t="s">
        <v>1480</v>
      </c>
      <c r="W22" s="56" t="s">
        <v>1480</v>
      </c>
      <c r="X22" s="56" t="s">
        <v>1480</v>
      </c>
      <c r="Y22" s="56" t="s">
        <v>1480</v>
      </c>
      <c r="Z22" s="18">
        <v>4</v>
      </c>
      <c r="AA22" s="18"/>
    </row>
    <row r="23" spans="1:34" x14ac:dyDescent="0.35">
      <c r="A23" s="40"/>
      <c r="B23" s="56" t="s">
        <v>4256</v>
      </c>
      <c r="C23" s="56" t="s">
        <v>4257</v>
      </c>
      <c r="D23" s="56" t="s">
        <v>4258</v>
      </c>
      <c r="E23" s="56" t="s">
        <v>4259</v>
      </c>
      <c r="F23" s="40"/>
      <c r="G23" s="56" t="s">
        <v>1480</v>
      </c>
      <c r="H23" s="56" t="s">
        <v>1480</v>
      </c>
      <c r="I23" s="56" t="s">
        <v>4260</v>
      </c>
      <c r="J23" s="56" t="s">
        <v>4261</v>
      </c>
      <c r="L23" s="56" t="s">
        <v>4262</v>
      </c>
      <c r="M23" s="56" t="s">
        <v>1480</v>
      </c>
      <c r="N23" s="56" t="s">
        <v>1480</v>
      </c>
      <c r="O23" s="56" t="s">
        <v>1480</v>
      </c>
      <c r="Q23" s="56" t="s">
        <v>1480</v>
      </c>
      <c r="R23" s="56" t="s">
        <v>1480</v>
      </c>
      <c r="S23" s="56" t="s">
        <v>1480</v>
      </c>
      <c r="T23" s="56" t="s">
        <v>4263</v>
      </c>
      <c r="V23" s="56" t="s">
        <v>1480</v>
      </c>
      <c r="W23" s="56" t="s">
        <v>1480</v>
      </c>
      <c r="X23" s="56" t="s">
        <v>1480</v>
      </c>
      <c r="Y23" s="56" t="s">
        <v>1480</v>
      </c>
      <c r="Z23" s="18">
        <v>3</v>
      </c>
      <c r="AA23" s="18"/>
    </row>
    <row r="24" spans="1:34" x14ac:dyDescent="0.35">
      <c r="A24" s="40"/>
      <c r="B24" s="56" t="s">
        <v>4264</v>
      </c>
      <c r="C24" s="56" t="s">
        <v>4265</v>
      </c>
      <c r="D24" s="56" t="s">
        <v>4266</v>
      </c>
      <c r="E24" s="56" t="s">
        <v>4267</v>
      </c>
      <c r="F24" s="40"/>
      <c r="G24" s="56" t="s">
        <v>1480</v>
      </c>
      <c r="H24" s="56" t="s">
        <v>1480</v>
      </c>
      <c r="I24" s="56" t="s">
        <v>4268</v>
      </c>
      <c r="J24" s="56" t="s">
        <v>4269</v>
      </c>
      <c r="L24" s="56" t="s">
        <v>3679</v>
      </c>
      <c r="M24" s="56" t="s">
        <v>1480</v>
      </c>
      <c r="N24" s="56" t="s">
        <v>1480</v>
      </c>
      <c r="O24" s="56" t="s">
        <v>1480</v>
      </c>
      <c r="Q24" s="56" t="s">
        <v>1480</v>
      </c>
      <c r="R24" s="56" t="s">
        <v>1480</v>
      </c>
      <c r="S24" s="56" t="s">
        <v>1480</v>
      </c>
      <c r="T24" s="56" t="s">
        <v>4270</v>
      </c>
      <c r="V24" s="56" t="s">
        <v>1480</v>
      </c>
      <c r="W24" s="56" t="s">
        <v>1480</v>
      </c>
      <c r="X24" s="56" t="s">
        <v>1480</v>
      </c>
      <c r="Y24" s="56" t="s">
        <v>1480</v>
      </c>
      <c r="Z24" s="18">
        <v>2</v>
      </c>
      <c r="AA24" s="18"/>
    </row>
    <row r="25" spans="1:34" x14ac:dyDescent="0.35">
      <c r="A25" s="40"/>
      <c r="B25" s="56" t="s">
        <v>3854</v>
      </c>
      <c r="C25" s="56" t="s">
        <v>1480</v>
      </c>
      <c r="D25" s="56" t="s">
        <v>1480</v>
      </c>
      <c r="E25" s="56" t="s">
        <v>1480</v>
      </c>
      <c r="F25" s="40"/>
      <c r="G25" s="56" t="s">
        <v>1480</v>
      </c>
      <c r="H25" s="56" t="s">
        <v>1480</v>
      </c>
      <c r="I25" s="56" t="s">
        <v>4271</v>
      </c>
      <c r="J25" s="56" t="s">
        <v>4272</v>
      </c>
      <c r="L25" s="56" t="s">
        <v>4063</v>
      </c>
      <c r="M25" s="56" t="s">
        <v>4273</v>
      </c>
      <c r="N25" s="56" t="s">
        <v>4274</v>
      </c>
      <c r="O25" s="56" t="s">
        <v>4275</v>
      </c>
      <c r="Q25" s="56" t="s">
        <v>1480</v>
      </c>
      <c r="R25" s="56" t="s">
        <v>1480</v>
      </c>
      <c r="S25" s="56" t="s">
        <v>1480</v>
      </c>
      <c r="T25" s="56" t="s">
        <v>4276</v>
      </c>
      <c r="V25" s="56" t="s">
        <v>1480</v>
      </c>
      <c r="W25" s="56" t="s">
        <v>1480</v>
      </c>
      <c r="X25" s="56" t="s">
        <v>1480</v>
      </c>
      <c r="Y25" s="56" t="s">
        <v>1480</v>
      </c>
      <c r="Z25" s="18">
        <v>1</v>
      </c>
      <c r="AA25" s="18"/>
    </row>
    <row r="26" spans="1:34"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c r="AH26" s="18" t="s">
        <v>4899</v>
      </c>
    </row>
    <row r="27" spans="1:34" x14ac:dyDescent="0.35">
      <c r="A27" s="1"/>
      <c r="B27" s="1"/>
      <c r="C27" s="1"/>
      <c r="D27" s="1"/>
      <c r="E27" s="1"/>
      <c r="F27" s="1"/>
      <c r="G27" s="1"/>
      <c r="H27" s="1"/>
      <c r="I27" s="1"/>
      <c r="J27" s="1"/>
      <c r="L27" s="1"/>
      <c r="M27" s="1"/>
      <c r="N27" s="1"/>
      <c r="O27" s="1"/>
      <c r="Q27" s="1"/>
      <c r="AA27" s="48" t="s">
        <v>1606</v>
      </c>
      <c r="AB27" s="10" t="s">
        <v>1175</v>
      </c>
      <c r="AC27" s="48" t="s">
        <v>413</v>
      </c>
      <c r="AD27" s="110" t="s">
        <v>413</v>
      </c>
      <c r="AE27" s="50" t="s">
        <v>413</v>
      </c>
      <c r="AF27" s="124"/>
      <c r="AG27" s="145" t="s">
        <v>1636</v>
      </c>
      <c r="AH27" t="str">
        <f>_xlfn.CONCAT(LEFT(Table1142021231727262928[[#This Row],[Location]],1),LEFT(Table1142021231727262928[[#This Row],[Location]],2),"-0",MID(Table1142021231727262928[[#This Row],[Location]],4,1),":0",RIGHT(Table1142021231727262928[[#This Row],[Location]],1))</f>
        <v>AA1-01:01</v>
      </c>
    </row>
    <row r="28" spans="1:34" x14ac:dyDescent="0.35">
      <c r="AA28" s="48" t="s">
        <v>1606</v>
      </c>
      <c r="AB28" s="10" t="s">
        <v>1176</v>
      </c>
      <c r="AC28" s="48" t="s">
        <v>413</v>
      </c>
      <c r="AD28" s="110" t="s">
        <v>413</v>
      </c>
      <c r="AE28" s="50" t="s">
        <v>413</v>
      </c>
      <c r="AF28" s="124"/>
      <c r="AG28" s="145" t="s">
        <v>1636</v>
      </c>
      <c r="AH28" t="str">
        <f>_xlfn.CONCAT(LEFT(Table1142021231727262928[[#This Row],[Location]],1),LEFT(Table1142021231727262928[[#This Row],[Location]],2),"-0",MID(Table1142021231727262928[[#This Row],[Location]],4,1),":0",RIGHT(Table1142021231727262928[[#This Row],[Location]],1))</f>
        <v>AA1-01:02</v>
      </c>
    </row>
    <row r="29" spans="1:34" x14ac:dyDescent="0.35">
      <c r="AA29" s="48" t="s">
        <v>1606</v>
      </c>
      <c r="AB29" s="10" t="s">
        <v>1177</v>
      </c>
      <c r="AC29" s="48" t="s">
        <v>413</v>
      </c>
      <c r="AD29" s="110" t="s">
        <v>413</v>
      </c>
      <c r="AE29" s="50" t="s">
        <v>413</v>
      </c>
      <c r="AF29" s="124"/>
      <c r="AG29" s="145" t="s">
        <v>1636</v>
      </c>
      <c r="AH29" t="str">
        <f>_xlfn.CONCAT(LEFT(Table1142021231727262928[[#This Row],[Location]],1),LEFT(Table1142021231727262928[[#This Row],[Location]],2),"-0",MID(Table1142021231727262928[[#This Row],[Location]],4,1),":0",RIGHT(Table1142021231727262928[[#This Row],[Location]],1))</f>
        <v>AA1-01:03</v>
      </c>
    </row>
    <row r="30" spans="1:34" x14ac:dyDescent="0.35">
      <c r="AA30" s="48" t="s">
        <v>1606</v>
      </c>
      <c r="AB30" s="10" t="s">
        <v>1178</v>
      </c>
      <c r="AC30" s="48" t="s">
        <v>413</v>
      </c>
      <c r="AD30" s="110" t="s">
        <v>413</v>
      </c>
      <c r="AE30" s="50" t="s">
        <v>413</v>
      </c>
      <c r="AF30" s="124"/>
      <c r="AG30" s="145" t="s">
        <v>1636</v>
      </c>
      <c r="AH30" t="str">
        <f>_xlfn.CONCAT(LEFT(Table1142021231727262928[[#This Row],[Location]],1),LEFT(Table1142021231727262928[[#This Row],[Location]],2),"-0",MID(Table1142021231727262928[[#This Row],[Location]],4,1),":0",RIGHT(Table1142021231727262928[[#This Row],[Location]],1))</f>
        <v>AA1-01:04</v>
      </c>
    </row>
    <row r="31" spans="1:34" x14ac:dyDescent="0.35">
      <c r="AA31" s="48" t="s">
        <v>1607</v>
      </c>
      <c r="AB31" s="10" t="s">
        <v>1179</v>
      </c>
      <c r="AC31" s="48" t="s">
        <v>413</v>
      </c>
      <c r="AD31" s="110" t="s">
        <v>413</v>
      </c>
      <c r="AE31" s="50" t="s">
        <v>413</v>
      </c>
      <c r="AF31" s="124"/>
      <c r="AG31" s="145" t="s">
        <v>1636</v>
      </c>
      <c r="AH31" t="str">
        <f>_xlfn.CONCAT(LEFT(Table1142021231727262928[[#This Row],[Location]],1),LEFT(Table1142021231727262928[[#This Row],[Location]],2),"-0",MID(Table1142021231727262928[[#This Row],[Location]],4,1),":0",RIGHT(Table1142021231727262928[[#This Row],[Location]],1))</f>
        <v>AA1-02:01</v>
      </c>
    </row>
    <row r="32" spans="1:34" x14ac:dyDescent="0.35">
      <c r="AA32" s="48" t="s">
        <v>1607</v>
      </c>
      <c r="AB32" s="10" t="s">
        <v>1180</v>
      </c>
      <c r="AC32" s="48" t="s">
        <v>413</v>
      </c>
      <c r="AD32" s="110" t="s">
        <v>413</v>
      </c>
      <c r="AE32" s="50" t="s">
        <v>413</v>
      </c>
      <c r="AF32" s="124"/>
      <c r="AG32" s="145" t="s">
        <v>1636</v>
      </c>
      <c r="AH32" t="str">
        <f>_xlfn.CONCAT(LEFT(Table1142021231727262928[[#This Row],[Location]],1),LEFT(Table1142021231727262928[[#This Row],[Location]],2),"-0",MID(Table1142021231727262928[[#This Row],[Location]],4,1),":0",RIGHT(Table1142021231727262928[[#This Row],[Location]],1))</f>
        <v>AA1-02:02</v>
      </c>
    </row>
    <row r="33" spans="27:34" x14ac:dyDescent="0.35">
      <c r="AA33" s="48" t="s">
        <v>1607</v>
      </c>
      <c r="AB33" s="10" t="s">
        <v>1181</v>
      </c>
      <c r="AC33" s="48" t="s">
        <v>413</v>
      </c>
      <c r="AD33" s="110" t="s">
        <v>413</v>
      </c>
      <c r="AE33" s="50" t="s">
        <v>413</v>
      </c>
      <c r="AF33" s="124"/>
      <c r="AG33" s="145" t="s">
        <v>1636</v>
      </c>
      <c r="AH33" t="str">
        <f>_xlfn.CONCAT(LEFT(Table1142021231727262928[[#This Row],[Location]],1),LEFT(Table1142021231727262928[[#This Row],[Location]],2),"-0",MID(Table1142021231727262928[[#This Row],[Location]],4,1),":0",RIGHT(Table1142021231727262928[[#This Row],[Location]],1))</f>
        <v>AA1-02:03</v>
      </c>
    </row>
    <row r="34" spans="27:34" x14ac:dyDescent="0.35">
      <c r="AA34" s="48" t="s">
        <v>1607</v>
      </c>
      <c r="AB34" s="10" t="s">
        <v>1182</v>
      </c>
      <c r="AC34" s="48" t="s">
        <v>413</v>
      </c>
      <c r="AD34" s="110" t="s">
        <v>413</v>
      </c>
      <c r="AE34" s="50" t="s">
        <v>413</v>
      </c>
      <c r="AF34" s="124"/>
      <c r="AG34" s="145" t="s">
        <v>1636</v>
      </c>
      <c r="AH34" t="str">
        <f>_xlfn.CONCAT(LEFT(Table1142021231727262928[[#This Row],[Location]],1),LEFT(Table1142021231727262928[[#This Row],[Location]],2),"-0",MID(Table1142021231727262928[[#This Row],[Location]],4,1),":0",RIGHT(Table1142021231727262928[[#This Row],[Location]],1))</f>
        <v>AA1-02:04</v>
      </c>
    </row>
    <row r="35" spans="27:34" x14ac:dyDescent="0.35">
      <c r="AA35" s="48" t="s">
        <v>1608</v>
      </c>
      <c r="AB35" s="10" t="s">
        <v>1183</v>
      </c>
      <c r="AC35" s="48" t="s">
        <v>413</v>
      </c>
      <c r="AD35" s="110" t="s">
        <v>413</v>
      </c>
      <c r="AE35" s="50" t="s">
        <v>413</v>
      </c>
      <c r="AF35" s="124"/>
      <c r="AG35" s="145" t="s">
        <v>1636</v>
      </c>
      <c r="AH35" t="str">
        <f>_xlfn.CONCAT(LEFT(Table1142021231727262928[[#This Row],[Location]],1),LEFT(Table1142021231727262928[[#This Row],[Location]],2),"-0",MID(Table1142021231727262928[[#This Row],[Location]],4,1),":0",RIGHT(Table1142021231727262928[[#This Row],[Location]],1))</f>
        <v>AA1-03:01</v>
      </c>
    </row>
    <row r="36" spans="27:34" x14ac:dyDescent="0.35">
      <c r="AA36" s="48" t="s">
        <v>1608</v>
      </c>
      <c r="AB36" s="10" t="s">
        <v>1184</v>
      </c>
      <c r="AC36" s="48" t="s">
        <v>413</v>
      </c>
      <c r="AD36" s="110" t="s">
        <v>413</v>
      </c>
      <c r="AE36" s="50" t="s">
        <v>413</v>
      </c>
      <c r="AF36" s="124"/>
      <c r="AG36" s="145" t="s">
        <v>1636</v>
      </c>
      <c r="AH36" t="str">
        <f>_xlfn.CONCAT(LEFT(Table1142021231727262928[[#This Row],[Location]],1),LEFT(Table1142021231727262928[[#This Row],[Location]],2),"-0",MID(Table1142021231727262928[[#This Row],[Location]],4,1),":0",RIGHT(Table1142021231727262928[[#This Row],[Location]],1))</f>
        <v>AA1-03:02</v>
      </c>
    </row>
    <row r="37" spans="27:34" x14ac:dyDescent="0.35">
      <c r="AA37" s="48" t="s">
        <v>1608</v>
      </c>
      <c r="AB37" s="10" t="s">
        <v>1185</v>
      </c>
      <c r="AC37" s="48" t="s">
        <v>413</v>
      </c>
      <c r="AD37" s="110" t="s">
        <v>413</v>
      </c>
      <c r="AE37" s="50" t="s">
        <v>413</v>
      </c>
      <c r="AF37" s="124"/>
      <c r="AG37" s="145" t="s">
        <v>1636</v>
      </c>
      <c r="AH37" t="str">
        <f>_xlfn.CONCAT(LEFT(Table1142021231727262928[[#This Row],[Location]],1),LEFT(Table1142021231727262928[[#This Row],[Location]],2),"-0",MID(Table1142021231727262928[[#This Row],[Location]],4,1),":0",RIGHT(Table1142021231727262928[[#This Row],[Location]],1))</f>
        <v>AA1-03:03</v>
      </c>
    </row>
    <row r="38" spans="27:34" x14ac:dyDescent="0.35">
      <c r="AA38" s="48" t="s">
        <v>1608</v>
      </c>
      <c r="AB38" s="10" t="s">
        <v>1186</v>
      </c>
      <c r="AC38" s="48" t="s">
        <v>413</v>
      </c>
      <c r="AD38" s="110" t="s">
        <v>413</v>
      </c>
      <c r="AE38" s="50" t="s">
        <v>413</v>
      </c>
      <c r="AF38" s="124"/>
      <c r="AG38" s="145" t="s">
        <v>1636</v>
      </c>
      <c r="AH38" t="str">
        <f>_xlfn.CONCAT(LEFT(Table1142021231727262928[[#This Row],[Location]],1),LEFT(Table1142021231727262928[[#This Row],[Location]],2),"-0",MID(Table1142021231727262928[[#This Row],[Location]],4,1),":0",RIGHT(Table1142021231727262928[[#This Row],[Location]],1))</f>
        <v>AA1-03:04</v>
      </c>
    </row>
    <row r="39" spans="27:34" x14ac:dyDescent="0.35">
      <c r="AA39" s="48" t="s">
        <v>1609</v>
      </c>
      <c r="AB39" s="10" t="s">
        <v>1187</v>
      </c>
      <c r="AC39" s="48" t="s">
        <v>413</v>
      </c>
      <c r="AD39" s="110" t="s">
        <v>413</v>
      </c>
      <c r="AE39" s="50" t="s">
        <v>413</v>
      </c>
      <c r="AF39" s="124"/>
      <c r="AG39" s="145" t="s">
        <v>1636</v>
      </c>
      <c r="AH39" t="str">
        <f>_xlfn.CONCAT(LEFT(Table1142021231727262928[[#This Row],[Location]],1),LEFT(Table1142021231727262928[[#This Row],[Location]],2),"-0",MID(Table1142021231727262928[[#This Row],[Location]],4,1),":0",RIGHT(Table1142021231727262928[[#This Row],[Location]],1))</f>
        <v>AA1-04:01</v>
      </c>
    </row>
    <row r="40" spans="27:34" x14ac:dyDescent="0.35">
      <c r="AA40" s="48" t="s">
        <v>1609</v>
      </c>
      <c r="AB40" s="10" t="s">
        <v>1188</v>
      </c>
      <c r="AC40" s="48" t="s">
        <v>413</v>
      </c>
      <c r="AD40" s="110" t="s">
        <v>413</v>
      </c>
      <c r="AE40" s="50" t="s">
        <v>413</v>
      </c>
      <c r="AF40" s="124"/>
      <c r="AG40" s="145" t="s">
        <v>1636</v>
      </c>
      <c r="AH40" t="str">
        <f>_xlfn.CONCAT(LEFT(Table1142021231727262928[[#This Row],[Location]],1),LEFT(Table1142021231727262928[[#This Row],[Location]],2),"-0",MID(Table1142021231727262928[[#This Row],[Location]],4,1),":0",RIGHT(Table1142021231727262928[[#This Row],[Location]],1))</f>
        <v>AA1-04:02</v>
      </c>
    </row>
    <row r="41" spans="27:34" x14ac:dyDescent="0.35">
      <c r="AA41" s="48" t="s">
        <v>1609</v>
      </c>
      <c r="AB41" s="10" t="s">
        <v>1189</v>
      </c>
      <c r="AC41" s="48" t="s">
        <v>413</v>
      </c>
      <c r="AD41" s="110" t="s">
        <v>413</v>
      </c>
      <c r="AE41" s="50" t="s">
        <v>413</v>
      </c>
      <c r="AF41" s="124"/>
      <c r="AG41" s="145" t="s">
        <v>1636</v>
      </c>
      <c r="AH41" t="str">
        <f>_xlfn.CONCAT(LEFT(Table1142021231727262928[[#This Row],[Location]],1),LEFT(Table1142021231727262928[[#This Row],[Location]],2),"-0",MID(Table1142021231727262928[[#This Row],[Location]],4,1),":0",RIGHT(Table1142021231727262928[[#This Row],[Location]],1))</f>
        <v>AA1-04:03</v>
      </c>
    </row>
    <row r="42" spans="27:34" x14ac:dyDescent="0.35">
      <c r="AA42" s="48" t="s">
        <v>1609</v>
      </c>
      <c r="AB42" s="10" t="s">
        <v>1190</v>
      </c>
      <c r="AC42" s="48" t="s">
        <v>413</v>
      </c>
      <c r="AD42" s="110" t="s">
        <v>413</v>
      </c>
      <c r="AE42" s="50" t="s">
        <v>413</v>
      </c>
      <c r="AF42" s="124"/>
      <c r="AG42" s="145" t="s">
        <v>1636</v>
      </c>
      <c r="AH42" t="str">
        <f>_xlfn.CONCAT(LEFT(Table1142021231727262928[[#This Row],[Location]],1),LEFT(Table1142021231727262928[[#This Row],[Location]],2),"-0",MID(Table1142021231727262928[[#This Row],[Location]],4,1),":0",RIGHT(Table1142021231727262928[[#This Row],[Location]],1))</f>
        <v>AA1-04:04</v>
      </c>
    </row>
    <row r="43" spans="27:34" x14ac:dyDescent="0.35">
      <c r="AA43" s="48" t="s">
        <v>1610</v>
      </c>
      <c r="AB43" s="10" t="s">
        <v>1191</v>
      </c>
      <c r="AC43" s="48" t="s">
        <v>413</v>
      </c>
      <c r="AD43" s="110" t="s">
        <v>413</v>
      </c>
      <c r="AE43" s="50" t="s">
        <v>413</v>
      </c>
      <c r="AF43" s="124"/>
      <c r="AG43" s="145" t="s">
        <v>1636</v>
      </c>
      <c r="AH43" t="str">
        <f>_xlfn.CONCAT(LEFT(Table1142021231727262928[[#This Row],[Location]],1),LEFT(Table1142021231727262928[[#This Row],[Location]],2),"-0",MID(Table1142021231727262928[[#This Row],[Location]],4,1),":0",RIGHT(Table1142021231727262928[[#This Row],[Location]],1))</f>
        <v>AA1-05:01</v>
      </c>
    </row>
    <row r="44" spans="27:34" x14ac:dyDescent="0.35">
      <c r="AA44" s="48" t="s">
        <v>1610</v>
      </c>
      <c r="AB44" s="10" t="s">
        <v>1192</v>
      </c>
      <c r="AC44" s="48" t="s">
        <v>413</v>
      </c>
      <c r="AD44" s="110" t="s">
        <v>413</v>
      </c>
      <c r="AE44" s="50" t="s">
        <v>413</v>
      </c>
      <c r="AF44" s="124"/>
      <c r="AG44" s="145" t="s">
        <v>1636</v>
      </c>
      <c r="AH44" t="str">
        <f>_xlfn.CONCAT(LEFT(Table1142021231727262928[[#This Row],[Location]],1),LEFT(Table1142021231727262928[[#This Row],[Location]],2),"-0",MID(Table1142021231727262928[[#This Row],[Location]],4,1),":0",RIGHT(Table1142021231727262928[[#This Row],[Location]],1))</f>
        <v>AA1-05:02</v>
      </c>
    </row>
    <row r="45" spans="27:34" x14ac:dyDescent="0.35">
      <c r="AA45" s="48" t="s">
        <v>1610</v>
      </c>
      <c r="AB45" s="10" t="s">
        <v>1193</v>
      </c>
      <c r="AC45" s="48" t="s">
        <v>413</v>
      </c>
      <c r="AD45" s="110" t="s">
        <v>413</v>
      </c>
      <c r="AE45" s="50" t="s">
        <v>413</v>
      </c>
      <c r="AF45" s="124"/>
      <c r="AG45" s="145" t="s">
        <v>1636</v>
      </c>
      <c r="AH45" t="str">
        <f>_xlfn.CONCAT(LEFT(Table1142021231727262928[[#This Row],[Location]],1),LEFT(Table1142021231727262928[[#This Row],[Location]],2),"-0",MID(Table1142021231727262928[[#This Row],[Location]],4,1),":0",RIGHT(Table1142021231727262928[[#This Row],[Location]],1))</f>
        <v>AA1-05:03</v>
      </c>
    </row>
    <row r="46" spans="27:34" x14ac:dyDescent="0.35">
      <c r="AA46" s="48" t="s">
        <v>1610</v>
      </c>
      <c r="AB46" s="10" t="s">
        <v>1194</v>
      </c>
      <c r="AC46" s="48" t="s">
        <v>413</v>
      </c>
      <c r="AD46" s="110" t="s">
        <v>413</v>
      </c>
      <c r="AE46" s="50" t="s">
        <v>413</v>
      </c>
      <c r="AF46" s="124"/>
      <c r="AG46" s="145" t="s">
        <v>1636</v>
      </c>
      <c r="AH46" t="str">
        <f>_xlfn.CONCAT(LEFT(Table1142021231727262928[[#This Row],[Location]],1),LEFT(Table1142021231727262928[[#This Row],[Location]],2),"-0",MID(Table1142021231727262928[[#This Row],[Location]],4,1),":0",RIGHT(Table1142021231727262928[[#This Row],[Location]],1))</f>
        <v>AA1-05:04</v>
      </c>
    </row>
    <row r="47" spans="27:34" x14ac:dyDescent="0.35">
      <c r="AA47" s="48" t="s">
        <v>1611</v>
      </c>
      <c r="AB47" s="10" t="s">
        <v>1195</v>
      </c>
      <c r="AC47" s="48" t="s">
        <v>413</v>
      </c>
      <c r="AD47" s="110" t="s">
        <v>413</v>
      </c>
      <c r="AE47" s="50" t="s">
        <v>413</v>
      </c>
      <c r="AF47" s="124"/>
      <c r="AG47" s="145" t="s">
        <v>1636</v>
      </c>
      <c r="AH47" t="str">
        <f>_xlfn.CONCAT(LEFT(Table1142021231727262928[[#This Row],[Location]],1),LEFT(Table1142021231727262928[[#This Row],[Location]],2),"-0",MID(Table1142021231727262928[[#This Row],[Location]],4,1),":0",RIGHT(Table1142021231727262928[[#This Row],[Location]],1))</f>
        <v>AA1-06:01</v>
      </c>
    </row>
    <row r="48" spans="27:34" x14ac:dyDescent="0.35">
      <c r="AA48" s="48" t="s">
        <v>1611</v>
      </c>
      <c r="AB48" s="10" t="s">
        <v>1196</v>
      </c>
      <c r="AC48" s="48" t="s">
        <v>413</v>
      </c>
      <c r="AD48" s="110" t="s">
        <v>413</v>
      </c>
      <c r="AE48" s="50" t="s">
        <v>413</v>
      </c>
      <c r="AF48" s="124"/>
      <c r="AG48" s="145" t="s">
        <v>1636</v>
      </c>
      <c r="AH48" t="str">
        <f>_xlfn.CONCAT(LEFT(Table1142021231727262928[[#This Row],[Location]],1),LEFT(Table1142021231727262928[[#This Row],[Location]],2),"-0",MID(Table1142021231727262928[[#This Row],[Location]],4,1),":0",RIGHT(Table1142021231727262928[[#This Row],[Location]],1))</f>
        <v>AA1-06:02</v>
      </c>
    </row>
    <row r="49" spans="27:34" x14ac:dyDescent="0.35">
      <c r="AA49" s="48" t="s">
        <v>1611</v>
      </c>
      <c r="AB49" s="10" t="s">
        <v>1197</v>
      </c>
      <c r="AC49" s="48" t="s">
        <v>413</v>
      </c>
      <c r="AD49" s="110" t="s">
        <v>413</v>
      </c>
      <c r="AE49" s="50" t="s">
        <v>413</v>
      </c>
      <c r="AF49" s="124"/>
      <c r="AG49" s="145" t="s">
        <v>1636</v>
      </c>
      <c r="AH49" t="str">
        <f>_xlfn.CONCAT(LEFT(Table1142021231727262928[[#This Row],[Location]],1),LEFT(Table1142021231727262928[[#This Row],[Location]],2),"-0",MID(Table1142021231727262928[[#This Row],[Location]],4,1),":0",RIGHT(Table1142021231727262928[[#This Row],[Location]],1))</f>
        <v>AA1-06:03</v>
      </c>
    </row>
    <row r="50" spans="27:34" x14ac:dyDescent="0.35">
      <c r="AA50" s="48" t="s">
        <v>1611</v>
      </c>
      <c r="AB50" s="10" t="s">
        <v>1198</v>
      </c>
      <c r="AC50" s="48" t="s">
        <v>413</v>
      </c>
      <c r="AD50" s="110" t="s">
        <v>413</v>
      </c>
      <c r="AE50" s="50" t="s">
        <v>413</v>
      </c>
      <c r="AF50" s="124"/>
      <c r="AG50" s="145" t="s">
        <v>1636</v>
      </c>
      <c r="AH50" t="str">
        <f>_xlfn.CONCAT(LEFT(Table1142021231727262928[[#This Row],[Location]],1),LEFT(Table1142021231727262928[[#This Row],[Location]],2),"-0",MID(Table1142021231727262928[[#This Row],[Location]],4,1),":0",RIGHT(Table1142021231727262928[[#This Row],[Location]],1))</f>
        <v>AA1-06:04</v>
      </c>
    </row>
    <row r="51" spans="27:34" x14ac:dyDescent="0.35">
      <c r="AA51" s="48" t="s">
        <v>1612</v>
      </c>
      <c r="AB51" s="10" t="s">
        <v>1199</v>
      </c>
      <c r="AC51" s="48" t="s">
        <v>413</v>
      </c>
      <c r="AD51" s="110" t="s">
        <v>413</v>
      </c>
      <c r="AE51" s="50" t="s">
        <v>413</v>
      </c>
      <c r="AF51" s="124"/>
      <c r="AG51" s="145" t="s">
        <v>1636</v>
      </c>
      <c r="AH51" t="str">
        <f>_xlfn.CONCAT(LEFT(Table1142021231727262928[[#This Row],[Location]],1),LEFT(Table1142021231727262928[[#This Row],[Location]],2),"-0",MID(Table1142021231727262928[[#This Row],[Location]],4,1),":0",RIGHT(Table1142021231727262928[[#This Row],[Location]],1))</f>
        <v>AA1-07:01</v>
      </c>
    </row>
    <row r="52" spans="27:34" x14ac:dyDescent="0.35">
      <c r="AA52" s="48" t="s">
        <v>1612</v>
      </c>
      <c r="AB52" s="10" t="s">
        <v>1200</v>
      </c>
      <c r="AC52" s="48" t="s">
        <v>413</v>
      </c>
      <c r="AD52" s="110" t="s">
        <v>413</v>
      </c>
      <c r="AE52" s="50" t="s">
        <v>413</v>
      </c>
      <c r="AF52" s="124"/>
      <c r="AG52" s="145" t="s">
        <v>1636</v>
      </c>
      <c r="AH52" t="str">
        <f>_xlfn.CONCAT(LEFT(Table1142021231727262928[[#This Row],[Location]],1),LEFT(Table1142021231727262928[[#This Row],[Location]],2),"-0",MID(Table1142021231727262928[[#This Row],[Location]],4,1),":0",RIGHT(Table1142021231727262928[[#This Row],[Location]],1))</f>
        <v>AA1-07:02</v>
      </c>
    </row>
    <row r="53" spans="27:34" x14ac:dyDescent="0.35">
      <c r="AA53" s="48" t="s">
        <v>1612</v>
      </c>
      <c r="AB53" s="10" t="s">
        <v>1201</v>
      </c>
      <c r="AC53" s="48" t="s">
        <v>413</v>
      </c>
      <c r="AD53" s="110" t="s">
        <v>413</v>
      </c>
      <c r="AE53" s="50" t="s">
        <v>413</v>
      </c>
      <c r="AF53" s="124"/>
      <c r="AG53" s="145" t="s">
        <v>1636</v>
      </c>
      <c r="AH53" t="str">
        <f>_xlfn.CONCAT(LEFT(Table1142021231727262928[[#This Row],[Location]],1),LEFT(Table1142021231727262928[[#This Row],[Location]],2),"-0",MID(Table1142021231727262928[[#This Row],[Location]],4,1),":0",RIGHT(Table1142021231727262928[[#This Row],[Location]],1))</f>
        <v>AA1-07:03</v>
      </c>
    </row>
    <row r="54" spans="27:34" x14ac:dyDescent="0.35">
      <c r="AA54" s="48" t="s">
        <v>1612</v>
      </c>
      <c r="AB54" s="10" t="s">
        <v>1202</v>
      </c>
      <c r="AC54" s="48" t="s">
        <v>413</v>
      </c>
      <c r="AD54" s="110" t="s">
        <v>413</v>
      </c>
      <c r="AE54" s="50" t="s">
        <v>413</v>
      </c>
      <c r="AF54" s="124"/>
      <c r="AG54" s="145" t="s">
        <v>1636</v>
      </c>
      <c r="AH54" t="str">
        <f>_xlfn.CONCAT(LEFT(Table1142021231727262928[[#This Row],[Location]],1),LEFT(Table1142021231727262928[[#This Row],[Location]],2),"-0",MID(Table1142021231727262928[[#This Row],[Location]],4,1),":0",RIGHT(Table1142021231727262928[[#This Row],[Location]],1))</f>
        <v>AA1-07:04</v>
      </c>
    </row>
    <row r="55" spans="27:34" x14ac:dyDescent="0.35">
      <c r="AA55" s="48" t="s">
        <v>1613</v>
      </c>
      <c r="AB55" s="10" t="s">
        <v>1203</v>
      </c>
      <c r="AC55" s="48" t="s">
        <v>413</v>
      </c>
      <c r="AD55" s="110" t="s">
        <v>413</v>
      </c>
      <c r="AE55" s="50" t="s">
        <v>413</v>
      </c>
      <c r="AF55" s="124"/>
      <c r="AG55" s="145" t="s">
        <v>1636</v>
      </c>
      <c r="AH55" t="str">
        <f>_xlfn.CONCAT(LEFT(Table1142021231727262928[[#This Row],[Location]],1),LEFT(Table1142021231727262928[[#This Row],[Location]],2),"-0",MID(Table1142021231727262928[[#This Row],[Location]],4,1),":0",RIGHT(Table1142021231727262928[[#This Row],[Location]],1))</f>
        <v>AA2-01:01</v>
      </c>
    </row>
    <row r="56" spans="27:34" x14ac:dyDescent="0.35">
      <c r="AA56" s="48" t="s">
        <v>1613</v>
      </c>
      <c r="AB56" s="10" t="s">
        <v>1204</v>
      </c>
      <c r="AC56" s="48" t="s">
        <v>413</v>
      </c>
      <c r="AD56" s="110" t="s">
        <v>413</v>
      </c>
      <c r="AE56" s="50" t="s">
        <v>413</v>
      </c>
      <c r="AF56" s="124"/>
      <c r="AG56" s="145" t="s">
        <v>1636</v>
      </c>
      <c r="AH56" t="str">
        <f>_xlfn.CONCAT(LEFT(Table1142021231727262928[[#This Row],[Location]],1),LEFT(Table1142021231727262928[[#This Row],[Location]],2),"-0",MID(Table1142021231727262928[[#This Row],[Location]],4,1),":0",RIGHT(Table1142021231727262928[[#This Row],[Location]],1))</f>
        <v>AA2-01:02</v>
      </c>
    </row>
    <row r="57" spans="27:34" x14ac:dyDescent="0.35">
      <c r="AA57" s="48" t="s">
        <v>1613</v>
      </c>
      <c r="AB57" s="10" t="s">
        <v>1205</v>
      </c>
      <c r="AC57" s="48" t="s">
        <v>413</v>
      </c>
      <c r="AD57" s="110" t="s">
        <v>413</v>
      </c>
      <c r="AE57" s="50" t="s">
        <v>413</v>
      </c>
      <c r="AF57" s="124"/>
      <c r="AG57" s="145" t="s">
        <v>1636</v>
      </c>
      <c r="AH57" t="str">
        <f>_xlfn.CONCAT(LEFT(Table1142021231727262928[[#This Row],[Location]],1),LEFT(Table1142021231727262928[[#This Row],[Location]],2),"-0",MID(Table1142021231727262928[[#This Row],[Location]],4,1),":0",RIGHT(Table1142021231727262928[[#This Row],[Location]],1))</f>
        <v>AA2-01:03</v>
      </c>
    </row>
    <row r="58" spans="27:34" x14ac:dyDescent="0.35">
      <c r="AA58" s="48" t="s">
        <v>1613</v>
      </c>
      <c r="AB58" s="10" t="s">
        <v>1206</v>
      </c>
      <c r="AC58" s="48" t="s">
        <v>413</v>
      </c>
      <c r="AD58" s="110" t="s">
        <v>413</v>
      </c>
      <c r="AE58" s="50" t="s">
        <v>413</v>
      </c>
      <c r="AF58" s="124"/>
      <c r="AG58" s="145" t="s">
        <v>1636</v>
      </c>
      <c r="AH58" t="str">
        <f>_xlfn.CONCAT(LEFT(Table1142021231727262928[[#This Row],[Location]],1),LEFT(Table1142021231727262928[[#This Row],[Location]],2),"-0",MID(Table1142021231727262928[[#This Row],[Location]],4,1),":0",RIGHT(Table1142021231727262928[[#This Row],[Location]],1))</f>
        <v>AA2-01:04</v>
      </c>
    </row>
    <row r="59" spans="27:34" x14ac:dyDescent="0.35">
      <c r="AA59" s="48" t="s">
        <v>1614</v>
      </c>
      <c r="AB59" s="10" t="s">
        <v>1207</v>
      </c>
      <c r="AC59" s="48" t="s">
        <v>413</v>
      </c>
      <c r="AD59" s="110" t="s">
        <v>413</v>
      </c>
      <c r="AE59" s="50" t="s">
        <v>413</v>
      </c>
      <c r="AF59" s="124"/>
      <c r="AG59" s="145" t="s">
        <v>1636</v>
      </c>
      <c r="AH59" t="str">
        <f>_xlfn.CONCAT(LEFT(Table1142021231727262928[[#This Row],[Location]],1),LEFT(Table1142021231727262928[[#This Row],[Location]],2),"-0",MID(Table1142021231727262928[[#This Row],[Location]],4,1),":0",RIGHT(Table1142021231727262928[[#This Row],[Location]],1))</f>
        <v>AA2-02:01</v>
      </c>
    </row>
    <row r="60" spans="27:34" x14ac:dyDescent="0.35">
      <c r="AA60" s="48" t="s">
        <v>1614</v>
      </c>
      <c r="AB60" s="10" t="s">
        <v>1208</v>
      </c>
      <c r="AC60" s="48" t="s">
        <v>413</v>
      </c>
      <c r="AD60" s="110" t="s">
        <v>413</v>
      </c>
      <c r="AE60" s="50" t="s">
        <v>413</v>
      </c>
      <c r="AF60" s="124"/>
      <c r="AG60" s="145" t="s">
        <v>1636</v>
      </c>
      <c r="AH60" t="str">
        <f>_xlfn.CONCAT(LEFT(Table1142021231727262928[[#This Row],[Location]],1),LEFT(Table1142021231727262928[[#This Row],[Location]],2),"-0",MID(Table1142021231727262928[[#This Row],[Location]],4,1),":0",RIGHT(Table1142021231727262928[[#This Row],[Location]],1))</f>
        <v>AA2-02:02</v>
      </c>
    </row>
    <row r="61" spans="27:34" x14ac:dyDescent="0.35">
      <c r="AA61" s="48" t="s">
        <v>1614</v>
      </c>
      <c r="AB61" s="10" t="s">
        <v>1209</v>
      </c>
      <c r="AC61" s="48" t="s">
        <v>413</v>
      </c>
      <c r="AD61" s="110" t="s">
        <v>413</v>
      </c>
      <c r="AE61" s="50" t="s">
        <v>413</v>
      </c>
      <c r="AF61" s="124"/>
      <c r="AG61" s="145" t="s">
        <v>1636</v>
      </c>
      <c r="AH61" t="str">
        <f>_xlfn.CONCAT(LEFT(Table1142021231727262928[[#This Row],[Location]],1),LEFT(Table1142021231727262928[[#This Row],[Location]],2),"-0",MID(Table1142021231727262928[[#This Row],[Location]],4,1),":0",RIGHT(Table1142021231727262928[[#This Row],[Location]],1))</f>
        <v>AA2-02:03</v>
      </c>
    </row>
    <row r="62" spans="27:34" x14ac:dyDescent="0.35">
      <c r="AA62" s="48" t="s">
        <v>1614</v>
      </c>
      <c r="AB62" s="10" t="s">
        <v>1210</v>
      </c>
      <c r="AC62" s="48" t="s">
        <v>413</v>
      </c>
      <c r="AD62" s="110" t="s">
        <v>413</v>
      </c>
      <c r="AE62" s="50" t="s">
        <v>413</v>
      </c>
      <c r="AF62" s="124"/>
      <c r="AG62" s="145" t="s">
        <v>1636</v>
      </c>
      <c r="AH62" t="str">
        <f>_xlfn.CONCAT(LEFT(Table1142021231727262928[[#This Row],[Location]],1),LEFT(Table1142021231727262928[[#This Row],[Location]],2),"-0",MID(Table1142021231727262928[[#This Row],[Location]],4,1),":0",RIGHT(Table1142021231727262928[[#This Row],[Location]],1))</f>
        <v>AA2-02:04</v>
      </c>
    </row>
    <row r="63" spans="27:34" x14ac:dyDescent="0.35">
      <c r="AA63" s="48" t="s">
        <v>1615</v>
      </c>
      <c r="AB63" s="10" t="s">
        <v>1211</v>
      </c>
      <c r="AC63" s="48" t="s">
        <v>413</v>
      </c>
      <c r="AD63" s="110" t="s">
        <v>413</v>
      </c>
      <c r="AE63" s="50" t="s">
        <v>413</v>
      </c>
      <c r="AF63" s="124"/>
      <c r="AG63" s="145" t="s">
        <v>1636</v>
      </c>
      <c r="AH63" t="str">
        <f>_xlfn.CONCAT(LEFT(Table1142021231727262928[[#This Row],[Location]],1),LEFT(Table1142021231727262928[[#This Row],[Location]],2),"-0",MID(Table1142021231727262928[[#This Row],[Location]],4,1),":0",RIGHT(Table1142021231727262928[[#This Row],[Location]],1))</f>
        <v>AA2-03:01</v>
      </c>
    </row>
    <row r="64" spans="27:34" x14ac:dyDescent="0.35">
      <c r="AA64" s="48" t="s">
        <v>1615</v>
      </c>
      <c r="AB64" s="10" t="s">
        <v>1212</v>
      </c>
      <c r="AC64" s="48" t="s">
        <v>413</v>
      </c>
      <c r="AD64" s="110" t="s">
        <v>413</v>
      </c>
      <c r="AE64" s="50" t="s">
        <v>413</v>
      </c>
      <c r="AF64" s="124"/>
      <c r="AG64" s="145" t="s">
        <v>1636</v>
      </c>
      <c r="AH64" t="str">
        <f>_xlfn.CONCAT(LEFT(Table1142021231727262928[[#This Row],[Location]],1),LEFT(Table1142021231727262928[[#This Row],[Location]],2),"-0",MID(Table1142021231727262928[[#This Row],[Location]],4,1),":0",RIGHT(Table1142021231727262928[[#This Row],[Location]],1))</f>
        <v>AA2-03:02</v>
      </c>
    </row>
    <row r="65" spans="27:34" x14ac:dyDescent="0.35">
      <c r="AA65" s="48" t="s">
        <v>1615</v>
      </c>
      <c r="AB65" s="10" t="s">
        <v>1213</v>
      </c>
      <c r="AC65" s="48" t="s">
        <v>413</v>
      </c>
      <c r="AD65" s="110" t="s">
        <v>413</v>
      </c>
      <c r="AE65" s="50" t="s">
        <v>413</v>
      </c>
      <c r="AF65" s="124"/>
      <c r="AG65" s="145" t="s">
        <v>1636</v>
      </c>
      <c r="AH65" t="str">
        <f>_xlfn.CONCAT(LEFT(Table1142021231727262928[[#This Row],[Location]],1),LEFT(Table1142021231727262928[[#This Row],[Location]],2),"-0",MID(Table1142021231727262928[[#This Row],[Location]],4,1),":0",RIGHT(Table1142021231727262928[[#This Row],[Location]],1))</f>
        <v>AA2-03:03</v>
      </c>
    </row>
    <row r="66" spans="27:34" x14ac:dyDescent="0.35">
      <c r="AA66" s="48" t="s">
        <v>1615</v>
      </c>
      <c r="AB66" s="10" t="s">
        <v>1214</v>
      </c>
      <c r="AC66" s="48" t="s">
        <v>413</v>
      </c>
      <c r="AD66" s="110" t="s">
        <v>413</v>
      </c>
      <c r="AE66" s="50" t="s">
        <v>413</v>
      </c>
      <c r="AF66" s="124"/>
      <c r="AG66" s="145" t="s">
        <v>1636</v>
      </c>
      <c r="AH66" t="str">
        <f>_xlfn.CONCAT(LEFT(Table1142021231727262928[[#This Row],[Location]],1),LEFT(Table1142021231727262928[[#This Row],[Location]],2),"-0",MID(Table1142021231727262928[[#This Row],[Location]],4,1),":0",RIGHT(Table1142021231727262928[[#This Row],[Location]],1))</f>
        <v>AA2-03:04</v>
      </c>
    </row>
    <row r="67" spans="27:34" x14ac:dyDescent="0.35">
      <c r="AA67" s="48" t="s">
        <v>1616</v>
      </c>
      <c r="AB67" s="10" t="s">
        <v>1215</v>
      </c>
      <c r="AC67" s="48" t="s">
        <v>413</v>
      </c>
      <c r="AD67" s="110" t="s">
        <v>413</v>
      </c>
      <c r="AE67" s="50" t="s">
        <v>413</v>
      </c>
      <c r="AF67" s="124"/>
      <c r="AG67" s="145" t="s">
        <v>1636</v>
      </c>
      <c r="AH67" t="str">
        <f>_xlfn.CONCAT(LEFT(Table1142021231727262928[[#This Row],[Location]],1),LEFT(Table1142021231727262928[[#This Row],[Location]],2),"-0",MID(Table1142021231727262928[[#This Row],[Location]],4,1),":0",RIGHT(Table1142021231727262928[[#This Row],[Location]],1))</f>
        <v>AA2-04:01</v>
      </c>
    </row>
    <row r="68" spans="27:34" x14ac:dyDescent="0.35">
      <c r="AA68" s="48" t="s">
        <v>1616</v>
      </c>
      <c r="AB68" s="10" t="s">
        <v>1216</v>
      </c>
      <c r="AC68" s="48" t="s">
        <v>413</v>
      </c>
      <c r="AD68" s="110" t="s">
        <v>413</v>
      </c>
      <c r="AE68" s="50" t="s">
        <v>413</v>
      </c>
      <c r="AF68" s="124"/>
      <c r="AG68" s="145" t="s">
        <v>1636</v>
      </c>
      <c r="AH68" t="str">
        <f>_xlfn.CONCAT(LEFT(Table1142021231727262928[[#This Row],[Location]],1),LEFT(Table1142021231727262928[[#This Row],[Location]],2),"-0",MID(Table1142021231727262928[[#This Row],[Location]],4,1),":0",RIGHT(Table1142021231727262928[[#This Row],[Location]],1))</f>
        <v>AA2-04:02</v>
      </c>
    </row>
    <row r="69" spans="27:34" x14ac:dyDescent="0.35">
      <c r="AA69" s="48" t="s">
        <v>1616</v>
      </c>
      <c r="AB69" s="10" t="s">
        <v>1217</v>
      </c>
      <c r="AC69" s="48" t="s">
        <v>413</v>
      </c>
      <c r="AD69" s="110" t="s">
        <v>413</v>
      </c>
      <c r="AE69" s="50" t="s">
        <v>413</v>
      </c>
      <c r="AF69" s="124"/>
      <c r="AG69" s="145" t="s">
        <v>1636</v>
      </c>
      <c r="AH69" t="str">
        <f>_xlfn.CONCAT(LEFT(Table1142021231727262928[[#This Row],[Location]],1),LEFT(Table1142021231727262928[[#This Row],[Location]],2),"-0",MID(Table1142021231727262928[[#This Row],[Location]],4,1),":0",RIGHT(Table1142021231727262928[[#This Row],[Location]],1))</f>
        <v>AA2-04:03</v>
      </c>
    </row>
    <row r="70" spans="27:34" x14ac:dyDescent="0.35">
      <c r="AA70" s="48" t="s">
        <v>1616</v>
      </c>
      <c r="AB70" s="10" t="s">
        <v>1218</v>
      </c>
      <c r="AC70" s="48" t="s">
        <v>413</v>
      </c>
      <c r="AD70" s="110" t="s">
        <v>413</v>
      </c>
      <c r="AE70" s="50" t="s">
        <v>413</v>
      </c>
      <c r="AF70" s="124"/>
      <c r="AG70" s="145" t="s">
        <v>1636</v>
      </c>
      <c r="AH70" t="str">
        <f>_xlfn.CONCAT(LEFT(Table1142021231727262928[[#This Row],[Location]],1),LEFT(Table1142021231727262928[[#This Row],[Location]],2),"-0",MID(Table1142021231727262928[[#This Row],[Location]],4,1),":0",RIGHT(Table1142021231727262928[[#This Row],[Location]],1))</f>
        <v>AA2-04:04</v>
      </c>
    </row>
    <row r="71" spans="27:34" x14ac:dyDescent="0.35">
      <c r="AA71" s="48" t="s">
        <v>1617</v>
      </c>
      <c r="AB71" s="10" t="s">
        <v>1219</v>
      </c>
      <c r="AC71" s="48" t="s">
        <v>413</v>
      </c>
      <c r="AD71" s="110" t="s">
        <v>413</v>
      </c>
      <c r="AE71" s="50" t="s">
        <v>413</v>
      </c>
      <c r="AF71" s="124"/>
      <c r="AG71" s="145" t="s">
        <v>1636</v>
      </c>
      <c r="AH71" t="str">
        <f>_xlfn.CONCAT(LEFT(Table1142021231727262928[[#This Row],[Location]],1),LEFT(Table1142021231727262928[[#This Row],[Location]],2),"-0",MID(Table1142021231727262928[[#This Row],[Location]],4,1),":0",RIGHT(Table1142021231727262928[[#This Row],[Location]],1))</f>
        <v>AA2-05:01</v>
      </c>
    </row>
    <row r="72" spans="27:34" x14ac:dyDescent="0.35">
      <c r="AA72" s="48" t="s">
        <v>1617</v>
      </c>
      <c r="AB72" s="10" t="s">
        <v>1220</v>
      </c>
      <c r="AC72" s="48" t="s">
        <v>413</v>
      </c>
      <c r="AD72" s="110" t="s">
        <v>413</v>
      </c>
      <c r="AE72" s="50" t="s">
        <v>413</v>
      </c>
      <c r="AF72" s="124"/>
      <c r="AG72" s="145" t="s">
        <v>1636</v>
      </c>
      <c r="AH72" t="str">
        <f>_xlfn.CONCAT(LEFT(Table1142021231727262928[[#This Row],[Location]],1),LEFT(Table1142021231727262928[[#This Row],[Location]],2),"-0",MID(Table1142021231727262928[[#This Row],[Location]],4,1),":0",RIGHT(Table1142021231727262928[[#This Row],[Location]],1))</f>
        <v>AA2-05:02</v>
      </c>
    </row>
    <row r="73" spans="27:34" x14ac:dyDescent="0.35">
      <c r="AA73" s="48" t="s">
        <v>1617</v>
      </c>
      <c r="AB73" s="10" t="s">
        <v>1221</v>
      </c>
      <c r="AC73" s="48" t="s">
        <v>413</v>
      </c>
      <c r="AD73" s="110" t="s">
        <v>413</v>
      </c>
      <c r="AE73" s="50" t="s">
        <v>413</v>
      </c>
      <c r="AF73" s="124"/>
      <c r="AG73" s="145" t="s">
        <v>1636</v>
      </c>
      <c r="AH73" t="str">
        <f>_xlfn.CONCAT(LEFT(Table1142021231727262928[[#This Row],[Location]],1),LEFT(Table1142021231727262928[[#This Row],[Location]],2),"-0",MID(Table1142021231727262928[[#This Row],[Location]],4,1),":0",RIGHT(Table1142021231727262928[[#This Row],[Location]],1))</f>
        <v>AA2-05:03</v>
      </c>
    </row>
    <row r="74" spans="27:34" x14ac:dyDescent="0.35">
      <c r="AA74" s="48" t="s">
        <v>1617</v>
      </c>
      <c r="AB74" s="10" t="s">
        <v>1222</v>
      </c>
      <c r="AC74" s="48" t="s">
        <v>413</v>
      </c>
      <c r="AD74" s="110" t="s">
        <v>413</v>
      </c>
      <c r="AE74" s="50" t="s">
        <v>413</v>
      </c>
      <c r="AF74" s="124"/>
      <c r="AG74" s="145" t="s">
        <v>1636</v>
      </c>
      <c r="AH74" t="str">
        <f>_xlfn.CONCAT(LEFT(Table1142021231727262928[[#This Row],[Location]],1),LEFT(Table1142021231727262928[[#This Row],[Location]],2),"-0",MID(Table1142021231727262928[[#This Row],[Location]],4,1),":0",RIGHT(Table1142021231727262928[[#This Row],[Location]],1))</f>
        <v>AA2-05:04</v>
      </c>
    </row>
    <row r="75" spans="27:34" x14ac:dyDescent="0.35">
      <c r="AA75" s="48" t="s">
        <v>1618</v>
      </c>
      <c r="AB75" s="10" t="s">
        <v>1223</v>
      </c>
      <c r="AC75" s="48" t="s">
        <v>413</v>
      </c>
      <c r="AD75" s="110" t="s">
        <v>413</v>
      </c>
      <c r="AE75" s="50" t="s">
        <v>413</v>
      </c>
      <c r="AF75" s="124"/>
      <c r="AG75" s="145" t="s">
        <v>1636</v>
      </c>
      <c r="AH75" t="str">
        <f>_xlfn.CONCAT(LEFT(Table1142021231727262928[[#This Row],[Location]],1),LEFT(Table1142021231727262928[[#This Row],[Location]],2),"-0",MID(Table1142021231727262928[[#This Row],[Location]],4,1),":0",RIGHT(Table1142021231727262928[[#This Row],[Location]],1))</f>
        <v>AA2-06:01</v>
      </c>
    </row>
    <row r="76" spans="27:34" x14ac:dyDescent="0.35">
      <c r="AA76" s="48" t="s">
        <v>1618</v>
      </c>
      <c r="AB76" s="10" t="s">
        <v>1224</v>
      </c>
      <c r="AC76" s="48" t="s">
        <v>413</v>
      </c>
      <c r="AD76" s="110" t="s">
        <v>413</v>
      </c>
      <c r="AE76" s="50" t="s">
        <v>413</v>
      </c>
      <c r="AF76" s="124"/>
      <c r="AG76" s="145" t="s">
        <v>1636</v>
      </c>
      <c r="AH76" t="str">
        <f>_xlfn.CONCAT(LEFT(Table1142021231727262928[[#This Row],[Location]],1),LEFT(Table1142021231727262928[[#This Row],[Location]],2),"-0",MID(Table1142021231727262928[[#This Row],[Location]],4,1),":0",RIGHT(Table1142021231727262928[[#This Row],[Location]],1))</f>
        <v>AA2-06:02</v>
      </c>
    </row>
    <row r="77" spans="27:34" x14ac:dyDescent="0.35">
      <c r="AA77" s="48" t="s">
        <v>1618</v>
      </c>
      <c r="AB77" s="10" t="s">
        <v>1225</v>
      </c>
      <c r="AC77" s="48" t="s">
        <v>413</v>
      </c>
      <c r="AD77" s="110" t="s">
        <v>413</v>
      </c>
      <c r="AE77" s="50" t="s">
        <v>413</v>
      </c>
      <c r="AF77" s="124"/>
      <c r="AG77" s="145" t="s">
        <v>1636</v>
      </c>
      <c r="AH77" t="str">
        <f>_xlfn.CONCAT(LEFT(Table1142021231727262928[[#This Row],[Location]],1),LEFT(Table1142021231727262928[[#This Row],[Location]],2),"-0",MID(Table1142021231727262928[[#This Row],[Location]],4,1),":0",RIGHT(Table1142021231727262928[[#This Row],[Location]],1))</f>
        <v>AA2-06:03</v>
      </c>
    </row>
    <row r="78" spans="27:34" x14ac:dyDescent="0.35">
      <c r="AA78" s="48" t="s">
        <v>1618</v>
      </c>
      <c r="AB78" s="10" t="s">
        <v>1226</v>
      </c>
      <c r="AC78" s="48" t="s">
        <v>413</v>
      </c>
      <c r="AD78" s="110" t="s">
        <v>413</v>
      </c>
      <c r="AE78" s="50" t="s">
        <v>413</v>
      </c>
      <c r="AF78" s="124"/>
      <c r="AG78" s="145" t="s">
        <v>1636</v>
      </c>
      <c r="AH78" t="str">
        <f>_xlfn.CONCAT(LEFT(Table1142021231727262928[[#This Row],[Location]],1),LEFT(Table1142021231727262928[[#This Row],[Location]],2),"-0",MID(Table1142021231727262928[[#This Row],[Location]],4,1),":0",RIGHT(Table1142021231727262928[[#This Row],[Location]],1))</f>
        <v>AA2-06:04</v>
      </c>
    </row>
    <row r="79" spans="27:34" x14ac:dyDescent="0.35">
      <c r="AA79" s="48" t="s">
        <v>1619</v>
      </c>
      <c r="AB79" s="10" t="s">
        <v>1227</v>
      </c>
      <c r="AC79" s="48" t="s">
        <v>413</v>
      </c>
      <c r="AD79" s="110" t="s">
        <v>413</v>
      </c>
      <c r="AE79" s="50" t="s">
        <v>413</v>
      </c>
      <c r="AF79" s="124"/>
      <c r="AG79" s="145" t="s">
        <v>1636</v>
      </c>
      <c r="AH79" t="str">
        <f>_xlfn.CONCAT(LEFT(Table1142021231727262928[[#This Row],[Location]],1),LEFT(Table1142021231727262928[[#This Row],[Location]],2),"-0",MID(Table1142021231727262928[[#This Row],[Location]],4,1),":0",RIGHT(Table1142021231727262928[[#This Row],[Location]],1))</f>
        <v>AA2-07:01</v>
      </c>
    </row>
    <row r="80" spans="27:34" x14ac:dyDescent="0.35">
      <c r="AA80" s="48" t="s">
        <v>1619</v>
      </c>
      <c r="AB80" s="10" t="s">
        <v>1228</v>
      </c>
      <c r="AC80" s="48" t="s">
        <v>413</v>
      </c>
      <c r="AD80" s="110" t="s">
        <v>413</v>
      </c>
      <c r="AE80" s="50" t="s">
        <v>413</v>
      </c>
      <c r="AF80" s="124"/>
      <c r="AG80" s="145" t="s">
        <v>1636</v>
      </c>
      <c r="AH80" t="str">
        <f>_xlfn.CONCAT(LEFT(Table1142021231727262928[[#This Row],[Location]],1),LEFT(Table1142021231727262928[[#This Row],[Location]],2),"-0",MID(Table1142021231727262928[[#This Row],[Location]],4,1),":0",RIGHT(Table1142021231727262928[[#This Row],[Location]],1))</f>
        <v>AA2-07:02</v>
      </c>
    </row>
    <row r="81" spans="27:34" x14ac:dyDescent="0.35">
      <c r="AA81" s="48" t="s">
        <v>1619</v>
      </c>
      <c r="AB81" s="10" t="s">
        <v>1229</v>
      </c>
      <c r="AC81" s="48" t="s">
        <v>413</v>
      </c>
      <c r="AD81" s="110" t="s">
        <v>413</v>
      </c>
      <c r="AE81" s="50" t="s">
        <v>413</v>
      </c>
      <c r="AF81" s="124"/>
      <c r="AG81" s="145" t="s">
        <v>1636</v>
      </c>
      <c r="AH81" t="str">
        <f>_xlfn.CONCAT(LEFT(Table1142021231727262928[[#This Row],[Location]],1),LEFT(Table1142021231727262928[[#This Row],[Location]],2),"-0",MID(Table1142021231727262928[[#This Row],[Location]],4,1),":0",RIGHT(Table1142021231727262928[[#This Row],[Location]],1))</f>
        <v>AA2-07:03</v>
      </c>
    </row>
    <row r="82" spans="27:34" x14ac:dyDescent="0.35">
      <c r="AA82" s="48" t="s">
        <v>1619</v>
      </c>
      <c r="AB82" s="10" t="s">
        <v>1230</v>
      </c>
      <c r="AC82" s="48" t="s">
        <v>413</v>
      </c>
      <c r="AD82" s="110" t="s">
        <v>413</v>
      </c>
      <c r="AE82" s="50" t="s">
        <v>413</v>
      </c>
      <c r="AF82" s="124"/>
      <c r="AG82" s="145" t="s">
        <v>1636</v>
      </c>
      <c r="AH82" t="str">
        <f>_xlfn.CONCAT(LEFT(Table1142021231727262928[[#This Row],[Location]],1),LEFT(Table1142021231727262928[[#This Row],[Location]],2),"-0",MID(Table1142021231727262928[[#This Row],[Location]],4,1),":0",RIGHT(Table1142021231727262928[[#This Row],[Location]],1))</f>
        <v>AA2-07:04</v>
      </c>
    </row>
    <row r="83" spans="27:34" x14ac:dyDescent="0.35">
      <c r="AA83" s="48" t="s">
        <v>1620</v>
      </c>
      <c r="AB83" s="10" t="s">
        <v>1231</v>
      </c>
      <c r="AC83" s="48" t="s">
        <v>413</v>
      </c>
      <c r="AD83" s="110" t="s">
        <v>413</v>
      </c>
      <c r="AE83" s="50" t="s">
        <v>413</v>
      </c>
      <c r="AF83" s="124"/>
      <c r="AG83" s="145" t="s">
        <v>1636</v>
      </c>
      <c r="AH83" t="str">
        <f>_xlfn.CONCAT(LEFT(Table1142021231727262928[[#This Row],[Location]],1),LEFT(Table1142021231727262928[[#This Row],[Location]],2),"-0",MID(Table1142021231727262928[[#This Row],[Location]],4,1),":0",RIGHT(Table1142021231727262928[[#This Row],[Location]],1))</f>
        <v>AA3-01:01</v>
      </c>
    </row>
    <row r="84" spans="27:34" x14ac:dyDescent="0.35">
      <c r="AA84" s="48" t="s">
        <v>1620</v>
      </c>
      <c r="AB84" s="10" t="s">
        <v>1232</v>
      </c>
      <c r="AC84" s="48" t="s">
        <v>413</v>
      </c>
      <c r="AD84" s="110" t="s">
        <v>413</v>
      </c>
      <c r="AE84" s="50" t="s">
        <v>413</v>
      </c>
      <c r="AF84" s="124"/>
      <c r="AG84" s="145" t="s">
        <v>1636</v>
      </c>
      <c r="AH84" t="str">
        <f>_xlfn.CONCAT(LEFT(Table1142021231727262928[[#This Row],[Location]],1),LEFT(Table1142021231727262928[[#This Row],[Location]],2),"-0",MID(Table1142021231727262928[[#This Row],[Location]],4,1),":0",RIGHT(Table1142021231727262928[[#This Row],[Location]],1))</f>
        <v>AA3-01:02</v>
      </c>
    </row>
    <row r="85" spans="27:34" x14ac:dyDescent="0.35">
      <c r="AA85" s="48" t="s">
        <v>1620</v>
      </c>
      <c r="AB85" s="10" t="s">
        <v>1233</v>
      </c>
      <c r="AC85" s="48" t="s">
        <v>413</v>
      </c>
      <c r="AD85" s="110" t="s">
        <v>413</v>
      </c>
      <c r="AE85" s="50" t="s">
        <v>413</v>
      </c>
      <c r="AF85" s="124"/>
      <c r="AG85" s="145" t="s">
        <v>1636</v>
      </c>
      <c r="AH85" t="str">
        <f>_xlfn.CONCAT(LEFT(Table1142021231727262928[[#This Row],[Location]],1),LEFT(Table1142021231727262928[[#This Row],[Location]],2),"-0",MID(Table1142021231727262928[[#This Row],[Location]],4,1),":0",RIGHT(Table1142021231727262928[[#This Row],[Location]],1))</f>
        <v>AA3-01:03</v>
      </c>
    </row>
    <row r="86" spans="27:34" x14ac:dyDescent="0.35">
      <c r="AA86" s="48" t="s">
        <v>1620</v>
      </c>
      <c r="AB86" s="10" t="s">
        <v>1234</v>
      </c>
      <c r="AC86" s="48" t="s">
        <v>413</v>
      </c>
      <c r="AD86" s="110" t="s">
        <v>413</v>
      </c>
      <c r="AE86" s="50" t="s">
        <v>413</v>
      </c>
      <c r="AF86" s="124"/>
      <c r="AG86" s="145" t="s">
        <v>1636</v>
      </c>
      <c r="AH86" t="str">
        <f>_xlfn.CONCAT(LEFT(Table1142021231727262928[[#This Row],[Location]],1),LEFT(Table1142021231727262928[[#This Row],[Location]],2),"-0",MID(Table1142021231727262928[[#This Row],[Location]],4,1),":0",RIGHT(Table1142021231727262928[[#This Row],[Location]],1))</f>
        <v>AA3-01:04</v>
      </c>
    </row>
    <row r="87" spans="27:34" x14ac:dyDescent="0.35">
      <c r="AA87" s="48" t="s">
        <v>1621</v>
      </c>
      <c r="AB87" s="10" t="s">
        <v>1235</v>
      </c>
      <c r="AC87" s="48" t="s">
        <v>413</v>
      </c>
      <c r="AD87" s="110" t="s">
        <v>413</v>
      </c>
      <c r="AE87" s="50" t="s">
        <v>413</v>
      </c>
      <c r="AF87" s="124"/>
      <c r="AG87" s="145" t="s">
        <v>1636</v>
      </c>
      <c r="AH87" t="str">
        <f>_xlfn.CONCAT(LEFT(Table1142021231727262928[[#This Row],[Location]],1),LEFT(Table1142021231727262928[[#This Row],[Location]],2),"-0",MID(Table1142021231727262928[[#This Row],[Location]],4,1),":0",RIGHT(Table1142021231727262928[[#This Row],[Location]],1))</f>
        <v>AA3-02:01</v>
      </c>
    </row>
    <row r="88" spans="27:34" x14ac:dyDescent="0.35">
      <c r="AA88" s="48" t="s">
        <v>1621</v>
      </c>
      <c r="AB88" s="10" t="s">
        <v>1236</v>
      </c>
      <c r="AC88" s="48" t="s">
        <v>413</v>
      </c>
      <c r="AD88" s="110" t="s">
        <v>413</v>
      </c>
      <c r="AE88" s="50" t="s">
        <v>413</v>
      </c>
      <c r="AF88" s="124"/>
      <c r="AG88" s="145" t="s">
        <v>1636</v>
      </c>
      <c r="AH88" t="str">
        <f>_xlfn.CONCAT(LEFT(Table1142021231727262928[[#This Row],[Location]],1),LEFT(Table1142021231727262928[[#This Row],[Location]],2),"-0",MID(Table1142021231727262928[[#This Row],[Location]],4,1),":0",RIGHT(Table1142021231727262928[[#This Row],[Location]],1))</f>
        <v>AA3-02:02</v>
      </c>
    </row>
    <row r="89" spans="27:34" x14ac:dyDescent="0.35">
      <c r="AA89" s="48" t="s">
        <v>1621</v>
      </c>
      <c r="AB89" s="10" t="s">
        <v>1237</v>
      </c>
      <c r="AC89" s="48" t="s">
        <v>413</v>
      </c>
      <c r="AD89" s="110" t="s">
        <v>413</v>
      </c>
      <c r="AE89" s="50" t="s">
        <v>413</v>
      </c>
      <c r="AF89" s="124"/>
      <c r="AG89" s="145" t="s">
        <v>1636</v>
      </c>
      <c r="AH89" t="str">
        <f>_xlfn.CONCAT(LEFT(Table1142021231727262928[[#This Row],[Location]],1),LEFT(Table1142021231727262928[[#This Row],[Location]],2),"-0",MID(Table1142021231727262928[[#This Row],[Location]],4,1),":0",RIGHT(Table1142021231727262928[[#This Row],[Location]],1))</f>
        <v>AA3-02:03</v>
      </c>
    </row>
    <row r="90" spans="27:34" x14ac:dyDescent="0.35">
      <c r="AA90" s="48" t="s">
        <v>1621</v>
      </c>
      <c r="AB90" s="10" t="s">
        <v>1238</v>
      </c>
      <c r="AC90" s="48" t="s">
        <v>413</v>
      </c>
      <c r="AD90" s="110" t="s">
        <v>413</v>
      </c>
      <c r="AE90" s="50" t="s">
        <v>413</v>
      </c>
      <c r="AF90" s="124"/>
      <c r="AG90" s="145" t="s">
        <v>1636</v>
      </c>
      <c r="AH90" t="str">
        <f>_xlfn.CONCAT(LEFT(Table1142021231727262928[[#This Row],[Location]],1),LEFT(Table1142021231727262928[[#This Row],[Location]],2),"-0",MID(Table1142021231727262928[[#This Row],[Location]],4,1),":0",RIGHT(Table1142021231727262928[[#This Row],[Location]],1))</f>
        <v>AA3-02:04</v>
      </c>
    </row>
    <row r="91" spans="27:34" x14ac:dyDescent="0.35">
      <c r="AA91" s="48" t="s">
        <v>1622</v>
      </c>
      <c r="AB91" s="10" t="s">
        <v>1239</v>
      </c>
      <c r="AC91" s="48" t="s">
        <v>413</v>
      </c>
      <c r="AD91" s="110" t="s">
        <v>413</v>
      </c>
      <c r="AE91" s="50" t="s">
        <v>413</v>
      </c>
      <c r="AF91" s="124"/>
      <c r="AG91" s="145" t="s">
        <v>1636</v>
      </c>
      <c r="AH91" t="str">
        <f>_xlfn.CONCAT(LEFT(Table1142021231727262928[[#This Row],[Location]],1),LEFT(Table1142021231727262928[[#This Row],[Location]],2),"-0",MID(Table1142021231727262928[[#This Row],[Location]],4,1),":0",RIGHT(Table1142021231727262928[[#This Row],[Location]],1))</f>
        <v>AA3-03:01</v>
      </c>
    </row>
    <row r="92" spans="27:34" x14ac:dyDescent="0.35">
      <c r="AA92" s="48" t="s">
        <v>1622</v>
      </c>
      <c r="AB92" s="10" t="s">
        <v>1240</v>
      </c>
      <c r="AC92" s="48" t="s">
        <v>413</v>
      </c>
      <c r="AD92" s="110" t="s">
        <v>413</v>
      </c>
      <c r="AE92" s="50" t="s">
        <v>413</v>
      </c>
      <c r="AF92" s="124"/>
      <c r="AG92" s="145" t="s">
        <v>1636</v>
      </c>
      <c r="AH92" t="str">
        <f>_xlfn.CONCAT(LEFT(Table1142021231727262928[[#This Row],[Location]],1),LEFT(Table1142021231727262928[[#This Row],[Location]],2),"-0",MID(Table1142021231727262928[[#This Row],[Location]],4,1),":0",RIGHT(Table1142021231727262928[[#This Row],[Location]],1))</f>
        <v>AA3-03:02</v>
      </c>
    </row>
    <row r="93" spans="27:34" x14ac:dyDescent="0.35">
      <c r="AA93" s="48" t="s">
        <v>1622</v>
      </c>
      <c r="AB93" s="10" t="s">
        <v>1241</v>
      </c>
      <c r="AC93" s="48" t="s">
        <v>413</v>
      </c>
      <c r="AD93" s="110" t="s">
        <v>413</v>
      </c>
      <c r="AE93" s="50" t="s">
        <v>413</v>
      </c>
      <c r="AF93" s="124"/>
      <c r="AG93" s="145" t="s">
        <v>1636</v>
      </c>
      <c r="AH93" t="str">
        <f>_xlfn.CONCAT(LEFT(Table1142021231727262928[[#This Row],[Location]],1),LEFT(Table1142021231727262928[[#This Row],[Location]],2),"-0",MID(Table1142021231727262928[[#This Row],[Location]],4,1),":0",RIGHT(Table1142021231727262928[[#This Row],[Location]],1))</f>
        <v>AA3-03:03</v>
      </c>
    </row>
    <row r="94" spans="27:34" x14ac:dyDescent="0.35">
      <c r="AA94" s="48" t="s">
        <v>1622</v>
      </c>
      <c r="AB94" s="10" t="s">
        <v>1242</v>
      </c>
      <c r="AC94" s="48" t="s">
        <v>413</v>
      </c>
      <c r="AD94" s="110" t="s">
        <v>413</v>
      </c>
      <c r="AE94" s="50" t="s">
        <v>413</v>
      </c>
      <c r="AF94" s="124"/>
      <c r="AG94" s="145" t="s">
        <v>1636</v>
      </c>
      <c r="AH94" t="str">
        <f>_xlfn.CONCAT(LEFT(Table1142021231727262928[[#This Row],[Location]],1),LEFT(Table1142021231727262928[[#This Row],[Location]],2),"-0",MID(Table1142021231727262928[[#This Row],[Location]],4,1),":0",RIGHT(Table1142021231727262928[[#This Row],[Location]],1))</f>
        <v>AA3-03:04</v>
      </c>
    </row>
    <row r="95" spans="27:34" x14ac:dyDescent="0.35">
      <c r="AA95" s="48" t="s">
        <v>1623</v>
      </c>
      <c r="AB95" s="10" t="s">
        <v>1243</v>
      </c>
      <c r="AC95" s="48" t="s">
        <v>413</v>
      </c>
      <c r="AD95" s="110" t="s">
        <v>413</v>
      </c>
      <c r="AE95" s="50" t="s">
        <v>413</v>
      </c>
      <c r="AF95" s="124"/>
      <c r="AG95" s="145" t="s">
        <v>1636</v>
      </c>
      <c r="AH95" t="str">
        <f>_xlfn.CONCAT(LEFT(Table1142021231727262928[[#This Row],[Location]],1),LEFT(Table1142021231727262928[[#This Row],[Location]],2),"-0",MID(Table1142021231727262928[[#This Row],[Location]],4,1),":0",RIGHT(Table1142021231727262928[[#This Row],[Location]],1))</f>
        <v>AA3-04:01</v>
      </c>
    </row>
    <row r="96" spans="27:34" x14ac:dyDescent="0.35">
      <c r="AA96" s="48" t="s">
        <v>1623</v>
      </c>
      <c r="AB96" s="10" t="s">
        <v>1244</v>
      </c>
      <c r="AC96" s="48" t="s">
        <v>413</v>
      </c>
      <c r="AD96" s="110" t="s">
        <v>413</v>
      </c>
      <c r="AE96" s="50" t="s">
        <v>413</v>
      </c>
      <c r="AF96" s="124"/>
      <c r="AG96" s="145" t="s">
        <v>1636</v>
      </c>
      <c r="AH96" t="str">
        <f>_xlfn.CONCAT(LEFT(Table1142021231727262928[[#This Row],[Location]],1),LEFT(Table1142021231727262928[[#This Row],[Location]],2),"-0",MID(Table1142021231727262928[[#This Row],[Location]],4,1),":0",RIGHT(Table1142021231727262928[[#This Row],[Location]],1))</f>
        <v>AA3-04:02</v>
      </c>
    </row>
    <row r="97" spans="27:34" x14ac:dyDescent="0.35">
      <c r="AA97" s="48" t="s">
        <v>1623</v>
      </c>
      <c r="AB97" s="10" t="s">
        <v>1245</v>
      </c>
      <c r="AC97" s="48" t="s">
        <v>413</v>
      </c>
      <c r="AD97" s="110" t="s">
        <v>413</v>
      </c>
      <c r="AE97" s="50" t="s">
        <v>413</v>
      </c>
      <c r="AF97" s="124"/>
      <c r="AG97" s="145" t="s">
        <v>1636</v>
      </c>
      <c r="AH97" t="str">
        <f>_xlfn.CONCAT(LEFT(Table1142021231727262928[[#This Row],[Location]],1),LEFT(Table1142021231727262928[[#This Row],[Location]],2),"-0",MID(Table1142021231727262928[[#This Row],[Location]],4,1),":0",RIGHT(Table1142021231727262928[[#This Row],[Location]],1))</f>
        <v>AA3-04:03</v>
      </c>
    </row>
    <row r="98" spans="27:34" x14ac:dyDescent="0.35">
      <c r="AA98" s="48" t="s">
        <v>1623</v>
      </c>
      <c r="AB98" s="10" t="s">
        <v>1246</v>
      </c>
      <c r="AC98" s="48" t="s">
        <v>413</v>
      </c>
      <c r="AD98" s="110" t="s">
        <v>413</v>
      </c>
      <c r="AE98" s="50" t="s">
        <v>413</v>
      </c>
      <c r="AF98" s="124"/>
      <c r="AG98" s="145" t="s">
        <v>1636</v>
      </c>
      <c r="AH98" t="str">
        <f>_xlfn.CONCAT(LEFT(Table1142021231727262928[[#This Row],[Location]],1),LEFT(Table1142021231727262928[[#This Row],[Location]],2),"-0",MID(Table1142021231727262928[[#This Row],[Location]],4,1),":0",RIGHT(Table1142021231727262928[[#This Row],[Location]],1))</f>
        <v>AA3-04:04</v>
      </c>
    </row>
    <row r="99" spans="27:34" x14ac:dyDescent="0.35">
      <c r="AA99" s="48" t="s">
        <v>1624</v>
      </c>
      <c r="AB99" s="10" t="s">
        <v>1247</v>
      </c>
      <c r="AC99" s="48" t="s">
        <v>413</v>
      </c>
      <c r="AD99" s="110" t="s">
        <v>413</v>
      </c>
      <c r="AE99" s="50" t="s">
        <v>413</v>
      </c>
      <c r="AF99" s="124"/>
      <c r="AG99" s="145" t="s">
        <v>1636</v>
      </c>
      <c r="AH99" t="str">
        <f>_xlfn.CONCAT(LEFT(Table1142021231727262928[[#This Row],[Location]],1),LEFT(Table1142021231727262928[[#This Row],[Location]],2),"-0",MID(Table1142021231727262928[[#This Row],[Location]],4,1),":0",RIGHT(Table1142021231727262928[[#This Row],[Location]],1))</f>
        <v>AA3-05:01</v>
      </c>
    </row>
    <row r="100" spans="27:34" x14ac:dyDescent="0.35">
      <c r="AA100" s="48" t="s">
        <v>1624</v>
      </c>
      <c r="AB100" s="10" t="s">
        <v>1248</v>
      </c>
      <c r="AC100" s="48" t="s">
        <v>413</v>
      </c>
      <c r="AD100" s="110" t="s">
        <v>413</v>
      </c>
      <c r="AE100" s="50" t="s">
        <v>413</v>
      </c>
      <c r="AF100" s="124"/>
      <c r="AG100" s="145" t="s">
        <v>1636</v>
      </c>
      <c r="AH100" t="str">
        <f>_xlfn.CONCAT(LEFT(Table1142021231727262928[[#This Row],[Location]],1),LEFT(Table1142021231727262928[[#This Row],[Location]],2),"-0",MID(Table1142021231727262928[[#This Row],[Location]],4,1),":0",RIGHT(Table1142021231727262928[[#This Row],[Location]],1))</f>
        <v>AA3-05:02</v>
      </c>
    </row>
    <row r="101" spans="27:34" x14ac:dyDescent="0.35">
      <c r="AA101" s="48" t="s">
        <v>1624</v>
      </c>
      <c r="AB101" s="10" t="s">
        <v>1249</v>
      </c>
      <c r="AC101" s="48" t="s">
        <v>413</v>
      </c>
      <c r="AD101" s="110" t="s">
        <v>413</v>
      </c>
      <c r="AE101" s="50" t="s">
        <v>413</v>
      </c>
      <c r="AF101" s="124"/>
      <c r="AG101" s="145" t="s">
        <v>1636</v>
      </c>
      <c r="AH101" t="str">
        <f>_xlfn.CONCAT(LEFT(Table1142021231727262928[[#This Row],[Location]],1),LEFT(Table1142021231727262928[[#This Row],[Location]],2),"-0",MID(Table1142021231727262928[[#This Row],[Location]],4,1),":0",RIGHT(Table1142021231727262928[[#This Row],[Location]],1))</f>
        <v>AA3-05:03</v>
      </c>
    </row>
    <row r="102" spans="27:34" x14ac:dyDescent="0.35">
      <c r="AA102" s="48" t="s">
        <v>1624</v>
      </c>
      <c r="AB102" s="10" t="s">
        <v>1250</v>
      </c>
      <c r="AC102" s="48" t="s">
        <v>413</v>
      </c>
      <c r="AD102" s="110" t="s">
        <v>413</v>
      </c>
      <c r="AE102" s="50" t="s">
        <v>413</v>
      </c>
      <c r="AF102" s="124"/>
      <c r="AG102" s="145" t="s">
        <v>1636</v>
      </c>
      <c r="AH102" t="str">
        <f>_xlfn.CONCAT(LEFT(Table1142021231727262928[[#This Row],[Location]],1),LEFT(Table1142021231727262928[[#This Row],[Location]],2),"-0",MID(Table1142021231727262928[[#This Row],[Location]],4,1),":0",RIGHT(Table1142021231727262928[[#This Row],[Location]],1))</f>
        <v>AA3-05:04</v>
      </c>
    </row>
    <row r="103" spans="27:34" x14ac:dyDescent="0.35">
      <c r="AA103" s="48" t="s">
        <v>1625</v>
      </c>
      <c r="AB103" s="10" t="s">
        <v>1251</v>
      </c>
      <c r="AC103" s="48" t="s">
        <v>413</v>
      </c>
      <c r="AD103" s="110" t="s">
        <v>413</v>
      </c>
      <c r="AE103" s="50" t="s">
        <v>413</v>
      </c>
      <c r="AF103" s="124"/>
      <c r="AG103" s="145" t="s">
        <v>1636</v>
      </c>
      <c r="AH103" t="str">
        <f>_xlfn.CONCAT(LEFT(Table1142021231727262928[[#This Row],[Location]],1),LEFT(Table1142021231727262928[[#This Row],[Location]],2),"-0",MID(Table1142021231727262928[[#This Row],[Location]],4,1),":0",RIGHT(Table1142021231727262928[[#This Row],[Location]],1))</f>
        <v>AA3-06:01</v>
      </c>
    </row>
    <row r="104" spans="27:34" x14ac:dyDescent="0.35">
      <c r="AA104" s="48" t="s">
        <v>1625</v>
      </c>
      <c r="AB104" s="10" t="s">
        <v>1252</v>
      </c>
      <c r="AC104" s="48" t="s">
        <v>413</v>
      </c>
      <c r="AD104" s="110" t="s">
        <v>413</v>
      </c>
      <c r="AE104" s="50" t="s">
        <v>413</v>
      </c>
      <c r="AF104" s="124"/>
      <c r="AG104" s="145" t="s">
        <v>1636</v>
      </c>
      <c r="AH104" t="str">
        <f>_xlfn.CONCAT(LEFT(Table1142021231727262928[[#This Row],[Location]],1),LEFT(Table1142021231727262928[[#This Row],[Location]],2),"-0",MID(Table1142021231727262928[[#This Row],[Location]],4,1),":0",RIGHT(Table1142021231727262928[[#This Row],[Location]],1))</f>
        <v>AA3-06:02</v>
      </c>
    </row>
    <row r="105" spans="27:34" x14ac:dyDescent="0.35">
      <c r="AA105" s="48" t="s">
        <v>1625</v>
      </c>
      <c r="AB105" s="10" t="s">
        <v>1253</v>
      </c>
      <c r="AC105" s="48" t="s">
        <v>413</v>
      </c>
      <c r="AD105" s="110" t="s">
        <v>413</v>
      </c>
      <c r="AE105" s="50" t="s">
        <v>413</v>
      </c>
      <c r="AF105" s="124"/>
      <c r="AG105" s="145" t="s">
        <v>1636</v>
      </c>
      <c r="AH105" t="str">
        <f>_xlfn.CONCAT(LEFT(Table1142021231727262928[[#This Row],[Location]],1),LEFT(Table1142021231727262928[[#This Row],[Location]],2),"-0",MID(Table1142021231727262928[[#This Row],[Location]],4,1),":0",RIGHT(Table1142021231727262928[[#This Row],[Location]],1))</f>
        <v>AA3-06:03</v>
      </c>
    </row>
    <row r="106" spans="27:34" x14ac:dyDescent="0.35">
      <c r="AA106" s="48" t="s">
        <v>1625</v>
      </c>
      <c r="AB106" s="10" t="s">
        <v>1254</v>
      </c>
      <c r="AC106" s="48" t="s">
        <v>413</v>
      </c>
      <c r="AD106" s="110" t="s">
        <v>413</v>
      </c>
      <c r="AE106" s="50" t="s">
        <v>413</v>
      </c>
      <c r="AF106" s="124"/>
      <c r="AG106" s="145" t="s">
        <v>1636</v>
      </c>
      <c r="AH106" t="str">
        <f>_xlfn.CONCAT(LEFT(Table1142021231727262928[[#This Row],[Location]],1),LEFT(Table1142021231727262928[[#This Row],[Location]],2),"-0",MID(Table1142021231727262928[[#This Row],[Location]],4,1),":0",RIGHT(Table1142021231727262928[[#This Row],[Location]],1))</f>
        <v>AA3-06:04</v>
      </c>
    </row>
    <row r="107" spans="27:34" x14ac:dyDescent="0.35">
      <c r="AA107" s="48" t="s">
        <v>1626</v>
      </c>
      <c r="AB107" s="10" t="s">
        <v>1255</v>
      </c>
      <c r="AC107" s="48" t="s">
        <v>413</v>
      </c>
      <c r="AD107" s="110" t="s">
        <v>413</v>
      </c>
      <c r="AE107" s="50" t="s">
        <v>413</v>
      </c>
      <c r="AF107" s="124"/>
      <c r="AG107" s="145" t="s">
        <v>1636</v>
      </c>
      <c r="AH107" t="str">
        <f>_xlfn.CONCAT(LEFT(Table1142021231727262928[[#This Row],[Location]],1),LEFT(Table1142021231727262928[[#This Row],[Location]],2),"-0",MID(Table1142021231727262928[[#This Row],[Location]],4,1),":0",RIGHT(Table1142021231727262928[[#This Row],[Location]],1))</f>
        <v>AA3-07:01</v>
      </c>
    </row>
    <row r="108" spans="27:34" x14ac:dyDescent="0.35">
      <c r="AA108" s="48" t="s">
        <v>1626</v>
      </c>
      <c r="AB108" s="10" t="s">
        <v>1256</v>
      </c>
      <c r="AC108" s="48" t="s">
        <v>413</v>
      </c>
      <c r="AD108" s="110" t="s">
        <v>413</v>
      </c>
      <c r="AE108" s="50" t="s">
        <v>413</v>
      </c>
      <c r="AF108" s="124"/>
      <c r="AG108" s="145" t="s">
        <v>1636</v>
      </c>
      <c r="AH108" t="str">
        <f>_xlfn.CONCAT(LEFT(Table1142021231727262928[[#This Row],[Location]],1),LEFT(Table1142021231727262928[[#This Row],[Location]],2),"-0",MID(Table1142021231727262928[[#This Row],[Location]],4,1),":0",RIGHT(Table1142021231727262928[[#This Row],[Location]],1))</f>
        <v>AA3-07:02</v>
      </c>
    </row>
    <row r="109" spans="27:34" x14ac:dyDescent="0.35">
      <c r="AA109" s="48" t="s">
        <v>1626</v>
      </c>
      <c r="AB109" s="10" t="s">
        <v>1257</v>
      </c>
      <c r="AC109" s="48" t="s">
        <v>413</v>
      </c>
      <c r="AD109" s="110" t="s">
        <v>413</v>
      </c>
      <c r="AE109" s="50" t="s">
        <v>413</v>
      </c>
      <c r="AF109" s="124"/>
      <c r="AG109" s="145" t="s">
        <v>1636</v>
      </c>
      <c r="AH109" t="str">
        <f>_xlfn.CONCAT(LEFT(Table1142021231727262928[[#This Row],[Location]],1),LEFT(Table1142021231727262928[[#This Row],[Location]],2),"-0",MID(Table1142021231727262928[[#This Row],[Location]],4,1),":0",RIGHT(Table1142021231727262928[[#This Row],[Location]],1))</f>
        <v>AA3-07:03</v>
      </c>
    </row>
    <row r="110" spans="27:34" x14ac:dyDescent="0.35">
      <c r="AA110" s="48" t="s">
        <v>1626</v>
      </c>
      <c r="AB110" s="10" t="s">
        <v>1258</v>
      </c>
      <c r="AC110" s="48" t="s">
        <v>413</v>
      </c>
      <c r="AD110" s="110" t="s">
        <v>413</v>
      </c>
      <c r="AE110" s="50" t="s">
        <v>413</v>
      </c>
      <c r="AF110" s="124"/>
      <c r="AG110" s="145" t="s">
        <v>1636</v>
      </c>
      <c r="AH110" t="str">
        <f>_xlfn.CONCAT(LEFT(Table1142021231727262928[[#This Row],[Location]],1),LEFT(Table1142021231727262928[[#This Row],[Location]],2),"-0",MID(Table1142021231727262928[[#This Row],[Location]],4,1),":0",RIGHT(Table1142021231727262928[[#This Row],[Location]],1))</f>
        <v>AA3-07:04</v>
      </c>
    </row>
    <row r="111" spans="27:34" x14ac:dyDescent="0.35">
      <c r="AA111" s="10" t="s">
        <v>1049</v>
      </c>
      <c r="AB111" s="10" t="s">
        <v>133</v>
      </c>
      <c r="AC111" s="48" t="s">
        <v>834</v>
      </c>
      <c r="AD111" s="110" t="s">
        <v>1150</v>
      </c>
      <c r="AE111" s="50" t="s">
        <v>3753</v>
      </c>
      <c r="AF111" s="124">
        <v>46</v>
      </c>
      <c r="AG111" s="145" t="s">
        <v>2353</v>
      </c>
      <c r="AH111" t="str">
        <f>_xlfn.CONCAT(LEFT(Table1142021231727262928[[#This Row],[Location]],1),LEFT(Table1142021231727262928[[#This Row],[Location]],2),"-0",MID(Table1142021231727262928[[#This Row],[Location]],4,1),":0",RIGHT(Table1142021231727262928[[#This Row],[Location]],1))</f>
        <v>BB1-01:01</v>
      </c>
    </row>
    <row r="112" spans="27:34" x14ac:dyDescent="0.35">
      <c r="AA112" s="10" t="s">
        <v>1049</v>
      </c>
      <c r="AB112" s="10" t="s">
        <v>132</v>
      </c>
      <c r="AC112" s="48" t="s">
        <v>413</v>
      </c>
      <c r="AD112" s="110" t="s">
        <v>413</v>
      </c>
      <c r="AE112" s="50" t="s">
        <v>413</v>
      </c>
      <c r="AF112" s="124"/>
      <c r="AG112" s="145" t="s">
        <v>1636</v>
      </c>
      <c r="AH112" t="str">
        <f>_xlfn.CONCAT(LEFT(Table1142021231727262928[[#This Row],[Location]],1),LEFT(Table1142021231727262928[[#This Row],[Location]],2),"-0",MID(Table1142021231727262928[[#This Row],[Location]],4,1),":0",RIGHT(Table1142021231727262928[[#This Row],[Location]],1))</f>
        <v>BB1-01:02</v>
      </c>
    </row>
    <row r="113" spans="27:34" x14ac:dyDescent="0.35">
      <c r="AA113" s="10" t="s">
        <v>1049</v>
      </c>
      <c r="AB113" s="10" t="s">
        <v>131</v>
      </c>
      <c r="AC113" s="48" t="s">
        <v>413</v>
      </c>
      <c r="AD113" s="110" t="s">
        <v>413</v>
      </c>
      <c r="AE113" s="50" t="s">
        <v>413</v>
      </c>
      <c r="AF113" s="124"/>
      <c r="AG113" s="145" t="s">
        <v>1636</v>
      </c>
      <c r="AH113" t="str">
        <f>_xlfn.CONCAT(LEFT(Table1142021231727262928[[#This Row],[Location]],1),LEFT(Table1142021231727262928[[#This Row],[Location]],2),"-0",MID(Table1142021231727262928[[#This Row],[Location]],4,1),":0",RIGHT(Table1142021231727262928[[#This Row],[Location]],1))</f>
        <v>BB1-01:03</v>
      </c>
    </row>
    <row r="114" spans="27:34" x14ac:dyDescent="0.35">
      <c r="AA114" s="10" t="s">
        <v>1049</v>
      </c>
      <c r="AB114" s="10" t="s">
        <v>363</v>
      </c>
      <c r="AC114" s="48" t="s">
        <v>413</v>
      </c>
      <c r="AD114" s="110" t="s">
        <v>413</v>
      </c>
      <c r="AE114" s="50" t="s">
        <v>413</v>
      </c>
      <c r="AF114" s="125"/>
      <c r="AG114" s="145" t="s">
        <v>1636</v>
      </c>
      <c r="AH114" t="str">
        <f>_xlfn.CONCAT(LEFT(Table1142021231727262928[[#This Row],[Location]],1),LEFT(Table1142021231727262928[[#This Row],[Location]],2),"-0",MID(Table1142021231727262928[[#This Row],[Location]],4,1),":0",RIGHT(Table1142021231727262928[[#This Row],[Location]],1))</f>
        <v>BB1-01:04</v>
      </c>
    </row>
    <row r="115" spans="27:34" x14ac:dyDescent="0.35">
      <c r="AA115" s="10" t="s">
        <v>1053</v>
      </c>
      <c r="AB115" s="10" t="s">
        <v>136</v>
      </c>
      <c r="AC115" s="48" t="s">
        <v>837</v>
      </c>
      <c r="AD115" s="110" t="s">
        <v>1099</v>
      </c>
      <c r="AE115" s="50" t="s">
        <v>3479</v>
      </c>
      <c r="AF115" s="125">
        <v>8</v>
      </c>
      <c r="AG115" s="145" t="s">
        <v>2353</v>
      </c>
      <c r="AH115" t="str">
        <f>_xlfn.CONCAT(LEFT(Table1142021231727262928[[#This Row],[Location]],1),LEFT(Table1142021231727262928[[#This Row],[Location]],2),"-0",MID(Table1142021231727262928[[#This Row],[Location]],4,1),":0",RIGHT(Table1142021231727262928[[#This Row],[Location]],1))</f>
        <v>BB1-02:01</v>
      </c>
    </row>
    <row r="116" spans="27:34" x14ac:dyDescent="0.35">
      <c r="AA116" s="10" t="s">
        <v>1053</v>
      </c>
      <c r="AB116" s="10" t="s">
        <v>135</v>
      </c>
      <c r="AC116" s="48" t="s">
        <v>837</v>
      </c>
      <c r="AD116" s="110" t="s">
        <v>1099</v>
      </c>
      <c r="AE116" s="50" t="s">
        <v>3482</v>
      </c>
      <c r="AF116" s="125">
        <v>40</v>
      </c>
      <c r="AG116" s="145" t="s">
        <v>2353</v>
      </c>
      <c r="AH116" t="str">
        <f>_xlfn.CONCAT(LEFT(Table1142021231727262928[[#This Row],[Location]],1),LEFT(Table1142021231727262928[[#This Row],[Location]],2),"-0",MID(Table1142021231727262928[[#This Row],[Location]],4,1),":0",RIGHT(Table1142021231727262928[[#This Row],[Location]],1))</f>
        <v>BB1-02:02</v>
      </c>
    </row>
    <row r="117" spans="27:34" x14ac:dyDescent="0.35">
      <c r="AA117" s="10" t="s">
        <v>1053</v>
      </c>
      <c r="AB117" s="10" t="s">
        <v>134</v>
      </c>
      <c r="AC117" s="48" t="s">
        <v>413</v>
      </c>
      <c r="AD117" s="110" t="s">
        <v>413</v>
      </c>
      <c r="AE117" s="50" t="s">
        <v>413</v>
      </c>
      <c r="AF117" s="125"/>
      <c r="AG117" s="145" t="s">
        <v>1636</v>
      </c>
      <c r="AH117" t="str">
        <f>_xlfn.CONCAT(LEFT(Table1142021231727262928[[#This Row],[Location]],1),LEFT(Table1142021231727262928[[#This Row],[Location]],2),"-0",MID(Table1142021231727262928[[#This Row],[Location]],4,1),":0",RIGHT(Table1142021231727262928[[#This Row],[Location]],1))</f>
        <v>BB1-02:03</v>
      </c>
    </row>
    <row r="118" spans="27:34" x14ac:dyDescent="0.35">
      <c r="AA118" s="10" t="s">
        <v>1053</v>
      </c>
      <c r="AB118" s="10" t="s">
        <v>360</v>
      </c>
      <c r="AC118" s="48" t="s">
        <v>413</v>
      </c>
      <c r="AD118" s="110" t="s">
        <v>413</v>
      </c>
      <c r="AE118" s="50" t="s">
        <v>413</v>
      </c>
      <c r="AF118" s="124"/>
      <c r="AG118" s="145" t="s">
        <v>1636</v>
      </c>
      <c r="AH118" t="str">
        <f>_xlfn.CONCAT(LEFT(Table1142021231727262928[[#This Row],[Location]],1),LEFT(Table1142021231727262928[[#This Row],[Location]],2),"-0",MID(Table1142021231727262928[[#This Row],[Location]],4,1),":0",RIGHT(Table1142021231727262928[[#This Row],[Location]],1))</f>
        <v>BB1-02:04</v>
      </c>
    </row>
    <row r="119" spans="27:34" x14ac:dyDescent="0.35">
      <c r="AA119" s="10" t="s">
        <v>1056</v>
      </c>
      <c r="AB119" s="10" t="s">
        <v>139</v>
      </c>
      <c r="AC119" s="48" t="s">
        <v>1721</v>
      </c>
      <c r="AD119" s="110" t="s">
        <v>2098</v>
      </c>
      <c r="AE119" s="50" t="s">
        <v>4085</v>
      </c>
      <c r="AF119" s="125">
        <v>6</v>
      </c>
      <c r="AG119" s="145" t="s">
        <v>2353</v>
      </c>
      <c r="AH119" t="str">
        <f>_xlfn.CONCAT(LEFT(Table1142021231727262928[[#This Row],[Location]],1),LEFT(Table1142021231727262928[[#This Row],[Location]],2),"-0",MID(Table1142021231727262928[[#This Row],[Location]],4,1),":0",RIGHT(Table1142021231727262928[[#This Row],[Location]],1))</f>
        <v>BB1-03:01</v>
      </c>
    </row>
    <row r="120" spans="27:34" x14ac:dyDescent="0.35">
      <c r="AA120" s="10" t="s">
        <v>1056</v>
      </c>
      <c r="AB120" s="10" t="s">
        <v>138</v>
      </c>
      <c r="AC120" s="48" t="s">
        <v>819</v>
      </c>
      <c r="AD120" s="110" t="s">
        <v>2979</v>
      </c>
      <c r="AE120" s="50" t="s">
        <v>4086</v>
      </c>
      <c r="AF120" s="125">
        <v>22</v>
      </c>
      <c r="AG120" s="145" t="s">
        <v>2353</v>
      </c>
      <c r="AH120" t="str">
        <f>_xlfn.CONCAT(LEFT(Table1142021231727262928[[#This Row],[Location]],1),LEFT(Table1142021231727262928[[#This Row],[Location]],2),"-0",MID(Table1142021231727262928[[#This Row],[Location]],4,1),":0",RIGHT(Table1142021231727262928[[#This Row],[Location]],1))</f>
        <v>BB1-03:02</v>
      </c>
    </row>
    <row r="121" spans="27:34" x14ac:dyDescent="0.35">
      <c r="AA121" s="10" t="s">
        <v>1056</v>
      </c>
      <c r="AB121" s="10" t="s">
        <v>137</v>
      </c>
      <c r="AC121" s="48" t="s">
        <v>2092</v>
      </c>
      <c r="AD121" s="110" t="s">
        <v>2100</v>
      </c>
      <c r="AE121" s="50" t="s">
        <v>3602</v>
      </c>
      <c r="AF121" s="125">
        <v>20</v>
      </c>
      <c r="AG121" s="145" t="s">
        <v>2353</v>
      </c>
      <c r="AH121" t="str">
        <f>_xlfn.CONCAT(LEFT(Table1142021231727262928[[#This Row],[Location]],1),LEFT(Table1142021231727262928[[#This Row],[Location]],2),"-0",MID(Table1142021231727262928[[#This Row],[Location]],4,1),":0",RIGHT(Table1142021231727262928[[#This Row],[Location]],1))</f>
        <v>BB1-03:03</v>
      </c>
    </row>
    <row r="122" spans="27:34" x14ac:dyDescent="0.35">
      <c r="AA122" s="10" t="s">
        <v>1056</v>
      </c>
      <c r="AB122" s="10" t="s">
        <v>357</v>
      </c>
      <c r="AC122" s="48" t="s">
        <v>413</v>
      </c>
      <c r="AD122" s="110" t="s">
        <v>413</v>
      </c>
      <c r="AE122" s="50" t="s">
        <v>413</v>
      </c>
      <c r="AF122" s="124"/>
      <c r="AG122" s="145" t="s">
        <v>1636</v>
      </c>
      <c r="AH122" t="str">
        <f>_xlfn.CONCAT(LEFT(Table1142021231727262928[[#This Row],[Location]],1),LEFT(Table1142021231727262928[[#This Row],[Location]],2),"-0",MID(Table1142021231727262928[[#This Row],[Location]],4,1),":0",RIGHT(Table1142021231727262928[[#This Row],[Location]],1))</f>
        <v>BB1-03:04</v>
      </c>
    </row>
    <row r="123" spans="27:34" x14ac:dyDescent="0.35">
      <c r="AA123" s="10" t="s">
        <v>1059</v>
      </c>
      <c r="AB123" s="10" t="s">
        <v>142</v>
      </c>
      <c r="AC123" s="48" t="s">
        <v>1721</v>
      </c>
      <c r="AD123" s="110" t="s">
        <v>2098</v>
      </c>
      <c r="AE123" s="50" t="s">
        <v>3485</v>
      </c>
      <c r="AF123" s="125">
        <v>31</v>
      </c>
      <c r="AG123" s="145" t="s">
        <v>2353</v>
      </c>
      <c r="AH123" t="str">
        <f>_xlfn.CONCAT(LEFT(Table1142021231727262928[[#This Row],[Location]],1),LEFT(Table1142021231727262928[[#This Row],[Location]],2),"-0",MID(Table1142021231727262928[[#This Row],[Location]],4,1),":0",RIGHT(Table1142021231727262928[[#This Row],[Location]],1))</f>
        <v>BB1-04:01</v>
      </c>
    </row>
    <row r="124" spans="27:34" x14ac:dyDescent="0.35">
      <c r="AA124" s="10" t="s">
        <v>1059</v>
      </c>
      <c r="AB124" s="10" t="s">
        <v>141</v>
      </c>
      <c r="AC124" s="48" t="s">
        <v>2092</v>
      </c>
      <c r="AD124" s="110" t="s">
        <v>2100</v>
      </c>
      <c r="AE124" s="50" t="s">
        <v>3619</v>
      </c>
      <c r="AF124" s="125">
        <v>17</v>
      </c>
      <c r="AG124" s="145" t="s">
        <v>2353</v>
      </c>
      <c r="AH124" t="str">
        <f>_xlfn.CONCAT(LEFT(Table1142021231727262928[[#This Row],[Location]],1),LEFT(Table1142021231727262928[[#This Row],[Location]],2),"-0",MID(Table1142021231727262928[[#This Row],[Location]],4,1),":0",RIGHT(Table1142021231727262928[[#This Row],[Location]],1))</f>
        <v>BB1-04:02</v>
      </c>
    </row>
    <row r="125" spans="27:34" x14ac:dyDescent="0.35">
      <c r="AA125" s="10" t="s">
        <v>1059</v>
      </c>
      <c r="AB125" s="10" t="s">
        <v>140</v>
      </c>
      <c r="AC125" s="48" t="s">
        <v>413</v>
      </c>
      <c r="AD125" s="110" t="s">
        <v>413</v>
      </c>
      <c r="AE125" s="50" t="s">
        <v>413</v>
      </c>
      <c r="AF125" s="125"/>
      <c r="AG125" s="145" t="s">
        <v>1636</v>
      </c>
      <c r="AH125" t="str">
        <f>_xlfn.CONCAT(LEFT(Table1142021231727262928[[#This Row],[Location]],1),LEFT(Table1142021231727262928[[#This Row],[Location]],2),"-0",MID(Table1142021231727262928[[#This Row],[Location]],4,1),":0",RIGHT(Table1142021231727262928[[#This Row],[Location]],1))</f>
        <v>BB1-04:03</v>
      </c>
    </row>
    <row r="126" spans="27:34" x14ac:dyDescent="0.35">
      <c r="AA126" s="10" t="s">
        <v>1059</v>
      </c>
      <c r="AB126" s="10" t="s">
        <v>354</v>
      </c>
      <c r="AC126" s="48" t="s">
        <v>413</v>
      </c>
      <c r="AD126" s="110" t="s">
        <v>413</v>
      </c>
      <c r="AE126" s="50" t="s">
        <v>413</v>
      </c>
      <c r="AF126" s="124"/>
      <c r="AG126" s="145" t="s">
        <v>1636</v>
      </c>
      <c r="AH126" t="str">
        <f>_xlfn.CONCAT(LEFT(Table1142021231727262928[[#This Row],[Location]],1),LEFT(Table1142021231727262928[[#This Row],[Location]],2),"-0",MID(Table1142021231727262928[[#This Row],[Location]],4,1),":0",RIGHT(Table1142021231727262928[[#This Row],[Location]],1))</f>
        <v>BB1-04:04</v>
      </c>
    </row>
    <row r="127" spans="27:34" x14ac:dyDescent="0.35">
      <c r="AA127" s="10" t="s">
        <v>1062</v>
      </c>
      <c r="AB127" s="10" t="s">
        <v>145</v>
      </c>
      <c r="AC127" s="48" t="s">
        <v>4138</v>
      </c>
      <c r="AD127" s="110" t="s">
        <v>4139</v>
      </c>
      <c r="AE127" s="132" t="s">
        <v>4087</v>
      </c>
      <c r="AF127" s="125">
        <v>7</v>
      </c>
      <c r="AG127" s="145" t="s">
        <v>2353</v>
      </c>
      <c r="AH127" t="str">
        <f>_xlfn.CONCAT(LEFT(Table1142021231727262928[[#This Row],[Location]],1),LEFT(Table1142021231727262928[[#This Row],[Location]],2),"-0",MID(Table1142021231727262928[[#This Row],[Location]],4,1),":0",RIGHT(Table1142021231727262928[[#This Row],[Location]],1))</f>
        <v>BB1-05:01</v>
      </c>
    </row>
    <row r="128" spans="27:34" x14ac:dyDescent="0.35">
      <c r="AA128" s="10" t="s">
        <v>1062</v>
      </c>
      <c r="AB128" s="10" t="s">
        <v>144</v>
      </c>
      <c r="AC128" s="48" t="s">
        <v>4140</v>
      </c>
      <c r="AD128" s="110" t="s">
        <v>4141</v>
      </c>
      <c r="AE128" s="50" t="s">
        <v>4088</v>
      </c>
      <c r="AF128" s="125">
        <v>6</v>
      </c>
      <c r="AG128" s="145" t="s">
        <v>2353</v>
      </c>
      <c r="AH128" t="str">
        <f>_xlfn.CONCAT(LEFT(Table1142021231727262928[[#This Row],[Location]],1),LEFT(Table1142021231727262928[[#This Row],[Location]],2),"-0",MID(Table1142021231727262928[[#This Row],[Location]],4,1),":0",RIGHT(Table1142021231727262928[[#This Row],[Location]],1))</f>
        <v>BB1-05:02</v>
      </c>
    </row>
    <row r="129" spans="27:34" x14ac:dyDescent="0.35">
      <c r="AA129" s="10" t="s">
        <v>1062</v>
      </c>
      <c r="AB129" s="10" t="s">
        <v>143</v>
      </c>
      <c r="AC129" s="48" t="s">
        <v>4142</v>
      </c>
      <c r="AD129" s="110" t="s">
        <v>4143</v>
      </c>
      <c r="AE129" s="50" t="s">
        <v>4089</v>
      </c>
      <c r="AF129" s="125">
        <v>6</v>
      </c>
      <c r="AG129" s="145" t="s">
        <v>2353</v>
      </c>
      <c r="AH129" t="str">
        <f>_xlfn.CONCAT(LEFT(Table1142021231727262928[[#This Row],[Location]],1),LEFT(Table1142021231727262928[[#This Row],[Location]],2),"-0",MID(Table1142021231727262928[[#This Row],[Location]],4,1),":0",RIGHT(Table1142021231727262928[[#This Row],[Location]],1))</f>
        <v>BB1-05:03</v>
      </c>
    </row>
    <row r="130" spans="27:34" x14ac:dyDescent="0.35">
      <c r="AA130" s="10" t="s">
        <v>1062</v>
      </c>
      <c r="AB130" s="10" t="s">
        <v>351</v>
      </c>
      <c r="AC130" s="48" t="s">
        <v>413</v>
      </c>
      <c r="AD130" s="110" t="s">
        <v>413</v>
      </c>
      <c r="AE130" s="50" t="s">
        <v>413</v>
      </c>
      <c r="AF130" s="124"/>
      <c r="AG130" s="145" t="s">
        <v>1636</v>
      </c>
      <c r="AH130" t="str">
        <f>_xlfn.CONCAT(LEFT(Table1142021231727262928[[#This Row],[Location]],1),LEFT(Table1142021231727262928[[#This Row],[Location]],2),"-0",MID(Table1142021231727262928[[#This Row],[Location]],4,1),":0",RIGHT(Table1142021231727262928[[#This Row],[Location]],1))</f>
        <v>BB1-05:04</v>
      </c>
    </row>
    <row r="131" spans="27:34" x14ac:dyDescent="0.35">
      <c r="AA131" s="10" t="s">
        <v>1065</v>
      </c>
      <c r="AB131" s="10" t="s">
        <v>148</v>
      </c>
      <c r="AC131" s="48" t="s">
        <v>819</v>
      </c>
      <c r="AD131" s="110" t="s">
        <v>1090</v>
      </c>
      <c r="AE131" s="50" t="s">
        <v>4090</v>
      </c>
      <c r="AF131" s="125">
        <v>42</v>
      </c>
      <c r="AG131" s="145" t="s">
        <v>2353</v>
      </c>
      <c r="AH131" t="str">
        <f>_xlfn.CONCAT(LEFT(Table1142021231727262928[[#This Row],[Location]],1),LEFT(Table1142021231727262928[[#This Row],[Location]],2),"-0",MID(Table1142021231727262928[[#This Row],[Location]],4,1),":0",RIGHT(Table1142021231727262928[[#This Row],[Location]],1))</f>
        <v>BB1-06:01</v>
      </c>
    </row>
    <row r="132" spans="27:34" x14ac:dyDescent="0.35">
      <c r="AA132" s="10" t="s">
        <v>1065</v>
      </c>
      <c r="AB132" s="10" t="s">
        <v>147</v>
      </c>
      <c r="AC132" s="48" t="s">
        <v>819</v>
      </c>
      <c r="AD132" s="110" t="s">
        <v>2979</v>
      </c>
      <c r="AE132" s="50" t="s">
        <v>3633</v>
      </c>
      <c r="AF132" s="125">
        <v>7</v>
      </c>
      <c r="AG132" s="145" t="s">
        <v>2353</v>
      </c>
      <c r="AH132" t="str">
        <f>_xlfn.CONCAT(LEFT(Table1142021231727262928[[#This Row],[Location]],1),LEFT(Table1142021231727262928[[#This Row],[Location]],2),"-0",MID(Table1142021231727262928[[#This Row],[Location]],4,1),":0",RIGHT(Table1142021231727262928[[#This Row],[Location]],1))</f>
        <v>BB1-06:02</v>
      </c>
    </row>
    <row r="133" spans="27:34" x14ac:dyDescent="0.35">
      <c r="AA133" s="10" t="s">
        <v>1065</v>
      </c>
      <c r="AB133" s="10" t="s">
        <v>146</v>
      </c>
      <c r="AC133" s="48" t="s">
        <v>413</v>
      </c>
      <c r="AD133" s="110" t="s">
        <v>413</v>
      </c>
      <c r="AE133" s="50" t="s">
        <v>413</v>
      </c>
      <c r="AF133" s="125"/>
      <c r="AG133" s="145" t="s">
        <v>1636</v>
      </c>
      <c r="AH133" t="str">
        <f>_xlfn.CONCAT(LEFT(Table1142021231727262928[[#This Row],[Location]],1),LEFT(Table1142021231727262928[[#This Row],[Location]],2),"-0",MID(Table1142021231727262928[[#This Row],[Location]],4,1),":0",RIGHT(Table1142021231727262928[[#This Row],[Location]],1))</f>
        <v>BB1-06:03</v>
      </c>
    </row>
    <row r="134" spans="27:34" x14ac:dyDescent="0.35">
      <c r="AA134" s="10" t="s">
        <v>1065</v>
      </c>
      <c r="AB134" s="10" t="s">
        <v>348</v>
      </c>
      <c r="AC134" s="48" t="s">
        <v>413</v>
      </c>
      <c r="AD134" s="110" t="s">
        <v>413</v>
      </c>
      <c r="AE134" s="50" t="s">
        <v>413</v>
      </c>
      <c r="AF134" s="124"/>
      <c r="AG134" s="145" t="s">
        <v>1636</v>
      </c>
      <c r="AH134" t="str">
        <f>_xlfn.CONCAT(LEFT(Table1142021231727262928[[#This Row],[Location]],1),LEFT(Table1142021231727262928[[#This Row],[Location]],2),"-0",MID(Table1142021231727262928[[#This Row],[Location]],4,1),":0",RIGHT(Table1142021231727262928[[#This Row],[Location]],1))</f>
        <v>BB1-06:04</v>
      </c>
    </row>
    <row r="135" spans="27:34" x14ac:dyDescent="0.35">
      <c r="AA135" s="10" t="s">
        <v>1067</v>
      </c>
      <c r="AB135" s="10" t="s">
        <v>151</v>
      </c>
      <c r="AC135" s="48" t="s">
        <v>2485</v>
      </c>
      <c r="AD135" s="110" t="s">
        <v>2334</v>
      </c>
      <c r="AE135" s="50" t="s">
        <v>4091</v>
      </c>
      <c r="AF135" s="124">
        <v>10</v>
      </c>
      <c r="AG135" s="145" t="s">
        <v>2353</v>
      </c>
      <c r="AH135" t="str">
        <f>_xlfn.CONCAT(LEFT(Table1142021231727262928[[#This Row],[Location]],1),LEFT(Table1142021231727262928[[#This Row],[Location]],2),"-0",MID(Table1142021231727262928[[#This Row],[Location]],4,1),":0",RIGHT(Table1142021231727262928[[#This Row],[Location]],1))</f>
        <v>BB1-07:01</v>
      </c>
    </row>
    <row r="136" spans="27:34" x14ac:dyDescent="0.35">
      <c r="AA136" s="10" t="s">
        <v>1067</v>
      </c>
      <c r="AB136" s="10" t="s">
        <v>150</v>
      </c>
      <c r="AC136" s="48" t="s">
        <v>2485</v>
      </c>
      <c r="AD136" s="110" t="s">
        <v>2334</v>
      </c>
      <c r="AE136" s="50" t="s">
        <v>4092</v>
      </c>
      <c r="AF136" s="124">
        <v>9</v>
      </c>
      <c r="AG136" s="145" t="s">
        <v>2353</v>
      </c>
      <c r="AH136" t="str">
        <f>_xlfn.CONCAT(LEFT(Table1142021231727262928[[#This Row],[Location]],1),LEFT(Table1142021231727262928[[#This Row],[Location]],2),"-0",MID(Table1142021231727262928[[#This Row],[Location]],4,1),":0",RIGHT(Table1142021231727262928[[#This Row],[Location]],1))</f>
        <v>BB1-07:02</v>
      </c>
    </row>
    <row r="137" spans="27:34" x14ac:dyDescent="0.35">
      <c r="AA137" s="10" t="s">
        <v>1067</v>
      </c>
      <c r="AB137" s="10" t="s">
        <v>149</v>
      </c>
      <c r="AC137" s="48" t="s">
        <v>2485</v>
      </c>
      <c r="AD137" s="110" t="s">
        <v>2334</v>
      </c>
      <c r="AE137" s="50" t="s">
        <v>4093</v>
      </c>
      <c r="AF137" s="124">
        <v>8</v>
      </c>
      <c r="AG137" s="145" t="s">
        <v>2353</v>
      </c>
      <c r="AH137" t="str">
        <f>_xlfn.CONCAT(LEFT(Table1142021231727262928[[#This Row],[Location]],1),LEFT(Table1142021231727262928[[#This Row],[Location]],2),"-0",MID(Table1142021231727262928[[#This Row],[Location]],4,1),":0",RIGHT(Table1142021231727262928[[#This Row],[Location]],1))</f>
        <v>BB1-07:03</v>
      </c>
    </row>
    <row r="138" spans="27:34" x14ac:dyDescent="0.35">
      <c r="AA138" s="10" t="s">
        <v>1067</v>
      </c>
      <c r="AB138" s="10" t="s">
        <v>345</v>
      </c>
      <c r="AC138" s="48" t="s">
        <v>1721</v>
      </c>
      <c r="AD138" s="110" t="s">
        <v>2098</v>
      </c>
      <c r="AE138" s="50" t="s">
        <v>4094</v>
      </c>
      <c r="AF138" s="124">
        <v>20</v>
      </c>
      <c r="AG138" s="145" t="s">
        <v>2353</v>
      </c>
      <c r="AH138" t="str">
        <f>_xlfn.CONCAT(LEFT(Table1142021231727262928[[#This Row],[Location]],1),LEFT(Table1142021231727262928[[#This Row],[Location]],2),"-0",MID(Table1142021231727262928[[#This Row],[Location]],4,1),":0",RIGHT(Table1142021231727262928[[#This Row],[Location]],1))</f>
        <v>BB1-07:04</v>
      </c>
    </row>
    <row r="139" spans="27:34" x14ac:dyDescent="0.35">
      <c r="AA139" s="10" t="s">
        <v>1068</v>
      </c>
      <c r="AB139" s="10" t="s">
        <v>154</v>
      </c>
      <c r="AC139" s="48" t="s">
        <v>819</v>
      </c>
      <c r="AD139" s="110" t="s">
        <v>2979</v>
      </c>
      <c r="AE139" s="50" t="s">
        <v>4095</v>
      </c>
      <c r="AF139" s="124">
        <v>12</v>
      </c>
      <c r="AG139" s="145" t="s">
        <v>2353</v>
      </c>
      <c r="AH139" t="str">
        <f>_xlfn.CONCAT(LEFT(Table1142021231727262928[[#This Row],[Location]],1),LEFT(Table1142021231727262928[[#This Row],[Location]],2),"-0",MID(Table1142021231727262928[[#This Row],[Location]],4,1),":0",RIGHT(Table1142021231727262928[[#This Row],[Location]],1))</f>
        <v>BB2-01:01</v>
      </c>
    </row>
    <row r="140" spans="27:34" x14ac:dyDescent="0.35">
      <c r="AA140" s="10" t="s">
        <v>1068</v>
      </c>
      <c r="AB140" s="10" t="s">
        <v>153</v>
      </c>
      <c r="AC140" s="48" t="s">
        <v>2092</v>
      </c>
      <c r="AD140" s="110" t="s">
        <v>2100</v>
      </c>
      <c r="AE140" s="50" t="s">
        <v>3628</v>
      </c>
      <c r="AF140" s="124">
        <v>7</v>
      </c>
      <c r="AG140" s="145" t="s">
        <v>2353</v>
      </c>
      <c r="AH140" t="str">
        <f>_xlfn.CONCAT(LEFT(Table1142021231727262928[[#This Row],[Location]],1),LEFT(Table1142021231727262928[[#This Row],[Location]],2),"-0",MID(Table1142021231727262928[[#This Row],[Location]],4,1),":0",RIGHT(Table1142021231727262928[[#This Row],[Location]],1))</f>
        <v>BB2-01:02</v>
      </c>
    </row>
    <row r="141" spans="27:34" x14ac:dyDescent="0.35">
      <c r="AA141" s="10" t="s">
        <v>1068</v>
      </c>
      <c r="AB141" s="10" t="s">
        <v>152</v>
      </c>
      <c r="AC141" s="48" t="s">
        <v>915</v>
      </c>
      <c r="AD141" s="110" t="s">
        <v>1100</v>
      </c>
      <c r="AE141" s="50" t="s">
        <v>3751</v>
      </c>
      <c r="AF141" s="124">
        <v>21</v>
      </c>
      <c r="AG141" s="145" t="s">
        <v>2353</v>
      </c>
      <c r="AH141" t="str">
        <f>_xlfn.CONCAT(LEFT(Table1142021231727262928[[#This Row],[Location]],1),LEFT(Table1142021231727262928[[#This Row],[Location]],2),"-0",MID(Table1142021231727262928[[#This Row],[Location]],4,1),":0",RIGHT(Table1142021231727262928[[#This Row],[Location]],1))</f>
        <v>BB2-01:03</v>
      </c>
    </row>
    <row r="142" spans="27:34" x14ac:dyDescent="0.35">
      <c r="AA142" s="10" t="s">
        <v>1068</v>
      </c>
      <c r="AB142" s="10" t="s">
        <v>384</v>
      </c>
      <c r="AC142" s="48" t="s">
        <v>837</v>
      </c>
      <c r="AD142" s="110" t="s">
        <v>1099</v>
      </c>
      <c r="AE142" s="50" t="s">
        <v>4096</v>
      </c>
      <c r="AF142" s="124">
        <v>5</v>
      </c>
      <c r="AG142" s="145" t="s">
        <v>2353</v>
      </c>
      <c r="AH142" t="str">
        <f>_xlfn.CONCAT(LEFT(Table1142021231727262928[[#This Row],[Location]],1),LEFT(Table1142021231727262928[[#This Row],[Location]],2),"-0",MID(Table1142021231727262928[[#This Row],[Location]],4,1),":0",RIGHT(Table1142021231727262928[[#This Row],[Location]],1))</f>
        <v>BB2-01:04</v>
      </c>
    </row>
    <row r="143" spans="27:34" x14ac:dyDescent="0.35">
      <c r="AA143" s="10" t="s">
        <v>1071</v>
      </c>
      <c r="AB143" s="10" t="s">
        <v>157</v>
      </c>
      <c r="AC143" s="48" t="s">
        <v>915</v>
      </c>
      <c r="AD143" s="110" t="s">
        <v>1100</v>
      </c>
      <c r="AE143" s="50" t="s">
        <v>3773</v>
      </c>
      <c r="AF143" s="124">
        <v>6</v>
      </c>
      <c r="AG143" s="145" t="s">
        <v>2353</v>
      </c>
      <c r="AH143" t="str">
        <f>_xlfn.CONCAT(LEFT(Table1142021231727262928[[#This Row],[Location]],1),LEFT(Table1142021231727262928[[#This Row],[Location]],2),"-0",MID(Table1142021231727262928[[#This Row],[Location]],4,1),":0",RIGHT(Table1142021231727262928[[#This Row],[Location]],1))</f>
        <v>BB2-02:01</v>
      </c>
    </row>
    <row r="144" spans="27:34" x14ac:dyDescent="0.35">
      <c r="AA144" s="10" t="s">
        <v>1071</v>
      </c>
      <c r="AB144" s="10" t="s">
        <v>156</v>
      </c>
      <c r="AC144" s="48" t="s">
        <v>915</v>
      </c>
      <c r="AD144" s="110" t="s">
        <v>1100</v>
      </c>
      <c r="AE144" s="50" t="s">
        <v>3946</v>
      </c>
      <c r="AF144" s="124">
        <v>2</v>
      </c>
      <c r="AG144" s="145" t="s">
        <v>2353</v>
      </c>
      <c r="AH144" t="str">
        <f>_xlfn.CONCAT(LEFT(Table1142021231727262928[[#This Row],[Location]],1),LEFT(Table1142021231727262928[[#This Row],[Location]],2),"-0",MID(Table1142021231727262928[[#This Row],[Location]],4,1),":0",RIGHT(Table1142021231727262928[[#This Row],[Location]],1))</f>
        <v>BB2-02:02</v>
      </c>
    </row>
    <row r="145" spans="27:34" x14ac:dyDescent="0.35">
      <c r="AA145" s="10" t="s">
        <v>1071</v>
      </c>
      <c r="AB145" s="10" t="s">
        <v>155</v>
      </c>
      <c r="AC145" s="48" t="s">
        <v>837</v>
      </c>
      <c r="AD145" s="110" t="s">
        <v>1099</v>
      </c>
      <c r="AE145" s="50" t="s">
        <v>3962</v>
      </c>
      <c r="AF145" s="124">
        <v>41</v>
      </c>
      <c r="AG145" s="145" t="s">
        <v>2353</v>
      </c>
      <c r="AH145" t="str">
        <f>_xlfn.CONCAT(LEFT(Table1142021231727262928[[#This Row],[Location]],1),LEFT(Table1142021231727262928[[#This Row],[Location]],2),"-0",MID(Table1142021231727262928[[#This Row],[Location]],4,1),":0",RIGHT(Table1142021231727262928[[#This Row],[Location]],1))</f>
        <v>BB2-02:03</v>
      </c>
    </row>
    <row r="146" spans="27:34" x14ac:dyDescent="0.35">
      <c r="AA146" s="10" t="s">
        <v>1071</v>
      </c>
      <c r="AB146" s="10" t="s">
        <v>381</v>
      </c>
      <c r="AC146" s="48" t="s">
        <v>413</v>
      </c>
      <c r="AD146" s="110" t="s">
        <v>413</v>
      </c>
      <c r="AE146" s="50" t="s">
        <v>413</v>
      </c>
      <c r="AF146" s="124"/>
      <c r="AG146" s="145" t="s">
        <v>1636</v>
      </c>
      <c r="AH146" t="str">
        <f>_xlfn.CONCAT(LEFT(Table1142021231727262928[[#This Row],[Location]],1),LEFT(Table1142021231727262928[[#This Row],[Location]],2),"-0",MID(Table1142021231727262928[[#This Row],[Location]],4,1),":0",RIGHT(Table1142021231727262928[[#This Row],[Location]],1))</f>
        <v>BB2-02:04</v>
      </c>
    </row>
    <row r="147" spans="27:34" x14ac:dyDescent="0.35">
      <c r="AA147" s="10" t="s">
        <v>1072</v>
      </c>
      <c r="AB147" s="10" t="s">
        <v>160</v>
      </c>
      <c r="AC147" s="48" t="s">
        <v>1477</v>
      </c>
      <c r="AD147" s="110" t="s">
        <v>2033</v>
      </c>
      <c r="AE147" s="50" t="s">
        <v>3774</v>
      </c>
      <c r="AF147" s="124">
        <v>24</v>
      </c>
      <c r="AG147" s="145" t="s">
        <v>2353</v>
      </c>
      <c r="AH147" t="str">
        <f>_xlfn.CONCAT(LEFT(Table1142021231727262928[[#This Row],[Location]],1),LEFT(Table1142021231727262928[[#This Row],[Location]],2),"-0",MID(Table1142021231727262928[[#This Row],[Location]],4,1),":0",RIGHT(Table1142021231727262928[[#This Row],[Location]],1))</f>
        <v>BB2-03:01</v>
      </c>
    </row>
    <row r="148" spans="27:34" x14ac:dyDescent="0.35">
      <c r="AA148" s="10" t="s">
        <v>1072</v>
      </c>
      <c r="AB148" s="10" t="s">
        <v>159</v>
      </c>
      <c r="AC148" s="48" t="s">
        <v>4144</v>
      </c>
      <c r="AD148" s="110" t="s">
        <v>4145</v>
      </c>
      <c r="AE148" s="50" t="s">
        <v>4097</v>
      </c>
      <c r="AF148" s="124">
        <v>16</v>
      </c>
      <c r="AG148" s="145" t="s">
        <v>2353</v>
      </c>
      <c r="AH148" t="str">
        <f>_xlfn.CONCAT(LEFT(Table1142021231727262928[[#This Row],[Location]],1),LEFT(Table1142021231727262928[[#This Row],[Location]],2),"-0",MID(Table1142021231727262928[[#This Row],[Location]],4,1),":0",RIGHT(Table1142021231727262928[[#This Row],[Location]],1))</f>
        <v>BB2-03:02</v>
      </c>
    </row>
    <row r="149" spans="27:34" x14ac:dyDescent="0.35">
      <c r="AA149" s="10" t="s">
        <v>1072</v>
      </c>
      <c r="AB149" s="10" t="s">
        <v>158</v>
      </c>
      <c r="AC149" s="48" t="s">
        <v>824</v>
      </c>
      <c r="AD149" s="110" t="s">
        <v>2107</v>
      </c>
      <c r="AE149" s="50" t="s">
        <v>3926</v>
      </c>
      <c r="AF149" s="124">
        <v>5</v>
      </c>
      <c r="AG149" s="145" t="s">
        <v>2353</v>
      </c>
      <c r="AH149" t="str">
        <f>_xlfn.CONCAT(LEFT(Table1142021231727262928[[#This Row],[Location]],1),LEFT(Table1142021231727262928[[#This Row],[Location]],2),"-0",MID(Table1142021231727262928[[#This Row],[Location]],4,1),":0",RIGHT(Table1142021231727262928[[#This Row],[Location]],1))</f>
        <v>BB2-03:03</v>
      </c>
    </row>
    <row r="150" spans="27:34" x14ac:dyDescent="0.35">
      <c r="AA150" s="10" t="s">
        <v>1072</v>
      </c>
      <c r="AB150" s="10" t="s">
        <v>378</v>
      </c>
      <c r="AC150" s="48" t="s">
        <v>413</v>
      </c>
      <c r="AD150" s="110" t="s">
        <v>413</v>
      </c>
      <c r="AE150" s="50" t="s">
        <v>413</v>
      </c>
      <c r="AF150" s="124"/>
      <c r="AG150" s="145" t="s">
        <v>1636</v>
      </c>
      <c r="AH150" t="str">
        <f>_xlfn.CONCAT(LEFT(Table1142021231727262928[[#This Row],[Location]],1),LEFT(Table1142021231727262928[[#This Row],[Location]],2),"-0",MID(Table1142021231727262928[[#This Row],[Location]],4,1),":0",RIGHT(Table1142021231727262928[[#This Row],[Location]],1))</f>
        <v>BB2-03:04</v>
      </c>
    </row>
    <row r="151" spans="27:34" x14ac:dyDescent="0.35">
      <c r="AA151" s="10" t="s">
        <v>1075</v>
      </c>
      <c r="AB151" s="10" t="s">
        <v>163</v>
      </c>
      <c r="AC151" s="48" t="s">
        <v>2485</v>
      </c>
      <c r="AD151" s="110" t="s">
        <v>2334</v>
      </c>
      <c r="AE151" s="50" t="s">
        <v>3168</v>
      </c>
      <c r="AF151" s="124">
        <v>4</v>
      </c>
      <c r="AG151" s="145" t="s">
        <v>2353</v>
      </c>
      <c r="AH151" t="str">
        <f>_xlfn.CONCAT(LEFT(Table1142021231727262928[[#This Row],[Location]],1),LEFT(Table1142021231727262928[[#This Row],[Location]],2),"-0",MID(Table1142021231727262928[[#This Row],[Location]],4,1),":0",RIGHT(Table1142021231727262928[[#This Row],[Location]],1))</f>
        <v>BB2-04:01</v>
      </c>
    </row>
    <row r="152" spans="27:34" x14ac:dyDescent="0.35">
      <c r="AA152" s="10" t="s">
        <v>1075</v>
      </c>
      <c r="AB152" s="10" t="s">
        <v>162</v>
      </c>
      <c r="AC152" s="48" t="s">
        <v>4140</v>
      </c>
      <c r="AD152" s="110" t="s">
        <v>4146</v>
      </c>
      <c r="AE152" s="50" t="s">
        <v>4098</v>
      </c>
      <c r="AF152" s="124">
        <v>5</v>
      </c>
      <c r="AG152" s="145" t="s">
        <v>2353</v>
      </c>
      <c r="AH152" t="str">
        <f>_xlfn.CONCAT(LEFT(Table1142021231727262928[[#This Row],[Location]],1),LEFT(Table1142021231727262928[[#This Row],[Location]],2),"-0",MID(Table1142021231727262928[[#This Row],[Location]],4,1),":0",RIGHT(Table1142021231727262928[[#This Row],[Location]],1))</f>
        <v>BB2-04:02</v>
      </c>
    </row>
    <row r="153" spans="27:34" x14ac:dyDescent="0.35">
      <c r="AA153" s="10" t="s">
        <v>1075</v>
      </c>
      <c r="AB153" s="10" t="s">
        <v>161</v>
      </c>
      <c r="AC153" s="48" t="s">
        <v>4140</v>
      </c>
      <c r="AD153" s="110" t="s">
        <v>4147</v>
      </c>
      <c r="AE153" s="50" t="s">
        <v>4099</v>
      </c>
      <c r="AF153" s="124">
        <v>6</v>
      </c>
      <c r="AG153" s="145" t="s">
        <v>2353</v>
      </c>
      <c r="AH153" t="str">
        <f>_xlfn.CONCAT(LEFT(Table1142021231727262928[[#This Row],[Location]],1),LEFT(Table1142021231727262928[[#This Row],[Location]],2),"-0",MID(Table1142021231727262928[[#This Row],[Location]],4,1),":0",RIGHT(Table1142021231727262928[[#This Row],[Location]],1))</f>
        <v>BB2-04:03</v>
      </c>
    </row>
    <row r="154" spans="27:34" x14ac:dyDescent="0.35">
      <c r="AA154" s="10" t="s">
        <v>1075</v>
      </c>
      <c r="AB154" s="10" t="s">
        <v>375</v>
      </c>
      <c r="AC154" s="48" t="s">
        <v>413</v>
      </c>
      <c r="AD154" s="110" t="s">
        <v>413</v>
      </c>
      <c r="AE154" s="50" t="s">
        <v>413</v>
      </c>
      <c r="AF154" s="124"/>
      <c r="AG154" s="145" t="s">
        <v>1636</v>
      </c>
      <c r="AH154" t="str">
        <f>_xlfn.CONCAT(LEFT(Table1142021231727262928[[#This Row],[Location]],1),LEFT(Table1142021231727262928[[#This Row],[Location]],2),"-0",MID(Table1142021231727262928[[#This Row],[Location]],4,1),":0",RIGHT(Table1142021231727262928[[#This Row],[Location]],1))</f>
        <v>BB2-04:04</v>
      </c>
    </row>
    <row r="155" spans="27:34" x14ac:dyDescent="0.35">
      <c r="AA155" s="10" t="s">
        <v>1077</v>
      </c>
      <c r="AB155" s="10" t="s">
        <v>166</v>
      </c>
      <c r="AC155" s="48" t="s">
        <v>4138</v>
      </c>
      <c r="AD155" s="110" t="s">
        <v>4148</v>
      </c>
      <c r="AE155" s="50" t="s">
        <v>4100</v>
      </c>
      <c r="AF155" s="124">
        <v>6</v>
      </c>
      <c r="AG155" s="145" t="s">
        <v>2353</v>
      </c>
      <c r="AH155" t="str">
        <f>_xlfn.CONCAT(LEFT(Table1142021231727262928[[#This Row],[Location]],1),LEFT(Table1142021231727262928[[#This Row],[Location]],2),"-0",MID(Table1142021231727262928[[#This Row],[Location]],4,1),":0",RIGHT(Table1142021231727262928[[#This Row],[Location]],1))</f>
        <v>BB2-05:01</v>
      </c>
    </row>
    <row r="156" spans="27:34" x14ac:dyDescent="0.35">
      <c r="AA156" s="10" t="s">
        <v>1077</v>
      </c>
      <c r="AB156" s="10" t="s">
        <v>165</v>
      </c>
      <c r="AC156" s="48" t="s">
        <v>915</v>
      </c>
      <c r="AD156" s="110" t="s">
        <v>1100</v>
      </c>
      <c r="AE156" s="50" t="s">
        <v>3947</v>
      </c>
      <c r="AF156" s="124">
        <v>21</v>
      </c>
      <c r="AG156" s="145" t="s">
        <v>2353</v>
      </c>
      <c r="AH156" t="str">
        <f>_xlfn.CONCAT(LEFT(Table1142021231727262928[[#This Row],[Location]],1),LEFT(Table1142021231727262928[[#This Row],[Location]],2),"-0",MID(Table1142021231727262928[[#This Row],[Location]],4,1),":0",RIGHT(Table1142021231727262928[[#This Row],[Location]],1))</f>
        <v>BB2-05:02</v>
      </c>
    </row>
    <row r="157" spans="27:34" x14ac:dyDescent="0.35">
      <c r="AA157" s="10" t="s">
        <v>1077</v>
      </c>
      <c r="AB157" s="10" t="s">
        <v>164</v>
      </c>
      <c r="AC157" s="48" t="s">
        <v>915</v>
      </c>
      <c r="AD157" s="110" t="s">
        <v>1100</v>
      </c>
      <c r="AE157" s="50" t="s">
        <v>3961</v>
      </c>
      <c r="AF157" s="124">
        <v>18</v>
      </c>
      <c r="AG157" s="145" t="s">
        <v>2353</v>
      </c>
      <c r="AH157" t="str">
        <f>_xlfn.CONCAT(LEFT(Table1142021231727262928[[#This Row],[Location]],1),LEFT(Table1142021231727262928[[#This Row],[Location]],2),"-0",MID(Table1142021231727262928[[#This Row],[Location]],4,1),":0",RIGHT(Table1142021231727262928[[#This Row],[Location]],1))</f>
        <v>BB2-05:03</v>
      </c>
    </row>
    <row r="158" spans="27:34" x14ac:dyDescent="0.35">
      <c r="AA158" s="10" t="s">
        <v>1077</v>
      </c>
      <c r="AB158" s="10" t="s">
        <v>372</v>
      </c>
      <c r="AC158" s="48" t="s">
        <v>413</v>
      </c>
      <c r="AD158" s="110" t="s">
        <v>413</v>
      </c>
      <c r="AE158" s="50" t="s">
        <v>413</v>
      </c>
      <c r="AF158" s="124"/>
      <c r="AG158" s="145" t="s">
        <v>1636</v>
      </c>
      <c r="AH158" t="str">
        <f>_xlfn.CONCAT(LEFT(Table1142021231727262928[[#This Row],[Location]],1),LEFT(Table1142021231727262928[[#This Row],[Location]],2),"-0",MID(Table1142021231727262928[[#This Row],[Location]],4,1),":0",RIGHT(Table1142021231727262928[[#This Row],[Location]],1))</f>
        <v>BB2-05:04</v>
      </c>
    </row>
    <row r="159" spans="27:34" x14ac:dyDescent="0.35">
      <c r="AA159" s="10" t="s">
        <v>1078</v>
      </c>
      <c r="AB159" s="10" t="s">
        <v>169</v>
      </c>
      <c r="AC159" s="48" t="s">
        <v>837</v>
      </c>
      <c r="AD159" s="110" t="s">
        <v>1099</v>
      </c>
      <c r="AE159" s="50" t="s">
        <v>3479</v>
      </c>
      <c r="AF159" s="124">
        <v>49</v>
      </c>
      <c r="AG159" s="145" t="s">
        <v>2353</v>
      </c>
      <c r="AH159" t="str">
        <f>_xlfn.CONCAT(LEFT(Table1142021231727262928[[#This Row],[Location]],1),LEFT(Table1142021231727262928[[#This Row],[Location]],2),"-0",MID(Table1142021231727262928[[#This Row],[Location]],4,1),":0",RIGHT(Table1142021231727262928[[#This Row],[Location]],1))</f>
        <v>BB2-06:01</v>
      </c>
    </row>
    <row r="160" spans="27:34" x14ac:dyDescent="0.35">
      <c r="AA160" s="10" t="s">
        <v>1078</v>
      </c>
      <c r="AB160" s="10" t="s">
        <v>168</v>
      </c>
      <c r="AC160" s="48" t="s">
        <v>413</v>
      </c>
      <c r="AD160" s="110" t="s">
        <v>413</v>
      </c>
      <c r="AE160" s="50" t="s">
        <v>413</v>
      </c>
      <c r="AF160" s="124"/>
      <c r="AG160" s="145" t="s">
        <v>1636</v>
      </c>
      <c r="AH160" t="str">
        <f>_xlfn.CONCAT(LEFT(Table1142021231727262928[[#This Row],[Location]],1),LEFT(Table1142021231727262928[[#This Row],[Location]],2),"-0",MID(Table1142021231727262928[[#This Row],[Location]],4,1),":0",RIGHT(Table1142021231727262928[[#This Row],[Location]],1))</f>
        <v>BB2-06:02</v>
      </c>
    </row>
    <row r="161" spans="27:34" x14ac:dyDescent="0.35">
      <c r="AA161" s="10" t="s">
        <v>1078</v>
      </c>
      <c r="AB161" s="10" t="s">
        <v>167</v>
      </c>
      <c r="AC161" s="48" t="s">
        <v>413</v>
      </c>
      <c r="AD161" s="110" t="s">
        <v>413</v>
      </c>
      <c r="AE161" s="50" t="s">
        <v>413</v>
      </c>
      <c r="AF161" s="124"/>
      <c r="AG161" s="145" t="s">
        <v>1636</v>
      </c>
      <c r="AH161" t="str">
        <f>_xlfn.CONCAT(LEFT(Table1142021231727262928[[#This Row],[Location]],1),LEFT(Table1142021231727262928[[#This Row],[Location]],2),"-0",MID(Table1142021231727262928[[#This Row],[Location]],4,1),":0",RIGHT(Table1142021231727262928[[#This Row],[Location]],1))</f>
        <v>BB2-06:03</v>
      </c>
    </row>
    <row r="162" spans="27:34" x14ac:dyDescent="0.35">
      <c r="AA162" s="10" t="s">
        <v>1078</v>
      </c>
      <c r="AB162" s="51" t="s">
        <v>369</v>
      </c>
      <c r="AC162" s="48" t="s">
        <v>413</v>
      </c>
      <c r="AD162" s="110" t="s">
        <v>413</v>
      </c>
      <c r="AE162" s="50" t="s">
        <v>413</v>
      </c>
      <c r="AF162" s="124"/>
      <c r="AG162" s="145" t="s">
        <v>1636</v>
      </c>
      <c r="AH162" t="str">
        <f>_xlfn.CONCAT(LEFT(Table1142021231727262928[[#This Row],[Location]],1),LEFT(Table1142021231727262928[[#This Row],[Location]],2),"-0",MID(Table1142021231727262928[[#This Row],[Location]],4,1),":0",RIGHT(Table1142021231727262928[[#This Row],[Location]],1))</f>
        <v>BB2-06:04</v>
      </c>
    </row>
    <row r="163" spans="27:34" x14ac:dyDescent="0.35">
      <c r="AA163" s="10" t="s">
        <v>1079</v>
      </c>
      <c r="AB163" s="10" t="s">
        <v>172</v>
      </c>
      <c r="AC163" s="48" t="s">
        <v>834</v>
      </c>
      <c r="AD163" s="110" t="s">
        <v>1150</v>
      </c>
      <c r="AE163" s="50" t="s">
        <v>3752</v>
      </c>
      <c r="AF163" s="124">
        <v>44</v>
      </c>
      <c r="AG163" s="145" t="s">
        <v>2353</v>
      </c>
      <c r="AH163" t="str">
        <f>_xlfn.CONCAT(LEFT(Table1142021231727262928[[#This Row],[Location]],1),LEFT(Table1142021231727262928[[#This Row],[Location]],2),"-0",MID(Table1142021231727262928[[#This Row],[Location]],4,1),":0",RIGHT(Table1142021231727262928[[#This Row],[Location]],1))</f>
        <v>BB2-07:01</v>
      </c>
    </row>
    <row r="164" spans="27:34" x14ac:dyDescent="0.35">
      <c r="AA164" s="10" t="s">
        <v>1079</v>
      </c>
      <c r="AB164" s="51" t="s">
        <v>171</v>
      </c>
      <c r="AC164" s="48" t="s">
        <v>413</v>
      </c>
      <c r="AD164" s="110" t="s">
        <v>413</v>
      </c>
      <c r="AE164" s="50" t="s">
        <v>413</v>
      </c>
      <c r="AF164" s="124"/>
      <c r="AG164" s="145" t="s">
        <v>1636</v>
      </c>
      <c r="AH164" t="str">
        <f>_xlfn.CONCAT(LEFT(Table1142021231727262928[[#This Row],[Location]],1),LEFT(Table1142021231727262928[[#This Row],[Location]],2),"-0",MID(Table1142021231727262928[[#This Row],[Location]],4,1),":0",RIGHT(Table1142021231727262928[[#This Row],[Location]],1))</f>
        <v>BB2-07:02</v>
      </c>
    </row>
    <row r="165" spans="27:34" x14ac:dyDescent="0.35">
      <c r="AA165" s="10" t="s">
        <v>1079</v>
      </c>
      <c r="AB165" s="10" t="s">
        <v>170</v>
      </c>
      <c r="AC165" s="48" t="s">
        <v>413</v>
      </c>
      <c r="AD165" s="110" t="s">
        <v>413</v>
      </c>
      <c r="AE165" s="50" t="s">
        <v>413</v>
      </c>
      <c r="AF165" s="124"/>
      <c r="AG165" s="145" t="s">
        <v>1636</v>
      </c>
      <c r="AH165" t="str">
        <f>_xlfn.CONCAT(LEFT(Table1142021231727262928[[#This Row],[Location]],1),LEFT(Table1142021231727262928[[#This Row],[Location]],2),"-0",MID(Table1142021231727262928[[#This Row],[Location]],4,1),":0",RIGHT(Table1142021231727262928[[#This Row],[Location]],1))</f>
        <v>BB2-07:03</v>
      </c>
    </row>
    <row r="166" spans="27:34" x14ac:dyDescent="0.35">
      <c r="AA166" s="10" t="s">
        <v>1079</v>
      </c>
      <c r="AB166" s="10" t="s">
        <v>366</v>
      </c>
      <c r="AC166" s="48" t="s">
        <v>413</v>
      </c>
      <c r="AD166" s="110" t="s">
        <v>413</v>
      </c>
      <c r="AE166" s="50" t="s">
        <v>413</v>
      </c>
      <c r="AF166" s="124"/>
      <c r="AG166" s="145" t="s">
        <v>1636</v>
      </c>
      <c r="AH166" t="str">
        <f>_xlfn.CONCAT(LEFT(Table1142021231727262928[[#This Row],[Location]],1),LEFT(Table1142021231727262928[[#This Row],[Location]],2),"-0",MID(Table1142021231727262928[[#This Row],[Location]],4,1),":0",RIGHT(Table1142021231727262928[[#This Row],[Location]],1))</f>
        <v>BB2-07:04</v>
      </c>
    </row>
    <row r="167" spans="27:34" x14ac:dyDescent="0.35">
      <c r="AA167" s="10" t="s">
        <v>1080</v>
      </c>
      <c r="AB167" s="10" t="s">
        <v>175</v>
      </c>
      <c r="AC167" s="48" t="s">
        <v>1721</v>
      </c>
      <c r="AD167" s="110" t="s">
        <v>2098</v>
      </c>
      <c r="AE167" s="50" t="s">
        <v>4094</v>
      </c>
      <c r="AF167" s="124">
        <v>49</v>
      </c>
      <c r="AG167" s="145" t="s">
        <v>2353</v>
      </c>
      <c r="AH167" t="str">
        <f>_xlfn.CONCAT(LEFT(Table1142021231727262928[[#This Row],[Location]],1),LEFT(Table1142021231727262928[[#This Row],[Location]],2),"-0",MID(Table1142021231727262928[[#This Row],[Location]],4,1),":0",RIGHT(Table1142021231727262928[[#This Row],[Location]],1))</f>
        <v>BB3-01:01</v>
      </c>
    </row>
    <row r="168" spans="27:34" x14ac:dyDescent="0.35">
      <c r="AA168" s="10" t="s">
        <v>1080</v>
      </c>
      <c r="AB168" s="10" t="s">
        <v>174</v>
      </c>
      <c r="AC168" s="48" t="s">
        <v>413</v>
      </c>
      <c r="AD168" s="110" t="s">
        <v>413</v>
      </c>
      <c r="AE168" s="50" t="s">
        <v>413</v>
      </c>
      <c r="AF168" s="124"/>
      <c r="AG168" s="145" t="s">
        <v>1636</v>
      </c>
      <c r="AH168" t="str">
        <f>_xlfn.CONCAT(LEFT(Table1142021231727262928[[#This Row],[Location]],1),LEFT(Table1142021231727262928[[#This Row],[Location]],2),"-0",MID(Table1142021231727262928[[#This Row],[Location]],4,1),":0",RIGHT(Table1142021231727262928[[#This Row],[Location]],1))</f>
        <v>BB3-01:02</v>
      </c>
    </row>
    <row r="169" spans="27:34" x14ac:dyDescent="0.35">
      <c r="AA169" s="10" t="s">
        <v>1080</v>
      </c>
      <c r="AB169" s="10" t="s">
        <v>173</v>
      </c>
      <c r="AC169" s="48" t="s">
        <v>413</v>
      </c>
      <c r="AD169" s="110" t="s">
        <v>413</v>
      </c>
      <c r="AE169" s="50" t="s">
        <v>413</v>
      </c>
      <c r="AF169" s="124"/>
      <c r="AG169" s="145" t="s">
        <v>1636</v>
      </c>
      <c r="AH169" t="str">
        <f>_xlfn.CONCAT(LEFT(Table1142021231727262928[[#This Row],[Location]],1),LEFT(Table1142021231727262928[[#This Row],[Location]],2),"-0",MID(Table1142021231727262928[[#This Row],[Location]],4,1),":0",RIGHT(Table1142021231727262928[[#This Row],[Location]],1))</f>
        <v>BB3-01:03</v>
      </c>
    </row>
    <row r="170" spans="27:34" x14ac:dyDescent="0.35">
      <c r="AA170" s="10" t="s">
        <v>1080</v>
      </c>
      <c r="AB170" s="10" t="s">
        <v>405</v>
      </c>
      <c r="AC170" s="48" t="s">
        <v>413</v>
      </c>
      <c r="AD170" s="110" t="s">
        <v>413</v>
      </c>
      <c r="AE170" s="50" t="s">
        <v>413</v>
      </c>
      <c r="AF170" s="124"/>
      <c r="AG170" s="145" t="s">
        <v>1636</v>
      </c>
      <c r="AH170" t="str">
        <f>_xlfn.CONCAT(LEFT(Table1142021231727262928[[#This Row],[Location]],1),LEFT(Table1142021231727262928[[#This Row],[Location]],2),"-0",MID(Table1142021231727262928[[#This Row],[Location]],4,1),":0",RIGHT(Table1142021231727262928[[#This Row],[Location]],1))</f>
        <v>BB3-01:04</v>
      </c>
    </row>
    <row r="171" spans="27:34" x14ac:dyDescent="0.35">
      <c r="AA171" s="10" t="s">
        <v>1082</v>
      </c>
      <c r="AB171" s="10" t="s">
        <v>178</v>
      </c>
      <c r="AC171" s="48" t="s">
        <v>4149</v>
      </c>
      <c r="AD171" s="110" t="s">
        <v>4150</v>
      </c>
      <c r="AE171" s="50" t="s">
        <v>4101</v>
      </c>
      <c r="AF171" s="124"/>
      <c r="AG171" s="145" t="s">
        <v>1636</v>
      </c>
      <c r="AH171" t="str">
        <f>_xlfn.CONCAT(LEFT(Table1142021231727262928[[#This Row],[Location]],1),LEFT(Table1142021231727262928[[#This Row],[Location]],2),"-0",MID(Table1142021231727262928[[#This Row],[Location]],4,1),":0",RIGHT(Table1142021231727262928[[#This Row],[Location]],1))</f>
        <v>BB3-02:01</v>
      </c>
    </row>
    <row r="172" spans="27:34" x14ac:dyDescent="0.35">
      <c r="AA172" s="10" t="s">
        <v>1082</v>
      </c>
      <c r="AB172" s="10" t="s">
        <v>177</v>
      </c>
      <c r="AC172" s="48" t="s">
        <v>413</v>
      </c>
      <c r="AD172" s="110" t="s">
        <v>413</v>
      </c>
      <c r="AE172" s="50" t="s">
        <v>413</v>
      </c>
      <c r="AF172" s="124"/>
      <c r="AG172" s="145" t="s">
        <v>1636</v>
      </c>
      <c r="AH172" t="str">
        <f>_xlfn.CONCAT(LEFT(Table1142021231727262928[[#This Row],[Location]],1),LEFT(Table1142021231727262928[[#This Row],[Location]],2),"-0",MID(Table1142021231727262928[[#This Row],[Location]],4,1),":0",RIGHT(Table1142021231727262928[[#This Row],[Location]],1))</f>
        <v>BB3-02:02</v>
      </c>
    </row>
    <row r="173" spans="27:34" x14ac:dyDescent="0.35">
      <c r="AA173" s="10" t="s">
        <v>1082</v>
      </c>
      <c r="AB173" s="10" t="s">
        <v>176</v>
      </c>
      <c r="AC173" s="48" t="s">
        <v>413</v>
      </c>
      <c r="AD173" s="110" t="s">
        <v>413</v>
      </c>
      <c r="AE173" s="50" t="s">
        <v>413</v>
      </c>
      <c r="AF173" s="124"/>
      <c r="AG173" s="145" t="s">
        <v>1636</v>
      </c>
      <c r="AH173" t="str">
        <f>_xlfn.CONCAT(LEFT(Table1142021231727262928[[#This Row],[Location]],1),LEFT(Table1142021231727262928[[#This Row],[Location]],2),"-0",MID(Table1142021231727262928[[#This Row],[Location]],4,1),":0",RIGHT(Table1142021231727262928[[#This Row],[Location]],1))</f>
        <v>BB3-02:03</v>
      </c>
    </row>
    <row r="174" spans="27:34" x14ac:dyDescent="0.35">
      <c r="AA174" s="10" t="s">
        <v>1082</v>
      </c>
      <c r="AB174" s="10" t="s">
        <v>402</v>
      </c>
      <c r="AC174" s="48" t="s">
        <v>413</v>
      </c>
      <c r="AD174" s="110" t="s">
        <v>413</v>
      </c>
      <c r="AE174" s="50" t="s">
        <v>413</v>
      </c>
      <c r="AF174" s="124"/>
      <c r="AG174" s="145" t="s">
        <v>1636</v>
      </c>
      <c r="AH174" t="str">
        <f>_xlfn.CONCAT(LEFT(Table1142021231727262928[[#This Row],[Location]],1),LEFT(Table1142021231727262928[[#This Row],[Location]],2),"-0",MID(Table1142021231727262928[[#This Row],[Location]],4,1),":0",RIGHT(Table1142021231727262928[[#This Row],[Location]],1))</f>
        <v>BB3-02:04</v>
      </c>
    </row>
    <row r="175" spans="27:34" x14ac:dyDescent="0.35">
      <c r="AA175" s="10" t="s">
        <v>1085</v>
      </c>
      <c r="AB175" s="10" t="s">
        <v>181</v>
      </c>
      <c r="AC175" s="48" t="s">
        <v>2092</v>
      </c>
      <c r="AD175" s="110" t="s">
        <v>2100</v>
      </c>
      <c r="AE175" s="50" t="s">
        <v>3333</v>
      </c>
      <c r="AF175" s="124">
        <v>44</v>
      </c>
      <c r="AG175" s="145" t="s">
        <v>2353</v>
      </c>
      <c r="AH175" t="str">
        <f>_xlfn.CONCAT(LEFT(Table1142021231727262928[[#This Row],[Location]],1),LEFT(Table1142021231727262928[[#This Row],[Location]],2),"-0",MID(Table1142021231727262928[[#This Row],[Location]],4,1),":0",RIGHT(Table1142021231727262928[[#This Row],[Location]],1))</f>
        <v>BB3-03:01</v>
      </c>
    </row>
    <row r="176" spans="27:34" x14ac:dyDescent="0.35">
      <c r="AA176" s="10" t="s">
        <v>1085</v>
      </c>
      <c r="AB176" s="10" t="s">
        <v>180</v>
      </c>
      <c r="AC176" s="48" t="s">
        <v>413</v>
      </c>
      <c r="AD176" s="110" t="s">
        <v>413</v>
      </c>
      <c r="AE176" s="50" t="s">
        <v>413</v>
      </c>
      <c r="AF176" s="124"/>
      <c r="AG176" s="145" t="s">
        <v>1636</v>
      </c>
      <c r="AH176" t="str">
        <f>_xlfn.CONCAT(LEFT(Table1142021231727262928[[#This Row],[Location]],1),LEFT(Table1142021231727262928[[#This Row],[Location]],2),"-0",MID(Table1142021231727262928[[#This Row],[Location]],4,1),":0",RIGHT(Table1142021231727262928[[#This Row],[Location]],1))</f>
        <v>BB3-03:02</v>
      </c>
    </row>
    <row r="177" spans="27:34" x14ac:dyDescent="0.35">
      <c r="AA177" s="10" t="s">
        <v>1085</v>
      </c>
      <c r="AB177" s="10" t="s">
        <v>179</v>
      </c>
      <c r="AC177" s="48" t="s">
        <v>413</v>
      </c>
      <c r="AD177" s="110" t="s">
        <v>413</v>
      </c>
      <c r="AE177" s="50" t="s">
        <v>413</v>
      </c>
      <c r="AF177" s="124"/>
      <c r="AG177" s="145" t="s">
        <v>1636</v>
      </c>
      <c r="AH177" t="str">
        <f>_xlfn.CONCAT(LEFT(Table1142021231727262928[[#This Row],[Location]],1),LEFT(Table1142021231727262928[[#This Row],[Location]],2),"-0",MID(Table1142021231727262928[[#This Row],[Location]],4,1),":0",RIGHT(Table1142021231727262928[[#This Row],[Location]],1))</f>
        <v>BB3-03:03</v>
      </c>
    </row>
    <row r="178" spans="27:34" x14ac:dyDescent="0.35">
      <c r="AA178" s="10" t="s">
        <v>1085</v>
      </c>
      <c r="AB178" s="10" t="s">
        <v>399</v>
      </c>
      <c r="AC178" s="48" t="s">
        <v>413</v>
      </c>
      <c r="AD178" s="110" t="s">
        <v>413</v>
      </c>
      <c r="AE178" s="50" t="s">
        <v>413</v>
      </c>
      <c r="AF178" s="124"/>
      <c r="AG178" s="145" t="s">
        <v>1636</v>
      </c>
      <c r="AH178" t="str">
        <f>_xlfn.CONCAT(LEFT(Table1142021231727262928[[#This Row],[Location]],1),LEFT(Table1142021231727262928[[#This Row],[Location]],2),"-0",MID(Table1142021231727262928[[#This Row],[Location]],4,1),":0",RIGHT(Table1142021231727262928[[#This Row],[Location]],1))</f>
        <v>BB3-03:04</v>
      </c>
    </row>
    <row r="179" spans="27:34" x14ac:dyDescent="0.35">
      <c r="AA179" s="10" t="s">
        <v>1086</v>
      </c>
      <c r="AB179" s="10" t="s">
        <v>184</v>
      </c>
      <c r="AC179" s="48" t="s">
        <v>915</v>
      </c>
      <c r="AD179" s="110" t="s">
        <v>1100</v>
      </c>
      <c r="AE179" s="50" t="s">
        <v>3941</v>
      </c>
      <c r="AF179" s="124">
        <v>13</v>
      </c>
      <c r="AG179" s="145" t="s">
        <v>2353</v>
      </c>
      <c r="AH179" t="str">
        <f>_xlfn.CONCAT(LEFT(Table1142021231727262928[[#This Row],[Location]],1),LEFT(Table1142021231727262928[[#This Row],[Location]],2),"-0",MID(Table1142021231727262928[[#This Row],[Location]],4,1),":0",RIGHT(Table1142021231727262928[[#This Row],[Location]],1))</f>
        <v>BB3-04:01</v>
      </c>
    </row>
    <row r="180" spans="27:34" x14ac:dyDescent="0.35">
      <c r="AA180" s="10" t="s">
        <v>1086</v>
      </c>
      <c r="AB180" s="10" t="s">
        <v>183</v>
      </c>
      <c r="AC180" s="48" t="s">
        <v>837</v>
      </c>
      <c r="AD180" s="110" t="s">
        <v>1099</v>
      </c>
      <c r="AE180" s="50" t="s">
        <v>3483</v>
      </c>
      <c r="AF180" s="124">
        <v>36</v>
      </c>
      <c r="AG180" s="145" t="s">
        <v>2353</v>
      </c>
      <c r="AH180" t="str">
        <f>_xlfn.CONCAT(LEFT(Table1142021231727262928[[#This Row],[Location]],1),LEFT(Table1142021231727262928[[#This Row],[Location]],2),"-0",MID(Table1142021231727262928[[#This Row],[Location]],4,1),":0",RIGHT(Table1142021231727262928[[#This Row],[Location]],1))</f>
        <v>BB3-04:02</v>
      </c>
    </row>
    <row r="181" spans="27:34" x14ac:dyDescent="0.35">
      <c r="AA181" s="10" t="s">
        <v>1086</v>
      </c>
      <c r="AB181" s="10" t="s">
        <v>182</v>
      </c>
      <c r="AC181" s="48" t="s">
        <v>413</v>
      </c>
      <c r="AD181" s="110" t="s">
        <v>413</v>
      </c>
      <c r="AE181" s="50" t="s">
        <v>413</v>
      </c>
      <c r="AF181" s="124"/>
      <c r="AG181" s="145" t="s">
        <v>1636</v>
      </c>
      <c r="AH181" t="str">
        <f>_xlfn.CONCAT(LEFT(Table1142021231727262928[[#This Row],[Location]],1),LEFT(Table1142021231727262928[[#This Row],[Location]],2),"-0",MID(Table1142021231727262928[[#This Row],[Location]],4,1),":0",RIGHT(Table1142021231727262928[[#This Row],[Location]],1))</f>
        <v>BB3-04:03</v>
      </c>
    </row>
    <row r="182" spans="27:34" x14ac:dyDescent="0.35">
      <c r="AA182" s="10" t="s">
        <v>1086</v>
      </c>
      <c r="AB182" s="10" t="s">
        <v>396</v>
      </c>
      <c r="AC182" s="48" t="s">
        <v>413</v>
      </c>
      <c r="AD182" s="110" t="s">
        <v>413</v>
      </c>
      <c r="AE182" s="50" t="s">
        <v>413</v>
      </c>
      <c r="AF182" s="124"/>
      <c r="AG182" s="145" t="s">
        <v>1636</v>
      </c>
      <c r="AH182" t="str">
        <f>_xlfn.CONCAT(LEFT(Table1142021231727262928[[#This Row],[Location]],1),LEFT(Table1142021231727262928[[#This Row],[Location]],2),"-0",MID(Table1142021231727262928[[#This Row],[Location]],4,1),":0",RIGHT(Table1142021231727262928[[#This Row],[Location]],1))</f>
        <v>BB3-04:04</v>
      </c>
    </row>
    <row r="183" spans="27:34" x14ac:dyDescent="0.35">
      <c r="AA183" s="10" t="s">
        <v>1089</v>
      </c>
      <c r="AB183" s="10" t="s">
        <v>187</v>
      </c>
      <c r="AC183" s="48" t="s">
        <v>834</v>
      </c>
      <c r="AD183" s="110" t="s">
        <v>1150</v>
      </c>
      <c r="AE183" s="50" t="s">
        <v>2516</v>
      </c>
      <c r="AF183" s="124">
        <v>49</v>
      </c>
      <c r="AG183" s="145" t="s">
        <v>2353</v>
      </c>
      <c r="AH183" t="str">
        <f>_xlfn.CONCAT(LEFT(Table1142021231727262928[[#This Row],[Location]],1),LEFT(Table1142021231727262928[[#This Row],[Location]],2),"-0",MID(Table1142021231727262928[[#This Row],[Location]],4,1),":0",RIGHT(Table1142021231727262928[[#This Row],[Location]],1))</f>
        <v>BB3-05:01</v>
      </c>
    </row>
    <row r="184" spans="27:34" x14ac:dyDescent="0.35">
      <c r="AA184" s="10" t="s">
        <v>1089</v>
      </c>
      <c r="AB184" s="10" t="s">
        <v>186</v>
      </c>
      <c r="AC184" s="48" t="s">
        <v>413</v>
      </c>
      <c r="AD184" s="110" t="s">
        <v>413</v>
      </c>
      <c r="AE184" s="50" t="s">
        <v>413</v>
      </c>
      <c r="AF184" s="125"/>
      <c r="AG184" s="145" t="s">
        <v>1636</v>
      </c>
      <c r="AH184" t="str">
        <f>_xlfn.CONCAT(LEFT(Table1142021231727262928[[#This Row],[Location]],1),LEFT(Table1142021231727262928[[#This Row],[Location]],2),"-0",MID(Table1142021231727262928[[#This Row],[Location]],4,1),":0",RIGHT(Table1142021231727262928[[#This Row],[Location]],1))</f>
        <v>BB3-05:02</v>
      </c>
    </row>
    <row r="185" spans="27:34" x14ac:dyDescent="0.35">
      <c r="AA185" s="10" t="s">
        <v>1089</v>
      </c>
      <c r="AB185" s="10" t="s">
        <v>185</v>
      </c>
      <c r="AC185" s="48" t="s">
        <v>413</v>
      </c>
      <c r="AD185" s="110" t="s">
        <v>413</v>
      </c>
      <c r="AE185" s="50" t="s">
        <v>413</v>
      </c>
      <c r="AF185" s="124"/>
      <c r="AG185" s="145" t="s">
        <v>1636</v>
      </c>
      <c r="AH185" t="str">
        <f>_xlfn.CONCAT(LEFT(Table1142021231727262928[[#This Row],[Location]],1),LEFT(Table1142021231727262928[[#This Row],[Location]],2),"-0",MID(Table1142021231727262928[[#This Row],[Location]],4,1),":0",RIGHT(Table1142021231727262928[[#This Row],[Location]],1))</f>
        <v>BB3-05:03</v>
      </c>
    </row>
    <row r="186" spans="27:34" x14ac:dyDescent="0.35">
      <c r="AA186" s="10" t="s">
        <v>1089</v>
      </c>
      <c r="AB186" s="10" t="s">
        <v>393</v>
      </c>
      <c r="AC186" s="48" t="s">
        <v>413</v>
      </c>
      <c r="AD186" s="110" t="s">
        <v>413</v>
      </c>
      <c r="AE186" s="50" t="s">
        <v>413</v>
      </c>
      <c r="AF186" s="124"/>
      <c r="AG186" s="145" t="s">
        <v>1636</v>
      </c>
      <c r="AH186" t="str">
        <f>_xlfn.CONCAT(LEFT(Table1142021231727262928[[#This Row],[Location]],1),LEFT(Table1142021231727262928[[#This Row],[Location]],2),"-0",MID(Table1142021231727262928[[#This Row],[Location]],4,1),":0",RIGHT(Table1142021231727262928[[#This Row],[Location]],1))</f>
        <v>BB3-05:04</v>
      </c>
    </row>
    <row r="187" spans="27:34" x14ac:dyDescent="0.35">
      <c r="AA187" s="10" t="s">
        <v>1091</v>
      </c>
      <c r="AB187" s="10" t="s">
        <v>190</v>
      </c>
      <c r="AC187" s="48" t="s">
        <v>819</v>
      </c>
      <c r="AD187" s="110" t="s">
        <v>2979</v>
      </c>
      <c r="AE187" s="50" t="s">
        <v>3630</v>
      </c>
      <c r="AF187" s="124">
        <v>30</v>
      </c>
      <c r="AG187" s="145" t="s">
        <v>2353</v>
      </c>
      <c r="AH187" t="str">
        <f>_xlfn.CONCAT(LEFT(Table1142021231727262928[[#This Row],[Location]],1),LEFT(Table1142021231727262928[[#This Row],[Location]],2),"-0",MID(Table1142021231727262928[[#This Row],[Location]],4,1),":0",RIGHT(Table1142021231727262928[[#This Row],[Location]],1))</f>
        <v>BB3-06:01</v>
      </c>
    </row>
    <row r="188" spans="27:34" x14ac:dyDescent="0.35">
      <c r="AA188" s="10" t="s">
        <v>1091</v>
      </c>
      <c r="AB188" s="10" t="s">
        <v>189</v>
      </c>
      <c r="AC188" s="48" t="s">
        <v>819</v>
      </c>
      <c r="AD188" s="110" t="s">
        <v>2979</v>
      </c>
      <c r="AE188" s="50" t="s">
        <v>4102</v>
      </c>
      <c r="AF188" s="124">
        <v>13</v>
      </c>
      <c r="AG188" s="145" t="s">
        <v>2353</v>
      </c>
      <c r="AH188" t="str">
        <f>_xlfn.CONCAT(LEFT(Table1142021231727262928[[#This Row],[Location]],1),LEFT(Table1142021231727262928[[#This Row],[Location]],2),"-0",MID(Table1142021231727262928[[#This Row],[Location]],4,1),":0",RIGHT(Table1142021231727262928[[#This Row],[Location]],1))</f>
        <v>BB3-06:02</v>
      </c>
    </row>
    <row r="189" spans="27:34" x14ac:dyDescent="0.35">
      <c r="AA189" s="10" t="s">
        <v>1091</v>
      </c>
      <c r="AB189" s="10" t="s">
        <v>188</v>
      </c>
      <c r="AC189" s="48" t="s">
        <v>413</v>
      </c>
      <c r="AD189" s="110" t="s">
        <v>413</v>
      </c>
      <c r="AE189" s="50" t="s">
        <v>413</v>
      </c>
      <c r="AF189" s="124"/>
      <c r="AG189" s="145" t="s">
        <v>1636</v>
      </c>
      <c r="AH189" t="str">
        <f>_xlfn.CONCAT(LEFT(Table1142021231727262928[[#This Row],[Location]],1),LEFT(Table1142021231727262928[[#This Row],[Location]],2),"-0",MID(Table1142021231727262928[[#This Row],[Location]],4,1),":0",RIGHT(Table1142021231727262928[[#This Row],[Location]],1))</f>
        <v>BB3-06:03</v>
      </c>
    </row>
    <row r="190" spans="27:34" x14ac:dyDescent="0.35">
      <c r="AA190" s="10" t="s">
        <v>1091</v>
      </c>
      <c r="AB190" s="10" t="s">
        <v>390</v>
      </c>
      <c r="AC190" s="48" t="s">
        <v>413</v>
      </c>
      <c r="AD190" s="110" t="s">
        <v>413</v>
      </c>
      <c r="AE190" s="50" t="s">
        <v>413</v>
      </c>
      <c r="AF190" s="124"/>
      <c r="AG190" s="145" t="s">
        <v>1636</v>
      </c>
      <c r="AH190" t="str">
        <f>_xlfn.CONCAT(LEFT(Table1142021231727262928[[#This Row],[Location]],1),LEFT(Table1142021231727262928[[#This Row],[Location]],2),"-0",MID(Table1142021231727262928[[#This Row],[Location]],4,1),":0",RIGHT(Table1142021231727262928[[#This Row],[Location]],1))</f>
        <v>BB3-06:04</v>
      </c>
    </row>
    <row r="191" spans="27:34" x14ac:dyDescent="0.35">
      <c r="AA191" s="10" t="s">
        <v>1092</v>
      </c>
      <c r="AB191" s="10" t="s">
        <v>193</v>
      </c>
      <c r="AC191" s="48" t="s">
        <v>1474</v>
      </c>
      <c r="AD191" s="110" t="s">
        <v>1461</v>
      </c>
      <c r="AE191" s="50" t="s">
        <v>3487</v>
      </c>
      <c r="AF191" s="124">
        <v>26</v>
      </c>
      <c r="AG191" s="145" t="s">
        <v>2353</v>
      </c>
      <c r="AH191" t="str">
        <f>_xlfn.CONCAT(LEFT(Table1142021231727262928[[#This Row],[Location]],1),LEFT(Table1142021231727262928[[#This Row],[Location]],2),"-0",MID(Table1142021231727262928[[#This Row],[Location]],4,1),":0",RIGHT(Table1142021231727262928[[#This Row],[Location]],1))</f>
        <v>BB3-07:01</v>
      </c>
    </row>
    <row r="192" spans="27:34" x14ac:dyDescent="0.35">
      <c r="AA192" s="10" t="s">
        <v>1092</v>
      </c>
      <c r="AB192" s="10" t="s">
        <v>192</v>
      </c>
      <c r="AC192" s="48" t="s">
        <v>819</v>
      </c>
      <c r="AD192" s="110" t="s">
        <v>1090</v>
      </c>
      <c r="AE192" s="50" t="s">
        <v>4103</v>
      </c>
      <c r="AF192" s="124">
        <v>23</v>
      </c>
      <c r="AG192" s="145" t="s">
        <v>2353</v>
      </c>
      <c r="AH192" t="str">
        <f>_xlfn.CONCAT(LEFT(Table1142021231727262928[[#This Row],[Location]],1),LEFT(Table1142021231727262928[[#This Row],[Location]],2),"-0",MID(Table1142021231727262928[[#This Row],[Location]],4,1),":0",RIGHT(Table1142021231727262928[[#This Row],[Location]],1))</f>
        <v>BB3-07:02</v>
      </c>
    </row>
    <row r="193" spans="27:34" x14ac:dyDescent="0.35">
      <c r="AA193" s="10" t="s">
        <v>1092</v>
      </c>
      <c r="AB193" s="10" t="s">
        <v>191</v>
      </c>
      <c r="AC193" s="48" t="s">
        <v>413</v>
      </c>
      <c r="AD193" s="110" t="s">
        <v>413</v>
      </c>
      <c r="AE193" s="50" t="s">
        <v>413</v>
      </c>
      <c r="AF193" s="124"/>
      <c r="AG193" s="145" t="s">
        <v>1636</v>
      </c>
      <c r="AH193" t="str">
        <f>_xlfn.CONCAT(LEFT(Table1142021231727262928[[#This Row],[Location]],1),LEFT(Table1142021231727262928[[#This Row],[Location]],2),"-0",MID(Table1142021231727262928[[#This Row],[Location]],4,1),":0",RIGHT(Table1142021231727262928[[#This Row],[Location]],1))</f>
        <v>BB3-07:03</v>
      </c>
    </row>
    <row r="194" spans="27:34" x14ac:dyDescent="0.35">
      <c r="AA194" s="10" t="s">
        <v>1092</v>
      </c>
      <c r="AB194" s="10" t="s">
        <v>387</v>
      </c>
      <c r="AC194" s="48" t="s">
        <v>413</v>
      </c>
      <c r="AD194" s="110" t="s">
        <v>413</v>
      </c>
      <c r="AE194" s="50" t="s">
        <v>413</v>
      </c>
      <c r="AF194" s="124"/>
      <c r="AG194" s="145" t="s">
        <v>1636</v>
      </c>
      <c r="AH194" t="str">
        <f>_xlfn.CONCAT(LEFT(Table1142021231727262928[[#This Row],[Location]],1),LEFT(Table1142021231727262928[[#This Row],[Location]],2),"-0",MID(Table1142021231727262928[[#This Row],[Location]],4,1),":0",RIGHT(Table1142021231727262928[[#This Row],[Location]],1))</f>
        <v>BB3-07:04</v>
      </c>
    </row>
    <row r="195" spans="27:34" x14ac:dyDescent="0.35">
      <c r="AA195" s="10" t="s">
        <v>1093</v>
      </c>
      <c r="AB195" s="10" t="s">
        <v>68</v>
      </c>
      <c r="AC195" s="48" t="s">
        <v>413</v>
      </c>
      <c r="AD195" s="110" t="s">
        <v>413</v>
      </c>
      <c r="AE195" s="50" t="s">
        <v>413</v>
      </c>
      <c r="AF195" s="124"/>
      <c r="AG195" s="145" t="s">
        <v>1636</v>
      </c>
      <c r="AH195" t="str">
        <f>_xlfn.CONCAT(LEFT(Table1142021231727262928[[#This Row],[Location]],1),LEFT(Table1142021231727262928[[#This Row],[Location]],2),"-0",MID(Table1142021231727262928[[#This Row],[Location]],4,1),":0",RIGHT(Table1142021231727262928[[#This Row],[Location]],1))</f>
        <v>CC1-01:01</v>
      </c>
    </row>
    <row r="196" spans="27:34" x14ac:dyDescent="0.35">
      <c r="AA196" s="10" t="s">
        <v>1093</v>
      </c>
      <c r="AB196" s="10" t="s">
        <v>69</v>
      </c>
      <c r="AC196" s="48" t="s">
        <v>413</v>
      </c>
      <c r="AD196" s="110" t="s">
        <v>413</v>
      </c>
      <c r="AE196" s="50" t="s">
        <v>413</v>
      </c>
      <c r="AF196" s="124"/>
      <c r="AG196" s="145" t="s">
        <v>1636</v>
      </c>
      <c r="AH196" t="str">
        <f>_xlfn.CONCAT(LEFT(Table1142021231727262928[[#This Row],[Location]],1),LEFT(Table1142021231727262928[[#This Row],[Location]],2),"-0",MID(Table1142021231727262928[[#This Row],[Location]],4,1),":0",RIGHT(Table1142021231727262928[[#This Row],[Location]],1))</f>
        <v>CC1-01:02</v>
      </c>
    </row>
    <row r="197" spans="27:34" x14ac:dyDescent="0.35">
      <c r="AA197" s="10" t="s">
        <v>1093</v>
      </c>
      <c r="AB197" s="10" t="s">
        <v>70</v>
      </c>
      <c r="AC197" s="48" t="s">
        <v>413</v>
      </c>
      <c r="AD197" s="110" t="s">
        <v>413</v>
      </c>
      <c r="AE197" s="50" t="s">
        <v>413</v>
      </c>
      <c r="AF197" s="124"/>
      <c r="AG197" s="145" t="s">
        <v>1636</v>
      </c>
      <c r="AH197" t="str">
        <f>_xlfn.CONCAT(LEFT(Table1142021231727262928[[#This Row],[Location]],1),LEFT(Table1142021231727262928[[#This Row],[Location]],2),"-0",MID(Table1142021231727262928[[#This Row],[Location]],4,1),":0",RIGHT(Table1142021231727262928[[#This Row],[Location]],1))</f>
        <v>CC1-01:03</v>
      </c>
    </row>
    <row r="198" spans="27:34" x14ac:dyDescent="0.35">
      <c r="AA198" s="10" t="s">
        <v>1093</v>
      </c>
      <c r="AB198" s="10" t="s">
        <v>362</v>
      </c>
      <c r="AC198" s="48" t="s">
        <v>413</v>
      </c>
      <c r="AD198" s="110" t="s">
        <v>413</v>
      </c>
      <c r="AE198" s="128" t="s">
        <v>413</v>
      </c>
      <c r="AF198" s="124"/>
      <c r="AG198" s="145" t="s">
        <v>1636</v>
      </c>
      <c r="AH198" t="str">
        <f>_xlfn.CONCAT(LEFT(Table1142021231727262928[[#This Row],[Location]],1),LEFT(Table1142021231727262928[[#This Row],[Location]],2),"-0",MID(Table1142021231727262928[[#This Row],[Location]],4,1),":0",RIGHT(Table1142021231727262928[[#This Row],[Location]],1))</f>
        <v>CC1-01:04</v>
      </c>
    </row>
    <row r="199" spans="27:34" x14ac:dyDescent="0.35">
      <c r="AA199" s="10" t="s">
        <v>1096</v>
      </c>
      <c r="AB199" s="147" t="s">
        <v>71</v>
      </c>
      <c r="AC199" s="48" t="s">
        <v>413</v>
      </c>
      <c r="AD199" s="110" t="s">
        <v>413</v>
      </c>
      <c r="AE199" s="128" t="s">
        <v>413</v>
      </c>
      <c r="AF199" s="124"/>
      <c r="AG199" s="145" t="s">
        <v>1636</v>
      </c>
      <c r="AH199" t="str">
        <f>_xlfn.CONCAT(LEFT(Table1142021231727262928[[#This Row],[Location]],1),LEFT(Table1142021231727262928[[#This Row],[Location]],2),"-0",MID(Table1142021231727262928[[#This Row],[Location]],4,1),":0",RIGHT(Table1142021231727262928[[#This Row],[Location]],1))</f>
        <v>CC1-02:01</v>
      </c>
    </row>
    <row r="200" spans="27:34" x14ac:dyDescent="0.35">
      <c r="AA200" s="10" t="s">
        <v>1096</v>
      </c>
      <c r="AB200" s="51" t="s">
        <v>72</v>
      </c>
      <c r="AC200" s="48" t="s">
        <v>413</v>
      </c>
      <c r="AD200" s="110" t="s">
        <v>413</v>
      </c>
      <c r="AE200" s="128" t="s">
        <v>413</v>
      </c>
      <c r="AF200" s="124"/>
      <c r="AG200" s="145" t="s">
        <v>1636</v>
      </c>
      <c r="AH200" t="str">
        <f>_xlfn.CONCAT(LEFT(Table1142021231727262928[[#This Row],[Location]],1),LEFT(Table1142021231727262928[[#This Row],[Location]],2),"-0",MID(Table1142021231727262928[[#This Row],[Location]],4,1),":0",RIGHT(Table1142021231727262928[[#This Row],[Location]],1))</f>
        <v>CC1-02:02</v>
      </c>
    </row>
    <row r="201" spans="27:34" x14ac:dyDescent="0.35">
      <c r="AA201" s="10" t="s">
        <v>1096</v>
      </c>
      <c r="AB201" s="51" t="s">
        <v>73</v>
      </c>
      <c r="AC201" s="48" t="s">
        <v>413</v>
      </c>
      <c r="AD201" s="110" t="s">
        <v>413</v>
      </c>
      <c r="AE201" s="128" t="s">
        <v>413</v>
      </c>
      <c r="AF201" s="124"/>
      <c r="AG201" s="145" t="s">
        <v>1636</v>
      </c>
      <c r="AH201" t="str">
        <f>_xlfn.CONCAT(LEFT(Table1142021231727262928[[#This Row],[Location]],1),LEFT(Table1142021231727262928[[#This Row],[Location]],2),"-0",MID(Table1142021231727262928[[#This Row],[Location]],4,1),":0",RIGHT(Table1142021231727262928[[#This Row],[Location]],1))</f>
        <v>CC1-02:03</v>
      </c>
    </row>
    <row r="202" spans="27:34" x14ac:dyDescent="0.35">
      <c r="AA202" s="10" t="s">
        <v>1096</v>
      </c>
      <c r="AB202" s="51" t="s">
        <v>359</v>
      </c>
      <c r="AC202" s="48" t="s">
        <v>413</v>
      </c>
      <c r="AD202" s="110" t="s">
        <v>413</v>
      </c>
      <c r="AE202" s="128" t="s">
        <v>413</v>
      </c>
      <c r="AF202" s="124"/>
      <c r="AG202" s="145" t="s">
        <v>1636</v>
      </c>
      <c r="AH202" t="str">
        <f>_xlfn.CONCAT(LEFT(Table1142021231727262928[[#This Row],[Location]],1),LEFT(Table1142021231727262928[[#This Row],[Location]],2),"-0",MID(Table1142021231727262928[[#This Row],[Location]],4,1),":0",RIGHT(Table1142021231727262928[[#This Row],[Location]],1))</f>
        <v>CC1-02:04</v>
      </c>
    </row>
    <row r="203" spans="27:34" x14ac:dyDescent="0.35">
      <c r="AA203" s="10" t="s">
        <v>1098</v>
      </c>
      <c r="AB203" s="51" t="s">
        <v>74</v>
      </c>
      <c r="AC203" s="48" t="s">
        <v>413</v>
      </c>
      <c r="AD203" s="110" t="s">
        <v>413</v>
      </c>
      <c r="AE203" s="50" t="s">
        <v>413</v>
      </c>
      <c r="AF203" s="125"/>
      <c r="AG203" s="145" t="s">
        <v>1636</v>
      </c>
      <c r="AH203" t="str">
        <f>_xlfn.CONCAT(LEFT(Table1142021231727262928[[#This Row],[Location]],1),LEFT(Table1142021231727262928[[#This Row],[Location]],2),"-0",MID(Table1142021231727262928[[#This Row],[Location]],4,1),":0",RIGHT(Table1142021231727262928[[#This Row],[Location]],1))</f>
        <v>CC1-03:01</v>
      </c>
    </row>
    <row r="204" spans="27:34" x14ac:dyDescent="0.35">
      <c r="AA204" s="10" t="s">
        <v>1098</v>
      </c>
      <c r="AB204" s="10" t="s">
        <v>75</v>
      </c>
      <c r="AC204" s="48" t="s">
        <v>413</v>
      </c>
      <c r="AD204" s="110" t="s">
        <v>413</v>
      </c>
      <c r="AE204" s="50" t="s">
        <v>413</v>
      </c>
      <c r="AF204" s="124"/>
      <c r="AG204" s="145" t="s">
        <v>1636</v>
      </c>
      <c r="AH204" t="str">
        <f>_xlfn.CONCAT(LEFT(Table1142021231727262928[[#This Row],[Location]],1),LEFT(Table1142021231727262928[[#This Row],[Location]],2),"-0",MID(Table1142021231727262928[[#This Row],[Location]],4,1),":0",RIGHT(Table1142021231727262928[[#This Row],[Location]],1))</f>
        <v>CC1-03:02</v>
      </c>
    </row>
    <row r="205" spans="27:34" x14ac:dyDescent="0.35">
      <c r="AA205" s="10" t="s">
        <v>1098</v>
      </c>
      <c r="AB205" s="10" t="s">
        <v>76</v>
      </c>
      <c r="AC205" s="48" t="s">
        <v>413</v>
      </c>
      <c r="AD205" s="110" t="s">
        <v>413</v>
      </c>
      <c r="AE205" s="50" t="s">
        <v>413</v>
      </c>
      <c r="AF205" s="124"/>
      <c r="AG205" s="145" t="s">
        <v>1636</v>
      </c>
      <c r="AH205" t="str">
        <f>_xlfn.CONCAT(LEFT(Table1142021231727262928[[#This Row],[Location]],1),LEFT(Table1142021231727262928[[#This Row],[Location]],2),"-0",MID(Table1142021231727262928[[#This Row],[Location]],4,1),":0",RIGHT(Table1142021231727262928[[#This Row],[Location]],1))</f>
        <v>CC1-03:03</v>
      </c>
    </row>
    <row r="206" spans="27:34" x14ac:dyDescent="0.35">
      <c r="AA206" s="10" t="s">
        <v>1098</v>
      </c>
      <c r="AB206" s="10" t="s">
        <v>356</v>
      </c>
      <c r="AC206" s="48" t="s">
        <v>413</v>
      </c>
      <c r="AD206" s="110" t="s">
        <v>413</v>
      </c>
      <c r="AE206" s="50" t="s">
        <v>413</v>
      </c>
      <c r="AF206" s="124"/>
      <c r="AG206" s="145" t="s">
        <v>1636</v>
      </c>
      <c r="AH206" t="str">
        <f>_xlfn.CONCAT(LEFT(Table1142021231727262928[[#This Row],[Location]],1),LEFT(Table1142021231727262928[[#This Row],[Location]],2),"-0",MID(Table1142021231727262928[[#This Row],[Location]],4,1),":0",RIGHT(Table1142021231727262928[[#This Row],[Location]],1))</f>
        <v>CC1-03:04</v>
      </c>
    </row>
    <row r="207" spans="27:34" x14ac:dyDescent="0.35">
      <c r="AA207" s="10" t="s">
        <v>1102</v>
      </c>
      <c r="AB207" s="10" t="s">
        <v>77</v>
      </c>
      <c r="AC207" s="48" t="s">
        <v>413</v>
      </c>
      <c r="AD207" s="110" t="s">
        <v>413</v>
      </c>
      <c r="AE207" s="50" t="s">
        <v>413</v>
      </c>
      <c r="AF207" s="124"/>
      <c r="AG207" s="145" t="s">
        <v>1636</v>
      </c>
      <c r="AH207" t="str">
        <f>_xlfn.CONCAT(LEFT(Table1142021231727262928[[#This Row],[Location]],1),LEFT(Table1142021231727262928[[#This Row],[Location]],2),"-0",MID(Table1142021231727262928[[#This Row],[Location]],4,1),":0",RIGHT(Table1142021231727262928[[#This Row],[Location]],1))</f>
        <v>CC1-04:01</v>
      </c>
    </row>
    <row r="208" spans="27:34" x14ac:dyDescent="0.35">
      <c r="AA208" s="10" t="s">
        <v>1102</v>
      </c>
      <c r="AB208" s="10" t="s">
        <v>78</v>
      </c>
      <c r="AC208" s="48" t="s">
        <v>413</v>
      </c>
      <c r="AD208" s="110" t="s">
        <v>413</v>
      </c>
      <c r="AE208" s="50" t="s">
        <v>413</v>
      </c>
      <c r="AF208" s="124"/>
      <c r="AG208" s="145" t="s">
        <v>1636</v>
      </c>
      <c r="AH208" t="str">
        <f>_xlfn.CONCAT(LEFT(Table1142021231727262928[[#This Row],[Location]],1),LEFT(Table1142021231727262928[[#This Row],[Location]],2),"-0",MID(Table1142021231727262928[[#This Row],[Location]],4,1),":0",RIGHT(Table1142021231727262928[[#This Row],[Location]],1))</f>
        <v>CC1-04:02</v>
      </c>
    </row>
    <row r="209" spans="27:34" x14ac:dyDescent="0.35">
      <c r="AA209" s="10" t="s">
        <v>1102</v>
      </c>
      <c r="AB209" s="10" t="s">
        <v>79</v>
      </c>
      <c r="AC209" s="48" t="s">
        <v>413</v>
      </c>
      <c r="AD209" s="110" t="s">
        <v>413</v>
      </c>
      <c r="AE209" s="50" t="s">
        <v>413</v>
      </c>
      <c r="AF209" s="124"/>
      <c r="AG209" s="145" t="s">
        <v>1636</v>
      </c>
      <c r="AH209" t="str">
        <f>_xlfn.CONCAT(LEFT(Table1142021231727262928[[#This Row],[Location]],1),LEFT(Table1142021231727262928[[#This Row],[Location]],2),"-0",MID(Table1142021231727262928[[#This Row],[Location]],4,1),":0",RIGHT(Table1142021231727262928[[#This Row],[Location]],1))</f>
        <v>CC1-04:03</v>
      </c>
    </row>
    <row r="210" spans="27:34" x14ac:dyDescent="0.35">
      <c r="AA210" s="10" t="s">
        <v>1102</v>
      </c>
      <c r="AB210" s="10" t="s">
        <v>353</v>
      </c>
      <c r="AC210" s="48" t="s">
        <v>413</v>
      </c>
      <c r="AD210" s="110" t="s">
        <v>413</v>
      </c>
      <c r="AE210" s="50" t="s">
        <v>413</v>
      </c>
      <c r="AF210" s="124"/>
      <c r="AG210" s="145" t="s">
        <v>1636</v>
      </c>
      <c r="AH210" t="str">
        <f>_xlfn.CONCAT(LEFT(Table1142021231727262928[[#This Row],[Location]],1),LEFT(Table1142021231727262928[[#This Row],[Location]],2),"-0",MID(Table1142021231727262928[[#This Row],[Location]],4,1),":0",RIGHT(Table1142021231727262928[[#This Row],[Location]],1))</f>
        <v>CC1-04:04</v>
      </c>
    </row>
    <row r="211" spans="27:34" x14ac:dyDescent="0.35">
      <c r="AA211" s="10" t="s">
        <v>1103</v>
      </c>
      <c r="AB211" s="10" t="s">
        <v>80</v>
      </c>
      <c r="AC211" s="48" t="s">
        <v>413</v>
      </c>
      <c r="AD211" s="110" t="s">
        <v>413</v>
      </c>
      <c r="AE211" s="132" t="s">
        <v>413</v>
      </c>
      <c r="AF211" s="125"/>
      <c r="AG211" s="145" t="s">
        <v>1636</v>
      </c>
      <c r="AH211" t="str">
        <f>_xlfn.CONCAT(LEFT(Table1142021231727262928[[#This Row],[Location]],1),LEFT(Table1142021231727262928[[#This Row],[Location]],2),"-0",MID(Table1142021231727262928[[#This Row],[Location]],4,1),":0",RIGHT(Table1142021231727262928[[#This Row],[Location]],1))</f>
        <v>CC1-05:01</v>
      </c>
    </row>
    <row r="212" spans="27:34" x14ac:dyDescent="0.35">
      <c r="AA212" s="10" t="s">
        <v>1103</v>
      </c>
      <c r="AB212" s="10" t="s">
        <v>81</v>
      </c>
      <c r="AC212" s="10" t="s">
        <v>413</v>
      </c>
      <c r="AD212" s="111" t="s">
        <v>413</v>
      </c>
      <c r="AE212" s="50" t="s">
        <v>413</v>
      </c>
      <c r="AF212" s="124"/>
      <c r="AG212" s="145" t="s">
        <v>1636</v>
      </c>
      <c r="AH212" t="str">
        <f>_xlfn.CONCAT(LEFT(Table1142021231727262928[[#This Row],[Location]],1),LEFT(Table1142021231727262928[[#This Row],[Location]],2),"-0",MID(Table1142021231727262928[[#This Row],[Location]],4,1),":0",RIGHT(Table1142021231727262928[[#This Row],[Location]],1))</f>
        <v>CC1-05:02</v>
      </c>
    </row>
    <row r="213" spans="27:34" x14ac:dyDescent="0.35">
      <c r="AA213" s="10" t="s">
        <v>1103</v>
      </c>
      <c r="AB213" s="10" t="s">
        <v>82</v>
      </c>
      <c r="AC213" s="10" t="s">
        <v>413</v>
      </c>
      <c r="AD213" s="111" t="s">
        <v>413</v>
      </c>
      <c r="AE213" s="50" t="s">
        <v>413</v>
      </c>
      <c r="AF213" s="124"/>
      <c r="AG213" s="145" t="s">
        <v>1636</v>
      </c>
      <c r="AH213" t="str">
        <f>_xlfn.CONCAT(LEFT(Table1142021231727262928[[#This Row],[Location]],1),LEFT(Table1142021231727262928[[#This Row],[Location]],2),"-0",MID(Table1142021231727262928[[#This Row],[Location]],4,1),":0",RIGHT(Table1142021231727262928[[#This Row],[Location]],1))</f>
        <v>CC1-05:03</v>
      </c>
    </row>
    <row r="214" spans="27:34" x14ac:dyDescent="0.35">
      <c r="AA214" s="10" t="s">
        <v>1103</v>
      </c>
      <c r="AB214" s="10" t="s">
        <v>350</v>
      </c>
      <c r="AC214" s="10" t="s">
        <v>413</v>
      </c>
      <c r="AD214" s="111" t="s">
        <v>413</v>
      </c>
      <c r="AE214" s="51" t="s">
        <v>413</v>
      </c>
      <c r="AF214" s="124"/>
      <c r="AG214" s="145" t="s">
        <v>1636</v>
      </c>
      <c r="AH214" t="str">
        <f>_xlfn.CONCAT(LEFT(Table1142021231727262928[[#This Row],[Location]],1),LEFT(Table1142021231727262928[[#This Row],[Location]],2),"-0",MID(Table1142021231727262928[[#This Row],[Location]],4,1),":0",RIGHT(Table1142021231727262928[[#This Row],[Location]],1))</f>
        <v>CC1-05:04</v>
      </c>
    </row>
    <row r="215" spans="27:34" x14ac:dyDescent="0.35">
      <c r="AA215" s="10" t="s">
        <v>1105</v>
      </c>
      <c r="AB215" s="147" t="s">
        <v>83</v>
      </c>
      <c r="AC215" s="10" t="s">
        <v>413</v>
      </c>
      <c r="AD215" s="111" t="s">
        <v>413</v>
      </c>
      <c r="AE215" s="51" t="s">
        <v>413</v>
      </c>
      <c r="AF215" s="124"/>
      <c r="AG215" s="145" t="s">
        <v>1636</v>
      </c>
      <c r="AH215" t="str">
        <f>_xlfn.CONCAT(LEFT(Table1142021231727262928[[#This Row],[Location]],1),LEFT(Table1142021231727262928[[#This Row],[Location]],2),"-0",MID(Table1142021231727262928[[#This Row],[Location]],4,1),":0",RIGHT(Table1142021231727262928[[#This Row],[Location]],1))</f>
        <v>CC1-06:01</v>
      </c>
    </row>
    <row r="216" spans="27:34" x14ac:dyDescent="0.35">
      <c r="AA216" s="10" t="s">
        <v>1105</v>
      </c>
      <c r="AB216" s="51" t="s">
        <v>84</v>
      </c>
      <c r="AC216" s="10" t="s">
        <v>413</v>
      </c>
      <c r="AD216" s="111" t="s">
        <v>413</v>
      </c>
      <c r="AE216" s="51" t="s">
        <v>413</v>
      </c>
      <c r="AF216" s="124"/>
      <c r="AG216" s="145" t="s">
        <v>1636</v>
      </c>
      <c r="AH216" t="str">
        <f>_xlfn.CONCAT(LEFT(Table1142021231727262928[[#This Row],[Location]],1),LEFT(Table1142021231727262928[[#This Row],[Location]],2),"-0",MID(Table1142021231727262928[[#This Row],[Location]],4,1),":0",RIGHT(Table1142021231727262928[[#This Row],[Location]],1))</f>
        <v>CC1-06:02</v>
      </c>
    </row>
    <row r="217" spans="27:34" x14ac:dyDescent="0.35">
      <c r="AA217" s="10" t="s">
        <v>1105</v>
      </c>
      <c r="AB217" s="51" t="s">
        <v>85</v>
      </c>
      <c r="AC217" s="10" t="s">
        <v>413</v>
      </c>
      <c r="AD217" s="111" t="s">
        <v>413</v>
      </c>
      <c r="AE217" s="51" t="s">
        <v>413</v>
      </c>
      <c r="AF217" s="124"/>
      <c r="AG217" s="145" t="s">
        <v>1636</v>
      </c>
      <c r="AH217" t="str">
        <f>_xlfn.CONCAT(LEFT(Table1142021231727262928[[#This Row],[Location]],1),LEFT(Table1142021231727262928[[#This Row],[Location]],2),"-0",MID(Table1142021231727262928[[#This Row],[Location]],4,1),":0",RIGHT(Table1142021231727262928[[#This Row],[Location]],1))</f>
        <v>CC1-06:03</v>
      </c>
    </row>
    <row r="218" spans="27:34" x14ac:dyDescent="0.35">
      <c r="AA218" s="10" t="s">
        <v>1105</v>
      </c>
      <c r="AB218" s="51" t="s">
        <v>347</v>
      </c>
      <c r="AC218" s="10" t="s">
        <v>413</v>
      </c>
      <c r="AD218" s="111" t="s">
        <v>413</v>
      </c>
      <c r="AE218" s="51" t="s">
        <v>413</v>
      </c>
      <c r="AF218" s="124"/>
      <c r="AG218" s="145" t="s">
        <v>1636</v>
      </c>
      <c r="AH218" t="str">
        <f>_xlfn.CONCAT(LEFT(Table1142021231727262928[[#This Row],[Location]],1),LEFT(Table1142021231727262928[[#This Row],[Location]],2),"-0",MID(Table1142021231727262928[[#This Row],[Location]],4,1),":0",RIGHT(Table1142021231727262928[[#This Row],[Location]],1))</f>
        <v>CC1-06:04</v>
      </c>
    </row>
    <row r="219" spans="27:34" x14ac:dyDescent="0.35">
      <c r="AA219" s="10" t="s">
        <v>1107</v>
      </c>
      <c r="AB219" s="10" t="s">
        <v>86</v>
      </c>
      <c r="AC219" s="10" t="s">
        <v>413</v>
      </c>
      <c r="AD219" s="111" t="s">
        <v>413</v>
      </c>
      <c r="AE219" s="50" t="s">
        <v>413</v>
      </c>
      <c r="AF219" s="124"/>
      <c r="AG219" s="145" t="s">
        <v>1636</v>
      </c>
      <c r="AH219" t="str">
        <f>_xlfn.CONCAT(LEFT(Table1142021231727262928[[#This Row],[Location]],1),LEFT(Table1142021231727262928[[#This Row],[Location]],2),"-0",MID(Table1142021231727262928[[#This Row],[Location]],4,1),":0",RIGHT(Table1142021231727262928[[#This Row],[Location]],1))</f>
        <v>CC1-07:01</v>
      </c>
    </row>
    <row r="220" spans="27:34" x14ac:dyDescent="0.35">
      <c r="AA220" s="10" t="s">
        <v>1107</v>
      </c>
      <c r="AB220" s="10" t="s">
        <v>87</v>
      </c>
      <c r="AC220" s="10" t="s">
        <v>413</v>
      </c>
      <c r="AD220" s="111" t="s">
        <v>413</v>
      </c>
      <c r="AE220" s="50" t="s">
        <v>413</v>
      </c>
      <c r="AF220" s="124"/>
      <c r="AG220" s="145" t="s">
        <v>1636</v>
      </c>
      <c r="AH220" t="str">
        <f>_xlfn.CONCAT(LEFT(Table1142021231727262928[[#This Row],[Location]],1),LEFT(Table1142021231727262928[[#This Row],[Location]],2),"-0",MID(Table1142021231727262928[[#This Row],[Location]],4,1),":0",RIGHT(Table1142021231727262928[[#This Row],[Location]],1))</f>
        <v>CC1-07:02</v>
      </c>
    </row>
    <row r="221" spans="27:34" x14ac:dyDescent="0.35">
      <c r="AA221" s="10" t="s">
        <v>1107</v>
      </c>
      <c r="AB221" s="10" t="s">
        <v>88</v>
      </c>
      <c r="AC221" s="10" t="s">
        <v>413</v>
      </c>
      <c r="AD221" s="111" t="s">
        <v>413</v>
      </c>
      <c r="AE221" s="50" t="s">
        <v>413</v>
      </c>
      <c r="AF221" s="124"/>
      <c r="AG221" s="145" t="s">
        <v>1636</v>
      </c>
      <c r="AH221" t="str">
        <f>_xlfn.CONCAT(LEFT(Table1142021231727262928[[#This Row],[Location]],1),LEFT(Table1142021231727262928[[#This Row],[Location]],2),"-0",MID(Table1142021231727262928[[#This Row],[Location]],4,1),":0",RIGHT(Table1142021231727262928[[#This Row],[Location]],1))</f>
        <v>CC1-07:03</v>
      </c>
    </row>
    <row r="222" spans="27:34" x14ac:dyDescent="0.35">
      <c r="AA222" s="10" t="s">
        <v>1107</v>
      </c>
      <c r="AB222" s="10" t="s">
        <v>344</v>
      </c>
      <c r="AC222" s="10" t="s">
        <v>413</v>
      </c>
      <c r="AD222" s="110" t="s">
        <v>413</v>
      </c>
      <c r="AE222" s="50" t="s">
        <v>413</v>
      </c>
      <c r="AF222" s="124"/>
      <c r="AG222" s="145" t="s">
        <v>1636</v>
      </c>
      <c r="AH222" t="str">
        <f>_xlfn.CONCAT(LEFT(Table1142021231727262928[[#This Row],[Location]],1),LEFT(Table1142021231727262928[[#This Row],[Location]],2),"-0",MID(Table1142021231727262928[[#This Row],[Location]],4,1),":0",RIGHT(Table1142021231727262928[[#This Row],[Location]],1))</f>
        <v>CC1-07:04</v>
      </c>
    </row>
    <row r="223" spans="27:34" x14ac:dyDescent="0.35">
      <c r="AA223" s="10" t="s">
        <v>1109</v>
      </c>
      <c r="AB223" s="10" t="s">
        <v>89</v>
      </c>
      <c r="AC223" s="10" t="s">
        <v>413</v>
      </c>
      <c r="AD223" s="111" t="s">
        <v>413</v>
      </c>
      <c r="AE223" s="50" t="s">
        <v>413</v>
      </c>
      <c r="AF223" s="124"/>
      <c r="AG223" s="145" t="s">
        <v>1636</v>
      </c>
      <c r="AH223" t="str">
        <f>_xlfn.CONCAT(LEFT(Table1142021231727262928[[#This Row],[Location]],1),LEFT(Table1142021231727262928[[#This Row],[Location]],2),"-0",MID(Table1142021231727262928[[#This Row],[Location]],4,1),":0",RIGHT(Table1142021231727262928[[#This Row],[Location]],1))</f>
        <v>CC2-01:01</v>
      </c>
    </row>
    <row r="224" spans="27:34" x14ac:dyDescent="0.35">
      <c r="AA224" s="10" t="s">
        <v>1109</v>
      </c>
      <c r="AB224" s="10" t="s">
        <v>90</v>
      </c>
      <c r="AC224" s="10" t="s">
        <v>413</v>
      </c>
      <c r="AD224" s="111" t="s">
        <v>413</v>
      </c>
      <c r="AE224" s="50" t="s">
        <v>413</v>
      </c>
      <c r="AF224" s="124"/>
      <c r="AG224" s="145" t="s">
        <v>1636</v>
      </c>
      <c r="AH224" t="str">
        <f>_xlfn.CONCAT(LEFT(Table1142021231727262928[[#This Row],[Location]],1),LEFT(Table1142021231727262928[[#This Row],[Location]],2),"-0",MID(Table1142021231727262928[[#This Row],[Location]],4,1),":0",RIGHT(Table1142021231727262928[[#This Row],[Location]],1))</f>
        <v>CC2-01:02</v>
      </c>
    </row>
    <row r="225" spans="27:34" x14ac:dyDescent="0.35">
      <c r="AA225" s="10" t="s">
        <v>1109</v>
      </c>
      <c r="AB225" s="10" t="s">
        <v>91</v>
      </c>
      <c r="AC225" s="10" t="s">
        <v>413</v>
      </c>
      <c r="AD225" s="111" t="s">
        <v>413</v>
      </c>
      <c r="AE225" s="50" t="s">
        <v>413</v>
      </c>
      <c r="AF225" s="124"/>
      <c r="AG225" s="145" t="s">
        <v>1636</v>
      </c>
      <c r="AH225" t="str">
        <f>_xlfn.CONCAT(LEFT(Table1142021231727262928[[#This Row],[Location]],1),LEFT(Table1142021231727262928[[#This Row],[Location]],2),"-0",MID(Table1142021231727262928[[#This Row],[Location]],4,1),":0",RIGHT(Table1142021231727262928[[#This Row],[Location]],1))</f>
        <v>CC2-01:03</v>
      </c>
    </row>
    <row r="226" spans="27:34" x14ac:dyDescent="0.35">
      <c r="AA226" s="10" t="s">
        <v>1112</v>
      </c>
      <c r="AB226" s="10" t="s">
        <v>92</v>
      </c>
      <c r="AC226" s="10" t="s">
        <v>413</v>
      </c>
      <c r="AD226" s="110" t="s">
        <v>413</v>
      </c>
      <c r="AE226" s="50" t="s">
        <v>413</v>
      </c>
      <c r="AF226" s="124"/>
      <c r="AG226" s="145" t="s">
        <v>1636</v>
      </c>
      <c r="AH226" t="str">
        <f>_xlfn.CONCAT(LEFT(Table1142021231727262928[[#This Row],[Location]],1),LEFT(Table1142021231727262928[[#This Row],[Location]],2),"-0",MID(Table1142021231727262928[[#This Row],[Location]],4,1),":0",RIGHT(Table1142021231727262928[[#This Row],[Location]],1))</f>
        <v>CC2-02:01</v>
      </c>
    </row>
    <row r="227" spans="27:34" x14ac:dyDescent="0.35">
      <c r="AA227" s="10" t="s">
        <v>1112</v>
      </c>
      <c r="AB227" s="10" t="s">
        <v>93</v>
      </c>
      <c r="AC227" s="10" t="s">
        <v>413</v>
      </c>
      <c r="AD227" s="111" t="s">
        <v>413</v>
      </c>
      <c r="AE227" s="50" t="s">
        <v>413</v>
      </c>
      <c r="AF227" s="124"/>
      <c r="AG227" s="145" t="s">
        <v>1636</v>
      </c>
      <c r="AH227" t="str">
        <f>_xlfn.CONCAT(LEFT(Table1142021231727262928[[#This Row],[Location]],1),LEFT(Table1142021231727262928[[#This Row],[Location]],2),"-0",MID(Table1142021231727262928[[#This Row],[Location]],4,1),":0",RIGHT(Table1142021231727262928[[#This Row],[Location]],1))</f>
        <v>CC2-02:02</v>
      </c>
    </row>
    <row r="228" spans="27:34" x14ac:dyDescent="0.35">
      <c r="AA228" s="10" t="s">
        <v>1112</v>
      </c>
      <c r="AB228" s="10" t="s">
        <v>94</v>
      </c>
      <c r="AC228" s="10" t="s">
        <v>413</v>
      </c>
      <c r="AD228" s="111" t="s">
        <v>413</v>
      </c>
      <c r="AE228" s="50" t="s">
        <v>413</v>
      </c>
      <c r="AF228" s="124"/>
      <c r="AG228" s="145" t="s">
        <v>1636</v>
      </c>
      <c r="AH228" t="str">
        <f>_xlfn.CONCAT(LEFT(Table1142021231727262928[[#This Row],[Location]],1),LEFT(Table1142021231727262928[[#This Row],[Location]],2),"-0",MID(Table1142021231727262928[[#This Row],[Location]],4,1),":0",RIGHT(Table1142021231727262928[[#This Row],[Location]],1))</f>
        <v>CC2-02:03</v>
      </c>
    </row>
    <row r="229" spans="27:34" x14ac:dyDescent="0.35">
      <c r="AA229" s="10" t="s">
        <v>1112</v>
      </c>
      <c r="AB229" s="10" t="s">
        <v>380</v>
      </c>
      <c r="AC229" s="10" t="s">
        <v>413</v>
      </c>
      <c r="AD229" s="111" t="s">
        <v>413</v>
      </c>
      <c r="AE229" s="50" t="s">
        <v>413</v>
      </c>
      <c r="AF229" s="124"/>
      <c r="AG229" s="145" t="s">
        <v>1636</v>
      </c>
      <c r="AH229" t="str">
        <f>_xlfn.CONCAT(LEFT(Table1142021231727262928[[#This Row],[Location]],1),LEFT(Table1142021231727262928[[#This Row],[Location]],2),"-0",MID(Table1142021231727262928[[#This Row],[Location]],4,1),":0",RIGHT(Table1142021231727262928[[#This Row],[Location]],1))</f>
        <v>CC2-02:04</v>
      </c>
    </row>
    <row r="230" spans="27:34" x14ac:dyDescent="0.35">
      <c r="AA230" s="41" t="s">
        <v>1112</v>
      </c>
      <c r="AB230" s="41" t="s">
        <v>877</v>
      </c>
      <c r="AC230" s="10" t="s">
        <v>413</v>
      </c>
      <c r="AD230" s="110" t="s">
        <v>413</v>
      </c>
      <c r="AE230" s="50" t="s">
        <v>413</v>
      </c>
      <c r="AF230" s="125"/>
      <c r="AG230" s="145" t="s">
        <v>1636</v>
      </c>
      <c r="AH230" t="str">
        <f>_xlfn.CONCAT(LEFT(Table1142021231727262928[[#This Row],[Location]],1),LEFT(Table1142021231727262928[[#This Row],[Location]],2),"-0",MID(Table1142021231727262928[[#This Row],[Location]],4,1),":0",RIGHT(Table1142021231727262928[[#This Row],[Location]],1))</f>
        <v>CC2-02:05</v>
      </c>
    </row>
    <row r="231" spans="27:34" x14ac:dyDescent="0.35">
      <c r="AA231" s="10" t="s">
        <v>1115</v>
      </c>
      <c r="AB231" s="10" t="s">
        <v>95</v>
      </c>
      <c r="AC231" s="10" t="s">
        <v>413</v>
      </c>
      <c r="AD231" s="111" t="s">
        <v>413</v>
      </c>
      <c r="AE231" s="50" t="s">
        <v>413</v>
      </c>
      <c r="AF231" s="125"/>
      <c r="AG231" s="145" t="s">
        <v>1636</v>
      </c>
      <c r="AH231" t="str">
        <f>_xlfn.CONCAT(LEFT(Table1142021231727262928[[#This Row],[Location]],1),LEFT(Table1142021231727262928[[#This Row],[Location]],2),"-0",MID(Table1142021231727262928[[#This Row],[Location]],4,1),":0",RIGHT(Table1142021231727262928[[#This Row],[Location]],1))</f>
        <v>CC2-03:01</v>
      </c>
    </row>
    <row r="232" spans="27:34" x14ac:dyDescent="0.35">
      <c r="AA232" s="10" t="s">
        <v>1115</v>
      </c>
      <c r="AB232" s="10" t="s">
        <v>96</v>
      </c>
      <c r="AC232" s="10" t="s">
        <v>413</v>
      </c>
      <c r="AD232" s="111" t="s">
        <v>413</v>
      </c>
      <c r="AE232" s="50" t="s">
        <v>413</v>
      </c>
      <c r="AF232" s="125"/>
      <c r="AG232" s="145" t="s">
        <v>1636</v>
      </c>
      <c r="AH232" t="str">
        <f>_xlfn.CONCAT(LEFT(Table1142021231727262928[[#This Row],[Location]],1),LEFT(Table1142021231727262928[[#This Row],[Location]],2),"-0",MID(Table1142021231727262928[[#This Row],[Location]],4,1),":0",RIGHT(Table1142021231727262928[[#This Row],[Location]],1))</f>
        <v>CC2-03:02</v>
      </c>
    </row>
    <row r="233" spans="27:34" x14ac:dyDescent="0.35">
      <c r="AA233" s="10" t="s">
        <v>1115</v>
      </c>
      <c r="AB233" s="10" t="s">
        <v>97</v>
      </c>
      <c r="AC233" s="10" t="s">
        <v>413</v>
      </c>
      <c r="AD233" s="111" t="s">
        <v>413</v>
      </c>
      <c r="AE233" s="50" t="s">
        <v>413</v>
      </c>
      <c r="AF233" s="124"/>
      <c r="AG233" s="145" t="s">
        <v>1636</v>
      </c>
      <c r="AH233" t="str">
        <f>_xlfn.CONCAT(LEFT(Table1142021231727262928[[#This Row],[Location]],1),LEFT(Table1142021231727262928[[#This Row],[Location]],2),"-0",MID(Table1142021231727262928[[#This Row],[Location]],4,1),":0",RIGHT(Table1142021231727262928[[#This Row],[Location]],1))</f>
        <v>CC2-03:03</v>
      </c>
    </row>
    <row r="234" spans="27:34" x14ac:dyDescent="0.35">
      <c r="AA234" s="10" t="s">
        <v>1115</v>
      </c>
      <c r="AB234" s="10" t="s">
        <v>377</v>
      </c>
      <c r="AC234" s="10" t="s">
        <v>413</v>
      </c>
      <c r="AD234" s="110" t="s">
        <v>413</v>
      </c>
      <c r="AE234" s="50" t="s">
        <v>413</v>
      </c>
      <c r="AF234" s="124"/>
      <c r="AG234" s="145" t="s">
        <v>1636</v>
      </c>
      <c r="AH234" t="str">
        <f>_xlfn.CONCAT(LEFT(Table1142021231727262928[[#This Row],[Location]],1),LEFT(Table1142021231727262928[[#This Row],[Location]],2),"-0",MID(Table1142021231727262928[[#This Row],[Location]],4,1),":0",RIGHT(Table1142021231727262928[[#This Row],[Location]],1))</f>
        <v>CC2-03:04</v>
      </c>
    </row>
    <row r="235" spans="27:34" x14ac:dyDescent="0.35">
      <c r="AA235" s="10" t="s">
        <v>1116</v>
      </c>
      <c r="AB235" s="10" t="s">
        <v>98</v>
      </c>
      <c r="AC235" s="10" t="s">
        <v>413</v>
      </c>
      <c r="AD235" s="111" t="s">
        <v>413</v>
      </c>
      <c r="AE235" s="50" t="s">
        <v>413</v>
      </c>
      <c r="AF235" s="125"/>
      <c r="AG235" s="145" t="s">
        <v>1636</v>
      </c>
      <c r="AH235" t="str">
        <f>_xlfn.CONCAT(LEFT(Table1142021231727262928[[#This Row],[Location]],1),LEFT(Table1142021231727262928[[#This Row],[Location]],2),"-0",MID(Table1142021231727262928[[#This Row],[Location]],4,1),":0",RIGHT(Table1142021231727262928[[#This Row],[Location]],1))</f>
        <v>CC2-04:01</v>
      </c>
    </row>
    <row r="236" spans="27:34" x14ac:dyDescent="0.35">
      <c r="AA236" s="10" t="s">
        <v>1116</v>
      </c>
      <c r="AB236" s="10" t="s">
        <v>99</v>
      </c>
      <c r="AC236" s="10" t="s">
        <v>413</v>
      </c>
      <c r="AD236" s="111" t="s">
        <v>413</v>
      </c>
      <c r="AE236" s="50" t="s">
        <v>413</v>
      </c>
      <c r="AF236" s="125"/>
      <c r="AG236" s="145" t="s">
        <v>1636</v>
      </c>
      <c r="AH236" t="str">
        <f>_xlfn.CONCAT(LEFT(Table1142021231727262928[[#This Row],[Location]],1),LEFT(Table1142021231727262928[[#This Row],[Location]],2),"-0",MID(Table1142021231727262928[[#This Row],[Location]],4,1),":0",RIGHT(Table1142021231727262928[[#This Row],[Location]],1))</f>
        <v>CC2-04:02</v>
      </c>
    </row>
    <row r="237" spans="27:34" x14ac:dyDescent="0.35">
      <c r="AA237" s="10" t="s">
        <v>1116</v>
      </c>
      <c r="AB237" s="10" t="s">
        <v>100</v>
      </c>
      <c r="AC237" s="10" t="s">
        <v>413</v>
      </c>
      <c r="AD237" s="111" t="s">
        <v>413</v>
      </c>
      <c r="AE237" s="50" t="s">
        <v>413</v>
      </c>
      <c r="AF237" s="125"/>
      <c r="AG237" s="145" t="s">
        <v>1636</v>
      </c>
      <c r="AH237" t="str">
        <f>_xlfn.CONCAT(LEFT(Table1142021231727262928[[#This Row],[Location]],1),LEFT(Table1142021231727262928[[#This Row],[Location]],2),"-0",MID(Table1142021231727262928[[#This Row],[Location]],4,1),":0",RIGHT(Table1142021231727262928[[#This Row],[Location]],1))</f>
        <v>CC2-04:03</v>
      </c>
    </row>
    <row r="238" spans="27:34" x14ac:dyDescent="0.35">
      <c r="AA238" s="10" t="s">
        <v>1116</v>
      </c>
      <c r="AB238" s="10" t="s">
        <v>374</v>
      </c>
      <c r="AC238" s="10" t="s">
        <v>413</v>
      </c>
      <c r="AD238" s="110" t="s">
        <v>413</v>
      </c>
      <c r="AE238" s="50" t="s">
        <v>413</v>
      </c>
      <c r="AF238" s="124"/>
      <c r="AG238" s="145" t="s">
        <v>1636</v>
      </c>
      <c r="AH238" t="str">
        <f>_xlfn.CONCAT(LEFT(Table1142021231727262928[[#This Row],[Location]],1),LEFT(Table1142021231727262928[[#This Row],[Location]],2),"-0",MID(Table1142021231727262928[[#This Row],[Location]],4,1),":0",RIGHT(Table1142021231727262928[[#This Row],[Location]],1))</f>
        <v>CC2-04:04</v>
      </c>
    </row>
    <row r="239" spans="27:34" x14ac:dyDescent="0.35">
      <c r="AA239" s="10" t="s">
        <v>1118</v>
      </c>
      <c r="AB239" s="10" t="s">
        <v>101</v>
      </c>
      <c r="AC239" s="10" t="s">
        <v>413</v>
      </c>
      <c r="AD239" s="111" t="s">
        <v>413</v>
      </c>
      <c r="AE239" s="50" t="s">
        <v>413</v>
      </c>
      <c r="AF239" s="124"/>
      <c r="AG239" s="145" t="s">
        <v>1636</v>
      </c>
      <c r="AH239" t="str">
        <f>_xlfn.CONCAT(LEFT(Table1142021231727262928[[#This Row],[Location]],1),LEFT(Table1142021231727262928[[#This Row],[Location]],2),"-0",MID(Table1142021231727262928[[#This Row],[Location]],4,1),":0",RIGHT(Table1142021231727262928[[#This Row],[Location]],1))</f>
        <v>CC2-05:01</v>
      </c>
    </row>
    <row r="240" spans="27:34" x14ac:dyDescent="0.35">
      <c r="AA240" s="10" t="s">
        <v>1118</v>
      </c>
      <c r="AB240" s="10" t="s">
        <v>102</v>
      </c>
      <c r="AC240" s="10" t="s">
        <v>413</v>
      </c>
      <c r="AD240" s="111" t="s">
        <v>413</v>
      </c>
      <c r="AE240" s="50" t="s">
        <v>413</v>
      </c>
      <c r="AF240" s="124"/>
      <c r="AG240" s="145" t="s">
        <v>1636</v>
      </c>
      <c r="AH240" t="str">
        <f>_xlfn.CONCAT(LEFT(Table1142021231727262928[[#This Row],[Location]],1),LEFT(Table1142021231727262928[[#This Row],[Location]],2),"-0",MID(Table1142021231727262928[[#This Row],[Location]],4,1),":0",RIGHT(Table1142021231727262928[[#This Row],[Location]],1))</f>
        <v>CC2-05:02</v>
      </c>
    </row>
    <row r="241" spans="27:34" x14ac:dyDescent="0.35">
      <c r="AA241" s="10" t="s">
        <v>1118</v>
      </c>
      <c r="AB241" s="10" t="s">
        <v>103</v>
      </c>
      <c r="AC241" s="10" t="s">
        <v>413</v>
      </c>
      <c r="AD241" s="111" t="s">
        <v>413</v>
      </c>
      <c r="AE241" s="50" t="s">
        <v>413</v>
      </c>
      <c r="AF241" s="124"/>
      <c r="AG241" s="145" t="s">
        <v>1636</v>
      </c>
      <c r="AH241" t="str">
        <f>_xlfn.CONCAT(LEFT(Table1142021231727262928[[#This Row],[Location]],1),LEFT(Table1142021231727262928[[#This Row],[Location]],2),"-0",MID(Table1142021231727262928[[#This Row],[Location]],4,1),":0",RIGHT(Table1142021231727262928[[#This Row],[Location]],1))</f>
        <v>CC2-05:03</v>
      </c>
    </row>
    <row r="242" spans="27:34" x14ac:dyDescent="0.35">
      <c r="AA242" s="10" t="s">
        <v>1118</v>
      </c>
      <c r="AB242" s="10" t="s">
        <v>371</v>
      </c>
      <c r="AC242" s="10" t="s">
        <v>413</v>
      </c>
      <c r="AD242" s="110" t="s">
        <v>413</v>
      </c>
      <c r="AE242" s="50" t="s">
        <v>413</v>
      </c>
      <c r="AF242" s="124"/>
      <c r="AG242" s="145" t="s">
        <v>1636</v>
      </c>
      <c r="AH242" t="str">
        <f>_xlfn.CONCAT(LEFT(Table1142021231727262928[[#This Row],[Location]],1),LEFT(Table1142021231727262928[[#This Row],[Location]],2),"-0",MID(Table1142021231727262928[[#This Row],[Location]],4,1),":0",RIGHT(Table1142021231727262928[[#This Row],[Location]],1))</f>
        <v>CC2-05:04</v>
      </c>
    </row>
    <row r="243" spans="27:34" x14ac:dyDescent="0.35">
      <c r="AA243" s="10" t="s">
        <v>1120</v>
      </c>
      <c r="AB243" s="10" t="s">
        <v>104</v>
      </c>
      <c r="AC243" s="10" t="s">
        <v>413</v>
      </c>
      <c r="AD243" s="111" t="s">
        <v>413</v>
      </c>
      <c r="AE243" s="50" t="s">
        <v>413</v>
      </c>
      <c r="AF243" s="124"/>
      <c r="AG243" s="145" t="s">
        <v>1636</v>
      </c>
      <c r="AH243" t="str">
        <f>_xlfn.CONCAT(LEFT(Table1142021231727262928[[#This Row],[Location]],1),LEFT(Table1142021231727262928[[#This Row],[Location]],2),"-0",MID(Table1142021231727262928[[#This Row],[Location]],4,1),":0",RIGHT(Table1142021231727262928[[#This Row],[Location]],1))</f>
        <v>CC2-06:01</v>
      </c>
    </row>
    <row r="244" spans="27:34" x14ac:dyDescent="0.35">
      <c r="AA244" s="10" t="s">
        <v>1120</v>
      </c>
      <c r="AB244" s="10" t="s">
        <v>105</v>
      </c>
      <c r="AC244" s="10" t="s">
        <v>413</v>
      </c>
      <c r="AD244" s="111" t="s">
        <v>413</v>
      </c>
      <c r="AE244" s="50" t="s">
        <v>413</v>
      </c>
      <c r="AF244" s="124"/>
      <c r="AG244" s="145" t="s">
        <v>1636</v>
      </c>
      <c r="AH244" t="str">
        <f>_xlfn.CONCAT(LEFT(Table1142021231727262928[[#This Row],[Location]],1),LEFT(Table1142021231727262928[[#This Row],[Location]],2),"-0",MID(Table1142021231727262928[[#This Row],[Location]],4,1),":0",RIGHT(Table1142021231727262928[[#This Row],[Location]],1))</f>
        <v>CC2-06:02</v>
      </c>
    </row>
    <row r="245" spans="27:34" x14ac:dyDescent="0.35">
      <c r="AA245" s="10" t="s">
        <v>1120</v>
      </c>
      <c r="AB245" s="10" t="s">
        <v>106</v>
      </c>
      <c r="AC245" s="10" t="s">
        <v>413</v>
      </c>
      <c r="AD245" s="111" t="s">
        <v>413</v>
      </c>
      <c r="AE245" s="50" t="s">
        <v>413</v>
      </c>
      <c r="AF245" s="124"/>
      <c r="AG245" s="145" t="s">
        <v>1636</v>
      </c>
      <c r="AH245" t="str">
        <f>_xlfn.CONCAT(LEFT(Table1142021231727262928[[#This Row],[Location]],1),LEFT(Table1142021231727262928[[#This Row],[Location]],2),"-0",MID(Table1142021231727262928[[#This Row],[Location]],4,1),":0",RIGHT(Table1142021231727262928[[#This Row],[Location]],1))</f>
        <v>CC2-06:03</v>
      </c>
    </row>
    <row r="246" spans="27:34" x14ac:dyDescent="0.35">
      <c r="AA246" s="10" t="s">
        <v>1120</v>
      </c>
      <c r="AB246" s="10" t="s">
        <v>368</v>
      </c>
      <c r="AC246" s="10" t="s">
        <v>413</v>
      </c>
      <c r="AD246" s="110" t="s">
        <v>413</v>
      </c>
      <c r="AE246" s="50" t="s">
        <v>413</v>
      </c>
      <c r="AF246" s="124"/>
      <c r="AG246" s="145" t="s">
        <v>1636</v>
      </c>
      <c r="AH246" t="str">
        <f>_xlfn.CONCAT(LEFT(Table1142021231727262928[[#This Row],[Location]],1),LEFT(Table1142021231727262928[[#This Row],[Location]],2),"-0",MID(Table1142021231727262928[[#This Row],[Location]],4,1),":0",RIGHT(Table1142021231727262928[[#This Row],[Location]],1))</f>
        <v>CC2-06:04</v>
      </c>
    </row>
    <row r="247" spans="27:34" x14ac:dyDescent="0.35">
      <c r="AA247" s="10" t="s">
        <v>1121</v>
      </c>
      <c r="AB247" s="10" t="s">
        <v>107</v>
      </c>
      <c r="AC247" s="10" t="s">
        <v>413</v>
      </c>
      <c r="AD247" s="111" t="s">
        <v>413</v>
      </c>
      <c r="AE247" s="50" t="s">
        <v>413</v>
      </c>
      <c r="AF247" s="124"/>
      <c r="AG247" s="145" t="s">
        <v>1636</v>
      </c>
      <c r="AH247" t="str">
        <f>_xlfn.CONCAT(LEFT(Table1142021231727262928[[#This Row],[Location]],1),LEFT(Table1142021231727262928[[#This Row],[Location]],2),"-0",MID(Table1142021231727262928[[#This Row],[Location]],4,1),":0",RIGHT(Table1142021231727262928[[#This Row],[Location]],1))</f>
        <v>CC2-07:01</v>
      </c>
    </row>
    <row r="248" spans="27:34" x14ac:dyDescent="0.35">
      <c r="AA248" s="10" t="s">
        <v>1121</v>
      </c>
      <c r="AB248" s="10" t="s">
        <v>108</v>
      </c>
      <c r="AC248" s="10" t="s">
        <v>413</v>
      </c>
      <c r="AD248" s="111" t="s">
        <v>413</v>
      </c>
      <c r="AE248" s="50" t="s">
        <v>413</v>
      </c>
      <c r="AF248" s="125"/>
      <c r="AG248" s="145" t="s">
        <v>1636</v>
      </c>
      <c r="AH248" t="str">
        <f>_xlfn.CONCAT(LEFT(Table1142021231727262928[[#This Row],[Location]],1),LEFT(Table1142021231727262928[[#This Row],[Location]],2),"-0",MID(Table1142021231727262928[[#This Row],[Location]],4,1),":0",RIGHT(Table1142021231727262928[[#This Row],[Location]],1))</f>
        <v>CC2-07:02</v>
      </c>
    </row>
    <row r="249" spans="27:34" x14ac:dyDescent="0.35">
      <c r="AA249" s="10" t="s">
        <v>1121</v>
      </c>
      <c r="AB249" s="10" t="s">
        <v>109</v>
      </c>
      <c r="AC249" s="10" t="s">
        <v>413</v>
      </c>
      <c r="AD249" s="111" t="s">
        <v>413</v>
      </c>
      <c r="AE249" s="50" t="s">
        <v>413</v>
      </c>
      <c r="AF249" s="125"/>
      <c r="AG249" s="145" t="s">
        <v>1636</v>
      </c>
      <c r="AH249" t="str">
        <f>_xlfn.CONCAT(LEFT(Table1142021231727262928[[#This Row],[Location]],1),LEFT(Table1142021231727262928[[#This Row],[Location]],2),"-0",MID(Table1142021231727262928[[#This Row],[Location]],4,1),":0",RIGHT(Table1142021231727262928[[#This Row],[Location]],1))</f>
        <v>CC2-07:03</v>
      </c>
    </row>
    <row r="250" spans="27:34" x14ac:dyDescent="0.35">
      <c r="AA250" s="10" t="s">
        <v>1121</v>
      </c>
      <c r="AB250" s="10" t="s">
        <v>365</v>
      </c>
      <c r="AC250" s="10" t="s">
        <v>413</v>
      </c>
      <c r="AD250" s="110" t="s">
        <v>413</v>
      </c>
      <c r="AE250" s="50" t="s">
        <v>413</v>
      </c>
      <c r="AF250" s="124"/>
      <c r="AG250" s="145" t="s">
        <v>1636</v>
      </c>
      <c r="AH250" t="str">
        <f>_xlfn.CONCAT(LEFT(Table1142021231727262928[[#This Row],[Location]],1),LEFT(Table1142021231727262928[[#This Row],[Location]],2),"-0",MID(Table1142021231727262928[[#This Row],[Location]],4,1),":0",RIGHT(Table1142021231727262928[[#This Row],[Location]],1))</f>
        <v>CC2-07:04</v>
      </c>
    </row>
    <row r="251" spans="27:34" x14ac:dyDescent="0.35">
      <c r="AA251" s="10" t="s">
        <v>1123</v>
      </c>
      <c r="AB251" s="10" t="s">
        <v>110</v>
      </c>
      <c r="AC251" s="10" t="s">
        <v>2485</v>
      </c>
      <c r="AD251" s="111" t="s">
        <v>2334</v>
      </c>
      <c r="AE251" s="50" t="s">
        <v>3757</v>
      </c>
      <c r="AF251" s="124">
        <v>10</v>
      </c>
      <c r="AG251" s="145" t="s">
        <v>2353</v>
      </c>
      <c r="AH251" t="str">
        <f>_xlfn.CONCAT(LEFT(Table1142021231727262928[[#This Row],[Location]],1),LEFT(Table1142021231727262928[[#This Row],[Location]],2),"-0",MID(Table1142021231727262928[[#This Row],[Location]],4,1),":0",RIGHT(Table1142021231727262928[[#This Row],[Location]],1))</f>
        <v>CC3-01:01</v>
      </c>
    </row>
    <row r="252" spans="27:34" x14ac:dyDescent="0.35">
      <c r="AA252" s="10" t="s">
        <v>1123</v>
      </c>
      <c r="AB252" s="10" t="s">
        <v>111</v>
      </c>
      <c r="AC252" s="10" t="s">
        <v>2485</v>
      </c>
      <c r="AD252" s="111" t="s">
        <v>2334</v>
      </c>
      <c r="AE252" s="50" t="s">
        <v>3150</v>
      </c>
      <c r="AF252" s="124">
        <v>22</v>
      </c>
      <c r="AG252" s="145" t="s">
        <v>2353</v>
      </c>
      <c r="AH252" t="str">
        <f>_xlfn.CONCAT(LEFT(Table1142021231727262928[[#This Row],[Location]],1),LEFT(Table1142021231727262928[[#This Row],[Location]],2),"-0",MID(Table1142021231727262928[[#This Row],[Location]],4,1),":0",RIGHT(Table1142021231727262928[[#This Row],[Location]],1))</f>
        <v>CC3-01:02</v>
      </c>
    </row>
    <row r="253" spans="27:34" x14ac:dyDescent="0.35">
      <c r="AA253" s="10" t="s">
        <v>1123</v>
      </c>
      <c r="AB253" s="10" t="s">
        <v>112</v>
      </c>
      <c r="AC253" s="10" t="s">
        <v>4138</v>
      </c>
      <c r="AD253" s="111" t="s">
        <v>4151</v>
      </c>
      <c r="AE253" s="50" t="s">
        <v>4112</v>
      </c>
      <c r="AF253" s="124">
        <v>6</v>
      </c>
      <c r="AG253" s="145" t="s">
        <v>2353</v>
      </c>
      <c r="AH253" t="str">
        <f>_xlfn.CONCAT(LEFT(Table1142021231727262928[[#This Row],[Location]],1),LEFT(Table1142021231727262928[[#This Row],[Location]],2),"-0",MID(Table1142021231727262928[[#This Row],[Location]],4,1),":0",RIGHT(Table1142021231727262928[[#This Row],[Location]],1))</f>
        <v>CC3-01:03</v>
      </c>
    </row>
    <row r="254" spans="27:34" x14ac:dyDescent="0.35">
      <c r="AA254" s="10" t="s">
        <v>1123</v>
      </c>
      <c r="AB254" s="10" t="s">
        <v>404</v>
      </c>
      <c r="AC254" s="10" t="s">
        <v>4138</v>
      </c>
      <c r="AD254" s="110" t="s">
        <v>4152</v>
      </c>
      <c r="AE254" s="50" t="s">
        <v>4113</v>
      </c>
      <c r="AF254" s="124">
        <v>6</v>
      </c>
      <c r="AG254" s="145" t="s">
        <v>2353</v>
      </c>
      <c r="AH254" t="str">
        <f>_xlfn.CONCAT(LEFT(Table1142021231727262928[[#This Row],[Location]],1),LEFT(Table1142021231727262928[[#This Row],[Location]],2),"-0",MID(Table1142021231727262928[[#This Row],[Location]],4,1),":0",RIGHT(Table1142021231727262928[[#This Row],[Location]],1))</f>
        <v>CC3-01:04</v>
      </c>
    </row>
    <row r="255" spans="27:34" x14ac:dyDescent="0.35">
      <c r="AA255" s="10" t="s">
        <v>1125</v>
      </c>
      <c r="AB255" s="10" t="s">
        <v>113</v>
      </c>
      <c r="AC255" s="10" t="s">
        <v>2485</v>
      </c>
      <c r="AD255" s="111" t="s">
        <v>2334</v>
      </c>
      <c r="AE255" s="50" t="s">
        <v>3150</v>
      </c>
      <c r="AF255" s="124">
        <v>49</v>
      </c>
      <c r="AG255" s="145" t="s">
        <v>2353</v>
      </c>
      <c r="AH255" t="str">
        <f>_xlfn.CONCAT(LEFT(Table1142021231727262928[[#This Row],[Location]],1),LEFT(Table1142021231727262928[[#This Row],[Location]],2),"-0",MID(Table1142021231727262928[[#This Row],[Location]],4,1),":0",RIGHT(Table1142021231727262928[[#This Row],[Location]],1))</f>
        <v>CC3-02:01</v>
      </c>
    </row>
    <row r="256" spans="27:34" x14ac:dyDescent="0.35">
      <c r="AA256" s="10" t="s">
        <v>1125</v>
      </c>
      <c r="AB256" s="10" t="s">
        <v>114</v>
      </c>
      <c r="AC256" s="10" t="s">
        <v>413</v>
      </c>
      <c r="AD256" s="111" t="s">
        <v>413</v>
      </c>
      <c r="AE256" s="50" t="s">
        <v>413</v>
      </c>
      <c r="AF256" s="125"/>
      <c r="AG256" s="145" t="s">
        <v>1636</v>
      </c>
      <c r="AH256" t="str">
        <f>_xlfn.CONCAT(LEFT(Table1142021231727262928[[#This Row],[Location]],1),LEFT(Table1142021231727262928[[#This Row],[Location]],2),"-0",MID(Table1142021231727262928[[#This Row],[Location]],4,1),":0",RIGHT(Table1142021231727262928[[#This Row],[Location]],1))</f>
        <v>CC3-02:02</v>
      </c>
    </row>
    <row r="257" spans="27:34" x14ac:dyDescent="0.35">
      <c r="AA257" s="10" t="s">
        <v>1125</v>
      </c>
      <c r="AB257" s="10" t="s">
        <v>115</v>
      </c>
      <c r="AC257" s="10" t="s">
        <v>413</v>
      </c>
      <c r="AD257" s="111" t="s">
        <v>413</v>
      </c>
      <c r="AE257" s="50" t="s">
        <v>413</v>
      </c>
      <c r="AF257" s="124"/>
      <c r="AG257" s="145" t="s">
        <v>1636</v>
      </c>
      <c r="AH257" t="str">
        <f>_xlfn.CONCAT(LEFT(Table1142021231727262928[[#This Row],[Location]],1),LEFT(Table1142021231727262928[[#This Row],[Location]],2),"-0",MID(Table1142021231727262928[[#This Row],[Location]],4,1),":0",RIGHT(Table1142021231727262928[[#This Row],[Location]],1))</f>
        <v>CC3-02:03</v>
      </c>
    </row>
    <row r="258" spans="27:34" x14ac:dyDescent="0.35">
      <c r="AA258" s="10" t="s">
        <v>1125</v>
      </c>
      <c r="AB258" s="10" t="s">
        <v>401</v>
      </c>
      <c r="AC258" s="10" t="s">
        <v>413</v>
      </c>
      <c r="AD258" s="110" t="s">
        <v>413</v>
      </c>
      <c r="AE258" s="50" t="s">
        <v>413</v>
      </c>
      <c r="AF258" s="124"/>
      <c r="AG258" s="145" t="s">
        <v>1636</v>
      </c>
      <c r="AH258" t="str">
        <f>_xlfn.CONCAT(LEFT(Table1142021231727262928[[#This Row],[Location]],1),LEFT(Table1142021231727262928[[#This Row],[Location]],2),"-0",MID(Table1142021231727262928[[#This Row],[Location]],4,1),":0",RIGHT(Table1142021231727262928[[#This Row],[Location]],1))</f>
        <v>CC3-02:04</v>
      </c>
    </row>
    <row r="259" spans="27:34" x14ac:dyDescent="0.35">
      <c r="AA259" s="10" t="s">
        <v>1126</v>
      </c>
      <c r="AB259" s="10" t="s">
        <v>116</v>
      </c>
      <c r="AC259" s="10" t="s">
        <v>819</v>
      </c>
      <c r="AD259" s="111" t="s">
        <v>1090</v>
      </c>
      <c r="AE259" s="50" t="s">
        <v>4114</v>
      </c>
      <c r="AF259" s="125">
        <v>49</v>
      </c>
      <c r="AG259" s="145" t="s">
        <v>2353</v>
      </c>
      <c r="AH259" t="str">
        <f>_xlfn.CONCAT(LEFT(Table1142021231727262928[[#This Row],[Location]],1),LEFT(Table1142021231727262928[[#This Row],[Location]],2),"-0",MID(Table1142021231727262928[[#This Row],[Location]],4,1),":0",RIGHT(Table1142021231727262928[[#This Row],[Location]],1))</f>
        <v>CC3-03:01</v>
      </c>
    </row>
    <row r="260" spans="27:34" x14ac:dyDescent="0.35">
      <c r="AA260" s="10" t="s">
        <v>1126</v>
      </c>
      <c r="AB260" s="10" t="s">
        <v>117</v>
      </c>
      <c r="AC260" s="10" t="s">
        <v>413</v>
      </c>
      <c r="AD260" s="111" t="s">
        <v>413</v>
      </c>
      <c r="AE260" s="50" t="s">
        <v>413</v>
      </c>
      <c r="AF260" s="124"/>
      <c r="AG260" s="145" t="s">
        <v>1636</v>
      </c>
      <c r="AH260" t="str">
        <f>_xlfn.CONCAT(LEFT(Table1142021231727262928[[#This Row],[Location]],1),LEFT(Table1142021231727262928[[#This Row],[Location]],2),"-0",MID(Table1142021231727262928[[#This Row],[Location]],4,1),":0",RIGHT(Table1142021231727262928[[#This Row],[Location]],1))</f>
        <v>CC3-03:02</v>
      </c>
    </row>
    <row r="261" spans="27:34" x14ac:dyDescent="0.35">
      <c r="AA261" s="10" t="s">
        <v>1126</v>
      </c>
      <c r="AB261" s="10" t="s">
        <v>118</v>
      </c>
      <c r="AC261" s="10" t="s">
        <v>413</v>
      </c>
      <c r="AD261" s="111" t="s">
        <v>413</v>
      </c>
      <c r="AE261" s="50" t="s">
        <v>413</v>
      </c>
      <c r="AF261" s="124"/>
      <c r="AG261" s="145" t="s">
        <v>1636</v>
      </c>
      <c r="AH261" t="str">
        <f>_xlfn.CONCAT(LEFT(Table1142021231727262928[[#This Row],[Location]],1),LEFT(Table1142021231727262928[[#This Row],[Location]],2),"-0",MID(Table1142021231727262928[[#This Row],[Location]],4,1),":0",RIGHT(Table1142021231727262928[[#This Row],[Location]],1))</f>
        <v>CC3-03:03</v>
      </c>
    </row>
    <row r="262" spans="27:34" x14ac:dyDescent="0.35">
      <c r="AA262" s="10" t="s">
        <v>1126</v>
      </c>
      <c r="AB262" s="10" t="s">
        <v>398</v>
      </c>
      <c r="AC262" s="10" t="s">
        <v>413</v>
      </c>
      <c r="AD262" s="110" t="s">
        <v>413</v>
      </c>
      <c r="AE262" s="50" t="s">
        <v>413</v>
      </c>
      <c r="AF262" s="124"/>
      <c r="AG262" s="145" t="s">
        <v>1636</v>
      </c>
      <c r="AH262" t="str">
        <f>_xlfn.CONCAT(LEFT(Table1142021231727262928[[#This Row],[Location]],1),LEFT(Table1142021231727262928[[#This Row],[Location]],2),"-0",MID(Table1142021231727262928[[#This Row],[Location]],4,1),":0",RIGHT(Table1142021231727262928[[#This Row],[Location]],1))</f>
        <v>CC3-03:04</v>
      </c>
    </row>
    <row r="263" spans="27:34" x14ac:dyDescent="0.35">
      <c r="AA263" s="10" t="s">
        <v>1129</v>
      </c>
      <c r="AB263" s="10" t="s">
        <v>119</v>
      </c>
      <c r="AC263" s="10" t="s">
        <v>2485</v>
      </c>
      <c r="AD263" s="111" t="s">
        <v>2334</v>
      </c>
      <c r="AE263" s="50" t="s">
        <v>4115</v>
      </c>
      <c r="AF263" s="125">
        <v>14</v>
      </c>
      <c r="AG263" s="145" t="s">
        <v>2353</v>
      </c>
      <c r="AH263" t="str">
        <f>_xlfn.CONCAT(LEFT(Table1142021231727262928[[#This Row],[Location]],1),LEFT(Table1142021231727262928[[#This Row],[Location]],2),"-0",MID(Table1142021231727262928[[#This Row],[Location]],4,1),":0",RIGHT(Table1142021231727262928[[#This Row],[Location]],1))</f>
        <v>CC3-04:01</v>
      </c>
    </row>
    <row r="264" spans="27:34" x14ac:dyDescent="0.35">
      <c r="AA264" s="10" t="s">
        <v>1129</v>
      </c>
      <c r="AB264" s="10" t="s">
        <v>120</v>
      </c>
      <c r="AC264" s="10" t="s">
        <v>819</v>
      </c>
      <c r="AD264" s="111" t="s">
        <v>1090</v>
      </c>
      <c r="AE264" s="50" t="s">
        <v>4116</v>
      </c>
      <c r="AF264" s="124">
        <v>21</v>
      </c>
      <c r="AG264" s="145" t="s">
        <v>2353</v>
      </c>
      <c r="AH264" t="str">
        <f>_xlfn.CONCAT(LEFT(Table1142021231727262928[[#This Row],[Location]],1),LEFT(Table1142021231727262928[[#This Row],[Location]],2),"-0",MID(Table1142021231727262928[[#This Row],[Location]],4,1),":0",RIGHT(Table1142021231727262928[[#This Row],[Location]],1))</f>
        <v>CC3-04:02</v>
      </c>
    </row>
    <row r="265" spans="27:34" x14ac:dyDescent="0.35">
      <c r="AA265" s="10" t="s">
        <v>1129</v>
      </c>
      <c r="AB265" s="10" t="s">
        <v>121</v>
      </c>
      <c r="AC265" s="10" t="s">
        <v>4142</v>
      </c>
      <c r="AD265" s="111" t="s">
        <v>4153</v>
      </c>
      <c r="AE265" s="50" t="s">
        <v>4117</v>
      </c>
      <c r="AF265" s="124">
        <v>6</v>
      </c>
      <c r="AG265" s="145" t="s">
        <v>2353</v>
      </c>
      <c r="AH265" t="str">
        <f>_xlfn.CONCAT(LEFT(Table1142021231727262928[[#This Row],[Location]],1),LEFT(Table1142021231727262928[[#This Row],[Location]],2),"-0",MID(Table1142021231727262928[[#This Row],[Location]],4,1),":0",RIGHT(Table1142021231727262928[[#This Row],[Location]],1))</f>
        <v>CC3-04:03</v>
      </c>
    </row>
    <row r="266" spans="27:34" x14ac:dyDescent="0.35">
      <c r="AA266" s="10" t="s">
        <v>1129</v>
      </c>
      <c r="AB266" s="10" t="s">
        <v>395</v>
      </c>
      <c r="AC266" s="10" t="s">
        <v>413</v>
      </c>
      <c r="AD266" s="110" t="s">
        <v>413</v>
      </c>
      <c r="AE266" s="50" t="s">
        <v>413</v>
      </c>
      <c r="AF266" s="124"/>
      <c r="AG266" s="145" t="s">
        <v>1636</v>
      </c>
      <c r="AH266" t="str">
        <f>_xlfn.CONCAT(LEFT(Table1142021231727262928[[#This Row],[Location]],1),LEFT(Table1142021231727262928[[#This Row],[Location]],2),"-0",MID(Table1142021231727262928[[#This Row],[Location]],4,1),":0",RIGHT(Table1142021231727262928[[#This Row],[Location]],1))</f>
        <v>CC3-04:04</v>
      </c>
    </row>
    <row r="267" spans="27:34" x14ac:dyDescent="0.35">
      <c r="AA267" s="10" t="s">
        <v>1131</v>
      </c>
      <c r="AB267" s="10" t="s">
        <v>122</v>
      </c>
      <c r="AC267" s="10" t="s">
        <v>2485</v>
      </c>
      <c r="AD267" s="110" t="s">
        <v>2334</v>
      </c>
      <c r="AE267" s="50" t="s">
        <v>3168</v>
      </c>
      <c r="AF267" s="124">
        <v>33</v>
      </c>
      <c r="AG267" s="145" t="s">
        <v>2353</v>
      </c>
      <c r="AH267" t="str">
        <f>_xlfn.CONCAT(LEFT(Table1142021231727262928[[#This Row],[Location]],1),LEFT(Table1142021231727262928[[#This Row],[Location]],2),"-0",MID(Table1142021231727262928[[#This Row],[Location]],4,1),":0",RIGHT(Table1142021231727262928[[#This Row],[Location]],1))</f>
        <v>CC3-05:01</v>
      </c>
    </row>
    <row r="268" spans="27:34" x14ac:dyDescent="0.35">
      <c r="AA268" s="10" t="s">
        <v>1131</v>
      </c>
      <c r="AB268" s="10" t="s">
        <v>123</v>
      </c>
      <c r="AC268" s="10" t="s">
        <v>819</v>
      </c>
      <c r="AD268" s="110" t="s">
        <v>1090</v>
      </c>
      <c r="AE268" s="50" t="s">
        <v>4118</v>
      </c>
      <c r="AF268" s="124">
        <v>16</v>
      </c>
      <c r="AG268" s="145" t="s">
        <v>2353</v>
      </c>
      <c r="AH268" t="str">
        <f>_xlfn.CONCAT(LEFT(Table1142021231727262928[[#This Row],[Location]],1),LEFT(Table1142021231727262928[[#This Row],[Location]],2),"-0",MID(Table1142021231727262928[[#This Row],[Location]],4,1),":0",RIGHT(Table1142021231727262928[[#This Row],[Location]],1))</f>
        <v>CC3-05:02</v>
      </c>
    </row>
    <row r="269" spans="27:34" x14ac:dyDescent="0.35">
      <c r="AA269" s="10" t="s">
        <v>1131</v>
      </c>
      <c r="AB269" s="10" t="s">
        <v>124</v>
      </c>
      <c r="AC269" s="10" t="s">
        <v>413</v>
      </c>
      <c r="AD269" s="110" t="s">
        <v>413</v>
      </c>
      <c r="AE269" s="50" t="s">
        <v>413</v>
      </c>
      <c r="AF269" s="124"/>
      <c r="AG269" s="145" t="s">
        <v>1636</v>
      </c>
      <c r="AH269" t="str">
        <f>_xlfn.CONCAT(LEFT(Table1142021231727262928[[#This Row],[Location]],1),LEFT(Table1142021231727262928[[#This Row],[Location]],2),"-0",MID(Table1142021231727262928[[#This Row],[Location]],4,1),":0",RIGHT(Table1142021231727262928[[#This Row],[Location]],1))</f>
        <v>CC3-05:03</v>
      </c>
    </row>
    <row r="270" spans="27:34" x14ac:dyDescent="0.35">
      <c r="AA270" s="10" t="s">
        <v>1131</v>
      </c>
      <c r="AB270" s="10" t="s">
        <v>392</v>
      </c>
      <c r="AC270" s="10" t="s">
        <v>413</v>
      </c>
      <c r="AD270" s="110" t="s">
        <v>413</v>
      </c>
      <c r="AE270" s="50" t="s">
        <v>413</v>
      </c>
      <c r="AF270" s="124"/>
      <c r="AG270" s="145" t="s">
        <v>1636</v>
      </c>
      <c r="AH270" t="str">
        <f>_xlfn.CONCAT(LEFT(Table1142021231727262928[[#This Row],[Location]],1),LEFT(Table1142021231727262928[[#This Row],[Location]],2),"-0",MID(Table1142021231727262928[[#This Row],[Location]],4,1),":0",RIGHT(Table1142021231727262928[[#This Row],[Location]],1))</f>
        <v>CC3-05:04</v>
      </c>
    </row>
    <row r="271" spans="27:34" x14ac:dyDescent="0.35">
      <c r="AA271" s="10" t="s">
        <v>1134</v>
      </c>
      <c r="AB271" s="10" t="s">
        <v>125</v>
      </c>
      <c r="AC271" s="10" t="s">
        <v>2485</v>
      </c>
      <c r="AD271" s="110" t="s">
        <v>2334</v>
      </c>
      <c r="AE271" s="50" t="s">
        <v>3757</v>
      </c>
      <c r="AF271" s="124">
        <v>49</v>
      </c>
      <c r="AG271" s="145" t="s">
        <v>2353</v>
      </c>
      <c r="AH271" t="str">
        <f>_xlfn.CONCAT(LEFT(Table1142021231727262928[[#This Row],[Location]],1),LEFT(Table1142021231727262928[[#This Row],[Location]],2),"-0",MID(Table1142021231727262928[[#This Row],[Location]],4,1),":0",RIGHT(Table1142021231727262928[[#This Row],[Location]],1))</f>
        <v>CC3-06:01</v>
      </c>
    </row>
    <row r="272" spans="27:34" x14ac:dyDescent="0.35">
      <c r="AA272" s="10" t="s">
        <v>1134</v>
      </c>
      <c r="AB272" s="10" t="s">
        <v>126</v>
      </c>
      <c r="AC272" s="10" t="s">
        <v>413</v>
      </c>
      <c r="AD272" s="110" t="s">
        <v>413</v>
      </c>
      <c r="AE272" s="50" t="s">
        <v>413</v>
      </c>
      <c r="AF272" s="124"/>
      <c r="AG272" s="145" t="s">
        <v>1636</v>
      </c>
      <c r="AH272" t="str">
        <f>_xlfn.CONCAT(LEFT(Table1142021231727262928[[#This Row],[Location]],1),LEFT(Table1142021231727262928[[#This Row],[Location]],2),"-0",MID(Table1142021231727262928[[#This Row],[Location]],4,1),":0",RIGHT(Table1142021231727262928[[#This Row],[Location]],1))</f>
        <v>CC3-06:02</v>
      </c>
    </row>
    <row r="273" spans="27:34" x14ac:dyDescent="0.35">
      <c r="AA273" s="10" t="s">
        <v>1134</v>
      </c>
      <c r="AB273" s="10" t="s">
        <v>127</v>
      </c>
      <c r="AC273" s="10" t="s">
        <v>413</v>
      </c>
      <c r="AD273" s="110" t="s">
        <v>413</v>
      </c>
      <c r="AE273" s="50" t="s">
        <v>413</v>
      </c>
      <c r="AF273" s="124"/>
      <c r="AG273" s="145" t="s">
        <v>1636</v>
      </c>
      <c r="AH273" t="str">
        <f>_xlfn.CONCAT(LEFT(Table1142021231727262928[[#This Row],[Location]],1),LEFT(Table1142021231727262928[[#This Row],[Location]],2),"-0",MID(Table1142021231727262928[[#This Row],[Location]],4,1),":0",RIGHT(Table1142021231727262928[[#This Row],[Location]],1))</f>
        <v>CC3-06:03</v>
      </c>
    </row>
    <row r="274" spans="27:34" x14ac:dyDescent="0.35">
      <c r="AA274" s="10" t="s">
        <v>1134</v>
      </c>
      <c r="AB274" s="10" t="s">
        <v>389</v>
      </c>
      <c r="AC274" s="10" t="s">
        <v>413</v>
      </c>
      <c r="AD274" s="110" t="s">
        <v>413</v>
      </c>
      <c r="AE274" s="50" t="s">
        <v>413</v>
      </c>
      <c r="AF274" s="124"/>
      <c r="AG274" s="145" t="s">
        <v>1636</v>
      </c>
      <c r="AH274" t="str">
        <f>_xlfn.CONCAT(LEFT(Table1142021231727262928[[#This Row],[Location]],1),LEFT(Table1142021231727262928[[#This Row],[Location]],2),"-0",MID(Table1142021231727262928[[#This Row],[Location]],4,1),":0",RIGHT(Table1142021231727262928[[#This Row],[Location]],1))</f>
        <v>CC3-06:04</v>
      </c>
    </row>
    <row r="275" spans="27:34" x14ac:dyDescent="0.35">
      <c r="AA275" s="10" t="s">
        <v>1135</v>
      </c>
      <c r="AB275" s="10" t="s">
        <v>128</v>
      </c>
      <c r="AC275" s="10" t="s">
        <v>819</v>
      </c>
      <c r="AD275" s="110" t="s">
        <v>1090</v>
      </c>
      <c r="AE275" s="50" t="s">
        <v>4118</v>
      </c>
      <c r="AF275" s="124">
        <v>44</v>
      </c>
      <c r="AG275" s="145" t="s">
        <v>2353</v>
      </c>
      <c r="AH275" t="str">
        <f>_xlfn.CONCAT(LEFT(Table1142021231727262928[[#This Row],[Location]],1),LEFT(Table1142021231727262928[[#This Row],[Location]],2),"-0",MID(Table1142021231727262928[[#This Row],[Location]],4,1),":0",RIGHT(Table1142021231727262928[[#This Row],[Location]],1))</f>
        <v>CC3-07:01</v>
      </c>
    </row>
    <row r="276" spans="27:34" x14ac:dyDescent="0.35">
      <c r="AA276" s="10" t="s">
        <v>1135</v>
      </c>
      <c r="AB276" s="10" t="s">
        <v>129</v>
      </c>
      <c r="AC276" s="10" t="s">
        <v>819</v>
      </c>
      <c r="AD276" s="110" t="s">
        <v>1090</v>
      </c>
      <c r="AE276" s="50" t="s">
        <v>4103</v>
      </c>
      <c r="AF276" s="124">
        <v>5</v>
      </c>
      <c r="AG276" s="145" t="s">
        <v>2353</v>
      </c>
      <c r="AH276" t="str">
        <f>_xlfn.CONCAT(LEFT(Table1142021231727262928[[#This Row],[Location]],1),LEFT(Table1142021231727262928[[#This Row],[Location]],2),"-0",MID(Table1142021231727262928[[#This Row],[Location]],4,1),":0",RIGHT(Table1142021231727262928[[#This Row],[Location]],1))</f>
        <v>CC3-07:02</v>
      </c>
    </row>
    <row r="277" spans="27:34" x14ac:dyDescent="0.35">
      <c r="AA277" s="10" t="s">
        <v>1135</v>
      </c>
      <c r="AB277" s="10" t="s">
        <v>130</v>
      </c>
      <c r="AC277" s="10" t="s">
        <v>413</v>
      </c>
      <c r="AD277" s="110" t="s">
        <v>413</v>
      </c>
      <c r="AE277" s="50" t="s">
        <v>413</v>
      </c>
      <c r="AF277" s="124"/>
      <c r="AG277" s="145" t="s">
        <v>1636</v>
      </c>
      <c r="AH277" t="str">
        <f>_xlfn.CONCAT(LEFT(Table1142021231727262928[[#This Row],[Location]],1),LEFT(Table1142021231727262928[[#This Row],[Location]],2),"-0",MID(Table1142021231727262928[[#This Row],[Location]],4,1),":0",RIGHT(Table1142021231727262928[[#This Row],[Location]],1))</f>
        <v>CC3-07:03</v>
      </c>
    </row>
    <row r="278" spans="27:34" x14ac:dyDescent="0.35">
      <c r="AA278" s="10" t="s">
        <v>1135</v>
      </c>
      <c r="AB278" s="10" t="s">
        <v>386</v>
      </c>
      <c r="AC278" s="10" t="s">
        <v>413</v>
      </c>
      <c r="AD278" s="110" t="s">
        <v>413</v>
      </c>
      <c r="AE278" s="50" t="s">
        <v>413</v>
      </c>
      <c r="AF278" s="124"/>
      <c r="AG278" s="145" t="s">
        <v>1636</v>
      </c>
      <c r="AH278" t="str">
        <f>_xlfn.CONCAT(LEFT(Table1142021231727262928[[#This Row],[Location]],1),LEFT(Table1142021231727262928[[#This Row],[Location]],2),"-0",MID(Table1142021231727262928[[#This Row],[Location]],4,1),":0",RIGHT(Table1142021231727262928[[#This Row],[Location]],1))</f>
        <v>CC3-07:04</v>
      </c>
    </row>
    <row r="279" spans="27:34" x14ac:dyDescent="0.35">
      <c r="AA279" s="10" t="s">
        <v>1136</v>
      </c>
      <c r="AB279" s="10" t="s">
        <v>7</v>
      </c>
      <c r="AC279" s="10" t="s">
        <v>413</v>
      </c>
      <c r="AD279" s="111" t="s">
        <v>413</v>
      </c>
      <c r="AE279" s="50" t="s">
        <v>413</v>
      </c>
      <c r="AF279" s="124"/>
      <c r="AG279" s="145" t="s">
        <v>1636</v>
      </c>
      <c r="AH279" t="str">
        <f>_xlfn.CONCAT(LEFT(Table1142021231727262928[[#This Row],[Location]],1),LEFT(Table1142021231727262928[[#This Row],[Location]],2),"-0",MID(Table1142021231727262928[[#This Row],[Location]],4,1),":0",RIGHT(Table1142021231727262928[[#This Row],[Location]],1))</f>
        <v>DD1-01:01</v>
      </c>
    </row>
    <row r="280" spans="27:34" x14ac:dyDescent="0.35">
      <c r="AA280" s="10" t="s">
        <v>1136</v>
      </c>
      <c r="AB280" s="10" t="s">
        <v>6</v>
      </c>
      <c r="AC280" s="10" t="s">
        <v>413</v>
      </c>
      <c r="AD280" s="111" t="s">
        <v>413</v>
      </c>
      <c r="AE280" s="50" t="s">
        <v>413</v>
      </c>
      <c r="AF280" s="124"/>
      <c r="AG280" s="145" t="s">
        <v>1636</v>
      </c>
      <c r="AH280" t="str">
        <f>_xlfn.CONCAT(LEFT(Table1142021231727262928[[#This Row],[Location]],1),LEFT(Table1142021231727262928[[#This Row],[Location]],2),"-0",MID(Table1142021231727262928[[#This Row],[Location]],4,1),":0",RIGHT(Table1142021231727262928[[#This Row],[Location]],1))</f>
        <v>DD1-01:02</v>
      </c>
    </row>
    <row r="281" spans="27:34" x14ac:dyDescent="0.35">
      <c r="AA281" s="10" t="s">
        <v>1136</v>
      </c>
      <c r="AB281" s="10" t="s">
        <v>5</v>
      </c>
      <c r="AC281" s="10" t="s">
        <v>413</v>
      </c>
      <c r="AD281" s="111" t="s">
        <v>413</v>
      </c>
      <c r="AE281" s="50" t="s">
        <v>413</v>
      </c>
      <c r="AF281" s="124"/>
      <c r="AG281" s="145" t="s">
        <v>1636</v>
      </c>
      <c r="AH281" t="str">
        <f>_xlfn.CONCAT(LEFT(Table1142021231727262928[[#This Row],[Location]],1),LEFT(Table1142021231727262928[[#This Row],[Location]],2),"-0",MID(Table1142021231727262928[[#This Row],[Location]],4,1),":0",RIGHT(Table1142021231727262928[[#This Row],[Location]],1))</f>
        <v>DD1-01:03</v>
      </c>
    </row>
    <row r="282" spans="27:34" x14ac:dyDescent="0.35">
      <c r="AA282" s="10" t="s">
        <v>1136</v>
      </c>
      <c r="AB282" s="10" t="s">
        <v>361</v>
      </c>
      <c r="AC282" s="10" t="s">
        <v>413</v>
      </c>
      <c r="AD282" s="110" t="s">
        <v>413</v>
      </c>
      <c r="AE282" s="50" t="s">
        <v>413</v>
      </c>
      <c r="AF282" s="124"/>
      <c r="AG282" s="145" t="s">
        <v>1636</v>
      </c>
      <c r="AH282" t="str">
        <f>_xlfn.CONCAT(LEFT(Table1142021231727262928[[#This Row],[Location]],1),LEFT(Table1142021231727262928[[#This Row],[Location]],2),"-0",MID(Table1142021231727262928[[#This Row],[Location]],4,1),":0",RIGHT(Table1142021231727262928[[#This Row],[Location]],1))</f>
        <v>DD1-01:04</v>
      </c>
    </row>
    <row r="283" spans="27:34" x14ac:dyDescent="0.35">
      <c r="AA283" s="10" t="s">
        <v>1139</v>
      </c>
      <c r="AB283" s="10" t="s">
        <v>10</v>
      </c>
      <c r="AC283" s="10" t="s">
        <v>413</v>
      </c>
      <c r="AD283" s="111" t="s">
        <v>413</v>
      </c>
      <c r="AE283" s="50" t="s">
        <v>413</v>
      </c>
      <c r="AF283" s="124"/>
      <c r="AG283" s="145" t="s">
        <v>1636</v>
      </c>
      <c r="AH283" t="str">
        <f>_xlfn.CONCAT(LEFT(Table1142021231727262928[[#This Row],[Location]],1),LEFT(Table1142021231727262928[[#This Row],[Location]],2),"-0",MID(Table1142021231727262928[[#This Row],[Location]],4,1),":0",RIGHT(Table1142021231727262928[[#This Row],[Location]],1))</f>
        <v>DD1-02:01</v>
      </c>
    </row>
    <row r="284" spans="27:34" x14ac:dyDescent="0.35">
      <c r="AA284" s="10" t="s">
        <v>1139</v>
      </c>
      <c r="AB284" s="10" t="s">
        <v>9</v>
      </c>
      <c r="AC284" s="10" t="s">
        <v>413</v>
      </c>
      <c r="AD284" s="111" t="s">
        <v>413</v>
      </c>
      <c r="AE284" s="50" t="s">
        <v>413</v>
      </c>
      <c r="AF284" s="124"/>
      <c r="AG284" s="145" t="s">
        <v>1636</v>
      </c>
      <c r="AH284" t="str">
        <f>_xlfn.CONCAT(LEFT(Table1142021231727262928[[#This Row],[Location]],1),LEFT(Table1142021231727262928[[#This Row],[Location]],2),"-0",MID(Table1142021231727262928[[#This Row],[Location]],4,1),":0",RIGHT(Table1142021231727262928[[#This Row],[Location]],1))</f>
        <v>DD1-02:02</v>
      </c>
    </row>
    <row r="285" spans="27:34" x14ac:dyDescent="0.35">
      <c r="AA285" s="10" t="s">
        <v>1139</v>
      </c>
      <c r="AB285" s="10" t="s">
        <v>8</v>
      </c>
      <c r="AC285" s="10" t="s">
        <v>413</v>
      </c>
      <c r="AD285" s="111" t="s">
        <v>413</v>
      </c>
      <c r="AE285" s="50" t="s">
        <v>413</v>
      </c>
      <c r="AF285" s="124"/>
      <c r="AG285" s="145" t="s">
        <v>1636</v>
      </c>
      <c r="AH285" t="str">
        <f>_xlfn.CONCAT(LEFT(Table1142021231727262928[[#This Row],[Location]],1),LEFT(Table1142021231727262928[[#This Row],[Location]],2),"-0",MID(Table1142021231727262928[[#This Row],[Location]],4,1),":0",RIGHT(Table1142021231727262928[[#This Row],[Location]],1))</f>
        <v>DD1-02:03</v>
      </c>
    </row>
    <row r="286" spans="27:34" x14ac:dyDescent="0.35">
      <c r="AA286" s="10" t="s">
        <v>1139</v>
      </c>
      <c r="AB286" s="10" t="s">
        <v>358</v>
      </c>
      <c r="AC286" s="10" t="s">
        <v>413</v>
      </c>
      <c r="AD286" s="110" t="s">
        <v>413</v>
      </c>
      <c r="AE286" s="50" t="s">
        <v>413</v>
      </c>
      <c r="AF286" s="124"/>
      <c r="AG286" s="145" t="s">
        <v>1636</v>
      </c>
      <c r="AH286" t="str">
        <f>_xlfn.CONCAT(LEFT(Table1142021231727262928[[#This Row],[Location]],1),LEFT(Table1142021231727262928[[#This Row],[Location]],2),"-0",MID(Table1142021231727262928[[#This Row],[Location]],4,1),":0",RIGHT(Table1142021231727262928[[#This Row],[Location]],1))</f>
        <v>DD1-02:04</v>
      </c>
    </row>
    <row r="287" spans="27:34" x14ac:dyDescent="0.35">
      <c r="AA287" s="10" t="s">
        <v>1140</v>
      </c>
      <c r="AB287" s="10" t="s">
        <v>13</v>
      </c>
      <c r="AC287" s="10" t="s">
        <v>413</v>
      </c>
      <c r="AD287" s="111" t="s">
        <v>413</v>
      </c>
      <c r="AE287" s="50" t="s">
        <v>413</v>
      </c>
      <c r="AF287" s="124"/>
      <c r="AG287" s="145" t="s">
        <v>1636</v>
      </c>
      <c r="AH287" t="str">
        <f>_xlfn.CONCAT(LEFT(Table1142021231727262928[[#This Row],[Location]],1),LEFT(Table1142021231727262928[[#This Row],[Location]],2),"-0",MID(Table1142021231727262928[[#This Row],[Location]],4,1),":0",RIGHT(Table1142021231727262928[[#This Row],[Location]],1))</f>
        <v>DD1-03:01</v>
      </c>
    </row>
    <row r="288" spans="27:34" x14ac:dyDescent="0.35">
      <c r="AA288" s="10" t="s">
        <v>1140</v>
      </c>
      <c r="AB288" s="10" t="s">
        <v>12</v>
      </c>
      <c r="AC288" s="10" t="s">
        <v>413</v>
      </c>
      <c r="AD288" s="111" t="s">
        <v>413</v>
      </c>
      <c r="AE288" s="50" t="s">
        <v>413</v>
      </c>
      <c r="AF288" s="124"/>
      <c r="AG288" s="145" t="s">
        <v>1636</v>
      </c>
      <c r="AH288" t="str">
        <f>_xlfn.CONCAT(LEFT(Table1142021231727262928[[#This Row],[Location]],1),LEFT(Table1142021231727262928[[#This Row],[Location]],2),"-0",MID(Table1142021231727262928[[#This Row],[Location]],4,1),":0",RIGHT(Table1142021231727262928[[#This Row],[Location]],1))</f>
        <v>DD1-03:02</v>
      </c>
    </row>
    <row r="289" spans="27:34" x14ac:dyDescent="0.35">
      <c r="AA289" s="10" t="s">
        <v>1140</v>
      </c>
      <c r="AB289" s="10" t="s">
        <v>11</v>
      </c>
      <c r="AC289" s="10" t="s">
        <v>413</v>
      </c>
      <c r="AD289" s="111" t="s">
        <v>413</v>
      </c>
      <c r="AE289" s="50" t="s">
        <v>413</v>
      </c>
      <c r="AF289" s="124"/>
      <c r="AG289" s="145" t="s">
        <v>1636</v>
      </c>
      <c r="AH289" t="str">
        <f>_xlfn.CONCAT(LEFT(Table1142021231727262928[[#This Row],[Location]],1),LEFT(Table1142021231727262928[[#This Row],[Location]],2),"-0",MID(Table1142021231727262928[[#This Row],[Location]],4,1),":0",RIGHT(Table1142021231727262928[[#This Row],[Location]],1))</f>
        <v>DD1-03:03</v>
      </c>
    </row>
    <row r="290" spans="27:34" x14ac:dyDescent="0.35">
      <c r="AA290" s="10" t="s">
        <v>1140</v>
      </c>
      <c r="AB290" s="10" t="s">
        <v>355</v>
      </c>
      <c r="AC290" s="10" t="s">
        <v>413</v>
      </c>
      <c r="AD290" s="110" t="s">
        <v>413</v>
      </c>
      <c r="AE290" s="50" t="s">
        <v>413</v>
      </c>
      <c r="AF290" s="124"/>
      <c r="AG290" s="145" t="s">
        <v>1636</v>
      </c>
      <c r="AH290" t="str">
        <f>_xlfn.CONCAT(LEFT(Table1142021231727262928[[#This Row],[Location]],1),LEFT(Table1142021231727262928[[#This Row],[Location]],2),"-0",MID(Table1142021231727262928[[#This Row],[Location]],4,1),":0",RIGHT(Table1142021231727262928[[#This Row],[Location]],1))</f>
        <v>DD1-03:04</v>
      </c>
    </row>
    <row r="291" spans="27:34" x14ac:dyDescent="0.35">
      <c r="AA291" s="10" t="s">
        <v>1141</v>
      </c>
      <c r="AB291" s="10" t="s">
        <v>16</v>
      </c>
      <c r="AC291" s="10" t="s">
        <v>413</v>
      </c>
      <c r="AD291" s="111" t="s">
        <v>413</v>
      </c>
      <c r="AE291" s="50" t="s">
        <v>413</v>
      </c>
      <c r="AF291" s="124"/>
      <c r="AG291" s="145" t="s">
        <v>1636</v>
      </c>
      <c r="AH291" t="str">
        <f>_xlfn.CONCAT(LEFT(Table1142021231727262928[[#This Row],[Location]],1),LEFT(Table1142021231727262928[[#This Row],[Location]],2),"-0",MID(Table1142021231727262928[[#This Row],[Location]],4,1),":0",RIGHT(Table1142021231727262928[[#This Row],[Location]],1))</f>
        <v>DD1-04:01</v>
      </c>
    </row>
    <row r="292" spans="27:34" x14ac:dyDescent="0.35">
      <c r="AA292" s="10" t="s">
        <v>1141</v>
      </c>
      <c r="AB292" s="10" t="s">
        <v>15</v>
      </c>
      <c r="AC292" s="10" t="s">
        <v>413</v>
      </c>
      <c r="AD292" s="111" t="s">
        <v>413</v>
      </c>
      <c r="AE292" s="50" t="s">
        <v>413</v>
      </c>
      <c r="AF292" s="124"/>
      <c r="AG292" s="145" t="s">
        <v>1636</v>
      </c>
      <c r="AH292" t="str">
        <f>_xlfn.CONCAT(LEFT(Table1142021231727262928[[#This Row],[Location]],1),LEFT(Table1142021231727262928[[#This Row],[Location]],2),"-0",MID(Table1142021231727262928[[#This Row],[Location]],4,1),":0",RIGHT(Table1142021231727262928[[#This Row],[Location]],1))</f>
        <v>DD1-04:02</v>
      </c>
    </row>
    <row r="293" spans="27:34" x14ac:dyDescent="0.35">
      <c r="AA293" s="10" t="s">
        <v>1141</v>
      </c>
      <c r="AB293" s="10" t="s">
        <v>14</v>
      </c>
      <c r="AC293" s="10" t="s">
        <v>413</v>
      </c>
      <c r="AD293" s="111" t="s">
        <v>413</v>
      </c>
      <c r="AE293" s="50" t="s">
        <v>413</v>
      </c>
      <c r="AF293" s="124"/>
      <c r="AG293" s="145" t="s">
        <v>1636</v>
      </c>
      <c r="AH293" t="str">
        <f>_xlfn.CONCAT(LEFT(Table1142021231727262928[[#This Row],[Location]],1),LEFT(Table1142021231727262928[[#This Row],[Location]],2),"-0",MID(Table1142021231727262928[[#This Row],[Location]],4,1),":0",RIGHT(Table1142021231727262928[[#This Row],[Location]],1))</f>
        <v>DD1-04:03</v>
      </c>
    </row>
    <row r="294" spans="27:34" x14ac:dyDescent="0.35">
      <c r="AA294" s="10" t="s">
        <v>1141</v>
      </c>
      <c r="AB294" s="10" t="s">
        <v>352</v>
      </c>
      <c r="AC294" s="10" t="s">
        <v>413</v>
      </c>
      <c r="AD294" s="110" t="s">
        <v>413</v>
      </c>
      <c r="AE294" s="50" t="s">
        <v>413</v>
      </c>
      <c r="AF294" s="124"/>
      <c r="AG294" s="145" t="s">
        <v>1636</v>
      </c>
      <c r="AH294" t="str">
        <f>_xlfn.CONCAT(LEFT(Table1142021231727262928[[#This Row],[Location]],1),LEFT(Table1142021231727262928[[#This Row],[Location]],2),"-0",MID(Table1142021231727262928[[#This Row],[Location]],4,1),":0",RIGHT(Table1142021231727262928[[#This Row],[Location]],1))</f>
        <v>DD1-04:04</v>
      </c>
    </row>
    <row r="295" spans="27:34" x14ac:dyDescent="0.35">
      <c r="AA295" s="10" t="s">
        <v>1142</v>
      </c>
      <c r="AB295" s="10" t="s">
        <v>19</v>
      </c>
      <c r="AC295" s="10" t="s">
        <v>413</v>
      </c>
      <c r="AD295" s="111" t="s">
        <v>413</v>
      </c>
      <c r="AE295" s="50" t="s">
        <v>413</v>
      </c>
      <c r="AF295" s="124"/>
      <c r="AG295" s="145" t="s">
        <v>1636</v>
      </c>
      <c r="AH295" t="str">
        <f>_xlfn.CONCAT(LEFT(Table1142021231727262928[[#This Row],[Location]],1),LEFT(Table1142021231727262928[[#This Row],[Location]],2),"-0",MID(Table1142021231727262928[[#This Row],[Location]],4,1),":0",RIGHT(Table1142021231727262928[[#This Row],[Location]],1))</f>
        <v>DD1-05:01</v>
      </c>
    </row>
    <row r="296" spans="27:34" x14ac:dyDescent="0.35">
      <c r="AA296" s="10" t="s">
        <v>1142</v>
      </c>
      <c r="AB296" s="10" t="s">
        <v>18</v>
      </c>
      <c r="AC296" s="10" t="s">
        <v>413</v>
      </c>
      <c r="AD296" s="111" t="s">
        <v>413</v>
      </c>
      <c r="AE296" s="50" t="s">
        <v>413</v>
      </c>
      <c r="AF296" s="124"/>
      <c r="AG296" s="145" t="s">
        <v>1636</v>
      </c>
      <c r="AH296" t="str">
        <f>_xlfn.CONCAT(LEFT(Table1142021231727262928[[#This Row],[Location]],1),LEFT(Table1142021231727262928[[#This Row],[Location]],2),"-0",MID(Table1142021231727262928[[#This Row],[Location]],4,1),":0",RIGHT(Table1142021231727262928[[#This Row],[Location]],1))</f>
        <v>DD1-05:02</v>
      </c>
    </row>
    <row r="297" spans="27:34" x14ac:dyDescent="0.35">
      <c r="AA297" s="10" t="s">
        <v>1142</v>
      </c>
      <c r="AB297" s="10" t="s">
        <v>17</v>
      </c>
      <c r="AC297" s="10" t="s">
        <v>413</v>
      </c>
      <c r="AD297" s="111" t="s">
        <v>413</v>
      </c>
      <c r="AE297" s="50" t="s">
        <v>413</v>
      </c>
      <c r="AF297" s="124"/>
      <c r="AG297" s="145" t="s">
        <v>1636</v>
      </c>
      <c r="AH297" t="str">
        <f>_xlfn.CONCAT(LEFT(Table1142021231727262928[[#This Row],[Location]],1),LEFT(Table1142021231727262928[[#This Row],[Location]],2),"-0",MID(Table1142021231727262928[[#This Row],[Location]],4,1),":0",RIGHT(Table1142021231727262928[[#This Row],[Location]],1))</f>
        <v>DD1-05:03</v>
      </c>
    </row>
    <row r="298" spans="27:34" x14ac:dyDescent="0.35">
      <c r="AA298" s="10" t="s">
        <v>1142</v>
      </c>
      <c r="AB298" s="10" t="s">
        <v>349</v>
      </c>
      <c r="AC298" s="10" t="s">
        <v>413</v>
      </c>
      <c r="AD298" s="110" t="s">
        <v>413</v>
      </c>
      <c r="AE298" s="50" t="s">
        <v>413</v>
      </c>
      <c r="AF298" s="124"/>
      <c r="AG298" s="145" t="s">
        <v>1636</v>
      </c>
      <c r="AH298" t="str">
        <f>_xlfn.CONCAT(LEFT(Table1142021231727262928[[#This Row],[Location]],1),LEFT(Table1142021231727262928[[#This Row],[Location]],2),"-0",MID(Table1142021231727262928[[#This Row],[Location]],4,1),":0",RIGHT(Table1142021231727262928[[#This Row],[Location]],1))</f>
        <v>DD1-05:04</v>
      </c>
    </row>
    <row r="299" spans="27:34" x14ac:dyDescent="0.35">
      <c r="AA299" s="10" t="s">
        <v>1144</v>
      </c>
      <c r="AB299" s="10" t="s">
        <v>22</v>
      </c>
      <c r="AC299" s="10" t="s">
        <v>413</v>
      </c>
      <c r="AD299" s="111" t="s">
        <v>413</v>
      </c>
      <c r="AE299" s="50" t="s">
        <v>413</v>
      </c>
      <c r="AF299" s="124"/>
      <c r="AG299" s="145" t="s">
        <v>1636</v>
      </c>
      <c r="AH299" t="str">
        <f>_xlfn.CONCAT(LEFT(Table1142021231727262928[[#This Row],[Location]],1),LEFT(Table1142021231727262928[[#This Row],[Location]],2),"-0",MID(Table1142021231727262928[[#This Row],[Location]],4,1),":0",RIGHT(Table1142021231727262928[[#This Row],[Location]],1))</f>
        <v>DD1-06:01</v>
      </c>
    </row>
    <row r="300" spans="27:34" x14ac:dyDescent="0.35">
      <c r="AA300" s="10" t="s">
        <v>1144</v>
      </c>
      <c r="AB300" s="10" t="s">
        <v>21</v>
      </c>
      <c r="AC300" s="10" t="s">
        <v>413</v>
      </c>
      <c r="AD300" s="111" t="s">
        <v>413</v>
      </c>
      <c r="AE300" s="50" t="s">
        <v>413</v>
      </c>
      <c r="AF300" s="124"/>
      <c r="AG300" s="145" t="s">
        <v>1636</v>
      </c>
      <c r="AH300" t="str">
        <f>_xlfn.CONCAT(LEFT(Table1142021231727262928[[#This Row],[Location]],1),LEFT(Table1142021231727262928[[#This Row],[Location]],2),"-0",MID(Table1142021231727262928[[#This Row],[Location]],4,1),":0",RIGHT(Table1142021231727262928[[#This Row],[Location]],1))</f>
        <v>DD1-06:02</v>
      </c>
    </row>
    <row r="301" spans="27:34" x14ac:dyDescent="0.35">
      <c r="AA301" s="10" t="s">
        <v>1144</v>
      </c>
      <c r="AB301" s="10" t="s">
        <v>20</v>
      </c>
      <c r="AC301" s="10" t="s">
        <v>413</v>
      </c>
      <c r="AD301" s="111" t="s">
        <v>413</v>
      </c>
      <c r="AE301" s="50" t="s">
        <v>413</v>
      </c>
      <c r="AF301" s="124"/>
      <c r="AG301" s="145" t="s">
        <v>1636</v>
      </c>
      <c r="AH301" t="str">
        <f>_xlfn.CONCAT(LEFT(Table1142021231727262928[[#This Row],[Location]],1),LEFT(Table1142021231727262928[[#This Row],[Location]],2),"-0",MID(Table1142021231727262928[[#This Row],[Location]],4,1),":0",RIGHT(Table1142021231727262928[[#This Row],[Location]],1))</f>
        <v>DD1-06:03</v>
      </c>
    </row>
    <row r="302" spans="27:34" x14ac:dyDescent="0.35">
      <c r="AA302" s="10" t="s">
        <v>1144</v>
      </c>
      <c r="AB302" s="10" t="s">
        <v>346</v>
      </c>
      <c r="AC302" s="10" t="s">
        <v>413</v>
      </c>
      <c r="AD302" s="110" t="s">
        <v>413</v>
      </c>
      <c r="AE302" s="50" t="s">
        <v>413</v>
      </c>
      <c r="AF302" s="124"/>
      <c r="AG302" s="145" t="s">
        <v>1636</v>
      </c>
      <c r="AH302" t="str">
        <f>_xlfn.CONCAT(LEFT(Table1142021231727262928[[#This Row],[Location]],1),LEFT(Table1142021231727262928[[#This Row],[Location]],2),"-0",MID(Table1142021231727262928[[#This Row],[Location]],4,1),":0",RIGHT(Table1142021231727262928[[#This Row],[Location]],1))</f>
        <v>DD1-06:04</v>
      </c>
    </row>
    <row r="303" spans="27:34" x14ac:dyDescent="0.35">
      <c r="AA303" s="10" t="s">
        <v>1145</v>
      </c>
      <c r="AB303" s="10" t="s">
        <v>25</v>
      </c>
      <c r="AC303" s="10" t="s">
        <v>413</v>
      </c>
      <c r="AD303" s="111" t="s">
        <v>413</v>
      </c>
      <c r="AE303" s="130" t="s">
        <v>413</v>
      </c>
      <c r="AF303" s="124"/>
      <c r="AG303" s="145" t="s">
        <v>1636</v>
      </c>
      <c r="AH303" t="str">
        <f>_xlfn.CONCAT(LEFT(Table1142021231727262928[[#This Row],[Location]],1),LEFT(Table1142021231727262928[[#This Row],[Location]],2),"-0",MID(Table1142021231727262928[[#This Row],[Location]],4,1),":0",RIGHT(Table1142021231727262928[[#This Row],[Location]],1))</f>
        <v>DD1-07:01</v>
      </c>
    </row>
    <row r="304" spans="27:34" x14ac:dyDescent="0.35">
      <c r="AA304" s="10" t="s">
        <v>1145</v>
      </c>
      <c r="AB304" s="10" t="s">
        <v>24</v>
      </c>
      <c r="AC304" s="10" t="s">
        <v>413</v>
      </c>
      <c r="AD304" s="111" t="s">
        <v>413</v>
      </c>
      <c r="AE304" s="50" t="s">
        <v>413</v>
      </c>
      <c r="AF304" s="124"/>
      <c r="AG304" s="145" t="s">
        <v>1636</v>
      </c>
      <c r="AH304" t="str">
        <f>_xlfn.CONCAT(LEFT(Table1142021231727262928[[#This Row],[Location]],1),LEFT(Table1142021231727262928[[#This Row],[Location]],2),"-0",MID(Table1142021231727262928[[#This Row],[Location]],4,1),":0",RIGHT(Table1142021231727262928[[#This Row],[Location]],1))</f>
        <v>DD1-07:02</v>
      </c>
    </row>
    <row r="305" spans="27:34" x14ac:dyDescent="0.35">
      <c r="AA305" s="10" t="s">
        <v>1145</v>
      </c>
      <c r="AB305" s="10" t="s">
        <v>23</v>
      </c>
      <c r="AC305" s="10" t="s">
        <v>413</v>
      </c>
      <c r="AD305" s="111" t="s">
        <v>413</v>
      </c>
      <c r="AE305" s="50" t="s">
        <v>413</v>
      </c>
      <c r="AF305" s="124"/>
      <c r="AG305" s="145" t="s">
        <v>1636</v>
      </c>
      <c r="AH305" t="str">
        <f>_xlfn.CONCAT(LEFT(Table1142021231727262928[[#This Row],[Location]],1),LEFT(Table1142021231727262928[[#This Row],[Location]],2),"-0",MID(Table1142021231727262928[[#This Row],[Location]],4,1),":0",RIGHT(Table1142021231727262928[[#This Row],[Location]],1))</f>
        <v>DD1-07:03</v>
      </c>
    </row>
    <row r="306" spans="27:34" x14ac:dyDescent="0.35">
      <c r="AA306" s="10" t="s">
        <v>1145</v>
      </c>
      <c r="AB306" s="10" t="s">
        <v>343</v>
      </c>
      <c r="AC306" s="10" t="s">
        <v>413</v>
      </c>
      <c r="AD306" s="110" t="s">
        <v>413</v>
      </c>
      <c r="AE306" s="50" t="s">
        <v>413</v>
      </c>
      <c r="AF306" s="124"/>
      <c r="AG306" s="145" t="s">
        <v>1636</v>
      </c>
      <c r="AH306" t="str">
        <f>_xlfn.CONCAT(LEFT(Table1142021231727262928[[#This Row],[Location]],1),LEFT(Table1142021231727262928[[#This Row],[Location]],2),"-0",MID(Table1142021231727262928[[#This Row],[Location]],4,1),":0",RIGHT(Table1142021231727262928[[#This Row],[Location]],1))</f>
        <v>DD1-07:04</v>
      </c>
    </row>
    <row r="307" spans="27:34" x14ac:dyDescent="0.35">
      <c r="AA307" s="10" t="s">
        <v>1147</v>
      </c>
      <c r="AB307" s="10" t="s">
        <v>28</v>
      </c>
      <c r="AC307" s="10" t="s">
        <v>819</v>
      </c>
      <c r="AD307" s="111" t="s">
        <v>2979</v>
      </c>
      <c r="AE307" s="50" t="s">
        <v>3601</v>
      </c>
      <c r="AF307" s="124">
        <v>41</v>
      </c>
      <c r="AG307" s="145" t="s">
        <v>2353</v>
      </c>
      <c r="AH307" t="str">
        <f>_xlfn.CONCAT(LEFT(Table1142021231727262928[[#This Row],[Location]],1),LEFT(Table1142021231727262928[[#This Row],[Location]],2),"-0",MID(Table1142021231727262928[[#This Row],[Location]],4,1),":0",RIGHT(Table1142021231727262928[[#This Row],[Location]],1))</f>
        <v>DD2-01:01</v>
      </c>
    </row>
    <row r="308" spans="27:34" x14ac:dyDescent="0.35">
      <c r="AA308" s="10" t="s">
        <v>1147</v>
      </c>
      <c r="AB308" s="10" t="s">
        <v>27</v>
      </c>
      <c r="AC308" s="10" t="s">
        <v>413</v>
      </c>
      <c r="AD308" s="111" t="s">
        <v>413</v>
      </c>
      <c r="AE308" s="50" t="s">
        <v>413</v>
      </c>
      <c r="AF308" s="124"/>
      <c r="AG308" s="145" t="s">
        <v>1636</v>
      </c>
      <c r="AH308" t="str">
        <f>_xlfn.CONCAT(LEFT(Table1142021231727262928[[#This Row],[Location]],1),LEFT(Table1142021231727262928[[#This Row],[Location]],2),"-0",MID(Table1142021231727262928[[#This Row],[Location]],4,1),":0",RIGHT(Table1142021231727262928[[#This Row],[Location]],1))</f>
        <v>DD2-01:02</v>
      </c>
    </row>
    <row r="309" spans="27:34" x14ac:dyDescent="0.35">
      <c r="AA309" s="10" t="s">
        <v>1147</v>
      </c>
      <c r="AB309" s="10" t="s">
        <v>26</v>
      </c>
      <c r="AC309" s="10" t="s">
        <v>413</v>
      </c>
      <c r="AD309" s="111" t="s">
        <v>413</v>
      </c>
      <c r="AE309" s="50" t="s">
        <v>413</v>
      </c>
      <c r="AF309" s="124"/>
      <c r="AG309" s="145" t="s">
        <v>1636</v>
      </c>
      <c r="AH309" t="str">
        <f>_xlfn.CONCAT(LEFT(Table1142021231727262928[[#This Row],[Location]],1),LEFT(Table1142021231727262928[[#This Row],[Location]],2),"-0",MID(Table1142021231727262928[[#This Row],[Location]],4,1),":0",RIGHT(Table1142021231727262928[[#This Row],[Location]],1))</f>
        <v>DD2-01:03</v>
      </c>
    </row>
    <row r="310" spans="27:34" x14ac:dyDescent="0.35">
      <c r="AA310" s="10" t="s">
        <v>1147</v>
      </c>
      <c r="AB310" s="10" t="s">
        <v>382</v>
      </c>
      <c r="AC310" s="10" t="s">
        <v>413</v>
      </c>
      <c r="AD310" s="111" t="s">
        <v>413</v>
      </c>
      <c r="AE310" s="50" t="s">
        <v>413</v>
      </c>
      <c r="AF310" s="124"/>
      <c r="AG310" s="145" t="s">
        <v>1636</v>
      </c>
      <c r="AH310" t="str">
        <f>_xlfn.CONCAT(LEFT(Table1142021231727262928[[#This Row],[Location]],1),LEFT(Table1142021231727262928[[#This Row],[Location]],2),"-0",MID(Table1142021231727262928[[#This Row],[Location]],4,1),":0",RIGHT(Table1142021231727262928[[#This Row],[Location]],1))</f>
        <v>DD2-01:04</v>
      </c>
    </row>
    <row r="311" spans="27:34" x14ac:dyDescent="0.35">
      <c r="AA311" s="10" t="s">
        <v>1148</v>
      </c>
      <c r="AB311" s="10" t="s">
        <v>31</v>
      </c>
      <c r="AC311" s="10" t="s">
        <v>1721</v>
      </c>
      <c r="AD311" s="111" t="s">
        <v>2098</v>
      </c>
      <c r="AE311" s="50" t="s">
        <v>4119</v>
      </c>
      <c r="AF311" s="124">
        <v>9</v>
      </c>
      <c r="AG311" s="145" t="s">
        <v>2353</v>
      </c>
      <c r="AH311" t="str">
        <f>_xlfn.CONCAT(LEFT(Table1142021231727262928[[#This Row],[Location]],1),LEFT(Table1142021231727262928[[#This Row],[Location]],2),"-0",MID(Table1142021231727262928[[#This Row],[Location]],4,1),":0",RIGHT(Table1142021231727262928[[#This Row],[Location]],1))</f>
        <v>DD2-02:01</v>
      </c>
    </row>
    <row r="312" spans="27:34" x14ac:dyDescent="0.35">
      <c r="AA312" s="10" t="s">
        <v>1148</v>
      </c>
      <c r="AB312" s="10" t="s">
        <v>30</v>
      </c>
      <c r="AC312" s="10" t="s">
        <v>1721</v>
      </c>
      <c r="AD312" s="111" t="s">
        <v>2098</v>
      </c>
      <c r="AE312" s="50" t="s">
        <v>3956</v>
      </c>
      <c r="AF312" s="124">
        <v>31</v>
      </c>
      <c r="AG312" s="145" t="s">
        <v>2353</v>
      </c>
      <c r="AH312" t="str">
        <f>_xlfn.CONCAT(LEFT(Table1142021231727262928[[#This Row],[Location]],1),LEFT(Table1142021231727262928[[#This Row],[Location]],2),"-0",MID(Table1142021231727262928[[#This Row],[Location]],4,1),":0",RIGHT(Table1142021231727262928[[#This Row],[Location]],1))</f>
        <v>DD2-02:02</v>
      </c>
    </row>
    <row r="313" spans="27:34" x14ac:dyDescent="0.35">
      <c r="AA313" s="10" t="s">
        <v>1148</v>
      </c>
      <c r="AB313" s="10" t="s">
        <v>29</v>
      </c>
      <c r="AC313" s="10" t="s">
        <v>819</v>
      </c>
      <c r="AD313" s="110" t="s">
        <v>2979</v>
      </c>
      <c r="AE313" s="50" t="s">
        <v>4095</v>
      </c>
      <c r="AF313" s="124">
        <v>9</v>
      </c>
      <c r="AG313" s="145" t="s">
        <v>2353</v>
      </c>
      <c r="AH313" t="str">
        <f>_xlfn.CONCAT(LEFT(Table1142021231727262928[[#This Row],[Location]],1),LEFT(Table1142021231727262928[[#This Row],[Location]],2),"-0",MID(Table1142021231727262928[[#This Row],[Location]],4,1),":0",RIGHT(Table1142021231727262928[[#This Row],[Location]],1))</f>
        <v>DD2-02:03</v>
      </c>
    </row>
    <row r="314" spans="27:34" x14ac:dyDescent="0.35">
      <c r="AA314" s="10" t="s">
        <v>1148</v>
      </c>
      <c r="AB314" s="10" t="s">
        <v>379</v>
      </c>
      <c r="AC314" s="41" t="s">
        <v>413</v>
      </c>
      <c r="AD314" s="112" t="s">
        <v>413</v>
      </c>
      <c r="AE314" s="50" t="s">
        <v>413</v>
      </c>
      <c r="AF314" s="124"/>
      <c r="AG314" s="145" t="s">
        <v>1636</v>
      </c>
      <c r="AH314" t="str">
        <f>_xlfn.CONCAT(LEFT(Table1142021231727262928[[#This Row],[Location]],1),LEFT(Table1142021231727262928[[#This Row],[Location]],2),"-0",MID(Table1142021231727262928[[#This Row],[Location]],4,1),":0",RIGHT(Table1142021231727262928[[#This Row],[Location]],1))</f>
        <v>DD2-02:04</v>
      </c>
    </row>
    <row r="315" spans="27:34" x14ac:dyDescent="0.35">
      <c r="AA315" s="10" t="s">
        <v>1149</v>
      </c>
      <c r="AB315" s="10" t="s">
        <v>34</v>
      </c>
      <c r="AC315" s="10" t="s">
        <v>1721</v>
      </c>
      <c r="AD315" s="111" t="s">
        <v>2098</v>
      </c>
      <c r="AE315" s="50" t="s">
        <v>4120</v>
      </c>
      <c r="AF315" s="124">
        <v>7</v>
      </c>
      <c r="AG315" s="145" t="s">
        <v>2353</v>
      </c>
      <c r="AH315" t="str">
        <f>_xlfn.CONCAT(LEFT(Table1142021231727262928[[#This Row],[Location]],1),LEFT(Table1142021231727262928[[#This Row],[Location]],2),"-0",MID(Table1142021231727262928[[#This Row],[Location]],4,1),":0",RIGHT(Table1142021231727262928[[#This Row],[Location]],1))</f>
        <v>DD2-03:01</v>
      </c>
    </row>
    <row r="316" spans="27:34" x14ac:dyDescent="0.35">
      <c r="AA316" s="10" t="s">
        <v>1149</v>
      </c>
      <c r="AB316" s="10" t="s">
        <v>33</v>
      </c>
      <c r="AC316" s="10" t="s">
        <v>1474</v>
      </c>
      <c r="AD316" s="111" t="s">
        <v>1461</v>
      </c>
      <c r="AE316" s="50" t="s">
        <v>3937</v>
      </c>
      <c r="AF316" s="124">
        <v>32</v>
      </c>
      <c r="AG316" s="145" t="s">
        <v>2353</v>
      </c>
      <c r="AH316" t="str">
        <f>_xlfn.CONCAT(LEFT(Table1142021231727262928[[#This Row],[Location]],1),LEFT(Table1142021231727262928[[#This Row],[Location]],2),"-0",MID(Table1142021231727262928[[#This Row],[Location]],4,1),":0",RIGHT(Table1142021231727262928[[#This Row],[Location]],1))</f>
        <v>DD2-03:02</v>
      </c>
    </row>
    <row r="317" spans="27:34" x14ac:dyDescent="0.35">
      <c r="AA317" s="10" t="s">
        <v>1149</v>
      </c>
      <c r="AB317" s="10" t="s">
        <v>32</v>
      </c>
      <c r="AC317" s="10" t="s">
        <v>1721</v>
      </c>
      <c r="AD317" s="111" t="s">
        <v>2098</v>
      </c>
      <c r="AE317" s="50" t="s">
        <v>4085</v>
      </c>
      <c r="AF317" s="124">
        <v>10</v>
      </c>
      <c r="AG317" s="145" t="s">
        <v>2353</v>
      </c>
      <c r="AH317" t="str">
        <f>_xlfn.CONCAT(LEFT(Table1142021231727262928[[#This Row],[Location]],1),LEFT(Table1142021231727262928[[#This Row],[Location]],2),"-0",MID(Table1142021231727262928[[#This Row],[Location]],4,1),":0",RIGHT(Table1142021231727262928[[#This Row],[Location]],1))</f>
        <v>DD2-03:03</v>
      </c>
    </row>
    <row r="318" spans="27:34" x14ac:dyDescent="0.35">
      <c r="AA318" s="10" t="s">
        <v>1149</v>
      </c>
      <c r="AB318" s="10" t="s">
        <v>376</v>
      </c>
      <c r="AC318" s="10" t="s">
        <v>413</v>
      </c>
      <c r="AD318" s="110" t="s">
        <v>413</v>
      </c>
      <c r="AE318" s="50" t="s">
        <v>413</v>
      </c>
      <c r="AF318" s="124"/>
      <c r="AG318" s="145" t="s">
        <v>1636</v>
      </c>
      <c r="AH318" t="str">
        <f>_xlfn.CONCAT(LEFT(Table1142021231727262928[[#This Row],[Location]],1),LEFT(Table1142021231727262928[[#This Row],[Location]],2),"-0",MID(Table1142021231727262928[[#This Row],[Location]],4,1),":0",RIGHT(Table1142021231727262928[[#This Row],[Location]],1))</f>
        <v>DD2-03:04</v>
      </c>
    </row>
    <row r="319" spans="27:34" x14ac:dyDescent="0.35">
      <c r="AA319" s="10" t="s">
        <v>1151</v>
      </c>
      <c r="AB319" s="10" t="s">
        <v>37</v>
      </c>
      <c r="AC319" s="10" t="s">
        <v>1721</v>
      </c>
      <c r="AD319" s="111" t="s">
        <v>2098</v>
      </c>
      <c r="AE319" s="50" t="s">
        <v>3951</v>
      </c>
      <c r="AF319" s="124">
        <v>49</v>
      </c>
      <c r="AG319" s="145" t="s">
        <v>2353</v>
      </c>
      <c r="AH319" t="str">
        <f>_xlfn.CONCAT(LEFT(Table1142021231727262928[[#This Row],[Location]],1),LEFT(Table1142021231727262928[[#This Row],[Location]],2),"-0",MID(Table1142021231727262928[[#This Row],[Location]],4,1),":0",RIGHT(Table1142021231727262928[[#This Row],[Location]],1))</f>
        <v>DD2-04:01</v>
      </c>
    </row>
    <row r="320" spans="27:34" x14ac:dyDescent="0.35">
      <c r="AA320" s="10" t="s">
        <v>1151</v>
      </c>
      <c r="AB320" s="10" t="s">
        <v>36</v>
      </c>
      <c r="AC320" s="10" t="s">
        <v>413</v>
      </c>
      <c r="AD320" s="111" t="s">
        <v>413</v>
      </c>
      <c r="AE320" s="50" t="s">
        <v>413</v>
      </c>
      <c r="AF320" s="124"/>
      <c r="AG320" s="145" t="s">
        <v>1636</v>
      </c>
      <c r="AH320" t="str">
        <f>_xlfn.CONCAT(LEFT(Table1142021231727262928[[#This Row],[Location]],1),LEFT(Table1142021231727262928[[#This Row],[Location]],2),"-0",MID(Table1142021231727262928[[#This Row],[Location]],4,1),":0",RIGHT(Table1142021231727262928[[#This Row],[Location]],1))</f>
        <v>DD2-04:02</v>
      </c>
    </row>
    <row r="321" spans="27:34" x14ac:dyDescent="0.35">
      <c r="AA321" s="10" t="s">
        <v>1151</v>
      </c>
      <c r="AB321" s="10" t="s">
        <v>35</v>
      </c>
      <c r="AC321" s="10" t="s">
        <v>413</v>
      </c>
      <c r="AD321" s="111" t="s">
        <v>413</v>
      </c>
      <c r="AE321" s="50" t="s">
        <v>413</v>
      </c>
      <c r="AF321" s="124"/>
      <c r="AG321" s="145" t="s">
        <v>1636</v>
      </c>
      <c r="AH321" t="str">
        <f>_xlfn.CONCAT(LEFT(Table1142021231727262928[[#This Row],[Location]],1),LEFT(Table1142021231727262928[[#This Row],[Location]],2),"-0",MID(Table1142021231727262928[[#This Row],[Location]],4,1),":0",RIGHT(Table1142021231727262928[[#This Row],[Location]],1))</f>
        <v>DD2-04:03</v>
      </c>
    </row>
    <row r="322" spans="27:34" x14ac:dyDescent="0.35">
      <c r="AA322" s="10" t="s">
        <v>1151</v>
      </c>
      <c r="AB322" s="10" t="s">
        <v>373</v>
      </c>
      <c r="AC322" s="10" t="s">
        <v>413</v>
      </c>
      <c r="AD322" s="110" t="s">
        <v>413</v>
      </c>
      <c r="AE322" s="50" t="s">
        <v>413</v>
      </c>
      <c r="AF322" s="124"/>
      <c r="AG322" s="145" t="s">
        <v>1636</v>
      </c>
      <c r="AH322" t="str">
        <f>_xlfn.CONCAT(LEFT(Table1142021231727262928[[#This Row],[Location]],1),LEFT(Table1142021231727262928[[#This Row],[Location]],2),"-0",MID(Table1142021231727262928[[#This Row],[Location]],4,1),":0",RIGHT(Table1142021231727262928[[#This Row],[Location]],1))</f>
        <v>DD2-04:04</v>
      </c>
    </row>
    <row r="323" spans="27:34" x14ac:dyDescent="0.35">
      <c r="AA323" s="10" t="s">
        <v>1152</v>
      </c>
      <c r="AB323" s="10" t="s">
        <v>40</v>
      </c>
      <c r="AC323" s="10" t="s">
        <v>1721</v>
      </c>
      <c r="AD323" s="111" t="s">
        <v>2098</v>
      </c>
      <c r="AE323" s="50" t="s">
        <v>3465</v>
      </c>
      <c r="AF323" s="124">
        <v>43</v>
      </c>
      <c r="AG323" s="145" t="s">
        <v>2353</v>
      </c>
      <c r="AH323" t="str">
        <f>_xlfn.CONCAT(LEFT(Table1142021231727262928[[#This Row],[Location]],1),LEFT(Table1142021231727262928[[#This Row],[Location]],2),"-0",MID(Table1142021231727262928[[#This Row],[Location]],4,1),":0",RIGHT(Table1142021231727262928[[#This Row],[Location]],1))</f>
        <v>DD2-05:01</v>
      </c>
    </row>
    <row r="324" spans="27:34" x14ac:dyDescent="0.35">
      <c r="AA324" s="10" t="s">
        <v>1152</v>
      </c>
      <c r="AB324" s="10" t="s">
        <v>39</v>
      </c>
      <c r="AC324" s="10" t="s">
        <v>413</v>
      </c>
      <c r="AD324" s="111" t="s">
        <v>413</v>
      </c>
      <c r="AE324" s="50" t="s">
        <v>413</v>
      </c>
      <c r="AF324" s="124"/>
      <c r="AG324" s="145" t="s">
        <v>1636</v>
      </c>
      <c r="AH324" t="str">
        <f>_xlfn.CONCAT(LEFT(Table1142021231727262928[[#This Row],[Location]],1),LEFT(Table1142021231727262928[[#This Row],[Location]],2),"-0",MID(Table1142021231727262928[[#This Row],[Location]],4,1),":0",RIGHT(Table1142021231727262928[[#This Row],[Location]],1))</f>
        <v>DD2-05:02</v>
      </c>
    </row>
    <row r="325" spans="27:34" x14ac:dyDescent="0.35">
      <c r="AA325" s="10" t="s">
        <v>1152</v>
      </c>
      <c r="AB325" s="10" t="s">
        <v>38</v>
      </c>
      <c r="AC325" s="10" t="s">
        <v>413</v>
      </c>
      <c r="AD325" s="111" t="s">
        <v>413</v>
      </c>
      <c r="AE325" s="50" t="s">
        <v>413</v>
      </c>
      <c r="AF325" s="124"/>
      <c r="AG325" s="145" t="s">
        <v>1636</v>
      </c>
      <c r="AH325" t="str">
        <f>_xlfn.CONCAT(LEFT(Table1142021231727262928[[#This Row],[Location]],1),LEFT(Table1142021231727262928[[#This Row],[Location]],2),"-0",MID(Table1142021231727262928[[#This Row],[Location]],4,1),":0",RIGHT(Table1142021231727262928[[#This Row],[Location]],1))</f>
        <v>DD2-05:03</v>
      </c>
    </row>
    <row r="326" spans="27:34" x14ac:dyDescent="0.35">
      <c r="AA326" s="10" t="s">
        <v>1152</v>
      </c>
      <c r="AB326" s="10" t="s">
        <v>370</v>
      </c>
      <c r="AC326" s="10" t="s">
        <v>413</v>
      </c>
      <c r="AD326" s="110" t="s">
        <v>413</v>
      </c>
      <c r="AE326" s="50" t="s">
        <v>413</v>
      </c>
      <c r="AF326" s="124"/>
      <c r="AG326" s="145" t="s">
        <v>1636</v>
      </c>
      <c r="AH326" t="str">
        <f>_xlfn.CONCAT(LEFT(Table1142021231727262928[[#This Row],[Location]],1),LEFT(Table1142021231727262928[[#This Row],[Location]],2),"-0",MID(Table1142021231727262928[[#This Row],[Location]],4,1),":0",RIGHT(Table1142021231727262928[[#This Row],[Location]],1))</f>
        <v>DD2-05:04</v>
      </c>
    </row>
    <row r="327" spans="27:34" x14ac:dyDescent="0.35">
      <c r="AA327" s="10" t="s">
        <v>1154</v>
      </c>
      <c r="AB327" s="10" t="s">
        <v>43</v>
      </c>
      <c r="AC327" s="10" t="s">
        <v>1474</v>
      </c>
      <c r="AD327" s="111" t="s">
        <v>1461</v>
      </c>
      <c r="AE327" s="50" t="s">
        <v>3500</v>
      </c>
      <c r="AF327" s="124">
        <v>7</v>
      </c>
      <c r="AG327" s="145" t="s">
        <v>2353</v>
      </c>
      <c r="AH327" t="str">
        <f>_xlfn.CONCAT(LEFT(Table1142021231727262928[[#This Row],[Location]],1),LEFT(Table1142021231727262928[[#This Row],[Location]],2),"-0",MID(Table1142021231727262928[[#This Row],[Location]],4,1),":0",RIGHT(Table1142021231727262928[[#This Row],[Location]],1))</f>
        <v>DD2-06:01</v>
      </c>
    </row>
    <row r="328" spans="27:34" x14ac:dyDescent="0.35">
      <c r="AA328" s="10" t="s">
        <v>1154</v>
      </c>
      <c r="AB328" s="10" t="s">
        <v>42</v>
      </c>
      <c r="AC328" s="10" t="s">
        <v>1474</v>
      </c>
      <c r="AD328" s="111" t="s">
        <v>1461</v>
      </c>
      <c r="AE328" s="50" t="s">
        <v>3942</v>
      </c>
      <c r="AF328" s="124">
        <v>42</v>
      </c>
      <c r="AG328" s="145" t="s">
        <v>2353</v>
      </c>
      <c r="AH328" t="str">
        <f>_xlfn.CONCAT(LEFT(Table1142021231727262928[[#This Row],[Location]],1),LEFT(Table1142021231727262928[[#This Row],[Location]],2),"-0",MID(Table1142021231727262928[[#This Row],[Location]],4,1),":0",RIGHT(Table1142021231727262928[[#This Row],[Location]],1))</f>
        <v>DD2-06:02</v>
      </c>
    </row>
    <row r="329" spans="27:34" x14ac:dyDescent="0.35">
      <c r="AA329" s="10" t="s">
        <v>1154</v>
      </c>
      <c r="AB329" s="10" t="s">
        <v>41</v>
      </c>
      <c r="AC329" s="10" t="s">
        <v>413</v>
      </c>
      <c r="AD329" s="111" t="s">
        <v>413</v>
      </c>
      <c r="AE329" s="50" t="s">
        <v>413</v>
      </c>
      <c r="AF329" s="124"/>
      <c r="AG329" s="145" t="s">
        <v>1636</v>
      </c>
      <c r="AH329" t="str">
        <f>_xlfn.CONCAT(LEFT(Table1142021231727262928[[#This Row],[Location]],1),LEFT(Table1142021231727262928[[#This Row],[Location]],2),"-0",MID(Table1142021231727262928[[#This Row],[Location]],4,1),":0",RIGHT(Table1142021231727262928[[#This Row],[Location]],1))</f>
        <v>DD2-06:03</v>
      </c>
    </row>
    <row r="330" spans="27:34" x14ac:dyDescent="0.35">
      <c r="AA330" s="10" t="s">
        <v>1154</v>
      </c>
      <c r="AB330" s="10" t="s">
        <v>367</v>
      </c>
      <c r="AC330" s="10" t="s">
        <v>413</v>
      </c>
      <c r="AD330" s="110" t="s">
        <v>413</v>
      </c>
      <c r="AE330" s="50" t="s">
        <v>413</v>
      </c>
      <c r="AF330" s="124"/>
      <c r="AG330" s="145" t="s">
        <v>1636</v>
      </c>
      <c r="AH330" t="str">
        <f>_xlfn.CONCAT(LEFT(Table1142021231727262928[[#This Row],[Location]],1),LEFT(Table1142021231727262928[[#This Row],[Location]],2),"-0",MID(Table1142021231727262928[[#This Row],[Location]],4,1),":0",RIGHT(Table1142021231727262928[[#This Row],[Location]],1))</f>
        <v>DD2-06:04</v>
      </c>
    </row>
    <row r="331" spans="27:34" x14ac:dyDescent="0.35">
      <c r="AA331" s="10" t="s">
        <v>1155</v>
      </c>
      <c r="AB331" s="10" t="s">
        <v>46</v>
      </c>
      <c r="AC331" s="10" t="s">
        <v>819</v>
      </c>
      <c r="AD331" s="111" t="s">
        <v>2979</v>
      </c>
      <c r="AE331" s="50" t="s">
        <v>3618</v>
      </c>
      <c r="AF331" s="124">
        <v>12</v>
      </c>
      <c r="AG331" s="145" t="s">
        <v>2353</v>
      </c>
      <c r="AH331" t="str">
        <f>_xlfn.CONCAT(LEFT(Table1142021231727262928[[#This Row],[Location]],1),LEFT(Table1142021231727262928[[#This Row],[Location]],2),"-0",MID(Table1142021231727262928[[#This Row],[Location]],4,1),":0",RIGHT(Table1142021231727262928[[#This Row],[Location]],1))</f>
        <v>DD2-07:01</v>
      </c>
    </row>
    <row r="332" spans="27:34" x14ac:dyDescent="0.35">
      <c r="AA332" s="10" t="s">
        <v>1155</v>
      </c>
      <c r="AB332" s="10" t="s">
        <v>45</v>
      </c>
      <c r="AC332" s="10" t="s">
        <v>819</v>
      </c>
      <c r="AD332" s="111" t="s">
        <v>2979</v>
      </c>
      <c r="AE332" s="50" t="s">
        <v>3610</v>
      </c>
      <c r="AF332" s="124">
        <v>33</v>
      </c>
      <c r="AG332" s="145" t="s">
        <v>2353</v>
      </c>
      <c r="AH332" t="str">
        <f>_xlfn.CONCAT(LEFT(Table1142021231727262928[[#This Row],[Location]],1),LEFT(Table1142021231727262928[[#This Row],[Location]],2),"-0",MID(Table1142021231727262928[[#This Row],[Location]],4,1),":0",RIGHT(Table1142021231727262928[[#This Row],[Location]],1))</f>
        <v>DD2-07:02</v>
      </c>
    </row>
    <row r="333" spans="27:34" x14ac:dyDescent="0.35">
      <c r="AA333" s="10" t="s">
        <v>1155</v>
      </c>
      <c r="AB333" s="10" t="s">
        <v>44</v>
      </c>
      <c r="AC333" s="10" t="s">
        <v>1721</v>
      </c>
      <c r="AD333" s="111" t="s">
        <v>2098</v>
      </c>
      <c r="AE333" s="50" t="s">
        <v>4119</v>
      </c>
      <c r="AF333" s="124">
        <v>4</v>
      </c>
      <c r="AG333" s="145" t="s">
        <v>2353</v>
      </c>
      <c r="AH333" t="str">
        <f>_xlfn.CONCAT(LEFT(Table1142021231727262928[[#This Row],[Location]],1),LEFT(Table1142021231727262928[[#This Row],[Location]],2),"-0",MID(Table1142021231727262928[[#This Row],[Location]],4,1),":0",RIGHT(Table1142021231727262928[[#This Row],[Location]],1))</f>
        <v>DD2-07:03</v>
      </c>
    </row>
    <row r="334" spans="27:34" x14ac:dyDescent="0.35">
      <c r="AA334" s="10" t="s">
        <v>1155</v>
      </c>
      <c r="AB334" s="10" t="s">
        <v>364</v>
      </c>
      <c r="AC334" s="10" t="s">
        <v>413</v>
      </c>
      <c r="AD334" s="110" t="s">
        <v>413</v>
      </c>
      <c r="AE334" s="50" t="s">
        <v>413</v>
      </c>
      <c r="AF334" s="124"/>
      <c r="AG334" s="145" t="s">
        <v>1636</v>
      </c>
      <c r="AH334" t="str">
        <f>_xlfn.CONCAT(LEFT(Table1142021231727262928[[#This Row],[Location]],1),LEFT(Table1142021231727262928[[#This Row],[Location]],2),"-0",MID(Table1142021231727262928[[#This Row],[Location]],4,1),":0",RIGHT(Table1142021231727262928[[#This Row],[Location]],1))</f>
        <v>DD2-07:04</v>
      </c>
    </row>
    <row r="335" spans="27:34" x14ac:dyDescent="0.35">
      <c r="AA335" s="10" t="s">
        <v>1157</v>
      </c>
      <c r="AB335" s="10" t="s">
        <v>49</v>
      </c>
      <c r="AC335" s="10" t="s">
        <v>819</v>
      </c>
      <c r="AD335" s="111" t="s">
        <v>2979</v>
      </c>
      <c r="AE335" s="50" t="s">
        <v>3631</v>
      </c>
      <c r="AF335" s="124">
        <v>27</v>
      </c>
      <c r="AG335" s="145" t="s">
        <v>2353</v>
      </c>
      <c r="AH335" t="str">
        <f>_xlfn.CONCAT(LEFT(Table1142021231727262928[[#This Row],[Location]],1),LEFT(Table1142021231727262928[[#This Row],[Location]],2),"-0",MID(Table1142021231727262928[[#This Row],[Location]],4,1),":0",RIGHT(Table1142021231727262928[[#This Row],[Location]],1))</f>
        <v>DD3-01:01</v>
      </c>
    </row>
    <row r="336" spans="27:34" x14ac:dyDescent="0.35">
      <c r="AA336" s="10" t="s">
        <v>1157</v>
      </c>
      <c r="AB336" s="10" t="s">
        <v>48</v>
      </c>
      <c r="AC336" s="10" t="s">
        <v>819</v>
      </c>
      <c r="AD336" s="111" t="s">
        <v>2979</v>
      </c>
      <c r="AE336" s="50" t="s">
        <v>3634</v>
      </c>
      <c r="AF336" s="124">
        <v>22</v>
      </c>
      <c r="AG336" s="145" t="s">
        <v>2353</v>
      </c>
      <c r="AH336" t="str">
        <f>_xlfn.CONCAT(LEFT(Table1142021231727262928[[#This Row],[Location]],1),LEFT(Table1142021231727262928[[#This Row],[Location]],2),"-0",MID(Table1142021231727262928[[#This Row],[Location]],4,1),":0",RIGHT(Table1142021231727262928[[#This Row],[Location]],1))</f>
        <v>DD3-01:02</v>
      </c>
    </row>
    <row r="337" spans="27:34" x14ac:dyDescent="0.35">
      <c r="AA337" s="10" t="s">
        <v>1157</v>
      </c>
      <c r="AB337" s="10" t="s">
        <v>47</v>
      </c>
      <c r="AC337" s="10" t="s">
        <v>413</v>
      </c>
      <c r="AD337" s="111" t="s">
        <v>413</v>
      </c>
      <c r="AE337" s="50" t="s">
        <v>413</v>
      </c>
      <c r="AF337" s="124"/>
      <c r="AG337" s="145" t="s">
        <v>1636</v>
      </c>
      <c r="AH337" t="str">
        <f>_xlfn.CONCAT(LEFT(Table1142021231727262928[[#This Row],[Location]],1),LEFT(Table1142021231727262928[[#This Row],[Location]],2),"-0",MID(Table1142021231727262928[[#This Row],[Location]],4,1),":0",RIGHT(Table1142021231727262928[[#This Row],[Location]],1))</f>
        <v>DD3-01:03</v>
      </c>
    </row>
    <row r="338" spans="27:34" x14ac:dyDescent="0.35">
      <c r="AA338" s="10" t="s">
        <v>1157</v>
      </c>
      <c r="AB338" s="10" t="s">
        <v>403</v>
      </c>
      <c r="AC338" s="10" t="s">
        <v>413</v>
      </c>
      <c r="AD338" s="110" t="s">
        <v>413</v>
      </c>
      <c r="AE338" s="50" t="s">
        <v>413</v>
      </c>
      <c r="AF338" s="124"/>
      <c r="AG338" s="145" t="s">
        <v>1636</v>
      </c>
      <c r="AH338" t="str">
        <f>_xlfn.CONCAT(LEFT(Table1142021231727262928[[#This Row],[Location]],1),LEFT(Table1142021231727262928[[#This Row],[Location]],2),"-0",MID(Table1142021231727262928[[#This Row],[Location]],4,1),":0",RIGHT(Table1142021231727262928[[#This Row],[Location]],1))</f>
        <v>DD3-01:04</v>
      </c>
    </row>
    <row r="339" spans="27:34" x14ac:dyDescent="0.35">
      <c r="AA339" s="10" t="s">
        <v>1159</v>
      </c>
      <c r="AB339" s="10" t="s">
        <v>52</v>
      </c>
      <c r="AC339" s="10" t="s">
        <v>1474</v>
      </c>
      <c r="AD339" s="111" t="s">
        <v>1461</v>
      </c>
      <c r="AE339" s="50" t="s">
        <v>3780</v>
      </c>
      <c r="AF339" s="124">
        <v>27</v>
      </c>
      <c r="AG339" s="145" t="s">
        <v>2353</v>
      </c>
      <c r="AH339" t="str">
        <f>_xlfn.CONCAT(LEFT(Table1142021231727262928[[#This Row],[Location]],1),LEFT(Table1142021231727262928[[#This Row],[Location]],2),"-0",MID(Table1142021231727262928[[#This Row],[Location]],4,1),":0",RIGHT(Table1142021231727262928[[#This Row],[Location]],1))</f>
        <v>DD3-02:01</v>
      </c>
    </row>
    <row r="340" spans="27:34" x14ac:dyDescent="0.35">
      <c r="AA340" s="10" t="s">
        <v>1159</v>
      </c>
      <c r="AB340" s="10" t="s">
        <v>51</v>
      </c>
      <c r="AC340" s="10" t="s">
        <v>819</v>
      </c>
      <c r="AD340" s="111" t="s">
        <v>2979</v>
      </c>
      <c r="AE340" s="50" t="s">
        <v>3618</v>
      </c>
      <c r="AF340" s="124">
        <v>17</v>
      </c>
      <c r="AG340" s="145" t="s">
        <v>2353</v>
      </c>
      <c r="AH340" t="str">
        <f>_xlfn.CONCAT(LEFT(Table1142021231727262928[[#This Row],[Location]],1),LEFT(Table1142021231727262928[[#This Row],[Location]],2),"-0",MID(Table1142021231727262928[[#This Row],[Location]],4,1),":0",RIGHT(Table1142021231727262928[[#This Row],[Location]],1))</f>
        <v>DD3-02:02</v>
      </c>
    </row>
    <row r="341" spans="27:34" x14ac:dyDescent="0.35">
      <c r="AA341" s="10" t="s">
        <v>1159</v>
      </c>
      <c r="AB341" s="10" t="s">
        <v>50</v>
      </c>
      <c r="AC341" s="10" t="s">
        <v>413</v>
      </c>
      <c r="AD341" s="111" t="s">
        <v>413</v>
      </c>
      <c r="AE341" s="50" t="s">
        <v>413</v>
      </c>
      <c r="AF341" s="124"/>
      <c r="AG341" s="145" t="s">
        <v>1636</v>
      </c>
      <c r="AH341" t="str">
        <f>_xlfn.CONCAT(LEFT(Table1142021231727262928[[#This Row],[Location]],1),LEFT(Table1142021231727262928[[#This Row],[Location]],2),"-0",MID(Table1142021231727262928[[#This Row],[Location]],4,1),":0",RIGHT(Table1142021231727262928[[#This Row],[Location]],1))</f>
        <v>DD3-02:03</v>
      </c>
    </row>
    <row r="342" spans="27:34" x14ac:dyDescent="0.35">
      <c r="AA342" s="10" t="s">
        <v>1159</v>
      </c>
      <c r="AB342" s="10" t="s">
        <v>400</v>
      </c>
      <c r="AC342" s="10" t="s">
        <v>413</v>
      </c>
      <c r="AD342" s="110" t="s">
        <v>413</v>
      </c>
      <c r="AE342" s="50" t="s">
        <v>413</v>
      </c>
      <c r="AF342" s="124"/>
      <c r="AG342" s="145" t="s">
        <v>1636</v>
      </c>
      <c r="AH342" t="str">
        <f>_xlfn.CONCAT(LEFT(Table1142021231727262928[[#This Row],[Location]],1),LEFT(Table1142021231727262928[[#This Row],[Location]],2),"-0",MID(Table1142021231727262928[[#This Row],[Location]],4,1),":0",RIGHT(Table1142021231727262928[[#This Row],[Location]],1))</f>
        <v>DD3-02:04</v>
      </c>
    </row>
    <row r="343" spans="27:34" x14ac:dyDescent="0.35">
      <c r="AA343" s="10" t="s">
        <v>1160</v>
      </c>
      <c r="AB343" s="10" t="s">
        <v>55</v>
      </c>
      <c r="AC343" s="10" t="s">
        <v>1474</v>
      </c>
      <c r="AD343" s="110" t="s">
        <v>1461</v>
      </c>
      <c r="AE343" s="50" t="s">
        <v>3935</v>
      </c>
      <c r="AF343" s="124">
        <v>31</v>
      </c>
      <c r="AG343" s="145" t="s">
        <v>2353</v>
      </c>
      <c r="AH343" t="str">
        <f>_xlfn.CONCAT(LEFT(Table1142021231727262928[[#This Row],[Location]],1),LEFT(Table1142021231727262928[[#This Row],[Location]],2),"-0",MID(Table1142021231727262928[[#This Row],[Location]],4,1),":0",RIGHT(Table1142021231727262928[[#This Row],[Location]],1))</f>
        <v>DD3-03:01</v>
      </c>
    </row>
    <row r="344" spans="27:34" x14ac:dyDescent="0.35">
      <c r="AA344" s="10" t="s">
        <v>1160</v>
      </c>
      <c r="AB344" s="10" t="s">
        <v>54</v>
      </c>
      <c r="AC344" s="10" t="s">
        <v>1474</v>
      </c>
      <c r="AD344" s="110" t="s">
        <v>1461</v>
      </c>
      <c r="AE344" s="50" t="s">
        <v>3500</v>
      </c>
      <c r="AF344" s="124">
        <v>18</v>
      </c>
      <c r="AG344" s="145" t="s">
        <v>2353</v>
      </c>
      <c r="AH344" t="str">
        <f>_xlfn.CONCAT(LEFT(Table1142021231727262928[[#This Row],[Location]],1),LEFT(Table1142021231727262928[[#This Row],[Location]],2),"-0",MID(Table1142021231727262928[[#This Row],[Location]],4,1),":0",RIGHT(Table1142021231727262928[[#This Row],[Location]],1))</f>
        <v>DD3-03:02</v>
      </c>
    </row>
    <row r="345" spans="27:34" x14ac:dyDescent="0.35">
      <c r="AA345" s="10" t="s">
        <v>1160</v>
      </c>
      <c r="AB345" s="10" t="s">
        <v>53</v>
      </c>
      <c r="AC345" s="10" t="s">
        <v>413</v>
      </c>
      <c r="AD345" s="110" t="s">
        <v>413</v>
      </c>
      <c r="AE345" s="50" t="s">
        <v>413</v>
      </c>
      <c r="AF345" s="124"/>
      <c r="AG345" s="145" t="s">
        <v>1636</v>
      </c>
      <c r="AH345" t="str">
        <f>_xlfn.CONCAT(LEFT(Table1142021231727262928[[#This Row],[Location]],1),LEFT(Table1142021231727262928[[#This Row],[Location]],2),"-0",MID(Table1142021231727262928[[#This Row],[Location]],4,1),":0",RIGHT(Table1142021231727262928[[#This Row],[Location]],1))</f>
        <v>DD3-03:03</v>
      </c>
    </row>
    <row r="346" spans="27:34" x14ac:dyDescent="0.35">
      <c r="AA346" s="10" t="s">
        <v>1160</v>
      </c>
      <c r="AB346" s="10" t="s">
        <v>397</v>
      </c>
      <c r="AC346" s="10" t="s">
        <v>413</v>
      </c>
      <c r="AD346" s="110" t="s">
        <v>413</v>
      </c>
      <c r="AE346" s="50" t="s">
        <v>413</v>
      </c>
      <c r="AF346" s="124"/>
      <c r="AG346" s="145" t="s">
        <v>1636</v>
      </c>
      <c r="AH346" t="str">
        <f>_xlfn.CONCAT(LEFT(Table1142021231727262928[[#This Row],[Location]],1),LEFT(Table1142021231727262928[[#This Row],[Location]],2),"-0",MID(Table1142021231727262928[[#This Row],[Location]],4,1),":0",RIGHT(Table1142021231727262928[[#This Row],[Location]],1))</f>
        <v>DD3-03:04</v>
      </c>
    </row>
    <row r="347" spans="27:34" x14ac:dyDescent="0.35">
      <c r="AA347" s="10" t="s">
        <v>1161</v>
      </c>
      <c r="AB347" s="10" t="s">
        <v>58</v>
      </c>
      <c r="AC347" s="10" t="s">
        <v>1721</v>
      </c>
      <c r="AD347" s="111" t="s">
        <v>2098</v>
      </c>
      <c r="AE347" s="50" t="s">
        <v>4094</v>
      </c>
      <c r="AF347" s="124">
        <v>19</v>
      </c>
      <c r="AG347" s="145" t="s">
        <v>2353</v>
      </c>
      <c r="AH347" t="str">
        <f>_xlfn.CONCAT(LEFT(Table1142021231727262928[[#This Row],[Location]],1),LEFT(Table1142021231727262928[[#This Row],[Location]],2),"-0",MID(Table1142021231727262928[[#This Row],[Location]],4,1),":0",RIGHT(Table1142021231727262928[[#This Row],[Location]],1))</f>
        <v>DD3-04:01</v>
      </c>
    </row>
    <row r="348" spans="27:34" x14ac:dyDescent="0.35">
      <c r="AA348" s="10" t="s">
        <v>1161</v>
      </c>
      <c r="AB348" s="10" t="s">
        <v>57</v>
      </c>
      <c r="AC348" s="10" t="s">
        <v>819</v>
      </c>
      <c r="AD348" s="111" t="s">
        <v>2979</v>
      </c>
      <c r="AE348" s="50" t="s">
        <v>3605</v>
      </c>
      <c r="AF348" s="124">
        <v>30</v>
      </c>
      <c r="AG348" s="145" t="s">
        <v>2353</v>
      </c>
      <c r="AH348" t="str">
        <f>_xlfn.CONCAT(LEFT(Table1142021231727262928[[#This Row],[Location]],1),LEFT(Table1142021231727262928[[#This Row],[Location]],2),"-0",MID(Table1142021231727262928[[#This Row],[Location]],4,1),":0",RIGHT(Table1142021231727262928[[#This Row],[Location]],1))</f>
        <v>DD3-04:02</v>
      </c>
    </row>
    <row r="349" spans="27:34" x14ac:dyDescent="0.35">
      <c r="AA349" s="10" t="s">
        <v>1161</v>
      </c>
      <c r="AB349" s="10" t="s">
        <v>56</v>
      </c>
      <c r="AC349" s="10" t="s">
        <v>413</v>
      </c>
      <c r="AD349" s="111" t="s">
        <v>413</v>
      </c>
      <c r="AE349" s="50" t="s">
        <v>413</v>
      </c>
      <c r="AF349" s="124"/>
      <c r="AG349" s="145" t="s">
        <v>1636</v>
      </c>
      <c r="AH349" t="str">
        <f>_xlfn.CONCAT(LEFT(Table1142021231727262928[[#This Row],[Location]],1),LEFT(Table1142021231727262928[[#This Row],[Location]],2),"-0",MID(Table1142021231727262928[[#This Row],[Location]],4,1),":0",RIGHT(Table1142021231727262928[[#This Row],[Location]],1))</f>
        <v>DD3-04:03</v>
      </c>
    </row>
    <row r="350" spans="27:34" x14ac:dyDescent="0.35">
      <c r="AA350" s="10" t="s">
        <v>1161</v>
      </c>
      <c r="AB350" s="10" t="s">
        <v>394</v>
      </c>
      <c r="AC350" s="10" t="s">
        <v>413</v>
      </c>
      <c r="AD350" s="110" t="s">
        <v>413</v>
      </c>
      <c r="AE350" s="50" t="s">
        <v>413</v>
      </c>
      <c r="AF350" s="124"/>
      <c r="AG350" s="145" t="s">
        <v>1636</v>
      </c>
      <c r="AH350" t="str">
        <f>_xlfn.CONCAT(LEFT(Table1142021231727262928[[#This Row],[Location]],1),LEFT(Table1142021231727262928[[#This Row],[Location]],2),"-0",MID(Table1142021231727262928[[#This Row],[Location]],4,1),":0",RIGHT(Table1142021231727262928[[#This Row],[Location]],1))</f>
        <v>DD3-04:04</v>
      </c>
    </row>
    <row r="351" spans="27:34" x14ac:dyDescent="0.35">
      <c r="AA351" s="10" t="s">
        <v>1162</v>
      </c>
      <c r="AB351" s="10" t="s">
        <v>61</v>
      </c>
      <c r="AC351" s="10" t="s">
        <v>819</v>
      </c>
      <c r="AD351" s="111" t="s">
        <v>2979</v>
      </c>
      <c r="AE351" s="50" t="s">
        <v>3634</v>
      </c>
      <c r="AF351" s="124">
        <v>5</v>
      </c>
      <c r="AG351" s="145" t="s">
        <v>2353</v>
      </c>
      <c r="AH351" t="str">
        <f>_xlfn.CONCAT(LEFT(Table1142021231727262928[[#This Row],[Location]],1),LEFT(Table1142021231727262928[[#This Row],[Location]],2),"-0",MID(Table1142021231727262928[[#This Row],[Location]],4,1),":0",RIGHT(Table1142021231727262928[[#This Row],[Location]],1))</f>
        <v>DD3-05:01</v>
      </c>
    </row>
    <row r="352" spans="27:34" x14ac:dyDescent="0.35">
      <c r="AA352" s="10" t="s">
        <v>1162</v>
      </c>
      <c r="AB352" s="10" t="s">
        <v>60</v>
      </c>
      <c r="AC352" s="10" t="s">
        <v>1474</v>
      </c>
      <c r="AD352" s="111" t="s">
        <v>1461</v>
      </c>
      <c r="AE352" s="50" t="s">
        <v>3936</v>
      </c>
      <c r="AF352" s="124">
        <v>25</v>
      </c>
      <c r="AG352" s="145" t="s">
        <v>2353</v>
      </c>
      <c r="AH352" t="str">
        <f>_xlfn.CONCAT(LEFT(Table1142021231727262928[[#This Row],[Location]],1),LEFT(Table1142021231727262928[[#This Row],[Location]],2),"-0",MID(Table1142021231727262928[[#This Row],[Location]],4,1),":0",RIGHT(Table1142021231727262928[[#This Row],[Location]],1))</f>
        <v>DD3-05:02</v>
      </c>
    </row>
    <row r="353" spans="27:34" x14ac:dyDescent="0.35">
      <c r="AA353" s="10" t="s">
        <v>1162</v>
      </c>
      <c r="AB353" s="10" t="s">
        <v>59</v>
      </c>
      <c r="AC353" s="10" t="s">
        <v>1474</v>
      </c>
      <c r="AD353" s="111" t="s">
        <v>1461</v>
      </c>
      <c r="AE353" s="50" t="s">
        <v>3487</v>
      </c>
      <c r="AF353" s="124">
        <v>19</v>
      </c>
      <c r="AG353" s="145" t="s">
        <v>2353</v>
      </c>
      <c r="AH353" t="str">
        <f>_xlfn.CONCAT(LEFT(Table1142021231727262928[[#This Row],[Location]],1),LEFT(Table1142021231727262928[[#This Row],[Location]],2),"-0",MID(Table1142021231727262928[[#This Row],[Location]],4,1),":0",RIGHT(Table1142021231727262928[[#This Row],[Location]],1))</f>
        <v>DD3-05:03</v>
      </c>
    </row>
    <row r="354" spans="27:34" x14ac:dyDescent="0.35">
      <c r="AA354" s="10" t="s">
        <v>1162</v>
      </c>
      <c r="AB354" s="10" t="s">
        <v>391</v>
      </c>
      <c r="AC354" s="10" t="s">
        <v>413</v>
      </c>
      <c r="AD354" s="110" t="s">
        <v>413</v>
      </c>
      <c r="AE354" s="50" t="s">
        <v>413</v>
      </c>
      <c r="AF354" s="124"/>
      <c r="AG354" s="145" t="s">
        <v>1636</v>
      </c>
      <c r="AH354" t="str">
        <f>_xlfn.CONCAT(LEFT(Table1142021231727262928[[#This Row],[Location]],1),LEFT(Table1142021231727262928[[#This Row],[Location]],2),"-0",MID(Table1142021231727262928[[#This Row],[Location]],4,1),":0",RIGHT(Table1142021231727262928[[#This Row],[Location]],1))</f>
        <v>DD3-05:04</v>
      </c>
    </row>
    <row r="355" spans="27:34" x14ac:dyDescent="0.35">
      <c r="AA355" s="10" t="s">
        <v>1163</v>
      </c>
      <c r="AB355" s="10" t="s">
        <v>64</v>
      </c>
      <c r="AC355" s="10" t="s">
        <v>1474</v>
      </c>
      <c r="AD355" s="110" t="s">
        <v>1461</v>
      </c>
      <c r="AE355" s="50" t="s">
        <v>3944</v>
      </c>
      <c r="AF355" s="124">
        <v>21</v>
      </c>
      <c r="AG355" s="145" t="s">
        <v>2353</v>
      </c>
      <c r="AH355" t="str">
        <f>_xlfn.CONCAT(LEFT(Table1142021231727262928[[#This Row],[Location]],1),LEFT(Table1142021231727262928[[#This Row],[Location]],2),"-0",MID(Table1142021231727262928[[#This Row],[Location]],4,1),":0",RIGHT(Table1142021231727262928[[#This Row],[Location]],1))</f>
        <v>DD3-06:01</v>
      </c>
    </row>
    <row r="356" spans="27:34" x14ac:dyDescent="0.35">
      <c r="AA356" s="10" t="s">
        <v>1163</v>
      </c>
      <c r="AB356" s="10" t="s">
        <v>63</v>
      </c>
      <c r="AC356" s="10" t="s">
        <v>1474</v>
      </c>
      <c r="AD356" s="110" t="s">
        <v>1461</v>
      </c>
      <c r="AE356" s="50" t="s">
        <v>3943</v>
      </c>
      <c r="AF356" s="124">
        <v>28</v>
      </c>
      <c r="AG356" s="145" t="s">
        <v>2353</v>
      </c>
      <c r="AH356" t="str">
        <f>_xlfn.CONCAT(LEFT(Table1142021231727262928[[#This Row],[Location]],1),LEFT(Table1142021231727262928[[#This Row],[Location]],2),"-0",MID(Table1142021231727262928[[#This Row],[Location]],4,1),":0",RIGHT(Table1142021231727262928[[#This Row],[Location]],1))</f>
        <v>DD3-06:02</v>
      </c>
    </row>
    <row r="357" spans="27:34" x14ac:dyDescent="0.35">
      <c r="AA357" s="10" t="s">
        <v>1163</v>
      </c>
      <c r="AB357" s="10" t="s">
        <v>62</v>
      </c>
      <c r="AC357" s="10" t="s">
        <v>413</v>
      </c>
      <c r="AD357" s="110" t="s">
        <v>413</v>
      </c>
      <c r="AE357" s="50" t="s">
        <v>413</v>
      </c>
      <c r="AF357" s="124"/>
      <c r="AG357" s="145" t="s">
        <v>1636</v>
      </c>
      <c r="AH357" t="str">
        <f>_xlfn.CONCAT(LEFT(Table1142021231727262928[[#This Row],[Location]],1),LEFT(Table1142021231727262928[[#This Row],[Location]],2),"-0",MID(Table1142021231727262928[[#This Row],[Location]],4,1),":0",RIGHT(Table1142021231727262928[[#This Row],[Location]],1))</f>
        <v>DD3-06:03</v>
      </c>
    </row>
    <row r="358" spans="27:34" x14ac:dyDescent="0.35">
      <c r="AA358" s="10" t="s">
        <v>1163</v>
      </c>
      <c r="AB358" s="10" t="s">
        <v>388</v>
      </c>
      <c r="AC358" s="10" t="s">
        <v>413</v>
      </c>
      <c r="AD358" s="110" t="s">
        <v>413</v>
      </c>
      <c r="AE358" s="50" t="s">
        <v>413</v>
      </c>
      <c r="AF358" s="124"/>
      <c r="AG358" s="145" t="s">
        <v>1636</v>
      </c>
      <c r="AH358" t="str">
        <f>_xlfn.CONCAT(LEFT(Table1142021231727262928[[#This Row],[Location]],1),LEFT(Table1142021231727262928[[#This Row],[Location]],2),"-0",MID(Table1142021231727262928[[#This Row],[Location]],4,1),":0",RIGHT(Table1142021231727262928[[#This Row],[Location]],1))</f>
        <v>DD3-06:04</v>
      </c>
    </row>
    <row r="359" spans="27:34" x14ac:dyDescent="0.35">
      <c r="AA359" s="10" t="s">
        <v>1164</v>
      </c>
      <c r="AB359" s="10" t="s">
        <v>67</v>
      </c>
      <c r="AC359" s="10" t="s">
        <v>819</v>
      </c>
      <c r="AD359" s="110" t="s">
        <v>2979</v>
      </c>
      <c r="AE359" s="50" t="s">
        <v>3633</v>
      </c>
      <c r="AF359" s="124">
        <v>18</v>
      </c>
      <c r="AG359" s="145" t="s">
        <v>2353</v>
      </c>
      <c r="AH359" t="str">
        <f>_xlfn.CONCAT(LEFT(Table1142021231727262928[[#This Row],[Location]],1),LEFT(Table1142021231727262928[[#This Row],[Location]],2),"-0",MID(Table1142021231727262928[[#This Row],[Location]],4,1),":0",RIGHT(Table1142021231727262928[[#This Row],[Location]],1))</f>
        <v>DD3-07:01</v>
      </c>
    </row>
    <row r="360" spans="27:34" x14ac:dyDescent="0.35">
      <c r="AA360" s="10" t="s">
        <v>1164</v>
      </c>
      <c r="AB360" s="10" t="s">
        <v>66</v>
      </c>
      <c r="AC360" s="10" t="s">
        <v>819</v>
      </c>
      <c r="AD360" s="110" t="s">
        <v>2979</v>
      </c>
      <c r="AE360" s="50" t="s">
        <v>3629</v>
      </c>
      <c r="AF360" s="124">
        <v>31</v>
      </c>
      <c r="AG360" s="145" t="s">
        <v>2353</v>
      </c>
      <c r="AH360" t="str">
        <f>_xlfn.CONCAT(LEFT(Table1142021231727262928[[#This Row],[Location]],1),LEFT(Table1142021231727262928[[#This Row],[Location]],2),"-0",MID(Table1142021231727262928[[#This Row],[Location]],4,1),":0",RIGHT(Table1142021231727262928[[#This Row],[Location]],1))</f>
        <v>DD3-07:02</v>
      </c>
    </row>
    <row r="361" spans="27:34" x14ac:dyDescent="0.35">
      <c r="AA361" s="10" t="s">
        <v>1164</v>
      </c>
      <c r="AB361" s="10" t="s">
        <v>65</v>
      </c>
      <c r="AC361" s="10" t="s">
        <v>413</v>
      </c>
      <c r="AD361" s="110" t="s">
        <v>413</v>
      </c>
      <c r="AE361" s="50" t="s">
        <v>413</v>
      </c>
      <c r="AF361" s="124"/>
      <c r="AG361" s="145" t="s">
        <v>1636</v>
      </c>
      <c r="AH361" t="str">
        <f>_xlfn.CONCAT(LEFT(Table1142021231727262928[[#This Row],[Location]],1),LEFT(Table1142021231727262928[[#This Row],[Location]],2),"-0",MID(Table1142021231727262928[[#This Row],[Location]],4,1),":0",RIGHT(Table1142021231727262928[[#This Row],[Location]],1))</f>
        <v>DD3-07:03</v>
      </c>
    </row>
    <row r="362" spans="27:34" x14ac:dyDescent="0.35">
      <c r="AA362" s="10" t="s">
        <v>1164</v>
      </c>
      <c r="AB362" s="10" t="s">
        <v>385</v>
      </c>
      <c r="AC362" s="10" t="s">
        <v>413</v>
      </c>
      <c r="AD362" s="110" t="s">
        <v>413</v>
      </c>
      <c r="AE362" s="50" t="s">
        <v>413</v>
      </c>
      <c r="AF362" s="124"/>
      <c r="AG362" s="145" t="s">
        <v>1636</v>
      </c>
      <c r="AH362" t="str">
        <f>_xlfn.CONCAT(LEFT(Table1142021231727262928[[#This Row],[Location]],1),LEFT(Table1142021231727262928[[#This Row],[Location]],2),"-0",MID(Table1142021231727262928[[#This Row],[Location]],4,1),":0",RIGHT(Table1142021231727262928[[#This Row],[Location]],1))</f>
        <v>DD3-07:04</v>
      </c>
    </row>
    <row r="363" spans="27:34" x14ac:dyDescent="0.35">
      <c r="AA363" s="10" t="s">
        <v>585</v>
      </c>
      <c r="AB363" s="10" t="s">
        <v>545</v>
      </c>
      <c r="AC363" s="48" t="s">
        <v>1477</v>
      </c>
      <c r="AD363" s="110" t="s">
        <v>2033</v>
      </c>
      <c r="AE363" s="50" t="s">
        <v>3781</v>
      </c>
      <c r="AF363" s="124">
        <v>40</v>
      </c>
      <c r="AG363" s="145" t="s">
        <v>2353</v>
      </c>
      <c r="AH363" t="str">
        <f>_xlfn.CONCAT(LEFT(Table1142021231727262928[[#This Row],[Location]],1),LEFT(Table1142021231727262928[[#This Row],[Location]],2),"-0",MID(Table1142021231727262928[[#This Row],[Location]],4,1),":0",RIGHT(Table1142021231727262928[[#This Row],[Location]],1))</f>
        <v>EE1-01:01</v>
      </c>
    </row>
    <row r="364" spans="27:34" x14ac:dyDescent="0.35">
      <c r="AA364" s="10" t="s">
        <v>585</v>
      </c>
      <c r="AB364" s="10" t="s">
        <v>546</v>
      </c>
      <c r="AC364" s="10" t="s">
        <v>915</v>
      </c>
      <c r="AD364" s="110" t="s">
        <v>1100</v>
      </c>
      <c r="AE364" s="50" t="s">
        <v>3946</v>
      </c>
      <c r="AF364" s="124">
        <v>9</v>
      </c>
      <c r="AG364" s="145" t="s">
        <v>2353</v>
      </c>
      <c r="AH364" t="str">
        <f>_xlfn.CONCAT(LEFT(Table1142021231727262928[[#This Row],[Location]],1),LEFT(Table1142021231727262928[[#This Row],[Location]],2),"-0",MID(Table1142021231727262928[[#This Row],[Location]],4,1),":0",RIGHT(Table1142021231727262928[[#This Row],[Location]],1))</f>
        <v>EE1-01:02</v>
      </c>
    </row>
    <row r="365" spans="27:34" x14ac:dyDescent="0.35">
      <c r="AA365" s="10" t="s">
        <v>585</v>
      </c>
      <c r="AB365" s="10" t="s">
        <v>547</v>
      </c>
      <c r="AC365" s="10" t="s">
        <v>413</v>
      </c>
      <c r="AD365" s="110" t="s">
        <v>413</v>
      </c>
      <c r="AE365" s="50" t="s">
        <v>413</v>
      </c>
      <c r="AF365" s="124"/>
      <c r="AG365" s="145" t="s">
        <v>1636</v>
      </c>
      <c r="AH365" t="str">
        <f>_xlfn.CONCAT(LEFT(Table1142021231727262928[[#This Row],[Location]],1),LEFT(Table1142021231727262928[[#This Row],[Location]],2),"-0",MID(Table1142021231727262928[[#This Row],[Location]],4,1),":0",RIGHT(Table1142021231727262928[[#This Row],[Location]],1))</f>
        <v>EE1-01:03</v>
      </c>
    </row>
    <row r="366" spans="27:34" x14ac:dyDescent="0.35">
      <c r="AA366" s="10" t="s">
        <v>585</v>
      </c>
      <c r="AB366" s="10" t="s">
        <v>548</v>
      </c>
      <c r="AC366" s="10" t="s">
        <v>413</v>
      </c>
      <c r="AD366" s="110" t="s">
        <v>413</v>
      </c>
      <c r="AE366" s="50" t="s">
        <v>413</v>
      </c>
      <c r="AF366" s="124"/>
      <c r="AG366" s="145" t="s">
        <v>1636</v>
      </c>
      <c r="AH366" t="str">
        <f>_xlfn.CONCAT(LEFT(Table1142021231727262928[[#This Row],[Location]],1),LEFT(Table1142021231727262928[[#This Row],[Location]],2),"-0",MID(Table1142021231727262928[[#This Row],[Location]],4,1),":0",RIGHT(Table1142021231727262928[[#This Row],[Location]],1))</f>
        <v>EE1-01:04</v>
      </c>
    </row>
    <row r="367" spans="27:34" x14ac:dyDescent="0.35">
      <c r="AA367" s="10" t="s">
        <v>1165</v>
      </c>
      <c r="AB367" s="10" t="s">
        <v>549</v>
      </c>
      <c r="AC367" s="10" t="s">
        <v>834</v>
      </c>
      <c r="AD367" s="110" t="s">
        <v>1150</v>
      </c>
      <c r="AE367" s="50" t="s">
        <v>3783</v>
      </c>
      <c r="AF367" s="124">
        <v>36</v>
      </c>
      <c r="AG367" s="145" t="s">
        <v>2353</v>
      </c>
      <c r="AH367" t="str">
        <f>_xlfn.CONCAT(LEFT(Table1142021231727262928[[#This Row],[Location]],1),LEFT(Table1142021231727262928[[#This Row],[Location]],2),"-0",MID(Table1142021231727262928[[#This Row],[Location]],4,1),":0",RIGHT(Table1142021231727262928[[#This Row],[Location]],1))</f>
        <v>EE1-02:01</v>
      </c>
    </row>
    <row r="368" spans="27:34" x14ac:dyDescent="0.35">
      <c r="AA368" s="10" t="s">
        <v>1165</v>
      </c>
      <c r="AB368" s="10" t="s">
        <v>550</v>
      </c>
      <c r="AC368" s="10" t="s">
        <v>824</v>
      </c>
      <c r="AD368" s="110" t="s">
        <v>2107</v>
      </c>
      <c r="AE368" s="50" t="s">
        <v>3748</v>
      </c>
      <c r="AF368" s="124">
        <v>15</v>
      </c>
      <c r="AG368" s="145" t="s">
        <v>2353</v>
      </c>
      <c r="AH368" t="str">
        <f>_xlfn.CONCAT(LEFT(Table1142021231727262928[[#This Row],[Location]],1),LEFT(Table1142021231727262928[[#This Row],[Location]],2),"-0",MID(Table1142021231727262928[[#This Row],[Location]],4,1),":0",RIGHT(Table1142021231727262928[[#This Row],[Location]],1))</f>
        <v>EE1-02:02</v>
      </c>
    </row>
    <row r="369" spans="27:34" x14ac:dyDescent="0.35">
      <c r="AA369" s="10" t="s">
        <v>1165</v>
      </c>
      <c r="AB369" s="10" t="s">
        <v>551</v>
      </c>
      <c r="AC369" s="10" t="s">
        <v>413</v>
      </c>
      <c r="AD369" s="110" t="s">
        <v>413</v>
      </c>
      <c r="AE369" s="50" t="s">
        <v>413</v>
      </c>
      <c r="AF369" s="124"/>
      <c r="AG369" s="145" t="s">
        <v>1636</v>
      </c>
      <c r="AH369" t="str">
        <f>_xlfn.CONCAT(LEFT(Table1142021231727262928[[#This Row],[Location]],1),LEFT(Table1142021231727262928[[#This Row],[Location]],2),"-0",MID(Table1142021231727262928[[#This Row],[Location]],4,1),":0",RIGHT(Table1142021231727262928[[#This Row],[Location]],1))</f>
        <v>EE1-02:03</v>
      </c>
    </row>
    <row r="370" spans="27:34" x14ac:dyDescent="0.35">
      <c r="AA370" s="10" t="s">
        <v>1165</v>
      </c>
      <c r="AB370" s="10" t="s">
        <v>552</v>
      </c>
      <c r="AC370" s="10" t="s">
        <v>413</v>
      </c>
      <c r="AD370" s="110" t="s">
        <v>413</v>
      </c>
      <c r="AE370" s="50" t="s">
        <v>413</v>
      </c>
      <c r="AF370" s="124"/>
      <c r="AG370" s="145" t="s">
        <v>1636</v>
      </c>
      <c r="AH370" t="str">
        <f>_xlfn.CONCAT(LEFT(Table1142021231727262928[[#This Row],[Location]],1),LEFT(Table1142021231727262928[[#This Row],[Location]],2),"-0",MID(Table1142021231727262928[[#This Row],[Location]],4,1),":0",RIGHT(Table1142021231727262928[[#This Row],[Location]],1))</f>
        <v>EE1-02:04</v>
      </c>
    </row>
    <row r="371" spans="27:34" x14ac:dyDescent="0.35">
      <c r="AA371" s="10" t="s">
        <v>1166</v>
      </c>
      <c r="AB371" s="10" t="s">
        <v>553</v>
      </c>
      <c r="AC371" s="10" t="s">
        <v>824</v>
      </c>
      <c r="AD371" s="110" t="s">
        <v>2107</v>
      </c>
      <c r="AE371" s="50" t="s">
        <v>4121</v>
      </c>
      <c r="AF371" s="124">
        <v>12</v>
      </c>
      <c r="AG371" s="145" t="s">
        <v>2353</v>
      </c>
      <c r="AH371" t="str">
        <f>_xlfn.CONCAT(LEFT(Table1142021231727262928[[#This Row],[Location]],1),LEFT(Table1142021231727262928[[#This Row],[Location]],2),"-0",MID(Table1142021231727262928[[#This Row],[Location]],4,1),":0",RIGHT(Table1142021231727262928[[#This Row],[Location]],1))</f>
        <v>EE1-03:01</v>
      </c>
    </row>
    <row r="372" spans="27:34" x14ac:dyDescent="0.35">
      <c r="AA372" s="10" t="s">
        <v>1166</v>
      </c>
      <c r="AB372" s="10" t="s">
        <v>554</v>
      </c>
      <c r="AC372" s="10" t="s">
        <v>4138</v>
      </c>
      <c r="AD372" s="110" t="s">
        <v>4154</v>
      </c>
      <c r="AE372" s="50" t="s">
        <v>4122</v>
      </c>
      <c r="AF372" s="124">
        <v>12</v>
      </c>
      <c r="AG372" s="145" t="s">
        <v>2353</v>
      </c>
      <c r="AH372" t="str">
        <f>_xlfn.CONCAT(LEFT(Table1142021231727262928[[#This Row],[Location]],1),LEFT(Table1142021231727262928[[#This Row],[Location]],2),"-0",MID(Table1142021231727262928[[#This Row],[Location]],4,1),":0",RIGHT(Table1142021231727262928[[#This Row],[Location]],1))</f>
        <v>EE1-03:02</v>
      </c>
    </row>
    <row r="373" spans="27:34" x14ac:dyDescent="0.35">
      <c r="AA373" s="10" t="s">
        <v>1166</v>
      </c>
      <c r="AB373" s="10" t="s">
        <v>555</v>
      </c>
      <c r="AC373" s="10" t="s">
        <v>1477</v>
      </c>
      <c r="AD373" s="110" t="s">
        <v>2033</v>
      </c>
      <c r="AE373" s="50" t="s">
        <v>3775</v>
      </c>
      <c r="AF373" s="124">
        <v>15</v>
      </c>
      <c r="AG373" s="145" t="s">
        <v>2353</v>
      </c>
      <c r="AH373" t="str">
        <f>_xlfn.CONCAT(LEFT(Table1142021231727262928[[#This Row],[Location]],1),LEFT(Table1142021231727262928[[#This Row],[Location]],2),"-0",MID(Table1142021231727262928[[#This Row],[Location]],4,1),":0",RIGHT(Table1142021231727262928[[#This Row],[Location]],1))</f>
        <v>EE1-03:03</v>
      </c>
    </row>
    <row r="374" spans="27:34" x14ac:dyDescent="0.35">
      <c r="AA374" s="10" t="s">
        <v>1166</v>
      </c>
      <c r="AB374" s="10" t="s">
        <v>556</v>
      </c>
      <c r="AC374" s="10" t="s">
        <v>824</v>
      </c>
      <c r="AD374" s="110" t="s">
        <v>2107</v>
      </c>
      <c r="AE374" s="50" t="s">
        <v>3926</v>
      </c>
      <c r="AF374" s="124">
        <v>10</v>
      </c>
      <c r="AG374" s="145" t="s">
        <v>2353</v>
      </c>
      <c r="AH374" t="str">
        <f>_xlfn.CONCAT(LEFT(Table1142021231727262928[[#This Row],[Location]],1),LEFT(Table1142021231727262928[[#This Row],[Location]],2),"-0",MID(Table1142021231727262928[[#This Row],[Location]],4,1),":0",RIGHT(Table1142021231727262928[[#This Row],[Location]],1))</f>
        <v>EE1-03:04</v>
      </c>
    </row>
    <row r="375" spans="27:34" x14ac:dyDescent="0.35">
      <c r="AA375" s="10" t="s">
        <v>1167</v>
      </c>
      <c r="AB375" s="10" t="s">
        <v>557</v>
      </c>
      <c r="AC375" s="10" t="s">
        <v>4140</v>
      </c>
      <c r="AD375" s="110" t="s">
        <v>4155</v>
      </c>
      <c r="AE375" s="135" t="s">
        <v>4123</v>
      </c>
      <c r="AF375" s="126">
        <v>6</v>
      </c>
      <c r="AG375" s="145" t="s">
        <v>2353</v>
      </c>
      <c r="AH375" t="str">
        <f>_xlfn.CONCAT(LEFT(Table1142021231727262928[[#This Row],[Location]],1),LEFT(Table1142021231727262928[[#This Row],[Location]],2),"-0",MID(Table1142021231727262928[[#This Row],[Location]],4,1),":0",RIGHT(Table1142021231727262928[[#This Row],[Location]],1))</f>
        <v>EE1-04:01</v>
      </c>
    </row>
    <row r="376" spans="27:34" x14ac:dyDescent="0.35">
      <c r="AA376" s="10" t="s">
        <v>1167</v>
      </c>
      <c r="AB376" s="10" t="s">
        <v>558</v>
      </c>
      <c r="AC376" s="10" t="s">
        <v>4142</v>
      </c>
      <c r="AD376" s="110" t="s">
        <v>4156</v>
      </c>
      <c r="AE376" s="50" t="s">
        <v>4124</v>
      </c>
      <c r="AF376" s="124">
        <v>6</v>
      </c>
      <c r="AG376" s="145" t="s">
        <v>2353</v>
      </c>
      <c r="AH376" t="str">
        <f>_xlfn.CONCAT(LEFT(Table1142021231727262928[[#This Row],[Location]],1),LEFT(Table1142021231727262928[[#This Row],[Location]],2),"-0",MID(Table1142021231727262928[[#This Row],[Location]],4,1),":0",RIGHT(Table1142021231727262928[[#This Row],[Location]],1))</f>
        <v>EE1-04:02</v>
      </c>
    </row>
    <row r="377" spans="27:34" x14ac:dyDescent="0.35">
      <c r="AA377" s="10" t="s">
        <v>1167</v>
      </c>
      <c r="AB377" s="10" t="s">
        <v>559</v>
      </c>
      <c r="AC377" s="10" t="s">
        <v>1477</v>
      </c>
      <c r="AD377" s="110" t="s">
        <v>2033</v>
      </c>
      <c r="AE377" s="50" t="s">
        <v>3464</v>
      </c>
      <c r="AF377" s="124">
        <v>13</v>
      </c>
      <c r="AG377" s="145" t="s">
        <v>2353</v>
      </c>
      <c r="AH377" t="str">
        <f>_xlfn.CONCAT(LEFT(Table1142021231727262928[[#This Row],[Location]],1),LEFT(Table1142021231727262928[[#This Row],[Location]],2),"-0",MID(Table1142021231727262928[[#This Row],[Location]],4,1),":0",RIGHT(Table1142021231727262928[[#This Row],[Location]],1))</f>
        <v>EE1-04:03</v>
      </c>
    </row>
    <row r="378" spans="27:34" x14ac:dyDescent="0.35">
      <c r="AA378" s="10" t="s">
        <v>1167</v>
      </c>
      <c r="AB378" s="10" t="s">
        <v>560</v>
      </c>
      <c r="AC378" s="10" t="s">
        <v>824</v>
      </c>
      <c r="AD378" s="110" t="s">
        <v>2107</v>
      </c>
      <c r="AE378" s="50" t="s">
        <v>3925</v>
      </c>
      <c r="AF378" s="124">
        <v>22</v>
      </c>
      <c r="AG378" s="145" t="s">
        <v>2353</v>
      </c>
      <c r="AH378" t="str">
        <f>_xlfn.CONCAT(LEFT(Table1142021231727262928[[#This Row],[Location]],1),LEFT(Table1142021231727262928[[#This Row],[Location]],2),"-0",MID(Table1142021231727262928[[#This Row],[Location]],4,1),":0",RIGHT(Table1142021231727262928[[#This Row],[Location]],1))</f>
        <v>EE1-04:04</v>
      </c>
    </row>
    <row r="379" spans="27:34" x14ac:dyDescent="0.35">
      <c r="AA379" s="10" t="s">
        <v>601</v>
      </c>
      <c r="AB379" s="10" t="s">
        <v>561</v>
      </c>
      <c r="AC379" s="10" t="s">
        <v>1477</v>
      </c>
      <c r="AD379" s="110" t="s">
        <v>2033</v>
      </c>
      <c r="AE379" s="50" t="s">
        <v>4125</v>
      </c>
      <c r="AF379" s="124">
        <v>9</v>
      </c>
      <c r="AG379" s="145" t="s">
        <v>2353</v>
      </c>
      <c r="AH379" t="str">
        <f>_xlfn.CONCAT(LEFT(Table1142021231727262928[[#This Row],[Location]],1),LEFT(Table1142021231727262928[[#This Row],[Location]],2),"-0",MID(Table1142021231727262928[[#This Row],[Location]],4,1),":0",RIGHT(Table1142021231727262928[[#This Row],[Location]],1))</f>
        <v>EE1-05:01</v>
      </c>
    </row>
    <row r="380" spans="27:34" x14ac:dyDescent="0.35">
      <c r="AA380" s="10" t="s">
        <v>601</v>
      </c>
      <c r="AB380" s="10" t="s">
        <v>562</v>
      </c>
      <c r="AC380" s="10" t="s">
        <v>1477</v>
      </c>
      <c r="AD380" s="110" t="s">
        <v>2033</v>
      </c>
      <c r="AE380" s="50" t="s">
        <v>4126</v>
      </c>
      <c r="AF380" s="124">
        <v>11</v>
      </c>
      <c r="AG380" s="145" t="s">
        <v>2353</v>
      </c>
      <c r="AH380" t="str">
        <f>_xlfn.CONCAT(LEFT(Table1142021231727262928[[#This Row],[Location]],1),LEFT(Table1142021231727262928[[#This Row],[Location]],2),"-0",MID(Table1142021231727262928[[#This Row],[Location]],4,1),":0",RIGHT(Table1142021231727262928[[#This Row],[Location]],1))</f>
        <v>EE1-05:02</v>
      </c>
    </row>
    <row r="381" spans="27:34" x14ac:dyDescent="0.35">
      <c r="AA381" s="10" t="s">
        <v>601</v>
      </c>
      <c r="AB381" s="10" t="s">
        <v>563</v>
      </c>
      <c r="AC381" s="10" t="s">
        <v>1477</v>
      </c>
      <c r="AD381" s="110" t="s">
        <v>2033</v>
      </c>
      <c r="AE381" s="50" t="s">
        <v>4127</v>
      </c>
      <c r="AF381" s="124">
        <v>7</v>
      </c>
      <c r="AG381" s="145" t="s">
        <v>2353</v>
      </c>
      <c r="AH381" t="str">
        <f>_xlfn.CONCAT(LEFT(Table1142021231727262928[[#This Row],[Location]],1),LEFT(Table1142021231727262928[[#This Row],[Location]],2),"-0",MID(Table1142021231727262928[[#This Row],[Location]],4,1),":0",RIGHT(Table1142021231727262928[[#This Row],[Location]],1))</f>
        <v>EE1-05:03</v>
      </c>
    </row>
    <row r="382" spans="27:34" x14ac:dyDescent="0.35">
      <c r="AA382" s="10" t="s">
        <v>601</v>
      </c>
      <c r="AB382" s="10" t="s">
        <v>564</v>
      </c>
      <c r="AC382" s="10" t="s">
        <v>4138</v>
      </c>
      <c r="AD382" s="110" t="s">
        <v>4157</v>
      </c>
      <c r="AE382" s="50" t="s">
        <v>4128</v>
      </c>
      <c r="AF382" s="124">
        <v>15</v>
      </c>
      <c r="AG382" s="145" t="s">
        <v>2353</v>
      </c>
      <c r="AH382" t="str">
        <f>_xlfn.CONCAT(LEFT(Table1142021231727262928[[#This Row],[Location]],1),LEFT(Table1142021231727262928[[#This Row],[Location]],2),"-0",MID(Table1142021231727262928[[#This Row],[Location]],4,1),":0",RIGHT(Table1142021231727262928[[#This Row],[Location]],1))</f>
        <v>EE1-05:04</v>
      </c>
    </row>
    <row r="383" spans="27:34" x14ac:dyDescent="0.35">
      <c r="AA383" s="10" t="s">
        <v>601</v>
      </c>
      <c r="AB383" s="10" t="s">
        <v>564</v>
      </c>
      <c r="AC383" s="10" t="s">
        <v>4140</v>
      </c>
      <c r="AD383" s="110" t="s">
        <v>4158</v>
      </c>
      <c r="AE383" s="50" t="s">
        <v>4129</v>
      </c>
      <c r="AF383" s="124">
        <v>4</v>
      </c>
      <c r="AG383" s="145" t="s">
        <v>2353</v>
      </c>
      <c r="AH383" t="str">
        <f>_xlfn.CONCAT(LEFT(Table1142021231727262928[[#This Row],[Location]],1),LEFT(Table1142021231727262928[[#This Row],[Location]],2),"-0",MID(Table1142021231727262928[[#This Row],[Location]],4,1),":0",RIGHT(Table1142021231727262928[[#This Row],[Location]],1))</f>
        <v>EE1-05:04</v>
      </c>
    </row>
    <row r="384" spans="27:34" x14ac:dyDescent="0.35">
      <c r="AA384" s="10" t="s">
        <v>611</v>
      </c>
      <c r="AB384" s="10" t="s">
        <v>565</v>
      </c>
      <c r="AC384" s="10" t="s">
        <v>1477</v>
      </c>
      <c r="AD384" s="110" t="s">
        <v>2033</v>
      </c>
      <c r="AE384" s="50" t="s">
        <v>3776</v>
      </c>
      <c r="AF384" s="124">
        <v>23</v>
      </c>
      <c r="AG384" s="145" t="s">
        <v>2353</v>
      </c>
      <c r="AH384" t="str">
        <f>_xlfn.CONCAT(LEFT(Table1142021231727262928[[#This Row],[Location]],1),LEFT(Table1142021231727262928[[#This Row],[Location]],2),"-0",MID(Table1142021231727262928[[#This Row],[Location]],4,1),":0",RIGHT(Table1142021231727262928[[#This Row],[Location]],1))</f>
        <v>EE1-06:01</v>
      </c>
    </row>
    <row r="385" spans="27:34" x14ac:dyDescent="0.35">
      <c r="AA385" s="10" t="s">
        <v>611</v>
      </c>
      <c r="AB385" s="10" t="s">
        <v>566</v>
      </c>
      <c r="AC385" s="10" t="s">
        <v>824</v>
      </c>
      <c r="AD385" s="110" t="s">
        <v>2107</v>
      </c>
      <c r="AE385" s="50" t="s">
        <v>3746</v>
      </c>
      <c r="AF385" s="124">
        <v>17</v>
      </c>
      <c r="AG385" s="145" t="s">
        <v>2353</v>
      </c>
      <c r="AH385" t="str">
        <f>_xlfn.CONCAT(LEFT(Table1142021231727262928[[#This Row],[Location]],1),LEFT(Table1142021231727262928[[#This Row],[Location]],2),"-0",MID(Table1142021231727262928[[#This Row],[Location]],4,1),":0",RIGHT(Table1142021231727262928[[#This Row],[Location]],1))</f>
        <v>EE1-06:02</v>
      </c>
    </row>
    <row r="386" spans="27:34" x14ac:dyDescent="0.35">
      <c r="AA386" s="10" t="s">
        <v>611</v>
      </c>
      <c r="AB386" s="10" t="s">
        <v>567</v>
      </c>
      <c r="AC386" s="10" t="s">
        <v>413</v>
      </c>
      <c r="AD386" s="110" t="s">
        <v>413</v>
      </c>
      <c r="AE386" s="50" t="s">
        <v>413</v>
      </c>
      <c r="AF386" s="124"/>
      <c r="AG386" s="145" t="s">
        <v>1636</v>
      </c>
      <c r="AH386" t="str">
        <f>_xlfn.CONCAT(LEFT(Table1142021231727262928[[#This Row],[Location]],1),LEFT(Table1142021231727262928[[#This Row],[Location]],2),"-0",MID(Table1142021231727262928[[#This Row],[Location]],4,1),":0",RIGHT(Table1142021231727262928[[#This Row],[Location]],1))</f>
        <v>EE1-06:03</v>
      </c>
    </row>
    <row r="387" spans="27:34" x14ac:dyDescent="0.35">
      <c r="AA387" s="10" t="s">
        <v>623</v>
      </c>
      <c r="AB387" s="10" t="s">
        <v>569</v>
      </c>
      <c r="AC387" s="10" t="s">
        <v>413</v>
      </c>
      <c r="AD387" s="110" t="s">
        <v>413</v>
      </c>
      <c r="AE387" s="50" t="s">
        <v>413</v>
      </c>
      <c r="AF387" s="124"/>
      <c r="AG387" s="145" t="s">
        <v>1636</v>
      </c>
      <c r="AH387" t="str">
        <f>_xlfn.CONCAT(LEFT(Table1142021231727262928[[#This Row],[Location]],1),LEFT(Table1142021231727262928[[#This Row],[Location]],2),"-0",MID(Table1142021231727262928[[#This Row],[Location]],4,1),":0",RIGHT(Table1142021231727262928[[#This Row],[Location]],1))</f>
        <v>EE1-07:01</v>
      </c>
    </row>
    <row r="388" spans="27:34" x14ac:dyDescent="0.35">
      <c r="AA388" s="10" t="s">
        <v>623</v>
      </c>
      <c r="AB388" s="10" t="s">
        <v>570</v>
      </c>
      <c r="AC388" s="10" t="s">
        <v>413</v>
      </c>
      <c r="AD388" s="110" t="s">
        <v>413</v>
      </c>
      <c r="AE388" s="50" t="s">
        <v>413</v>
      </c>
      <c r="AF388" s="124"/>
      <c r="AG388" s="145" t="s">
        <v>1636</v>
      </c>
      <c r="AH388" t="str">
        <f>_xlfn.CONCAT(LEFT(Table1142021231727262928[[#This Row],[Location]],1),LEFT(Table1142021231727262928[[#This Row],[Location]],2),"-0",MID(Table1142021231727262928[[#This Row],[Location]],4,1),":0",RIGHT(Table1142021231727262928[[#This Row],[Location]],1))</f>
        <v>EE1-07:02</v>
      </c>
    </row>
    <row r="389" spans="27:34" x14ac:dyDescent="0.35">
      <c r="AA389" s="10" t="s">
        <v>623</v>
      </c>
      <c r="AB389" s="10" t="s">
        <v>571</v>
      </c>
      <c r="AC389" s="10" t="s">
        <v>413</v>
      </c>
      <c r="AD389" s="110" t="s">
        <v>413</v>
      </c>
      <c r="AE389" s="50" t="s">
        <v>413</v>
      </c>
      <c r="AF389" s="124"/>
      <c r="AG389" s="145" t="s">
        <v>1636</v>
      </c>
      <c r="AH389" t="str">
        <f>_xlfn.CONCAT(LEFT(Table1142021231727262928[[#This Row],[Location]],1),LEFT(Table1142021231727262928[[#This Row],[Location]],2),"-0",MID(Table1142021231727262928[[#This Row],[Location]],4,1),":0",RIGHT(Table1142021231727262928[[#This Row],[Location]],1))</f>
        <v>EE1-07:03</v>
      </c>
    </row>
    <row r="390" spans="27:34" x14ac:dyDescent="0.35">
      <c r="AA390" s="10" t="s">
        <v>623</v>
      </c>
      <c r="AB390" s="10" t="s">
        <v>572</v>
      </c>
      <c r="AC390" s="10" t="s">
        <v>413</v>
      </c>
      <c r="AD390" s="110" t="s">
        <v>413</v>
      </c>
      <c r="AE390" s="50" t="s">
        <v>413</v>
      </c>
      <c r="AF390" s="124"/>
      <c r="AG390" s="145" t="s">
        <v>1636</v>
      </c>
      <c r="AH390" t="str">
        <f>_xlfn.CONCAT(LEFT(Table1142021231727262928[[#This Row],[Location]],1),LEFT(Table1142021231727262928[[#This Row],[Location]],2),"-0",MID(Table1142021231727262928[[#This Row],[Location]],4,1),":0",RIGHT(Table1142021231727262928[[#This Row],[Location]],1))</f>
        <v>EE1-07:04</v>
      </c>
    </row>
    <row r="391" spans="27:34" x14ac:dyDescent="0.35">
      <c r="AA391" s="10" t="s">
        <v>634</v>
      </c>
      <c r="AB391" s="10" t="s">
        <v>573</v>
      </c>
      <c r="AC391" s="10" t="s">
        <v>413</v>
      </c>
      <c r="AD391" s="110" t="s">
        <v>413</v>
      </c>
      <c r="AE391" s="50" t="s">
        <v>413</v>
      </c>
      <c r="AF391" s="124"/>
      <c r="AG391" s="145" t="s">
        <v>1636</v>
      </c>
      <c r="AH391" t="str">
        <f>_xlfn.CONCAT(LEFT(Table1142021231727262928[[#This Row],[Location]],1),LEFT(Table1142021231727262928[[#This Row],[Location]],2),"-0",MID(Table1142021231727262928[[#This Row],[Location]],4,1),":0",RIGHT(Table1142021231727262928[[#This Row],[Location]],1))</f>
        <v>EE2-01:01</v>
      </c>
    </row>
    <row r="392" spans="27:34" x14ac:dyDescent="0.35">
      <c r="AA392" s="10" t="s">
        <v>634</v>
      </c>
      <c r="AB392" s="10" t="s">
        <v>574</v>
      </c>
      <c r="AC392" s="10" t="s">
        <v>413</v>
      </c>
      <c r="AD392" s="110" t="s">
        <v>413</v>
      </c>
      <c r="AE392" s="50" t="s">
        <v>413</v>
      </c>
      <c r="AF392" s="124"/>
      <c r="AG392" s="145" t="s">
        <v>1636</v>
      </c>
      <c r="AH392" t="str">
        <f>_xlfn.CONCAT(LEFT(Table1142021231727262928[[#This Row],[Location]],1),LEFT(Table1142021231727262928[[#This Row],[Location]],2),"-0",MID(Table1142021231727262928[[#This Row],[Location]],4,1),":0",RIGHT(Table1142021231727262928[[#This Row],[Location]],1))</f>
        <v>EE2-01:02</v>
      </c>
    </row>
    <row r="393" spans="27:34" x14ac:dyDescent="0.35">
      <c r="AA393" s="10" t="s">
        <v>634</v>
      </c>
      <c r="AB393" s="10" t="s">
        <v>575</v>
      </c>
      <c r="AC393" s="10" t="s">
        <v>413</v>
      </c>
      <c r="AD393" s="110" t="s">
        <v>413</v>
      </c>
      <c r="AE393" s="50" t="s">
        <v>413</v>
      </c>
      <c r="AF393" s="124"/>
      <c r="AG393" s="145" t="s">
        <v>1636</v>
      </c>
      <c r="AH393" t="str">
        <f>_xlfn.CONCAT(LEFT(Table1142021231727262928[[#This Row],[Location]],1),LEFT(Table1142021231727262928[[#This Row],[Location]],2),"-0",MID(Table1142021231727262928[[#This Row],[Location]],4,1),":0",RIGHT(Table1142021231727262928[[#This Row],[Location]],1))</f>
        <v>EE2-01:03</v>
      </c>
    </row>
    <row r="394" spans="27:34" x14ac:dyDescent="0.35">
      <c r="AA394" s="10" t="s">
        <v>634</v>
      </c>
      <c r="AB394" s="10" t="s">
        <v>576</v>
      </c>
      <c r="AC394" s="10" t="s">
        <v>413</v>
      </c>
      <c r="AD394" s="110" t="s">
        <v>413</v>
      </c>
      <c r="AE394" s="50" t="s">
        <v>413</v>
      </c>
      <c r="AF394" s="124"/>
      <c r="AG394" s="145" t="s">
        <v>1636</v>
      </c>
      <c r="AH394" t="str">
        <f>_xlfn.CONCAT(LEFT(Table1142021231727262928[[#This Row],[Location]],1),LEFT(Table1142021231727262928[[#This Row],[Location]],2),"-0",MID(Table1142021231727262928[[#This Row],[Location]],4,1),":0",RIGHT(Table1142021231727262928[[#This Row],[Location]],1))</f>
        <v>EE2-01:04</v>
      </c>
    </row>
    <row r="395" spans="27:34" x14ac:dyDescent="0.35">
      <c r="AA395" s="10" t="s">
        <v>640</v>
      </c>
      <c r="AB395" s="10" t="s">
        <v>577</v>
      </c>
      <c r="AC395" s="107" t="s">
        <v>413</v>
      </c>
      <c r="AD395" s="110" t="s">
        <v>413</v>
      </c>
      <c r="AE395" s="50" t="s">
        <v>413</v>
      </c>
      <c r="AF395" s="124"/>
      <c r="AG395" s="145" t="s">
        <v>1636</v>
      </c>
      <c r="AH395" t="str">
        <f>_xlfn.CONCAT(LEFT(Table1142021231727262928[[#This Row],[Location]],1),LEFT(Table1142021231727262928[[#This Row],[Location]],2),"-0",MID(Table1142021231727262928[[#This Row],[Location]],4,1),":0",RIGHT(Table1142021231727262928[[#This Row],[Location]],1))</f>
        <v>EE2-02:01</v>
      </c>
    </row>
    <row r="396" spans="27:34" x14ac:dyDescent="0.35">
      <c r="AA396" s="10" t="s">
        <v>640</v>
      </c>
      <c r="AB396" s="10" t="s">
        <v>578</v>
      </c>
      <c r="AC396" s="10" t="s">
        <v>413</v>
      </c>
      <c r="AD396" s="110" t="s">
        <v>413</v>
      </c>
      <c r="AE396" s="50" t="s">
        <v>413</v>
      </c>
      <c r="AF396" s="124"/>
      <c r="AG396" s="145" t="s">
        <v>1636</v>
      </c>
      <c r="AH396" t="str">
        <f>_xlfn.CONCAT(LEFT(Table1142021231727262928[[#This Row],[Location]],1),LEFT(Table1142021231727262928[[#This Row],[Location]],2),"-0",MID(Table1142021231727262928[[#This Row],[Location]],4,1),":0",RIGHT(Table1142021231727262928[[#This Row],[Location]],1))</f>
        <v>EE2-02:02</v>
      </c>
    </row>
    <row r="397" spans="27:34" x14ac:dyDescent="0.35">
      <c r="AA397" s="10" t="s">
        <v>640</v>
      </c>
      <c r="AB397" s="10" t="s">
        <v>579</v>
      </c>
      <c r="AC397" s="10" t="s">
        <v>413</v>
      </c>
      <c r="AD397" s="110" t="s">
        <v>413</v>
      </c>
      <c r="AE397" s="50" t="s">
        <v>413</v>
      </c>
      <c r="AF397" s="124"/>
      <c r="AG397" s="145" t="s">
        <v>1636</v>
      </c>
      <c r="AH397" t="str">
        <f>_xlfn.CONCAT(LEFT(Table1142021231727262928[[#This Row],[Location]],1),LEFT(Table1142021231727262928[[#This Row],[Location]],2),"-0",MID(Table1142021231727262928[[#This Row],[Location]],4,1),":0",RIGHT(Table1142021231727262928[[#This Row],[Location]],1))</f>
        <v>EE2-02:03</v>
      </c>
    </row>
    <row r="398" spans="27:34" x14ac:dyDescent="0.35">
      <c r="AA398" s="10" t="s">
        <v>640</v>
      </c>
      <c r="AB398" s="10" t="s">
        <v>580</v>
      </c>
      <c r="AC398" s="10" t="s">
        <v>413</v>
      </c>
      <c r="AD398" s="110" t="s">
        <v>413</v>
      </c>
      <c r="AE398" s="50" t="s">
        <v>413</v>
      </c>
      <c r="AF398" s="124"/>
      <c r="AG398" s="145" t="s">
        <v>1636</v>
      </c>
      <c r="AH398" t="str">
        <f>_xlfn.CONCAT(LEFT(Table1142021231727262928[[#This Row],[Location]],1),LEFT(Table1142021231727262928[[#This Row],[Location]],2),"-0",MID(Table1142021231727262928[[#This Row],[Location]],4,1),":0",RIGHT(Table1142021231727262928[[#This Row],[Location]],1))</f>
        <v>EE2-02:04</v>
      </c>
    </row>
    <row r="399" spans="27:34" x14ac:dyDescent="0.35">
      <c r="AA399" s="10" t="s">
        <v>652</v>
      </c>
      <c r="AB399" s="10" t="s">
        <v>581</v>
      </c>
      <c r="AC399" s="10" t="s">
        <v>413</v>
      </c>
      <c r="AD399" s="110" t="s">
        <v>413</v>
      </c>
      <c r="AE399" s="50" t="s">
        <v>413</v>
      </c>
      <c r="AF399" s="124"/>
      <c r="AG399" s="145" t="s">
        <v>1636</v>
      </c>
      <c r="AH399" t="str">
        <f>_xlfn.CONCAT(LEFT(Table1142021231727262928[[#This Row],[Location]],1),LEFT(Table1142021231727262928[[#This Row],[Location]],2),"-0",MID(Table1142021231727262928[[#This Row],[Location]],4,1),":0",RIGHT(Table1142021231727262928[[#This Row],[Location]],1))</f>
        <v>EE2-03:01</v>
      </c>
    </row>
    <row r="400" spans="27:34" x14ac:dyDescent="0.35">
      <c r="AA400" s="10" t="s">
        <v>652</v>
      </c>
      <c r="AB400" s="10" t="s">
        <v>582</v>
      </c>
      <c r="AC400" s="10" t="s">
        <v>413</v>
      </c>
      <c r="AD400" s="110" t="s">
        <v>413</v>
      </c>
      <c r="AE400" s="50" t="s">
        <v>413</v>
      </c>
      <c r="AF400" s="124"/>
      <c r="AG400" s="145" t="s">
        <v>1636</v>
      </c>
      <c r="AH400" t="str">
        <f>_xlfn.CONCAT(LEFT(Table1142021231727262928[[#This Row],[Location]],1),LEFT(Table1142021231727262928[[#This Row],[Location]],2),"-0",MID(Table1142021231727262928[[#This Row],[Location]],4,1),":0",RIGHT(Table1142021231727262928[[#This Row],[Location]],1))</f>
        <v>EE2-03:02</v>
      </c>
    </row>
    <row r="401" spans="27:34" x14ac:dyDescent="0.35">
      <c r="AA401" s="10" t="s">
        <v>652</v>
      </c>
      <c r="AB401" s="10" t="s">
        <v>583</v>
      </c>
      <c r="AC401" s="10" t="s">
        <v>413</v>
      </c>
      <c r="AD401" s="110" t="s">
        <v>413</v>
      </c>
      <c r="AE401" s="50" t="s">
        <v>413</v>
      </c>
      <c r="AF401" s="124"/>
      <c r="AG401" s="145" t="s">
        <v>1636</v>
      </c>
      <c r="AH401" t="str">
        <f>_xlfn.CONCAT(LEFT(Table1142021231727262928[[#This Row],[Location]],1),LEFT(Table1142021231727262928[[#This Row],[Location]],2),"-0",MID(Table1142021231727262928[[#This Row],[Location]],4,1),":0",RIGHT(Table1142021231727262928[[#This Row],[Location]],1))</f>
        <v>EE2-03:03</v>
      </c>
    </row>
    <row r="402" spans="27:34" x14ac:dyDescent="0.35">
      <c r="AA402" s="10" t="s">
        <v>652</v>
      </c>
      <c r="AB402" s="10" t="s">
        <v>584</v>
      </c>
      <c r="AC402" s="10" t="s">
        <v>413</v>
      </c>
      <c r="AD402" s="110" t="s">
        <v>413</v>
      </c>
      <c r="AE402" s="50" t="s">
        <v>413</v>
      </c>
      <c r="AF402" s="124"/>
      <c r="AG402" s="145" t="s">
        <v>1636</v>
      </c>
      <c r="AH402" t="str">
        <f>_xlfn.CONCAT(LEFT(Table1142021231727262928[[#This Row],[Location]],1),LEFT(Table1142021231727262928[[#This Row],[Location]],2),"-0",MID(Table1142021231727262928[[#This Row],[Location]],4,1),":0",RIGHT(Table1142021231727262928[[#This Row],[Location]],1))</f>
        <v>EE2-03:04</v>
      </c>
    </row>
    <row r="403" spans="27:34" x14ac:dyDescent="0.35">
      <c r="AA403" s="48" t="s">
        <v>2113</v>
      </c>
      <c r="AB403" s="10" t="s">
        <v>1668</v>
      </c>
      <c r="AC403" s="48" t="s">
        <v>413</v>
      </c>
      <c r="AD403" s="110" t="s">
        <v>413</v>
      </c>
      <c r="AE403" s="50" t="s">
        <v>413</v>
      </c>
      <c r="AF403" s="124"/>
      <c r="AG403" s="145" t="s">
        <v>1636</v>
      </c>
      <c r="AH403" t="str">
        <f>_xlfn.CONCAT(LEFT(Table1142021231727262928[[#This Row],[Location]],1),LEFT(Table1142021231727262928[[#This Row],[Location]],2),"-0",MID(Table1142021231727262928[[#This Row],[Location]],4,1),":0",RIGHT(Table1142021231727262928[[#This Row],[Location]],1))</f>
        <v>EE2-04:01</v>
      </c>
    </row>
    <row r="404" spans="27:34" x14ac:dyDescent="0.35">
      <c r="AA404" s="48" t="s">
        <v>2113</v>
      </c>
      <c r="AB404" s="10" t="s">
        <v>1669</v>
      </c>
      <c r="AC404" s="48" t="s">
        <v>413</v>
      </c>
      <c r="AD404" s="110" t="s">
        <v>413</v>
      </c>
      <c r="AE404" s="50" t="s">
        <v>413</v>
      </c>
      <c r="AF404" s="124"/>
      <c r="AG404" s="145" t="s">
        <v>1636</v>
      </c>
      <c r="AH404" t="str">
        <f>_xlfn.CONCAT(LEFT(Table1142021231727262928[[#This Row],[Location]],1),LEFT(Table1142021231727262928[[#This Row],[Location]],2),"-0",MID(Table1142021231727262928[[#This Row],[Location]],4,1),":0",RIGHT(Table1142021231727262928[[#This Row],[Location]],1))</f>
        <v>EE2-04:02</v>
      </c>
    </row>
    <row r="405" spans="27:34" x14ac:dyDescent="0.35">
      <c r="AA405" s="48" t="s">
        <v>2113</v>
      </c>
      <c r="AB405" s="10" t="s">
        <v>1670</v>
      </c>
      <c r="AC405" s="48" t="s">
        <v>413</v>
      </c>
      <c r="AD405" s="110" t="s">
        <v>413</v>
      </c>
      <c r="AE405" s="50" t="s">
        <v>413</v>
      </c>
      <c r="AF405" s="124"/>
      <c r="AG405" s="145" t="s">
        <v>1636</v>
      </c>
      <c r="AH405" t="str">
        <f>_xlfn.CONCAT(LEFT(Table1142021231727262928[[#This Row],[Location]],1),LEFT(Table1142021231727262928[[#This Row],[Location]],2),"-0",MID(Table1142021231727262928[[#This Row],[Location]],4,1),":0",RIGHT(Table1142021231727262928[[#This Row],[Location]],1))</f>
        <v>EE2-04:03</v>
      </c>
    </row>
    <row r="406" spans="27:34" x14ac:dyDescent="0.35">
      <c r="AA406" s="48" t="s">
        <v>2113</v>
      </c>
      <c r="AB406" s="10" t="s">
        <v>1671</v>
      </c>
      <c r="AC406" s="48" t="s">
        <v>413</v>
      </c>
      <c r="AD406" s="110" t="s">
        <v>413</v>
      </c>
      <c r="AE406" s="50" t="s">
        <v>413</v>
      </c>
      <c r="AF406" s="124"/>
      <c r="AG406" s="145" t="s">
        <v>1636</v>
      </c>
      <c r="AH406" t="str">
        <f>_xlfn.CONCAT(LEFT(Table1142021231727262928[[#This Row],[Location]],1),LEFT(Table1142021231727262928[[#This Row],[Location]],2),"-0",MID(Table1142021231727262928[[#This Row],[Location]],4,1),":0",RIGHT(Table1142021231727262928[[#This Row],[Location]],1))</f>
        <v>EE2-04:04</v>
      </c>
    </row>
    <row r="407" spans="27:34" x14ac:dyDescent="0.35">
      <c r="AA407" s="48" t="s">
        <v>2114</v>
      </c>
      <c r="AB407" s="10" t="s">
        <v>1672</v>
      </c>
      <c r="AC407" s="48" t="s">
        <v>413</v>
      </c>
      <c r="AD407" s="110" t="s">
        <v>413</v>
      </c>
      <c r="AE407" s="50" t="s">
        <v>413</v>
      </c>
      <c r="AF407" s="124"/>
      <c r="AG407" s="145" t="s">
        <v>1636</v>
      </c>
      <c r="AH407" t="str">
        <f>_xlfn.CONCAT(LEFT(Table1142021231727262928[[#This Row],[Location]],1),LEFT(Table1142021231727262928[[#This Row],[Location]],2),"-0",MID(Table1142021231727262928[[#This Row],[Location]],4,1),":0",RIGHT(Table1142021231727262928[[#This Row],[Location]],1))</f>
        <v>EE2-05:01</v>
      </c>
    </row>
    <row r="408" spans="27:34" x14ac:dyDescent="0.35">
      <c r="AA408" s="48" t="s">
        <v>2114</v>
      </c>
      <c r="AB408" s="10" t="s">
        <v>1673</v>
      </c>
      <c r="AC408" s="48" t="s">
        <v>413</v>
      </c>
      <c r="AD408" s="110" t="s">
        <v>413</v>
      </c>
      <c r="AE408" s="50" t="s">
        <v>413</v>
      </c>
      <c r="AF408" s="124"/>
      <c r="AG408" s="145" t="s">
        <v>1636</v>
      </c>
      <c r="AH408" t="str">
        <f>_xlfn.CONCAT(LEFT(Table1142021231727262928[[#This Row],[Location]],1),LEFT(Table1142021231727262928[[#This Row],[Location]],2),"-0",MID(Table1142021231727262928[[#This Row],[Location]],4,1),":0",RIGHT(Table1142021231727262928[[#This Row],[Location]],1))</f>
        <v>EE2-05:02</v>
      </c>
    </row>
    <row r="409" spans="27:34" x14ac:dyDescent="0.35">
      <c r="AA409" s="48" t="s">
        <v>2114</v>
      </c>
      <c r="AB409" s="10" t="s">
        <v>1674</v>
      </c>
      <c r="AC409" s="48" t="s">
        <v>413</v>
      </c>
      <c r="AD409" s="110" t="s">
        <v>413</v>
      </c>
      <c r="AE409" s="50" t="s">
        <v>413</v>
      </c>
      <c r="AF409" s="124"/>
      <c r="AG409" s="145" t="s">
        <v>1636</v>
      </c>
      <c r="AH409" t="str">
        <f>_xlfn.CONCAT(LEFT(Table1142021231727262928[[#This Row],[Location]],1),LEFT(Table1142021231727262928[[#This Row],[Location]],2),"-0",MID(Table1142021231727262928[[#This Row],[Location]],4,1),":0",RIGHT(Table1142021231727262928[[#This Row],[Location]],1))</f>
        <v>EE2-05:03</v>
      </c>
    </row>
    <row r="410" spans="27:34" x14ac:dyDescent="0.35">
      <c r="AA410" s="48" t="s">
        <v>2114</v>
      </c>
      <c r="AB410" s="10" t="s">
        <v>1675</v>
      </c>
      <c r="AC410" s="48" t="s">
        <v>413</v>
      </c>
      <c r="AD410" s="110" t="s">
        <v>413</v>
      </c>
      <c r="AE410" s="50" t="s">
        <v>413</v>
      </c>
      <c r="AF410" s="124"/>
      <c r="AG410" s="145" t="s">
        <v>1636</v>
      </c>
      <c r="AH410" t="str">
        <f>_xlfn.CONCAT(LEFT(Table1142021231727262928[[#This Row],[Location]],1),LEFT(Table1142021231727262928[[#This Row],[Location]],2),"-0",MID(Table1142021231727262928[[#This Row],[Location]],4,1),":0",RIGHT(Table1142021231727262928[[#This Row],[Location]],1))</f>
        <v>EE2-05:04</v>
      </c>
    </row>
    <row r="411" spans="27:34" x14ac:dyDescent="0.35">
      <c r="AA411" s="48" t="s">
        <v>2115</v>
      </c>
      <c r="AB411" s="10" t="s">
        <v>1676</v>
      </c>
      <c r="AC411" s="48" t="s">
        <v>413</v>
      </c>
      <c r="AD411" s="110" t="s">
        <v>413</v>
      </c>
      <c r="AE411" s="50" t="s">
        <v>413</v>
      </c>
      <c r="AF411" s="124"/>
      <c r="AG411" s="145" t="s">
        <v>1636</v>
      </c>
      <c r="AH411" t="str">
        <f>_xlfn.CONCAT(LEFT(Table1142021231727262928[[#This Row],[Location]],1),LEFT(Table1142021231727262928[[#This Row],[Location]],2),"-0",MID(Table1142021231727262928[[#This Row],[Location]],4,1),":0",RIGHT(Table1142021231727262928[[#This Row],[Location]],1))</f>
        <v>EE2-06:01</v>
      </c>
    </row>
    <row r="412" spans="27:34" x14ac:dyDescent="0.35">
      <c r="AA412" s="48" t="s">
        <v>2115</v>
      </c>
      <c r="AB412" s="10" t="s">
        <v>1677</v>
      </c>
      <c r="AC412" s="48" t="s">
        <v>413</v>
      </c>
      <c r="AD412" s="110" t="s">
        <v>413</v>
      </c>
      <c r="AE412" s="50" t="s">
        <v>413</v>
      </c>
      <c r="AF412" s="124"/>
      <c r="AG412" s="145" t="s">
        <v>1636</v>
      </c>
      <c r="AH412" t="str">
        <f>_xlfn.CONCAT(LEFT(Table1142021231727262928[[#This Row],[Location]],1),LEFT(Table1142021231727262928[[#This Row],[Location]],2),"-0",MID(Table1142021231727262928[[#This Row],[Location]],4,1),":0",RIGHT(Table1142021231727262928[[#This Row],[Location]],1))</f>
        <v>EE2-06:02</v>
      </c>
    </row>
    <row r="413" spans="27:34" x14ac:dyDescent="0.35">
      <c r="AA413" s="48" t="s">
        <v>2115</v>
      </c>
      <c r="AB413" s="10" t="s">
        <v>1678</v>
      </c>
      <c r="AC413" s="48" t="s">
        <v>413</v>
      </c>
      <c r="AD413" s="110" t="s">
        <v>413</v>
      </c>
      <c r="AE413" s="50" t="s">
        <v>413</v>
      </c>
      <c r="AF413" s="124"/>
      <c r="AG413" s="145" t="s">
        <v>1636</v>
      </c>
      <c r="AH413" t="str">
        <f>_xlfn.CONCAT(LEFT(Table1142021231727262928[[#This Row],[Location]],1),LEFT(Table1142021231727262928[[#This Row],[Location]],2),"-0",MID(Table1142021231727262928[[#This Row],[Location]],4,1),":0",RIGHT(Table1142021231727262928[[#This Row],[Location]],1))</f>
        <v>EE2-06:03</v>
      </c>
    </row>
    <row r="414" spans="27:34" x14ac:dyDescent="0.35">
      <c r="AA414" s="48" t="s">
        <v>2115</v>
      </c>
      <c r="AB414" s="10" t="s">
        <v>1679</v>
      </c>
      <c r="AC414" s="48" t="s">
        <v>413</v>
      </c>
      <c r="AD414" s="110" t="s">
        <v>413</v>
      </c>
      <c r="AE414" s="50" t="s">
        <v>413</v>
      </c>
      <c r="AF414" s="124"/>
      <c r="AG414" s="145" t="s">
        <v>1636</v>
      </c>
      <c r="AH414" t="str">
        <f>_xlfn.CONCAT(LEFT(Table1142021231727262928[[#This Row],[Location]],1),LEFT(Table1142021231727262928[[#This Row],[Location]],2),"-0",MID(Table1142021231727262928[[#This Row],[Location]],4,1),":0",RIGHT(Table1142021231727262928[[#This Row],[Location]],1))</f>
        <v>EE2-06:04</v>
      </c>
    </row>
    <row r="415" spans="27:34" x14ac:dyDescent="0.35">
      <c r="AA415" s="48" t="s">
        <v>2116</v>
      </c>
      <c r="AB415" s="10" t="s">
        <v>1680</v>
      </c>
      <c r="AC415" s="48" t="s">
        <v>413</v>
      </c>
      <c r="AD415" s="110" t="s">
        <v>413</v>
      </c>
      <c r="AE415" s="50" t="s">
        <v>413</v>
      </c>
      <c r="AF415" s="124"/>
      <c r="AG415" s="145" t="s">
        <v>1636</v>
      </c>
      <c r="AH415" t="str">
        <f>_xlfn.CONCAT(LEFT(Table1142021231727262928[[#This Row],[Location]],1),LEFT(Table1142021231727262928[[#This Row],[Location]],2),"-0",MID(Table1142021231727262928[[#This Row],[Location]],4,1),":0",RIGHT(Table1142021231727262928[[#This Row],[Location]],1))</f>
        <v>EE2-07:01</v>
      </c>
    </row>
    <row r="416" spans="27:34" x14ac:dyDescent="0.35">
      <c r="AA416" s="48" t="s">
        <v>2116</v>
      </c>
      <c r="AB416" s="10" t="s">
        <v>1681</v>
      </c>
      <c r="AC416" s="48" t="s">
        <v>413</v>
      </c>
      <c r="AD416" s="110" t="s">
        <v>413</v>
      </c>
      <c r="AE416" s="50" t="s">
        <v>413</v>
      </c>
      <c r="AF416" s="124"/>
      <c r="AG416" s="145" t="s">
        <v>1636</v>
      </c>
      <c r="AH416" t="str">
        <f>_xlfn.CONCAT(LEFT(Table1142021231727262928[[#This Row],[Location]],1),LEFT(Table1142021231727262928[[#This Row],[Location]],2),"-0",MID(Table1142021231727262928[[#This Row],[Location]],4,1),":0",RIGHT(Table1142021231727262928[[#This Row],[Location]],1))</f>
        <v>EE2-07:02</v>
      </c>
    </row>
    <row r="417" spans="27:34" x14ac:dyDescent="0.35">
      <c r="AA417" s="48" t="s">
        <v>2116</v>
      </c>
      <c r="AB417" s="10" t="s">
        <v>1682</v>
      </c>
      <c r="AC417" s="48" t="s">
        <v>413</v>
      </c>
      <c r="AD417" s="110" t="s">
        <v>413</v>
      </c>
      <c r="AE417" s="50" t="s">
        <v>413</v>
      </c>
      <c r="AF417" s="124"/>
      <c r="AG417" s="145" t="s">
        <v>1636</v>
      </c>
      <c r="AH417" t="str">
        <f>_xlfn.CONCAT(LEFT(Table1142021231727262928[[#This Row],[Location]],1),LEFT(Table1142021231727262928[[#This Row],[Location]],2),"-0",MID(Table1142021231727262928[[#This Row],[Location]],4,1),":0",RIGHT(Table1142021231727262928[[#This Row],[Location]],1))</f>
        <v>EE2-07:03</v>
      </c>
    </row>
    <row r="418" spans="27:34" x14ac:dyDescent="0.35">
      <c r="AA418" s="48" t="s">
        <v>2116</v>
      </c>
      <c r="AB418" s="10" t="s">
        <v>1683</v>
      </c>
      <c r="AC418" s="48" t="s">
        <v>413</v>
      </c>
      <c r="AD418" s="110" t="s">
        <v>413</v>
      </c>
      <c r="AE418" s="50" t="s">
        <v>413</v>
      </c>
      <c r="AF418" s="124"/>
      <c r="AG418" s="145" t="s">
        <v>1636</v>
      </c>
      <c r="AH418" t="str">
        <f>_xlfn.CONCAT(LEFT(Table1142021231727262928[[#This Row],[Location]],1),LEFT(Table1142021231727262928[[#This Row],[Location]],2),"-0",MID(Table1142021231727262928[[#This Row],[Location]],4,1),":0",RIGHT(Table1142021231727262928[[#This Row],[Location]],1))</f>
        <v>EE2-07:04</v>
      </c>
    </row>
    <row r="419" spans="27:34" x14ac:dyDescent="0.35">
      <c r="AA419" s="48" t="s">
        <v>2117</v>
      </c>
      <c r="AB419" s="10" t="s">
        <v>1684</v>
      </c>
      <c r="AC419" s="48" t="s">
        <v>2092</v>
      </c>
      <c r="AD419" s="110" t="s">
        <v>2100</v>
      </c>
      <c r="AE419" s="50" t="s">
        <v>3619</v>
      </c>
      <c r="AF419" s="145">
        <v>49</v>
      </c>
      <c r="AG419" s="145" t="s">
        <v>2353</v>
      </c>
      <c r="AH419" t="str">
        <f>_xlfn.CONCAT(LEFT(Table1142021231727262928[[#This Row],[Location]],1),LEFT(Table1142021231727262928[[#This Row],[Location]],2),"-0",MID(Table1142021231727262928[[#This Row],[Location]],4,1),":0",RIGHT(Table1142021231727262928[[#This Row],[Location]],1))</f>
        <v>EE3-01:01</v>
      </c>
    </row>
    <row r="420" spans="27:34" x14ac:dyDescent="0.35">
      <c r="AA420" s="48" t="s">
        <v>2117</v>
      </c>
      <c r="AB420" s="10" t="s">
        <v>1685</v>
      </c>
      <c r="AC420" s="48" t="s">
        <v>413</v>
      </c>
      <c r="AD420" s="110" t="s">
        <v>413</v>
      </c>
      <c r="AE420" s="50" t="s">
        <v>413</v>
      </c>
      <c r="AF420" s="145"/>
      <c r="AG420" s="145" t="s">
        <v>1636</v>
      </c>
      <c r="AH420" t="str">
        <f>_xlfn.CONCAT(LEFT(Table1142021231727262928[[#This Row],[Location]],1),LEFT(Table1142021231727262928[[#This Row],[Location]],2),"-0",MID(Table1142021231727262928[[#This Row],[Location]],4,1),":0",RIGHT(Table1142021231727262928[[#This Row],[Location]],1))</f>
        <v>EE3-01:02</v>
      </c>
    </row>
    <row r="421" spans="27:34" x14ac:dyDescent="0.35">
      <c r="AA421" s="48" t="s">
        <v>2117</v>
      </c>
      <c r="AB421" s="10" t="s">
        <v>1686</v>
      </c>
      <c r="AC421" s="48" t="s">
        <v>413</v>
      </c>
      <c r="AD421" s="110" t="s">
        <v>413</v>
      </c>
      <c r="AE421" s="50" t="s">
        <v>413</v>
      </c>
      <c r="AF421" s="145"/>
      <c r="AG421" s="145" t="s">
        <v>1636</v>
      </c>
      <c r="AH421" t="str">
        <f>_xlfn.CONCAT(LEFT(Table1142021231727262928[[#This Row],[Location]],1),LEFT(Table1142021231727262928[[#This Row],[Location]],2),"-0",MID(Table1142021231727262928[[#This Row],[Location]],4,1),":0",RIGHT(Table1142021231727262928[[#This Row],[Location]],1))</f>
        <v>EE3-01:03</v>
      </c>
    </row>
    <row r="422" spans="27:34" x14ac:dyDescent="0.35">
      <c r="AA422" s="48" t="s">
        <v>2117</v>
      </c>
      <c r="AB422" s="10" t="s">
        <v>1687</v>
      </c>
      <c r="AC422" s="48" t="s">
        <v>413</v>
      </c>
      <c r="AD422" s="110" t="s">
        <v>413</v>
      </c>
      <c r="AE422" s="50" t="s">
        <v>413</v>
      </c>
      <c r="AF422" s="145"/>
      <c r="AG422" s="145" t="s">
        <v>1636</v>
      </c>
      <c r="AH422" t="str">
        <f>_xlfn.CONCAT(LEFT(Table1142021231727262928[[#This Row],[Location]],1),LEFT(Table1142021231727262928[[#This Row],[Location]],2),"-0",MID(Table1142021231727262928[[#This Row],[Location]],4,1),":0",RIGHT(Table1142021231727262928[[#This Row],[Location]],1))</f>
        <v>EE3-01:04</v>
      </c>
    </row>
    <row r="423" spans="27:34" x14ac:dyDescent="0.35">
      <c r="AA423" s="48" t="s">
        <v>2118</v>
      </c>
      <c r="AB423" s="10" t="s">
        <v>1688</v>
      </c>
      <c r="AC423" s="48" t="s">
        <v>837</v>
      </c>
      <c r="AD423" s="110" t="s">
        <v>1099</v>
      </c>
      <c r="AE423" s="50" t="s">
        <v>4133</v>
      </c>
      <c r="AF423" s="145">
        <v>1</v>
      </c>
      <c r="AG423" s="145" t="s">
        <v>2353</v>
      </c>
      <c r="AH423" t="str">
        <f>_xlfn.CONCAT(LEFT(Table1142021231727262928[[#This Row],[Location]],1),LEFT(Table1142021231727262928[[#This Row],[Location]],2),"-0",MID(Table1142021231727262928[[#This Row],[Location]],4,1),":0",RIGHT(Table1142021231727262928[[#This Row],[Location]],1))</f>
        <v>EE3-02:01</v>
      </c>
    </row>
    <row r="424" spans="27:34" x14ac:dyDescent="0.35">
      <c r="AA424" s="48" t="s">
        <v>2118</v>
      </c>
      <c r="AB424" s="10" t="s">
        <v>1689</v>
      </c>
      <c r="AC424" s="48" t="s">
        <v>4138</v>
      </c>
      <c r="AD424" s="110" t="s">
        <v>4159</v>
      </c>
      <c r="AE424" s="50" t="s">
        <v>4130</v>
      </c>
      <c r="AF424" s="145">
        <v>3</v>
      </c>
      <c r="AG424" s="145" t="s">
        <v>2353</v>
      </c>
      <c r="AH424" t="str">
        <f>_xlfn.CONCAT(LEFT(Table1142021231727262928[[#This Row],[Location]],1),LEFT(Table1142021231727262928[[#This Row],[Location]],2),"-0",MID(Table1142021231727262928[[#This Row],[Location]],4,1),":0",RIGHT(Table1142021231727262928[[#This Row],[Location]],1))</f>
        <v>EE3-02:02</v>
      </c>
    </row>
    <row r="425" spans="27:34" x14ac:dyDescent="0.35">
      <c r="AA425" s="48" t="s">
        <v>2118</v>
      </c>
      <c r="AB425" s="10" t="s">
        <v>1690</v>
      </c>
      <c r="AC425" s="48" t="s">
        <v>915</v>
      </c>
      <c r="AD425" s="110" t="s">
        <v>1100</v>
      </c>
      <c r="AE425" s="50" t="s">
        <v>3940</v>
      </c>
      <c r="AF425" s="145">
        <v>10</v>
      </c>
      <c r="AG425" s="145" t="s">
        <v>2353</v>
      </c>
      <c r="AH425" t="str">
        <f>_xlfn.CONCAT(LEFT(Table1142021231727262928[[#This Row],[Location]],1),LEFT(Table1142021231727262928[[#This Row],[Location]],2),"-0",MID(Table1142021231727262928[[#This Row],[Location]],4,1),":0",RIGHT(Table1142021231727262928[[#This Row],[Location]],1))</f>
        <v>EE3-02:03</v>
      </c>
    </row>
    <row r="426" spans="27:34" x14ac:dyDescent="0.35">
      <c r="AA426" s="48" t="s">
        <v>2118</v>
      </c>
      <c r="AB426" s="10" t="s">
        <v>1691</v>
      </c>
      <c r="AC426" s="48" t="s">
        <v>2092</v>
      </c>
      <c r="AD426" s="110" t="s">
        <v>2100</v>
      </c>
      <c r="AE426" s="50" t="s">
        <v>3628</v>
      </c>
      <c r="AF426" s="145">
        <v>35</v>
      </c>
      <c r="AG426" s="145" t="s">
        <v>2353</v>
      </c>
      <c r="AH426" t="str">
        <f>_xlfn.CONCAT(LEFT(Table1142021231727262928[[#This Row],[Location]],1),LEFT(Table1142021231727262928[[#This Row],[Location]],2),"-0",MID(Table1142021231727262928[[#This Row],[Location]],4,1),":0",RIGHT(Table1142021231727262928[[#This Row],[Location]],1))</f>
        <v>EE3-02:04</v>
      </c>
    </row>
    <row r="427" spans="27:34" x14ac:dyDescent="0.35">
      <c r="AA427" s="48" t="s">
        <v>2119</v>
      </c>
      <c r="AB427" s="10" t="s">
        <v>1692</v>
      </c>
      <c r="AC427" s="48" t="s">
        <v>915</v>
      </c>
      <c r="AD427" s="110" t="s">
        <v>1100</v>
      </c>
      <c r="AE427" s="50" t="s">
        <v>3958</v>
      </c>
      <c r="AF427" s="145">
        <v>17</v>
      </c>
      <c r="AG427" s="145" t="s">
        <v>2353</v>
      </c>
      <c r="AH427" t="str">
        <f>_xlfn.CONCAT(LEFT(Table1142021231727262928[[#This Row],[Location]],1),LEFT(Table1142021231727262928[[#This Row],[Location]],2),"-0",MID(Table1142021231727262928[[#This Row],[Location]],4,1),":0",RIGHT(Table1142021231727262928[[#This Row],[Location]],1))</f>
        <v>EE3-03:01</v>
      </c>
    </row>
    <row r="428" spans="27:34" x14ac:dyDescent="0.35">
      <c r="AA428" s="48" t="s">
        <v>2119</v>
      </c>
      <c r="AB428" s="10" t="s">
        <v>1693</v>
      </c>
      <c r="AC428" s="48" t="s">
        <v>4142</v>
      </c>
      <c r="AD428" s="110" t="s">
        <v>4160</v>
      </c>
      <c r="AE428" s="50" t="s">
        <v>4131</v>
      </c>
      <c r="AF428" s="145">
        <v>6</v>
      </c>
      <c r="AG428" s="145" t="s">
        <v>2353</v>
      </c>
      <c r="AH428" t="str">
        <f>_xlfn.CONCAT(LEFT(Table1142021231727262928[[#This Row],[Location]],1),LEFT(Table1142021231727262928[[#This Row],[Location]],2),"-0",MID(Table1142021231727262928[[#This Row],[Location]],4,1),":0",RIGHT(Table1142021231727262928[[#This Row],[Location]],1))</f>
        <v>EE3-03:02</v>
      </c>
    </row>
    <row r="429" spans="27:34" x14ac:dyDescent="0.35">
      <c r="AA429" s="48" t="s">
        <v>2119</v>
      </c>
      <c r="AB429" s="10" t="s">
        <v>1694</v>
      </c>
      <c r="AC429" s="48" t="s">
        <v>4140</v>
      </c>
      <c r="AD429" s="110" t="s">
        <v>4161</v>
      </c>
      <c r="AE429" s="50" t="s">
        <v>4132</v>
      </c>
      <c r="AF429" s="145">
        <v>6</v>
      </c>
      <c r="AG429" s="145" t="s">
        <v>2353</v>
      </c>
      <c r="AH429" t="str">
        <f>_xlfn.CONCAT(LEFT(Table1142021231727262928[[#This Row],[Location]],1),LEFT(Table1142021231727262928[[#This Row],[Location]],2),"-0",MID(Table1142021231727262928[[#This Row],[Location]],4,1),":0",RIGHT(Table1142021231727262928[[#This Row],[Location]],1))</f>
        <v>EE3-03:03</v>
      </c>
    </row>
    <row r="430" spans="27:34" x14ac:dyDescent="0.35">
      <c r="AA430" s="48" t="s">
        <v>2119</v>
      </c>
      <c r="AB430" s="10" t="s">
        <v>1695</v>
      </c>
      <c r="AC430" s="48" t="s">
        <v>837</v>
      </c>
      <c r="AD430" s="110" t="s">
        <v>1099</v>
      </c>
      <c r="AE430" s="50" t="s">
        <v>4133</v>
      </c>
      <c r="AF430" s="145">
        <v>10</v>
      </c>
      <c r="AG430" s="145" t="s">
        <v>2353</v>
      </c>
      <c r="AH430" t="str">
        <f>_xlfn.CONCAT(LEFT(Table1142021231727262928[[#This Row],[Location]],1),LEFT(Table1142021231727262928[[#This Row],[Location]],2),"-0",MID(Table1142021231727262928[[#This Row],[Location]],4,1),":0",RIGHT(Table1142021231727262928[[#This Row],[Location]],1))</f>
        <v>EE3-03:04</v>
      </c>
    </row>
    <row r="431" spans="27:34" x14ac:dyDescent="0.35">
      <c r="AA431" s="48" t="s">
        <v>2119</v>
      </c>
      <c r="AB431" s="10" t="s">
        <v>4134</v>
      </c>
      <c r="AC431" s="48" t="s">
        <v>837</v>
      </c>
      <c r="AD431" s="110" t="s">
        <v>1099</v>
      </c>
      <c r="AE431" s="50" t="s">
        <v>4096</v>
      </c>
      <c r="AF431" s="145">
        <v>10</v>
      </c>
      <c r="AG431" s="145" t="s">
        <v>2353</v>
      </c>
      <c r="AH431" t="str">
        <f>_xlfn.CONCAT(LEFT(Table1142021231727262928[[#This Row],[Location]],1),LEFT(Table1142021231727262928[[#This Row],[Location]],2),"-0",MID(Table1142021231727262928[[#This Row],[Location]],4,1),":0",RIGHT(Table1142021231727262928[[#This Row],[Location]],1))</f>
        <v>EE3-03:05</v>
      </c>
    </row>
    <row r="432" spans="27:34" x14ac:dyDescent="0.35">
      <c r="AA432" s="48" t="s">
        <v>2120</v>
      </c>
      <c r="AB432" s="10" t="s">
        <v>1696</v>
      </c>
      <c r="AC432" s="48" t="s">
        <v>834</v>
      </c>
      <c r="AD432" s="110" t="s">
        <v>1150</v>
      </c>
      <c r="AE432" s="50" t="s">
        <v>2516</v>
      </c>
      <c r="AF432" s="145">
        <v>30</v>
      </c>
      <c r="AG432" s="145" t="s">
        <v>2353</v>
      </c>
      <c r="AH432" t="str">
        <f>_xlfn.CONCAT(LEFT(Table1142021231727262928[[#This Row],[Location]],1),LEFT(Table1142021231727262928[[#This Row],[Location]],2),"-0",MID(Table1142021231727262928[[#This Row],[Location]],4,1),":0",RIGHT(Table1142021231727262928[[#This Row],[Location]],1))</f>
        <v>EE3-04:01</v>
      </c>
    </row>
    <row r="433" spans="27:34" x14ac:dyDescent="0.35">
      <c r="AA433" s="48" t="s">
        <v>2120</v>
      </c>
      <c r="AB433" s="10" t="s">
        <v>1697</v>
      </c>
      <c r="AC433" s="48" t="s">
        <v>2092</v>
      </c>
      <c r="AD433" s="110" t="s">
        <v>2100</v>
      </c>
      <c r="AE433" s="50" t="s">
        <v>4135</v>
      </c>
      <c r="AF433" s="145">
        <v>17</v>
      </c>
      <c r="AG433" s="145" t="s">
        <v>2353</v>
      </c>
      <c r="AH433" t="str">
        <f>_xlfn.CONCAT(LEFT(Table1142021231727262928[[#This Row],[Location]],1),LEFT(Table1142021231727262928[[#This Row],[Location]],2),"-0",MID(Table1142021231727262928[[#This Row],[Location]],4,1),":0",RIGHT(Table1142021231727262928[[#This Row],[Location]],1))</f>
        <v>EE3-04:02</v>
      </c>
    </row>
    <row r="434" spans="27:34" x14ac:dyDescent="0.35">
      <c r="AA434" s="48" t="s">
        <v>2120</v>
      </c>
      <c r="AB434" s="10" t="s">
        <v>1698</v>
      </c>
      <c r="AC434" s="48" t="s">
        <v>413</v>
      </c>
      <c r="AD434" s="110" t="s">
        <v>413</v>
      </c>
      <c r="AE434" s="50" t="s">
        <v>413</v>
      </c>
      <c r="AF434" s="145"/>
      <c r="AG434" s="145" t="s">
        <v>1636</v>
      </c>
      <c r="AH434" t="str">
        <f>_xlfn.CONCAT(LEFT(Table1142021231727262928[[#This Row],[Location]],1),LEFT(Table1142021231727262928[[#This Row],[Location]],2),"-0",MID(Table1142021231727262928[[#This Row],[Location]],4,1),":0",RIGHT(Table1142021231727262928[[#This Row],[Location]],1))</f>
        <v>EE3-04:03</v>
      </c>
    </row>
    <row r="435" spans="27:34" x14ac:dyDescent="0.35">
      <c r="AA435" s="48" t="s">
        <v>2121</v>
      </c>
      <c r="AB435" s="10" t="s">
        <v>1700</v>
      </c>
      <c r="AC435" s="48" t="s">
        <v>837</v>
      </c>
      <c r="AD435" s="110" t="s">
        <v>1099</v>
      </c>
      <c r="AE435" s="50" t="s">
        <v>3471</v>
      </c>
      <c r="AF435" s="145">
        <v>22</v>
      </c>
      <c r="AG435" s="145" t="s">
        <v>2353</v>
      </c>
      <c r="AH435" t="str">
        <f>_xlfn.CONCAT(LEFT(Table1142021231727262928[[#This Row],[Location]],1),LEFT(Table1142021231727262928[[#This Row],[Location]],2),"-0",MID(Table1142021231727262928[[#This Row],[Location]],4,1),":0",RIGHT(Table1142021231727262928[[#This Row],[Location]],1))</f>
        <v>EE3-05:01</v>
      </c>
    </row>
    <row r="436" spans="27:34" x14ac:dyDescent="0.35">
      <c r="AA436" s="48" t="s">
        <v>2121</v>
      </c>
      <c r="AB436" s="10" t="s">
        <v>1701</v>
      </c>
      <c r="AC436" s="48" t="s">
        <v>915</v>
      </c>
      <c r="AD436" s="110" t="s">
        <v>1100</v>
      </c>
      <c r="AE436" s="50" t="s">
        <v>3773</v>
      </c>
      <c r="AF436" s="145">
        <v>27</v>
      </c>
      <c r="AG436" s="145" t="s">
        <v>2353</v>
      </c>
      <c r="AH436" t="str">
        <f>_xlfn.CONCAT(LEFT(Table1142021231727262928[[#This Row],[Location]],1),LEFT(Table1142021231727262928[[#This Row],[Location]],2),"-0",MID(Table1142021231727262928[[#This Row],[Location]],4,1),":0",RIGHT(Table1142021231727262928[[#This Row],[Location]],1))</f>
        <v>EE3-05:02</v>
      </c>
    </row>
    <row r="437" spans="27:34" x14ac:dyDescent="0.35">
      <c r="AA437" s="48" t="s">
        <v>2121</v>
      </c>
      <c r="AB437" s="10" t="s">
        <v>1702</v>
      </c>
      <c r="AC437" s="48" t="s">
        <v>413</v>
      </c>
      <c r="AD437" s="110" t="s">
        <v>413</v>
      </c>
      <c r="AE437" s="50" t="s">
        <v>413</v>
      </c>
      <c r="AF437" s="145"/>
      <c r="AG437" s="145" t="s">
        <v>1636</v>
      </c>
      <c r="AH437" t="str">
        <f>_xlfn.CONCAT(LEFT(Table1142021231727262928[[#This Row],[Location]],1),LEFT(Table1142021231727262928[[#This Row],[Location]],2),"-0",MID(Table1142021231727262928[[#This Row],[Location]],4,1),":0",RIGHT(Table1142021231727262928[[#This Row],[Location]],1))</f>
        <v>EE3-05:03</v>
      </c>
    </row>
    <row r="438" spans="27:34" x14ac:dyDescent="0.35">
      <c r="AA438" s="48" t="s">
        <v>2121</v>
      </c>
      <c r="AB438" s="10" t="s">
        <v>1703</v>
      </c>
      <c r="AC438" s="48" t="s">
        <v>413</v>
      </c>
      <c r="AD438" s="110" t="s">
        <v>413</v>
      </c>
      <c r="AE438" s="50" t="s">
        <v>413</v>
      </c>
      <c r="AF438" s="145"/>
      <c r="AG438" s="145" t="s">
        <v>1636</v>
      </c>
      <c r="AH438" t="str">
        <f>_xlfn.CONCAT(LEFT(Table1142021231727262928[[#This Row],[Location]],1),LEFT(Table1142021231727262928[[#This Row],[Location]],2),"-0",MID(Table1142021231727262928[[#This Row],[Location]],4,1),":0",RIGHT(Table1142021231727262928[[#This Row],[Location]],1))</f>
        <v>EE3-05:04</v>
      </c>
    </row>
    <row r="439" spans="27:34" x14ac:dyDescent="0.35">
      <c r="AA439" s="48" t="s">
        <v>2122</v>
      </c>
      <c r="AB439" s="51" t="s">
        <v>1704</v>
      </c>
      <c r="AC439" s="48" t="s">
        <v>2092</v>
      </c>
      <c r="AD439" s="110" t="s">
        <v>2100</v>
      </c>
      <c r="AE439" s="50" t="s">
        <v>4136</v>
      </c>
      <c r="AF439" s="145">
        <v>18</v>
      </c>
      <c r="AG439" s="145" t="s">
        <v>2353</v>
      </c>
      <c r="AH439" t="str">
        <f>_xlfn.CONCAT(LEFT(Table1142021231727262928[[#This Row],[Location]],1),LEFT(Table1142021231727262928[[#This Row],[Location]],2),"-0",MID(Table1142021231727262928[[#This Row],[Location]],4,1),":0",RIGHT(Table1142021231727262928[[#This Row],[Location]],1))</f>
        <v>EE3-06:01</v>
      </c>
    </row>
    <row r="440" spans="27:34" x14ac:dyDescent="0.35">
      <c r="AA440" s="48" t="s">
        <v>2122</v>
      </c>
      <c r="AB440" s="51" t="s">
        <v>1705</v>
      </c>
      <c r="AC440" s="48" t="s">
        <v>837</v>
      </c>
      <c r="AD440" s="110" t="s">
        <v>1099</v>
      </c>
      <c r="AE440" s="146" t="s">
        <v>3960</v>
      </c>
      <c r="AF440" s="124">
        <v>27</v>
      </c>
      <c r="AG440" s="145" t="s">
        <v>2353</v>
      </c>
      <c r="AH440" t="str">
        <f>_xlfn.CONCAT(LEFT(Table1142021231727262928[[#This Row],[Location]],1),LEFT(Table1142021231727262928[[#This Row],[Location]],2),"-0",MID(Table1142021231727262928[[#This Row],[Location]],4,1),":0",RIGHT(Table1142021231727262928[[#This Row],[Location]],1))</f>
        <v>EE3-06:02</v>
      </c>
    </row>
    <row r="441" spans="27:34" x14ac:dyDescent="0.35">
      <c r="AA441" s="48" t="s">
        <v>2122</v>
      </c>
      <c r="AB441" s="51" t="s">
        <v>1706</v>
      </c>
      <c r="AC441" s="48" t="s">
        <v>413</v>
      </c>
      <c r="AD441" s="110" t="s">
        <v>413</v>
      </c>
      <c r="AE441" s="146" t="s">
        <v>413</v>
      </c>
      <c r="AF441" s="124"/>
      <c r="AG441" s="145" t="s">
        <v>1636</v>
      </c>
      <c r="AH441" t="str">
        <f>_xlfn.CONCAT(LEFT(Table1142021231727262928[[#This Row],[Location]],1),LEFT(Table1142021231727262928[[#This Row],[Location]],2),"-0",MID(Table1142021231727262928[[#This Row],[Location]],4,1),":0",RIGHT(Table1142021231727262928[[#This Row],[Location]],1))</f>
        <v>EE3-06:03</v>
      </c>
    </row>
    <row r="442" spans="27:34" x14ac:dyDescent="0.35">
      <c r="AA442" s="48" t="s">
        <v>2122</v>
      </c>
      <c r="AB442" s="51" t="s">
        <v>1707</v>
      </c>
      <c r="AC442" s="48" t="s">
        <v>413</v>
      </c>
      <c r="AD442" s="110" t="s">
        <v>413</v>
      </c>
      <c r="AE442" s="146" t="s">
        <v>413</v>
      </c>
      <c r="AF442" s="124"/>
      <c r="AG442" s="145" t="s">
        <v>1636</v>
      </c>
      <c r="AH442" t="str">
        <f>_xlfn.CONCAT(LEFT(Table1142021231727262928[[#This Row],[Location]],1),LEFT(Table1142021231727262928[[#This Row],[Location]],2),"-0",MID(Table1142021231727262928[[#This Row],[Location]],4,1),":0",RIGHT(Table1142021231727262928[[#This Row],[Location]],1))</f>
        <v>EE3-06:04</v>
      </c>
    </row>
    <row r="443" spans="27:34" x14ac:dyDescent="0.35">
      <c r="AA443" s="48" t="s">
        <v>2094</v>
      </c>
      <c r="AB443" s="10" t="s">
        <v>1708</v>
      </c>
      <c r="AC443" s="48" t="s">
        <v>824</v>
      </c>
      <c r="AD443" s="110" t="s">
        <v>2107</v>
      </c>
      <c r="AE443" s="50" t="s">
        <v>4137</v>
      </c>
      <c r="AF443" s="47">
        <v>11</v>
      </c>
      <c r="AG443" s="145" t="s">
        <v>2353</v>
      </c>
      <c r="AH443" t="str">
        <f>_xlfn.CONCAT(LEFT(Table1142021231727262928[[#This Row],[Location]],1),LEFT(Table1142021231727262928[[#This Row],[Location]],2),"-0",MID(Table1142021231727262928[[#This Row],[Location]],4,1),":0",RIGHT(Table1142021231727262928[[#This Row],[Location]],1))</f>
        <v>EE3-07:01</v>
      </c>
    </row>
    <row r="444" spans="27:34" x14ac:dyDescent="0.35">
      <c r="AA444" s="48" t="s">
        <v>2094</v>
      </c>
      <c r="AB444" s="10" t="s">
        <v>1709</v>
      </c>
      <c r="AC444" s="48" t="s">
        <v>824</v>
      </c>
      <c r="AD444" s="110" t="s">
        <v>2107</v>
      </c>
      <c r="AE444" s="130" t="s">
        <v>3924</v>
      </c>
      <c r="AF444" s="124">
        <v>13</v>
      </c>
      <c r="AG444" s="145" t="s">
        <v>2353</v>
      </c>
      <c r="AH444" t="str">
        <f>_xlfn.CONCAT(LEFT(Table1142021231727262928[[#This Row],[Location]],1),LEFT(Table1142021231727262928[[#This Row],[Location]],2),"-0",MID(Table1142021231727262928[[#This Row],[Location]],4,1),":0",RIGHT(Table1142021231727262928[[#This Row],[Location]],1))</f>
        <v>EE3-07:02</v>
      </c>
    </row>
    <row r="445" spans="27:34" x14ac:dyDescent="0.35">
      <c r="AA445" s="48" t="s">
        <v>2094</v>
      </c>
      <c r="AB445" s="10" t="s">
        <v>1710</v>
      </c>
      <c r="AC445" s="48" t="s">
        <v>834</v>
      </c>
      <c r="AD445" s="110" t="s">
        <v>1150</v>
      </c>
      <c r="AE445" s="146" t="s">
        <v>3783</v>
      </c>
      <c r="AF445" s="124">
        <v>25</v>
      </c>
      <c r="AG445" s="145" t="s">
        <v>2353</v>
      </c>
      <c r="AH445" t="str">
        <f>_xlfn.CONCAT(LEFT(Table1142021231727262928[[#This Row],[Location]],1),LEFT(Table1142021231727262928[[#This Row],[Location]],2),"-0",MID(Table1142021231727262928[[#This Row],[Location]],4,1),":0",RIGHT(Table1142021231727262928[[#This Row],[Location]],1))</f>
        <v>EE3-07:03</v>
      </c>
    </row>
    <row r="446" spans="27:34" x14ac:dyDescent="0.35">
      <c r="AA446" s="48" t="s">
        <v>2094</v>
      </c>
      <c r="AB446" s="10" t="s">
        <v>1711</v>
      </c>
      <c r="AC446" s="48" t="s">
        <v>413</v>
      </c>
      <c r="AD446" s="110" t="s">
        <v>413</v>
      </c>
      <c r="AE446" s="146" t="s">
        <v>413</v>
      </c>
      <c r="AF446" s="124"/>
      <c r="AG446" s="145" t="s">
        <v>1636</v>
      </c>
      <c r="AH446" t="str">
        <f>_xlfn.CONCAT(LEFT(Table1142021231727262928[[#This Row],[Location]],1),LEFT(Table1142021231727262928[[#This Row],[Location]],2),"-0",MID(Table1142021231727262928[[#This Row],[Location]],4,1),":0",RIGHT(Table1142021231727262928[[#This Row],[Location]],1))</f>
        <v>EE3-07:04</v>
      </c>
    </row>
    <row r="447" spans="27:34" x14ac:dyDescent="0.35">
      <c r="AA447" s="148" t="s">
        <v>1080</v>
      </c>
      <c r="AB447" s="149" t="s">
        <v>4277</v>
      </c>
      <c r="AC447" s="148" t="s">
        <v>4142</v>
      </c>
      <c r="AD447" s="150" t="s">
        <v>4278</v>
      </c>
      <c r="AE447" s="151" t="s">
        <v>4104</v>
      </c>
      <c r="AF447" s="152">
        <v>6</v>
      </c>
      <c r="AG447" s="153" t="s">
        <v>2353</v>
      </c>
      <c r="AH447" t="str">
        <f>_xlfn.CONCAT(LEFT(Table1142021231727262928[[#This Row],[Location]],1),LEFT(Table1142021231727262928[[#This Row],[Location]],2),"-0",MID(Table1142021231727262928[[#This Row],[Location]],4,1),":0",RIGHT(Table1142021231727262928[[#This Row],[Location]],1))</f>
        <v>SSE-0D:0D</v>
      </c>
    </row>
    <row r="448" spans="27:34" x14ac:dyDescent="0.35">
      <c r="AA448" s="148" t="s">
        <v>1080</v>
      </c>
      <c r="AB448" s="149" t="s">
        <v>4277</v>
      </c>
      <c r="AC448" s="148" t="s">
        <v>4140</v>
      </c>
      <c r="AD448" s="150" t="s">
        <v>4279</v>
      </c>
      <c r="AE448" s="151" t="s">
        <v>4105</v>
      </c>
      <c r="AF448" s="152">
        <v>6</v>
      </c>
      <c r="AG448" s="153" t="s">
        <v>2353</v>
      </c>
      <c r="AH448" t="str">
        <f>_xlfn.CONCAT(LEFT(Table1142021231727262928[[#This Row],[Location]],1),LEFT(Table1142021231727262928[[#This Row],[Location]],2),"-0",MID(Table1142021231727262928[[#This Row],[Location]],4,1),":0",RIGHT(Table1142021231727262928[[#This Row],[Location]],1))</f>
        <v>SSE-0D:0D</v>
      </c>
    </row>
    <row r="449" spans="27:34" x14ac:dyDescent="0.35">
      <c r="AA449" s="148" t="s">
        <v>1080</v>
      </c>
      <c r="AB449" s="149" t="s">
        <v>4277</v>
      </c>
      <c r="AC449" s="148" t="s">
        <v>4144</v>
      </c>
      <c r="AD449" s="150" t="s">
        <v>4280</v>
      </c>
      <c r="AE449" s="151" t="s">
        <v>4106</v>
      </c>
      <c r="AF449" s="152">
        <v>6</v>
      </c>
      <c r="AG449" s="153" t="s">
        <v>2353</v>
      </c>
      <c r="AH449" t="str">
        <f>_xlfn.CONCAT(LEFT(Table1142021231727262928[[#This Row],[Location]],1),LEFT(Table1142021231727262928[[#This Row],[Location]],2),"-0",MID(Table1142021231727262928[[#This Row],[Location]],4,1),":0",RIGHT(Table1142021231727262928[[#This Row],[Location]],1))</f>
        <v>SSE-0D:0D</v>
      </c>
    </row>
    <row r="450" spans="27:34" x14ac:dyDescent="0.35">
      <c r="AA450" s="148" t="s">
        <v>1080</v>
      </c>
      <c r="AB450" s="149" t="s">
        <v>4277</v>
      </c>
      <c r="AC450" s="148" t="s">
        <v>4140</v>
      </c>
      <c r="AD450" s="150" t="s">
        <v>4281</v>
      </c>
      <c r="AE450" s="151" t="s">
        <v>4107</v>
      </c>
      <c r="AF450" s="152">
        <v>6</v>
      </c>
      <c r="AG450" s="153" t="s">
        <v>2353</v>
      </c>
      <c r="AH450" t="str">
        <f>_xlfn.CONCAT(LEFT(Table1142021231727262928[[#This Row],[Location]],1),LEFT(Table1142021231727262928[[#This Row],[Location]],2),"-0",MID(Table1142021231727262928[[#This Row],[Location]],4,1),":0",RIGHT(Table1142021231727262928[[#This Row],[Location]],1))</f>
        <v>SSE-0D:0D</v>
      </c>
    </row>
    <row r="451" spans="27:34" x14ac:dyDescent="0.35">
      <c r="AA451" s="148" t="s">
        <v>1080</v>
      </c>
      <c r="AB451" s="149" t="s">
        <v>4277</v>
      </c>
      <c r="AC451" s="148" t="s">
        <v>4138</v>
      </c>
      <c r="AD451" s="150" t="s">
        <v>4282</v>
      </c>
      <c r="AE451" s="151" t="s">
        <v>4108</v>
      </c>
      <c r="AF451" s="152">
        <v>7</v>
      </c>
      <c r="AG451" s="153" t="s">
        <v>2353</v>
      </c>
      <c r="AH451" t="str">
        <f>_xlfn.CONCAT(LEFT(Table1142021231727262928[[#This Row],[Location]],1),LEFT(Table1142021231727262928[[#This Row],[Location]],2),"-0",MID(Table1142021231727262928[[#This Row],[Location]],4,1),":0",RIGHT(Table1142021231727262928[[#This Row],[Location]],1))</f>
        <v>SSE-0D:0D</v>
      </c>
    </row>
    <row r="452" spans="27:34" x14ac:dyDescent="0.35">
      <c r="AA452" s="148" t="s">
        <v>1080</v>
      </c>
      <c r="AB452" s="149" t="s">
        <v>4277</v>
      </c>
      <c r="AC452" s="148" t="s">
        <v>4142</v>
      </c>
      <c r="AD452" s="150" t="s">
        <v>4283</v>
      </c>
      <c r="AE452" s="151" t="s">
        <v>4109</v>
      </c>
      <c r="AF452" s="152">
        <v>6</v>
      </c>
      <c r="AG452" s="153" t="s">
        <v>2353</v>
      </c>
      <c r="AH452" t="str">
        <f>_xlfn.CONCAT(LEFT(Table1142021231727262928[[#This Row],[Location]],1),LEFT(Table1142021231727262928[[#This Row],[Location]],2),"-0",MID(Table1142021231727262928[[#This Row],[Location]],4,1),":0",RIGHT(Table1142021231727262928[[#This Row],[Location]],1))</f>
        <v>SSE-0D:0D</v>
      </c>
    </row>
    <row r="453" spans="27:34" x14ac:dyDescent="0.35">
      <c r="AA453" s="148" t="s">
        <v>1080</v>
      </c>
      <c r="AB453" s="149" t="s">
        <v>4277</v>
      </c>
      <c r="AC453" s="148" t="s">
        <v>4138</v>
      </c>
      <c r="AD453" s="150" t="s">
        <v>4284</v>
      </c>
      <c r="AE453" s="151" t="s">
        <v>4110</v>
      </c>
      <c r="AF453" s="152">
        <v>5</v>
      </c>
      <c r="AG453" s="153" t="s">
        <v>2353</v>
      </c>
      <c r="AH453" t="str">
        <f>_xlfn.CONCAT(LEFT(Table1142021231727262928[[#This Row],[Location]],1),LEFT(Table1142021231727262928[[#This Row],[Location]],2),"-0",MID(Table1142021231727262928[[#This Row],[Location]],4,1),":0",RIGHT(Table1142021231727262928[[#This Row],[Location]],1))</f>
        <v>SSE-0D:0D</v>
      </c>
    </row>
    <row r="454" spans="27:34" x14ac:dyDescent="0.35">
      <c r="AA454" s="148" t="s">
        <v>1080</v>
      </c>
      <c r="AB454" s="149" t="s">
        <v>4277</v>
      </c>
      <c r="AC454" s="148" t="s">
        <v>4285</v>
      </c>
      <c r="AD454" s="150" t="s">
        <v>4286</v>
      </c>
      <c r="AE454" s="151" t="s">
        <v>4111</v>
      </c>
      <c r="AF454" s="152">
        <v>6</v>
      </c>
      <c r="AG454" s="153" t="s">
        <v>2353</v>
      </c>
      <c r="AH454" t="str">
        <f>_xlfn.CONCAT(LEFT(Table1142021231727262928[[#This Row],[Location]],1),LEFT(Table1142021231727262928[[#This Row],[Location]],2),"-0",MID(Table1142021231727262928[[#This Row],[Location]],4,1),":0",RIGHT(Table1142021231727262928[[#This Row],[Location]],1))</f>
        <v>SSE-0D:0D</v>
      </c>
    </row>
    <row r="455" spans="27:34" x14ac:dyDescent="0.35">
      <c r="AF455">
        <f>SUM(Table1142021231727262928[Initial Clone Count])</f>
        <v>2544</v>
      </c>
      <c r="AG455" s="123"/>
    </row>
  </sheetData>
  <conditionalFormatting sqref="AA163 AA351:AA354 AA324:AB350 AA319:AA323 AB320:AB321 AB323 AA27:AD110 AA111:AB162 AA219:AB318 AA214:AA218 AB215:AB218 AC111:AD213 AC214:AE218 AA355:AB437 AA438:AA446 AA164:AB213 AC219:AD446 AB439:AB445">
    <cfRule type="expression" dxfId="203" priority="24">
      <formula>MOD(ROW(),4)=2</formula>
    </cfRule>
  </conditionalFormatting>
  <conditionalFormatting sqref="AF334:AF352 AE353:AF374 AF284:AF332 AE203:AE210 AE304:AE352 AE279:AF283 AF111:AF177 AF179:AF278 AE379:AF390 AE439 AE158:AE197 AE141:AE156 AE290:AE302 AE285:AE288 AE391:AE437 AF391:AF442 AF444:AG446 AG27:AG442 AE27:AF110 AE251:AE278">
    <cfRule type="expression" dxfId="202" priority="22">
      <formula>MOD(ROW(),4)=1</formula>
    </cfRule>
    <cfRule type="expression" dxfId="201" priority="23">
      <formula>MOD(ROW(),4)=2</formula>
    </cfRule>
  </conditionalFormatting>
  <conditionalFormatting sqref="AE335:AE362">
    <cfRule type="expression" dxfId="200" priority="20">
      <formula>MOD(ROW(),4)=1</formula>
    </cfRule>
    <cfRule type="expression" dxfId="199" priority="21">
      <formula>MOD(ROW(),4)=2</formula>
    </cfRule>
  </conditionalFormatting>
  <conditionalFormatting sqref="AE375:AF375">
    <cfRule type="expression" dxfId="198" priority="18">
      <formula>MOD(ROW(),4)=1</formula>
    </cfRule>
    <cfRule type="expression" dxfId="197" priority="19">
      <formula>MOD(ROW(),4)=2</formula>
    </cfRule>
  </conditionalFormatting>
  <conditionalFormatting sqref="AB163">
    <cfRule type="expression" dxfId="196" priority="17">
      <formula>MOD(ROW(),4)=2</formula>
    </cfRule>
  </conditionalFormatting>
  <conditionalFormatting sqref="AB351:AB354">
    <cfRule type="expression" dxfId="195" priority="16">
      <formula>MOD(ROW(),4)=2</formula>
    </cfRule>
  </conditionalFormatting>
  <conditionalFormatting sqref="AB319">
    <cfRule type="expression" dxfId="194" priority="15">
      <formula>MOD(ROW(),4)=2</formula>
    </cfRule>
  </conditionalFormatting>
  <conditionalFormatting sqref="AE211">
    <cfRule type="expression" dxfId="193" priority="14">
      <formula>MOD(ROW(),4)=2</formula>
    </cfRule>
  </conditionalFormatting>
  <conditionalFormatting sqref="AE303">
    <cfRule type="expression" dxfId="192" priority="12">
      <formula>MOD(ROW(),4)=1</formula>
    </cfRule>
    <cfRule type="expression" dxfId="191" priority="13">
      <formula>MOD(ROW(),4)=2</formula>
    </cfRule>
  </conditionalFormatting>
  <conditionalFormatting sqref="AE117:AE126 AE139 AE111:AE115">
    <cfRule type="expression" dxfId="190" priority="10">
      <formula>MOD(ROW(),4)=1</formula>
    </cfRule>
    <cfRule type="expression" dxfId="189" priority="11">
      <formula>MOD(ROW(),4)=2</formula>
    </cfRule>
  </conditionalFormatting>
  <conditionalFormatting sqref="AE127">
    <cfRule type="expression" dxfId="188" priority="9">
      <formula>MOD(ROW(),4)=2</formula>
    </cfRule>
  </conditionalFormatting>
  <conditionalFormatting sqref="AE444">
    <cfRule type="expression" dxfId="187" priority="7">
      <formula>MOD(ROW(),4)=1</formula>
    </cfRule>
    <cfRule type="expression" dxfId="186" priority="8">
      <formula>MOD(ROW(),4)=2</formula>
    </cfRule>
  </conditionalFormatting>
  <conditionalFormatting sqref="AE198:AE202">
    <cfRule type="expression" dxfId="185" priority="6">
      <formula>MOD(ROW(),4)=2</formula>
    </cfRule>
  </conditionalFormatting>
  <conditionalFormatting sqref="AB214">
    <cfRule type="expression" dxfId="184" priority="5">
      <formula>MOD(ROW(),4)=2</formula>
    </cfRule>
  </conditionalFormatting>
  <conditionalFormatting sqref="AB438">
    <cfRule type="expression" dxfId="183" priority="4">
      <formula>MOD(ROW(),4)=2</formula>
    </cfRule>
  </conditionalFormatting>
  <conditionalFormatting sqref="AB446">
    <cfRule type="expression" dxfId="182" priority="3">
      <formula>MOD(ROW(),4)=2</formula>
    </cfRule>
  </conditionalFormatting>
  <conditionalFormatting sqref="AE219:AE250">
    <cfRule type="expression" dxfId="181" priority="1">
      <formula>MOD(ROW(),4)=1</formula>
    </cfRule>
    <cfRule type="expression" dxfId="180" priority="2">
      <formula>MOD(ROW(),4)=2</formula>
    </cfRule>
  </conditionalFormatting>
  <pageMargins left="0.7" right="0.7" top="0.75" bottom="0.75" header="0.3" footer="0.3"/>
  <pageSetup scale="56" fitToHeight="0" orientation="landscape"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38E8-D15F-4A5E-AEFF-7B8E1C4D9417}">
  <sheetPr>
    <pageSetUpPr fitToPage="1"/>
  </sheetPr>
  <dimension ref="A1:AN447"/>
  <sheetViews>
    <sheetView topLeftCell="T138" zoomScale="65" workbookViewId="0">
      <selection activeCell="S14" sqref="S14"/>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1480</v>
      </c>
      <c r="T3" s="56" t="s">
        <v>1480</v>
      </c>
      <c r="V3" s="56" t="s">
        <v>1480</v>
      </c>
      <c r="W3" s="56" t="s">
        <v>1480</v>
      </c>
      <c r="X3" s="56" t="s">
        <v>1480</v>
      </c>
      <c r="Y3" s="56" t="s">
        <v>1480</v>
      </c>
      <c r="Z3" s="18">
        <v>7</v>
      </c>
      <c r="AA3" s="18"/>
    </row>
    <row r="4" spans="1:40" x14ac:dyDescent="0.35">
      <c r="A4" s="40"/>
      <c r="B4" s="56" t="s">
        <v>3965</v>
      </c>
      <c r="C4" s="56" t="s">
        <v>3966</v>
      </c>
      <c r="D4" s="56" t="s">
        <v>1480</v>
      </c>
      <c r="E4" s="56" t="s">
        <v>1480</v>
      </c>
      <c r="F4" s="40"/>
      <c r="G4" s="56" t="s">
        <v>1480</v>
      </c>
      <c r="H4" s="56" t="s">
        <v>1480</v>
      </c>
      <c r="I4" s="56" t="s">
        <v>1480</v>
      </c>
      <c r="J4" s="56" t="s">
        <v>3967</v>
      </c>
      <c r="L4" s="56" t="s">
        <v>3968</v>
      </c>
      <c r="M4" s="56" t="s">
        <v>3969</v>
      </c>
      <c r="N4" s="56" t="s">
        <v>1480</v>
      </c>
      <c r="O4" s="56" t="s">
        <v>1480</v>
      </c>
      <c r="Q4" s="56" t="s">
        <v>1480</v>
      </c>
      <c r="R4" s="56" t="s">
        <v>3970</v>
      </c>
      <c r="S4" s="56" t="s">
        <v>3971</v>
      </c>
      <c r="T4" s="56" t="s">
        <v>3972</v>
      </c>
      <c r="V4" s="56" t="s">
        <v>1480</v>
      </c>
      <c r="W4" s="56" t="s">
        <v>1480</v>
      </c>
      <c r="X4" s="56" t="s">
        <v>1480</v>
      </c>
      <c r="Y4" s="56" t="s">
        <v>1480</v>
      </c>
      <c r="Z4" s="18">
        <v>6</v>
      </c>
      <c r="AA4" s="18"/>
    </row>
    <row r="5" spans="1:40" x14ac:dyDescent="0.35">
      <c r="A5" s="40"/>
      <c r="B5" s="56" t="s">
        <v>3973</v>
      </c>
      <c r="C5" s="56" t="s">
        <v>3974</v>
      </c>
      <c r="D5" s="56" t="s">
        <v>1480</v>
      </c>
      <c r="E5" s="56" t="s">
        <v>1480</v>
      </c>
      <c r="F5" s="40"/>
      <c r="G5" s="56" t="s">
        <v>1480</v>
      </c>
      <c r="H5" s="56" t="s">
        <v>1480</v>
      </c>
      <c r="I5" s="56" t="s">
        <v>1480</v>
      </c>
      <c r="J5" s="56" t="s">
        <v>3905</v>
      </c>
      <c r="L5" s="56" t="s">
        <v>3975</v>
      </c>
      <c r="M5" s="56" t="s">
        <v>3976</v>
      </c>
      <c r="N5" s="56" t="s">
        <v>1480</v>
      </c>
      <c r="O5" s="56" t="s">
        <v>1480</v>
      </c>
      <c r="Q5" s="56" t="s">
        <v>1480</v>
      </c>
      <c r="R5" s="56" t="s">
        <v>1480</v>
      </c>
      <c r="S5" s="56" t="s">
        <v>1480</v>
      </c>
      <c r="T5" s="56" t="s">
        <v>3977</v>
      </c>
      <c r="V5" s="56" t="s">
        <v>1480</v>
      </c>
      <c r="W5" s="56" t="s">
        <v>1480</v>
      </c>
      <c r="X5" s="56" t="s">
        <v>1480</v>
      </c>
      <c r="Y5" s="56" t="s">
        <v>1480</v>
      </c>
      <c r="Z5" s="18">
        <v>5</v>
      </c>
      <c r="AA5" s="18"/>
    </row>
    <row r="6" spans="1:40" x14ac:dyDescent="0.35">
      <c r="A6" s="40">
        <v>1</v>
      </c>
      <c r="B6" s="56" t="s">
        <v>3978</v>
      </c>
      <c r="C6" s="56" t="s">
        <v>1480</v>
      </c>
      <c r="D6" s="56" t="s">
        <v>1480</v>
      </c>
      <c r="E6" s="56" t="s">
        <v>1480</v>
      </c>
      <c r="F6" s="40"/>
      <c r="G6" s="56" t="s">
        <v>1480</v>
      </c>
      <c r="H6" s="56" t="s">
        <v>1480</v>
      </c>
      <c r="I6" s="56" t="s">
        <v>1480</v>
      </c>
      <c r="J6" s="56" t="s">
        <v>1480</v>
      </c>
      <c r="L6" s="56" t="s">
        <v>3979</v>
      </c>
      <c r="M6" s="56" t="s">
        <v>3980</v>
      </c>
      <c r="N6" s="56" t="s">
        <v>3981</v>
      </c>
      <c r="O6" s="56" t="s">
        <v>3982</v>
      </c>
      <c r="Q6" s="56" t="s">
        <v>1480</v>
      </c>
      <c r="R6" s="56" t="s">
        <v>3983</v>
      </c>
      <c r="S6" s="56" t="s">
        <v>3984</v>
      </c>
      <c r="T6" s="56" t="s">
        <v>3985</v>
      </c>
      <c r="V6" s="56" t="s">
        <v>1480</v>
      </c>
      <c r="W6" s="56" t="s">
        <v>1480</v>
      </c>
      <c r="X6" s="56" t="s">
        <v>1480</v>
      </c>
      <c r="Y6" s="56" t="s">
        <v>1480</v>
      </c>
      <c r="Z6" s="18">
        <v>4</v>
      </c>
      <c r="AA6" s="18"/>
    </row>
    <row r="7" spans="1:40" x14ac:dyDescent="0.35">
      <c r="A7" s="40"/>
      <c r="B7" s="56" t="s">
        <v>3986</v>
      </c>
      <c r="C7" s="56" t="s">
        <v>3987</v>
      </c>
      <c r="D7" s="56" t="s">
        <v>1480</v>
      </c>
      <c r="E7" s="56" t="s">
        <v>1480</v>
      </c>
      <c r="F7" s="40"/>
      <c r="G7" s="56" t="s">
        <v>1480</v>
      </c>
      <c r="H7" s="56" t="s">
        <v>1480</v>
      </c>
      <c r="I7" s="56" t="s">
        <v>1480</v>
      </c>
      <c r="J7" s="56" t="s">
        <v>1480</v>
      </c>
      <c r="L7" s="56" t="s">
        <v>3988</v>
      </c>
      <c r="M7" s="56" t="s">
        <v>3989</v>
      </c>
      <c r="N7" s="56" t="s">
        <v>1480</v>
      </c>
      <c r="O7" s="56" t="s">
        <v>1480</v>
      </c>
      <c r="Q7" s="56" t="s">
        <v>1480</v>
      </c>
      <c r="R7" s="56" t="s">
        <v>1480</v>
      </c>
      <c r="S7" s="56" t="s">
        <v>3990</v>
      </c>
      <c r="T7" s="56" t="s">
        <v>3991</v>
      </c>
      <c r="V7" s="56" t="s">
        <v>1480</v>
      </c>
      <c r="W7" s="56" t="s">
        <v>1480</v>
      </c>
      <c r="X7" s="56" t="s">
        <v>1480</v>
      </c>
      <c r="Y7" s="56" t="s">
        <v>1480</v>
      </c>
      <c r="Z7" s="18">
        <v>3</v>
      </c>
      <c r="AA7" s="18"/>
    </row>
    <row r="8" spans="1:40" x14ac:dyDescent="0.35">
      <c r="A8" s="40"/>
      <c r="B8" s="56" t="s">
        <v>3873</v>
      </c>
      <c r="C8" s="56" t="s">
        <v>3992</v>
      </c>
      <c r="D8" s="56" t="s">
        <v>3993</v>
      </c>
      <c r="E8" s="56" t="s">
        <v>1480</v>
      </c>
      <c r="F8" s="40"/>
      <c r="G8" s="56" t="s">
        <v>1480</v>
      </c>
      <c r="H8" s="56" t="s">
        <v>1480</v>
      </c>
      <c r="I8" s="56" t="s">
        <v>1480</v>
      </c>
      <c r="J8" s="56" t="s">
        <v>3994</v>
      </c>
      <c r="L8" s="56" t="s">
        <v>3995</v>
      </c>
      <c r="M8" s="56" t="s">
        <v>2180</v>
      </c>
      <c r="N8" s="56" t="s">
        <v>1480</v>
      </c>
      <c r="O8" s="56" t="s">
        <v>1480</v>
      </c>
      <c r="Q8" s="56" t="s">
        <v>1480</v>
      </c>
      <c r="R8" s="56" t="s">
        <v>1480</v>
      </c>
      <c r="S8" s="56" t="s">
        <v>3996</v>
      </c>
      <c r="T8" s="56" t="s">
        <v>3997</v>
      </c>
      <c r="V8" s="56" t="s">
        <v>1480</v>
      </c>
      <c r="W8" s="56" t="s">
        <v>1480</v>
      </c>
      <c r="X8" s="56" t="s">
        <v>1480</v>
      </c>
      <c r="Y8" s="56" t="s">
        <v>1480</v>
      </c>
      <c r="Z8" s="18">
        <v>2</v>
      </c>
      <c r="AA8" s="18"/>
    </row>
    <row r="9" spans="1:40" x14ac:dyDescent="0.35">
      <c r="A9" s="40"/>
      <c r="B9" s="56" t="s">
        <v>2864</v>
      </c>
      <c r="C9" s="56" t="s">
        <v>3998</v>
      </c>
      <c r="D9" s="56" t="s">
        <v>1480</v>
      </c>
      <c r="E9" s="56" t="s">
        <v>1480</v>
      </c>
      <c r="F9" s="40"/>
      <c r="G9" s="56" t="s">
        <v>1480</v>
      </c>
      <c r="H9" s="56" t="s">
        <v>3999</v>
      </c>
      <c r="I9" s="56" t="s">
        <v>4000</v>
      </c>
      <c r="J9" s="56" t="s">
        <v>4001</v>
      </c>
      <c r="L9" s="56" t="s">
        <v>4002</v>
      </c>
      <c r="M9" s="56" t="s">
        <v>1480</v>
      </c>
      <c r="N9" s="56" t="s">
        <v>1480</v>
      </c>
      <c r="O9" s="56" t="s">
        <v>1480</v>
      </c>
      <c r="Q9" s="56" t="s">
        <v>4003</v>
      </c>
      <c r="R9" s="56" t="s">
        <v>4004</v>
      </c>
      <c r="S9" s="56" t="s">
        <v>4005</v>
      </c>
      <c r="T9" s="56" t="s">
        <v>4006</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4007</v>
      </c>
      <c r="I11" s="56" t="s">
        <v>4008</v>
      </c>
      <c r="J11" s="56" t="s">
        <v>4009</v>
      </c>
      <c r="L11" s="56" t="s">
        <v>1480</v>
      </c>
      <c r="M11" s="56" t="s">
        <v>1480</v>
      </c>
      <c r="N11" s="56" t="s">
        <v>1480</v>
      </c>
      <c r="O11" s="56" t="s">
        <v>1480</v>
      </c>
      <c r="Q11" s="56" t="s">
        <v>1480</v>
      </c>
      <c r="R11" s="56" t="s">
        <v>1480</v>
      </c>
      <c r="S11" s="56" t="s">
        <v>1480</v>
      </c>
      <c r="T11" s="56" t="s">
        <v>4010</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4011</v>
      </c>
      <c r="I12" s="56" t="s">
        <v>4012</v>
      </c>
      <c r="J12" s="56" t="s">
        <v>4013</v>
      </c>
      <c r="L12" s="56" t="s">
        <v>1480</v>
      </c>
      <c r="M12" s="56" t="s">
        <v>1480</v>
      </c>
      <c r="N12" s="56" t="s">
        <v>1480</v>
      </c>
      <c r="O12" s="56" t="s">
        <v>1480</v>
      </c>
      <c r="Q12" s="56" t="s">
        <v>1480</v>
      </c>
      <c r="R12" s="56" t="s">
        <v>1480</v>
      </c>
      <c r="S12" s="56" t="s">
        <v>1480</v>
      </c>
      <c r="T12" s="56" t="s">
        <v>4014</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4015</v>
      </c>
      <c r="I13" s="56" t="s">
        <v>4016</v>
      </c>
      <c r="J13" s="56" t="s">
        <v>4017</v>
      </c>
      <c r="L13" s="56" t="s">
        <v>1480</v>
      </c>
      <c r="M13" s="56" t="s">
        <v>1480</v>
      </c>
      <c r="N13" s="56" t="s">
        <v>1480</v>
      </c>
      <c r="O13" s="56" t="s">
        <v>1480</v>
      </c>
      <c r="Q13" s="56" t="s">
        <v>1480</v>
      </c>
      <c r="R13" s="56" t="s">
        <v>1480</v>
      </c>
      <c r="S13" s="56" t="s">
        <v>4018</v>
      </c>
      <c r="T13" s="56" t="s">
        <v>4019</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4020</v>
      </c>
      <c r="J14" s="56" t="s">
        <v>4021</v>
      </c>
      <c r="L14" s="56" t="s">
        <v>1480</v>
      </c>
      <c r="M14" s="56" t="s">
        <v>1480</v>
      </c>
      <c r="N14" s="56" t="s">
        <v>1480</v>
      </c>
      <c r="O14" s="56" t="s">
        <v>1480</v>
      </c>
      <c r="Q14" s="56" t="s">
        <v>1480</v>
      </c>
      <c r="R14" s="56" t="s">
        <v>4022</v>
      </c>
      <c r="S14" s="56" t="s">
        <v>4023</v>
      </c>
      <c r="T14" s="56" t="s">
        <v>4024</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1480</v>
      </c>
      <c r="J15" s="56" t="s">
        <v>4025</v>
      </c>
      <c r="L15" s="56" t="s">
        <v>1480</v>
      </c>
      <c r="M15" s="56" t="s">
        <v>1480</v>
      </c>
      <c r="N15" s="56" t="s">
        <v>1480</v>
      </c>
      <c r="O15" s="56" t="s">
        <v>1480</v>
      </c>
      <c r="Q15" s="56" t="s">
        <v>1480</v>
      </c>
      <c r="R15" s="56" t="s">
        <v>1480</v>
      </c>
      <c r="S15" s="56" t="s">
        <v>4026</v>
      </c>
      <c r="T15" s="56" t="s">
        <v>4027</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4028</v>
      </c>
      <c r="I16" s="56" t="s">
        <v>4029</v>
      </c>
      <c r="J16" s="56" t="s">
        <v>4030</v>
      </c>
      <c r="L16" s="56" t="s">
        <v>1480</v>
      </c>
      <c r="M16" s="56" t="s">
        <v>1480</v>
      </c>
      <c r="N16" s="56" t="s">
        <v>1480</v>
      </c>
      <c r="O16" s="56" t="s">
        <v>1480</v>
      </c>
      <c r="Q16" s="56" t="s">
        <v>1480</v>
      </c>
      <c r="R16" s="56" t="s">
        <v>1480</v>
      </c>
      <c r="S16" s="56" t="s">
        <v>1480</v>
      </c>
      <c r="T16" s="56" t="s">
        <v>4031</v>
      </c>
      <c r="V16" s="56" t="s">
        <v>1480</v>
      </c>
      <c r="W16" s="56" t="s">
        <v>1480</v>
      </c>
      <c r="X16" s="56" t="s">
        <v>1480</v>
      </c>
      <c r="Y16" s="56" t="s">
        <v>1480</v>
      </c>
      <c r="Z16" s="18">
        <v>2</v>
      </c>
      <c r="AA16" s="18"/>
    </row>
    <row r="17" spans="1:33" x14ac:dyDescent="0.35">
      <c r="A17" s="40"/>
      <c r="B17" s="56" t="s">
        <v>1480</v>
      </c>
      <c r="C17" s="56" t="s">
        <v>1480</v>
      </c>
      <c r="D17" s="56" t="s">
        <v>1480</v>
      </c>
      <c r="E17" s="56" t="s">
        <v>1480</v>
      </c>
      <c r="F17" s="40"/>
      <c r="G17" s="56" t="s">
        <v>1480</v>
      </c>
      <c r="H17" s="56" t="s">
        <v>1480</v>
      </c>
      <c r="I17" s="56" t="s">
        <v>1480</v>
      </c>
      <c r="J17" s="56" t="s">
        <v>4032</v>
      </c>
      <c r="L17" s="56" t="s">
        <v>1480</v>
      </c>
      <c r="M17" s="56" t="s">
        <v>1480</v>
      </c>
      <c r="N17" s="56" t="s">
        <v>1480</v>
      </c>
      <c r="O17" s="56" t="s">
        <v>1480</v>
      </c>
      <c r="Q17" s="56" t="s">
        <v>1480</v>
      </c>
      <c r="R17" s="56" t="s">
        <v>4033</v>
      </c>
      <c r="S17" s="56" t="s">
        <v>4034</v>
      </c>
      <c r="T17" s="56" t="s">
        <v>4035</v>
      </c>
      <c r="V17" s="56" t="s">
        <v>1480</v>
      </c>
      <c r="W17" s="56" t="s">
        <v>1480</v>
      </c>
      <c r="X17" s="56" t="s">
        <v>1480</v>
      </c>
      <c r="Y17" s="56" t="s">
        <v>1480</v>
      </c>
      <c r="Z17" s="18">
        <v>1</v>
      </c>
      <c r="AA17" s="18"/>
    </row>
    <row r="19" spans="1:33" x14ac:dyDescent="0.35">
      <c r="A19" s="40"/>
      <c r="B19" s="56" t="s">
        <v>4036</v>
      </c>
      <c r="C19" s="56" t="s">
        <v>4037</v>
      </c>
      <c r="D19" s="56" t="s">
        <v>1480</v>
      </c>
      <c r="E19" s="56" t="s">
        <v>1480</v>
      </c>
      <c r="F19" s="40"/>
      <c r="G19" s="56" t="s">
        <v>1480</v>
      </c>
      <c r="H19" s="56" t="s">
        <v>1480</v>
      </c>
      <c r="I19" s="56" t="s">
        <v>1480</v>
      </c>
      <c r="J19" s="56" t="s">
        <v>4038</v>
      </c>
      <c r="L19" s="56" t="s">
        <v>4039</v>
      </c>
      <c r="M19" s="56" t="s">
        <v>1480</v>
      </c>
      <c r="N19" s="56" t="s">
        <v>1480</v>
      </c>
      <c r="O19" s="56" t="s">
        <v>1480</v>
      </c>
      <c r="Q19" s="56" t="s">
        <v>1480</v>
      </c>
      <c r="R19" s="56" t="s">
        <v>1480</v>
      </c>
      <c r="S19" s="56" t="s">
        <v>4040</v>
      </c>
      <c r="T19" s="56" t="s">
        <v>4041</v>
      </c>
      <c r="V19" s="56" t="s">
        <v>1480</v>
      </c>
      <c r="W19" s="56" t="s">
        <v>1480</v>
      </c>
      <c r="X19" s="56" t="s">
        <v>1480</v>
      </c>
      <c r="Y19" s="56" t="s">
        <v>1480</v>
      </c>
      <c r="Z19" s="18">
        <v>7</v>
      </c>
      <c r="AA19" s="18"/>
    </row>
    <row r="20" spans="1:33" x14ac:dyDescent="0.35">
      <c r="A20" s="40"/>
      <c r="B20" s="56" t="s">
        <v>4042</v>
      </c>
      <c r="C20" s="56" t="s">
        <v>4043</v>
      </c>
      <c r="D20" s="56" t="s">
        <v>1480</v>
      </c>
      <c r="E20" s="56" t="s">
        <v>1480</v>
      </c>
      <c r="F20" s="40"/>
      <c r="G20" s="56" t="s">
        <v>1480</v>
      </c>
      <c r="H20" s="56" t="s">
        <v>1480</v>
      </c>
      <c r="I20" s="56" t="s">
        <v>4044</v>
      </c>
      <c r="J20" s="56" t="s">
        <v>4045</v>
      </c>
      <c r="L20" s="56" t="s">
        <v>4046</v>
      </c>
      <c r="M20" s="56" t="s">
        <v>4047</v>
      </c>
      <c r="N20" s="56" t="s">
        <v>1480</v>
      </c>
      <c r="O20" s="56" t="s">
        <v>1480</v>
      </c>
      <c r="Q20" s="56" t="s">
        <v>1480</v>
      </c>
      <c r="R20" s="56" t="s">
        <v>1480</v>
      </c>
      <c r="S20" s="56" t="s">
        <v>4048</v>
      </c>
      <c r="T20" s="56" t="s">
        <v>4049</v>
      </c>
      <c r="V20" s="56" t="s">
        <v>1480</v>
      </c>
      <c r="W20" s="56" t="s">
        <v>1480</v>
      </c>
      <c r="X20" s="56" t="s">
        <v>1480</v>
      </c>
      <c r="Y20" s="56" t="s">
        <v>1480</v>
      </c>
      <c r="Z20" s="18">
        <v>6</v>
      </c>
      <c r="AA20" s="18"/>
    </row>
    <row r="21" spans="1:33" x14ac:dyDescent="0.35">
      <c r="A21" s="40"/>
      <c r="B21" s="56" t="s">
        <v>4050</v>
      </c>
      <c r="C21" s="56" t="s">
        <v>4051</v>
      </c>
      <c r="D21" s="56" t="s">
        <v>4052</v>
      </c>
      <c r="E21" s="56" t="s">
        <v>1480</v>
      </c>
      <c r="F21" s="40"/>
      <c r="G21" s="56" t="s">
        <v>1480</v>
      </c>
      <c r="H21" s="56" t="s">
        <v>1480</v>
      </c>
      <c r="I21" s="56" t="s">
        <v>4053</v>
      </c>
      <c r="J21" s="56" t="s">
        <v>4054</v>
      </c>
      <c r="L21" s="56" t="s">
        <v>4055</v>
      </c>
      <c r="M21" s="56" t="s">
        <v>1480</v>
      </c>
      <c r="N21" s="56" t="s">
        <v>1480</v>
      </c>
      <c r="O21" s="56" t="s">
        <v>1480</v>
      </c>
      <c r="Q21" s="56" t="s">
        <v>1480</v>
      </c>
      <c r="R21" s="56" t="s">
        <v>4056</v>
      </c>
      <c r="S21" s="56" t="s">
        <v>4057</v>
      </c>
      <c r="T21" s="56" t="s">
        <v>4058</v>
      </c>
      <c r="V21" s="56" t="s">
        <v>1480</v>
      </c>
      <c r="W21" s="56" t="s">
        <v>1480</v>
      </c>
      <c r="X21" s="56" t="s">
        <v>1480</v>
      </c>
      <c r="Y21" s="56" t="s">
        <v>1480</v>
      </c>
      <c r="Z21" s="18">
        <v>5</v>
      </c>
      <c r="AA21" s="18"/>
    </row>
    <row r="22" spans="1:33" x14ac:dyDescent="0.35">
      <c r="A22" s="40">
        <v>3</v>
      </c>
      <c r="B22" s="56" t="s">
        <v>4059</v>
      </c>
      <c r="C22" s="56" t="s">
        <v>1480</v>
      </c>
      <c r="D22" s="56" t="s">
        <v>1480</v>
      </c>
      <c r="E22" s="56" t="s">
        <v>1480</v>
      </c>
      <c r="F22" s="40"/>
      <c r="G22" s="56" t="s">
        <v>1480</v>
      </c>
      <c r="H22" s="56" t="s">
        <v>1480</v>
      </c>
      <c r="I22" s="56" t="s">
        <v>4060</v>
      </c>
      <c r="J22" s="56" t="s">
        <v>4061</v>
      </c>
      <c r="L22" s="56" t="s">
        <v>4062</v>
      </c>
      <c r="M22" s="56" t="s">
        <v>4063</v>
      </c>
      <c r="N22" s="56" t="s">
        <v>4064</v>
      </c>
      <c r="O22" s="56" t="s">
        <v>1480</v>
      </c>
      <c r="Q22" s="56" t="s">
        <v>1480</v>
      </c>
      <c r="R22" s="56" t="s">
        <v>1480</v>
      </c>
      <c r="S22" s="56" t="s">
        <v>4065</v>
      </c>
      <c r="T22" s="56" t="s">
        <v>4066</v>
      </c>
      <c r="V22" s="56" t="s">
        <v>1480</v>
      </c>
      <c r="W22" s="56" t="s">
        <v>1480</v>
      </c>
      <c r="X22" s="56" t="s">
        <v>1480</v>
      </c>
      <c r="Y22" s="56" t="s">
        <v>1480</v>
      </c>
      <c r="Z22" s="18">
        <v>4</v>
      </c>
      <c r="AA22" s="18"/>
    </row>
    <row r="23" spans="1:33" x14ac:dyDescent="0.35">
      <c r="A23" s="40"/>
      <c r="B23" s="56" t="s">
        <v>3899</v>
      </c>
      <c r="C23" s="56" t="s">
        <v>1480</v>
      </c>
      <c r="D23" s="56" t="s">
        <v>1480</v>
      </c>
      <c r="E23" s="56" t="s">
        <v>1480</v>
      </c>
      <c r="F23" s="40"/>
      <c r="G23" s="56" t="s">
        <v>1480</v>
      </c>
      <c r="H23" s="56" t="s">
        <v>1480</v>
      </c>
      <c r="I23" s="56" t="s">
        <v>1480</v>
      </c>
      <c r="J23" s="56" t="s">
        <v>4067</v>
      </c>
      <c r="L23" s="56" t="s">
        <v>4068</v>
      </c>
      <c r="M23" s="56" t="s">
        <v>4069</v>
      </c>
      <c r="N23" s="56" t="s">
        <v>4070</v>
      </c>
      <c r="O23" s="56" t="s">
        <v>1480</v>
      </c>
      <c r="Q23" s="56" t="s">
        <v>1480</v>
      </c>
      <c r="R23" s="56" t="s">
        <v>4071</v>
      </c>
      <c r="S23" s="56" t="s">
        <v>3814</v>
      </c>
      <c r="T23" s="56" t="s">
        <v>3970</v>
      </c>
      <c r="V23" s="56" t="s">
        <v>1480</v>
      </c>
      <c r="W23" s="56" t="s">
        <v>1480</v>
      </c>
      <c r="X23" s="56" t="s">
        <v>1480</v>
      </c>
      <c r="Y23" s="56" t="s">
        <v>1480</v>
      </c>
      <c r="Z23" s="18">
        <v>3</v>
      </c>
      <c r="AA23" s="18"/>
    </row>
    <row r="24" spans="1:33" x14ac:dyDescent="0.35">
      <c r="A24" s="40"/>
      <c r="B24" s="56" t="s">
        <v>4072</v>
      </c>
      <c r="C24" s="56" t="s">
        <v>4073</v>
      </c>
      <c r="D24" s="56" t="s">
        <v>1480</v>
      </c>
      <c r="E24" s="56" t="s">
        <v>1480</v>
      </c>
      <c r="F24" s="40"/>
      <c r="G24" s="56" t="s">
        <v>1480</v>
      </c>
      <c r="H24" s="56" t="s">
        <v>4074</v>
      </c>
      <c r="I24" s="56" t="s">
        <v>4075</v>
      </c>
      <c r="J24" s="56" t="s">
        <v>4076</v>
      </c>
      <c r="L24" s="56" t="s">
        <v>4077</v>
      </c>
      <c r="M24" s="56" t="s">
        <v>4078</v>
      </c>
      <c r="N24" s="56" t="s">
        <v>1480</v>
      </c>
      <c r="O24" s="56" t="s">
        <v>1480</v>
      </c>
      <c r="Q24" s="56" t="s">
        <v>1480</v>
      </c>
      <c r="R24" s="56" t="s">
        <v>1480</v>
      </c>
      <c r="S24" s="56" t="s">
        <v>1480</v>
      </c>
      <c r="T24" s="56" t="s">
        <v>4079</v>
      </c>
      <c r="V24" s="56" t="s">
        <v>1480</v>
      </c>
      <c r="W24" s="56" t="s">
        <v>1480</v>
      </c>
      <c r="X24" s="56" t="s">
        <v>1480</v>
      </c>
      <c r="Y24" s="56" t="s">
        <v>1480</v>
      </c>
      <c r="Z24" s="18">
        <v>2</v>
      </c>
      <c r="AA24" s="18"/>
    </row>
    <row r="25" spans="1:33" x14ac:dyDescent="0.35">
      <c r="A25" s="40"/>
      <c r="B25" s="56" t="s">
        <v>4080</v>
      </c>
      <c r="C25" s="56" t="s">
        <v>4081</v>
      </c>
      <c r="D25" s="56" t="s">
        <v>1480</v>
      </c>
      <c r="E25" s="56" t="s">
        <v>1480</v>
      </c>
      <c r="F25" s="40"/>
      <c r="G25" s="56" t="s">
        <v>1480</v>
      </c>
      <c r="H25" s="56" t="s">
        <v>1480</v>
      </c>
      <c r="I25" s="56" t="s">
        <v>1480</v>
      </c>
      <c r="J25" s="56" t="s">
        <v>4082</v>
      </c>
      <c r="L25" s="56" t="s">
        <v>4083</v>
      </c>
      <c r="M25" s="56" t="s">
        <v>1480</v>
      </c>
      <c r="N25" s="56" t="s">
        <v>1480</v>
      </c>
      <c r="O25" s="56" t="s">
        <v>1480</v>
      </c>
      <c r="Q25" s="56" t="s">
        <v>1480</v>
      </c>
      <c r="R25" s="56" t="s">
        <v>3311</v>
      </c>
      <c r="S25" s="56" t="s">
        <v>3907</v>
      </c>
      <c r="T25" s="56" t="s">
        <v>4084</v>
      </c>
      <c r="V25" s="56" t="s">
        <v>1480</v>
      </c>
      <c r="W25" s="56" t="s">
        <v>1480</v>
      </c>
      <c r="X25" s="56" t="s">
        <v>1480</v>
      </c>
      <c r="Y25" s="56" t="s">
        <v>1480</v>
      </c>
      <c r="Z25" s="18">
        <v>1</v>
      </c>
      <c r="AA25" s="18"/>
    </row>
    <row r="26" spans="1:33"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row>
    <row r="27" spans="1:33" x14ac:dyDescent="0.35">
      <c r="A27" s="1"/>
      <c r="B27" s="1"/>
      <c r="C27" s="1"/>
      <c r="D27" s="1"/>
      <c r="E27" s="1"/>
      <c r="F27" s="1"/>
      <c r="G27" s="1"/>
      <c r="H27" s="1"/>
      <c r="I27" s="1"/>
      <c r="J27" s="1"/>
      <c r="L27" s="1"/>
      <c r="M27" s="1"/>
      <c r="N27" s="1"/>
      <c r="O27" s="1"/>
      <c r="Q27" s="1"/>
      <c r="AA27" s="48" t="str">
        <f>LEFT(Table1[[#This Row],[Location]],4)</f>
        <v>AA1-</v>
      </c>
      <c r="AB27" s="10" t="s">
        <v>1175</v>
      </c>
      <c r="AC27" s="48" t="s">
        <v>413</v>
      </c>
      <c r="AD27" s="110" t="s">
        <v>413</v>
      </c>
      <c r="AE27" s="50" t="s">
        <v>413</v>
      </c>
      <c r="AF27" s="124"/>
      <c r="AG27" s="145" t="s">
        <v>1636</v>
      </c>
    </row>
    <row r="28" spans="1:33" x14ac:dyDescent="0.35">
      <c r="AA28" s="48" t="str">
        <f>LEFT(Table1[[#This Row],[Location]],4)</f>
        <v>AA1-</v>
      </c>
      <c r="AB28" s="10" t="s">
        <v>1176</v>
      </c>
      <c r="AC28" s="48" t="s">
        <v>413</v>
      </c>
      <c r="AD28" s="110" t="s">
        <v>413</v>
      </c>
      <c r="AE28" s="50" t="s">
        <v>413</v>
      </c>
      <c r="AF28" s="124"/>
      <c r="AG28" s="145" t="s">
        <v>1636</v>
      </c>
    </row>
    <row r="29" spans="1:33" x14ac:dyDescent="0.35">
      <c r="AA29" s="48" t="str">
        <f>LEFT(Table1[[#This Row],[Location]],4)</f>
        <v>AA1-</v>
      </c>
      <c r="AB29" s="10" t="s">
        <v>1177</v>
      </c>
      <c r="AC29" s="48" t="s">
        <v>413</v>
      </c>
      <c r="AD29" s="110" t="s">
        <v>413</v>
      </c>
      <c r="AE29" s="50" t="s">
        <v>413</v>
      </c>
      <c r="AF29" s="124"/>
      <c r="AG29" s="145" t="s">
        <v>1636</v>
      </c>
    </row>
    <row r="30" spans="1:33" x14ac:dyDescent="0.35">
      <c r="AA30" s="48" t="str">
        <f>LEFT(Table1[[#This Row],[Location]],4)</f>
        <v>AA2-</v>
      </c>
      <c r="AB30" s="10" t="s">
        <v>1178</v>
      </c>
      <c r="AC30" s="48" t="s">
        <v>413</v>
      </c>
      <c r="AD30" s="110" t="s">
        <v>413</v>
      </c>
      <c r="AE30" s="50" t="s">
        <v>413</v>
      </c>
      <c r="AF30" s="124"/>
      <c r="AG30" s="145" t="s">
        <v>1636</v>
      </c>
    </row>
    <row r="31" spans="1:33" x14ac:dyDescent="0.35">
      <c r="AA31" s="48" t="str">
        <f>LEFT(Table1[[#This Row],[Location]],4)</f>
        <v>AA2-</v>
      </c>
      <c r="AB31" s="10" t="s">
        <v>1179</v>
      </c>
      <c r="AC31" s="48" t="s">
        <v>413</v>
      </c>
      <c r="AD31" s="110" t="s">
        <v>413</v>
      </c>
      <c r="AE31" s="50" t="s">
        <v>413</v>
      </c>
      <c r="AF31" s="124"/>
      <c r="AG31" s="145" t="s">
        <v>1636</v>
      </c>
    </row>
    <row r="32" spans="1:33" x14ac:dyDescent="0.35">
      <c r="AA32" s="48" t="str">
        <f>LEFT(Table1[[#This Row],[Location]],4)</f>
        <v>AA2-</v>
      </c>
      <c r="AB32" s="10" t="s">
        <v>1180</v>
      </c>
      <c r="AC32" s="48" t="s">
        <v>413</v>
      </c>
      <c r="AD32" s="110" t="s">
        <v>413</v>
      </c>
      <c r="AE32" s="50" t="s">
        <v>413</v>
      </c>
      <c r="AF32" s="124"/>
      <c r="AG32" s="145" t="s">
        <v>1636</v>
      </c>
    </row>
    <row r="33" spans="27:33" x14ac:dyDescent="0.35">
      <c r="AA33" s="48" t="str">
        <f>LEFT(Table1[[#This Row],[Location]],4)</f>
        <v>AA2-</v>
      </c>
      <c r="AB33" s="10" t="s">
        <v>1181</v>
      </c>
      <c r="AC33" s="48" t="s">
        <v>413</v>
      </c>
      <c r="AD33" s="110" t="s">
        <v>413</v>
      </c>
      <c r="AE33" s="50" t="s">
        <v>413</v>
      </c>
      <c r="AF33" s="124"/>
      <c r="AG33" s="145" t="s">
        <v>1636</v>
      </c>
    </row>
    <row r="34" spans="27:33" x14ac:dyDescent="0.35">
      <c r="AA34" s="48" t="str">
        <f>LEFT(Table1[[#This Row],[Location]],4)</f>
        <v>AA2-</v>
      </c>
      <c r="AB34" s="10" t="s">
        <v>1182</v>
      </c>
      <c r="AC34" s="48" t="s">
        <v>413</v>
      </c>
      <c r="AD34" s="110" t="s">
        <v>413</v>
      </c>
      <c r="AE34" s="50" t="s">
        <v>413</v>
      </c>
      <c r="AF34" s="124"/>
      <c r="AG34" s="145" t="s">
        <v>1636</v>
      </c>
    </row>
    <row r="35" spans="27:33" x14ac:dyDescent="0.35">
      <c r="AA35" s="48" t="str">
        <f>LEFT(Table1[[#This Row],[Location]],4)</f>
        <v>AA2-</v>
      </c>
      <c r="AB35" s="10" t="s">
        <v>1183</v>
      </c>
      <c r="AC35" s="48" t="s">
        <v>413</v>
      </c>
      <c r="AD35" s="110" t="s">
        <v>413</v>
      </c>
      <c r="AE35" s="50" t="s">
        <v>413</v>
      </c>
      <c r="AF35" s="124"/>
      <c r="AG35" s="145" t="s">
        <v>1636</v>
      </c>
    </row>
    <row r="36" spans="27:33" x14ac:dyDescent="0.35">
      <c r="AA36" s="48" t="str">
        <f>LEFT(Table1[[#This Row],[Location]],4)</f>
        <v>AA2-</v>
      </c>
      <c r="AB36" s="10" t="s">
        <v>1184</v>
      </c>
      <c r="AC36" s="48" t="s">
        <v>413</v>
      </c>
      <c r="AD36" s="110" t="s">
        <v>413</v>
      </c>
      <c r="AE36" s="50" t="s">
        <v>413</v>
      </c>
      <c r="AF36" s="124"/>
      <c r="AG36" s="145" t="s">
        <v>1636</v>
      </c>
    </row>
    <row r="37" spans="27:33" x14ac:dyDescent="0.35">
      <c r="AA37" s="48" t="str">
        <f>LEFT(Table1[[#This Row],[Location]],4)</f>
        <v>AA2-</v>
      </c>
      <c r="AB37" s="10" t="s">
        <v>1185</v>
      </c>
      <c r="AC37" s="48" t="s">
        <v>413</v>
      </c>
      <c r="AD37" s="110" t="s">
        <v>413</v>
      </c>
      <c r="AE37" s="50" t="s">
        <v>413</v>
      </c>
      <c r="AF37" s="124"/>
      <c r="AG37" s="145" t="s">
        <v>1636</v>
      </c>
    </row>
    <row r="38" spans="27:33" x14ac:dyDescent="0.35">
      <c r="AA38" s="48" t="str">
        <f>LEFT(Table1[[#This Row],[Location]],4)</f>
        <v>AA2-</v>
      </c>
      <c r="AB38" s="10" t="s">
        <v>1186</v>
      </c>
      <c r="AC38" s="48" t="s">
        <v>413</v>
      </c>
      <c r="AD38" s="110" t="s">
        <v>413</v>
      </c>
      <c r="AE38" s="50" t="s">
        <v>413</v>
      </c>
      <c r="AF38" s="124"/>
      <c r="AG38" s="145" t="s">
        <v>1636</v>
      </c>
    </row>
    <row r="39" spans="27:33" x14ac:dyDescent="0.35">
      <c r="AA39" s="48" t="str">
        <f>LEFT(Table1[[#This Row],[Location]],4)</f>
        <v>AA2-</v>
      </c>
      <c r="AB39" s="10" t="s">
        <v>1187</v>
      </c>
      <c r="AC39" s="48" t="s">
        <v>413</v>
      </c>
      <c r="AD39" s="110" t="s">
        <v>413</v>
      </c>
      <c r="AE39" s="50" t="s">
        <v>413</v>
      </c>
      <c r="AF39" s="124"/>
      <c r="AG39" s="145" t="s">
        <v>1636</v>
      </c>
    </row>
    <row r="40" spans="27:33" x14ac:dyDescent="0.35">
      <c r="AA40" s="48" t="str">
        <f>LEFT(Table1[[#This Row],[Location]],4)</f>
        <v>AA2-</v>
      </c>
      <c r="AB40" s="10" t="s">
        <v>1188</v>
      </c>
      <c r="AC40" s="48" t="s">
        <v>413</v>
      </c>
      <c r="AD40" s="110" t="s">
        <v>413</v>
      </c>
      <c r="AE40" s="50" t="s">
        <v>413</v>
      </c>
      <c r="AF40" s="124"/>
      <c r="AG40" s="145" t="s">
        <v>1636</v>
      </c>
    </row>
    <row r="41" spans="27:33" x14ac:dyDescent="0.35">
      <c r="AA41" s="48" t="str">
        <f>LEFT(Table1[[#This Row],[Location]],4)</f>
        <v>AA2-</v>
      </c>
      <c r="AB41" s="10" t="s">
        <v>1189</v>
      </c>
      <c r="AC41" s="48" t="s">
        <v>413</v>
      </c>
      <c r="AD41" s="110" t="s">
        <v>413</v>
      </c>
      <c r="AE41" s="50" t="s">
        <v>413</v>
      </c>
      <c r="AF41" s="124"/>
      <c r="AG41" s="145" t="s">
        <v>1636</v>
      </c>
    </row>
    <row r="42" spans="27:33" x14ac:dyDescent="0.35">
      <c r="AA42" s="48" t="str">
        <f>LEFT(Table1[[#This Row],[Location]],4)</f>
        <v>AA2-</v>
      </c>
      <c r="AB42" s="10" t="s">
        <v>1190</v>
      </c>
      <c r="AC42" s="48" t="s">
        <v>413</v>
      </c>
      <c r="AD42" s="110" t="s">
        <v>413</v>
      </c>
      <c r="AE42" s="50" t="s">
        <v>413</v>
      </c>
      <c r="AF42" s="124"/>
      <c r="AG42" s="145" t="s">
        <v>1636</v>
      </c>
    </row>
    <row r="43" spans="27:33" x14ac:dyDescent="0.35">
      <c r="AA43" s="48" t="str">
        <f>LEFT(Table1[[#This Row],[Location]],4)</f>
        <v>AA2-</v>
      </c>
      <c r="AB43" s="10" t="s">
        <v>1191</v>
      </c>
      <c r="AC43" s="48" t="s">
        <v>413</v>
      </c>
      <c r="AD43" s="110" t="s">
        <v>413</v>
      </c>
      <c r="AE43" s="50" t="s">
        <v>413</v>
      </c>
      <c r="AF43" s="124"/>
      <c r="AG43" s="145" t="s">
        <v>1636</v>
      </c>
    </row>
    <row r="44" spans="27:33" x14ac:dyDescent="0.35">
      <c r="AA44" s="48" t="str">
        <f>LEFT(Table1[[#This Row],[Location]],4)</f>
        <v>AA2-</v>
      </c>
      <c r="AB44" s="10" t="s">
        <v>1192</v>
      </c>
      <c r="AC44" s="48" t="s">
        <v>413</v>
      </c>
      <c r="AD44" s="110" t="s">
        <v>413</v>
      </c>
      <c r="AE44" s="50" t="s">
        <v>413</v>
      </c>
      <c r="AF44" s="124"/>
      <c r="AG44" s="145" t="s">
        <v>1636</v>
      </c>
    </row>
    <row r="45" spans="27:33" x14ac:dyDescent="0.35">
      <c r="AA45" s="48" t="str">
        <f>LEFT(Table1[[#This Row],[Location]],4)</f>
        <v>AA2-</v>
      </c>
      <c r="AB45" s="10" t="s">
        <v>1193</v>
      </c>
      <c r="AC45" s="48" t="s">
        <v>413</v>
      </c>
      <c r="AD45" s="110" t="s">
        <v>413</v>
      </c>
      <c r="AE45" s="50" t="s">
        <v>413</v>
      </c>
      <c r="AF45" s="124"/>
      <c r="AG45" s="145" t="s">
        <v>1636</v>
      </c>
    </row>
    <row r="46" spans="27:33" x14ac:dyDescent="0.35">
      <c r="AA46" s="48" t="str">
        <f>LEFT(Table1[[#This Row],[Location]],4)</f>
        <v>AA2-</v>
      </c>
      <c r="AB46" s="10" t="s">
        <v>1194</v>
      </c>
      <c r="AC46" s="48" t="s">
        <v>413</v>
      </c>
      <c r="AD46" s="110" t="s">
        <v>413</v>
      </c>
      <c r="AE46" s="50" t="s">
        <v>413</v>
      </c>
      <c r="AF46" s="124"/>
      <c r="AG46" s="145" t="s">
        <v>1636</v>
      </c>
    </row>
    <row r="47" spans="27:33" x14ac:dyDescent="0.35">
      <c r="AA47" s="48" t="str">
        <f>LEFT(Table1[[#This Row],[Location]],4)</f>
        <v>AA2-</v>
      </c>
      <c r="AB47" s="10" t="s">
        <v>1195</v>
      </c>
      <c r="AC47" s="48" t="s">
        <v>413</v>
      </c>
      <c r="AD47" s="110" t="s">
        <v>413</v>
      </c>
      <c r="AE47" s="50" t="s">
        <v>413</v>
      </c>
      <c r="AF47" s="124"/>
      <c r="AG47" s="145" t="s">
        <v>1636</v>
      </c>
    </row>
    <row r="48" spans="27:33" x14ac:dyDescent="0.35">
      <c r="AA48" s="48" t="str">
        <f>LEFT(Table1[[#This Row],[Location]],4)</f>
        <v>AA2-</v>
      </c>
      <c r="AB48" s="10" t="s">
        <v>1196</v>
      </c>
      <c r="AC48" s="48" t="s">
        <v>413</v>
      </c>
      <c r="AD48" s="110" t="s">
        <v>413</v>
      </c>
      <c r="AE48" s="50" t="s">
        <v>413</v>
      </c>
      <c r="AF48" s="124"/>
      <c r="AG48" s="145" t="s">
        <v>1636</v>
      </c>
    </row>
    <row r="49" spans="27:33" x14ac:dyDescent="0.35">
      <c r="AA49" s="48" t="str">
        <f>LEFT(Table1[[#This Row],[Location]],4)</f>
        <v>AA2-</v>
      </c>
      <c r="AB49" s="10" t="s">
        <v>1197</v>
      </c>
      <c r="AC49" s="48" t="s">
        <v>413</v>
      </c>
      <c r="AD49" s="110" t="s">
        <v>413</v>
      </c>
      <c r="AE49" s="50" t="s">
        <v>413</v>
      </c>
      <c r="AF49" s="124"/>
      <c r="AG49" s="145" t="s">
        <v>1636</v>
      </c>
    </row>
    <row r="50" spans="27:33" x14ac:dyDescent="0.35">
      <c r="AA50" s="48" t="str">
        <f>LEFT(Table1[[#This Row],[Location]],4)</f>
        <v>AA2-</v>
      </c>
      <c r="AB50" s="10" t="s">
        <v>1198</v>
      </c>
      <c r="AC50" s="48" t="s">
        <v>413</v>
      </c>
      <c r="AD50" s="110" t="s">
        <v>413</v>
      </c>
      <c r="AE50" s="50" t="s">
        <v>413</v>
      </c>
      <c r="AF50" s="124"/>
      <c r="AG50" s="145" t="s">
        <v>1636</v>
      </c>
    </row>
    <row r="51" spans="27:33" x14ac:dyDescent="0.35">
      <c r="AA51" s="48" t="str">
        <f>LEFT(Table1[[#This Row],[Location]],4)</f>
        <v>AA2-</v>
      </c>
      <c r="AB51" s="10" t="s">
        <v>1199</v>
      </c>
      <c r="AC51" s="48" t="s">
        <v>413</v>
      </c>
      <c r="AD51" s="110" t="s">
        <v>413</v>
      </c>
      <c r="AE51" s="50" t="s">
        <v>413</v>
      </c>
      <c r="AF51" s="124"/>
      <c r="AG51" s="145" t="s">
        <v>1636</v>
      </c>
    </row>
    <row r="52" spans="27:33" x14ac:dyDescent="0.35">
      <c r="AA52" s="48" t="str">
        <f>LEFT(Table1[[#This Row],[Location]],4)</f>
        <v>AA2-</v>
      </c>
      <c r="AB52" s="10" t="s">
        <v>1200</v>
      </c>
      <c r="AC52" s="48" t="s">
        <v>413</v>
      </c>
      <c r="AD52" s="110" t="s">
        <v>413</v>
      </c>
      <c r="AE52" s="50" t="s">
        <v>413</v>
      </c>
      <c r="AF52" s="124"/>
      <c r="AG52" s="145" t="s">
        <v>1636</v>
      </c>
    </row>
    <row r="53" spans="27:33" x14ac:dyDescent="0.35">
      <c r="AA53" s="48" t="str">
        <f>LEFT(Table1[[#This Row],[Location]],4)</f>
        <v>AA2-</v>
      </c>
      <c r="AB53" s="10" t="s">
        <v>1201</v>
      </c>
      <c r="AC53" s="48" t="s">
        <v>413</v>
      </c>
      <c r="AD53" s="110" t="s">
        <v>413</v>
      </c>
      <c r="AE53" s="50" t="s">
        <v>413</v>
      </c>
      <c r="AF53" s="124"/>
      <c r="AG53" s="145" t="s">
        <v>1636</v>
      </c>
    </row>
    <row r="54" spans="27:33" x14ac:dyDescent="0.35">
      <c r="AA54" s="48" t="str">
        <f>LEFT(Table1[[#This Row],[Location]],4)</f>
        <v>AA2-</v>
      </c>
      <c r="AB54" s="10" t="s">
        <v>1202</v>
      </c>
      <c r="AC54" s="48" t="s">
        <v>413</v>
      </c>
      <c r="AD54" s="110" t="s">
        <v>413</v>
      </c>
      <c r="AE54" s="50" t="s">
        <v>413</v>
      </c>
      <c r="AF54" s="124"/>
      <c r="AG54" s="145" t="s">
        <v>1636</v>
      </c>
    </row>
    <row r="55" spans="27:33" x14ac:dyDescent="0.35">
      <c r="AA55" s="48" t="str">
        <f>LEFT(Table1[[#This Row],[Location]],4)</f>
        <v>AA2-</v>
      </c>
      <c r="AB55" s="10" t="s">
        <v>1203</v>
      </c>
      <c r="AC55" s="48" t="s">
        <v>413</v>
      </c>
      <c r="AD55" s="110" t="s">
        <v>413</v>
      </c>
      <c r="AE55" s="50" t="s">
        <v>413</v>
      </c>
      <c r="AF55" s="124"/>
      <c r="AG55" s="145" t="s">
        <v>1636</v>
      </c>
    </row>
    <row r="56" spans="27:33" x14ac:dyDescent="0.35">
      <c r="AA56" s="48" t="str">
        <f>LEFT(Table1[[#This Row],[Location]],4)</f>
        <v>AA2-</v>
      </c>
      <c r="AB56" s="10" t="s">
        <v>1204</v>
      </c>
      <c r="AC56" s="48" t="s">
        <v>413</v>
      </c>
      <c r="AD56" s="110" t="s">
        <v>413</v>
      </c>
      <c r="AE56" s="50" t="s">
        <v>413</v>
      </c>
      <c r="AF56" s="124"/>
      <c r="AG56" s="145" t="s">
        <v>1636</v>
      </c>
    </row>
    <row r="57" spans="27:33" x14ac:dyDescent="0.35">
      <c r="AA57" s="48" t="str">
        <f>LEFT(Table1[[#This Row],[Location]],4)</f>
        <v>AA2-</v>
      </c>
      <c r="AB57" s="10" t="s">
        <v>1205</v>
      </c>
      <c r="AC57" s="48" t="s">
        <v>413</v>
      </c>
      <c r="AD57" s="110" t="s">
        <v>413</v>
      </c>
      <c r="AE57" s="50" t="s">
        <v>413</v>
      </c>
      <c r="AF57" s="124"/>
      <c r="AG57" s="145" t="s">
        <v>1636</v>
      </c>
    </row>
    <row r="58" spans="27:33" x14ac:dyDescent="0.35">
      <c r="AA58" s="48" t="str">
        <f>LEFT(Table1[[#This Row],[Location]],4)</f>
        <v>AA3-</v>
      </c>
      <c r="AB58" s="10" t="s">
        <v>1206</v>
      </c>
      <c r="AC58" s="48" t="s">
        <v>413</v>
      </c>
      <c r="AD58" s="110" t="s">
        <v>413</v>
      </c>
      <c r="AE58" s="50" t="s">
        <v>413</v>
      </c>
      <c r="AF58" s="124"/>
      <c r="AG58" s="145" t="s">
        <v>1636</v>
      </c>
    </row>
    <row r="59" spans="27:33" x14ac:dyDescent="0.35">
      <c r="AA59" s="48" t="str">
        <f>LEFT(Table1[[#This Row],[Location]],4)</f>
        <v>AA3-</v>
      </c>
      <c r="AB59" s="10" t="s">
        <v>1207</v>
      </c>
      <c r="AC59" s="48" t="s">
        <v>413</v>
      </c>
      <c r="AD59" s="110" t="s">
        <v>413</v>
      </c>
      <c r="AE59" s="50" t="s">
        <v>413</v>
      </c>
      <c r="AF59" s="124"/>
      <c r="AG59" s="145" t="s">
        <v>1636</v>
      </c>
    </row>
    <row r="60" spans="27:33" x14ac:dyDescent="0.35">
      <c r="AA60" s="48" t="str">
        <f>LEFT(Table1[[#This Row],[Location]],4)</f>
        <v>AA3-</v>
      </c>
      <c r="AB60" s="10" t="s">
        <v>1208</v>
      </c>
      <c r="AC60" s="48" t="s">
        <v>413</v>
      </c>
      <c r="AD60" s="110" t="s">
        <v>413</v>
      </c>
      <c r="AE60" s="50" t="s">
        <v>413</v>
      </c>
      <c r="AF60" s="124"/>
      <c r="AG60" s="145" t="s">
        <v>1636</v>
      </c>
    </row>
    <row r="61" spans="27:33" x14ac:dyDescent="0.35">
      <c r="AA61" s="48" t="str">
        <f>LEFT(Table1[[#This Row],[Location]],4)</f>
        <v>AA3-</v>
      </c>
      <c r="AB61" s="10" t="s">
        <v>1209</v>
      </c>
      <c r="AC61" s="48" t="s">
        <v>413</v>
      </c>
      <c r="AD61" s="110" t="s">
        <v>413</v>
      </c>
      <c r="AE61" s="50" t="s">
        <v>413</v>
      </c>
      <c r="AF61" s="124"/>
      <c r="AG61" s="145" t="s">
        <v>1636</v>
      </c>
    </row>
    <row r="62" spans="27:33" x14ac:dyDescent="0.35">
      <c r="AA62" s="48" t="str">
        <f>LEFT(Table1[[#This Row],[Location]],4)</f>
        <v>AA3-</v>
      </c>
      <c r="AB62" s="10" t="s">
        <v>1210</v>
      </c>
      <c r="AC62" s="48" t="s">
        <v>413</v>
      </c>
      <c r="AD62" s="110" t="s">
        <v>413</v>
      </c>
      <c r="AE62" s="50" t="s">
        <v>413</v>
      </c>
      <c r="AF62" s="124"/>
      <c r="AG62" s="145" t="s">
        <v>1636</v>
      </c>
    </row>
    <row r="63" spans="27:33" x14ac:dyDescent="0.35">
      <c r="AA63" s="48" t="str">
        <f>LEFT(Table1[[#This Row],[Location]],4)</f>
        <v>AA3-</v>
      </c>
      <c r="AB63" s="10" t="s">
        <v>1211</v>
      </c>
      <c r="AC63" s="48" t="s">
        <v>413</v>
      </c>
      <c r="AD63" s="110" t="s">
        <v>413</v>
      </c>
      <c r="AE63" s="50" t="s">
        <v>413</v>
      </c>
      <c r="AF63" s="124"/>
      <c r="AG63" s="145" t="s">
        <v>1636</v>
      </c>
    </row>
    <row r="64" spans="27:33" x14ac:dyDescent="0.35">
      <c r="AA64" s="48" t="str">
        <f>LEFT(Table1[[#This Row],[Location]],4)</f>
        <v>AA3-</v>
      </c>
      <c r="AB64" s="10" t="s">
        <v>1212</v>
      </c>
      <c r="AC64" s="48" t="s">
        <v>413</v>
      </c>
      <c r="AD64" s="110" t="s">
        <v>413</v>
      </c>
      <c r="AE64" s="50" t="s">
        <v>413</v>
      </c>
      <c r="AF64" s="124"/>
      <c r="AG64" s="145" t="s">
        <v>1636</v>
      </c>
    </row>
    <row r="65" spans="27:33" x14ac:dyDescent="0.35">
      <c r="AA65" s="48" t="str">
        <f>LEFT(Table1[[#This Row],[Location]],4)</f>
        <v>AA3-</v>
      </c>
      <c r="AB65" s="10" t="s">
        <v>1213</v>
      </c>
      <c r="AC65" s="48" t="s">
        <v>413</v>
      </c>
      <c r="AD65" s="110" t="s">
        <v>413</v>
      </c>
      <c r="AE65" s="50" t="s">
        <v>413</v>
      </c>
      <c r="AF65" s="124"/>
      <c r="AG65" s="145" t="s">
        <v>1636</v>
      </c>
    </row>
    <row r="66" spans="27:33" x14ac:dyDescent="0.35">
      <c r="AA66" s="48" t="str">
        <f>LEFT(Table1[[#This Row],[Location]],4)</f>
        <v>AA3-</v>
      </c>
      <c r="AB66" s="10" t="s">
        <v>1214</v>
      </c>
      <c r="AC66" s="48" t="s">
        <v>413</v>
      </c>
      <c r="AD66" s="110" t="s">
        <v>413</v>
      </c>
      <c r="AE66" s="50" t="s">
        <v>413</v>
      </c>
      <c r="AF66" s="124"/>
      <c r="AG66" s="145" t="s">
        <v>1636</v>
      </c>
    </row>
    <row r="67" spans="27:33" x14ac:dyDescent="0.35">
      <c r="AA67" s="48" t="str">
        <f>LEFT(Table1[[#This Row],[Location]],4)</f>
        <v>AA3-</v>
      </c>
      <c r="AB67" s="10" t="s">
        <v>1215</v>
      </c>
      <c r="AC67" s="48" t="s">
        <v>413</v>
      </c>
      <c r="AD67" s="110" t="s">
        <v>413</v>
      </c>
      <c r="AE67" s="50" t="s">
        <v>413</v>
      </c>
      <c r="AF67" s="124"/>
      <c r="AG67" s="145" t="s">
        <v>1636</v>
      </c>
    </row>
    <row r="68" spans="27:33" x14ac:dyDescent="0.35">
      <c r="AA68" s="48" t="str">
        <f>LEFT(Table1[[#This Row],[Location]],4)</f>
        <v>AA3-</v>
      </c>
      <c r="AB68" s="10" t="s">
        <v>1216</v>
      </c>
      <c r="AC68" s="48" t="s">
        <v>413</v>
      </c>
      <c r="AD68" s="110" t="s">
        <v>413</v>
      </c>
      <c r="AE68" s="50" t="s">
        <v>413</v>
      </c>
      <c r="AF68" s="124"/>
      <c r="AG68" s="145" t="s">
        <v>1636</v>
      </c>
    </row>
    <row r="69" spans="27:33" x14ac:dyDescent="0.35">
      <c r="AA69" s="48" t="str">
        <f>LEFT(Table1[[#This Row],[Location]],4)</f>
        <v>AA3-</v>
      </c>
      <c r="AB69" s="10" t="s">
        <v>1217</v>
      </c>
      <c r="AC69" s="48" t="s">
        <v>413</v>
      </c>
      <c r="AD69" s="110" t="s">
        <v>413</v>
      </c>
      <c r="AE69" s="50" t="s">
        <v>413</v>
      </c>
      <c r="AF69" s="124"/>
      <c r="AG69" s="145" t="s">
        <v>1636</v>
      </c>
    </row>
    <row r="70" spans="27:33" x14ac:dyDescent="0.35">
      <c r="AA70" s="48" t="str">
        <f>LEFT(Table1[[#This Row],[Location]],4)</f>
        <v>AA3-</v>
      </c>
      <c r="AB70" s="10" t="s">
        <v>1218</v>
      </c>
      <c r="AC70" s="48" t="s">
        <v>413</v>
      </c>
      <c r="AD70" s="110" t="s">
        <v>413</v>
      </c>
      <c r="AE70" s="50" t="s">
        <v>413</v>
      </c>
      <c r="AF70" s="124"/>
      <c r="AG70" s="145" t="s">
        <v>1636</v>
      </c>
    </row>
    <row r="71" spans="27:33" x14ac:dyDescent="0.35">
      <c r="AA71" s="48" t="str">
        <f>LEFT(Table1[[#This Row],[Location]],4)</f>
        <v>AA3-</v>
      </c>
      <c r="AB71" s="10" t="s">
        <v>1219</v>
      </c>
      <c r="AC71" s="48" t="s">
        <v>413</v>
      </c>
      <c r="AD71" s="110" t="s">
        <v>413</v>
      </c>
      <c r="AE71" s="50" t="s">
        <v>413</v>
      </c>
      <c r="AF71" s="124"/>
      <c r="AG71" s="145" t="s">
        <v>1636</v>
      </c>
    </row>
    <row r="72" spans="27:33" x14ac:dyDescent="0.35">
      <c r="AA72" s="48" t="str">
        <f>LEFT(Table1[[#This Row],[Location]],4)</f>
        <v>AA3-</v>
      </c>
      <c r="AB72" s="10" t="s">
        <v>1220</v>
      </c>
      <c r="AC72" s="48" t="s">
        <v>413</v>
      </c>
      <c r="AD72" s="110" t="s">
        <v>413</v>
      </c>
      <c r="AE72" s="50" t="s">
        <v>413</v>
      </c>
      <c r="AF72" s="124"/>
      <c r="AG72" s="145" t="s">
        <v>1636</v>
      </c>
    </row>
    <row r="73" spans="27:33" x14ac:dyDescent="0.35">
      <c r="AA73" s="48" t="str">
        <f>LEFT(Table1[[#This Row],[Location]],4)</f>
        <v>AA3-</v>
      </c>
      <c r="AB73" s="10" t="s">
        <v>1221</v>
      </c>
      <c r="AC73" s="48" t="s">
        <v>413</v>
      </c>
      <c r="AD73" s="110" t="s">
        <v>413</v>
      </c>
      <c r="AE73" s="50" t="s">
        <v>413</v>
      </c>
      <c r="AF73" s="124"/>
      <c r="AG73" s="145" t="s">
        <v>1636</v>
      </c>
    </row>
    <row r="74" spans="27:33" x14ac:dyDescent="0.35">
      <c r="AA74" s="48" t="str">
        <f>LEFT(Table1[[#This Row],[Location]],4)</f>
        <v>AA3-</v>
      </c>
      <c r="AB74" s="10" t="s">
        <v>1222</v>
      </c>
      <c r="AC74" s="48" t="s">
        <v>413</v>
      </c>
      <c r="AD74" s="110" t="s">
        <v>413</v>
      </c>
      <c r="AE74" s="50" t="s">
        <v>413</v>
      </c>
      <c r="AF74" s="124"/>
      <c r="AG74" s="145" t="s">
        <v>1636</v>
      </c>
    </row>
    <row r="75" spans="27:33" x14ac:dyDescent="0.35">
      <c r="AA75" s="48" t="str">
        <f>LEFT(Table1[[#This Row],[Location]],4)</f>
        <v>AA3-</v>
      </c>
      <c r="AB75" s="10" t="s">
        <v>1223</v>
      </c>
      <c r="AC75" s="48" t="s">
        <v>413</v>
      </c>
      <c r="AD75" s="110" t="s">
        <v>413</v>
      </c>
      <c r="AE75" s="50" t="s">
        <v>413</v>
      </c>
      <c r="AF75" s="124"/>
      <c r="AG75" s="145" t="s">
        <v>1636</v>
      </c>
    </row>
    <row r="76" spans="27:33" x14ac:dyDescent="0.35">
      <c r="AA76" s="48" t="str">
        <f>LEFT(Table1[[#This Row],[Location]],4)</f>
        <v>AA3-</v>
      </c>
      <c r="AB76" s="10" t="s">
        <v>1224</v>
      </c>
      <c r="AC76" s="48" t="s">
        <v>413</v>
      </c>
      <c r="AD76" s="110" t="s">
        <v>413</v>
      </c>
      <c r="AE76" s="50" t="s">
        <v>413</v>
      </c>
      <c r="AF76" s="124"/>
      <c r="AG76" s="145" t="s">
        <v>1636</v>
      </c>
    </row>
    <row r="77" spans="27:33" x14ac:dyDescent="0.35">
      <c r="AA77" s="48" t="str">
        <f>LEFT(Table1[[#This Row],[Location]],4)</f>
        <v>AA3-</v>
      </c>
      <c r="AB77" s="10" t="s">
        <v>1225</v>
      </c>
      <c r="AC77" s="48" t="s">
        <v>413</v>
      </c>
      <c r="AD77" s="110" t="s">
        <v>413</v>
      </c>
      <c r="AE77" s="50" t="s">
        <v>413</v>
      </c>
      <c r="AF77" s="124"/>
      <c r="AG77" s="145" t="s">
        <v>1636</v>
      </c>
    </row>
    <row r="78" spans="27:33" x14ac:dyDescent="0.35">
      <c r="AA78" s="48" t="str">
        <f>LEFT(Table1[[#This Row],[Location]],4)</f>
        <v>AA3-</v>
      </c>
      <c r="AB78" s="10" t="s">
        <v>1226</v>
      </c>
      <c r="AC78" s="48" t="s">
        <v>413</v>
      </c>
      <c r="AD78" s="110" t="s">
        <v>413</v>
      </c>
      <c r="AE78" s="50" t="s">
        <v>413</v>
      </c>
      <c r="AF78" s="124"/>
      <c r="AG78" s="145" t="s">
        <v>1636</v>
      </c>
    </row>
    <row r="79" spans="27:33" x14ac:dyDescent="0.35">
      <c r="AA79" s="48" t="str">
        <f>LEFT(Table1[[#This Row],[Location]],4)</f>
        <v>AA3-</v>
      </c>
      <c r="AB79" s="10" t="s">
        <v>1227</v>
      </c>
      <c r="AC79" s="48" t="s">
        <v>413</v>
      </c>
      <c r="AD79" s="110" t="s">
        <v>413</v>
      </c>
      <c r="AE79" s="50" t="s">
        <v>413</v>
      </c>
      <c r="AF79" s="124"/>
      <c r="AG79" s="145" t="s">
        <v>1636</v>
      </c>
    </row>
    <row r="80" spans="27:33" x14ac:dyDescent="0.35">
      <c r="AA80" s="48" t="str">
        <f>LEFT(Table1[[#This Row],[Location]],4)</f>
        <v>AA3-</v>
      </c>
      <c r="AB80" s="10" t="s">
        <v>1228</v>
      </c>
      <c r="AC80" s="48" t="s">
        <v>413</v>
      </c>
      <c r="AD80" s="110" t="s">
        <v>413</v>
      </c>
      <c r="AE80" s="50" t="s">
        <v>413</v>
      </c>
      <c r="AF80" s="124"/>
      <c r="AG80" s="145" t="s">
        <v>1636</v>
      </c>
    </row>
    <row r="81" spans="27:33" x14ac:dyDescent="0.35">
      <c r="AA81" s="48" t="str">
        <f>LEFT(Table1[[#This Row],[Location]],4)</f>
        <v>AA3-</v>
      </c>
      <c r="AB81" s="10" t="s">
        <v>1229</v>
      </c>
      <c r="AC81" s="48" t="s">
        <v>413</v>
      </c>
      <c r="AD81" s="110" t="s">
        <v>413</v>
      </c>
      <c r="AE81" s="50" t="s">
        <v>413</v>
      </c>
      <c r="AF81" s="124"/>
      <c r="AG81" s="145" t="s">
        <v>1636</v>
      </c>
    </row>
    <row r="82" spans="27:33" x14ac:dyDescent="0.35">
      <c r="AA82" s="48" t="str">
        <f>LEFT(Table1[[#This Row],[Location]],4)</f>
        <v>AA3-</v>
      </c>
      <c r="AB82" s="10" t="s">
        <v>1230</v>
      </c>
      <c r="AC82" s="48" t="s">
        <v>413</v>
      </c>
      <c r="AD82" s="110" t="s">
        <v>413</v>
      </c>
      <c r="AE82" s="50" t="s">
        <v>413</v>
      </c>
      <c r="AF82" s="124"/>
      <c r="AG82" s="145" t="s">
        <v>1636</v>
      </c>
    </row>
    <row r="83" spans="27:33" x14ac:dyDescent="0.35">
      <c r="AA83" s="48" t="str">
        <f>LEFT(Table1[[#This Row],[Location]],4)</f>
        <v>AA3-</v>
      </c>
      <c r="AB83" s="10" t="s">
        <v>1231</v>
      </c>
      <c r="AC83" s="48" t="s">
        <v>413</v>
      </c>
      <c r="AD83" s="110" t="s">
        <v>413</v>
      </c>
      <c r="AE83" s="50" t="s">
        <v>413</v>
      </c>
      <c r="AF83" s="124"/>
      <c r="AG83" s="145" t="s">
        <v>1636</v>
      </c>
    </row>
    <row r="84" spans="27:33" x14ac:dyDescent="0.35">
      <c r="AA84" s="48" t="str">
        <f>LEFT(Table1[[#This Row],[Location]],4)</f>
        <v>AA3-</v>
      </c>
      <c r="AB84" s="10" t="s">
        <v>1232</v>
      </c>
      <c r="AC84" s="48" t="s">
        <v>413</v>
      </c>
      <c r="AD84" s="110" t="s">
        <v>413</v>
      </c>
      <c r="AE84" s="50" t="s">
        <v>413</v>
      </c>
      <c r="AF84" s="124"/>
      <c r="AG84" s="145" t="s">
        <v>1636</v>
      </c>
    </row>
    <row r="85" spans="27:33" x14ac:dyDescent="0.35">
      <c r="AA85" s="48" t="str">
        <f>LEFT(Table1[[#This Row],[Location]],4)</f>
        <v>AA3-</v>
      </c>
      <c r="AB85" s="10" t="s">
        <v>1233</v>
      </c>
      <c r="AC85" s="48" t="s">
        <v>413</v>
      </c>
      <c r="AD85" s="110" t="s">
        <v>413</v>
      </c>
      <c r="AE85" s="50" t="s">
        <v>413</v>
      </c>
      <c r="AF85" s="124"/>
      <c r="AG85" s="145" t="s">
        <v>1636</v>
      </c>
    </row>
    <row r="86" spans="27:33" x14ac:dyDescent="0.35">
      <c r="AA86" s="48" t="str">
        <f>LEFT(Table1[[#This Row],[Location]],4)</f>
        <v>BB1-</v>
      </c>
      <c r="AB86" s="10" t="s">
        <v>1234</v>
      </c>
      <c r="AC86" s="48" t="s">
        <v>1721</v>
      </c>
      <c r="AD86" s="110" t="s">
        <v>2098</v>
      </c>
      <c r="AE86" s="50" t="s">
        <v>413</v>
      </c>
      <c r="AF86" s="124"/>
      <c r="AG86" s="145" t="s">
        <v>2353</v>
      </c>
    </row>
    <row r="87" spans="27:33" x14ac:dyDescent="0.35">
      <c r="AA87" s="48" t="str">
        <f>LEFT(Table1[[#This Row],[Location]],4)</f>
        <v>BB1-</v>
      </c>
      <c r="AB87" s="10" t="s">
        <v>1235</v>
      </c>
      <c r="AC87" s="48" t="s">
        <v>824</v>
      </c>
      <c r="AD87" s="110" t="s">
        <v>2107</v>
      </c>
      <c r="AE87" s="50" t="s">
        <v>413</v>
      </c>
      <c r="AF87" s="124"/>
      <c r="AG87" s="145" t="s">
        <v>2353</v>
      </c>
    </row>
    <row r="88" spans="27:33" x14ac:dyDescent="0.35">
      <c r="AA88" s="48" t="str">
        <f>LEFT(Table1[[#This Row],[Location]],4)</f>
        <v>BB1-</v>
      </c>
      <c r="AB88" s="10" t="s">
        <v>1236</v>
      </c>
      <c r="AC88" s="48" t="s">
        <v>824</v>
      </c>
      <c r="AD88" s="110" t="s">
        <v>2107</v>
      </c>
      <c r="AE88" s="50" t="s">
        <v>413</v>
      </c>
      <c r="AF88" s="124"/>
      <c r="AG88" s="145" t="s">
        <v>2353</v>
      </c>
    </row>
    <row r="89" spans="27:33" x14ac:dyDescent="0.35">
      <c r="AA89" s="48" t="str">
        <f>LEFT(Table1[[#This Row],[Location]],4)</f>
        <v>BB1-</v>
      </c>
      <c r="AB89" s="10" t="s">
        <v>1237</v>
      </c>
      <c r="AC89" s="48" t="s">
        <v>824</v>
      </c>
      <c r="AD89" s="110" t="s">
        <v>2107</v>
      </c>
      <c r="AE89" s="50" t="s">
        <v>413</v>
      </c>
      <c r="AF89" s="124"/>
      <c r="AG89" s="145" t="s">
        <v>2353</v>
      </c>
    </row>
    <row r="90" spans="27:33" x14ac:dyDescent="0.35">
      <c r="AA90" s="48" t="str">
        <f>LEFT(Table1[[#This Row],[Location]],4)</f>
        <v>BB1-</v>
      </c>
      <c r="AB90" s="10" t="s">
        <v>1238</v>
      </c>
      <c r="AC90" s="48" t="s">
        <v>1477</v>
      </c>
      <c r="AD90" s="110" t="s">
        <v>2033</v>
      </c>
      <c r="AE90" s="50" t="s">
        <v>413</v>
      </c>
      <c r="AF90" s="124"/>
      <c r="AG90" s="145" t="s">
        <v>2353</v>
      </c>
    </row>
    <row r="91" spans="27:33" x14ac:dyDescent="0.35">
      <c r="AA91" s="48" t="str">
        <f>LEFT(Table1[[#This Row],[Location]],4)</f>
        <v>BB1-</v>
      </c>
      <c r="AB91" s="10" t="s">
        <v>1239</v>
      </c>
      <c r="AC91" s="48" t="s">
        <v>1477</v>
      </c>
      <c r="AD91" s="110" t="s">
        <v>2033</v>
      </c>
      <c r="AE91" s="50" t="s">
        <v>413</v>
      </c>
      <c r="AF91" s="124"/>
      <c r="AG91" s="145" t="s">
        <v>2353</v>
      </c>
    </row>
    <row r="92" spans="27:33" x14ac:dyDescent="0.35">
      <c r="AA92" s="48" t="str">
        <f>LEFT(Table1[[#This Row],[Location]],4)</f>
        <v>BB1-</v>
      </c>
      <c r="AB92" s="10" t="s">
        <v>1240</v>
      </c>
      <c r="AC92" s="48" t="s">
        <v>413</v>
      </c>
      <c r="AD92" s="110" t="s">
        <v>413</v>
      </c>
      <c r="AE92" s="50" t="s">
        <v>413</v>
      </c>
      <c r="AF92" s="124"/>
      <c r="AG92" s="145" t="s">
        <v>1636</v>
      </c>
    </row>
    <row r="93" spans="27:33" x14ac:dyDescent="0.35">
      <c r="AA93" s="48" t="str">
        <f>LEFT(Table1[[#This Row],[Location]],4)</f>
        <v>BB1-</v>
      </c>
      <c r="AB93" s="10" t="s">
        <v>1241</v>
      </c>
      <c r="AC93" s="48" t="s">
        <v>413</v>
      </c>
      <c r="AD93" s="110" t="s">
        <v>413</v>
      </c>
      <c r="AE93" s="50" t="s">
        <v>413</v>
      </c>
      <c r="AF93" s="124"/>
      <c r="AG93" s="145" t="s">
        <v>1636</v>
      </c>
    </row>
    <row r="94" spans="27:33" x14ac:dyDescent="0.35">
      <c r="AA94" s="48" t="str">
        <f>LEFT(Table1[[#This Row],[Location]],4)</f>
        <v>BB1-</v>
      </c>
      <c r="AB94" s="10" t="s">
        <v>1242</v>
      </c>
      <c r="AC94" s="48" t="s">
        <v>824</v>
      </c>
      <c r="AD94" s="110" t="s">
        <v>2339</v>
      </c>
      <c r="AE94" s="50" t="s">
        <v>413</v>
      </c>
      <c r="AF94" s="124"/>
      <c r="AG94" s="145" t="s">
        <v>2353</v>
      </c>
    </row>
    <row r="95" spans="27:33" x14ac:dyDescent="0.35">
      <c r="AA95" s="48" t="str">
        <f>LEFT(Table1[[#This Row],[Location]],4)</f>
        <v>BB1-</v>
      </c>
      <c r="AB95" s="10" t="s">
        <v>1243</v>
      </c>
      <c r="AC95" s="48" t="s">
        <v>1474</v>
      </c>
      <c r="AD95" s="110" t="s">
        <v>1461</v>
      </c>
      <c r="AE95" s="50" t="s">
        <v>413</v>
      </c>
      <c r="AF95" s="124"/>
      <c r="AG95" s="145" t="s">
        <v>2353</v>
      </c>
    </row>
    <row r="96" spans="27:33" x14ac:dyDescent="0.35">
      <c r="AA96" s="48" t="str">
        <f>LEFT(Table1[[#This Row],[Location]],4)</f>
        <v>BB1-</v>
      </c>
      <c r="AB96" s="10" t="s">
        <v>1244</v>
      </c>
      <c r="AC96" s="48" t="s">
        <v>413</v>
      </c>
      <c r="AD96" s="110" t="s">
        <v>413</v>
      </c>
      <c r="AE96" s="50" t="s">
        <v>413</v>
      </c>
      <c r="AF96" s="124"/>
      <c r="AG96" s="145" t="s">
        <v>1636</v>
      </c>
    </row>
    <row r="97" spans="27:33" x14ac:dyDescent="0.35">
      <c r="AA97" s="48" t="str">
        <f>LEFT(Table1[[#This Row],[Location]],4)</f>
        <v>BB1-</v>
      </c>
      <c r="AB97" s="10" t="s">
        <v>1245</v>
      </c>
      <c r="AC97" s="48" t="s">
        <v>413</v>
      </c>
      <c r="AD97" s="110" t="s">
        <v>413</v>
      </c>
      <c r="AE97" s="50" t="s">
        <v>413</v>
      </c>
      <c r="AF97" s="124"/>
      <c r="AG97" s="145" t="s">
        <v>1636</v>
      </c>
    </row>
    <row r="98" spans="27:33" x14ac:dyDescent="0.35">
      <c r="AA98" s="48" t="str">
        <f>LEFT(Table1[[#This Row],[Location]],4)</f>
        <v>BB1-</v>
      </c>
      <c r="AB98" s="10" t="s">
        <v>1246</v>
      </c>
      <c r="AC98" s="48" t="s">
        <v>819</v>
      </c>
      <c r="AD98" s="110" t="s">
        <v>2979</v>
      </c>
      <c r="AE98" s="50" t="s">
        <v>413</v>
      </c>
      <c r="AF98" s="124"/>
      <c r="AG98" s="145" t="s">
        <v>2353</v>
      </c>
    </row>
    <row r="99" spans="27:33" x14ac:dyDescent="0.35">
      <c r="AA99" s="48" t="str">
        <f>LEFT(Table1[[#This Row],[Location]],4)</f>
        <v>BB1-</v>
      </c>
      <c r="AB99" s="10" t="s">
        <v>1247</v>
      </c>
      <c r="AC99" s="48" t="s">
        <v>819</v>
      </c>
      <c r="AD99" s="110" t="s">
        <v>2979</v>
      </c>
      <c r="AE99" s="50" t="s">
        <v>413</v>
      </c>
      <c r="AF99" s="124"/>
      <c r="AG99" s="145" t="s">
        <v>2353</v>
      </c>
    </row>
    <row r="100" spans="27:33" x14ac:dyDescent="0.35">
      <c r="AA100" s="48" t="str">
        <f>LEFT(Table1[[#This Row],[Location]],4)</f>
        <v>BB1-</v>
      </c>
      <c r="AB100" s="10" t="s">
        <v>1248</v>
      </c>
      <c r="AC100" s="48" t="s">
        <v>837</v>
      </c>
      <c r="AD100" s="110" t="s">
        <v>1117</v>
      </c>
      <c r="AE100" s="50" t="s">
        <v>413</v>
      </c>
      <c r="AF100" s="124"/>
      <c r="AG100" s="145" t="s">
        <v>2353</v>
      </c>
    </row>
    <row r="101" spans="27:33" x14ac:dyDescent="0.35">
      <c r="AA101" s="48" t="str">
        <f>LEFT(Table1[[#This Row],[Location]],4)</f>
        <v>BB1-</v>
      </c>
      <c r="AB101" s="10" t="s">
        <v>1249</v>
      </c>
      <c r="AC101" s="48" t="s">
        <v>413</v>
      </c>
      <c r="AD101" s="110" t="s">
        <v>413</v>
      </c>
      <c r="AE101" s="50" t="s">
        <v>413</v>
      </c>
      <c r="AF101" s="124"/>
      <c r="AG101" s="145" t="s">
        <v>1636</v>
      </c>
    </row>
    <row r="102" spans="27:33" x14ac:dyDescent="0.35">
      <c r="AA102" s="48" t="str">
        <f>LEFT(Table1[[#This Row],[Location]],4)</f>
        <v>BB1-</v>
      </c>
      <c r="AB102" s="10" t="s">
        <v>1250</v>
      </c>
      <c r="AC102" s="48" t="s">
        <v>3787</v>
      </c>
      <c r="AD102" s="110" t="s">
        <v>3789</v>
      </c>
      <c r="AE102" s="50" t="s">
        <v>413</v>
      </c>
      <c r="AF102" s="124"/>
      <c r="AG102" s="145" t="s">
        <v>2353</v>
      </c>
    </row>
    <row r="103" spans="27:33" x14ac:dyDescent="0.35">
      <c r="AA103" s="48" t="str">
        <f>LEFT(Table1[[#This Row],[Location]],4)</f>
        <v>BB1-</v>
      </c>
      <c r="AB103" s="10" t="s">
        <v>1251</v>
      </c>
      <c r="AC103" s="48" t="s">
        <v>413</v>
      </c>
      <c r="AD103" s="110" t="s">
        <v>413</v>
      </c>
      <c r="AE103" s="50" t="s">
        <v>413</v>
      </c>
      <c r="AF103" s="124"/>
      <c r="AG103" s="145" t="s">
        <v>1636</v>
      </c>
    </row>
    <row r="104" spans="27:33" x14ac:dyDescent="0.35">
      <c r="AA104" s="48" t="str">
        <f>LEFT(Table1[[#This Row],[Location]],4)</f>
        <v>BB1-</v>
      </c>
      <c r="AB104" s="10" t="s">
        <v>1252</v>
      </c>
      <c r="AC104" s="48" t="s">
        <v>413</v>
      </c>
      <c r="AD104" s="110" t="s">
        <v>413</v>
      </c>
      <c r="AE104" s="50" t="s">
        <v>413</v>
      </c>
      <c r="AF104" s="124"/>
      <c r="AG104" s="145" t="s">
        <v>1636</v>
      </c>
    </row>
    <row r="105" spans="27:33" x14ac:dyDescent="0.35">
      <c r="AA105" s="48" t="str">
        <f>LEFT(Table1[[#This Row],[Location]],4)</f>
        <v>BB1-</v>
      </c>
      <c r="AB105" s="10" t="s">
        <v>1253</v>
      </c>
      <c r="AC105" s="48" t="s">
        <v>413</v>
      </c>
      <c r="AD105" s="110" t="s">
        <v>413</v>
      </c>
      <c r="AE105" s="50" t="s">
        <v>413</v>
      </c>
      <c r="AF105" s="124"/>
      <c r="AG105" s="145" t="s">
        <v>1636</v>
      </c>
    </row>
    <row r="106" spans="27:33" x14ac:dyDescent="0.35">
      <c r="AA106" s="48" t="str">
        <f>LEFT(Table1[[#This Row],[Location]],4)</f>
        <v>BB1-</v>
      </c>
      <c r="AB106" s="10" t="s">
        <v>1254</v>
      </c>
      <c r="AC106" s="48" t="s">
        <v>832</v>
      </c>
      <c r="AD106" s="110" t="s">
        <v>1111</v>
      </c>
      <c r="AE106" s="50" t="s">
        <v>413</v>
      </c>
      <c r="AF106" s="124"/>
      <c r="AG106" s="145" t="s">
        <v>2353</v>
      </c>
    </row>
    <row r="107" spans="27:33" x14ac:dyDescent="0.35">
      <c r="AA107" s="48" t="str">
        <f>LEFT(Table1[[#This Row],[Location]],4)</f>
        <v>BB1-</v>
      </c>
      <c r="AB107" s="10" t="s">
        <v>1255</v>
      </c>
      <c r="AC107" s="48" t="s">
        <v>832</v>
      </c>
      <c r="AD107" s="110" t="s">
        <v>1111</v>
      </c>
      <c r="AE107" s="50" t="s">
        <v>413</v>
      </c>
      <c r="AF107" s="124"/>
      <c r="AG107" s="145" t="s">
        <v>2353</v>
      </c>
    </row>
    <row r="108" spans="27:33" x14ac:dyDescent="0.35">
      <c r="AA108" s="48" t="str">
        <f>LEFT(Table1[[#This Row],[Location]],4)</f>
        <v>BB1-</v>
      </c>
      <c r="AB108" s="10" t="s">
        <v>1256</v>
      </c>
      <c r="AC108" s="48" t="s">
        <v>832</v>
      </c>
      <c r="AD108" s="110" t="s">
        <v>1111</v>
      </c>
      <c r="AE108" s="50" t="s">
        <v>413</v>
      </c>
      <c r="AF108" s="124"/>
      <c r="AG108" s="145" t="s">
        <v>2353</v>
      </c>
    </row>
    <row r="109" spans="27:33" x14ac:dyDescent="0.35">
      <c r="AA109" s="48" t="str">
        <f>LEFT(Table1[[#This Row],[Location]],4)</f>
        <v>BB1-</v>
      </c>
      <c r="AB109" s="10" t="s">
        <v>1257</v>
      </c>
      <c r="AC109" s="48" t="s">
        <v>413</v>
      </c>
      <c r="AD109" s="110" t="s">
        <v>413</v>
      </c>
      <c r="AE109" s="50" t="s">
        <v>413</v>
      </c>
      <c r="AF109" s="124"/>
      <c r="AG109" s="145" t="s">
        <v>1636</v>
      </c>
    </row>
    <row r="110" spans="27:33" x14ac:dyDescent="0.35">
      <c r="AA110" s="48" t="str">
        <f>LEFT(Table1[[#This Row],[Location]],4)</f>
        <v>BB1-</v>
      </c>
      <c r="AB110" s="10" t="s">
        <v>1258</v>
      </c>
      <c r="AC110" s="48" t="s">
        <v>413</v>
      </c>
      <c r="AD110" s="110" t="s">
        <v>413</v>
      </c>
      <c r="AE110" s="50" t="s">
        <v>413</v>
      </c>
      <c r="AF110" s="124"/>
      <c r="AG110" s="145" t="s">
        <v>1636</v>
      </c>
    </row>
    <row r="111" spans="27:33" x14ac:dyDescent="0.35">
      <c r="AA111" s="10" t="str">
        <f>LEFT(Table1[[#This Row],[Location]],4)</f>
        <v>BB1-</v>
      </c>
      <c r="AB111" s="10" t="s">
        <v>133</v>
      </c>
      <c r="AC111" s="48" t="s">
        <v>413</v>
      </c>
      <c r="AD111" s="110" t="s">
        <v>413</v>
      </c>
      <c r="AE111" s="50" t="s">
        <v>2993</v>
      </c>
      <c r="AF111" s="124">
        <v>18</v>
      </c>
      <c r="AG111" s="145" t="s">
        <v>1636</v>
      </c>
    </row>
    <row r="112" spans="27:33" x14ac:dyDescent="0.35">
      <c r="AA112" s="10" t="str">
        <f>LEFT(Table1[[#This Row],[Location]],4)</f>
        <v>BB1-</v>
      </c>
      <c r="AB112" s="10" t="s">
        <v>132</v>
      </c>
      <c r="AC112" s="48" t="s">
        <v>413</v>
      </c>
      <c r="AD112" s="110" t="s">
        <v>413</v>
      </c>
      <c r="AE112" s="50" t="s">
        <v>3924</v>
      </c>
      <c r="AF112" s="124">
        <v>10</v>
      </c>
      <c r="AG112" s="145" t="s">
        <v>1636</v>
      </c>
    </row>
    <row r="113" spans="27:33" x14ac:dyDescent="0.35">
      <c r="AA113" s="10" t="str">
        <f>LEFT(Table1[[#This Row],[Location]],4)</f>
        <v>BB1-</v>
      </c>
      <c r="AB113" s="10" t="s">
        <v>131</v>
      </c>
      <c r="AC113" s="48" t="s">
        <v>413</v>
      </c>
      <c r="AD113" s="110" t="s">
        <v>413</v>
      </c>
      <c r="AE113" s="50" t="s">
        <v>3925</v>
      </c>
      <c r="AF113" s="124">
        <v>14</v>
      </c>
      <c r="AG113" s="145" t="s">
        <v>1636</v>
      </c>
    </row>
    <row r="114" spans="27:33" x14ac:dyDescent="0.35">
      <c r="AA114" s="10" t="str">
        <f>LEFT(Table1[[#This Row],[Location]],4)</f>
        <v>BB2-</v>
      </c>
      <c r="AB114" s="10" t="s">
        <v>363</v>
      </c>
      <c r="AC114" s="48" t="s">
        <v>837</v>
      </c>
      <c r="AD114" s="110" t="s">
        <v>1117</v>
      </c>
      <c r="AE114" s="50" t="s">
        <v>3926</v>
      </c>
      <c r="AF114" s="125">
        <v>3</v>
      </c>
      <c r="AG114" s="145" t="s">
        <v>2353</v>
      </c>
    </row>
    <row r="115" spans="27:33" x14ac:dyDescent="0.35">
      <c r="AA115" s="10" t="str">
        <f>LEFT(Table1[[#This Row],[Location]],4)</f>
        <v>BB2-</v>
      </c>
      <c r="AB115" s="10" t="s">
        <v>136</v>
      </c>
      <c r="AC115" s="48" t="s">
        <v>837</v>
      </c>
      <c r="AD115" s="110" t="s">
        <v>1117</v>
      </c>
      <c r="AE115" s="50" t="s">
        <v>3774</v>
      </c>
      <c r="AF115" s="125">
        <v>36</v>
      </c>
      <c r="AG115" s="145" t="s">
        <v>2353</v>
      </c>
    </row>
    <row r="116" spans="27:33" x14ac:dyDescent="0.35">
      <c r="AA116" s="10" t="str">
        <f>LEFT(Table1[[#This Row],[Location]],4)</f>
        <v>BB2-</v>
      </c>
      <c r="AB116" s="10" t="s">
        <v>135</v>
      </c>
      <c r="AC116" s="48" t="s">
        <v>837</v>
      </c>
      <c r="AD116" s="110" t="s">
        <v>1117</v>
      </c>
      <c r="AE116" s="50" t="s">
        <v>3776</v>
      </c>
      <c r="AF116" s="125">
        <v>12</v>
      </c>
      <c r="AG116" s="145" t="s">
        <v>2353</v>
      </c>
    </row>
    <row r="117" spans="27:33" x14ac:dyDescent="0.35">
      <c r="AA117" s="10" t="str">
        <f>LEFT(Table1[[#This Row],[Location]],4)</f>
        <v>BB2-</v>
      </c>
      <c r="AB117" s="10" t="s">
        <v>134</v>
      </c>
      <c r="AC117" s="48" t="s">
        <v>413</v>
      </c>
      <c r="AD117" s="110" t="s">
        <v>413</v>
      </c>
      <c r="AE117" s="50" t="s">
        <v>413</v>
      </c>
      <c r="AF117" s="125"/>
      <c r="AG117" s="145" t="s">
        <v>1636</v>
      </c>
    </row>
    <row r="118" spans="27:33" x14ac:dyDescent="0.35">
      <c r="AA118" s="10" t="str">
        <f>LEFT(Table1[[#This Row],[Location]],4)</f>
        <v>BB2-</v>
      </c>
      <c r="AB118" s="10" t="s">
        <v>360</v>
      </c>
      <c r="AC118" s="48" t="s">
        <v>1474</v>
      </c>
      <c r="AD118" s="110" t="s">
        <v>1461</v>
      </c>
      <c r="AE118" s="50" t="s">
        <v>413</v>
      </c>
      <c r="AF118" s="124"/>
      <c r="AG118" s="145" t="s">
        <v>2353</v>
      </c>
    </row>
    <row r="119" spans="27:33" x14ac:dyDescent="0.35">
      <c r="AA119" s="10" t="str">
        <f>LEFT(Table1[[#This Row],[Location]],4)</f>
        <v>BB2-</v>
      </c>
      <c r="AB119" s="10" t="s">
        <v>139</v>
      </c>
      <c r="AC119" s="48" t="s">
        <v>413</v>
      </c>
      <c r="AD119" s="110" t="s">
        <v>413</v>
      </c>
      <c r="AE119" s="50" t="s">
        <v>3927</v>
      </c>
      <c r="AF119" s="125">
        <v>5</v>
      </c>
      <c r="AG119" s="145" t="s">
        <v>1636</v>
      </c>
    </row>
    <row r="120" spans="27:33" x14ac:dyDescent="0.35">
      <c r="AA120" s="10" t="str">
        <f>LEFT(Table1[[#This Row],[Location]],4)</f>
        <v>BB2-</v>
      </c>
      <c r="AB120" s="10" t="s">
        <v>138</v>
      </c>
      <c r="AC120" s="48" t="s">
        <v>413</v>
      </c>
      <c r="AD120" s="110" t="s">
        <v>413</v>
      </c>
      <c r="AE120" s="50" t="s">
        <v>3487</v>
      </c>
      <c r="AF120" s="125">
        <v>43</v>
      </c>
      <c r="AG120" s="145" t="s">
        <v>1636</v>
      </c>
    </row>
    <row r="121" spans="27:33" x14ac:dyDescent="0.35">
      <c r="AA121" s="10" t="str">
        <f>LEFT(Table1[[#This Row],[Location]],4)</f>
        <v>BB2-</v>
      </c>
      <c r="AB121" s="10" t="s">
        <v>137</v>
      </c>
      <c r="AC121" s="48" t="s">
        <v>413</v>
      </c>
      <c r="AD121" s="110" t="s">
        <v>413</v>
      </c>
      <c r="AE121" s="50" t="s">
        <v>413</v>
      </c>
      <c r="AF121" s="125"/>
      <c r="AG121" s="145" t="s">
        <v>1636</v>
      </c>
    </row>
    <row r="122" spans="27:33" x14ac:dyDescent="0.35">
      <c r="AA122" s="10" t="str">
        <f>LEFT(Table1[[#This Row],[Location]],4)</f>
        <v>BB2-</v>
      </c>
      <c r="AB122" s="10" t="s">
        <v>357</v>
      </c>
      <c r="AC122" s="48" t="s">
        <v>824</v>
      </c>
      <c r="AD122" s="110" t="s">
        <v>2107</v>
      </c>
      <c r="AE122" s="50" t="s">
        <v>413</v>
      </c>
      <c r="AF122" s="124"/>
      <c r="AG122" s="145" t="s">
        <v>2353</v>
      </c>
    </row>
    <row r="123" spans="27:33" x14ac:dyDescent="0.35">
      <c r="AA123" s="10" t="str">
        <f>LEFT(Table1[[#This Row],[Location]],4)</f>
        <v>BB2-</v>
      </c>
      <c r="AB123" s="10" t="s">
        <v>142</v>
      </c>
      <c r="AC123" s="48" t="s">
        <v>3787</v>
      </c>
      <c r="AD123" s="110" t="s">
        <v>3788</v>
      </c>
      <c r="AE123" s="50" t="s">
        <v>3633</v>
      </c>
      <c r="AF123" s="125">
        <v>4</v>
      </c>
      <c r="AG123" s="145" t="s">
        <v>2353</v>
      </c>
    </row>
    <row r="124" spans="27:33" x14ac:dyDescent="0.35">
      <c r="AA124" s="10" t="str">
        <f>LEFT(Table1[[#This Row],[Location]],4)</f>
        <v>BB2-</v>
      </c>
      <c r="AB124" s="10" t="s">
        <v>141</v>
      </c>
      <c r="AC124" s="48" t="s">
        <v>413</v>
      </c>
      <c r="AD124" s="110" t="s">
        <v>413</v>
      </c>
      <c r="AE124" s="50" t="s">
        <v>3629</v>
      </c>
      <c r="AF124" s="125">
        <v>30</v>
      </c>
      <c r="AG124" s="145" t="s">
        <v>1636</v>
      </c>
    </row>
    <row r="125" spans="27:33" x14ac:dyDescent="0.35">
      <c r="AA125" s="10" t="str">
        <f>LEFT(Table1[[#This Row],[Location]],4)</f>
        <v>BB2-</v>
      </c>
      <c r="AB125" s="10" t="s">
        <v>140</v>
      </c>
      <c r="AC125" s="48" t="s">
        <v>413</v>
      </c>
      <c r="AD125" s="110" t="s">
        <v>413</v>
      </c>
      <c r="AE125" s="50" t="s">
        <v>3928</v>
      </c>
      <c r="AF125" s="125">
        <v>13</v>
      </c>
      <c r="AG125" s="145" t="s">
        <v>1636</v>
      </c>
    </row>
    <row r="126" spans="27:33" x14ac:dyDescent="0.35">
      <c r="AA126" s="10" t="str">
        <f>LEFT(Table1[[#This Row],[Location]],4)</f>
        <v>BB2-</v>
      </c>
      <c r="AB126" s="10" t="s">
        <v>354</v>
      </c>
      <c r="AC126" s="48" t="s">
        <v>1474</v>
      </c>
      <c r="AD126" s="110" t="s">
        <v>1461</v>
      </c>
      <c r="AE126" s="50" t="s">
        <v>413</v>
      </c>
      <c r="AF126" s="124"/>
      <c r="AG126" s="145" t="s">
        <v>2353</v>
      </c>
    </row>
    <row r="127" spans="27:33" x14ac:dyDescent="0.35">
      <c r="AA127" s="10" t="str">
        <f>LEFT(Table1[[#This Row],[Location]],4)</f>
        <v>BB2-</v>
      </c>
      <c r="AB127" s="10" t="s">
        <v>145</v>
      </c>
      <c r="AC127" s="48" t="s">
        <v>1474</v>
      </c>
      <c r="AD127" s="110" t="s">
        <v>1461</v>
      </c>
      <c r="AE127" s="132" t="s">
        <v>3765</v>
      </c>
      <c r="AF127" s="125">
        <v>14</v>
      </c>
      <c r="AG127" s="145" t="s">
        <v>2353</v>
      </c>
    </row>
    <row r="128" spans="27:33" x14ac:dyDescent="0.35">
      <c r="AA128" s="10" t="str">
        <f>LEFT(Table1[[#This Row],[Location]],4)</f>
        <v>BB2-</v>
      </c>
      <c r="AB128" s="10" t="s">
        <v>144</v>
      </c>
      <c r="AC128" s="48" t="s">
        <v>1474</v>
      </c>
      <c r="AD128" s="110" t="s">
        <v>1461</v>
      </c>
      <c r="AE128" s="50" t="s">
        <v>413</v>
      </c>
      <c r="AF128" s="125"/>
      <c r="AG128" s="145" t="s">
        <v>2353</v>
      </c>
    </row>
    <row r="129" spans="27:33" x14ac:dyDescent="0.35">
      <c r="AA129" s="10" t="str">
        <f>LEFT(Table1[[#This Row],[Location]],4)</f>
        <v>BB2-</v>
      </c>
      <c r="AB129" s="10" t="s">
        <v>143</v>
      </c>
      <c r="AC129" s="48" t="s">
        <v>413</v>
      </c>
      <c r="AD129" s="110" t="s">
        <v>413</v>
      </c>
      <c r="AE129" s="50" t="s">
        <v>413</v>
      </c>
      <c r="AF129" s="125"/>
      <c r="AG129" s="145" t="s">
        <v>1636</v>
      </c>
    </row>
    <row r="130" spans="27:33" x14ac:dyDescent="0.35">
      <c r="AA130" s="10" t="str">
        <f>LEFT(Table1[[#This Row],[Location]],4)</f>
        <v>BB2-</v>
      </c>
      <c r="AB130" s="10" t="s">
        <v>351</v>
      </c>
      <c r="AC130" s="48" t="s">
        <v>3801</v>
      </c>
      <c r="AD130" s="110" t="s">
        <v>3805</v>
      </c>
      <c r="AE130" s="50" t="s">
        <v>413</v>
      </c>
      <c r="AF130" s="124"/>
      <c r="AG130" s="145" t="s">
        <v>2353</v>
      </c>
    </row>
    <row r="131" spans="27:33" x14ac:dyDescent="0.35">
      <c r="AA131" s="10" t="str">
        <f>LEFT(Table1[[#This Row],[Location]],4)</f>
        <v>BB2-</v>
      </c>
      <c r="AB131" s="10" t="s">
        <v>148</v>
      </c>
      <c r="AC131" s="48" t="s">
        <v>1477</v>
      </c>
      <c r="AD131" s="110" t="s">
        <v>2033</v>
      </c>
      <c r="AE131" s="50" t="s">
        <v>3929</v>
      </c>
      <c r="AF131" s="125">
        <v>19</v>
      </c>
      <c r="AG131" s="145" t="s">
        <v>2353</v>
      </c>
    </row>
    <row r="132" spans="27:33" x14ac:dyDescent="0.35">
      <c r="AA132" s="10" t="str">
        <f>LEFT(Table1[[#This Row],[Location]],4)</f>
        <v>BB2-</v>
      </c>
      <c r="AB132" s="10" t="s">
        <v>147</v>
      </c>
      <c r="AC132" s="48" t="s">
        <v>413</v>
      </c>
      <c r="AD132" s="110" t="s">
        <v>413</v>
      </c>
      <c r="AE132" s="50" t="s">
        <v>3930</v>
      </c>
      <c r="AF132" s="125">
        <v>20</v>
      </c>
      <c r="AG132" s="145" t="s">
        <v>1636</v>
      </c>
    </row>
    <row r="133" spans="27:33" x14ac:dyDescent="0.35">
      <c r="AA133" s="10" t="str">
        <f>LEFT(Table1[[#This Row],[Location]],4)</f>
        <v>BB2-</v>
      </c>
      <c r="AB133" s="10" t="s">
        <v>146</v>
      </c>
      <c r="AC133" s="48" t="s">
        <v>413</v>
      </c>
      <c r="AD133" s="110" t="s">
        <v>413</v>
      </c>
      <c r="AE133" s="50" t="s">
        <v>3931</v>
      </c>
      <c r="AF133" s="125">
        <v>10</v>
      </c>
      <c r="AG133" s="145" t="s">
        <v>1636</v>
      </c>
    </row>
    <row r="134" spans="27:33" x14ac:dyDescent="0.35">
      <c r="AA134" s="10" t="str">
        <f>LEFT(Table1[[#This Row],[Location]],4)</f>
        <v>BB2-</v>
      </c>
      <c r="AB134" s="10" t="s">
        <v>348</v>
      </c>
      <c r="AC134" s="48" t="s">
        <v>832</v>
      </c>
      <c r="AD134" s="110" t="s">
        <v>1111</v>
      </c>
      <c r="AE134" s="50" t="s">
        <v>413</v>
      </c>
      <c r="AF134" s="124"/>
      <c r="AG134" s="145" t="s">
        <v>2353</v>
      </c>
    </row>
    <row r="135" spans="27:33" x14ac:dyDescent="0.35">
      <c r="AA135" s="10" t="str">
        <f>LEFT(Table1[[#This Row],[Location]],4)</f>
        <v>BB2-</v>
      </c>
      <c r="AB135" s="10" t="s">
        <v>151</v>
      </c>
      <c r="AC135" s="48" t="s">
        <v>413</v>
      </c>
      <c r="AD135" s="110" t="s">
        <v>413</v>
      </c>
      <c r="AE135" s="50" t="s">
        <v>413</v>
      </c>
      <c r="AF135" s="124"/>
      <c r="AG135" s="145" t="s">
        <v>1636</v>
      </c>
    </row>
    <row r="136" spans="27:33" x14ac:dyDescent="0.35">
      <c r="AA136" s="10" t="str">
        <f>LEFT(Table1[[#This Row],[Location]],4)</f>
        <v>BB2-</v>
      </c>
      <c r="AB136" s="10" t="s">
        <v>150</v>
      </c>
      <c r="AC136" s="48" t="s">
        <v>413</v>
      </c>
      <c r="AD136" s="110" t="s">
        <v>413</v>
      </c>
      <c r="AE136" s="50" t="s">
        <v>413</v>
      </c>
      <c r="AF136" s="124"/>
      <c r="AG136" s="145" t="s">
        <v>1636</v>
      </c>
    </row>
    <row r="137" spans="27:33" x14ac:dyDescent="0.35">
      <c r="AA137" s="10" t="str">
        <f>LEFT(Table1[[#This Row],[Location]],4)</f>
        <v>BB2-</v>
      </c>
      <c r="AB137" s="10" t="s">
        <v>149</v>
      </c>
      <c r="AC137" s="48" t="s">
        <v>413</v>
      </c>
      <c r="AD137" s="110" t="s">
        <v>413</v>
      </c>
      <c r="AE137" s="50" t="s">
        <v>413</v>
      </c>
      <c r="AF137" s="124"/>
      <c r="AG137" s="145" t="s">
        <v>1636</v>
      </c>
    </row>
    <row r="138" spans="27:33" x14ac:dyDescent="0.35">
      <c r="AA138" s="10" t="str">
        <f>LEFT(Table1[[#This Row],[Location]],4)</f>
        <v>BB2-</v>
      </c>
      <c r="AB138" s="10" t="s">
        <v>345</v>
      </c>
      <c r="AC138" s="48" t="s">
        <v>834</v>
      </c>
      <c r="AD138" s="110" t="s">
        <v>1150</v>
      </c>
      <c r="AE138" s="50" t="s">
        <v>413</v>
      </c>
      <c r="AF138" s="124"/>
      <c r="AG138" s="145" t="s">
        <v>2353</v>
      </c>
    </row>
    <row r="139" spans="27:33" x14ac:dyDescent="0.35">
      <c r="AA139" s="10" t="str">
        <f>LEFT(Table1[[#This Row],[Location]],4)</f>
        <v>BB2-</v>
      </c>
      <c r="AB139" s="10" t="s">
        <v>154</v>
      </c>
      <c r="AC139" s="48" t="s">
        <v>413</v>
      </c>
      <c r="AD139" s="110" t="s">
        <v>413</v>
      </c>
      <c r="AE139" s="50" t="s">
        <v>3932</v>
      </c>
      <c r="AF139" s="124">
        <v>14</v>
      </c>
      <c r="AG139" s="145" t="s">
        <v>1636</v>
      </c>
    </row>
    <row r="140" spans="27:33" x14ac:dyDescent="0.35">
      <c r="AA140" s="10" t="str">
        <f>LEFT(Table1[[#This Row],[Location]],4)</f>
        <v>BB2-</v>
      </c>
      <c r="AB140" s="10" t="s">
        <v>153</v>
      </c>
      <c r="AC140" s="48" t="s">
        <v>413</v>
      </c>
      <c r="AD140" s="110" t="s">
        <v>413</v>
      </c>
      <c r="AE140" s="50" t="s">
        <v>3933</v>
      </c>
      <c r="AF140" s="124">
        <v>22</v>
      </c>
      <c r="AG140" s="145" t="s">
        <v>1636</v>
      </c>
    </row>
    <row r="141" spans="27:33" x14ac:dyDescent="0.35">
      <c r="AA141" s="10" t="str">
        <f>LEFT(Table1[[#This Row],[Location]],4)</f>
        <v>BB2-</v>
      </c>
      <c r="AB141" s="10" t="s">
        <v>152</v>
      </c>
      <c r="AC141" s="48" t="s">
        <v>413</v>
      </c>
      <c r="AD141" s="110" t="s">
        <v>413</v>
      </c>
      <c r="AE141" s="50" t="s">
        <v>3934</v>
      </c>
      <c r="AF141" s="124">
        <v>13</v>
      </c>
      <c r="AG141" s="145" t="s">
        <v>1636</v>
      </c>
    </row>
    <row r="142" spans="27:33" x14ac:dyDescent="0.35">
      <c r="AA142" s="10" t="str">
        <f>LEFT(Table1[[#This Row],[Location]],4)</f>
        <v>BB3-</v>
      </c>
      <c r="AB142" s="10" t="s">
        <v>384</v>
      </c>
      <c r="AC142" s="48" t="s">
        <v>837</v>
      </c>
      <c r="AD142" s="110" t="s">
        <v>1117</v>
      </c>
      <c r="AE142" s="50" t="s">
        <v>413</v>
      </c>
      <c r="AF142" s="124"/>
      <c r="AG142" s="145" t="s">
        <v>2353</v>
      </c>
    </row>
    <row r="143" spans="27:33" x14ac:dyDescent="0.35">
      <c r="AA143" s="10" t="str">
        <f>LEFT(Table1[[#This Row],[Location]],4)</f>
        <v>BB3-</v>
      </c>
      <c r="AB143" s="10" t="s">
        <v>157</v>
      </c>
      <c r="AC143" s="48" t="s">
        <v>837</v>
      </c>
      <c r="AD143" s="110" t="s">
        <v>1117</v>
      </c>
      <c r="AE143" s="50" t="s">
        <v>3500</v>
      </c>
      <c r="AF143" s="124">
        <v>46</v>
      </c>
      <c r="AG143" s="145" t="s">
        <v>2353</v>
      </c>
    </row>
    <row r="144" spans="27:33" x14ac:dyDescent="0.35">
      <c r="AA144" s="10" t="str">
        <f>LEFT(Table1[[#This Row],[Location]],4)</f>
        <v>BB3-</v>
      </c>
      <c r="AB144" s="10" t="s">
        <v>156</v>
      </c>
      <c r="AC144" s="48" t="s">
        <v>837</v>
      </c>
      <c r="AD144" s="110" t="s">
        <v>1117</v>
      </c>
      <c r="AE144" s="50" t="s">
        <v>413</v>
      </c>
      <c r="AF144" s="124"/>
      <c r="AG144" s="145" t="s">
        <v>2353</v>
      </c>
    </row>
    <row r="145" spans="27:33" x14ac:dyDescent="0.35">
      <c r="AA145" s="10" t="str">
        <f>LEFT(Table1[[#This Row],[Location]],4)</f>
        <v>BB3-</v>
      </c>
      <c r="AB145" s="10" t="s">
        <v>155</v>
      </c>
      <c r="AC145" s="48" t="s">
        <v>413</v>
      </c>
      <c r="AD145" s="110" t="s">
        <v>413</v>
      </c>
      <c r="AE145" s="50" t="s">
        <v>413</v>
      </c>
      <c r="AF145" s="124"/>
      <c r="AG145" s="145" t="s">
        <v>1636</v>
      </c>
    </row>
    <row r="146" spans="27:33" x14ac:dyDescent="0.35">
      <c r="AA146" s="10" t="str">
        <f>LEFT(Table1[[#This Row],[Location]],4)</f>
        <v>BB3-</v>
      </c>
      <c r="AB146" s="10" t="s">
        <v>381</v>
      </c>
      <c r="AC146" s="48" t="s">
        <v>832</v>
      </c>
      <c r="AD146" s="110" t="s">
        <v>1111</v>
      </c>
      <c r="AE146" s="50" t="s">
        <v>413</v>
      </c>
      <c r="AF146" s="124"/>
      <c r="AG146" s="145" t="s">
        <v>2353</v>
      </c>
    </row>
    <row r="147" spans="27:33" x14ac:dyDescent="0.35">
      <c r="AA147" s="10" t="str">
        <f>LEFT(Table1[[#This Row],[Location]],4)</f>
        <v>BB3-</v>
      </c>
      <c r="AB147" s="10" t="s">
        <v>160</v>
      </c>
      <c r="AC147" s="48" t="s">
        <v>413</v>
      </c>
      <c r="AD147" s="110" t="s">
        <v>413</v>
      </c>
      <c r="AE147" s="50" t="s">
        <v>3926</v>
      </c>
      <c r="AF147" s="124">
        <v>11</v>
      </c>
      <c r="AG147" s="145" t="s">
        <v>1636</v>
      </c>
    </row>
    <row r="148" spans="27:33" x14ac:dyDescent="0.35">
      <c r="AA148" s="10" t="str">
        <f>LEFT(Table1[[#This Row],[Location]],4)</f>
        <v>BB3-</v>
      </c>
      <c r="AB148" s="10" t="s">
        <v>159</v>
      </c>
      <c r="AC148" s="48" t="s">
        <v>413</v>
      </c>
      <c r="AD148" s="110" t="s">
        <v>413</v>
      </c>
      <c r="AE148" s="50" t="s">
        <v>3760</v>
      </c>
      <c r="AF148" s="124">
        <v>38</v>
      </c>
      <c r="AG148" s="145" t="s">
        <v>1636</v>
      </c>
    </row>
    <row r="149" spans="27:33" x14ac:dyDescent="0.35">
      <c r="AA149" s="10" t="str">
        <f>LEFT(Table1[[#This Row],[Location]],4)</f>
        <v>BB3-</v>
      </c>
      <c r="AB149" s="10" t="s">
        <v>158</v>
      </c>
      <c r="AC149" s="48" t="s">
        <v>413</v>
      </c>
      <c r="AD149" s="110" t="s">
        <v>413</v>
      </c>
      <c r="AE149" s="50" t="s">
        <v>413</v>
      </c>
      <c r="AF149" s="124"/>
      <c r="AG149" s="145" t="s">
        <v>1636</v>
      </c>
    </row>
    <row r="150" spans="27:33" x14ac:dyDescent="0.35">
      <c r="AA150" s="10" t="str">
        <f>LEFT(Table1[[#This Row],[Location]],4)</f>
        <v>BB3-</v>
      </c>
      <c r="AB150" s="10" t="s">
        <v>378</v>
      </c>
      <c r="AC150" s="48" t="s">
        <v>832</v>
      </c>
      <c r="AD150" s="110" t="s">
        <v>1111</v>
      </c>
      <c r="AE150" s="50" t="s">
        <v>413</v>
      </c>
      <c r="AF150" s="124"/>
      <c r="AG150" s="145" t="s">
        <v>2353</v>
      </c>
    </row>
    <row r="151" spans="27:33" x14ac:dyDescent="0.35">
      <c r="AA151" s="10" t="str">
        <f>LEFT(Table1[[#This Row],[Location]],4)</f>
        <v>BB3-</v>
      </c>
      <c r="AB151" s="10" t="s">
        <v>163</v>
      </c>
      <c r="AC151" s="48" t="s">
        <v>1477</v>
      </c>
      <c r="AD151" s="110" t="s">
        <v>2033</v>
      </c>
      <c r="AE151" s="50" t="s">
        <v>3935</v>
      </c>
      <c r="AF151" s="124">
        <v>23</v>
      </c>
      <c r="AG151" s="145" t="s">
        <v>2353</v>
      </c>
    </row>
    <row r="152" spans="27:33" x14ac:dyDescent="0.35">
      <c r="AA152" s="10" t="str">
        <f>LEFT(Table1[[#This Row],[Location]],4)</f>
        <v>BB3-</v>
      </c>
      <c r="AB152" s="10" t="s">
        <v>162</v>
      </c>
      <c r="AC152" s="48" t="s">
        <v>1477</v>
      </c>
      <c r="AD152" s="110" t="s">
        <v>2033</v>
      </c>
      <c r="AE152" s="50" t="s">
        <v>3936</v>
      </c>
      <c r="AF152" s="124">
        <v>13</v>
      </c>
      <c r="AG152" s="145" t="s">
        <v>2353</v>
      </c>
    </row>
    <row r="153" spans="27:33" x14ac:dyDescent="0.35">
      <c r="AA153" s="10" t="str">
        <f>LEFT(Table1[[#This Row],[Location]],4)</f>
        <v>BB3-</v>
      </c>
      <c r="AB153" s="10" t="s">
        <v>161</v>
      </c>
      <c r="AC153" s="48" t="s">
        <v>413</v>
      </c>
      <c r="AD153" s="110" t="s">
        <v>413</v>
      </c>
      <c r="AE153" s="50" t="s">
        <v>3937</v>
      </c>
      <c r="AF153" s="124">
        <v>13</v>
      </c>
      <c r="AG153" s="145" t="s">
        <v>1636</v>
      </c>
    </row>
    <row r="154" spans="27:33" x14ac:dyDescent="0.35">
      <c r="AA154" s="10" t="str">
        <f>LEFT(Table1[[#This Row],[Location]],4)</f>
        <v>BB3-</v>
      </c>
      <c r="AB154" s="10" t="s">
        <v>375</v>
      </c>
      <c r="AC154" s="48" t="s">
        <v>1474</v>
      </c>
      <c r="AD154" s="110" t="s">
        <v>1461</v>
      </c>
      <c r="AE154" s="50" t="s">
        <v>413</v>
      </c>
      <c r="AF154" s="124"/>
      <c r="AG154" s="145" t="s">
        <v>2353</v>
      </c>
    </row>
    <row r="155" spans="27:33" x14ac:dyDescent="0.35">
      <c r="AA155" s="10" t="str">
        <f>LEFT(Table1[[#This Row],[Location]],4)</f>
        <v>BB3-</v>
      </c>
      <c r="AB155" s="10" t="s">
        <v>166</v>
      </c>
      <c r="AC155" s="48" t="s">
        <v>2092</v>
      </c>
      <c r="AD155" s="110" t="s">
        <v>2110</v>
      </c>
      <c r="AE155" s="50" t="s">
        <v>3768</v>
      </c>
      <c r="AF155" s="124">
        <v>4</v>
      </c>
      <c r="AG155" s="145" t="s">
        <v>2353</v>
      </c>
    </row>
    <row r="156" spans="27:33" x14ac:dyDescent="0.35">
      <c r="AA156" s="10" t="str">
        <f>LEFT(Table1[[#This Row],[Location]],4)</f>
        <v>BB3-</v>
      </c>
      <c r="AB156" s="10" t="s">
        <v>165</v>
      </c>
      <c r="AC156" s="48" t="s">
        <v>413</v>
      </c>
      <c r="AD156" s="110" t="s">
        <v>413</v>
      </c>
      <c r="AE156" s="50" t="s">
        <v>3781</v>
      </c>
      <c r="AF156" s="124">
        <v>42</v>
      </c>
      <c r="AG156" s="145" t="s">
        <v>1636</v>
      </c>
    </row>
    <row r="157" spans="27:33" x14ac:dyDescent="0.35">
      <c r="AA157" s="10" t="str">
        <f>LEFT(Table1[[#This Row],[Location]],4)</f>
        <v>BB3-</v>
      </c>
      <c r="AB157" s="10" t="s">
        <v>164</v>
      </c>
      <c r="AC157" s="48" t="s">
        <v>413</v>
      </c>
      <c r="AD157" s="110" t="s">
        <v>413</v>
      </c>
      <c r="AE157" s="50" t="s">
        <v>413</v>
      </c>
      <c r="AF157" s="124"/>
      <c r="AG157" s="145" t="s">
        <v>1636</v>
      </c>
    </row>
    <row r="158" spans="27:33" x14ac:dyDescent="0.35">
      <c r="AA158" s="10" t="str">
        <f>LEFT(Table1[[#This Row],[Location]],4)</f>
        <v>BB3-</v>
      </c>
      <c r="AB158" s="10" t="s">
        <v>372</v>
      </c>
      <c r="AC158" s="48" t="s">
        <v>834</v>
      </c>
      <c r="AD158" s="110" t="s">
        <v>1150</v>
      </c>
      <c r="AE158" s="50" t="s">
        <v>413</v>
      </c>
      <c r="AF158" s="124"/>
      <c r="AG158" s="145" t="s">
        <v>2353</v>
      </c>
    </row>
    <row r="159" spans="27:33" x14ac:dyDescent="0.35">
      <c r="AA159" s="10" t="str">
        <f>LEFT(Table1[[#This Row],[Location]],4)</f>
        <v>BB3-</v>
      </c>
      <c r="AB159" s="10" t="s">
        <v>169</v>
      </c>
      <c r="AC159" s="48" t="s">
        <v>915</v>
      </c>
      <c r="AD159" s="110" t="s">
        <v>1100</v>
      </c>
      <c r="AE159" s="50" t="s">
        <v>2059</v>
      </c>
      <c r="AF159" s="124">
        <v>49</v>
      </c>
      <c r="AG159" s="145" t="s">
        <v>2353</v>
      </c>
    </row>
    <row r="160" spans="27:33" x14ac:dyDescent="0.35">
      <c r="AA160" s="10" t="str">
        <f>LEFT(Table1[[#This Row],[Location]],4)</f>
        <v>BB3-</v>
      </c>
      <c r="AB160" s="10" t="s">
        <v>168</v>
      </c>
      <c r="AC160" s="48" t="s">
        <v>915</v>
      </c>
      <c r="AD160" s="110" t="s">
        <v>1100</v>
      </c>
      <c r="AE160" s="50" t="s">
        <v>413</v>
      </c>
      <c r="AF160" s="124"/>
      <c r="AG160" s="145" t="s">
        <v>2353</v>
      </c>
    </row>
    <row r="161" spans="27:33" x14ac:dyDescent="0.35">
      <c r="AA161" s="10" t="str">
        <f>LEFT(Table1[[#This Row],[Location]],4)</f>
        <v>BB3-</v>
      </c>
      <c r="AB161" s="10" t="s">
        <v>167</v>
      </c>
      <c r="AC161" s="48" t="s">
        <v>413</v>
      </c>
      <c r="AD161" s="110" t="s">
        <v>413</v>
      </c>
      <c r="AE161" s="50" t="s">
        <v>413</v>
      </c>
      <c r="AF161" s="124"/>
      <c r="AG161" s="145" t="s">
        <v>1636</v>
      </c>
    </row>
    <row r="162" spans="27:33" x14ac:dyDescent="0.35">
      <c r="AA162" s="10" t="str">
        <f>LEFT(Table1[[#This Row],[Location]],4)</f>
        <v>BB3-</v>
      </c>
      <c r="AB162" s="51" t="s">
        <v>369</v>
      </c>
      <c r="AC162" s="48" t="s">
        <v>1474</v>
      </c>
      <c r="AD162" s="110" t="s">
        <v>1461</v>
      </c>
      <c r="AE162" s="50" t="s">
        <v>413</v>
      </c>
      <c r="AF162" s="124"/>
      <c r="AG162" s="145" t="s">
        <v>2353</v>
      </c>
    </row>
    <row r="163" spans="27:33" x14ac:dyDescent="0.35">
      <c r="AA163" s="10" t="str">
        <f>LEFT(Table1[[#This Row],[Location]],4)</f>
        <v>BB3-</v>
      </c>
      <c r="AB163" s="10" t="s">
        <v>172</v>
      </c>
      <c r="AC163" s="48" t="s">
        <v>1474</v>
      </c>
      <c r="AD163" s="110" t="s">
        <v>1461</v>
      </c>
      <c r="AE163" s="50" t="s">
        <v>2516</v>
      </c>
      <c r="AF163" s="124">
        <v>48</v>
      </c>
      <c r="AG163" s="145" t="s">
        <v>2353</v>
      </c>
    </row>
    <row r="164" spans="27:33" x14ac:dyDescent="0.35">
      <c r="AA164" s="10" t="str">
        <f>LEFT(Table1[[#This Row],[Location]],4)</f>
        <v>BB3-</v>
      </c>
      <c r="AB164" s="51" t="s">
        <v>171</v>
      </c>
      <c r="AC164" s="48" t="s">
        <v>413</v>
      </c>
      <c r="AD164" s="110" t="s">
        <v>413</v>
      </c>
      <c r="AE164" s="50" t="s">
        <v>413</v>
      </c>
      <c r="AF164" s="124"/>
      <c r="AG164" s="145" t="s">
        <v>1636</v>
      </c>
    </row>
    <row r="165" spans="27:33" x14ac:dyDescent="0.35">
      <c r="AA165" s="10" t="str">
        <f>LEFT(Table1[[#This Row],[Location]],4)</f>
        <v>BB3-</v>
      </c>
      <c r="AB165" s="10" t="s">
        <v>170</v>
      </c>
      <c r="AC165" s="48" t="s">
        <v>413</v>
      </c>
      <c r="AD165" s="110" t="s">
        <v>413</v>
      </c>
      <c r="AE165" s="50" t="s">
        <v>413</v>
      </c>
      <c r="AF165" s="124"/>
      <c r="AG165" s="145" t="s">
        <v>1636</v>
      </c>
    </row>
    <row r="166" spans="27:33" x14ac:dyDescent="0.35">
      <c r="AA166" s="10" t="str">
        <f>LEFT(Table1[[#This Row],[Location]],4)</f>
        <v>BB3-</v>
      </c>
      <c r="AB166" s="10" t="s">
        <v>366</v>
      </c>
      <c r="AC166" s="48" t="s">
        <v>1477</v>
      </c>
      <c r="AD166" s="110" t="s">
        <v>2033</v>
      </c>
      <c r="AE166" s="50" t="s">
        <v>413</v>
      </c>
      <c r="AF166" s="124"/>
      <c r="AG166" s="145" t="s">
        <v>2353</v>
      </c>
    </row>
    <row r="167" spans="27:33" x14ac:dyDescent="0.35">
      <c r="AA167" s="10" t="str">
        <f>LEFT(Table1[[#This Row],[Location]],4)</f>
        <v>BB3-</v>
      </c>
      <c r="AB167" s="10" t="s">
        <v>175</v>
      </c>
      <c r="AC167" s="48" t="s">
        <v>3794</v>
      </c>
      <c r="AD167" s="110" t="s">
        <v>3796</v>
      </c>
      <c r="AE167" s="50" t="s">
        <v>3938</v>
      </c>
      <c r="AF167" s="124">
        <v>5</v>
      </c>
      <c r="AG167" s="145" t="s">
        <v>2353</v>
      </c>
    </row>
    <row r="168" spans="27:33" x14ac:dyDescent="0.35">
      <c r="AA168" s="10" t="str">
        <f>LEFT(Table1[[#This Row],[Location]],4)</f>
        <v>BB3-</v>
      </c>
      <c r="AB168" s="10" t="s">
        <v>174</v>
      </c>
      <c r="AC168" s="48" t="s">
        <v>413</v>
      </c>
      <c r="AD168" s="110" t="s">
        <v>413</v>
      </c>
      <c r="AE168" s="50" t="s">
        <v>3186</v>
      </c>
      <c r="AF168" s="124">
        <v>18</v>
      </c>
      <c r="AG168" s="145" t="s">
        <v>1636</v>
      </c>
    </row>
    <row r="169" spans="27:33" x14ac:dyDescent="0.35">
      <c r="AA169" s="10" t="str">
        <f>LEFT(Table1[[#This Row],[Location]],4)</f>
        <v>BB3-</v>
      </c>
      <c r="AB169" s="10" t="s">
        <v>173</v>
      </c>
      <c r="AC169" s="48" t="s">
        <v>413</v>
      </c>
      <c r="AD169" s="110" t="s">
        <v>413</v>
      </c>
      <c r="AE169" s="50" t="s">
        <v>3188</v>
      </c>
      <c r="AF169" s="124">
        <v>21</v>
      </c>
      <c r="AG169" s="145" t="s">
        <v>1636</v>
      </c>
    </row>
    <row r="170" spans="27:33" x14ac:dyDescent="0.35">
      <c r="AA170" s="10" t="str">
        <f>LEFT(Table1[[#This Row],[Location]],4)</f>
        <v>CC1-</v>
      </c>
      <c r="AB170" s="10" t="s">
        <v>405</v>
      </c>
      <c r="AC170" s="48" t="s">
        <v>1721</v>
      </c>
      <c r="AD170" s="110" t="s">
        <v>2098</v>
      </c>
      <c r="AE170" s="50" t="s">
        <v>413</v>
      </c>
      <c r="AF170" s="124"/>
      <c r="AG170" s="145" t="s">
        <v>2353</v>
      </c>
    </row>
    <row r="171" spans="27:33" x14ac:dyDescent="0.35">
      <c r="AA171" s="10" t="str">
        <f>LEFT(Table1[[#This Row],[Location]],4)</f>
        <v>CC1-</v>
      </c>
      <c r="AB171" s="10" t="s">
        <v>178</v>
      </c>
      <c r="AC171" s="48" t="s">
        <v>413</v>
      </c>
      <c r="AD171" s="110" t="s">
        <v>413</v>
      </c>
      <c r="AE171" s="50" t="s">
        <v>3929</v>
      </c>
      <c r="AF171" s="124">
        <v>49</v>
      </c>
      <c r="AG171" s="145" t="s">
        <v>1636</v>
      </c>
    </row>
    <row r="172" spans="27:33" x14ac:dyDescent="0.35">
      <c r="AA172" s="10" t="str">
        <f>LEFT(Table1[[#This Row],[Location]],4)</f>
        <v>CC1-</v>
      </c>
      <c r="AB172" s="10" t="s">
        <v>177</v>
      </c>
      <c r="AC172" s="48" t="s">
        <v>413</v>
      </c>
      <c r="AD172" s="110" t="s">
        <v>413</v>
      </c>
      <c r="AE172" s="50" t="s">
        <v>413</v>
      </c>
      <c r="AF172" s="124"/>
      <c r="AG172" s="145" t="s">
        <v>1636</v>
      </c>
    </row>
    <row r="173" spans="27:33" x14ac:dyDescent="0.35">
      <c r="AA173" s="10" t="str">
        <f>LEFT(Table1[[#This Row],[Location]],4)</f>
        <v>CC1-</v>
      </c>
      <c r="AB173" s="10" t="s">
        <v>176</v>
      </c>
      <c r="AC173" s="48" t="s">
        <v>413</v>
      </c>
      <c r="AD173" s="110" t="s">
        <v>413</v>
      </c>
      <c r="AE173" s="50" t="s">
        <v>413</v>
      </c>
      <c r="AF173" s="124"/>
      <c r="AG173" s="145" t="s">
        <v>1636</v>
      </c>
    </row>
    <row r="174" spans="27:33" x14ac:dyDescent="0.35">
      <c r="AA174" s="10" t="str">
        <f>LEFT(Table1[[#This Row],[Location]],4)</f>
        <v>CC1-</v>
      </c>
      <c r="AB174" s="10" t="s">
        <v>402</v>
      </c>
      <c r="AC174" s="48" t="s">
        <v>1721</v>
      </c>
      <c r="AD174" s="110" t="s">
        <v>2098</v>
      </c>
      <c r="AE174" s="50" t="s">
        <v>413</v>
      </c>
      <c r="AF174" s="124"/>
      <c r="AG174" s="145" t="s">
        <v>2353</v>
      </c>
    </row>
    <row r="175" spans="27:33" x14ac:dyDescent="0.35">
      <c r="AA175" s="10" t="str">
        <f>LEFT(Table1[[#This Row],[Location]],4)</f>
        <v>CC1-</v>
      </c>
      <c r="AB175" s="10" t="s">
        <v>181</v>
      </c>
      <c r="AC175" s="48" t="s">
        <v>1636</v>
      </c>
      <c r="AD175" s="110" t="s">
        <v>1636</v>
      </c>
      <c r="AE175" s="50" t="s">
        <v>3931</v>
      </c>
      <c r="AF175" s="124">
        <v>10</v>
      </c>
      <c r="AG175" s="145" t="s">
        <v>1636</v>
      </c>
    </row>
    <row r="176" spans="27:33" x14ac:dyDescent="0.35">
      <c r="AA176" s="10" t="str">
        <f>LEFT(Table1[[#This Row],[Location]],4)</f>
        <v>CC1-</v>
      </c>
      <c r="AB176" s="10" t="s">
        <v>180</v>
      </c>
      <c r="AC176" s="48" t="s">
        <v>413</v>
      </c>
      <c r="AD176" s="110" t="s">
        <v>413</v>
      </c>
      <c r="AE176" s="50" t="s">
        <v>3775</v>
      </c>
      <c r="AF176" s="124">
        <v>27</v>
      </c>
      <c r="AG176" s="145" t="s">
        <v>1636</v>
      </c>
    </row>
    <row r="177" spans="27:33" x14ac:dyDescent="0.35">
      <c r="AA177" s="10" t="str">
        <f>LEFT(Table1[[#This Row],[Location]],4)</f>
        <v>CC1-</v>
      </c>
      <c r="AB177" s="10" t="s">
        <v>179</v>
      </c>
      <c r="AC177" s="48" t="s">
        <v>413</v>
      </c>
      <c r="AD177" s="110" t="s">
        <v>413</v>
      </c>
      <c r="AE177" s="50" t="s">
        <v>3464</v>
      </c>
      <c r="AF177" s="124">
        <v>7</v>
      </c>
      <c r="AG177" s="145" t="s">
        <v>1636</v>
      </c>
    </row>
    <row r="178" spans="27:33" x14ac:dyDescent="0.35">
      <c r="AA178" s="10" t="str">
        <f>LEFT(Table1[[#This Row],[Location]],4)</f>
        <v>CC1-</v>
      </c>
      <c r="AB178" s="10" t="s">
        <v>399</v>
      </c>
      <c r="AC178" s="48" t="s">
        <v>1721</v>
      </c>
      <c r="AD178" s="110" t="s">
        <v>2098</v>
      </c>
      <c r="AE178" s="50" t="s">
        <v>413</v>
      </c>
      <c r="AF178" s="124"/>
      <c r="AG178" s="145" t="s">
        <v>2353</v>
      </c>
    </row>
    <row r="179" spans="27:33" x14ac:dyDescent="0.35">
      <c r="AA179" s="10" t="str">
        <f>LEFT(Table1[[#This Row],[Location]],4)</f>
        <v>CC1-</v>
      </c>
      <c r="AB179" s="10" t="s">
        <v>184</v>
      </c>
      <c r="AC179" s="48" t="s">
        <v>1477</v>
      </c>
      <c r="AD179" s="110" t="s">
        <v>2033</v>
      </c>
      <c r="AE179" s="50" t="s">
        <v>3780</v>
      </c>
      <c r="AF179" s="124">
        <v>34</v>
      </c>
      <c r="AG179" s="145" t="s">
        <v>2353</v>
      </c>
    </row>
    <row r="180" spans="27:33" x14ac:dyDescent="0.35">
      <c r="AA180" s="10" t="str">
        <f>LEFT(Table1[[#This Row],[Location]],4)</f>
        <v>CC1-</v>
      </c>
      <c r="AB180" s="10" t="s">
        <v>183</v>
      </c>
      <c r="AC180" s="48" t="s">
        <v>413</v>
      </c>
      <c r="AD180" s="110" t="s">
        <v>413</v>
      </c>
      <c r="AE180" s="50" t="s">
        <v>3939</v>
      </c>
      <c r="AF180" s="124">
        <v>10</v>
      </c>
      <c r="AG180" s="145" t="s">
        <v>1636</v>
      </c>
    </row>
    <row r="181" spans="27:33" x14ac:dyDescent="0.35">
      <c r="AA181" s="10" t="str">
        <f>LEFT(Table1[[#This Row],[Location]],4)</f>
        <v>CC1-</v>
      </c>
      <c r="AB181" s="10" t="s">
        <v>182</v>
      </c>
      <c r="AC181" s="48" t="s">
        <v>413</v>
      </c>
      <c r="AD181" s="110" t="s">
        <v>413</v>
      </c>
      <c r="AE181" s="50" t="s">
        <v>413</v>
      </c>
      <c r="AF181" s="124"/>
      <c r="AG181" s="145" t="s">
        <v>1636</v>
      </c>
    </row>
    <row r="182" spans="27:33" x14ac:dyDescent="0.35">
      <c r="AA182" s="10" t="str">
        <f>LEFT(Table1[[#This Row],[Location]],4)</f>
        <v>CC1-</v>
      </c>
      <c r="AB182" s="10" t="s">
        <v>396</v>
      </c>
      <c r="AC182" s="48" t="s">
        <v>824</v>
      </c>
      <c r="AD182" s="110" t="s">
        <v>2339</v>
      </c>
      <c r="AE182" s="50" t="s">
        <v>413</v>
      </c>
      <c r="AF182" s="124"/>
      <c r="AG182" s="145" t="s">
        <v>2353</v>
      </c>
    </row>
    <row r="183" spans="27:33" x14ac:dyDescent="0.35">
      <c r="AA183" s="10" t="str">
        <f>LEFT(Table1[[#This Row],[Location]],4)</f>
        <v>CC1-</v>
      </c>
      <c r="AB183" s="10" t="s">
        <v>187</v>
      </c>
      <c r="AC183" s="48" t="s">
        <v>2092</v>
      </c>
      <c r="AD183" s="110" t="s">
        <v>2110</v>
      </c>
      <c r="AE183" s="50" t="s">
        <v>3752</v>
      </c>
      <c r="AF183" s="124">
        <v>17</v>
      </c>
      <c r="AG183" s="145" t="s">
        <v>2353</v>
      </c>
    </row>
    <row r="184" spans="27:33" x14ac:dyDescent="0.35">
      <c r="AA184" s="10" t="str">
        <f>LEFT(Table1[[#This Row],[Location]],4)</f>
        <v>CC1-</v>
      </c>
      <c r="AB184" s="10" t="s">
        <v>186</v>
      </c>
      <c r="AC184" s="48" t="s">
        <v>2092</v>
      </c>
      <c r="AD184" s="110" t="s">
        <v>2110</v>
      </c>
      <c r="AE184" s="50" t="s">
        <v>3940</v>
      </c>
      <c r="AF184" s="125">
        <v>17</v>
      </c>
      <c r="AG184" s="145" t="s">
        <v>2353</v>
      </c>
    </row>
    <row r="185" spans="27:33" x14ac:dyDescent="0.35">
      <c r="AA185" s="10" t="str">
        <f>LEFT(Table1[[#This Row],[Location]],4)</f>
        <v>CC1-</v>
      </c>
      <c r="AB185" s="10" t="s">
        <v>185</v>
      </c>
      <c r="AC185" s="48" t="s">
        <v>2092</v>
      </c>
      <c r="AD185" s="110" t="s">
        <v>2110</v>
      </c>
      <c r="AE185" s="50" t="s">
        <v>3941</v>
      </c>
      <c r="AF185" s="124">
        <v>15</v>
      </c>
      <c r="AG185" s="145" t="s">
        <v>2353</v>
      </c>
    </row>
    <row r="186" spans="27:33" x14ac:dyDescent="0.35">
      <c r="AA186" s="10" t="str">
        <f>LEFT(Table1[[#This Row],[Location]],4)</f>
        <v>CC1-</v>
      </c>
      <c r="AB186" s="10" t="s">
        <v>393</v>
      </c>
      <c r="AC186" s="48" t="s">
        <v>824</v>
      </c>
      <c r="AD186" s="110" t="s">
        <v>2107</v>
      </c>
      <c r="AE186" s="50" t="s">
        <v>413</v>
      </c>
      <c r="AF186" s="124"/>
      <c r="AG186" s="145" t="s">
        <v>2353</v>
      </c>
    </row>
    <row r="187" spans="27:33" x14ac:dyDescent="0.35">
      <c r="AA187" s="10" t="str">
        <f>LEFT(Table1[[#This Row],[Location]],4)</f>
        <v>CC1-</v>
      </c>
      <c r="AB187" s="10" t="s">
        <v>190</v>
      </c>
      <c r="AC187" s="48" t="s">
        <v>1721</v>
      </c>
      <c r="AD187" s="110" t="s">
        <v>2098</v>
      </c>
      <c r="AE187" s="50" t="s">
        <v>3942</v>
      </c>
      <c r="AF187" s="124">
        <v>21</v>
      </c>
      <c r="AG187" s="145" t="s">
        <v>2353</v>
      </c>
    </row>
    <row r="188" spans="27:33" x14ac:dyDescent="0.35">
      <c r="AA188" s="10" t="str">
        <f>LEFT(Table1[[#This Row],[Location]],4)</f>
        <v>CC1-</v>
      </c>
      <c r="AB188" s="10" t="s">
        <v>189</v>
      </c>
      <c r="AC188" s="48" t="s">
        <v>413</v>
      </c>
      <c r="AD188" s="110" t="s">
        <v>413</v>
      </c>
      <c r="AE188" s="50" t="s">
        <v>3943</v>
      </c>
      <c r="AF188" s="124">
        <v>30</v>
      </c>
      <c r="AG188" s="145" t="s">
        <v>1636</v>
      </c>
    </row>
    <row r="189" spans="27:33" x14ac:dyDescent="0.35">
      <c r="AA189" s="10" t="str">
        <f>LEFT(Table1[[#This Row],[Location]],4)</f>
        <v>CC1-</v>
      </c>
      <c r="AB189" s="10" t="s">
        <v>188</v>
      </c>
      <c r="AC189" s="48" t="s">
        <v>413</v>
      </c>
      <c r="AD189" s="110" t="s">
        <v>413</v>
      </c>
      <c r="AE189" s="50" t="s">
        <v>413</v>
      </c>
      <c r="AF189" s="124"/>
      <c r="AG189" s="145" t="s">
        <v>1636</v>
      </c>
    </row>
    <row r="190" spans="27:33" x14ac:dyDescent="0.35">
      <c r="AA190" s="10" t="str">
        <f>LEFT(Table1[[#This Row],[Location]],4)</f>
        <v>CC1-</v>
      </c>
      <c r="AB190" s="10" t="s">
        <v>390</v>
      </c>
      <c r="AC190" s="48" t="s">
        <v>832</v>
      </c>
      <c r="AD190" s="110" t="s">
        <v>1111</v>
      </c>
      <c r="AE190" s="50" t="s">
        <v>413</v>
      </c>
      <c r="AF190" s="124"/>
      <c r="AG190" s="145" t="s">
        <v>2353</v>
      </c>
    </row>
    <row r="191" spans="27:33" x14ac:dyDescent="0.35">
      <c r="AA191" s="10" t="str">
        <f>LEFT(Table1[[#This Row],[Location]],4)</f>
        <v>CC1-</v>
      </c>
      <c r="AB191" s="10" t="s">
        <v>193</v>
      </c>
      <c r="AC191" s="48" t="s">
        <v>1721</v>
      </c>
      <c r="AD191" s="110" t="s">
        <v>2098</v>
      </c>
      <c r="AE191" s="50" t="s">
        <v>3464</v>
      </c>
      <c r="AF191" s="124">
        <v>15</v>
      </c>
      <c r="AG191" s="145" t="s">
        <v>2353</v>
      </c>
    </row>
    <row r="192" spans="27:33" x14ac:dyDescent="0.35">
      <c r="AA192" s="10" t="str">
        <f>LEFT(Table1[[#This Row],[Location]],4)</f>
        <v>CC1-</v>
      </c>
      <c r="AB192" s="10" t="s">
        <v>192</v>
      </c>
      <c r="AC192" s="48" t="s">
        <v>413</v>
      </c>
      <c r="AD192" s="110" t="s">
        <v>413</v>
      </c>
      <c r="AE192" s="50" t="s">
        <v>3758</v>
      </c>
      <c r="AF192" s="124">
        <v>34</v>
      </c>
      <c r="AG192" s="145" t="s">
        <v>1636</v>
      </c>
    </row>
    <row r="193" spans="27:33" x14ac:dyDescent="0.35">
      <c r="AA193" s="10" t="str">
        <f>LEFT(Table1[[#This Row],[Location]],4)</f>
        <v>CC1-</v>
      </c>
      <c r="AB193" s="10" t="s">
        <v>191</v>
      </c>
      <c r="AC193" s="48" t="s">
        <v>413</v>
      </c>
      <c r="AD193" s="110" t="s">
        <v>413</v>
      </c>
      <c r="AE193" s="50" t="s">
        <v>413</v>
      </c>
      <c r="AF193" s="124"/>
      <c r="AG193" s="145" t="s">
        <v>1636</v>
      </c>
    </row>
    <row r="194" spans="27:33" x14ac:dyDescent="0.35">
      <c r="AA194" s="10" t="str">
        <f>LEFT(Table1[[#This Row],[Location]],4)</f>
        <v>CC1-</v>
      </c>
      <c r="AB194" s="10" t="s">
        <v>387</v>
      </c>
      <c r="AC194" s="48" t="s">
        <v>413</v>
      </c>
      <c r="AD194" s="110" t="s">
        <v>413</v>
      </c>
      <c r="AE194" s="50" t="s">
        <v>413</v>
      </c>
      <c r="AF194" s="124"/>
      <c r="AG194" s="145" t="s">
        <v>1636</v>
      </c>
    </row>
    <row r="195" spans="27:33" x14ac:dyDescent="0.35">
      <c r="AA195" s="10" t="str">
        <f>LEFT(Table1[[#This Row],[Location]],4)</f>
        <v>CC1-</v>
      </c>
      <c r="AB195" s="10" t="s">
        <v>68</v>
      </c>
      <c r="AC195" s="48" t="s">
        <v>413</v>
      </c>
      <c r="AD195" s="110" t="s">
        <v>413</v>
      </c>
      <c r="AE195" s="50" t="s">
        <v>3951</v>
      </c>
      <c r="AF195" s="124">
        <v>49</v>
      </c>
      <c r="AG195" s="145" t="s">
        <v>1636</v>
      </c>
    </row>
    <row r="196" spans="27:33" x14ac:dyDescent="0.35">
      <c r="AA196" s="10" t="str">
        <f>LEFT(Table1[[#This Row],[Location]],4)</f>
        <v>CC1-</v>
      </c>
      <c r="AB196" s="10" t="s">
        <v>69</v>
      </c>
      <c r="AC196" s="48" t="s">
        <v>413</v>
      </c>
      <c r="AD196" s="110" t="s">
        <v>413</v>
      </c>
      <c r="AE196" s="50" t="s">
        <v>413</v>
      </c>
      <c r="AF196" s="124"/>
      <c r="AG196" s="145" t="s">
        <v>1636</v>
      </c>
    </row>
    <row r="197" spans="27:33" x14ac:dyDescent="0.35">
      <c r="AA197" s="10" t="str">
        <f>LEFT(Table1[[#This Row],[Location]],4)</f>
        <v>CC1-</v>
      </c>
      <c r="AB197" s="10" t="s">
        <v>70</v>
      </c>
      <c r="AC197" s="48" t="s">
        <v>413</v>
      </c>
      <c r="AD197" s="110" t="s">
        <v>413</v>
      </c>
      <c r="AE197" s="50" t="s">
        <v>413</v>
      </c>
      <c r="AF197" s="124"/>
      <c r="AG197" s="145" t="s">
        <v>1636</v>
      </c>
    </row>
    <row r="198" spans="27:33" x14ac:dyDescent="0.35">
      <c r="AA198" s="10" t="str">
        <f>LEFT(Table1[[#This Row],[Location]],4)</f>
        <v>CC2-</v>
      </c>
      <c r="AB198" s="10" t="s">
        <v>362</v>
      </c>
      <c r="AC198" s="48" t="s">
        <v>413</v>
      </c>
      <c r="AD198" s="110" t="s">
        <v>413</v>
      </c>
      <c r="AE198" s="128" t="s">
        <v>413</v>
      </c>
      <c r="AF198" s="124"/>
      <c r="AG198" s="145" t="s">
        <v>1636</v>
      </c>
    </row>
    <row r="199" spans="27:33" x14ac:dyDescent="0.35">
      <c r="AA199" s="10" t="str">
        <f>LEFT(Table1[[#This Row],[Location]],4)</f>
        <v>CC2-</v>
      </c>
      <c r="AB199" s="147" t="s">
        <v>71</v>
      </c>
      <c r="AC199" s="48" t="s">
        <v>413</v>
      </c>
      <c r="AD199" s="110" t="s">
        <v>413</v>
      </c>
      <c r="AE199" s="128" t="s">
        <v>3465</v>
      </c>
      <c r="AF199" s="124">
        <v>49</v>
      </c>
      <c r="AG199" s="145" t="s">
        <v>1636</v>
      </c>
    </row>
    <row r="200" spans="27:33" x14ac:dyDescent="0.35">
      <c r="AA200" s="10" t="str">
        <f>LEFT(Table1[[#This Row],[Location]],4)</f>
        <v>CC2-</v>
      </c>
      <c r="AB200" s="51" t="s">
        <v>72</v>
      </c>
      <c r="AC200" s="48" t="s">
        <v>413</v>
      </c>
      <c r="AD200" s="110" t="s">
        <v>413</v>
      </c>
      <c r="AE200" s="128"/>
      <c r="AF200" s="124"/>
      <c r="AG200" s="145" t="s">
        <v>1636</v>
      </c>
    </row>
    <row r="201" spans="27:33" x14ac:dyDescent="0.35">
      <c r="AA201" s="10" t="str">
        <f>LEFT(Table1[[#This Row],[Location]],4)</f>
        <v>CC2-</v>
      </c>
      <c r="AB201" s="51" t="s">
        <v>73</v>
      </c>
      <c r="AC201" s="48" t="s">
        <v>413</v>
      </c>
      <c r="AD201" s="110" t="s">
        <v>413</v>
      </c>
      <c r="AE201" s="128" t="s">
        <v>413</v>
      </c>
      <c r="AF201" s="124"/>
      <c r="AG201" s="145" t="s">
        <v>1636</v>
      </c>
    </row>
    <row r="202" spans="27:33" x14ac:dyDescent="0.35">
      <c r="AA202" s="10" t="str">
        <f>LEFT(Table1[[#This Row],[Location]],4)</f>
        <v>CC2-</v>
      </c>
      <c r="AB202" s="51" t="s">
        <v>359</v>
      </c>
      <c r="AC202" s="48" t="s">
        <v>413</v>
      </c>
      <c r="AD202" s="110" t="s">
        <v>413</v>
      </c>
      <c r="AE202" s="128" t="s">
        <v>413</v>
      </c>
      <c r="AF202" s="124"/>
      <c r="AG202" s="145" t="s">
        <v>1636</v>
      </c>
    </row>
    <row r="203" spans="27:33" x14ac:dyDescent="0.35">
      <c r="AA203" s="10" t="str">
        <f>LEFT(Table1[[#This Row],[Location]],4)</f>
        <v>CC2-</v>
      </c>
      <c r="AB203" s="51" t="s">
        <v>74</v>
      </c>
      <c r="AC203" s="48" t="s">
        <v>413</v>
      </c>
      <c r="AD203" s="110" t="s">
        <v>413</v>
      </c>
      <c r="AE203" s="50" t="s">
        <v>2991</v>
      </c>
      <c r="AF203" s="125">
        <v>34</v>
      </c>
      <c r="AG203" s="145" t="s">
        <v>1636</v>
      </c>
    </row>
    <row r="204" spans="27:33" x14ac:dyDescent="0.35">
      <c r="AA204" s="10" t="str">
        <f>LEFT(Table1[[#This Row],[Location]],4)</f>
        <v>CC2-</v>
      </c>
      <c r="AB204" s="10" t="s">
        <v>75</v>
      </c>
      <c r="AC204" s="48" t="s">
        <v>413</v>
      </c>
      <c r="AD204" s="110" t="s">
        <v>413</v>
      </c>
      <c r="AE204" s="50" t="s">
        <v>3776</v>
      </c>
      <c r="AF204" s="124">
        <v>15</v>
      </c>
      <c r="AG204" s="145" t="s">
        <v>1636</v>
      </c>
    </row>
    <row r="205" spans="27:33" x14ac:dyDescent="0.35">
      <c r="AA205" s="10" t="str">
        <f>LEFT(Table1[[#This Row],[Location]],4)</f>
        <v>CC2-</v>
      </c>
      <c r="AB205" s="10" t="s">
        <v>76</v>
      </c>
      <c r="AC205" s="48" t="s">
        <v>413</v>
      </c>
      <c r="AD205" s="110" t="s">
        <v>413</v>
      </c>
      <c r="AE205" s="50" t="s">
        <v>413</v>
      </c>
      <c r="AF205" s="124"/>
      <c r="AG205" s="145" t="s">
        <v>1636</v>
      </c>
    </row>
    <row r="206" spans="27:33" x14ac:dyDescent="0.35">
      <c r="AA206" s="10" t="str">
        <f>LEFT(Table1[[#This Row],[Location]],4)</f>
        <v>CC2-</v>
      </c>
      <c r="AB206" s="10" t="s">
        <v>356</v>
      </c>
      <c r="AC206" s="48" t="s">
        <v>413</v>
      </c>
      <c r="AD206" s="110" t="s">
        <v>413</v>
      </c>
      <c r="AE206" s="50" t="s">
        <v>413</v>
      </c>
      <c r="AF206" s="124"/>
      <c r="AG206" s="145" t="s">
        <v>1636</v>
      </c>
    </row>
    <row r="207" spans="27:33" x14ac:dyDescent="0.35">
      <c r="AA207" s="10" t="str">
        <f>LEFT(Table1[[#This Row],[Location]],4)</f>
        <v>CC2-</v>
      </c>
      <c r="AB207" s="10" t="s">
        <v>77</v>
      </c>
      <c r="AC207" s="48" t="s">
        <v>413</v>
      </c>
      <c r="AD207" s="110" t="s">
        <v>413</v>
      </c>
      <c r="AE207" s="50" t="s">
        <v>3952</v>
      </c>
      <c r="AF207" s="124">
        <v>10</v>
      </c>
      <c r="AG207" s="145" t="s">
        <v>1636</v>
      </c>
    </row>
    <row r="208" spans="27:33" x14ac:dyDescent="0.35">
      <c r="AA208" s="10" t="str">
        <f>LEFT(Table1[[#This Row],[Location]],4)</f>
        <v>CC2-</v>
      </c>
      <c r="AB208" s="10" t="s">
        <v>78</v>
      </c>
      <c r="AC208" s="48" t="s">
        <v>413</v>
      </c>
      <c r="AD208" s="110" t="s">
        <v>413</v>
      </c>
      <c r="AE208" s="50" t="s">
        <v>3953</v>
      </c>
      <c r="AF208" s="124">
        <v>14</v>
      </c>
      <c r="AG208" s="145" t="s">
        <v>1636</v>
      </c>
    </row>
    <row r="209" spans="27:33" x14ac:dyDescent="0.35">
      <c r="AA209" s="10" t="str">
        <f>LEFT(Table1[[#This Row],[Location]],4)</f>
        <v>CC2-</v>
      </c>
      <c r="AB209" s="10" t="s">
        <v>79</v>
      </c>
      <c r="AC209" s="48" t="s">
        <v>413</v>
      </c>
      <c r="AD209" s="110" t="s">
        <v>413</v>
      </c>
      <c r="AE209" s="50" t="s">
        <v>3954</v>
      </c>
      <c r="AF209" s="124">
        <v>14</v>
      </c>
      <c r="AG209" s="145" t="s">
        <v>1636</v>
      </c>
    </row>
    <row r="210" spans="27:33" x14ac:dyDescent="0.35">
      <c r="AA210" s="10" t="str">
        <f>LEFT(Table1[[#This Row],[Location]],4)</f>
        <v>CC2-</v>
      </c>
      <c r="AB210" s="10" t="s">
        <v>353</v>
      </c>
      <c r="AC210" s="48" t="s">
        <v>413</v>
      </c>
      <c r="AD210" s="110" t="s">
        <v>413</v>
      </c>
      <c r="AE210" s="50" t="s">
        <v>3955</v>
      </c>
      <c r="AF210" s="124">
        <v>11</v>
      </c>
      <c r="AG210" s="145" t="s">
        <v>1636</v>
      </c>
    </row>
    <row r="211" spans="27:33" x14ac:dyDescent="0.35">
      <c r="AA211" s="10" t="str">
        <f>LEFT(Table1[[#This Row],[Location]],4)</f>
        <v>CC2-</v>
      </c>
      <c r="AB211" s="10" t="s">
        <v>80</v>
      </c>
      <c r="AC211" s="48" t="s">
        <v>413</v>
      </c>
      <c r="AD211" s="110" t="s">
        <v>413</v>
      </c>
      <c r="AE211" s="132" t="s">
        <v>3746</v>
      </c>
      <c r="AF211" s="125">
        <v>13</v>
      </c>
      <c r="AG211" s="145" t="s">
        <v>1636</v>
      </c>
    </row>
    <row r="212" spans="27:33" x14ac:dyDescent="0.35">
      <c r="AA212" s="10" t="str">
        <f>LEFT(Table1[[#This Row],[Location]],4)</f>
        <v>CC2-</v>
      </c>
      <c r="AB212" s="10" t="s">
        <v>81</v>
      </c>
      <c r="AC212" s="10" t="s">
        <v>413</v>
      </c>
      <c r="AD212" s="111" t="s">
        <v>413</v>
      </c>
      <c r="AE212" s="50" t="s">
        <v>2994</v>
      </c>
      <c r="AF212" s="124">
        <v>36</v>
      </c>
      <c r="AG212" s="145" t="s">
        <v>1636</v>
      </c>
    </row>
    <row r="213" spans="27:33" x14ac:dyDescent="0.35">
      <c r="AA213" s="10" t="str">
        <f>LEFT(Table1[[#This Row],[Location]],4)</f>
        <v>CC2-</v>
      </c>
      <c r="AB213" s="10" t="s">
        <v>82</v>
      </c>
      <c r="AC213" s="10" t="s">
        <v>413</v>
      </c>
      <c r="AD213" s="111" t="s">
        <v>413</v>
      </c>
      <c r="AE213" s="50" t="s">
        <v>413</v>
      </c>
      <c r="AF213" s="124"/>
      <c r="AG213" s="145" t="s">
        <v>1636</v>
      </c>
    </row>
    <row r="214" spans="27:33" x14ac:dyDescent="0.35">
      <c r="AA214" s="10" t="str">
        <f>LEFT(Table1[[#This Row],[Location]],4)</f>
        <v>CC2-</v>
      </c>
      <c r="AB214" s="10" t="s">
        <v>350</v>
      </c>
      <c r="AC214" s="10" t="s">
        <v>413</v>
      </c>
      <c r="AD214" s="111" t="s">
        <v>413</v>
      </c>
      <c r="AE214" s="51" t="s">
        <v>413</v>
      </c>
      <c r="AF214" s="124"/>
      <c r="AG214" s="145" t="s">
        <v>1636</v>
      </c>
    </row>
    <row r="215" spans="27:33" x14ac:dyDescent="0.35">
      <c r="AA215" s="10" t="str">
        <f>LEFT(Table1[[#This Row],[Location]],4)</f>
        <v>CC2-</v>
      </c>
      <c r="AB215" s="147" t="s">
        <v>83</v>
      </c>
      <c r="AC215" s="10" t="s">
        <v>413</v>
      </c>
      <c r="AD215" s="111" t="s">
        <v>413</v>
      </c>
      <c r="AE215" s="51" t="s">
        <v>2058</v>
      </c>
      <c r="AF215" s="124">
        <v>25</v>
      </c>
      <c r="AG215" s="145" t="s">
        <v>1636</v>
      </c>
    </row>
    <row r="216" spans="27:33" x14ac:dyDescent="0.35">
      <c r="AA216" s="10" t="str">
        <f>LEFT(Table1[[#This Row],[Location]],4)</f>
        <v>CC2-</v>
      </c>
      <c r="AB216" s="51" t="s">
        <v>84</v>
      </c>
      <c r="AC216" s="10" t="s">
        <v>413</v>
      </c>
      <c r="AD216" s="111" t="s">
        <v>413</v>
      </c>
      <c r="AE216" s="51" t="s">
        <v>2993</v>
      </c>
      <c r="AF216" s="124">
        <v>24</v>
      </c>
      <c r="AG216" s="145" t="s">
        <v>1636</v>
      </c>
    </row>
    <row r="217" spans="27:33" x14ac:dyDescent="0.35">
      <c r="AA217" s="10" t="str">
        <f>LEFT(Table1[[#This Row],[Location]],4)</f>
        <v>CC2-</v>
      </c>
      <c r="AB217" s="51" t="s">
        <v>85</v>
      </c>
      <c r="AC217" s="10" t="s">
        <v>413</v>
      </c>
      <c r="AD217" s="111" t="s">
        <v>413</v>
      </c>
      <c r="AE217" s="51" t="s">
        <v>413</v>
      </c>
      <c r="AF217" s="124"/>
      <c r="AG217" s="145" t="s">
        <v>1636</v>
      </c>
    </row>
    <row r="218" spans="27:33" x14ac:dyDescent="0.35">
      <c r="AA218" s="10" t="str">
        <f>LEFT(Table1[[#This Row],[Location]],4)</f>
        <v>CC2-</v>
      </c>
      <c r="AB218" s="51" t="s">
        <v>347</v>
      </c>
      <c r="AC218" s="10" t="s">
        <v>413</v>
      </c>
      <c r="AD218" s="111" t="s">
        <v>413</v>
      </c>
      <c r="AE218" s="51" t="s">
        <v>413</v>
      </c>
      <c r="AF218" s="124"/>
      <c r="AG218" s="145" t="s">
        <v>1636</v>
      </c>
    </row>
    <row r="219" spans="27:33" x14ac:dyDescent="0.35">
      <c r="AA219" s="10" t="str">
        <f>LEFT(Table1[[#This Row],[Location]],4)</f>
        <v>CC2-</v>
      </c>
      <c r="AB219" s="10" t="s">
        <v>86</v>
      </c>
      <c r="AC219" s="10" t="s">
        <v>413</v>
      </c>
      <c r="AD219" s="111" t="s">
        <v>413</v>
      </c>
      <c r="AE219" s="50" t="s">
        <v>413</v>
      </c>
      <c r="AF219" s="124"/>
      <c r="AG219" s="145" t="s">
        <v>1636</v>
      </c>
    </row>
    <row r="220" spans="27:33" x14ac:dyDescent="0.35">
      <c r="AA220" s="10" t="str">
        <f>LEFT(Table1[[#This Row],[Location]],4)</f>
        <v>CC2-</v>
      </c>
      <c r="AB220" s="10" t="s">
        <v>87</v>
      </c>
      <c r="AC220" s="10" t="s">
        <v>413</v>
      </c>
      <c r="AD220" s="111" t="s">
        <v>413</v>
      </c>
      <c r="AE220" s="50" t="s">
        <v>413</v>
      </c>
      <c r="AF220" s="124"/>
      <c r="AG220" s="145" t="s">
        <v>1636</v>
      </c>
    </row>
    <row r="221" spans="27:33" x14ac:dyDescent="0.35">
      <c r="AA221" s="10" t="str">
        <f>LEFT(Table1[[#This Row],[Location]],4)</f>
        <v>CC2-</v>
      </c>
      <c r="AB221" s="10" t="s">
        <v>88</v>
      </c>
      <c r="AC221" s="10" t="s">
        <v>413</v>
      </c>
      <c r="AD221" s="111" t="s">
        <v>413</v>
      </c>
      <c r="AE221" s="50" t="s">
        <v>413</v>
      </c>
      <c r="AF221" s="124"/>
      <c r="AG221" s="145" t="s">
        <v>1636</v>
      </c>
    </row>
    <row r="222" spans="27:33" x14ac:dyDescent="0.35">
      <c r="AA222" s="10" t="str">
        <f>LEFT(Table1[[#This Row],[Location]],4)</f>
        <v>CC2-</v>
      </c>
      <c r="AB222" s="10" t="s">
        <v>344</v>
      </c>
      <c r="AC222" s="10" t="s">
        <v>413</v>
      </c>
      <c r="AD222" s="110" t="s">
        <v>413</v>
      </c>
      <c r="AE222" s="50" t="s">
        <v>413</v>
      </c>
      <c r="AF222" s="124"/>
      <c r="AG222" s="145" t="s">
        <v>1636</v>
      </c>
    </row>
    <row r="223" spans="27:33" x14ac:dyDescent="0.35">
      <c r="AA223" s="10" t="str">
        <f>LEFT(Table1[[#This Row],[Location]],4)</f>
        <v>CC2-</v>
      </c>
      <c r="AB223" s="10" t="s">
        <v>89</v>
      </c>
      <c r="AC223" s="10" t="s">
        <v>413</v>
      </c>
      <c r="AD223" s="111" t="s">
        <v>413</v>
      </c>
      <c r="AE223" s="50" t="s">
        <v>413</v>
      </c>
      <c r="AF223" s="124"/>
      <c r="AG223" s="145" t="s">
        <v>1636</v>
      </c>
    </row>
    <row r="224" spans="27:33" x14ac:dyDescent="0.35">
      <c r="AA224" s="10" t="str">
        <f>LEFT(Table1[[#This Row],[Location]],4)</f>
        <v>CC2-</v>
      </c>
      <c r="AB224" s="10" t="s">
        <v>90</v>
      </c>
      <c r="AC224" s="10" t="s">
        <v>413</v>
      </c>
      <c r="AD224" s="111" t="s">
        <v>413</v>
      </c>
      <c r="AE224" s="50" t="s">
        <v>413</v>
      </c>
      <c r="AF224" s="124"/>
      <c r="AG224" s="145" t="s">
        <v>1636</v>
      </c>
    </row>
    <row r="225" spans="27:33" x14ac:dyDescent="0.35">
      <c r="AA225" s="10" t="str">
        <f>LEFT(Table1[[#This Row],[Location]],4)</f>
        <v>CC2-</v>
      </c>
      <c r="AB225" s="10" t="s">
        <v>91</v>
      </c>
      <c r="AC225" s="10" t="s">
        <v>413</v>
      </c>
      <c r="AD225" s="111" t="s">
        <v>413</v>
      </c>
      <c r="AE225" s="50" t="s">
        <v>413</v>
      </c>
      <c r="AF225" s="124"/>
      <c r="AG225" s="145" t="s">
        <v>1636</v>
      </c>
    </row>
    <row r="226" spans="27:33" x14ac:dyDescent="0.35">
      <c r="AA226" s="10" t="str">
        <f>LEFT(Table1[[#This Row],[Location]],4)</f>
        <v>CC3-</v>
      </c>
      <c r="AB226" s="10" t="s">
        <v>92</v>
      </c>
      <c r="AC226" s="10" t="s">
        <v>3787</v>
      </c>
      <c r="AD226" s="110" t="s">
        <v>3789</v>
      </c>
      <c r="AE226" s="50" t="s">
        <v>413</v>
      </c>
      <c r="AF226" s="124"/>
      <c r="AG226" s="145" t="s">
        <v>2353</v>
      </c>
    </row>
    <row r="227" spans="27:33" x14ac:dyDescent="0.35">
      <c r="AA227" s="10" t="str">
        <f>LEFT(Table1[[#This Row],[Location]],4)</f>
        <v>CC3-</v>
      </c>
      <c r="AB227" s="10" t="s">
        <v>93</v>
      </c>
      <c r="AC227" s="10" t="s">
        <v>413</v>
      </c>
      <c r="AD227" s="111" t="s">
        <v>413</v>
      </c>
      <c r="AE227" s="50" t="s">
        <v>413</v>
      </c>
      <c r="AF227" s="124"/>
      <c r="AG227" s="145" t="s">
        <v>1636</v>
      </c>
    </row>
    <row r="228" spans="27:33" x14ac:dyDescent="0.35">
      <c r="AA228" s="10" t="str">
        <f>LEFT(Table1[[#This Row],[Location]],4)</f>
        <v>CC3-</v>
      </c>
      <c r="AB228" s="10" t="s">
        <v>94</v>
      </c>
      <c r="AC228" s="10" t="s">
        <v>413</v>
      </c>
      <c r="AD228" s="111" t="s">
        <v>413</v>
      </c>
      <c r="AE228" s="50" t="s">
        <v>413</v>
      </c>
      <c r="AF228" s="124"/>
      <c r="AG228" s="145" t="s">
        <v>1636</v>
      </c>
    </row>
    <row r="229" spans="27:33" x14ac:dyDescent="0.35">
      <c r="AA229" s="10" t="str">
        <f>LEFT(Table1[[#This Row],[Location]],4)</f>
        <v>CC3-</v>
      </c>
      <c r="AB229" s="10" t="s">
        <v>380</v>
      </c>
      <c r="AC229" s="10" t="s">
        <v>413</v>
      </c>
      <c r="AD229" s="111" t="s">
        <v>413</v>
      </c>
      <c r="AE229" s="50" t="s">
        <v>413</v>
      </c>
      <c r="AF229" s="124"/>
      <c r="AG229" s="145" t="s">
        <v>1636</v>
      </c>
    </row>
    <row r="230" spans="27:33" x14ac:dyDescent="0.35">
      <c r="AA230" s="41" t="str">
        <f>LEFT(Table1[[#This Row],[Location]],4)</f>
        <v>CC3-</v>
      </c>
      <c r="AB230" s="41" t="s">
        <v>877</v>
      </c>
      <c r="AC230" s="10" t="s">
        <v>3794</v>
      </c>
      <c r="AD230" s="110" t="s">
        <v>3800</v>
      </c>
      <c r="AE230" s="50" t="s">
        <v>413</v>
      </c>
      <c r="AF230" s="125"/>
      <c r="AG230" s="145" t="s">
        <v>2353</v>
      </c>
    </row>
    <row r="231" spans="27:33" x14ac:dyDescent="0.35">
      <c r="AA231" s="10" t="str">
        <f>LEFT(Table1[[#This Row],[Location]],4)</f>
        <v>CC3-</v>
      </c>
      <c r="AB231" s="10" t="s">
        <v>95</v>
      </c>
      <c r="AC231" s="10" t="s">
        <v>3787</v>
      </c>
      <c r="AD231" s="111" t="s">
        <v>3790</v>
      </c>
      <c r="AE231" s="50" t="s">
        <v>413</v>
      </c>
      <c r="AF231" s="125"/>
      <c r="AG231" s="145" t="s">
        <v>2353</v>
      </c>
    </row>
    <row r="232" spans="27:33" x14ac:dyDescent="0.35">
      <c r="AA232" s="10" t="str">
        <f>LEFT(Table1[[#This Row],[Location]],4)</f>
        <v>CC3-</v>
      </c>
      <c r="AB232" s="10" t="s">
        <v>96</v>
      </c>
      <c r="AC232" s="10" t="s">
        <v>413</v>
      </c>
      <c r="AD232" s="111" t="s">
        <v>413</v>
      </c>
      <c r="AE232" s="50" t="s">
        <v>413</v>
      </c>
      <c r="AF232" s="125"/>
      <c r="AG232" s="145" t="s">
        <v>1636</v>
      </c>
    </row>
    <row r="233" spans="27:33" x14ac:dyDescent="0.35">
      <c r="AA233" s="10" t="str">
        <f>LEFT(Table1[[#This Row],[Location]],4)</f>
        <v>CC3-</v>
      </c>
      <c r="AB233" s="10" t="s">
        <v>97</v>
      </c>
      <c r="AC233" s="10" t="s">
        <v>413</v>
      </c>
      <c r="AD233" s="111" t="s">
        <v>413</v>
      </c>
      <c r="AE233" s="50" t="s">
        <v>413</v>
      </c>
      <c r="AF233" s="124"/>
      <c r="AG233" s="145" t="s">
        <v>1636</v>
      </c>
    </row>
    <row r="234" spans="27:33" x14ac:dyDescent="0.35">
      <c r="AA234" s="10" t="str">
        <f>LEFT(Table1[[#This Row],[Location]],4)</f>
        <v>CC3-</v>
      </c>
      <c r="AB234" s="10" t="s">
        <v>377</v>
      </c>
      <c r="AC234" s="10" t="s">
        <v>3787</v>
      </c>
      <c r="AD234" s="110" t="s">
        <v>3790</v>
      </c>
      <c r="AE234" s="50" t="s">
        <v>413</v>
      </c>
      <c r="AF234" s="124"/>
      <c r="AG234" s="145" t="s">
        <v>2353</v>
      </c>
    </row>
    <row r="235" spans="27:33" x14ac:dyDescent="0.35">
      <c r="AA235" s="10" t="str">
        <f>LEFT(Table1[[#This Row],[Location]],4)</f>
        <v>CC3-</v>
      </c>
      <c r="AB235" s="10" t="s">
        <v>98</v>
      </c>
      <c r="AC235" s="10" t="s">
        <v>3801</v>
      </c>
      <c r="AD235" s="111" t="s">
        <v>3806</v>
      </c>
      <c r="AE235" s="50" t="s">
        <v>413</v>
      </c>
      <c r="AF235" s="125"/>
      <c r="AG235" s="145" t="s">
        <v>2353</v>
      </c>
    </row>
    <row r="236" spans="27:33" x14ac:dyDescent="0.35">
      <c r="AA236" s="10" t="str">
        <f>LEFT(Table1[[#This Row],[Location]],4)</f>
        <v>CC3-</v>
      </c>
      <c r="AB236" s="10" t="s">
        <v>99</v>
      </c>
      <c r="AC236" s="10" t="s">
        <v>3794</v>
      </c>
      <c r="AD236" s="111" t="s">
        <v>3799</v>
      </c>
      <c r="AE236" s="50" t="s">
        <v>413</v>
      </c>
      <c r="AF236" s="125"/>
      <c r="AG236" s="145" t="s">
        <v>2353</v>
      </c>
    </row>
    <row r="237" spans="27:33" x14ac:dyDescent="0.35">
      <c r="AA237" s="10" t="str">
        <f>LEFT(Table1[[#This Row],[Location]],4)</f>
        <v>CC3-</v>
      </c>
      <c r="AB237" s="10" t="s">
        <v>100</v>
      </c>
      <c r="AC237" s="10" t="s">
        <v>413</v>
      </c>
      <c r="AD237" s="111" t="s">
        <v>413</v>
      </c>
      <c r="AE237" s="50" t="s">
        <v>413</v>
      </c>
      <c r="AF237" s="125"/>
      <c r="AG237" s="145" t="s">
        <v>1636</v>
      </c>
    </row>
    <row r="238" spans="27:33" x14ac:dyDescent="0.35">
      <c r="AA238" s="10" t="str">
        <f>LEFT(Table1[[#This Row],[Location]],4)</f>
        <v>CC3-</v>
      </c>
      <c r="AB238" s="10" t="s">
        <v>374</v>
      </c>
      <c r="AC238" s="10" t="s">
        <v>1475</v>
      </c>
      <c r="AD238" s="110" t="s">
        <v>1634</v>
      </c>
      <c r="AE238" s="50" t="s">
        <v>413</v>
      </c>
      <c r="AF238" s="124"/>
      <c r="AG238" s="145" t="s">
        <v>2353</v>
      </c>
    </row>
    <row r="239" spans="27:33" x14ac:dyDescent="0.35">
      <c r="AA239" s="10" t="str">
        <f>LEFT(Table1[[#This Row],[Location]],4)</f>
        <v>CC3-</v>
      </c>
      <c r="AB239" s="10" t="s">
        <v>101</v>
      </c>
      <c r="AC239" s="10" t="s">
        <v>2485</v>
      </c>
      <c r="AD239" s="111" t="s">
        <v>2334</v>
      </c>
      <c r="AE239" s="50" t="s">
        <v>413</v>
      </c>
      <c r="AF239" s="124"/>
      <c r="AG239" s="145" t="s">
        <v>2353</v>
      </c>
    </row>
    <row r="240" spans="27:33" x14ac:dyDescent="0.35">
      <c r="AA240" s="10" t="str">
        <f>LEFT(Table1[[#This Row],[Location]],4)</f>
        <v>CC3-</v>
      </c>
      <c r="AB240" s="10" t="s">
        <v>102</v>
      </c>
      <c r="AC240" s="10" t="s">
        <v>3794</v>
      </c>
      <c r="AD240" s="111" t="s">
        <v>3797</v>
      </c>
      <c r="AE240" s="50" t="s">
        <v>413</v>
      </c>
      <c r="AF240" s="124"/>
      <c r="AG240" s="145" t="s">
        <v>2353</v>
      </c>
    </row>
    <row r="241" spans="27:33" x14ac:dyDescent="0.35">
      <c r="AA241" s="10" t="str">
        <f>LEFT(Table1[[#This Row],[Location]],4)</f>
        <v>CC3-</v>
      </c>
      <c r="AB241" s="10" t="s">
        <v>103</v>
      </c>
      <c r="AC241" s="10" t="s">
        <v>413</v>
      </c>
      <c r="AD241" s="111" t="s">
        <v>413</v>
      </c>
      <c r="AE241" s="50" t="s">
        <v>413</v>
      </c>
      <c r="AF241" s="124"/>
      <c r="AG241" s="145" t="s">
        <v>1636</v>
      </c>
    </row>
    <row r="242" spans="27:33" x14ac:dyDescent="0.35">
      <c r="AA242" s="10" t="str">
        <f>LEFT(Table1[[#This Row],[Location]],4)</f>
        <v>CC3-</v>
      </c>
      <c r="AB242" s="10" t="s">
        <v>371</v>
      </c>
      <c r="AC242" s="10" t="s">
        <v>3787</v>
      </c>
      <c r="AD242" s="110" t="s">
        <v>3791</v>
      </c>
      <c r="AE242" s="50" t="s">
        <v>413</v>
      </c>
      <c r="AF242" s="124"/>
      <c r="AG242" s="145" t="s">
        <v>2353</v>
      </c>
    </row>
    <row r="243" spans="27:33" x14ac:dyDescent="0.35">
      <c r="AA243" s="10" t="str">
        <f>LEFT(Table1[[#This Row],[Location]],4)</f>
        <v>CC3-</v>
      </c>
      <c r="AB243" s="10" t="s">
        <v>104</v>
      </c>
      <c r="AC243" s="10" t="s">
        <v>413</v>
      </c>
      <c r="AD243" s="111" t="s">
        <v>413</v>
      </c>
      <c r="AE243" s="50" t="s">
        <v>413</v>
      </c>
      <c r="AF243" s="124"/>
      <c r="AG243" s="145" t="s">
        <v>1636</v>
      </c>
    </row>
    <row r="244" spans="27:33" x14ac:dyDescent="0.35">
      <c r="AA244" s="10" t="str">
        <f>LEFT(Table1[[#This Row],[Location]],4)</f>
        <v>CC3-</v>
      </c>
      <c r="AB244" s="10" t="s">
        <v>105</v>
      </c>
      <c r="AC244" s="10" t="s">
        <v>413</v>
      </c>
      <c r="AD244" s="111" t="s">
        <v>413</v>
      </c>
      <c r="AE244" s="50" t="s">
        <v>413</v>
      </c>
      <c r="AF244" s="124"/>
      <c r="AG244" s="145" t="s">
        <v>1636</v>
      </c>
    </row>
    <row r="245" spans="27:33" x14ac:dyDescent="0.35">
      <c r="AA245" s="10" t="str">
        <f>LEFT(Table1[[#This Row],[Location]],4)</f>
        <v>CC3-</v>
      </c>
      <c r="AB245" s="10" t="s">
        <v>106</v>
      </c>
      <c r="AC245" s="10" t="s">
        <v>413</v>
      </c>
      <c r="AD245" s="111" t="s">
        <v>413</v>
      </c>
      <c r="AE245" s="50" t="s">
        <v>413</v>
      </c>
      <c r="AF245" s="124"/>
      <c r="AG245" s="145" t="s">
        <v>1636</v>
      </c>
    </row>
    <row r="246" spans="27:33" x14ac:dyDescent="0.35">
      <c r="AA246" s="10" t="str">
        <f>LEFT(Table1[[#This Row],[Location]],4)</f>
        <v>CC3-</v>
      </c>
      <c r="AB246" s="10" t="s">
        <v>368</v>
      </c>
      <c r="AC246" s="10" t="s">
        <v>1721</v>
      </c>
      <c r="AD246" s="110" t="s">
        <v>2098</v>
      </c>
      <c r="AE246" s="50" t="s">
        <v>413</v>
      </c>
      <c r="AF246" s="124"/>
      <c r="AG246" s="145" t="s">
        <v>2353</v>
      </c>
    </row>
    <row r="247" spans="27:33" x14ac:dyDescent="0.35">
      <c r="AA247" s="10" t="str">
        <f>LEFT(Table1[[#This Row],[Location]],4)</f>
        <v>CC3-</v>
      </c>
      <c r="AB247" s="10" t="s">
        <v>107</v>
      </c>
      <c r="AC247" s="10" t="s">
        <v>1721</v>
      </c>
      <c r="AD247" s="111" t="s">
        <v>2098</v>
      </c>
      <c r="AE247" s="50" t="s">
        <v>413</v>
      </c>
      <c r="AF247" s="124"/>
      <c r="AG247" s="145" t="s">
        <v>2353</v>
      </c>
    </row>
    <row r="248" spans="27:33" x14ac:dyDescent="0.35">
      <c r="AA248" s="10" t="str">
        <f>LEFT(Table1[[#This Row],[Location]],4)</f>
        <v>CC3-</v>
      </c>
      <c r="AB248" s="10" t="s">
        <v>108</v>
      </c>
      <c r="AC248" s="10" t="s">
        <v>413</v>
      </c>
      <c r="AD248" s="111" t="s">
        <v>413</v>
      </c>
      <c r="AE248" s="50" t="s">
        <v>413</v>
      </c>
      <c r="AF248" s="125"/>
      <c r="AG248" s="145" t="s">
        <v>1636</v>
      </c>
    </row>
    <row r="249" spans="27:33" x14ac:dyDescent="0.35">
      <c r="AA249" s="10" t="str">
        <f>LEFT(Table1[[#This Row],[Location]],4)</f>
        <v>CC3-</v>
      </c>
      <c r="AB249" s="10" t="s">
        <v>109</v>
      </c>
      <c r="AC249" s="10" t="s">
        <v>413</v>
      </c>
      <c r="AD249" s="111" t="s">
        <v>413</v>
      </c>
      <c r="AE249" s="50" t="s">
        <v>413</v>
      </c>
      <c r="AF249" s="125"/>
      <c r="AG249" s="145" t="s">
        <v>1636</v>
      </c>
    </row>
    <row r="250" spans="27:33" x14ac:dyDescent="0.35">
      <c r="AA250" s="10" t="str">
        <f>LEFT(Table1[[#This Row],[Location]],4)</f>
        <v>CC3-</v>
      </c>
      <c r="AB250" s="10" t="s">
        <v>365</v>
      </c>
      <c r="AC250" s="10" t="s">
        <v>1721</v>
      </c>
      <c r="AD250" s="110" t="s">
        <v>2098</v>
      </c>
      <c r="AE250" s="50" t="s">
        <v>413</v>
      </c>
      <c r="AF250" s="124"/>
      <c r="AG250" s="145" t="s">
        <v>2353</v>
      </c>
    </row>
    <row r="251" spans="27:33" x14ac:dyDescent="0.35">
      <c r="AA251" s="10" t="str">
        <f>LEFT(Table1[[#This Row],[Location]],4)</f>
        <v>CC3-</v>
      </c>
      <c r="AB251" s="10" t="s">
        <v>110</v>
      </c>
      <c r="AC251" s="10" t="s">
        <v>413</v>
      </c>
      <c r="AD251" s="111" t="s">
        <v>413</v>
      </c>
      <c r="AE251" s="50" t="s">
        <v>3765</v>
      </c>
      <c r="AF251" s="124">
        <v>49</v>
      </c>
      <c r="AG251" s="145" t="s">
        <v>1636</v>
      </c>
    </row>
    <row r="252" spans="27:33" x14ac:dyDescent="0.35">
      <c r="AA252" s="10" t="str">
        <f>LEFT(Table1[[#This Row],[Location]],4)</f>
        <v>CC3-</v>
      </c>
      <c r="AB252" s="10" t="s">
        <v>111</v>
      </c>
      <c r="AC252" s="10" t="s">
        <v>413</v>
      </c>
      <c r="AD252" s="111" t="s">
        <v>413</v>
      </c>
      <c r="AE252" s="50" t="s">
        <v>413</v>
      </c>
      <c r="AF252" s="124"/>
      <c r="AG252" s="145" t="s">
        <v>1636</v>
      </c>
    </row>
    <row r="253" spans="27:33" x14ac:dyDescent="0.35">
      <c r="AA253" s="10" t="str">
        <f>LEFT(Table1[[#This Row],[Location]],4)</f>
        <v>CC3-</v>
      </c>
      <c r="AB253" s="10" t="s">
        <v>112</v>
      </c>
      <c r="AC253" s="10" t="s">
        <v>413</v>
      </c>
      <c r="AD253" s="111" t="s">
        <v>413</v>
      </c>
      <c r="AE253" s="50" t="s">
        <v>413</v>
      </c>
      <c r="AF253" s="124"/>
      <c r="AG253" s="145" t="s">
        <v>1636</v>
      </c>
    </row>
    <row r="254" spans="27:33" x14ac:dyDescent="0.35">
      <c r="AA254" s="10" t="str">
        <f>LEFT(Table1[[#This Row],[Location]],4)</f>
        <v>DD1-</v>
      </c>
      <c r="AB254" s="10" t="s">
        <v>404</v>
      </c>
      <c r="AC254" s="10" t="s">
        <v>2092</v>
      </c>
      <c r="AD254" s="110" t="s">
        <v>2110</v>
      </c>
      <c r="AE254" s="50" t="s">
        <v>413</v>
      </c>
      <c r="AF254" s="124"/>
      <c r="AG254" s="145" t="s">
        <v>2353</v>
      </c>
    </row>
    <row r="255" spans="27:33" x14ac:dyDescent="0.35">
      <c r="AA255" s="10" t="str">
        <f>LEFT(Table1[[#This Row],[Location]],4)</f>
        <v>DD1-</v>
      </c>
      <c r="AB255" s="10" t="s">
        <v>113</v>
      </c>
      <c r="AC255" s="10" t="s">
        <v>2092</v>
      </c>
      <c r="AD255" s="111" t="s">
        <v>2110</v>
      </c>
      <c r="AE255" s="50" t="s">
        <v>3771</v>
      </c>
      <c r="AF255" s="124">
        <v>24</v>
      </c>
      <c r="AG255" s="145" t="s">
        <v>2353</v>
      </c>
    </row>
    <row r="256" spans="27:33" x14ac:dyDescent="0.35">
      <c r="AA256" s="10" t="str">
        <f>LEFT(Table1[[#This Row],[Location]],4)</f>
        <v>DD1-</v>
      </c>
      <c r="AB256" s="10" t="s">
        <v>114</v>
      </c>
      <c r="AC256" s="10" t="s">
        <v>834</v>
      </c>
      <c r="AD256" s="111" t="s">
        <v>1150</v>
      </c>
      <c r="AE256" s="50" t="s">
        <v>3766</v>
      </c>
      <c r="AF256" s="125">
        <v>20</v>
      </c>
      <c r="AG256" s="145" t="s">
        <v>2353</v>
      </c>
    </row>
    <row r="257" spans="27:33" x14ac:dyDescent="0.35">
      <c r="AA257" s="10" t="str">
        <f>LEFT(Table1[[#This Row],[Location]],4)</f>
        <v>DD1-</v>
      </c>
      <c r="AB257" s="10" t="s">
        <v>115</v>
      </c>
      <c r="AC257" s="10" t="s">
        <v>413</v>
      </c>
      <c r="AD257" s="111" t="s">
        <v>413</v>
      </c>
      <c r="AE257" s="50" t="s">
        <v>413</v>
      </c>
      <c r="AF257" s="124"/>
      <c r="AG257" s="145" t="s">
        <v>1636</v>
      </c>
    </row>
    <row r="258" spans="27:33" x14ac:dyDescent="0.35">
      <c r="AA258" s="10" t="str">
        <f>LEFT(Table1[[#This Row],[Location]],4)</f>
        <v>DD1-</v>
      </c>
      <c r="AB258" s="10" t="s">
        <v>401</v>
      </c>
      <c r="AC258" s="10" t="s">
        <v>837</v>
      </c>
      <c r="AD258" s="110" t="s">
        <v>1099</v>
      </c>
      <c r="AE258" s="50" t="s">
        <v>413</v>
      </c>
      <c r="AF258" s="124"/>
      <c r="AG258" s="145" t="s">
        <v>2353</v>
      </c>
    </row>
    <row r="259" spans="27:33" x14ac:dyDescent="0.35">
      <c r="AA259" s="10" t="str">
        <f>LEFT(Table1[[#This Row],[Location]],4)</f>
        <v>DD1-</v>
      </c>
      <c r="AB259" s="10" t="s">
        <v>116</v>
      </c>
      <c r="AC259" s="10" t="s">
        <v>413</v>
      </c>
      <c r="AD259" s="111" t="s">
        <v>413</v>
      </c>
      <c r="AE259" s="50" t="s">
        <v>3766</v>
      </c>
      <c r="AF259" s="125">
        <v>11</v>
      </c>
      <c r="AG259" s="145" t="s">
        <v>1636</v>
      </c>
    </row>
    <row r="260" spans="27:33" x14ac:dyDescent="0.35">
      <c r="AA260" s="10" t="str">
        <f>LEFT(Table1[[#This Row],[Location]],4)</f>
        <v>DD1-</v>
      </c>
      <c r="AB260" s="10" t="s">
        <v>117</v>
      </c>
      <c r="AC260" s="10" t="s">
        <v>413</v>
      </c>
      <c r="AD260" s="111" t="s">
        <v>413</v>
      </c>
      <c r="AE260" s="50" t="s">
        <v>3779</v>
      </c>
      <c r="AF260" s="124">
        <v>28</v>
      </c>
      <c r="AG260" s="145" t="s">
        <v>1636</v>
      </c>
    </row>
    <row r="261" spans="27:33" x14ac:dyDescent="0.35">
      <c r="AA261" s="10" t="str">
        <f>LEFT(Table1[[#This Row],[Location]],4)</f>
        <v>DD1-</v>
      </c>
      <c r="AB261" s="10" t="s">
        <v>118</v>
      </c>
      <c r="AC261" s="10" t="s">
        <v>413</v>
      </c>
      <c r="AD261" s="111" t="s">
        <v>413</v>
      </c>
      <c r="AE261" s="50" t="s">
        <v>3769</v>
      </c>
      <c r="AF261" s="124">
        <v>10</v>
      </c>
      <c r="AG261" s="145" t="s">
        <v>1636</v>
      </c>
    </row>
    <row r="262" spans="27:33" x14ac:dyDescent="0.35">
      <c r="AA262" s="10" t="str">
        <f>LEFT(Table1[[#This Row],[Location]],4)</f>
        <v>DD1-</v>
      </c>
      <c r="AB262" s="10" t="s">
        <v>398</v>
      </c>
      <c r="AC262" s="10" t="s">
        <v>413</v>
      </c>
      <c r="AD262" s="110" t="s">
        <v>413</v>
      </c>
      <c r="AE262" s="50" t="s">
        <v>413</v>
      </c>
      <c r="AF262" s="124"/>
      <c r="AG262" s="145" t="s">
        <v>1636</v>
      </c>
    </row>
    <row r="263" spans="27:33" x14ac:dyDescent="0.35">
      <c r="AA263" s="10" t="str">
        <f>LEFT(Table1[[#This Row],[Location]],4)</f>
        <v>DD1-</v>
      </c>
      <c r="AB263" s="10" t="s">
        <v>119</v>
      </c>
      <c r="AC263" s="10" t="s">
        <v>413</v>
      </c>
      <c r="AD263" s="111" t="s">
        <v>413</v>
      </c>
      <c r="AE263" s="50" t="s">
        <v>3623</v>
      </c>
      <c r="AF263" s="125">
        <v>20</v>
      </c>
      <c r="AG263" s="145" t="s">
        <v>1636</v>
      </c>
    </row>
    <row r="264" spans="27:33" x14ac:dyDescent="0.35">
      <c r="AA264" s="10" t="str">
        <f>LEFT(Table1[[#This Row],[Location]],4)</f>
        <v>DD1-</v>
      </c>
      <c r="AB264" s="10" t="s">
        <v>120</v>
      </c>
      <c r="AC264" s="10" t="s">
        <v>413</v>
      </c>
      <c r="AD264" s="111" t="s">
        <v>413</v>
      </c>
      <c r="AE264" s="50" t="s">
        <v>3757</v>
      </c>
      <c r="AF264" s="124">
        <v>10</v>
      </c>
      <c r="AG264" s="145" t="s">
        <v>1636</v>
      </c>
    </row>
    <row r="265" spans="27:33" x14ac:dyDescent="0.35">
      <c r="AA265" s="10" t="str">
        <f>LEFT(Table1[[#This Row],[Location]],4)</f>
        <v>DD1-</v>
      </c>
      <c r="AB265" s="10" t="s">
        <v>121</v>
      </c>
      <c r="AC265" s="10" t="s">
        <v>413</v>
      </c>
      <c r="AD265" s="111" t="s">
        <v>413</v>
      </c>
      <c r="AE265" s="50" t="s">
        <v>3763</v>
      </c>
      <c r="AF265" s="124">
        <v>17</v>
      </c>
      <c r="AG265" s="145" t="s">
        <v>1636</v>
      </c>
    </row>
    <row r="266" spans="27:33" x14ac:dyDescent="0.35">
      <c r="AA266" s="10" t="str">
        <f>LEFT(Table1[[#This Row],[Location]],4)</f>
        <v>DD1-</v>
      </c>
      <c r="AB266" s="10" t="s">
        <v>395</v>
      </c>
      <c r="AC266" s="10" t="s">
        <v>413</v>
      </c>
      <c r="AD266" s="110" t="s">
        <v>413</v>
      </c>
      <c r="AE266" s="50" t="s">
        <v>413</v>
      </c>
      <c r="AF266" s="124"/>
      <c r="AG266" s="145" t="s">
        <v>1636</v>
      </c>
    </row>
    <row r="267" spans="27:33" x14ac:dyDescent="0.35">
      <c r="AA267" s="10" t="str">
        <f>LEFT(Table1[[#This Row],[Location]],4)</f>
        <v>DD1-</v>
      </c>
      <c r="AB267" s="10" t="s">
        <v>122</v>
      </c>
      <c r="AC267" s="10" t="s">
        <v>413</v>
      </c>
      <c r="AD267" s="110" t="s">
        <v>413</v>
      </c>
      <c r="AE267" s="50" t="s">
        <v>3767</v>
      </c>
      <c r="AF267" s="124">
        <v>46</v>
      </c>
      <c r="AG267" s="145" t="s">
        <v>1636</v>
      </c>
    </row>
    <row r="268" spans="27:33" x14ac:dyDescent="0.35">
      <c r="AA268" s="10" t="str">
        <f>LEFT(Table1[[#This Row],[Location]],4)</f>
        <v>DD1-</v>
      </c>
      <c r="AB268" s="10" t="s">
        <v>123</v>
      </c>
      <c r="AC268" s="10" t="s">
        <v>413</v>
      </c>
      <c r="AD268" s="110" t="s">
        <v>413</v>
      </c>
      <c r="AE268" s="50" t="s">
        <v>413</v>
      </c>
      <c r="AF268" s="124"/>
      <c r="AG268" s="145" t="s">
        <v>1636</v>
      </c>
    </row>
    <row r="269" spans="27:33" x14ac:dyDescent="0.35">
      <c r="AA269" s="10" t="str">
        <f>LEFT(Table1[[#This Row],[Location]],4)</f>
        <v>DD1-</v>
      </c>
      <c r="AB269" s="10" t="s">
        <v>124</v>
      </c>
      <c r="AC269" s="10" t="s">
        <v>413</v>
      </c>
      <c r="AD269" s="110" t="s">
        <v>413</v>
      </c>
      <c r="AE269" s="50" t="s">
        <v>413</v>
      </c>
      <c r="AF269" s="124"/>
      <c r="AG269" s="145" t="s">
        <v>1636</v>
      </c>
    </row>
    <row r="270" spans="27:33" x14ac:dyDescent="0.35">
      <c r="AA270" s="10" t="str">
        <f>LEFT(Table1[[#This Row],[Location]],4)</f>
        <v>DD1-</v>
      </c>
      <c r="AB270" s="10" t="s">
        <v>392</v>
      </c>
      <c r="AC270" s="10" t="s">
        <v>834</v>
      </c>
      <c r="AD270" s="110" t="s">
        <v>1150</v>
      </c>
      <c r="AE270" s="50" t="s">
        <v>413</v>
      </c>
      <c r="AF270" s="124"/>
      <c r="AG270" s="145" t="s">
        <v>2353</v>
      </c>
    </row>
    <row r="271" spans="27:33" x14ac:dyDescent="0.35">
      <c r="AA271" s="10" t="str">
        <f>LEFT(Table1[[#This Row],[Location]],4)</f>
        <v>DD1-</v>
      </c>
      <c r="AB271" s="10" t="s">
        <v>125</v>
      </c>
      <c r="AC271" s="10" t="s">
        <v>413</v>
      </c>
      <c r="AD271" s="110" t="s">
        <v>413</v>
      </c>
      <c r="AE271" s="50" t="s">
        <v>3485</v>
      </c>
      <c r="AF271" s="124">
        <v>40</v>
      </c>
      <c r="AG271" s="145" t="s">
        <v>1636</v>
      </c>
    </row>
    <row r="272" spans="27:33" x14ac:dyDescent="0.35">
      <c r="AA272" s="10" t="str">
        <f>LEFT(Table1[[#This Row],[Location]],4)</f>
        <v>DD1-</v>
      </c>
      <c r="AB272" s="10" t="s">
        <v>126</v>
      </c>
      <c r="AC272" s="10" t="s">
        <v>413</v>
      </c>
      <c r="AD272" s="110" t="s">
        <v>413</v>
      </c>
      <c r="AE272" s="50" t="s">
        <v>3951</v>
      </c>
      <c r="AF272" s="124">
        <v>12</v>
      </c>
      <c r="AG272" s="145" t="s">
        <v>1636</v>
      </c>
    </row>
    <row r="273" spans="27:33" x14ac:dyDescent="0.35">
      <c r="AA273" s="10" t="str">
        <f>LEFT(Table1[[#This Row],[Location]],4)</f>
        <v>DD1-</v>
      </c>
      <c r="AB273" s="10" t="s">
        <v>127</v>
      </c>
      <c r="AC273" s="10" t="s">
        <v>413</v>
      </c>
      <c r="AD273" s="110" t="s">
        <v>413</v>
      </c>
      <c r="AE273" s="50" t="s">
        <v>413</v>
      </c>
      <c r="AF273" s="124"/>
      <c r="AG273" s="145" t="s">
        <v>1636</v>
      </c>
    </row>
    <row r="274" spans="27:33" x14ac:dyDescent="0.35">
      <c r="AA274" s="10" t="str">
        <f>LEFT(Table1[[#This Row],[Location]],4)</f>
        <v>DD1-</v>
      </c>
      <c r="AB274" s="10" t="s">
        <v>389</v>
      </c>
      <c r="AC274" s="10" t="s">
        <v>837</v>
      </c>
      <c r="AD274" s="110" t="s">
        <v>1099</v>
      </c>
      <c r="AE274" s="50" t="s">
        <v>413</v>
      </c>
      <c r="AF274" s="124"/>
      <c r="AG274" s="145" t="s">
        <v>2353</v>
      </c>
    </row>
    <row r="275" spans="27:33" x14ac:dyDescent="0.35">
      <c r="AA275" s="10" t="str">
        <f>LEFT(Table1[[#This Row],[Location]],4)</f>
        <v>DD1-</v>
      </c>
      <c r="AB275" s="10" t="s">
        <v>128</v>
      </c>
      <c r="AC275" s="10" t="s">
        <v>413</v>
      </c>
      <c r="AD275" s="110" t="s">
        <v>413</v>
      </c>
      <c r="AE275" s="50" t="s">
        <v>3956</v>
      </c>
      <c r="AF275" s="124">
        <v>49</v>
      </c>
      <c r="AG275" s="145" t="s">
        <v>1636</v>
      </c>
    </row>
    <row r="276" spans="27:33" x14ac:dyDescent="0.35">
      <c r="AA276" s="10" t="str">
        <f>LEFT(Table1[[#This Row],[Location]],4)</f>
        <v>DD1-</v>
      </c>
      <c r="AB276" s="10" t="s">
        <v>129</v>
      </c>
      <c r="AC276" s="10" t="s">
        <v>413</v>
      </c>
      <c r="AD276" s="110" t="s">
        <v>413</v>
      </c>
      <c r="AE276" s="50" t="s">
        <v>413</v>
      </c>
      <c r="AF276" s="124"/>
      <c r="AG276" s="145" t="s">
        <v>1636</v>
      </c>
    </row>
    <row r="277" spans="27:33" x14ac:dyDescent="0.35">
      <c r="AA277" s="10" t="str">
        <f>LEFT(Table1[[#This Row],[Location]],4)</f>
        <v>DD1-</v>
      </c>
      <c r="AB277" s="10" t="s">
        <v>130</v>
      </c>
      <c r="AC277" s="10" t="s">
        <v>413</v>
      </c>
      <c r="AD277" s="110" t="s">
        <v>413</v>
      </c>
      <c r="AE277" s="50" t="s">
        <v>413</v>
      </c>
      <c r="AF277" s="124"/>
      <c r="AG277" s="145" t="s">
        <v>1636</v>
      </c>
    </row>
    <row r="278" spans="27:33" x14ac:dyDescent="0.35">
      <c r="AA278" s="10" t="str">
        <f>LEFT(Table1[[#This Row],[Location]],4)</f>
        <v>DD1-</v>
      </c>
      <c r="AB278" s="10" t="s">
        <v>386</v>
      </c>
      <c r="AC278" s="10" t="s">
        <v>413</v>
      </c>
      <c r="AD278" s="110" t="s">
        <v>413</v>
      </c>
      <c r="AE278" s="50" t="s">
        <v>413</v>
      </c>
      <c r="AF278" s="124"/>
      <c r="AG278" s="145" t="s">
        <v>1636</v>
      </c>
    </row>
    <row r="279" spans="27:33" x14ac:dyDescent="0.35">
      <c r="AA279" s="10" t="str">
        <f>LEFT(Table1[[#This Row],[Location]],4)</f>
        <v>DD1-</v>
      </c>
      <c r="AB279" s="10" t="s">
        <v>7</v>
      </c>
      <c r="AC279" s="10" t="s">
        <v>413</v>
      </c>
      <c r="AD279" s="111" t="s">
        <v>413</v>
      </c>
      <c r="AE279" s="50" t="s">
        <v>3939</v>
      </c>
      <c r="AF279" s="124">
        <v>5</v>
      </c>
      <c r="AG279" s="145" t="s">
        <v>1636</v>
      </c>
    </row>
    <row r="280" spans="27:33" x14ac:dyDescent="0.35">
      <c r="AA280" s="10" t="str">
        <f>LEFT(Table1[[#This Row],[Location]],4)</f>
        <v>DD1-</v>
      </c>
      <c r="AB280" s="10" t="s">
        <v>6</v>
      </c>
      <c r="AC280" s="10" t="s">
        <v>413</v>
      </c>
      <c r="AD280" s="111" t="s">
        <v>413</v>
      </c>
      <c r="AE280" s="50" t="s">
        <v>3957</v>
      </c>
      <c r="AF280" s="124">
        <v>11</v>
      </c>
      <c r="AG280" s="145" t="s">
        <v>1636</v>
      </c>
    </row>
    <row r="281" spans="27:33" x14ac:dyDescent="0.35">
      <c r="AA281" s="10" t="str">
        <f>LEFT(Table1[[#This Row],[Location]],4)</f>
        <v>DD1-</v>
      </c>
      <c r="AB281" s="10" t="s">
        <v>5</v>
      </c>
      <c r="AC281" s="10" t="s">
        <v>413</v>
      </c>
      <c r="AD281" s="111" t="s">
        <v>413</v>
      </c>
      <c r="AE281" s="50" t="s">
        <v>2531</v>
      </c>
      <c r="AF281" s="124">
        <v>33</v>
      </c>
      <c r="AG281" s="145" t="s">
        <v>1636</v>
      </c>
    </row>
    <row r="282" spans="27:33" x14ac:dyDescent="0.35">
      <c r="AA282" s="10" t="str">
        <f>LEFT(Table1[[#This Row],[Location]],4)</f>
        <v>DD2-</v>
      </c>
      <c r="AB282" s="10" t="s">
        <v>361</v>
      </c>
      <c r="AC282" s="10" t="s">
        <v>837</v>
      </c>
      <c r="AD282" s="110" t="s">
        <v>1099</v>
      </c>
      <c r="AE282" s="50" t="s">
        <v>413</v>
      </c>
      <c r="AF282" s="124"/>
      <c r="AG282" s="145" t="s">
        <v>2353</v>
      </c>
    </row>
    <row r="283" spans="27:33" x14ac:dyDescent="0.35">
      <c r="AA283" s="10" t="str">
        <f>LEFT(Table1[[#This Row],[Location]],4)</f>
        <v>DD2-</v>
      </c>
      <c r="AB283" s="10" t="s">
        <v>10</v>
      </c>
      <c r="AC283" s="10" t="s">
        <v>413</v>
      </c>
      <c r="AD283" s="111" t="s">
        <v>413</v>
      </c>
      <c r="AE283" s="50" t="s">
        <v>3479</v>
      </c>
      <c r="AF283" s="124">
        <v>52</v>
      </c>
      <c r="AG283" s="145" t="s">
        <v>1636</v>
      </c>
    </row>
    <row r="284" spans="27:33" x14ac:dyDescent="0.35">
      <c r="AA284" s="10" t="str">
        <f>LEFT(Table1[[#This Row],[Location]],4)</f>
        <v>DD2-</v>
      </c>
      <c r="AB284" s="10" t="s">
        <v>9</v>
      </c>
      <c r="AC284" s="10" t="s">
        <v>413</v>
      </c>
      <c r="AD284" s="111" t="s">
        <v>413</v>
      </c>
      <c r="AE284" s="50" t="s">
        <v>413</v>
      </c>
      <c r="AF284" s="124"/>
      <c r="AG284" s="145" t="s">
        <v>1636</v>
      </c>
    </row>
    <row r="285" spans="27:33" x14ac:dyDescent="0.35">
      <c r="AA285" s="10" t="str">
        <f>LEFT(Table1[[#This Row],[Location]],4)</f>
        <v>DD2-</v>
      </c>
      <c r="AB285" s="10" t="s">
        <v>8</v>
      </c>
      <c r="AC285" s="10" t="s">
        <v>413</v>
      </c>
      <c r="AD285" s="111" t="s">
        <v>413</v>
      </c>
      <c r="AE285" s="50" t="s">
        <v>413</v>
      </c>
      <c r="AF285" s="124"/>
      <c r="AG285" s="145" t="s">
        <v>1636</v>
      </c>
    </row>
    <row r="286" spans="27:33" x14ac:dyDescent="0.35">
      <c r="AA286" s="10" t="str">
        <f>LEFT(Table1[[#This Row],[Location]],4)</f>
        <v>DD2-</v>
      </c>
      <c r="AB286" s="10" t="s">
        <v>358</v>
      </c>
      <c r="AC286" s="10" t="s">
        <v>837</v>
      </c>
      <c r="AD286" s="110" t="s">
        <v>1099</v>
      </c>
      <c r="AE286" s="50" t="s">
        <v>413</v>
      </c>
      <c r="AF286" s="124"/>
      <c r="AG286" s="145" t="s">
        <v>2353</v>
      </c>
    </row>
    <row r="287" spans="27:33" x14ac:dyDescent="0.35">
      <c r="AA287" s="10" t="str">
        <f>LEFT(Table1[[#This Row],[Location]],4)</f>
        <v>DD2-</v>
      </c>
      <c r="AB287" s="10" t="s">
        <v>13</v>
      </c>
      <c r="AC287" s="10" t="s">
        <v>837</v>
      </c>
      <c r="AD287" s="111" t="s">
        <v>1099</v>
      </c>
      <c r="AE287" s="50" t="s">
        <v>413</v>
      </c>
      <c r="AF287" s="124"/>
      <c r="AG287" s="145" t="s">
        <v>2353</v>
      </c>
    </row>
    <row r="288" spans="27:33" x14ac:dyDescent="0.35">
      <c r="AA288" s="10" t="str">
        <f>LEFT(Table1[[#This Row],[Location]],4)</f>
        <v>DD2-</v>
      </c>
      <c r="AB288" s="10" t="s">
        <v>12</v>
      </c>
      <c r="AC288" s="10" t="s">
        <v>834</v>
      </c>
      <c r="AD288" s="111" t="s">
        <v>1150</v>
      </c>
      <c r="AE288" s="50" t="s">
        <v>413</v>
      </c>
      <c r="AF288" s="124"/>
      <c r="AG288" s="145" t="s">
        <v>2353</v>
      </c>
    </row>
    <row r="289" spans="27:33" x14ac:dyDescent="0.35">
      <c r="AA289" s="10" t="str">
        <f>LEFT(Table1[[#This Row],[Location]],4)</f>
        <v>DD2-</v>
      </c>
      <c r="AB289" s="10" t="s">
        <v>11</v>
      </c>
      <c r="AC289" s="10" t="s">
        <v>413</v>
      </c>
      <c r="AD289" s="111" t="s">
        <v>413</v>
      </c>
      <c r="AE289" s="50" t="s">
        <v>413</v>
      </c>
      <c r="AF289" s="124"/>
      <c r="AG289" s="145" t="s">
        <v>1636</v>
      </c>
    </row>
    <row r="290" spans="27:33" x14ac:dyDescent="0.35">
      <c r="AA290" s="10" t="str">
        <f>LEFT(Table1[[#This Row],[Location]],4)</f>
        <v>DD2-</v>
      </c>
      <c r="AB290" s="10" t="s">
        <v>355</v>
      </c>
      <c r="AC290" s="10" t="s">
        <v>2092</v>
      </c>
      <c r="AD290" s="110" t="s">
        <v>2110</v>
      </c>
      <c r="AE290" s="50" t="s">
        <v>413</v>
      </c>
      <c r="AF290" s="124"/>
      <c r="AG290" s="145" t="s">
        <v>2353</v>
      </c>
    </row>
    <row r="291" spans="27:33" x14ac:dyDescent="0.35">
      <c r="AA291" s="10" t="str">
        <f>LEFT(Table1[[#This Row],[Location]],4)</f>
        <v>DD2-</v>
      </c>
      <c r="AB291" s="10" t="s">
        <v>16</v>
      </c>
      <c r="AC291" s="10" t="s">
        <v>413</v>
      </c>
      <c r="AD291" s="111" t="s">
        <v>413</v>
      </c>
      <c r="AE291" s="50" t="s">
        <v>413</v>
      </c>
      <c r="AF291" s="124"/>
      <c r="AG291" s="145" t="s">
        <v>1636</v>
      </c>
    </row>
    <row r="292" spans="27:33" x14ac:dyDescent="0.35">
      <c r="AA292" s="10" t="str">
        <f>LEFT(Table1[[#This Row],[Location]],4)</f>
        <v>DD2-</v>
      </c>
      <c r="AB292" s="10" t="s">
        <v>15</v>
      </c>
      <c r="AC292" s="10" t="s">
        <v>413</v>
      </c>
      <c r="AD292" s="111" t="s">
        <v>413</v>
      </c>
      <c r="AE292" s="50" t="s">
        <v>413</v>
      </c>
      <c r="AF292" s="124"/>
      <c r="AG292" s="145" t="s">
        <v>1636</v>
      </c>
    </row>
    <row r="293" spans="27:33" x14ac:dyDescent="0.35">
      <c r="AA293" s="10" t="str">
        <f>LEFT(Table1[[#This Row],[Location]],4)</f>
        <v>DD2-</v>
      </c>
      <c r="AB293" s="10" t="s">
        <v>14</v>
      </c>
      <c r="AC293" s="10" t="s">
        <v>413</v>
      </c>
      <c r="AD293" s="111" t="s">
        <v>413</v>
      </c>
      <c r="AE293" s="50" t="s">
        <v>413</v>
      </c>
      <c r="AF293" s="124"/>
      <c r="AG293" s="145" t="s">
        <v>1636</v>
      </c>
    </row>
    <row r="294" spans="27:33" x14ac:dyDescent="0.35">
      <c r="AA294" s="10" t="str">
        <f>LEFT(Table1[[#This Row],[Location]],4)</f>
        <v>DD2-</v>
      </c>
      <c r="AB294" s="10" t="s">
        <v>352</v>
      </c>
      <c r="AC294" s="10" t="s">
        <v>824</v>
      </c>
      <c r="AD294" s="110" t="s">
        <v>2339</v>
      </c>
      <c r="AE294" s="50" t="s">
        <v>413</v>
      </c>
      <c r="AF294" s="124"/>
      <c r="AG294" s="145" t="s">
        <v>2353</v>
      </c>
    </row>
    <row r="295" spans="27:33" x14ac:dyDescent="0.35">
      <c r="AA295" s="10" t="str">
        <f>LEFT(Table1[[#This Row],[Location]],4)</f>
        <v>DD2-</v>
      </c>
      <c r="AB295" s="10" t="s">
        <v>19</v>
      </c>
      <c r="AC295" s="10" t="s">
        <v>915</v>
      </c>
      <c r="AD295" s="111" t="s">
        <v>1100</v>
      </c>
      <c r="AE295" s="50" t="s">
        <v>3752</v>
      </c>
      <c r="AF295" s="124">
        <v>49</v>
      </c>
      <c r="AG295" s="145" t="s">
        <v>2353</v>
      </c>
    </row>
    <row r="296" spans="27:33" x14ac:dyDescent="0.35">
      <c r="AA296" s="10" t="str">
        <f>LEFT(Table1[[#This Row],[Location]],4)</f>
        <v>DD2-</v>
      </c>
      <c r="AB296" s="10" t="s">
        <v>18</v>
      </c>
      <c r="AC296" s="10" t="s">
        <v>413</v>
      </c>
      <c r="AD296" s="111" t="s">
        <v>413</v>
      </c>
      <c r="AE296" s="50" t="s">
        <v>413</v>
      </c>
      <c r="AF296" s="124"/>
      <c r="AG296" s="145" t="s">
        <v>1636</v>
      </c>
    </row>
    <row r="297" spans="27:33" x14ac:dyDescent="0.35">
      <c r="AA297" s="10" t="str">
        <f>LEFT(Table1[[#This Row],[Location]],4)</f>
        <v>DD2-</v>
      </c>
      <c r="AB297" s="10" t="s">
        <v>17</v>
      </c>
      <c r="AC297" s="10" t="s">
        <v>413</v>
      </c>
      <c r="AD297" s="111" t="s">
        <v>413</v>
      </c>
      <c r="AE297" s="50" t="s">
        <v>413</v>
      </c>
      <c r="AF297" s="124"/>
      <c r="AG297" s="145" t="s">
        <v>1636</v>
      </c>
    </row>
    <row r="298" spans="27:33" x14ac:dyDescent="0.35">
      <c r="AA298" s="10" t="str">
        <f>LEFT(Table1[[#This Row],[Location]],4)</f>
        <v>DD2-</v>
      </c>
      <c r="AB298" s="10" t="s">
        <v>349</v>
      </c>
      <c r="AC298" s="10" t="s">
        <v>2092</v>
      </c>
      <c r="AD298" s="110" t="s">
        <v>2110</v>
      </c>
      <c r="AE298" s="50" t="s">
        <v>413</v>
      </c>
      <c r="AF298" s="124"/>
      <c r="AG298" s="145" t="s">
        <v>2353</v>
      </c>
    </row>
    <row r="299" spans="27:33" x14ac:dyDescent="0.35">
      <c r="AA299" s="10" t="str">
        <f>LEFT(Table1[[#This Row],[Location]],4)</f>
        <v>DD2-</v>
      </c>
      <c r="AB299" s="10" t="s">
        <v>22</v>
      </c>
      <c r="AC299" s="10" t="s">
        <v>837</v>
      </c>
      <c r="AD299" s="111" t="s">
        <v>1099</v>
      </c>
      <c r="AE299" s="50" t="s">
        <v>3482</v>
      </c>
      <c r="AF299" s="124">
        <v>44</v>
      </c>
      <c r="AG299" s="145" t="s">
        <v>2353</v>
      </c>
    </row>
    <row r="300" spans="27:33" x14ac:dyDescent="0.35">
      <c r="AA300" s="10" t="str">
        <f>LEFT(Table1[[#This Row],[Location]],4)</f>
        <v>DD2-</v>
      </c>
      <c r="AB300" s="10" t="s">
        <v>21</v>
      </c>
      <c r="AC300" s="10" t="s">
        <v>915</v>
      </c>
      <c r="AD300" s="111" t="s">
        <v>1100</v>
      </c>
      <c r="AE300" s="50" t="s">
        <v>413</v>
      </c>
      <c r="AF300" s="124"/>
      <c r="AG300" s="145" t="s">
        <v>2353</v>
      </c>
    </row>
    <row r="301" spans="27:33" x14ac:dyDescent="0.35">
      <c r="AA301" s="10" t="str">
        <f>LEFT(Table1[[#This Row],[Location]],4)</f>
        <v>DD2-</v>
      </c>
      <c r="AB301" s="10" t="s">
        <v>20</v>
      </c>
      <c r="AC301" s="10" t="s">
        <v>413</v>
      </c>
      <c r="AD301" s="111" t="s">
        <v>413</v>
      </c>
      <c r="AE301" s="50" t="s">
        <v>413</v>
      </c>
      <c r="AF301" s="124"/>
      <c r="AG301" s="145" t="s">
        <v>1636</v>
      </c>
    </row>
    <row r="302" spans="27:33" x14ac:dyDescent="0.35">
      <c r="AA302" s="10" t="str">
        <f>LEFT(Table1[[#This Row],[Location]],4)</f>
        <v>DD2-</v>
      </c>
      <c r="AB302" s="10" t="s">
        <v>346</v>
      </c>
      <c r="AC302" s="10" t="s">
        <v>824</v>
      </c>
      <c r="AD302" s="110" t="s">
        <v>2107</v>
      </c>
      <c r="AE302" s="50" t="s">
        <v>413</v>
      </c>
      <c r="AF302" s="124"/>
      <c r="AG302" s="145" t="s">
        <v>2353</v>
      </c>
    </row>
    <row r="303" spans="27:33" x14ac:dyDescent="0.35">
      <c r="AA303" s="10" t="str">
        <f>LEFT(Table1[[#This Row],[Location]],4)</f>
        <v>DD2-</v>
      </c>
      <c r="AB303" s="10" t="s">
        <v>25</v>
      </c>
      <c r="AC303" s="10" t="s">
        <v>3801</v>
      </c>
      <c r="AD303" s="111" t="s">
        <v>3802</v>
      </c>
      <c r="AE303" s="130" t="s">
        <v>413</v>
      </c>
      <c r="AF303" s="124"/>
      <c r="AG303" s="145" t="s">
        <v>2353</v>
      </c>
    </row>
    <row r="304" spans="27:33" x14ac:dyDescent="0.35">
      <c r="AA304" s="10" t="str">
        <f>LEFT(Table1[[#This Row],[Location]],4)</f>
        <v>DD2-</v>
      </c>
      <c r="AB304" s="10" t="s">
        <v>24</v>
      </c>
      <c r="AC304" s="10" t="s">
        <v>832</v>
      </c>
      <c r="AD304" s="111" t="s">
        <v>1111</v>
      </c>
      <c r="AE304" s="50" t="s">
        <v>413</v>
      </c>
      <c r="AF304" s="124"/>
      <c r="AG304" s="145" t="s">
        <v>2353</v>
      </c>
    </row>
    <row r="305" spans="27:33" x14ac:dyDescent="0.35">
      <c r="AA305" s="10" t="str">
        <f>LEFT(Table1[[#This Row],[Location]],4)</f>
        <v>DD2-</v>
      </c>
      <c r="AB305" s="10" t="s">
        <v>23</v>
      </c>
      <c r="AC305" s="10" t="s">
        <v>413</v>
      </c>
      <c r="AD305" s="111" t="s">
        <v>413</v>
      </c>
      <c r="AE305" s="50" t="s">
        <v>413</v>
      </c>
      <c r="AF305" s="124"/>
      <c r="AG305" s="145" t="s">
        <v>1636</v>
      </c>
    </row>
    <row r="306" spans="27:33" x14ac:dyDescent="0.35">
      <c r="AA306" s="10" t="str">
        <f>LEFT(Table1[[#This Row],[Location]],4)</f>
        <v>DD2-</v>
      </c>
      <c r="AB306" s="10" t="s">
        <v>343</v>
      </c>
      <c r="AC306" s="10" t="s">
        <v>3801</v>
      </c>
      <c r="AD306" s="110" t="s">
        <v>3804</v>
      </c>
      <c r="AE306" s="50" t="s">
        <v>413</v>
      </c>
      <c r="AF306" s="124"/>
      <c r="AG306" s="145" t="s">
        <v>2353</v>
      </c>
    </row>
    <row r="307" spans="27:33" x14ac:dyDescent="0.35">
      <c r="AA307" s="10" t="str">
        <f>LEFT(Table1[[#This Row],[Location]],4)</f>
        <v>DD2-</v>
      </c>
      <c r="AB307" s="10" t="s">
        <v>28</v>
      </c>
      <c r="AC307" s="10" t="s">
        <v>915</v>
      </c>
      <c r="AD307" s="111" t="s">
        <v>1100</v>
      </c>
      <c r="AE307" s="50" t="s">
        <v>3471</v>
      </c>
      <c r="AF307" s="124">
        <v>49</v>
      </c>
      <c r="AG307" s="145" t="s">
        <v>2353</v>
      </c>
    </row>
    <row r="308" spans="27:33" x14ac:dyDescent="0.35">
      <c r="AA308" s="10" t="str">
        <f>LEFT(Table1[[#This Row],[Location]],4)</f>
        <v>DD2-</v>
      </c>
      <c r="AB308" s="10" t="s">
        <v>27</v>
      </c>
      <c r="AC308" s="10" t="s">
        <v>837</v>
      </c>
      <c r="AD308" s="111" t="s">
        <v>1099</v>
      </c>
      <c r="AE308" s="50" t="s">
        <v>413</v>
      </c>
      <c r="AF308" s="124"/>
      <c r="AG308" s="145" t="s">
        <v>2353</v>
      </c>
    </row>
    <row r="309" spans="27:33" x14ac:dyDescent="0.35">
      <c r="AA309" s="10" t="str">
        <f>LEFT(Table1[[#This Row],[Location]],4)</f>
        <v>DD2-</v>
      </c>
      <c r="AB309" s="10" t="s">
        <v>26</v>
      </c>
      <c r="AC309" s="10" t="s">
        <v>413</v>
      </c>
      <c r="AD309" s="111" t="s">
        <v>413</v>
      </c>
      <c r="AE309" s="50" t="s">
        <v>413</v>
      </c>
      <c r="AF309" s="124"/>
      <c r="AG309" s="145" t="s">
        <v>1636</v>
      </c>
    </row>
    <row r="310" spans="27:33" x14ac:dyDescent="0.35">
      <c r="AA310" s="10" t="str">
        <f>LEFT(Table1[[#This Row],[Location]],4)</f>
        <v>DD3-</v>
      </c>
      <c r="AB310" s="10" t="s">
        <v>382</v>
      </c>
      <c r="AC310" s="10" t="s">
        <v>3794</v>
      </c>
      <c r="AD310" s="111" t="s">
        <v>3795</v>
      </c>
      <c r="AE310" s="50" t="s">
        <v>413</v>
      </c>
      <c r="AF310" s="124"/>
      <c r="AG310" s="145" t="s">
        <v>2353</v>
      </c>
    </row>
    <row r="311" spans="27:33" x14ac:dyDescent="0.35">
      <c r="AA311" s="10" t="str">
        <f>LEFT(Table1[[#This Row],[Location]],4)</f>
        <v>DD3-</v>
      </c>
      <c r="AB311" s="10" t="s">
        <v>31</v>
      </c>
      <c r="AC311" s="10" t="s">
        <v>413</v>
      </c>
      <c r="AD311" s="111" t="s">
        <v>413</v>
      </c>
      <c r="AE311" s="50" t="s">
        <v>3471</v>
      </c>
      <c r="AF311" s="124">
        <v>7</v>
      </c>
      <c r="AG311" s="145" t="s">
        <v>1636</v>
      </c>
    </row>
    <row r="312" spans="27:33" x14ac:dyDescent="0.35">
      <c r="AA312" s="10" t="str">
        <f>LEFT(Table1[[#This Row],[Location]],4)</f>
        <v>DD3-</v>
      </c>
      <c r="AB312" s="10" t="s">
        <v>30</v>
      </c>
      <c r="AC312" s="10" t="s">
        <v>413</v>
      </c>
      <c r="AD312" s="111" t="s">
        <v>413</v>
      </c>
      <c r="AE312" s="50" t="s">
        <v>3483</v>
      </c>
      <c r="AF312" s="124">
        <v>38</v>
      </c>
      <c r="AG312" s="145" t="s">
        <v>1636</v>
      </c>
    </row>
    <row r="313" spans="27:33" x14ac:dyDescent="0.35">
      <c r="AA313" s="10" t="str">
        <f>LEFT(Table1[[#This Row],[Location]],4)</f>
        <v>DD3-</v>
      </c>
      <c r="AB313" s="10" t="s">
        <v>29</v>
      </c>
      <c r="AC313" s="10" t="s">
        <v>413</v>
      </c>
      <c r="AD313" s="110" t="s">
        <v>413</v>
      </c>
      <c r="AE313" s="50" t="s">
        <v>3752</v>
      </c>
      <c r="AF313" s="124">
        <v>4</v>
      </c>
      <c r="AG313" s="145" t="s">
        <v>1636</v>
      </c>
    </row>
    <row r="314" spans="27:33" x14ac:dyDescent="0.35">
      <c r="AA314" s="10" t="str">
        <f>LEFT(Table1[[#This Row],[Location]],4)</f>
        <v>DD3-</v>
      </c>
      <c r="AB314" s="10" t="s">
        <v>379</v>
      </c>
      <c r="AC314" s="41" t="s">
        <v>824</v>
      </c>
      <c r="AD314" s="112" t="s">
        <v>2107</v>
      </c>
      <c r="AE314" s="50" t="s">
        <v>413</v>
      </c>
      <c r="AF314" s="124"/>
      <c r="AG314" s="145" t="s">
        <v>2353</v>
      </c>
    </row>
    <row r="315" spans="27:33" x14ac:dyDescent="0.35">
      <c r="AA315" s="10" t="str">
        <f>LEFT(Table1[[#This Row],[Location]],4)</f>
        <v>DD3-</v>
      </c>
      <c r="AB315" s="10" t="s">
        <v>34</v>
      </c>
      <c r="AC315" s="10" t="s">
        <v>832</v>
      </c>
      <c r="AD315" s="111" t="s">
        <v>1111</v>
      </c>
      <c r="AE315" s="50" t="s">
        <v>3624</v>
      </c>
      <c r="AF315" s="124">
        <v>46</v>
      </c>
      <c r="AG315" s="145" t="s">
        <v>2353</v>
      </c>
    </row>
    <row r="316" spans="27:33" x14ac:dyDescent="0.35">
      <c r="AA316" s="10" t="str">
        <f>LEFT(Table1[[#This Row],[Location]],4)</f>
        <v>DD3-</v>
      </c>
      <c r="AB316" s="10" t="s">
        <v>33</v>
      </c>
      <c r="AC316" s="10" t="s">
        <v>915</v>
      </c>
      <c r="AD316" s="111" t="s">
        <v>1100</v>
      </c>
      <c r="AE316" s="50" t="s">
        <v>413</v>
      </c>
      <c r="AF316" s="124"/>
      <c r="AG316" s="145" t="s">
        <v>2353</v>
      </c>
    </row>
    <row r="317" spans="27:33" x14ac:dyDescent="0.35">
      <c r="AA317" s="10" t="str">
        <f>LEFT(Table1[[#This Row],[Location]],4)</f>
        <v>DD3-</v>
      </c>
      <c r="AB317" s="10" t="s">
        <v>32</v>
      </c>
      <c r="AC317" s="10" t="s">
        <v>413</v>
      </c>
      <c r="AD317" s="111" t="s">
        <v>413</v>
      </c>
      <c r="AE317" s="50" t="s">
        <v>413</v>
      </c>
      <c r="AF317" s="124"/>
      <c r="AG317" s="145" t="s">
        <v>1636</v>
      </c>
    </row>
    <row r="318" spans="27:33" x14ac:dyDescent="0.35">
      <c r="AA318" s="10" t="str">
        <f>LEFT(Table1[[#This Row],[Location]],4)</f>
        <v>DD3-</v>
      </c>
      <c r="AB318" s="10" t="s">
        <v>376</v>
      </c>
      <c r="AC318" s="10" t="s">
        <v>832</v>
      </c>
      <c r="AD318" s="110" t="s">
        <v>1111</v>
      </c>
      <c r="AE318" s="50" t="s">
        <v>413</v>
      </c>
      <c r="AF318" s="124"/>
      <c r="AG318" s="145" t="s">
        <v>2353</v>
      </c>
    </row>
    <row r="319" spans="27:33" x14ac:dyDescent="0.35">
      <c r="AA319" s="10" t="str">
        <f>LEFT(Table1[[#This Row],[Location]],4)</f>
        <v>DD3-</v>
      </c>
      <c r="AB319" s="10" t="s">
        <v>37</v>
      </c>
      <c r="AC319" s="10" t="s">
        <v>413</v>
      </c>
      <c r="AD319" s="111" t="s">
        <v>413</v>
      </c>
      <c r="AE319" s="50" t="s">
        <v>3481</v>
      </c>
      <c r="AF319" s="124">
        <v>15</v>
      </c>
      <c r="AG319" s="145" t="s">
        <v>1636</v>
      </c>
    </row>
    <row r="320" spans="27:33" x14ac:dyDescent="0.35">
      <c r="AA320" s="10" t="str">
        <f>LEFT(Table1[[#This Row],[Location]],4)</f>
        <v>DD3-</v>
      </c>
      <c r="AB320" s="10" t="s">
        <v>36</v>
      </c>
      <c r="AC320" s="10" t="s">
        <v>413</v>
      </c>
      <c r="AD320" s="111" t="s">
        <v>413</v>
      </c>
      <c r="AE320" s="50" t="s">
        <v>3958</v>
      </c>
      <c r="AF320" s="124">
        <v>33</v>
      </c>
      <c r="AG320" s="145" t="s">
        <v>1636</v>
      </c>
    </row>
    <row r="321" spans="27:33" x14ac:dyDescent="0.35">
      <c r="AA321" s="10" t="str">
        <f>LEFT(Table1[[#This Row],[Location]],4)</f>
        <v>DD3-</v>
      </c>
      <c r="AB321" s="10" t="s">
        <v>35</v>
      </c>
      <c r="AC321" s="10" t="s">
        <v>413</v>
      </c>
      <c r="AD321" s="111" t="s">
        <v>413</v>
      </c>
      <c r="AE321" s="50" t="s">
        <v>413</v>
      </c>
      <c r="AF321" s="124"/>
      <c r="AG321" s="145" t="s">
        <v>1636</v>
      </c>
    </row>
    <row r="322" spans="27:33" x14ac:dyDescent="0.35">
      <c r="AA322" s="10" t="str">
        <f>LEFT(Table1[[#This Row],[Location]],4)</f>
        <v>DD3-</v>
      </c>
      <c r="AB322" s="10" t="s">
        <v>373</v>
      </c>
      <c r="AC322" s="10" t="s">
        <v>832</v>
      </c>
      <c r="AD322" s="110" t="s">
        <v>1111</v>
      </c>
      <c r="AE322" s="50" t="s">
        <v>413</v>
      </c>
      <c r="AF322" s="124"/>
      <c r="AG322" s="145" t="s">
        <v>2353</v>
      </c>
    </row>
    <row r="323" spans="27:33" x14ac:dyDescent="0.35">
      <c r="AA323" s="10" t="str">
        <f>LEFT(Table1[[#This Row],[Location]],4)</f>
        <v>DD3-</v>
      </c>
      <c r="AB323" s="10" t="s">
        <v>40</v>
      </c>
      <c r="AC323" s="10" t="s">
        <v>832</v>
      </c>
      <c r="AD323" s="111" t="s">
        <v>1111</v>
      </c>
      <c r="AE323" s="50" t="s">
        <v>3959</v>
      </c>
      <c r="AF323" s="124">
        <v>16</v>
      </c>
      <c r="AG323" s="145" t="s">
        <v>2353</v>
      </c>
    </row>
    <row r="324" spans="27:33" x14ac:dyDescent="0.35">
      <c r="AA324" s="10" t="str">
        <f>LEFT(Table1[[#This Row],[Location]],4)</f>
        <v>DD3-</v>
      </c>
      <c r="AB324" s="10" t="s">
        <v>39</v>
      </c>
      <c r="AC324" s="10" t="s">
        <v>413</v>
      </c>
      <c r="AD324" s="111" t="s">
        <v>413</v>
      </c>
      <c r="AE324" s="50" t="s">
        <v>3960</v>
      </c>
      <c r="AF324" s="124">
        <v>20</v>
      </c>
      <c r="AG324" s="145" t="s">
        <v>1636</v>
      </c>
    </row>
    <row r="325" spans="27:33" x14ac:dyDescent="0.35">
      <c r="AA325" s="10" t="str">
        <f>LEFT(Table1[[#This Row],[Location]],4)</f>
        <v>DD3-</v>
      </c>
      <c r="AB325" s="10" t="s">
        <v>38</v>
      </c>
      <c r="AC325" s="10" t="s">
        <v>413</v>
      </c>
      <c r="AD325" s="111" t="s">
        <v>413</v>
      </c>
      <c r="AE325" s="50" t="s">
        <v>3961</v>
      </c>
      <c r="AF325" s="124">
        <v>13</v>
      </c>
      <c r="AG325" s="145" t="s">
        <v>1636</v>
      </c>
    </row>
    <row r="326" spans="27:33" x14ac:dyDescent="0.35">
      <c r="AA326" s="10" t="str">
        <f>LEFT(Table1[[#This Row],[Location]],4)</f>
        <v>DD3-</v>
      </c>
      <c r="AB326" s="10" t="s">
        <v>370</v>
      </c>
      <c r="AC326" s="10" t="s">
        <v>832</v>
      </c>
      <c r="AD326" s="110" t="s">
        <v>1111</v>
      </c>
      <c r="AE326" s="50" t="s">
        <v>413</v>
      </c>
      <c r="AF326" s="124"/>
      <c r="AG326" s="145" t="s">
        <v>2353</v>
      </c>
    </row>
    <row r="327" spans="27:33" x14ac:dyDescent="0.35">
      <c r="AA327" s="10" t="str">
        <f>LEFT(Table1[[#This Row],[Location]],4)</f>
        <v>DD3-</v>
      </c>
      <c r="AB327" s="10" t="s">
        <v>43</v>
      </c>
      <c r="AC327" s="10" t="s">
        <v>2092</v>
      </c>
      <c r="AD327" s="111" t="s">
        <v>2110</v>
      </c>
      <c r="AE327" s="50" t="s">
        <v>3748</v>
      </c>
      <c r="AF327" s="124">
        <v>20</v>
      </c>
      <c r="AG327" s="145" t="s">
        <v>2353</v>
      </c>
    </row>
    <row r="328" spans="27:33" x14ac:dyDescent="0.35">
      <c r="AA328" s="10" t="str">
        <f>LEFT(Table1[[#This Row],[Location]],4)</f>
        <v>DD3-</v>
      </c>
      <c r="AB328" s="10" t="s">
        <v>42</v>
      </c>
      <c r="AC328" s="10" t="s">
        <v>413</v>
      </c>
      <c r="AD328" s="111" t="s">
        <v>413</v>
      </c>
      <c r="AE328" s="50" t="s">
        <v>3749</v>
      </c>
      <c r="AF328" s="124">
        <v>9</v>
      </c>
      <c r="AG328" s="145" t="s">
        <v>1636</v>
      </c>
    </row>
    <row r="329" spans="27:33" x14ac:dyDescent="0.35">
      <c r="AA329" s="10" t="str">
        <f>LEFT(Table1[[#This Row],[Location]],4)</f>
        <v>DD3-</v>
      </c>
      <c r="AB329" s="10" t="s">
        <v>41</v>
      </c>
      <c r="AC329" s="10" t="s">
        <v>413</v>
      </c>
      <c r="AD329" s="111" t="s">
        <v>413</v>
      </c>
      <c r="AE329" s="50" t="s">
        <v>3929</v>
      </c>
      <c r="AF329" s="124">
        <v>20</v>
      </c>
      <c r="AG329" s="145" t="s">
        <v>1636</v>
      </c>
    </row>
    <row r="330" spans="27:33" x14ac:dyDescent="0.35">
      <c r="AA330" s="10" t="str">
        <f>LEFT(Table1[[#This Row],[Location]],4)</f>
        <v>DD3-</v>
      </c>
      <c r="AB330" s="10" t="s">
        <v>367</v>
      </c>
      <c r="AC330" s="10" t="s">
        <v>3787</v>
      </c>
      <c r="AD330" s="110" t="s">
        <v>3793</v>
      </c>
      <c r="AE330" s="50" t="s">
        <v>413</v>
      </c>
      <c r="AF330" s="124"/>
      <c r="AG330" s="145" t="s">
        <v>2353</v>
      </c>
    </row>
    <row r="331" spans="27:33" x14ac:dyDescent="0.35">
      <c r="AA331" s="10" t="str">
        <f>LEFT(Table1[[#This Row],[Location]],4)</f>
        <v>DD3-</v>
      </c>
      <c r="AB331" s="10" t="s">
        <v>46</v>
      </c>
      <c r="AC331" s="10" t="s">
        <v>915</v>
      </c>
      <c r="AD331" s="111" t="s">
        <v>1100</v>
      </c>
      <c r="AE331" s="50" t="s">
        <v>3762</v>
      </c>
      <c r="AF331" s="124">
        <v>9</v>
      </c>
      <c r="AG331" s="145" t="s">
        <v>2353</v>
      </c>
    </row>
    <row r="332" spans="27:33" x14ac:dyDescent="0.35">
      <c r="AA332" s="10" t="str">
        <f>LEFT(Table1[[#This Row],[Location]],4)</f>
        <v>DD3-</v>
      </c>
      <c r="AB332" s="10" t="s">
        <v>45</v>
      </c>
      <c r="AC332" s="10" t="s">
        <v>413</v>
      </c>
      <c r="AD332" s="111" t="s">
        <v>413</v>
      </c>
      <c r="AE332" s="50" t="s">
        <v>3340</v>
      </c>
      <c r="AF332" s="124">
        <v>18</v>
      </c>
      <c r="AG332" s="145" t="s">
        <v>1636</v>
      </c>
    </row>
    <row r="333" spans="27:33" x14ac:dyDescent="0.35">
      <c r="AA333" s="10" t="str">
        <f>LEFT(Table1[[#This Row],[Location]],4)</f>
        <v>DD3-</v>
      </c>
      <c r="AB333" s="10" t="s">
        <v>44</v>
      </c>
      <c r="AC333" s="10" t="s">
        <v>413</v>
      </c>
      <c r="AD333" s="111" t="s">
        <v>413</v>
      </c>
      <c r="AE333" s="50" t="s">
        <v>3962</v>
      </c>
      <c r="AF333" s="124">
        <v>21</v>
      </c>
      <c r="AG333" s="145" t="s">
        <v>1636</v>
      </c>
    </row>
    <row r="334" spans="27:33" x14ac:dyDescent="0.35">
      <c r="AA334" s="10" t="str">
        <f>LEFT(Table1[[#This Row],[Location]],4)</f>
        <v>DD3-</v>
      </c>
      <c r="AB334" s="10" t="s">
        <v>364</v>
      </c>
      <c r="AC334" s="10" t="s">
        <v>832</v>
      </c>
      <c r="AD334" s="110" t="s">
        <v>1111</v>
      </c>
      <c r="AE334" s="50" t="s">
        <v>413</v>
      </c>
      <c r="AF334" s="124"/>
      <c r="AG334" s="145" t="s">
        <v>2353</v>
      </c>
    </row>
    <row r="335" spans="27:33" x14ac:dyDescent="0.35">
      <c r="AA335" s="10" t="str">
        <f>LEFT(Table1[[#This Row],[Location]],4)</f>
        <v>DD3-</v>
      </c>
      <c r="AB335" s="10" t="s">
        <v>49</v>
      </c>
      <c r="AC335" s="10" t="s">
        <v>413</v>
      </c>
      <c r="AD335" s="111" t="s">
        <v>413</v>
      </c>
      <c r="AE335" s="50" t="s">
        <v>3754</v>
      </c>
      <c r="AF335" s="124">
        <v>47</v>
      </c>
      <c r="AG335" s="145" t="s">
        <v>1636</v>
      </c>
    </row>
    <row r="336" spans="27:33" x14ac:dyDescent="0.35">
      <c r="AA336" s="10" t="str">
        <f>LEFT(Table1[[#This Row],[Location]],4)</f>
        <v>DD3-</v>
      </c>
      <c r="AB336" s="10" t="s">
        <v>48</v>
      </c>
      <c r="AC336" s="10" t="s">
        <v>413</v>
      </c>
      <c r="AD336" s="111" t="s">
        <v>413</v>
      </c>
      <c r="AE336" s="50" t="s">
        <v>413</v>
      </c>
      <c r="AF336" s="124"/>
      <c r="AG336" s="145" t="s">
        <v>1636</v>
      </c>
    </row>
    <row r="337" spans="27:33" x14ac:dyDescent="0.35">
      <c r="AA337" s="10" t="str">
        <f>LEFT(Table1[[#This Row],[Location]],4)</f>
        <v>DD3-</v>
      </c>
      <c r="AB337" s="10" t="s">
        <v>47</v>
      </c>
      <c r="AC337" s="10" t="s">
        <v>413</v>
      </c>
      <c r="AD337" s="111" t="s">
        <v>413</v>
      </c>
      <c r="AE337" s="50" t="s">
        <v>413</v>
      </c>
      <c r="AF337" s="124"/>
      <c r="AG337" s="145" t="s">
        <v>1636</v>
      </c>
    </row>
    <row r="338" spans="27:33" x14ac:dyDescent="0.35">
      <c r="AA338" s="10" t="str">
        <f>LEFT(Table1[[#This Row],[Location]],4)</f>
        <v>EE1-</v>
      </c>
      <c r="AB338" s="10" t="s">
        <v>403</v>
      </c>
      <c r="AC338" s="10" t="s">
        <v>834</v>
      </c>
      <c r="AD338" s="110" t="s">
        <v>1150</v>
      </c>
      <c r="AE338" s="50" t="s">
        <v>413</v>
      </c>
      <c r="AF338" s="124"/>
      <c r="AG338" s="145" t="s">
        <v>2353</v>
      </c>
    </row>
    <row r="339" spans="27:33" x14ac:dyDescent="0.35">
      <c r="AA339" s="10" t="str">
        <f>LEFT(Table1[[#This Row],[Location]],4)</f>
        <v>EE1-</v>
      </c>
      <c r="AB339" s="10" t="s">
        <v>52</v>
      </c>
      <c r="AC339" s="10" t="s">
        <v>837</v>
      </c>
      <c r="AD339" s="111" t="s">
        <v>1117</v>
      </c>
      <c r="AE339" s="50" t="s">
        <v>3746</v>
      </c>
      <c r="AF339" s="124">
        <v>15</v>
      </c>
      <c r="AG339" s="145" t="s">
        <v>2353</v>
      </c>
    </row>
    <row r="340" spans="27:33" x14ac:dyDescent="0.35">
      <c r="AA340" s="10" t="str">
        <f>LEFT(Table1[[#This Row],[Location]],4)</f>
        <v>EE1-</v>
      </c>
      <c r="AB340" s="10" t="s">
        <v>51</v>
      </c>
      <c r="AC340" s="10" t="s">
        <v>413</v>
      </c>
      <c r="AD340" s="111" t="s">
        <v>413</v>
      </c>
      <c r="AE340" s="50" t="s">
        <v>3963</v>
      </c>
      <c r="AF340" s="124">
        <v>13</v>
      </c>
      <c r="AG340" s="145" t="s">
        <v>1636</v>
      </c>
    </row>
    <row r="341" spans="27:33" x14ac:dyDescent="0.35">
      <c r="AA341" s="10" t="str">
        <f>LEFT(Table1[[#This Row],[Location]],4)</f>
        <v>EE1-</v>
      </c>
      <c r="AB341" s="10" t="s">
        <v>50</v>
      </c>
      <c r="AC341" s="10" t="s">
        <v>413</v>
      </c>
      <c r="AD341" s="111" t="s">
        <v>413</v>
      </c>
      <c r="AE341" s="50" t="s">
        <v>3773</v>
      </c>
      <c r="AF341" s="124">
        <v>21</v>
      </c>
      <c r="AG341" s="145" t="s">
        <v>1636</v>
      </c>
    </row>
    <row r="342" spans="27:33" x14ac:dyDescent="0.35">
      <c r="AA342" s="10" t="str">
        <f>LEFT(Table1[[#This Row],[Location]],4)</f>
        <v>EE1-</v>
      </c>
      <c r="AB342" s="10" t="s">
        <v>400</v>
      </c>
      <c r="AC342" s="10" t="s">
        <v>3801</v>
      </c>
      <c r="AD342" s="110" t="s">
        <v>3803</v>
      </c>
      <c r="AE342" s="50" t="s">
        <v>413</v>
      </c>
      <c r="AF342" s="124"/>
      <c r="AG342" s="145" t="s">
        <v>2353</v>
      </c>
    </row>
    <row r="343" spans="27:33" x14ac:dyDescent="0.35">
      <c r="AA343" s="10" t="str">
        <f>LEFT(Table1[[#This Row],[Location]],4)</f>
        <v>EE1-</v>
      </c>
      <c r="AB343" s="10" t="s">
        <v>55</v>
      </c>
      <c r="AC343" s="10" t="s">
        <v>819</v>
      </c>
      <c r="AD343" s="110" t="s">
        <v>2979</v>
      </c>
      <c r="AE343" s="50" t="s">
        <v>3963</v>
      </c>
      <c r="AF343" s="124">
        <v>49</v>
      </c>
      <c r="AG343" s="145" t="s">
        <v>2353</v>
      </c>
    </row>
    <row r="344" spans="27:33" x14ac:dyDescent="0.35">
      <c r="AA344" s="10" t="str">
        <f>LEFT(Table1[[#This Row],[Location]],4)</f>
        <v>EE1-</v>
      </c>
      <c r="AB344" s="10" t="s">
        <v>54</v>
      </c>
      <c r="AC344" s="10" t="s">
        <v>1474</v>
      </c>
      <c r="AD344" s="110" t="s">
        <v>1461</v>
      </c>
      <c r="AE344" s="50" t="s">
        <v>413</v>
      </c>
      <c r="AF344" s="124"/>
      <c r="AG344" s="145" t="s">
        <v>2353</v>
      </c>
    </row>
    <row r="345" spans="27:33" x14ac:dyDescent="0.35">
      <c r="AA345" s="10" t="str">
        <f>LEFT(Table1[[#This Row],[Location]],4)</f>
        <v>EE1-</v>
      </c>
      <c r="AB345" s="10" t="s">
        <v>53</v>
      </c>
      <c r="AC345" s="10" t="s">
        <v>413</v>
      </c>
      <c r="AD345" s="110" t="s">
        <v>413</v>
      </c>
      <c r="AE345" s="50" t="s">
        <v>413</v>
      </c>
      <c r="AF345" s="124"/>
      <c r="AG345" s="145" t="s">
        <v>1636</v>
      </c>
    </row>
    <row r="346" spans="27:33" x14ac:dyDescent="0.35">
      <c r="AA346" s="10" t="str">
        <f>LEFT(Table1[[#This Row],[Location]],4)</f>
        <v>EE1-</v>
      </c>
      <c r="AB346" s="10" t="s">
        <v>397</v>
      </c>
      <c r="AC346" s="10" t="s">
        <v>819</v>
      </c>
      <c r="AD346" s="110" t="s">
        <v>2979</v>
      </c>
      <c r="AE346" s="50" t="s">
        <v>413</v>
      </c>
      <c r="AF346" s="124"/>
      <c r="AG346" s="145" t="s">
        <v>2353</v>
      </c>
    </row>
    <row r="347" spans="27:33" x14ac:dyDescent="0.35">
      <c r="AA347" s="10" t="str">
        <f>LEFT(Table1[[#This Row],[Location]],4)</f>
        <v>EE1-</v>
      </c>
      <c r="AB347" s="10" t="s">
        <v>58</v>
      </c>
      <c r="AC347" s="10" t="s">
        <v>3794</v>
      </c>
      <c r="AD347" s="111" t="s">
        <v>3798</v>
      </c>
      <c r="AE347" s="50" t="s">
        <v>2058</v>
      </c>
      <c r="AF347" s="124">
        <v>30</v>
      </c>
      <c r="AG347" s="145" t="s">
        <v>2353</v>
      </c>
    </row>
    <row r="348" spans="27:33" x14ac:dyDescent="0.35">
      <c r="AA348" s="10" t="str">
        <f>LEFT(Table1[[#This Row],[Location]],4)</f>
        <v>EE1-</v>
      </c>
      <c r="AB348" s="10" t="s">
        <v>57</v>
      </c>
      <c r="AC348" s="10" t="s">
        <v>413</v>
      </c>
      <c r="AD348" s="111" t="s">
        <v>413</v>
      </c>
      <c r="AE348" s="50" t="s">
        <v>3964</v>
      </c>
      <c r="AF348" s="124">
        <v>19</v>
      </c>
      <c r="AG348" s="145" t="s">
        <v>1636</v>
      </c>
    </row>
    <row r="349" spans="27:33" x14ac:dyDescent="0.35">
      <c r="AA349" s="10" t="str">
        <f>LEFT(Table1[[#This Row],[Location]],4)</f>
        <v>EE1-</v>
      </c>
      <c r="AB349" s="10" t="s">
        <v>56</v>
      </c>
      <c r="AC349" s="10" t="s">
        <v>413</v>
      </c>
      <c r="AD349" s="111" t="s">
        <v>413</v>
      </c>
      <c r="AE349" s="50" t="s">
        <v>413</v>
      </c>
      <c r="AF349" s="124"/>
      <c r="AG349" s="145" t="s">
        <v>1636</v>
      </c>
    </row>
    <row r="350" spans="27:33" x14ac:dyDescent="0.35">
      <c r="AA350" s="10" t="str">
        <f>LEFT(Table1[[#This Row],[Location]],4)</f>
        <v>EE1-</v>
      </c>
      <c r="AB350" s="10" t="s">
        <v>394</v>
      </c>
      <c r="AC350" s="10" t="s">
        <v>819</v>
      </c>
      <c r="AD350" s="110" t="s">
        <v>2979</v>
      </c>
      <c r="AE350" s="50" t="s">
        <v>413</v>
      </c>
      <c r="AF350" s="124"/>
      <c r="AG350" s="145" t="s">
        <v>2353</v>
      </c>
    </row>
    <row r="351" spans="27:33" x14ac:dyDescent="0.35">
      <c r="AA351" s="10" t="str">
        <f>LEFT(Table1[[#This Row],[Location]],4)</f>
        <v>EE1-</v>
      </c>
      <c r="AB351" s="10" t="s">
        <v>61</v>
      </c>
      <c r="AC351" s="10" t="s">
        <v>413</v>
      </c>
      <c r="AD351" s="111" t="s">
        <v>413</v>
      </c>
      <c r="AE351" s="50" t="s">
        <v>2059</v>
      </c>
      <c r="AF351" s="124">
        <v>26</v>
      </c>
      <c r="AG351" s="145" t="s">
        <v>1636</v>
      </c>
    </row>
    <row r="352" spans="27:33" x14ac:dyDescent="0.35">
      <c r="AA352" s="10" t="str">
        <f>LEFT(Table1[[#This Row],[Location]],4)</f>
        <v>EE1-</v>
      </c>
      <c r="AB352" s="10" t="s">
        <v>60</v>
      </c>
      <c r="AC352" s="10" t="s">
        <v>413</v>
      </c>
      <c r="AD352" s="111" t="s">
        <v>413</v>
      </c>
      <c r="AE352" s="50" t="s">
        <v>3490</v>
      </c>
      <c r="AF352" s="124">
        <v>19</v>
      </c>
      <c r="AG352" s="145" t="s">
        <v>1636</v>
      </c>
    </row>
    <row r="353" spans="27:33" x14ac:dyDescent="0.35">
      <c r="AA353" s="10" t="str">
        <f>LEFT(Table1[[#This Row],[Location]],4)</f>
        <v>EE1-</v>
      </c>
      <c r="AB353" s="10" t="s">
        <v>59</v>
      </c>
      <c r="AC353" s="10" t="s">
        <v>413</v>
      </c>
      <c r="AD353" s="111" t="s">
        <v>413</v>
      </c>
      <c r="AE353" s="50" t="s">
        <v>413</v>
      </c>
      <c r="AF353" s="124"/>
      <c r="AG353" s="145" t="s">
        <v>1636</v>
      </c>
    </row>
    <row r="354" spans="27:33" x14ac:dyDescent="0.35">
      <c r="AA354" s="10" t="str">
        <f>LEFT(Table1[[#This Row],[Location]],4)</f>
        <v>EE1-</v>
      </c>
      <c r="AB354" s="10" t="s">
        <v>391</v>
      </c>
      <c r="AC354" s="10" t="s">
        <v>819</v>
      </c>
      <c r="AD354" s="110" t="s">
        <v>2979</v>
      </c>
      <c r="AE354" s="50" t="s">
        <v>413</v>
      </c>
      <c r="AF354" s="124"/>
      <c r="AG354" s="145" t="s">
        <v>2353</v>
      </c>
    </row>
    <row r="355" spans="27:33" x14ac:dyDescent="0.35">
      <c r="AA355" s="10" t="str">
        <f>LEFT(Table1[[#This Row],[Location]],4)</f>
        <v>EE1-</v>
      </c>
      <c r="AB355" s="10" t="s">
        <v>64</v>
      </c>
      <c r="AC355" s="10" t="s">
        <v>1474</v>
      </c>
      <c r="AD355" s="110" t="s">
        <v>1461</v>
      </c>
      <c r="AE355" s="50" t="s">
        <v>3778</v>
      </c>
      <c r="AF355" s="124">
        <v>18</v>
      </c>
      <c r="AG355" s="145" t="s">
        <v>2353</v>
      </c>
    </row>
    <row r="356" spans="27:33" x14ac:dyDescent="0.35">
      <c r="AA356" s="10" t="str">
        <f>LEFT(Table1[[#This Row],[Location]],4)</f>
        <v>EE1-</v>
      </c>
      <c r="AB356" s="10" t="s">
        <v>63</v>
      </c>
      <c r="AC356" s="10" t="s">
        <v>413</v>
      </c>
      <c r="AD356" s="110" t="s">
        <v>413</v>
      </c>
      <c r="AE356" s="50" t="s">
        <v>3751</v>
      </c>
      <c r="AF356" s="124">
        <v>30</v>
      </c>
      <c r="AG356" s="145" t="s">
        <v>1636</v>
      </c>
    </row>
    <row r="357" spans="27:33" x14ac:dyDescent="0.35">
      <c r="AA357" s="10" t="str">
        <f>LEFT(Table1[[#This Row],[Location]],4)</f>
        <v>EE1-</v>
      </c>
      <c r="AB357" s="10" t="s">
        <v>62</v>
      </c>
      <c r="AC357" s="10" t="s">
        <v>413</v>
      </c>
      <c r="AD357" s="110" t="s">
        <v>413</v>
      </c>
      <c r="AE357" s="50" t="s">
        <v>413</v>
      </c>
      <c r="AF357" s="124"/>
      <c r="AG357" s="145" t="s">
        <v>1636</v>
      </c>
    </row>
    <row r="358" spans="27:33" x14ac:dyDescent="0.35">
      <c r="AA358" s="10" t="str">
        <f>LEFT(Table1[[#This Row],[Location]],4)</f>
        <v>EE1-</v>
      </c>
      <c r="AB358" s="10" t="s">
        <v>388</v>
      </c>
      <c r="AC358" s="10" t="s">
        <v>837</v>
      </c>
      <c r="AD358" s="110" t="s">
        <v>1117</v>
      </c>
      <c r="AE358" s="50" t="s">
        <v>413</v>
      </c>
      <c r="AF358" s="124"/>
      <c r="AG358" s="145" t="s">
        <v>2353</v>
      </c>
    </row>
    <row r="359" spans="27:33" x14ac:dyDescent="0.35">
      <c r="AA359" s="10" t="str">
        <f>LEFT(Table1[[#This Row],[Location]],4)</f>
        <v>EE1-</v>
      </c>
      <c r="AB359" s="10" t="s">
        <v>67</v>
      </c>
      <c r="AC359" s="10" t="s">
        <v>819</v>
      </c>
      <c r="AD359" s="110" t="s">
        <v>2979</v>
      </c>
      <c r="AE359" s="50" t="s">
        <v>3964</v>
      </c>
      <c r="AF359" s="124">
        <v>49</v>
      </c>
      <c r="AG359" s="145" t="s">
        <v>2353</v>
      </c>
    </row>
    <row r="360" spans="27:33" x14ac:dyDescent="0.35">
      <c r="AA360" s="10" t="str">
        <f>LEFT(Table1[[#This Row],[Location]],4)</f>
        <v>EE1-</v>
      </c>
      <c r="AB360" s="10" t="s">
        <v>66</v>
      </c>
      <c r="AC360" s="10" t="s">
        <v>413</v>
      </c>
      <c r="AD360" s="110" t="s">
        <v>413</v>
      </c>
      <c r="AE360" s="50" t="s">
        <v>413</v>
      </c>
      <c r="AF360" s="124"/>
      <c r="AG360" s="145" t="s">
        <v>1636</v>
      </c>
    </row>
    <row r="361" spans="27:33" x14ac:dyDescent="0.35">
      <c r="AA361" s="10" t="str">
        <f>LEFT(Table1[[#This Row],[Location]],4)</f>
        <v>EE1-</v>
      </c>
      <c r="AB361" s="10" t="s">
        <v>65</v>
      </c>
      <c r="AC361" s="10" t="s">
        <v>413</v>
      </c>
      <c r="AD361" s="110" t="s">
        <v>413</v>
      </c>
      <c r="AE361" s="50" t="s">
        <v>413</v>
      </c>
      <c r="AF361" s="124"/>
      <c r="AG361" s="145" t="s">
        <v>1636</v>
      </c>
    </row>
    <row r="362" spans="27:33" x14ac:dyDescent="0.35">
      <c r="AA362" s="10" t="str">
        <f>LEFT(Table1[[#This Row],[Location]],4)</f>
        <v>EE1-</v>
      </c>
      <c r="AB362" s="10" t="s">
        <v>385</v>
      </c>
      <c r="AC362" s="10" t="s">
        <v>413</v>
      </c>
      <c r="AD362" s="110" t="s">
        <v>413</v>
      </c>
      <c r="AE362" s="50" t="s">
        <v>413</v>
      </c>
      <c r="AF362" s="124"/>
      <c r="AG362" s="145" t="s">
        <v>1636</v>
      </c>
    </row>
    <row r="363" spans="27:33" x14ac:dyDescent="0.35">
      <c r="AA363" s="10" t="str">
        <f>LEFT(Table1[[#This Row],[Location]],4)</f>
        <v>EE1-</v>
      </c>
      <c r="AB363" s="10" t="s">
        <v>545</v>
      </c>
      <c r="AC363" s="48" t="s">
        <v>413</v>
      </c>
      <c r="AD363" s="110" t="s">
        <v>413</v>
      </c>
      <c r="AE363" s="50" t="s">
        <v>2532</v>
      </c>
      <c r="AF363" s="124">
        <v>14</v>
      </c>
      <c r="AG363" s="145" t="s">
        <v>1636</v>
      </c>
    </row>
    <row r="364" spans="27:33" x14ac:dyDescent="0.35">
      <c r="AA364" s="10" t="str">
        <f>LEFT(Table1[[#This Row],[Location]],4)</f>
        <v>EE1-</v>
      </c>
      <c r="AB364" s="10" t="s">
        <v>546</v>
      </c>
      <c r="AC364" s="10" t="s">
        <v>413</v>
      </c>
      <c r="AD364" s="110" t="s">
        <v>413</v>
      </c>
      <c r="AE364" s="50" t="s">
        <v>3938</v>
      </c>
      <c r="AF364" s="124">
        <v>35</v>
      </c>
      <c r="AG364" s="145" t="s">
        <v>1636</v>
      </c>
    </row>
    <row r="365" spans="27:33" x14ac:dyDescent="0.35">
      <c r="AA365" s="10" t="str">
        <f>LEFT(Table1[[#This Row],[Location]],4)</f>
        <v>EE1-</v>
      </c>
      <c r="AB365" s="10" t="s">
        <v>547</v>
      </c>
      <c r="AC365" s="10" t="s">
        <v>413</v>
      </c>
      <c r="AD365" s="110" t="s">
        <v>413</v>
      </c>
      <c r="AE365" s="50" t="s">
        <v>413</v>
      </c>
      <c r="AF365" s="124"/>
      <c r="AG365" s="145" t="s">
        <v>1636</v>
      </c>
    </row>
    <row r="366" spans="27:33" x14ac:dyDescent="0.35">
      <c r="AA366" s="10" t="str">
        <f>LEFT(Table1[[#This Row],[Location]],4)</f>
        <v>EE1-</v>
      </c>
      <c r="AB366" s="10" t="s">
        <v>548</v>
      </c>
      <c r="AC366" s="10" t="s">
        <v>413</v>
      </c>
      <c r="AD366" s="110" t="s">
        <v>413</v>
      </c>
      <c r="AE366" s="50" t="s">
        <v>413</v>
      </c>
      <c r="AF366" s="124"/>
      <c r="AG366" s="145" t="s">
        <v>1636</v>
      </c>
    </row>
    <row r="367" spans="27:33" x14ac:dyDescent="0.35">
      <c r="AA367" s="10" t="str">
        <f>LEFT(Table1[[#This Row],[Location]],4)</f>
        <v>EE1-</v>
      </c>
      <c r="AB367" s="10" t="s">
        <v>549</v>
      </c>
      <c r="AC367" s="10" t="s">
        <v>413</v>
      </c>
      <c r="AD367" s="110" t="s">
        <v>413</v>
      </c>
      <c r="AE367" s="50" t="s">
        <v>3755</v>
      </c>
      <c r="AF367" s="124">
        <v>7</v>
      </c>
      <c r="AG367" s="145" t="s">
        <v>1636</v>
      </c>
    </row>
    <row r="368" spans="27:33" x14ac:dyDescent="0.35">
      <c r="AA368" s="10" t="str">
        <f>LEFT(Table1[[#This Row],[Location]],4)</f>
        <v>EE1-</v>
      </c>
      <c r="AB368" s="10" t="s">
        <v>550</v>
      </c>
      <c r="AC368" s="10" t="s">
        <v>413</v>
      </c>
      <c r="AD368" s="110" t="s">
        <v>413</v>
      </c>
      <c r="AE368" s="50" t="s">
        <v>3610</v>
      </c>
      <c r="AF368" s="124">
        <v>35</v>
      </c>
      <c r="AG368" s="145" t="s">
        <v>1636</v>
      </c>
    </row>
    <row r="369" spans="27:33" x14ac:dyDescent="0.35">
      <c r="AA369" s="10" t="str">
        <f>LEFT(Table1[[#This Row],[Location]],4)</f>
        <v>EE1-</v>
      </c>
      <c r="AB369" s="10" t="s">
        <v>551</v>
      </c>
      <c r="AC369" s="10" t="s">
        <v>413</v>
      </c>
      <c r="AD369" s="110" t="s">
        <v>413</v>
      </c>
      <c r="AE369" s="50" t="s">
        <v>3937</v>
      </c>
      <c r="AF369" s="124">
        <v>7</v>
      </c>
      <c r="AG369" s="145" t="s">
        <v>1636</v>
      </c>
    </row>
    <row r="370" spans="27:33" x14ac:dyDescent="0.35">
      <c r="AA370" s="10" t="str">
        <f>LEFT(Table1[[#This Row],[Location]],4)</f>
        <v>EE2-</v>
      </c>
      <c r="AB370" s="10" t="s">
        <v>552</v>
      </c>
      <c r="AC370" s="10" t="s">
        <v>413</v>
      </c>
      <c r="AD370" s="110" t="s">
        <v>413</v>
      </c>
      <c r="AE370" s="50" t="s">
        <v>413</v>
      </c>
      <c r="AF370" s="124"/>
      <c r="AG370" s="145" t="s">
        <v>1636</v>
      </c>
    </row>
    <row r="371" spans="27:33" x14ac:dyDescent="0.35">
      <c r="AA371" s="10" t="str">
        <f>LEFT(Table1[[#This Row],[Location]],4)</f>
        <v>EE2-</v>
      </c>
      <c r="AB371" s="10" t="s">
        <v>553</v>
      </c>
      <c r="AC371" s="10" t="s">
        <v>413</v>
      </c>
      <c r="AD371" s="110" t="s">
        <v>413</v>
      </c>
      <c r="AE371" s="50" t="s">
        <v>3634</v>
      </c>
      <c r="AF371" s="124">
        <v>31</v>
      </c>
      <c r="AG371" s="145" t="s">
        <v>1636</v>
      </c>
    </row>
    <row r="372" spans="27:33" x14ac:dyDescent="0.35">
      <c r="AA372" s="10" t="str">
        <f>LEFT(Table1[[#This Row],[Location]],4)</f>
        <v>EE2-</v>
      </c>
      <c r="AB372" s="10" t="s">
        <v>554</v>
      </c>
      <c r="AC372" s="10" t="s">
        <v>413</v>
      </c>
      <c r="AD372" s="110" t="s">
        <v>413</v>
      </c>
      <c r="AE372" s="50" t="s">
        <v>3764</v>
      </c>
      <c r="AF372" s="124">
        <v>13</v>
      </c>
      <c r="AG372" s="145" t="s">
        <v>1636</v>
      </c>
    </row>
    <row r="373" spans="27:33" x14ac:dyDescent="0.35">
      <c r="AA373" s="10" t="str">
        <f>LEFT(Table1[[#This Row],[Location]],4)</f>
        <v>EE2-</v>
      </c>
      <c r="AB373" s="10" t="s">
        <v>555</v>
      </c>
      <c r="AC373" s="10" t="s">
        <v>413</v>
      </c>
      <c r="AD373" s="110" t="s">
        <v>413</v>
      </c>
      <c r="AE373" s="50" t="s">
        <v>413</v>
      </c>
      <c r="AF373" s="124"/>
      <c r="AG373" s="145" t="s">
        <v>1636</v>
      </c>
    </row>
    <row r="374" spans="27:33" x14ac:dyDescent="0.35">
      <c r="AA374" s="10" t="str">
        <f>LEFT(Table1[[#This Row],[Location]],4)</f>
        <v>EE2-</v>
      </c>
      <c r="AB374" s="10" t="s">
        <v>556</v>
      </c>
      <c r="AC374" s="10" t="s">
        <v>413</v>
      </c>
      <c r="AD374" s="110" t="s">
        <v>413</v>
      </c>
      <c r="AE374" s="50" t="s">
        <v>413</v>
      </c>
      <c r="AF374" s="124"/>
      <c r="AG374" s="145" t="s">
        <v>1636</v>
      </c>
    </row>
    <row r="375" spans="27:33" x14ac:dyDescent="0.35">
      <c r="AA375" s="10" t="str">
        <f>LEFT(Table1[[#This Row],[Location]],4)</f>
        <v>EE2-</v>
      </c>
      <c r="AB375" s="10" t="s">
        <v>557</v>
      </c>
      <c r="AC375" s="10" t="s">
        <v>413</v>
      </c>
      <c r="AD375" s="110" t="s">
        <v>413</v>
      </c>
      <c r="AE375" s="135" t="s">
        <v>3601</v>
      </c>
      <c r="AF375" s="126">
        <v>50</v>
      </c>
      <c r="AG375" s="145" t="s">
        <v>1636</v>
      </c>
    </row>
    <row r="376" spans="27:33" x14ac:dyDescent="0.35">
      <c r="AA376" s="10" t="str">
        <f>LEFT(Table1[[#This Row],[Location]],4)</f>
        <v>EE2-</v>
      </c>
      <c r="AB376" s="10" t="s">
        <v>558</v>
      </c>
      <c r="AC376" s="10" t="s">
        <v>413</v>
      </c>
      <c r="AD376" s="110" t="s">
        <v>413</v>
      </c>
      <c r="AE376" s="50" t="s">
        <v>413</v>
      </c>
      <c r="AF376" s="124"/>
      <c r="AG376" s="145" t="s">
        <v>1636</v>
      </c>
    </row>
    <row r="377" spans="27:33" x14ac:dyDescent="0.35">
      <c r="AA377" s="10" t="str">
        <f>LEFT(Table1[[#This Row],[Location]],4)</f>
        <v>EE2-</v>
      </c>
      <c r="AB377" s="10" t="s">
        <v>559</v>
      </c>
      <c r="AC377" s="10" t="s">
        <v>413</v>
      </c>
      <c r="AD377" s="110" t="s">
        <v>413</v>
      </c>
      <c r="AE377" s="50" t="s">
        <v>413</v>
      </c>
      <c r="AF377" s="124"/>
      <c r="AG377" s="145" t="s">
        <v>1636</v>
      </c>
    </row>
    <row r="378" spans="27:33" x14ac:dyDescent="0.35">
      <c r="AA378" s="10" t="str">
        <f>LEFT(Table1[[#This Row],[Location]],4)</f>
        <v>EE2-</v>
      </c>
      <c r="AB378" s="10" t="s">
        <v>560</v>
      </c>
      <c r="AC378" s="10" t="s">
        <v>413</v>
      </c>
      <c r="AD378" s="110" t="s">
        <v>413</v>
      </c>
      <c r="AE378" s="50" t="s">
        <v>413</v>
      </c>
      <c r="AF378" s="124"/>
      <c r="AG378" s="145" t="s">
        <v>1636</v>
      </c>
    </row>
    <row r="379" spans="27:33" x14ac:dyDescent="0.35">
      <c r="AA379" s="10" t="str">
        <f>LEFT(Table1[[#This Row],[Location]],4)</f>
        <v>EE2-</v>
      </c>
      <c r="AB379" s="10" t="s">
        <v>561</v>
      </c>
      <c r="AC379" s="10" t="s">
        <v>413</v>
      </c>
      <c r="AD379" s="110" t="s">
        <v>413</v>
      </c>
      <c r="AE379" s="50" t="s">
        <v>3630</v>
      </c>
      <c r="AF379" s="124">
        <v>30</v>
      </c>
      <c r="AG379" s="145" t="s">
        <v>1636</v>
      </c>
    </row>
    <row r="380" spans="27:33" x14ac:dyDescent="0.35">
      <c r="AA380" s="10" t="str">
        <f>LEFT(Table1[[#This Row],[Location]],4)</f>
        <v>EE2-</v>
      </c>
      <c r="AB380" s="10" t="s">
        <v>562</v>
      </c>
      <c r="AC380" s="10" t="s">
        <v>413</v>
      </c>
      <c r="AD380" s="110" t="s">
        <v>413</v>
      </c>
      <c r="AE380" s="50" t="s">
        <v>3944</v>
      </c>
      <c r="AF380" s="124">
        <v>17</v>
      </c>
      <c r="AG380" s="145" t="s">
        <v>1636</v>
      </c>
    </row>
    <row r="381" spans="27:33" x14ac:dyDescent="0.35">
      <c r="AA381" s="10" t="str">
        <f>LEFT(Table1[[#This Row],[Location]],4)</f>
        <v>EE2-</v>
      </c>
      <c r="AB381" s="10" t="s">
        <v>563</v>
      </c>
      <c r="AC381" s="10" t="s">
        <v>413</v>
      </c>
      <c r="AD381" s="110" t="s">
        <v>413</v>
      </c>
      <c r="AE381" s="50" t="s">
        <v>413</v>
      </c>
      <c r="AF381" s="124"/>
      <c r="AG381" s="145" t="s">
        <v>1636</v>
      </c>
    </row>
    <row r="382" spans="27:33" x14ac:dyDescent="0.35">
      <c r="AA382" s="10" t="str">
        <f>LEFT(Table1[[#This Row],[Location]],4)</f>
        <v>EE2-</v>
      </c>
      <c r="AB382" s="10" t="s">
        <v>564</v>
      </c>
      <c r="AC382" s="10" t="s">
        <v>413</v>
      </c>
      <c r="AD382" s="110" t="s">
        <v>413</v>
      </c>
      <c r="AE382" s="50" t="s">
        <v>413</v>
      </c>
      <c r="AF382" s="124"/>
      <c r="AG382" s="145" t="s">
        <v>1636</v>
      </c>
    </row>
    <row r="383" spans="27:33" x14ac:dyDescent="0.35">
      <c r="AA383" s="10" t="str">
        <f>LEFT(Table1[[#This Row],[Location]],4)</f>
        <v>EE2-</v>
      </c>
      <c r="AB383" s="10" t="s">
        <v>565</v>
      </c>
      <c r="AC383" s="10" t="s">
        <v>413</v>
      </c>
      <c r="AD383" s="110" t="s">
        <v>413</v>
      </c>
      <c r="AE383" s="50" t="s">
        <v>3945</v>
      </c>
      <c r="AF383" s="124">
        <v>15</v>
      </c>
      <c r="AG383" s="145" t="s">
        <v>1636</v>
      </c>
    </row>
    <row r="384" spans="27:33" x14ac:dyDescent="0.35">
      <c r="AA384" s="10" t="str">
        <f>LEFT(Table1[[#This Row],[Location]],4)</f>
        <v>EE2-</v>
      </c>
      <c r="AB384" s="10" t="s">
        <v>566</v>
      </c>
      <c r="AC384" s="10" t="s">
        <v>413</v>
      </c>
      <c r="AD384" s="110" t="s">
        <v>413</v>
      </c>
      <c r="AE384" s="50" t="s">
        <v>3605</v>
      </c>
      <c r="AF384" s="124">
        <v>37</v>
      </c>
      <c r="AG384" s="145" t="s">
        <v>1636</v>
      </c>
    </row>
    <row r="385" spans="27:33" x14ac:dyDescent="0.35">
      <c r="AA385" s="10" t="str">
        <f>LEFT(Table1[[#This Row],[Location]],4)</f>
        <v>EE2-</v>
      </c>
      <c r="AB385" s="10" t="s">
        <v>567</v>
      </c>
      <c r="AC385" s="10" t="s">
        <v>413</v>
      </c>
      <c r="AD385" s="110" t="s">
        <v>413</v>
      </c>
      <c r="AE385" s="50" t="s">
        <v>413</v>
      </c>
      <c r="AF385" s="124"/>
      <c r="AG385" s="145" t="s">
        <v>1636</v>
      </c>
    </row>
    <row r="386" spans="27:33" x14ac:dyDescent="0.35">
      <c r="AA386" s="10" t="str">
        <f>LEFT(Table1[[#This Row],[Location]],4)</f>
        <v>EE2-</v>
      </c>
      <c r="AB386" s="10" t="s">
        <v>568</v>
      </c>
      <c r="AC386" s="10" t="s">
        <v>413</v>
      </c>
      <c r="AD386" s="110" t="s">
        <v>413</v>
      </c>
      <c r="AE386" s="50" t="s">
        <v>413</v>
      </c>
      <c r="AF386" s="124"/>
      <c r="AG386" s="145" t="s">
        <v>1636</v>
      </c>
    </row>
    <row r="387" spans="27:33" x14ac:dyDescent="0.35">
      <c r="AA387" s="10" t="str">
        <f>LEFT(Table1[[#This Row],[Location]],4)</f>
        <v>EE2-</v>
      </c>
      <c r="AB387" s="10" t="s">
        <v>569</v>
      </c>
      <c r="AC387" s="10" t="s">
        <v>413</v>
      </c>
      <c r="AD387" s="110" t="s">
        <v>413</v>
      </c>
      <c r="AE387" s="50" t="s">
        <v>413</v>
      </c>
      <c r="AF387" s="124"/>
      <c r="AG387" s="145" t="s">
        <v>1636</v>
      </c>
    </row>
    <row r="388" spans="27:33" x14ac:dyDescent="0.35">
      <c r="AA388" s="10" t="str">
        <f>LEFT(Table1[[#This Row],[Location]],4)</f>
        <v>EE2-</v>
      </c>
      <c r="AB388" s="10" t="s">
        <v>570</v>
      </c>
      <c r="AC388" s="10" t="s">
        <v>413</v>
      </c>
      <c r="AD388" s="110" t="s">
        <v>413</v>
      </c>
      <c r="AE388" s="50" t="s">
        <v>413</v>
      </c>
      <c r="AF388" s="124"/>
      <c r="AG388" s="145" t="s">
        <v>1636</v>
      </c>
    </row>
    <row r="389" spans="27:33" x14ac:dyDescent="0.35">
      <c r="AA389" s="10" t="str">
        <f>LEFT(Table1[[#This Row],[Location]],4)</f>
        <v>EE2-</v>
      </c>
      <c r="AB389" s="10" t="s">
        <v>571</v>
      </c>
      <c r="AC389" s="10" t="s">
        <v>413</v>
      </c>
      <c r="AD389" s="110" t="s">
        <v>413</v>
      </c>
      <c r="AE389" s="50" t="s">
        <v>413</v>
      </c>
      <c r="AF389" s="124"/>
      <c r="AG389" s="145" t="s">
        <v>1636</v>
      </c>
    </row>
    <row r="390" spans="27:33" x14ac:dyDescent="0.35">
      <c r="AA390" s="10" t="str">
        <f>LEFT(Table1[[#This Row],[Location]],4)</f>
        <v>EE2-</v>
      </c>
      <c r="AB390" s="10" t="s">
        <v>572</v>
      </c>
      <c r="AC390" s="10" t="s">
        <v>413</v>
      </c>
      <c r="AD390" s="110" t="s">
        <v>413</v>
      </c>
      <c r="AE390" s="50" t="s">
        <v>413</v>
      </c>
      <c r="AF390" s="124"/>
      <c r="AG390" s="145" t="s">
        <v>1636</v>
      </c>
    </row>
    <row r="391" spans="27:33" x14ac:dyDescent="0.35">
      <c r="AA391" s="10" t="str">
        <f>LEFT(Table1[[#This Row],[Location]],4)</f>
        <v>EE2-</v>
      </c>
      <c r="AB391" s="10" t="s">
        <v>573</v>
      </c>
      <c r="AC391" s="10" t="s">
        <v>413</v>
      </c>
      <c r="AD391" s="110" t="s">
        <v>413</v>
      </c>
      <c r="AE391" s="50" t="s">
        <v>413</v>
      </c>
      <c r="AF391" s="124"/>
      <c r="AG391" s="145" t="s">
        <v>1636</v>
      </c>
    </row>
    <row r="392" spans="27:33" x14ac:dyDescent="0.35">
      <c r="AA392" s="10" t="str">
        <f>LEFT(Table1[[#This Row],[Location]],4)</f>
        <v>EE2-</v>
      </c>
      <c r="AB392" s="10" t="s">
        <v>574</v>
      </c>
      <c r="AC392" s="10" t="s">
        <v>413</v>
      </c>
      <c r="AD392" s="110" t="s">
        <v>413</v>
      </c>
      <c r="AE392" s="50" t="s">
        <v>413</v>
      </c>
      <c r="AF392" s="124"/>
      <c r="AG392" s="145" t="s">
        <v>1636</v>
      </c>
    </row>
    <row r="393" spans="27:33" x14ac:dyDescent="0.35">
      <c r="AA393" s="10" t="str">
        <f>LEFT(Table1[[#This Row],[Location]],4)</f>
        <v>EE2-</v>
      </c>
      <c r="AB393" s="10" t="s">
        <v>575</v>
      </c>
      <c r="AC393" s="10" t="s">
        <v>413</v>
      </c>
      <c r="AD393" s="110" t="s">
        <v>413</v>
      </c>
      <c r="AE393" s="50" t="s">
        <v>413</v>
      </c>
      <c r="AF393" s="124"/>
      <c r="AG393" s="145" t="s">
        <v>1636</v>
      </c>
    </row>
    <row r="394" spans="27:33" x14ac:dyDescent="0.35">
      <c r="AA394" s="10" t="str">
        <f>LEFT(Table1[[#This Row],[Location]],4)</f>
        <v>EE3-</v>
      </c>
      <c r="AB394" s="10" t="s">
        <v>576</v>
      </c>
      <c r="AC394" s="10" t="s">
        <v>915</v>
      </c>
      <c r="AD394" s="110" t="s">
        <v>1100</v>
      </c>
      <c r="AE394" s="50" t="s">
        <v>413</v>
      </c>
      <c r="AF394" s="124"/>
      <c r="AG394" s="145" t="s">
        <v>2353</v>
      </c>
    </row>
    <row r="395" spans="27:33" x14ac:dyDescent="0.35">
      <c r="AA395" s="10" t="str">
        <f>LEFT(Table1[[#This Row],[Location]],4)</f>
        <v>EE3-</v>
      </c>
      <c r="AB395" s="10" t="s">
        <v>577</v>
      </c>
      <c r="AC395" s="107" t="s">
        <v>834</v>
      </c>
      <c r="AD395" s="110" t="s">
        <v>1150</v>
      </c>
      <c r="AE395" s="50" t="s">
        <v>413</v>
      </c>
      <c r="AF395" s="124"/>
      <c r="AG395" s="145" t="s">
        <v>2353</v>
      </c>
    </row>
    <row r="396" spans="27:33" x14ac:dyDescent="0.35">
      <c r="AA396" s="10" t="str">
        <f>LEFT(Table1[[#This Row],[Location]],4)</f>
        <v>EE3-</v>
      </c>
      <c r="AB396" s="10" t="s">
        <v>578</v>
      </c>
      <c r="AC396" s="10" t="s">
        <v>413</v>
      </c>
      <c r="AD396" s="110" t="s">
        <v>413</v>
      </c>
      <c r="AE396" s="50" t="s">
        <v>413</v>
      </c>
      <c r="AF396" s="124"/>
      <c r="AG396" s="145" t="s">
        <v>1636</v>
      </c>
    </row>
    <row r="397" spans="27:33" x14ac:dyDescent="0.35">
      <c r="AA397" s="10" t="str">
        <f>LEFT(Table1[[#This Row],[Location]],4)</f>
        <v>EE3-</v>
      </c>
      <c r="AB397" s="10" t="s">
        <v>579</v>
      </c>
      <c r="AC397" s="10" t="s">
        <v>413</v>
      </c>
      <c r="AD397" s="110" t="s">
        <v>413</v>
      </c>
      <c r="AE397" s="50" t="s">
        <v>413</v>
      </c>
      <c r="AF397" s="124"/>
      <c r="AG397" s="145" t="s">
        <v>1636</v>
      </c>
    </row>
    <row r="398" spans="27:33" x14ac:dyDescent="0.35">
      <c r="AA398" s="10" t="str">
        <f>LEFT(Table1[[#This Row],[Location]],4)</f>
        <v>EE3-</v>
      </c>
      <c r="AB398" s="10" t="s">
        <v>580</v>
      </c>
      <c r="AC398" s="10" t="s">
        <v>834</v>
      </c>
      <c r="AD398" s="110" t="s">
        <v>1150</v>
      </c>
      <c r="AE398" s="50" t="s">
        <v>413</v>
      </c>
      <c r="AF398" s="124"/>
      <c r="AG398" s="145" t="s">
        <v>2353</v>
      </c>
    </row>
    <row r="399" spans="27:33" x14ac:dyDescent="0.35">
      <c r="AA399" s="10" t="str">
        <f>LEFT(Table1[[#This Row],[Location]],4)</f>
        <v>EE3-</v>
      </c>
      <c r="AB399" s="10" t="s">
        <v>581</v>
      </c>
      <c r="AC399" s="10" t="s">
        <v>915</v>
      </c>
      <c r="AD399" s="110" t="s">
        <v>1100</v>
      </c>
      <c r="AE399" s="50" t="s">
        <v>413</v>
      </c>
      <c r="AF399" s="124"/>
      <c r="AG399" s="145" t="s">
        <v>2353</v>
      </c>
    </row>
    <row r="400" spans="27:33" x14ac:dyDescent="0.35">
      <c r="AA400" s="10" t="str">
        <f>LEFT(Table1[[#This Row],[Location]],4)</f>
        <v>EE3-</v>
      </c>
      <c r="AB400" s="10" t="s">
        <v>582</v>
      </c>
      <c r="AC400" s="10" t="s">
        <v>413</v>
      </c>
      <c r="AD400" s="110" t="s">
        <v>413</v>
      </c>
      <c r="AE400" s="50" t="s">
        <v>413</v>
      </c>
      <c r="AF400" s="124"/>
      <c r="AG400" s="145" t="s">
        <v>1636</v>
      </c>
    </row>
    <row r="401" spans="27:33" x14ac:dyDescent="0.35">
      <c r="AA401" s="10" t="str">
        <f>LEFT(Table1[[#This Row],[Location]],4)</f>
        <v>EE3-</v>
      </c>
      <c r="AB401" s="10" t="s">
        <v>583</v>
      </c>
      <c r="AC401" s="10" t="s">
        <v>413</v>
      </c>
      <c r="AD401" s="110" t="s">
        <v>413</v>
      </c>
      <c r="AE401" s="50" t="s">
        <v>413</v>
      </c>
      <c r="AF401" s="124"/>
      <c r="AG401" s="145" t="s">
        <v>1636</v>
      </c>
    </row>
    <row r="402" spans="27:33" x14ac:dyDescent="0.35">
      <c r="AA402" s="10" t="str">
        <f>LEFT(Table1[[#This Row],[Location]],4)</f>
        <v>EE3-</v>
      </c>
      <c r="AB402" s="10" t="s">
        <v>584</v>
      </c>
      <c r="AC402" s="10" t="s">
        <v>834</v>
      </c>
      <c r="AD402" s="110" t="s">
        <v>1150</v>
      </c>
      <c r="AE402" s="50" t="s">
        <v>413</v>
      </c>
      <c r="AF402" s="124"/>
      <c r="AG402" s="145" t="s">
        <v>2353</v>
      </c>
    </row>
    <row r="403" spans="27:33" x14ac:dyDescent="0.35">
      <c r="AA403" s="48" t="str">
        <f>LEFT(Table1[[#This Row],[Location]],4)</f>
        <v>EE3-</v>
      </c>
      <c r="AB403" s="10" t="s">
        <v>1668</v>
      </c>
      <c r="AC403" s="48" t="s">
        <v>413</v>
      </c>
      <c r="AD403" s="110" t="s">
        <v>413</v>
      </c>
      <c r="AE403" s="50" t="s">
        <v>413</v>
      </c>
      <c r="AF403" s="124"/>
      <c r="AG403" s="145" t="s">
        <v>1636</v>
      </c>
    </row>
    <row r="404" spans="27:33" x14ac:dyDescent="0.35">
      <c r="AA404" s="48" t="str">
        <f>LEFT(Table1[[#This Row],[Location]],4)</f>
        <v>EE3-</v>
      </c>
      <c r="AB404" s="10" t="s">
        <v>1669</v>
      </c>
      <c r="AC404" s="48" t="s">
        <v>413</v>
      </c>
      <c r="AD404" s="110" t="s">
        <v>413</v>
      </c>
      <c r="AE404" s="50" t="s">
        <v>413</v>
      </c>
      <c r="AF404" s="124"/>
      <c r="AG404" s="145" t="s">
        <v>1636</v>
      </c>
    </row>
    <row r="405" spans="27:33" x14ac:dyDescent="0.35">
      <c r="AA405" s="48" t="str">
        <f>LEFT(Table1[[#This Row],[Location]],4)</f>
        <v>EE3-</v>
      </c>
      <c r="AB405" s="10" t="s">
        <v>1670</v>
      </c>
      <c r="AC405" s="48" t="s">
        <v>413</v>
      </c>
      <c r="AD405" s="110" t="s">
        <v>413</v>
      </c>
      <c r="AE405" s="50" t="s">
        <v>413</v>
      </c>
      <c r="AF405" s="124"/>
      <c r="AG405" s="145" t="s">
        <v>1636</v>
      </c>
    </row>
    <row r="406" spans="27:33" x14ac:dyDescent="0.35">
      <c r="AA406" s="48" t="str">
        <f>LEFT(Table1[[#This Row],[Location]],4)</f>
        <v>EE3-</v>
      </c>
      <c r="AB406" s="10" t="s">
        <v>1671</v>
      </c>
      <c r="AC406" s="48" t="s">
        <v>3787</v>
      </c>
      <c r="AD406" s="110" t="s">
        <v>3792</v>
      </c>
      <c r="AE406" s="50" t="s">
        <v>413</v>
      </c>
      <c r="AF406" s="124"/>
      <c r="AG406" s="145" t="s">
        <v>2353</v>
      </c>
    </row>
    <row r="407" spans="27:33" x14ac:dyDescent="0.35">
      <c r="AA407" s="48" t="str">
        <f>LEFT(Table1[[#This Row],[Location]],4)</f>
        <v>EE3-</v>
      </c>
      <c r="AB407" s="10" t="s">
        <v>1672</v>
      </c>
      <c r="AC407" s="48" t="s">
        <v>413</v>
      </c>
      <c r="AD407" s="110" t="s">
        <v>413</v>
      </c>
      <c r="AE407" s="50" t="s">
        <v>413</v>
      </c>
      <c r="AF407" s="124"/>
      <c r="AG407" s="145" t="s">
        <v>1636</v>
      </c>
    </row>
    <row r="408" spans="27:33" x14ac:dyDescent="0.35">
      <c r="AA408" s="48" t="str">
        <f>LEFT(Table1[[#This Row],[Location]],4)</f>
        <v>EE3-</v>
      </c>
      <c r="AB408" s="10" t="s">
        <v>1673</v>
      </c>
      <c r="AC408" s="48" t="s">
        <v>413</v>
      </c>
      <c r="AD408" s="110" t="s">
        <v>413</v>
      </c>
      <c r="AE408" s="50" t="s">
        <v>413</v>
      </c>
      <c r="AF408" s="124"/>
      <c r="AG408" s="145" t="s">
        <v>1636</v>
      </c>
    </row>
    <row r="409" spans="27:33" x14ac:dyDescent="0.35">
      <c r="AA409" s="48" t="str">
        <f>LEFT(Table1[[#This Row],[Location]],4)</f>
        <v>EE3-</v>
      </c>
      <c r="AB409" s="10" t="s">
        <v>1674</v>
      </c>
      <c r="AC409" s="48" t="s">
        <v>413</v>
      </c>
      <c r="AD409" s="110" t="s">
        <v>413</v>
      </c>
      <c r="AE409" s="50" t="s">
        <v>413</v>
      </c>
      <c r="AF409" s="124"/>
      <c r="AG409" s="145" t="s">
        <v>1636</v>
      </c>
    </row>
    <row r="410" spans="27:33" x14ac:dyDescent="0.35">
      <c r="AA410" s="48" t="str">
        <f>LEFT(Table1[[#This Row],[Location]],4)</f>
        <v>EE3-</v>
      </c>
      <c r="AB410" s="10" t="s">
        <v>1675</v>
      </c>
      <c r="AC410" s="48" t="s">
        <v>819</v>
      </c>
      <c r="AD410" s="110" t="s">
        <v>2979</v>
      </c>
      <c r="AE410" s="50" t="s">
        <v>413</v>
      </c>
      <c r="AF410" s="124"/>
      <c r="AG410" s="145" t="s">
        <v>2353</v>
      </c>
    </row>
    <row r="411" spans="27:33" x14ac:dyDescent="0.35">
      <c r="AA411" s="48" t="str">
        <f>LEFT(Table1[[#This Row],[Location]],4)</f>
        <v>EE3-</v>
      </c>
      <c r="AB411" s="10" t="s">
        <v>1676</v>
      </c>
      <c r="AC411" s="48" t="s">
        <v>824</v>
      </c>
      <c r="AD411" s="110" t="s">
        <v>2339</v>
      </c>
      <c r="AE411" s="50" t="s">
        <v>413</v>
      </c>
      <c r="AF411" s="124"/>
      <c r="AG411" s="145" t="s">
        <v>2353</v>
      </c>
    </row>
    <row r="412" spans="27:33" x14ac:dyDescent="0.35">
      <c r="AA412" s="48" t="str">
        <f>LEFT(Table1[[#This Row],[Location]],4)</f>
        <v>EE3-</v>
      </c>
      <c r="AB412" s="10" t="s">
        <v>1677</v>
      </c>
      <c r="AC412" s="48" t="s">
        <v>824</v>
      </c>
      <c r="AD412" s="110" t="s">
        <v>2339</v>
      </c>
      <c r="AE412" s="50" t="s">
        <v>413</v>
      </c>
      <c r="AF412" s="124"/>
      <c r="AG412" s="145" t="s">
        <v>1636</v>
      </c>
    </row>
    <row r="413" spans="27:33" x14ac:dyDescent="0.35">
      <c r="AA413" s="48" t="str">
        <f>LEFT(Table1[[#This Row],[Location]],4)</f>
        <v>EE3-</v>
      </c>
      <c r="AB413" s="10" t="s">
        <v>1678</v>
      </c>
      <c r="AC413" s="48" t="s">
        <v>413</v>
      </c>
      <c r="AD413" s="110" t="s">
        <v>413</v>
      </c>
      <c r="AE413" s="50" t="s">
        <v>413</v>
      </c>
      <c r="AF413" s="124"/>
      <c r="AG413" s="145" t="s">
        <v>1636</v>
      </c>
    </row>
    <row r="414" spans="27:33" x14ac:dyDescent="0.35">
      <c r="AA414" s="48" t="str">
        <f>LEFT(Table1[[#This Row],[Location]],4)</f>
        <v>EE3-</v>
      </c>
      <c r="AB414" s="10" t="s">
        <v>1679</v>
      </c>
      <c r="AC414" s="48" t="s">
        <v>819</v>
      </c>
      <c r="AD414" s="110" t="s">
        <v>2979</v>
      </c>
      <c r="AE414" s="50" t="s">
        <v>413</v>
      </c>
      <c r="AF414" s="124"/>
      <c r="AG414" s="145" t="s">
        <v>2353</v>
      </c>
    </row>
    <row r="415" spans="27:33" x14ac:dyDescent="0.35">
      <c r="AA415" s="48" t="str">
        <f>LEFT(Table1[[#This Row],[Location]],4)</f>
        <v>EE3-</v>
      </c>
      <c r="AB415" s="10" t="s">
        <v>1680</v>
      </c>
      <c r="AC415" s="48" t="s">
        <v>819</v>
      </c>
      <c r="AD415" s="110" t="s">
        <v>2979</v>
      </c>
      <c r="AE415" s="50" t="s">
        <v>413</v>
      </c>
      <c r="AF415" s="124"/>
      <c r="AG415" s="145" t="s">
        <v>2353</v>
      </c>
    </row>
    <row r="416" spans="27:33" x14ac:dyDescent="0.35">
      <c r="AA416" s="48" t="str">
        <f>LEFT(Table1[[#This Row],[Location]],4)</f>
        <v>EE3-</v>
      </c>
      <c r="AB416" s="10" t="s">
        <v>1681</v>
      </c>
      <c r="AC416" s="48" t="s">
        <v>413</v>
      </c>
      <c r="AD416" s="110" t="s">
        <v>413</v>
      </c>
      <c r="AE416" s="50" t="s">
        <v>413</v>
      </c>
      <c r="AF416" s="124"/>
      <c r="AG416" s="145" t="s">
        <v>1636</v>
      </c>
    </row>
    <row r="417" spans="27:33" x14ac:dyDescent="0.35">
      <c r="AA417" s="48" t="str">
        <f>LEFT(Table1[[#This Row],[Location]],4)</f>
        <v>EE3-</v>
      </c>
      <c r="AB417" s="10" t="s">
        <v>1682</v>
      </c>
      <c r="AC417" s="48" t="s">
        <v>413</v>
      </c>
      <c r="AD417" s="110" t="s">
        <v>413</v>
      </c>
      <c r="AE417" s="50" t="s">
        <v>413</v>
      </c>
      <c r="AF417" s="124"/>
      <c r="AG417" s="145" t="s">
        <v>1636</v>
      </c>
    </row>
    <row r="418" spans="27:33" x14ac:dyDescent="0.35">
      <c r="AA418" s="48" t="str">
        <f>LEFT(Table1[[#This Row],[Location]],4)</f>
        <v>EE3-</v>
      </c>
      <c r="AB418" s="10" t="s">
        <v>1683</v>
      </c>
      <c r="AC418" s="48" t="s">
        <v>824</v>
      </c>
      <c r="AD418" s="110" t="s">
        <v>2339</v>
      </c>
      <c r="AE418" s="50" t="s">
        <v>413</v>
      </c>
      <c r="AF418" s="124"/>
      <c r="AG418" s="145" t="s">
        <v>2353</v>
      </c>
    </row>
    <row r="419" spans="27:33" x14ac:dyDescent="0.35">
      <c r="AA419" s="48" t="str">
        <f>LEFT(Table1[[#This Row],[Location]],4)</f>
        <v>EE3-</v>
      </c>
      <c r="AB419" s="10" t="s">
        <v>1684</v>
      </c>
      <c r="AC419" s="48" t="s">
        <v>834</v>
      </c>
      <c r="AD419" s="110" t="s">
        <v>1150</v>
      </c>
      <c r="AE419" s="50" t="s">
        <v>3946</v>
      </c>
      <c r="AF419" s="145">
        <v>21</v>
      </c>
      <c r="AG419" s="145" t="s">
        <v>2353</v>
      </c>
    </row>
    <row r="420" spans="27:33" x14ac:dyDescent="0.35">
      <c r="AA420" s="48" t="str">
        <f>LEFT(Table1[[#This Row],[Location]],4)</f>
        <v>EE3-</v>
      </c>
      <c r="AB420" s="10" t="s">
        <v>1685</v>
      </c>
      <c r="AC420" s="48" t="s">
        <v>413</v>
      </c>
      <c r="AD420" s="110" t="s">
        <v>413</v>
      </c>
      <c r="AE420" s="50" t="s">
        <v>3753</v>
      </c>
      <c r="AF420" s="145">
        <v>25</v>
      </c>
      <c r="AG420" s="145" t="s">
        <v>1636</v>
      </c>
    </row>
    <row r="421" spans="27:33" x14ac:dyDescent="0.35">
      <c r="AA421" s="48" t="str">
        <f>LEFT(Table1[[#This Row],[Location]],4)</f>
        <v>EE3-</v>
      </c>
      <c r="AB421" s="10" t="s">
        <v>1686</v>
      </c>
      <c r="AC421" s="48" t="s">
        <v>413</v>
      </c>
      <c r="AD421" s="110" t="s">
        <v>413</v>
      </c>
      <c r="AE421" s="50" t="s">
        <v>413</v>
      </c>
      <c r="AF421" s="145"/>
      <c r="AG421" s="145" t="s">
        <v>1636</v>
      </c>
    </row>
    <row r="422" spans="27:33" x14ac:dyDescent="0.35">
      <c r="AA422" s="48" t="e">
        <f>LEFT(Table1[[#This Row],[Location]],4)</f>
        <v>#VALUE!</v>
      </c>
      <c r="AB422" s="10" t="s">
        <v>1687</v>
      </c>
      <c r="AC422" s="48" t="e">
        <v>#VALUE!</v>
      </c>
      <c r="AD422" s="110" t="e">
        <v>#VALUE!</v>
      </c>
      <c r="AE422" s="50" t="s">
        <v>413</v>
      </c>
      <c r="AF422" s="145"/>
      <c r="AG422" s="145" t="e">
        <v>#VALUE!</v>
      </c>
    </row>
    <row r="423" spans="27:33" x14ac:dyDescent="0.35">
      <c r="AA423" s="48" t="e">
        <f>LEFT(Table1[[#This Row],[Location]],4)</f>
        <v>#VALUE!</v>
      </c>
      <c r="AB423" s="10" t="s">
        <v>1688</v>
      </c>
      <c r="AC423" s="48" t="e">
        <v>#VALUE!</v>
      </c>
      <c r="AD423" s="110" t="e">
        <v>#VALUE!</v>
      </c>
      <c r="AE423" s="50" t="s">
        <v>3783</v>
      </c>
      <c r="AF423" s="145">
        <v>31</v>
      </c>
      <c r="AG423" s="145" t="e">
        <v>#VALUE!</v>
      </c>
    </row>
    <row r="424" spans="27:33" x14ac:dyDescent="0.35">
      <c r="AA424" s="48" t="e">
        <f>LEFT(Table1[[#This Row],[Location]],4)</f>
        <v>#VALUE!</v>
      </c>
      <c r="AB424" s="10" t="s">
        <v>1689</v>
      </c>
      <c r="AC424" s="48" t="e">
        <v>#VALUE!</v>
      </c>
      <c r="AD424" s="110" t="e">
        <v>#VALUE!</v>
      </c>
      <c r="AE424" s="50" t="s">
        <v>3947</v>
      </c>
      <c r="AF424" s="145">
        <v>18</v>
      </c>
      <c r="AG424" s="145" t="e">
        <v>#VALUE!</v>
      </c>
    </row>
    <row r="425" spans="27:33" x14ac:dyDescent="0.35">
      <c r="AA425" s="48" t="e">
        <f>LEFT(Table1[[#This Row],[Location]],4)</f>
        <v>#VALUE!</v>
      </c>
      <c r="AB425" s="10" t="s">
        <v>1690</v>
      </c>
      <c r="AC425" s="48" t="e">
        <v>#VALUE!</v>
      </c>
      <c r="AD425" s="110" t="e">
        <v>#VALUE!</v>
      </c>
      <c r="AE425" s="50" t="s">
        <v>413</v>
      </c>
      <c r="AF425" s="145"/>
      <c r="AG425" s="145" t="e">
        <v>#VALUE!</v>
      </c>
    </row>
    <row r="426" spans="27:33" x14ac:dyDescent="0.35">
      <c r="AA426" s="48" t="e">
        <f>LEFT(Table1[[#This Row],[Location]],4)</f>
        <v>#VALUE!</v>
      </c>
      <c r="AB426" s="10" t="s">
        <v>1691</v>
      </c>
      <c r="AC426" s="48" t="e">
        <v>#VALUE!</v>
      </c>
      <c r="AD426" s="110" t="e">
        <v>#VALUE!</v>
      </c>
      <c r="AE426" s="50" t="s">
        <v>413</v>
      </c>
      <c r="AF426" s="145"/>
      <c r="AG426" s="145" t="e">
        <v>#VALUE!</v>
      </c>
    </row>
    <row r="427" spans="27:33" x14ac:dyDescent="0.35">
      <c r="AA427" s="48" t="e">
        <f>LEFT(Table1[[#This Row],[Location]],4)</f>
        <v>#VALUE!</v>
      </c>
      <c r="AB427" s="10" t="s">
        <v>1692</v>
      </c>
      <c r="AC427" s="48" t="e">
        <v>#VALUE!</v>
      </c>
      <c r="AD427" s="110" t="e">
        <v>#VALUE!</v>
      </c>
      <c r="AE427" s="50" t="s">
        <v>3753</v>
      </c>
      <c r="AF427" s="145">
        <v>49</v>
      </c>
      <c r="AG427" s="145" t="e">
        <v>#VALUE!</v>
      </c>
    </row>
    <row r="428" spans="27:33" x14ac:dyDescent="0.35">
      <c r="AA428" s="48" t="e">
        <f>LEFT(Table1[[#This Row],[Location]],4)</f>
        <v>#VALUE!</v>
      </c>
      <c r="AB428" s="10" t="s">
        <v>1693</v>
      </c>
      <c r="AC428" s="48" t="e">
        <v>#VALUE!</v>
      </c>
      <c r="AD428" s="110" t="e">
        <v>#VALUE!</v>
      </c>
      <c r="AE428" s="50" t="s">
        <v>413</v>
      </c>
      <c r="AF428" s="145"/>
      <c r="AG428" s="145" t="e">
        <v>#VALUE!</v>
      </c>
    </row>
    <row r="429" spans="27:33" x14ac:dyDescent="0.35">
      <c r="AA429" s="48" t="e">
        <f>LEFT(Table1[[#This Row],[Location]],4)</f>
        <v>#VALUE!</v>
      </c>
      <c r="AB429" s="10" t="s">
        <v>1694</v>
      </c>
      <c r="AC429" s="48" t="e">
        <v>#VALUE!</v>
      </c>
      <c r="AD429" s="110" t="e">
        <v>#VALUE!</v>
      </c>
      <c r="AE429" s="50" t="s">
        <v>413</v>
      </c>
      <c r="AF429" s="145"/>
      <c r="AG429" s="145" t="e">
        <v>#VALUE!</v>
      </c>
    </row>
    <row r="430" spans="27:33" x14ac:dyDescent="0.35">
      <c r="AA430" s="48" t="e">
        <f>LEFT(Table1[[#This Row],[Location]],4)</f>
        <v>#VALUE!</v>
      </c>
      <c r="AB430" s="10" t="s">
        <v>1695</v>
      </c>
      <c r="AC430" s="48" t="e">
        <v>#VALUE!</v>
      </c>
      <c r="AD430" s="110" t="e">
        <v>#VALUE!</v>
      </c>
      <c r="AE430" s="50" t="s">
        <v>413</v>
      </c>
      <c r="AF430" s="145"/>
      <c r="AG430" s="145" t="e">
        <v>#VALUE!</v>
      </c>
    </row>
    <row r="431" spans="27:33" x14ac:dyDescent="0.35">
      <c r="AA431" s="48" t="e">
        <f>LEFT(Table1[[#This Row],[Location]],4)</f>
        <v>#VALUE!</v>
      </c>
      <c r="AB431" s="10" t="s">
        <v>1696</v>
      </c>
      <c r="AC431" s="48" t="e">
        <v>#VALUE!</v>
      </c>
      <c r="AD431" s="110" t="e">
        <v>#VALUE!</v>
      </c>
      <c r="AE431" s="50" t="s">
        <v>3770</v>
      </c>
      <c r="AF431" s="145">
        <v>46</v>
      </c>
      <c r="AG431" s="145" t="e">
        <v>#VALUE!</v>
      </c>
    </row>
    <row r="432" spans="27:33" x14ac:dyDescent="0.35">
      <c r="AA432" s="48" t="e">
        <f>LEFT(Table1[[#This Row],[Location]],4)</f>
        <v>#VALUE!</v>
      </c>
      <c r="AB432" s="10" t="s">
        <v>1697</v>
      </c>
      <c r="AC432" s="48" t="e">
        <v>#VALUE!</v>
      </c>
      <c r="AD432" s="110" t="e">
        <v>#VALUE!</v>
      </c>
      <c r="AE432" s="50" t="s">
        <v>413</v>
      </c>
      <c r="AF432" s="145"/>
      <c r="AG432" s="145" t="e">
        <v>#VALUE!</v>
      </c>
    </row>
    <row r="433" spans="27:33" x14ac:dyDescent="0.35">
      <c r="AA433" s="48" t="e">
        <f>LEFT(Table1[[#This Row],[Location]],4)</f>
        <v>#VALUE!</v>
      </c>
      <c r="AB433" s="10" t="s">
        <v>1698</v>
      </c>
      <c r="AC433" s="48" t="e">
        <v>#VALUE!</v>
      </c>
      <c r="AD433" s="110" t="e">
        <v>#VALUE!</v>
      </c>
      <c r="AE433" s="50" t="s">
        <v>413</v>
      </c>
      <c r="AF433" s="145"/>
      <c r="AG433" s="145" t="e">
        <v>#VALUE!</v>
      </c>
    </row>
    <row r="434" spans="27:33" x14ac:dyDescent="0.35">
      <c r="AA434" s="48" t="e">
        <f>LEFT(Table1[[#This Row],[Location]],4)</f>
        <v>#VALUE!</v>
      </c>
      <c r="AB434" s="10" t="s">
        <v>1699</v>
      </c>
      <c r="AC434" s="48" t="e">
        <v>#VALUE!</v>
      </c>
      <c r="AD434" s="110" t="e">
        <v>#VALUE!</v>
      </c>
      <c r="AE434" s="50" t="s">
        <v>413</v>
      </c>
      <c r="AF434" s="145"/>
      <c r="AG434" s="145" t="e">
        <v>#VALUE!</v>
      </c>
    </row>
    <row r="435" spans="27:33" x14ac:dyDescent="0.35">
      <c r="AA435" s="48" t="e">
        <f>LEFT(Table1[[#This Row],[Location]],4)</f>
        <v>#VALUE!</v>
      </c>
      <c r="AB435" s="10" t="s">
        <v>1700</v>
      </c>
      <c r="AC435" s="48" t="e">
        <v>#VALUE!</v>
      </c>
      <c r="AD435" s="110" t="e">
        <v>#VALUE!</v>
      </c>
      <c r="AE435" s="50" t="s">
        <v>3618</v>
      </c>
      <c r="AF435" s="145">
        <v>32</v>
      </c>
      <c r="AG435" s="145" t="e">
        <v>#VALUE!</v>
      </c>
    </row>
    <row r="436" spans="27:33" x14ac:dyDescent="0.35">
      <c r="AA436" s="48" t="e">
        <f>LEFT(Table1[[#This Row],[Location]],4)</f>
        <v>#VALUE!</v>
      </c>
      <c r="AB436" s="10" t="s">
        <v>1701</v>
      </c>
      <c r="AC436" s="48" t="e">
        <v>#VALUE!</v>
      </c>
      <c r="AD436" s="110" t="e">
        <v>#VALUE!</v>
      </c>
      <c r="AE436" s="50" t="s">
        <v>3948</v>
      </c>
      <c r="AF436" s="145">
        <v>17</v>
      </c>
      <c r="AG436" s="145" t="e">
        <v>#VALUE!</v>
      </c>
    </row>
    <row r="437" spans="27:33" x14ac:dyDescent="0.35">
      <c r="AA437" s="48" t="e">
        <f>LEFT(Table1[[#This Row],[Location]],4)</f>
        <v>#VALUE!</v>
      </c>
      <c r="AB437" s="10" t="s">
        <v>1702</v>
      </c>
      <c r="AC437" s="48" t="e">
        <v>#VALUE!</v>
      </c>
      <c r="AD437" s="110" t="e">
        <v>#VALUE!</v>
      </c>
      <c r="AE437" s="50" t="s">
        <v>3949</v>
      </c>
      <c r="AF437" s="145"/>
      <c r="AG437" s="145" t="e">
        <v>#VALUE!</v>
      </c>
    </row>
    <row r="438" spans="27:33" x14ac:dyDescent="0.35">
      <c r="AA438" s="48" t="e">
        <f>LEFT(Table1[[#This Row],[Location]],4)</f>
        <v>#VALUE!</v>
      </c>
      <c r="AB438" s="10" t="s">
        <v>1703</v>
      </c>
      <c r="AC438" s="48" t="e">
        <v>#VALUE!</v>
      </c>
      <c r="AD438" s="110" t="e">
        <v>#VALUE!</v>
      </c>
      <c r="AE438" s="50" t="s">
        <v>413</v>
      </c>
      <c r="AF438" s="145"/>
      <c r="AG438" s="145" t="e">
        <v>#VALUE!</v>
      </c>
    </row>
    <row r="439" spans="27:33" x14ac:dyDescent="0.35">
      <c r="AA439" s="48" t="e">
        <f>LEFT(Table1[[#This Row],[Location]],4)</f>
        <v>#VALUE!</v>
      </c>
      <c r="AB439" s="51" t="s">
        <v>1704</v>
      </c>
      <c r="AC439" s="48" t="e">
        <v>#VALUE!</v>
      </c>
      <c r="AD439" s="110" t="e">
        <v>#VALUE!</v>
      </c>
      <c r="AE439" s="50" t="s">
        <v>3631</v>
      </c>
      <c r="AF439" s="145">
        <v>31</v>
      </c>
      <c r="AG439" s="145" t="e">
        <v>#VALUE!</v>
      </c>
    </row>
    <row r="440" spans="27:33" x14ac:dyDescent="0.35">
      <c r="AA440" s="48" t="e">
        <f>LEFT(Table1[[#This Row],[Location]],4)</f>
        <v>#VALUE!</v>
      </c>
      <c r="AB440" s="51" t="s">
        <v>1705</v>
      </c>
      <c r="AC440" s="48" t="e">
        <v>#VALUE!</v>
      </c>
      <c r="AD440" s="110" t="e">
        <v>#VALUE!</v>
      </c>
      <c r="AE440" s="146" t="s">
        <v>3633</v>
      </c>
      <c r="AF440" s="124">
        <v>18</v>
      </c>
      <c r="AG440" s="145" t="e">
        <v>#VALUE!</v>
      </c>
    </row>
    <row r="441" spans="27:33" x14ac:dyDescent="0.35">
      <c r="AA441" s="48" t="e">
        <f>LEFT(Table1[[#This Row],[Location]],4)</f>
        <v>#VALUE!</v>
      </c>
      <c r="AB441" s="51" t="s">
        <v>1706</v>
      </c>
      <c r="AC441" s="48" t="e">
        <v>#VALUE!</v>
      </c>
      <c r="AD441" s="110" t="e">
        <v>#VALUE!</v>
      </c>
      <c r="AE441" s="146" t="s">
        <v>413</v>
      </c>
      <c r="AF441" s="124"/>
      <c r="AG441" s="145" t="e">
        <v>#VALUE!</v>
      </c>
    </row>
    <row r="442" spans="27:33" x14ac:dyDescent="0.35">
      <c r="AA442" s="48" t="e">
        <f>LEFT(Table1[[#This Row],[Location]],4)</f>
        <v>#VALUE!</v>
      </c>
      <c r="AB442" s="51" t="s">
        <v>1707</v>
      </c>
      <c r="AC442" s="48" t="e">
        <v>#VALUE!</v>
      </c>
      <c r="AD442" s="110" t="e">
        <v>#VALUE!</v>
      </c>
      <c r="AE442" s="146" t="s">
        <v>413</v>
      </c>
      <c r="AF442" s="124"/>
      <c r="AG442" s="145" t="e">
        <v>#VALUE!</v>
      </c>
    </row>
    <row r="443" spans="27:33" x14ac:dyDescent="0.35">
      <c r="AA443" s="48" t="e">
        <f>LEFT(Table1[[#This Row],[Location]],4)</f>
        <v>#VALUE!</v>
      </c>
      <c r="AB443" s="10" t="s">
        <v>1708</v>
      </c>
      <c r="AC443" s="48" t="e">
        <v>#VALUE!</v>
      </c>
      <c r="AD443" s="110" t="e">
        <v>#VALUE!</v>
      </c>
      <c r="AE443" s="50" t="s">
        <v>3950</v>
      </c>
      <c r="AF443" s="47">
        <v>12</v>
      </c>
      <c r="AG443" s="145" t="e">
        <v>#VALUE!</v>
      </c>
    </row>
    <row r="444" spans="27:33" x14ac:dyDescent="0.35">
      <c r="AA444" s="48" t="e">
        <f>LEFT(Table1[[#This Row],[Location]],4)</f>
        <v>#VALUE!</v>
      </c>
      <c r="AB444" s="10" t="s">
        <v>1709</v>
      </c>
      <c r="AC444" s="48" t="e">
        <v>#VALUE!</v>
      </c>
      <c r="AD444" s="110" t="e">
        <v>#VALUE!</v>
      </c>
      <c r="AE444" s="130" t="s">
        <v>2516</v>
      </c>
      <c r="AF444" s="124">
        <v>37</v>
      </c>
      <c r="AG444" s="145" t="e">
        <v>#VALUE!</v>
      </c>
    </row>
    <row r="445" spans="27:33" x14ac:dyDescent="0.35">
      <c r="AA445" s="48" t="e">
        <f>LEFT(Table1[[#This Row],[Location]],4)</f>
        <v>#VALUE!</v>
      </c>
      <c r="AB445" s="10" t="s">
        <v>1710</v>
      </c>
      <c r="AC445" s="48" t="e">
        <v>#VALUE!</v>
      </c>
      <c r="AD445" s="110" t="e">
        <v>#VALUE!</v>
      </c>
      <c r="AE445" s="146" t="s">
        <v>413</v>
      </c>
      <c r="AF445" s="124"/>
      <c r="AG445" s="145" t="e">
        <v>#VALUE!</v>
      </c>
    </row>
    <row r="446" spans="27:33" x14ac:dyDescent="0.35">
      <c r="AA446" s="48" t="e">
        <f>LEFT(Table1[[#This Row],[Location]],4)</f>
        <v>#VALUE!</v>
      </c>
      <c r="AB446" s="10" t="s">
        <v>1711</v>
      </c>
      <c r="AC446" s="48" t="e">
        <v>#VALUE!</v>
      </c>
      <c r="AD446" s="110" t="e">
        <v>#VALUE!</v>
      </c>
      <c r="AE446" s="146" t="s">
        <v>413</v>
      </c>
      <c r="AF446" s="124"/>
      <c r="AG446" s="145" t="e">
        <v>#VALUE!</v>
      </c>
    </row>
    <row r="447" spans="27:33" x14ac:dyDescent="0.35">
      <c r="AF447">
        <f>SUM(Table11420212317272629[Initial Clone Count])</f>
        <v>3043</v>
      </c>
      <c r="AG447" s="123"/>
    </row>
  </sheetData>
  <conditionalFormatting sqref="AA163 AA351:AA354 AA324:AB350 AA319:AA323 AB320:AB321 AB323 AA27:AD110 AA111:AB162 AA219:AB318 AA214:AA218 AB215:AB218 AC111:AD213 AC214:AE218 AA355:AB437 AA438:AA446 AA164:AB213 AC219:AD446 AB439:AB445">
    <cfRule type="expression" dxfId="179" priority="24">
      <formula>MOD(ROW(),4)=2</formula>
    </cfRule>
  </conditionalFormatting>
  <conditionalFormatting sqref="AF334:AF352 AE353:AF374 AF284:AF332 AE203:AE210 AE304:AE352 AE279:AF283 AF111:AF177 AF179:AF278 AE379:AF390 AE439 AE158:AE197 AE141:AE156 AE290:AE302 AE285:AE288 AE391:AE437 AF391:AF442 AF444:AG446 AG27:AG442 AE27:AF110 AE251:AE278">
    <cfRule type="expression" dxfId="178" priority="22">
      <formula>MOD(ROW(),4)=1</formula>
    </cfRule>
    <cfRule type="expression" dxfId="177" priority="23">
      <formula>MOD(ROW(),4)=2</formula>
    </cfRule>
  </conditionalFormatting>
  <conditionalFormatting sqref="AE335:AE362">
    <cfRule type="expression" dxfId="176" priority="20">
      <formula>MOD(ROW(),4)=1</formula>
    </cfRule>
    <cfRule type="expression" dxfId="175" priority="21">
      <formula>MOD(ROW(),4)=2</formula>
    </cfRule>
  </conditionalFormatting>
  <conditionalFormatting sqref="AE375:AF375">
    <cfRule type="expression" dxfId="174" priority="18">
      <formula>MOD(ROW(),4)=1</formula>
    </cfRule>
    <cfRule type="expression" dxfId="173" priority="19">
      <formula>MOD(ROW(),4)=2</formula>
    </cfRule>
  </conditionalFormatting>
  <conditionalFormatting sqref="AB163">
    <cfRule type="expression" dxfId="172" priority="17">
      <formula>MOD(ROW(),4)=2</formula>
    </cfRule>
  </conditionalFormatting>
  <conditionalFormatting sqref="AB351:AB354">
    <cfRule type="expression" dxfId="171" priority="16">
      <formula>MOD(ROW(),4)=2</formula>
    </cfRule>
  </conditionalFormatting>
  <conditionalFormatting sqref="AB319">
    <cfRule type="expression" dxfId="170" priority="15">
      <formula>MOD(ROW(),4)=2</formula>
    </cfRule>
  </conditionalFormatting>
  <conditionalFormatting sqref="AE211">
    <cfRule type="expression" dxfId="169" priority="14">
      <formula>MOD(ROW(),4)=2</formula>
    </cfRule>
  </conditionalFormatting>
  <conditionalFormatting sqref="AE303">
    <cfRule type="expression" dxfId="168" priority="12">
      <formula>MOD(ROW(),4)=1</formula>
    </cfRule>
    <cfRule type="expression" dxfId="167" priority="13">
      <formula>MOD(ROW(),4)=2</formula>
    </cfRule>
  </conditionalFormatting>
  <conditionalFormatting sqref="AE117:AE126 AE139 AE111:AE115">
    <cfRule type="expression" dxfId="166" priority="10">
      <formula>MOD(ROW(),4)=1</formula>
    </cfRule>
    <cfRule type="expression" dxfId="165" priority="11">
      <formula>MOD(ROW(),4)=2</formula>
    </cfRule>
  </conditionalFormatting>
  <conditionalFormatting sqref="AE127">
    <cfRule type="expression" dxfId="164" priority="9">
      <formula>MOD(ROW(),4)=2</formula>
    </cfRule>
  </conditionalFormatting>
  <conditionalFormatting sqref="AE444">
    <cfRule type="expression" dxfId="163" priority="7">
      <formula>MOD(ROW(),4)=1</formula>
    </cfRule>
    <cfRule type="expression" dxfId="162" priority="8">
      <formula>MOD(ROW(),4)=2</formula>
    </cfRule>
  </conditionalFormatting>
  <conditionalFormatting sqref="AE198:AE202">
    <cfRule type="expression" dxfId="161" priority="6">
      <formula>MOD(ROW(),4)=2</formula>
    </cfRule>
  </conditionalFormatting>
  <conditionalFormatting sqref="AB214">
    <cfRule type="expression" dxfId="160" priority="5">
      <formula>MOD(ROW(),4)=2</formula>
    </cfRule>
  </conditionalFormatting>
  <conditionalFormatting sqref="AB438">
    <cfRule type="expression" dxfId="159" priority="4">
      <formula>MOD(ROW(),4)=2</formula>
    </cfRule>
  </conditionalFormatting>
  <conditionalFormatting sqref="AB446">
    <cfRule type="expression" dxfId="158" priority="3">
      <formula>MOD(ROW(),4)=2</formula>
    </cfRule>
  </conditionalFormatting>
  <conditionalFormatting sqref="AE219:AE250">
    <cfRule type="expression" dxfId="157" priority="1">
      <formula>MOD(ROW(),4)=1</formula>
    </cfRule>
    <cfRule type="expression" dxfId="156" priority="2">
      <formula>MOD(ROW(),4)=2</formula>
    </cfRule>
  </conditionalFormatting>
  <pageMargins left="0.7" right="0.7" top="0.75" bottom="0.75" header="0.3" footer="0.3"/>
  <pageSetup scale="56" fitToHeight="0" orientation="landscape"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AF0AF-177F-4528-880B-BF2278D7467E}">
  <sheetPr>
    <pageSetUpPr fitToPage="1"/>
  </sheetPr>
  <dimension ref="A1:AN447"/>
  <sheetViews>
    <sheetView topLeftCell="A2" zoomScale="65" workbookViewId="0">
      <selection activeCell="L39" sqref="L39"/>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1480</v>
      </c>
      <c r="T3" s="56" t="s">
        <v>1480</v>
      </c>
      <c r="V3" s="56" t="s">
        <v>1480</v>
      </c>
      <c r="W3" s="56" t="s">
        <v>1480</v>
      </c>
      <c r="X3" s="56" t="s">
        <v>1480</v>
      </c>
      <c r="Y3" s="56" t="s">
        <v>1480</v>
      </c>
      <c r="Z3" s="18">
        <v>7</v>
      </c>
      <c r="AA3" s="18"/>
    </row>
    <row r="4" spans="1:40" x14ac:dyDescent="0.35">
      <c r="A4" s="40"/>
      <c r="B4" s="56" t="s">
        <v>1480</v>
      </c>
      <c r="C4" s="56" t="s">
        <v>1480</v>
      </c>
      <c r="D4" s="56" t="s">
        <v>1480</v>
      </c>
      <c r="E4" s="56" t="s">
        <v>1480</v>
      </c>
      <c r="F4" s="40"/>
      <c r="G4" s="56" t="s">
        <v>1480</v>
      </c>
      <c r="H4" s="56" t="s">
        <v>1480</v>
      </c>
      <c r="I4" s="56" t="s">
        <v>1480</v>
      </c>
      <c r="J4" s="56" t="s">
        <v>1480</v>
      </c>
      <c r="L4" s="56" t="s">
        <v>3807</v>
      </c>
      <c r="M4" s="56" t="s">
        <v>3808</v>
      </c>
      <c r="N4" s="56" t="s">
        <v>3809</v>
      </c>
      <c r="O4" s="56" t="s">
        <v>3810</v>
      </c>
      <c r="Q4" s="56" t="s">
        <v>1480</v>
      </c>
      <c r="R4" s="56" t="s">
        <v>1480</v>
      </c>
      <c r="S4" s="56" t="s">
        <v>1480</v>
      </c>
      <c r="T4" s="56" t="s">
        <v>1480</v>
      </c>
      <c r="V4" s="56" t="s">
        <v>1480</v>
      </c>
      <c r="W4" s="56" t="s">
        <v>1480</v>
      </c>
      <c r="X4" s="56" t="s">
        <v>1480</v>
      </c>
      <c r="Y4" s="56" t="s">
        <v>1480</v>
      </c>
      <c r="Z4" s="18">
        <v>6</v>
      </c>
      <c r="AA4" s="18"/>
    </row>
    <row r="5" spans="1:40" x14ac:dyDescent="0.35">
      <c r="A5" s="40"/>
      <c r="B5" s="56" t="s">
        <v>3811</v>
      </c>
      <c r="C5" s="56" t="s">
        <v>3812</v>
      </c>
      <c r="D5" s="56" t="s">
        <v>1480</v>
      </c>
      <c r="E5" s="56" t="s">
        <v>1480</v>
      </c>
      <c r="F5" s="40"/>
      <c r="G5" s="56" t="s">
        <v>1480</v>
      </c>
      <c r="H5" s="56" t="s">
        <v>1480</v>
      </c>
      <c r="I5" s="56" t="s">
        <v>3813</v>
      </c>
      <c r="J5" s="56" t="s">
        <v>3814</v>
      </c>
      <c r="L5" s="56" t="s">
        <v>3815</v>
      </c>
      <c r="M5" s="56" t="s">
        <v>3816</v>
      </c>
      <c r="N5" s="56" t="s">
        <v>1480</v>
      </c>
      <c r="O5" s="56" t="e">
        <v>#N/A</v>
      </c>
      <c r="Q5" s="56" t="s">
        <v>1480</v>
      </c>
      <c r="R5" s="56" t="s">
        <v>1480</v>
      </c>
      <c r="S5" s="56" t="s">
        <v>1480</v>
      </c>
      <c r="T5" s="56" t="s">
        <v>3696</v>
      </c>
      <c r="V5" s="56" t="s">
        <v>1480</v>
      </c>
      <c r="W5" s="56" t="s">
        <v>1480</v>
      </c>
      <c r="X5" s="56" t="s">
        <v>1480</v>
      </c>
      <c r="Y5" s="56" t="s">
        <v>1480</v>
      </c>
      <c r="Z5" s="18">
        <v>5</v>
      </c>
      <c r="AA5" s="18"/>
    </row>
    <row r="6" spans="1:40" x14ac:dyDescent="0.35">
      <c r="A6" s="40">
        <v>1</v>
      </c>
      <c r="B6" s="56" t="s">
        <v>3817</v>
      </c>
      <c r="C6" s="56" t="s">
        <v>1480</v>
      </c>
      <c r="D6" s="56" t="s">
        <v>1480</v>
      </c>
      <c r="E6" s="56" t="s">
        <v>1480</v>
      </c>
      <c r="F6" s="40"/>
      <c r="G6" s="56" t="s">
        <v>1480</v>
      </c>
      <c r="H6" s="56" t="s">
        <v>1480</v>
      </c>
      <c r="I6" s="56" t="s">
        <v>3818</v>
      </c>
      <c r="J6" s="56" t="s">
        <v>3819</v>
      </c>
      <c r="L6" s="56" t="s">
        <v>3820</v>
      </c>
      <c r="M6" s="56" t="s">
        <v>3821</v>
      </c>
      <c r="N6" s="56" t="s">
        <v>1480</v>
      </c>
      <c r="O6" s="56" t="s">
        <v>1480</v>
      </c>
      <c r="Q6" s="56" t="s">
        <v>1480</v>
      </c>
      <c r="R6" s="56" t="s">
        <v>1480</v>
      </c>
      <c r="S6" s="56" t="s">
        <v>1480</v>
      </c>
      <c r="T6" s="56" t="s">
        <v>3822</v>
      </c>
      <c r="V6" s="56" t="s">
        <v>1480</v>
      </c>
      <c r="W6" s="56" t="s">
        <v>1480</v>
      </c>
      <c r="X6" s="56" t="s">
        <v>1480</v>
      </c>
      <c r="Y6" s="56" t="s">
        <v>1480</v>
      </c>
      <c r="Z6" s="18">
        <v>4</v>
      </c>
      <c r="AA6" s="18"/>
    </row>
    <row r="7" spans="1:40" x14ac:dyDescent="0.35">
      <c r="A7" s="40"/>
      <c r="B7" s="56" t="s">
        <v>3823</v>
      </c>
      <c r="C7" s="56" t="s">
        <v>3824</v>
      </c>
      <c r="D7" s="56" t="s">
        <v>1480</v>
      </c>
      <c r="E7" s="56" t="s">
        <v>1480</v>
      </c>
      <c r="F7" s="40"/>
      <c r="G7" s="56" t="s">
        <v>1480</v>
      </c>
      <c r="H7" s="56" t="s">
        <v>1480</v>
      </c>
      <c r="I7" s="56" t="s">
        <v>1480</v>
      </c>
      <c r="J7" s="56" t="s">
        <v>1480</v>
      </c>
      <c r="L7" s="56" t="s">
        <v>3825</v>
      </c>
      <c r="M7" s="56" t="s">
        <v>3826</v>
      </c>
      <c r="N7" s="56" t="s">
        <v>1480</v>
      </c>
      <c r="O7" s="56" t="s">
        <v>1480</v>
      </c>
      <c r="Q7" s="56" t="s">
        <v>1480</v>
      </c>
      <c r="R7" s="56" t="s">
        <v>1480</v>
      </c>
      <c r="S7" s="56" t="s">
        <v>1480</v>
      </c>
      <c r="T7" s="56" t="s">
        <v>3827</v>
      </c>
      <c r="V7" s="56" t="s">
        <v>1480</v>
      </c>
      <c r="W7" s="56" t="s">
        <v>1480</v>
      </c>
      <c r="X7" s="56" t="s">
        <v>1480</v>
      </c>
      <c r="Y7" s="56" t="s">
        <v>1480</v>
      </c>
      <c r="Z7" s="18">
        <v>3</v>
      </c>
      <c r="AA7" s="18"/>
    </row>
    <row r="8" spans="1:40" x14ac:dyDescent="0.35">
      <c r="A8" s="40"/>
      <c r="B8" s="56" t="s">
        <v>3828</v>
      </c>
      <c r="C8" s="56" t="s">
        <v>3829</v>
      </c>
      <c r="D8" s="56" t="s">
        <v>1480</v>
      </c>
      <c r="E8" s="56" t="s">
        <v>1480</v>
      </c>
      <c r="F8" s="40"/>
      <c r="G8" s="56" t="s">
        <v>1480</v>
      </c>
      <c r="H8" s="56" t="s">
        <v>1480</v>
      </c>
      <c r="I8" s="56" t="s">
        <v>1480</v>
      </c>
      <c r="J8" s="56" t="s">
        <v>3830</v>
      </c>
      <c r="L8" s="56" t="s">
        <v>3831</v>
      </c>
      <c r="M8" s="56" t="s">
        <v>3832</v>
      </c>
      <c r="N8" s="56" t="s">
        <v>3833</v>
      </c>
      <c r="O8" s="56" t="s">
        <v>3834</v>
      </c>
      <c r="Q8" s="56" t="s">
        <v>1480</v>
      </c>
      <c r="R8" s="56" t="s">
        <v>1480</v>
      </c>
      <c r="S8" s="56" t="s">
        <v>1480</v>
      </c>
      <c r="T8" s="56" t="s">
        <v>3835</v>
      </c>
      <c r="V8" s="56" t="s">
        <v>1480</v>
      </c>
      <c r="W8" s="56" t="s">
        <v>1480</v>
      </c>
      <c r="X8" s="56" t="s">
        <v>1480</v>
      </c>
      <c r="Y8" s="56" t="s">
        <v>1480</v>
      </c>
      <c r="Z8" s="18">
        <v>2</v>
      </c>
      <c r="AA8" s="18"/>
    </row>
    <row r="9" spans="1:40" x14ac:dyDescent="0.35">
      <c r="A9" s="40"/>
      <c r="B9" s="56" t="s">
        <v>3836</v>
      </c>
      <c r="C9" s="56" t="s">
        <v>1480</v>
      </c>
      <c r="D9" s="56" t="s">
        <v>1480</v>
      </c>
      <c r="E9" s="56" t="s">
        <v>1480</v>
      </c>
      <c r="F9" s="40"/>
      <c r="G9" s="56" t="s">
        <v>1480</v>
      </c>
      <c r="H9" s="56" t="s">
        <v>1480</v>
      </c>
      <c r="I9" s="56" t="s">
        <v>3837</v>
      </c>
      <c r="J9" s="56" t="s">
        <v>3838</v>
      </c>
      <c r="L9" s="56" t="s">
        <v>3839</v>
      </c>
      <c r="M9" s="56" t="s">
        <v>1480</v>
      </c>
      <c r="N9" s="56" t="s">
        <v>1480</v>
      </c>
      <c r="O9" s="56" t="e">
        <v>#N/A</v>
      </c>
      <c r="Q9" s="56" t="s">
        <v>1480</v>
      </c>
      <c r="R9" s="56" t="s">
        <v>1480</v>
      </c>
      <c r="S9" s="56" t="s">
        <v>1480</v>
      </c>
      <c r="T9" s="56" t="s">
        <v>3840</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3841</v>
      </c>
      <c r="I11" s="56" t="s">
        <v>3842</v>
      </c>
      <c r="J11" s="56" t="s">
        <v>3843</v>
      </c>
      <c r="L11" s="56" t="s">
        <v>1480</v>
      </c>
      <c r="M11" s="56" t="s">
        <v>1480</v>
      </c>
      <c r="N11" s="56" t="s">
        <v>1480</v>
      </c>
      <c r="O11" s="56" t="s">
        <v>1480</v>
      </c>
      <c r="Q11" s="56" t="s">
        <v>1480</v>
      </c>
      <c r="R11" s="56" t="s">
        <v>1480</v>
      </c>
      <c r="S11" s="56" t="s">
        <v>3844</v>
      </c>
      <c r="T11" s="56" t="s">
        <v>3845</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1480</v>
      </c>
      <c r="J12" s="56" t="s">
        <v>3846</v>
      </c>
      <c r="L12" s="56" t="s">
        <v>1480</v>
      </c>
      <c r="M12" s="56" t="s">
        <v>1480</v>
      </c>
      <c r="N12" s="56" t="s">
        <v>1480</v>
      </c>
      <c r="O12" s="56" t="s">
        <v>1480</v>
      </c>
      <c r="Q12" s="56" t="s">
        <v>1480</v>
      </c>
      <c r="R12" s="56" t="s">
        <v>3847</v>
      </c>
      <c r="S12" s="56" t="s">
        <v>3848</v>
      </c>
      <c r="T12" s="56" t="s">
        <v>3849</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1480</v>
      </c>
      <c r="J13" s="56" t="s">
        <v>3850</v>
      </c>
      <c r="L13" s="56" t="s">
        <v>1480</v>
      </c>
      <c r="M13" s="56" t="s">
        <v>1480</v>
      </c>
      <c r="N13" s="56" t="s">
        <v>1480</v>
      </c>
      <c r="O13" s="56" t="s">
        <v>1480</v>
      </c>
      <c r="Q13" s="56" t="s">
        <v>1480</v>
      </c>
      <c r="R13" s="56" t="s">
        <v>1480</v>
      </c>
      <c r="S13" s="56" t="s">
        <v>1480</v>
      </c>
      <c r="T13" s="56" t="s">
        <v>3851</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1480</v>
      </c>
      <c r="J14" s="56" t="s">
        <v>3852</v>
      </c>
      <c r="L14" s="56" t="s">
        <v>1480</v>
      </c>
      <c r="M14" s="56" t="s">
        <v>1480</v>
      </c>
      <c r="N14" s="56" t="s">
        <v>1480</v>
      </c>
      <c r="O14" s="56" t="s">
        <v>1480</v>
      </c>
      <c r="Q14" s="56" t="s">
        <v>1480</v>
      </c>
      <c r="R14" s="56" t="s">
        <v>1480</v>
      </c>
      <c r="S14" s="56" t="s">
        <v>1480</v>
      </c>
      <c r="T14" s="56" t="s">
        <v>3853</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1480</v>
      </c>
      <c r="J15" s="56" t="s">
        <v>3854</v>
      </c>
      <c r="L15" s="56" t="s">
        <v>1480</v>
      </c>
      <c r="M15" s="56" t="s">
        <v>1480</v>
      </c>
      <c r="N15" s="56" t="s">
        <v>1480</v>
      </c>
      <c r="O15" s="56" t="s">
        <v>1480</v>
      </c>
      <c r="Q15" s="56" t="s">
        <v>1480</v>
      </c>
      <c r="R15" s="56" t="s">
        <v>1480</v>
      </c>
      <c r="S15" s="56" t="s">
        <v>3855</v>
      </c>
      <c r="T15" s="56" t="s">
        <v>3856</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1480</v>
      </c>
      <c r="I16" s="56" t="s">
        <v>3857</v>
      </c>
      <c r="J16" s="56" t="s">
        <v>3858</v>
      </c>
      <c r="L16" s="56" t="s">
        <v>1480</v>
      </c>
      <c r="M16" s="56" t="s">
        <v>1480</v>
      </c>
      <c r="N16" s="56" t="s">
        <v>1480</v>
      </c>
      <c r="O16" s="56" t="s">
        <v>1480</v>
      </c>
      <c r="Q16" s="56" t="s">
        <v>1480</v>
      </c>
      <c r="R16" s="56" t="s">
        <v>1480</v>
      </c>
      <c r="S16" s="56" t="s">
        <v>3859</v>
      </c>
      <c r="T16" s="56" t="s">
        <v>3860</v>
      </c>
      <c r="V16" s="56" t="s">
        <v>1480</v>
      </c>
      <c r="W16" s="56" t="s">
        <v>1480</v>
      </c>
      <c r="X16" s="56" t="s">
        <v>1480</v>
      </c>
      <c r="Y16" s="56" t="s">
        <v>1480</v>
      </c>
      <c r="Z16" s="18">
        <v>2</v>
      </c>
      <c r="AA16" s="18"/>
    </row>
    <row r="17" spans="1:34" x14ac:dyDescent="0.35">
      <c r="A17" s="40"/>
      <c r="B17" s="56" t="s">
        <v>1480</v>
      </c>
      <c r="C17" s="56" t="s">
        <v>1480</v>
      </c>
      <c r="D17" s="56" t="s">
        <v>1480</v>
      </c>
      <c r="E17" s="56" t="s">
        <v>1480</v>
      </c>
      <c r="F17" s="40"/>
      <c r="G17" s="56" t="s">
        <v>1480</v>
      </c>
      <c r="H17" s="56" t="s">
        <v>1480</v>
      </c>
      <c r="I17" s="56" t="s">
        <v>3861</v>
      </c>
      <c r="J17" s="56" t="s">
        <v>3862</v>
      </c>
      <c r="L17" s="56" t="s">
        <v>1480</v>
      </c>
      <c r="M17" s="56" t="s">
        <v>1480</v>
      </c>
      <c r="N17" s="56" t="s">
        <v>1480</v>
      </c>
      <c r="O17" s="56" t="s">
        <v>1480</v>
      </c>
      <c r="Q17" s="56" t="s">
        <v>1480</v>
      </c>
      <c r="R17" s="56" t="s">
        <v>1480</v>
      </c>
      <c r="S17" s="56" t="s">
        <v>3863</v>
      </c>
      <c r="T17" s="56" t="s">
        <v>3864</v>
      </c>
      <c r="V17" s="56" t="s">
        <v>1480</v>
      </c>
      <c r="W17" s="56" t="s">
        <v>1480</v>
      </c>
      <c r="X17" s="56" t="s">
        <v>1480</v>
      </c>
      <c r="Y17" s="56" t="s">
        <v>1480</v>
      </c>
      <c r="Z17" s="18">
        <v>1</v>
      </c>
      <c r="AA17" s="18"/>
    </row>
    <row r="19" spans="1:34" x14ac:dyDescent="0.35">
      <c r="A19" s="40"/>
      <c r="B19" s="56" t="s">
        <v>3865</v>
      </c>
      <c r="C19" s="56" t="s">
        <v>1480</v>
      </c>
      <c r="D19" s="56" t="s">
        <v>1480</v>
      </c>
      <c r="E19" s="56" t="e">
        <v>#N/A</v>
      </c>
      <c r="F19" s="40"/>
      <c r="G19" s="56" t="s">
        <v>1480</v>
      </c>
      <c r="H19" s="56" t="s">
        <v>3866</v>
      </c>
      <c r="I19" s="56" t="s">
        <v>3867</v>
      </c>
      <c r="J19" s="56" t="s">
        <v>3868</v>
      </c>
      <c r="L19" s="56" t="s">
        <v>3869</v>
      </c>
      <c r="M19" s="56" t="s">
        <v>3870</v>
      </c>
      <c r="N19" s="56" t="s">
        <v>1480</v>
      </c>
      <c r="O19" s="56" t="s">
        <v>1480</v>
      </c>
      <c r="Q19" s="56" t="s">
        <v>3871</v>
      </c>
      <c r="R19" s="56" t="s">
        <v>3872</v>
      </c>
      <c r="S19" s="56" t="s">
        <v>3873</v>
      </c>
      <c r="T19" s="56" t="s">
        <v>3874</v>
      </c>
      <c r="V19" s="56" t="s">
        <v>1480</v>
      </c>
      <c r="W19" s="56" t="s">
        <v>1480</v>
      </c>
      <c r="X19" s="56" t="s">
        <v>1480</v>
      </c>
      <c r="Y19" s="56" t="s">
        <v>1480</v>
      </c>
      <c r="Z19" s="18">
        <v>7</v>
      </c>
      <c r="AA19" s="18"/>
    </row>
    <row r="20" spans="1:34" x14ac:dyDescent="0.35">
      <c r="A20" s="40"/>
      <c r="B20" s="56" t="s">
        <v>3875</v>
      </c>
      <c r="C20" s="56" t="s">
        <v>3876</v>
      </c>
      <c r="D20" s="56" t="s">
        <v>3877</v>
      </c>
      <c r="E20" s="56" t="s">
        <v>3878</v>
      </c>
      <c r="F20" s="40"/>
      <c r="G20" s="56" t="s">
        <v>1480</v>
      </c>
      <c r="H20" s="56" t="s">
        <v>1480</v>
      </c>
      <c r="I20" s="56" t="s">
        <v>3879</v>
      </c>
      <c r="J20" s="56" t="s">
        <v>3880</v>
      </c>
      <c r="L20" s="56" t="s">
        <v>3881</v>
      </c>
      <c r="M20" s="56" t="s">
        <v>1480</v>
      </c>
      <c r="N20" s="56" t="s">
        <v>1480</v>
      </c>
      <c r="O20" s="56" t="s">
        <v>1480</v>
      </c>
      <c r="Q20" s="56" t="s">
        <v>1480</v>
      </c>
      <c r="R20" s="56" t="s">
        <v>1480</v>
      </c>
      <c r="S20" s="56" t="s">
        <v>1480</v>
      </c>
      <c r="T20" s="56" t="s">
        <v>3882</v>
      </c>
      <c r="V20" s="56" t="s">
        <v>1480</v>
      </c>
      <c r="W20" s="56" t="s">
        <v>1480</v>
      </c>
      <c r="X20" s="56" t="s">
        <v>1480</v>
      </c>
      <c r="Y20" s="56" t="s">
        <v>1480</v>
      </c>
      <c r="Z20" s="18">
        <v>6</v>
      </c>
      <c r="AA20" s="18"/>
    </row>
    <row r="21" spans="1:34" x14ac:dyDescent="0.35">
      <c r="A21" s="40"/>
      <c r="B21" s="56" t="s">
        <v>3883</v>
      </c>
      <c r="C21" s="56" t="s">
        <v>1480</v>
      </c>
      <c r="D21" s="56" t="s">
        <v>1480</v>
      </c>
      <c r="E21" s="56" t="e">
        <v>#N/A</v>
      </c>
      <c r="F21" s="40"/>
      <c r="G21" s="56" t="s">
        <v>1480</v>
      </c>
      <c r="H21" s="56" t="s">
        <v>1480</v>
      </c>
      <c r="I21" s="56" t="s">
        <v>3884</v>
      </c>
      <c r="J21" s="56" t="s">
        <v>3885</v>
      </c>
      <c r="L21" s="56" t="s">
        <v>3886</v>
      </c>
      <c r="M21" s="56" t="s">
        <v>3887</v>
      </c>
      <c r="N21" s="56" t="s">
        <v>3888</v>
      </c>
      <c r="O21" s="56" t="s">
        <v>1480</v>
      </c>
      <c r="Q21" s="56" t="s">
        <v>1480</v>
      </c>
      <c r="R21" s="56" t="s">
        <v>1480</v>
      </c>
      <c r="S21" s="56" t="s">
        <v>3889</v>
      </c>
      <c r="T21" s="56" t="s">
        <v>3890</v>
      </c>
      <c r="V21" s="56" t="s">
        <v>1480</v>
      </c>
      <c r="W21" s="56" t="s">
        <v>1480</v>
      </c>
      <c r="X21" s="56" t="s">
        <v>1480</v>
      </c>
      <c r="Y21" s="56" t="s">
        <v>1480</v>
      </c>
      <c r="Z21" s="18">
        <v>5</v>
      </c>
      <c r="AA21" s="18"/>
    </row>
    <row r="22" spans="1:34" x14ac:dyDescent="0.35">
      <c r="A22" s="40">
        <v>3</v>
      </c>
      <c r="B22" s="56" t="s">
        <v>3891</v>
      </c>
      <c r="C22" s="56" t="s">
        <v>3892</v>
      </c>
      <c r="D22" s="56" t="s">
        <v>1480</v>
      </c>
      <c r="E22" s="56" t="s">
        <v>1480</v>
      </c>
      <c r="F22" s="40"/>
      <c r="G22" s="56" t="s">
        <v>1480</v>
      </c>
      <c r="H22" s="56" t="s">
        <v>1480</v>
      </c>
      <c r="I22" s="56" t="s">
        <v>3893</v>
      </c>
      <c r="J22" s="56" t="s">
        <v>3894</v>
      </c>
      <c r="L22" s="56" t="s">
        <v>3895</v>
      </c>
      <c r="M22" s="56" t="s">
        <v>3896</v>
      </c>
      <c r="N22" s="56" t="s">
        <v>3897</v>
      </c>
      <c r="O22" s="56" t="s">
        <v>3898</v>
      </c>
      <c r="Q22" s="56" t="s">
        <v>1480</v>
      </c>
      <c r="R22" s="56" t="s">
        <v>1480</v>
      </c>
      <c r="S22" s="56" t="s">
        <v>1480</v>
      </c>
      <c r="T22" s="56" t="s">
        <v>3899</v>
      </c>
      <c r="V22" s="56" t="s">
        <v>1480</v>
      </c>
      <c r="W22" s="56" t="s">
        <v>1480</v>
      </c>
      <c r="X22" s="56" t="s">
        <v>1480</v>
      </c>
      <c r="Y22" s="56" t="s">
        <v>1480</v>
      </c>
      <c r="Z22" s="18">
        <v>4</v>
      </c>
      <c r="AA22" s="18"/>
    </row>
    <row r="23" spans="1:34" x14ac:dyDescent="0.35">
      <c r="A23" s="40"/>
      <c r="B23" s="56" t="s">
        <v>3900</v>
      </c>
      <c r="C23" s="56" t="s">
        <v>3297</v>
      </c>
      <c r="D23" s="56" t="s">
        <v>1480</v>
      </c>
      <c r="E23" s="56" t="s">
        <v>1480</v>
      </c>
      <c r="F23" s="40"/>
      <c r="G23" s="56" t="s">
        <v>1480</v>
      </c>
      <c r="H23" s="56" t="s">
        <v>1480</v>
      </c>
      <c r="I23" s="56" t="s">
        <v>3901</v>
      </c>
      <c r="J23" s="56" t="s">
        <v>3902</v>
      </c>
      <c r="L23" s="56" t="s">
        <v>3903</v>
      </c>
      <c r="M23" s="56" t="s">
        <v>3904</v>
      </c>
      <c r="N23" s="56" t="s">
        <v>1480</v>
      </c>
      <c r="O23" s="56" t="s">
        <v>1480</v>
      </c>
      <c r="Q23" s="56" t="s">
        <v>1480</v>
      </c>
      <c r="R23" s="56" t="s">
        <v>1480</v>
      </c>
      <c r="S23" s="56" t="s">
        <v>1480</v>
      </c>
      <c r="T23" s="56" t="s">
        <v>3905</v>
      </c>
      <c r="V23" s="56" t="s">
        <v>1480</v>
      </c>
      <c r="W23" s="56" t="s">
        <v>1480</v>
      </c>
      <c r="X23" s="56" t="s">
        <v>1480</v>
      </c>
      <c r="Y23" s="56" t="s">
        <v>1480</v>
      </c>
      <c r="Z23" s="18">
        <v>3</v>
      </c>
      <c r="AA23" s="18"/>
    </row>
    <row r="24" spans="1:34" x14ac:dyDescent="0.35">
      <c r="A24" s="40"/>
      <c r="B24" s="56" t="s">
        <v>3906</v>
      </c>
      <c r="C24" s="56" t="s">
        <v>3907</v>
      </c>
      <c r="D24" s="56" t="s">
        <v>1480</v>
      </c>
      <c r="E24" s="56" t="s">
        <v>1480</v>
      </c>
      <c r="F24" s="40"/>
      <c r="G24" s="56" t="s">
        <v>1480</v>
      </c>
      <c r="H24" s="56" t="s">
        <v>1480</v>
      </c>
      <c r="I24" s="56" t="s">
        <v>3908</v>
      </c>
      <c r="J24" s="56" t="s">
        <v>3909</v>
      </c>
      <c r="L24" s="56" t="s">
        <v>3910</v>
      </c>
      <c r="M24" s="56" t="s">
        <v>3911</v>
      </c>
      <c r="N24" s="56" t="s">
        <v>3912</v>
      </c>
      <c r="O24" s="56" t="s">
        <v>3913</v>
      </c>
      <c r="Q24" s="56" t="s">
        <v>1480</v>
      </c>
      <c r="R24" s="56" t="s">
        <v>1480</v>
      </c>
      <c r="S24" s="56" t="s">
        <v>3914</v>
      </c>
      <c r="T24" s="56" t="s">
        <v>3915</v>
      </c>
      <c r="V24" s="56" t="s">
        <v>1480</v>
      </c>
      <c r="W24" s="56" t="s">
        <v>1480</v>
      </c>
      <c r="X24" s="56" t="s">
        <v>1480</v>
      </c>
      <c r="Y24" s="56" t="s">
        <v>1480</v>
      </c>
      <c r="Z24" s="18">
        <v>2</v>
      </c>
      <c r="AA24" s="18"/>
    </row>
    <row r="25" spans="1:34" x14ac:dyDescent="0.35">
      <c r="A25" s="40"/>
      <c r="B25" s="56" t="s">
        <v>3916</v>
      </c>
      <c r="C25" s="56" t="s">
        <v>3592</v>
      </c>
      <c r="D25" s="56" t="s">
        <v>3917</v>
      </c>
      <c r="E25" s="56" t="s">
        <v>1480</v>
      </c>
      <c r="F25" s="40"/>
      <c r="G25" s="56" t="s">
        <v>1480</v>
      </c>
      <c r="H25" s="56" t="s">
        <v>1480</v>
      </c>
      <c r="I25" s="56" t="s">
        <v>3918</v>
      </c>
      <c r="J25" s="56" t="s">
        <v>3919</v>
      </c>
      <c r="L25" s="56" t="s">
        <v>3920</v>
      </c>
      <c r="M25" s="56" t="s">
        <v>3921</v>
      </c>
      <c r="N25" s="56" t="s">
        <v>3922</v>
      </c>
      <c r="O25" s="56" t="s">
        <v>1480</v>
      </c>
      <c r="Q25" s="56" t="s">
        <v>1480</v>
      </c>
      <c r="R25" s="56" t="s">
        <v>1480</v>
      </c>
      <c r="S25" s="56" t="s">
        <v>1480</v>
      </c>
      <c r="T25" s="56" t="s">
        <v>3923</v>
      </c>
      <c r="V25" s="56" t="s">
        <v>1480</v>
      </c>
      <c r="W25" s="56" t="s">
        <v>1480</v>
      </c>
      <c r="X25" s="56" t="s">
        <v>1480</v>
      </c>
      <c r="Y25" s="56" t="s">
        <v>1480</v>
      </c>
      <c r="Z25" s="18">
        <v>1</v>
      </c>
      <c r="AA25" s="18"/>
    </row>
    <row r="26" spans="1:34"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c r="AH26" s="18" t="s">
        <v>3611</v>
      </c>
    </row>
    <row r="27" spans="1:34" x14ac:dyDescent="0.35">
      <c r="A27" s="1"/>
      <c r="B27" s="1"/>
      <c r="C27" s="1"/>
      <c r="D27" s="1"/>
      <c r="E27" s="1"/>
      <c r="F27" s="1"/>
      <c r="G27" s="1"/>
      <c r="H27" s="1"/>
      <c r="I27" s="1"/>
      <c r="J27" s="1"/>
      <c r="L27" s="1"/>
      <c r="M27" s="1"/>
      <c r="N27" s="1"/>
      <c r="O27" s="1"/>
      <c r="Q27" s="1"/>
      <c r="AA27" s="128" t="s">
        <v>1606</v>
      </c>
      <c r="AB27" s="51" t="s">
        <v>1175</v>
      </c>
      <c r="AC27" s="128" t="s">
        <v>413</v>
      </c>
      <c r="AD27" s="129" t="s">
        <v>413</v>
      </c>
      <c r="AE27" s="50" t="s">
        <v>413</v>
      </c>
      <c r="AF27" s="130"/>
      <c r="AG27" s="131" t="s">
        <v>1636</v>
      </c>
      <c r="AH27" s="146"/>
    </row>
    <row r="28" spans="1:34" x14ac:dyDescent="0.35">
      <c r="AA28" s="128" t="s">
        <v>1606</v>
      </c>
      <c r="AB28" s="51" t="s">
        <v>1176</v>
      </c>
      <c r="AC28" s="128" t="s">
        <v>413</v>
      </c>
      <c r="AD28" s="129" t="s">
        <v>413</v>
      </c>
      <c r="AE28" s="50" t="s">
        <v>413</v>
      </c>
      <c r="AF28" s="130"/>
      <c r="AG28" s="131" t="s">
        <v>1636</v>
      </c>
      <c r="AH28" s="146"/>
    </row>
    <row r="29" spans="1:34" x14ac:dyDescent="0.35">
      <c r="AA29" s="128" t="s">
        <v>1606</v>
      </c>
      <c r="AB29" s="51" t="s">
        <v>1177</v>
      </c>
      <c r="AC29" s="128" t="s">
        <v>413</v>
      </c>
      <c r="AD29" s="129" t="s">
        <v>413</v>
      </c>
      <c r="AE29" s="50" t="s">
        <v>413</v>
      </c>
      <c r="AF29" s="130"/>
      <c r="AG29" s="131" t="s">
        <v>1636</v>
      </c>
      <c r="AH29" s="146"/>
    </row>
    <row r="30" spans="1:34" x14ac:dyDescent="0.35">
      <c r="AA30" s="128" t="s">
        <v>1606</v>
      </c>
      <c r="AB30" s="51" t="s">
        <v>1178</v>
      </c>
      <c r="AC30" s="128" t="s">
        <v>413</v>
      </c>
      <c r="AD30" s="129" t="s">
        <v>413</v>
      </c>
      <c r="AE30" s="50" t="s">
        <v>413</v>
      </c>
      <c r="AF30" s="130"/>
      <c r="AG30" s="131" t="s">
        <v>1636</v>
      </c>
      <c r="AH30" s="146"/>
    </row>
    <row r="31" spans="1:34" x14ac:dyDescent="0.35">
      <c r="AA31" s="128" t="s">
        <v>1607</v>
      </c>
      <c r="AB31" s="51" t="s">
        <v>1179</v>
      </c>
      <c r="AC31" s="128" t="s">
        <v>413</v>
      </c>
      <c r="AD31" s="129" t="s">
        <v>413</v>
      </c>
      <c r="AE31" s="50" t="s">
        <v>413</v>
      </c>
      <c r="AF31" s="130"/>
      <c r="AG31" s="131" t="s">
        <v>1636</v>
      </c>
      <c r="AH31" s="146"/>
    </row>
    <row r="32" spans="1:34" x14ac:dyDescent="0.35">
      <c r="AA32" s="128" t="s">
        <v>1607</v>
      </c>
      <c r="AB32" s="51" t="s">
        <v>1180</v>
      </c>
      <c r="AC32" s="128" t="s">
        <v>413</v>
      </c>
      <c r="AD32" s="129" t="s">
        <v>413</v>
      </c>
      <c r="AE32" s="50" t="s">
        <v>413</v>
      </c>
      <c r="AF32" s="130"/>
      <c r="AG32" s="131" t="s">
        <v>1636</v>
      </c>
      <c r="AH32" s="146"/>
    </row>
    <row r="33" spans="27:34" x14ac:dyDescent="0.35">
      <c r="AA33" s="128" t="s">
        <v>1607</v>
      </c>
      <c r="AB33" s="51" t="s">
        <v>1181</v>
      </c>
      <c r="AC33" s="128" t="s">
        <v>413</v>
      </c>
      <c r="AD33" s="129" t="s">
        <v>413</v>
      </c>
      <c r="AE33" s="50" t="s">
        <v>413</v>
      </c>
      <c r="AF33" s="130"/>
      <c r="AG33" s="131" t="s">
        <v>1636</v>
      </c>
      <c r="AH33" s="146"/>
    </row>
    <row r="34" spans="27:34" x14ac:dyDescent="0.35">
      <c r="AA34" s="128" t="s">
        <v>1607</v>
      </c>
      <c r="AB34" s="51" t="s">
        <v>1182</v>
      </c>
      <c r="AC34" s="128" t="s">
        <v>413</v>
      </c>
      <c r="AD34" s="129" t="s">
        <v>413</v>
      </c>
      <c r="AE34" s="50" t="s">
        <v>413</v>
      </c>
      <c r="AF34" s="130"/>
      <c r="AG34" s="131" t="s">
        <v>1636</v>
      </c>
      <c r="AH34" s="146"/>
    </row>
    <row r="35" spans="27:34" x14ac:dyDescent="0.35">
      <c r="AA35" s="128" t="s">
        <v>1608</v>
      </c>
      <c r="AB35" s="51" t="s">
        <v>1183</v>
      </c>
      <c r="AC35" s="128" t="s">
        <v>413</v>
      </c>
      <c r="AD35" s="129" t="s">
        <v>413</v>
      </c>
      <c r="AE35" s="50" t="s">
        <v>413</v>
      </c>
      <c r="AF35" s="130"/>
      <c r="AG35" s="131" t="s">
        <v>1636</v>
      </c>
      <c r="AH35" s="146"/>
    </row>
    <row r="36" spans="27:34" x14ac:dyDescent="0.35">
      <c r="AA36" s="128" t="s">
        <v>1608</v>
      </c>
      <c r="AB36" s="51" t="s">
        <v>1184</v>
      </c>
      <c r="AC36" s="128" t="s">
        <v>413</v>
      </c>
      <c r="AD36" s="129" t="s">
        <v>413</v>
      </c>
      <c r="AE36" s="50" t="s">
        <v>413</v>
      </c>
      <c r="AF36" s="130"/>
      <c r="AG36" s="131" t="s">
        <v>1636</v>
      </c>
      <c r="AH36" s="146"/>
    </row>
    <row r="37" spans="27:34" x14ac:dyDescent="0.35">
      <c r="AA37" s="128" t="s">
        <v>1608</v>
      </c>
      <c r="AB37" s="51" t="s">
        <v>1185</v>
      </c>
      <c r="AC37" s="128" t="s">
        <v>413</v>
      </c>
      <c r="AD37" s="129" t="s">
        <v>413</v>
      </c>
      <c r="AE37" s="50" t="s">
        <v>413</v>
      </c>
      <c r="AF37" s="130"/>
      <c r="AG37" s="131" t="s">
        <v>1636</v>
      </c>
      <c r="AH37" s="146"/>
    </row>
    <row r="38" spans="27:34" x14ac:dyDescent="0.35">
      <c r="AA38" s="128" t="s">
        <v>1608</v>
      </c>
      <c r="AB38" s="51" t="s">
        <v>1186</v>
      </c>
      <c r="AC38" s="128" t="s">
        <v>413</v>
      </c>
      <c r="AD38" s="129" t="s">
        <v>413</v>
      </c>
      <c r="AE38" s="50" t="s">
        <v>413</v>
      </c>
      <c r="AF38" s="130"/>
      <c r="AG38" s="131" t="s">
        <v>1636</v>
      </c>
      <c r="AH38" s="146"/>
    </row>
    <row r="39" spans="27:34" x14ac:dyDescent="0.35">
      <c r="AA39" s="128" t="s">
        <v>1609</v>
      </c>
      <c r="AB39" s="51" t="s">
        <v>1187</v>
      </c>
      <c r="AC39" s="128" t="s">
        <v>413</v>
      </c>
      <c r="AD39" s="129" t="s">
        <v>413</v>
      </c>
      <c r="AE39" s="50" t="s">
        <v>413</v>
      </c>
      <c r="AF39" s="130"/>
      <c r="AG39" s="131" t="s">
        <v>1636</v>
      </c>
      <c r="AH39" s="146"/>
    </row>
    <row r="40" spans="27:34" x14ac:dyDescent="0.35">
      <c r="AA40" s="128" t="s">
        <v>1609</v>
      </c>
      <c r="AB40" s="51" t="s">
        <v>1188</v>
      </c>
      <c r="AC40" s="128" t="s">
        <v>413</v>
      </c>
      <c r="AD40" s="129" t="s">
        <v>413</v>
      </c>
      <c r="AE40" s="50" t="s">
        <v>413</v>
      </c>
      <c r="AF40" s="130"/>
      <c r="AG40" s="131" t="s">
        <v>1636</v>
      </c>
      <c r="AH40" s="146"/>
    </row>
    <row r="41" spans="27:34" x14ac:dyDescent="0.35">
      <c r="AA41" s="128" t="s">
        <v>1609</v>
      </c>
      <c r="AB41" s="51" t="s">
        <v>1189</v>
      </c>
      <c r="AC41" s="128" t="s">
        <v>413</v>
      </c>
      <c r="AD41" s="129" t="s">
        <v>413</v>
      </c>
      <c r="AE41" s="50" t="s">
        <v>413</v>
      </c>
      <c r="AF41" s="130"/>
      <c r="AG41" s="131" t="s">
        <v>1636</v>
      </c>
      <c r="AH41" s="146"/>
    </row>
    <row r="42" spans="27:34" x14ac:dyDescent="0.35">
      <c r="AA42" s="128" t="s">
        <v>1609</v>
      </c>
      <c r="AB42" s="51" t="s">
        <v>1190</v>
      </c>
      <c r="AC42" s="128" t="s">
        <v>413</v>
      </c>
      <c r="AD42" s="129" t="s">
        <v>413</v>
      </c>
      <c r="AE42" s="50" t="s">
        <v>413</v>
      </c>
      <c r="AF42" s="130"/>
      <c r="AG42" s="131" t="s">
        <v>1636</v>
      </c>
      <c r="AH42" s="146"/>
    </row>
    <row r="43" spans="27:34" x14ac:dyDescent="0.35">
      <c r="AA43" s="128" t="s">
        <v>1610</v>
      </c>
      <c r="AB43" s="51" t="s">
        <v>1191</v>
      </c>
      <c r="AC43" s="128" t="s">
        <v>413</v>
      </c>
      <c r="AD43" s="129" t="s">
        <v>413</v>
      </c>
      <c r="AE43" s="50" t="s">
        <v>413</v>
      </c>
      <c r="AF43" s="130"/>
      <c r="AG43" s="131" t="s">
        <v>1636</v>
      </c>
      <c r="AH43" s="146"/>
    </row>
    <row r="44" spans="27:34" x14ac:dyDescent="0.35">
      <c r="AA44" s="128" t="s">
        <v>1610</v>
      </c>
      <c r="AB44" s="51" t="s">
        <v>1192</v>
      </c>
      <c r="AC44" s="128" t="s">
        <v>413</v>
      </c>
      <c r="AD44" s="129" t="s">
        <v>413</v>
      </c>
      <c r="AE44" s="50" t="s">
        <v>413</v>
      </c>
      <c r="AF44" s="130"/>
      <c r="AG44" s="131" t="s">
        <v>1636</v>
      </c>
      <c r="AH44" s="146"/>
    </row>
    <row r="45" spans="27:34" x14ac:dyDescent="0.35">
      <c r="AA45" s="128" t="s">
        <v>1610</v>
      </c>
      <c r="AB45" s="51" t="s">
        <v>1193</v>
      </c>
      <c r="AC45" s="128" t="s">
        <v>413</v>
      </c>
      <c r="AD45" s="129" t="s">
        <v>413</v>
      </c>
      <c r="AE45" s="50" t="s">
        <v>413</v>
      </c>
      <c r="AF45" s="130"/>
      <c r="AG45" s="131" t="s">
        <v>1636</v>
      </c>
      <c r="AH45" s="146"/>
    </row>
    <row r="46" spans="27:34" x14ac:dyDescent="0.35">
      <c r="AA46" s="128" t="s">
        <v>1610</v>
      </c>
      <c r="AB46" s="51" t="s">
        <v>1194</v>
      </c>
      <c r="AC46" s="128" t="s">
        <v>413</v>
      </c>
      <c r="AD46" s="129" t="s">
        <v>413</v>
      </c>
      <c r="AE46" s="50" t="s">
        <v>413</v>
      </c>
      <c r="AF46" s="130"/>
      <c r="AG46" s="131" t="s">
        <v>1636</v>
      </c>
      <c r="AH46" s="146"/>
    </row>
    <row r="47" spans="27:34" x14ac:dyDescent="0.35">
      <c r="AA47" s="128" t="s">
        <v>1611</v>
      </c>
      <c r="AB47" s="51" t="s">
        <v>1195</v>
      </c>
      <c r="AC47" s="128" t="s">
        <v>413</v>
      </c>
      <c r="AD47" s="129" t="s">
        <v>413</v>
      </c>
      <c r="AE47" s="50" t="s">
        <v>413</v>
      </c>
      <c r="AF47" s="130"/>
      <c r="AG47" s="131" t="s">
        <v>1636</v>
      </c>
      <c r="AH47" s="146"/>
    </row>
    <row r="48" spans="27:34" x14ac:dyDescent="0.35">
      <c r="AA48" s="128" t="s">
        <v>1611</v>
      </c>
      <c r="AB48" s="51" t="s">
        <v>1196</v>
      </c>
      <c r="AC48" s="128" t="s">
        <v>413</v>
      </c>
      <c r="AD48" s="129" t="s">
        <v>413</v>
      </c>
      <c r="AE48" s="50" t="s">
        <v>413</v>
      </c>
      <c r="AF48" s="130"/>
      <c r="AG48" s="131" t="s">
        <v>1636</v>
      </c>
      <c r="AH48" s="146"/>
    </row>
    <row r="49" spans="27:34" x14ac:dyDescent="0.35">
      <c r="AA49" s="128" t="s">
        <v>1611</v>
      </c>
      <c r="AB49" s="51" t="s">
        <v>1197</v>
      </c>
      <c r="AC49" s="128" t="s">
        <v>413</v>
      </c>
      <c r="AD49" s="129" t="s">
        <v>413</v>
      </c>
      <c r="AE49" s="50" t="s">
        <v>413</v>
      </c>
      <c r="AF49" s="130"/>
      <c r="AG49" s="131" t="s">
        <v>1636</v>
      </c>
      <c r="AH49" s="146"/>
    </row>
    <row r="50" spans="27:34" x14ac:dyDescent="0.35">
      <c r="AA50" s="128" t="s">
        <v>1611</v>
      </c>
      <c r="AB50" s="51" t="s">
        <v>1198</v>
      </c>
      <c r="AC50" s="128" t="s">
        <v>413</v>
      </c>
      <c r="AD50" s="129" t="s">
        <v>413</v>
      </c>
      <c r="AE50" s="50" t="s">
        <v>413</v>
      </c>
      <c r="AF50" s="130"/>
      <c r="AG50" s="131" t="s">
        <v>1636</v>
      </c>
      <c r="AH50" s="146"/>
    </row>
    <row r="51" spans="27:34" x14ac:dyDescent="0.35">
      <c r="AA51" s="128" t="s">
        <v>1612</v>
      </c>
      <c r="AB51" s="51" t="s">
        <v>1199</v>
      </c>
      <c r="AC51" s="128" t="s">
        <v>413</v>
      </c>
      <c r="AD51" s="129" t="s">
        <v>413</v>
      </c>
      <c r="AE51" s="50" t="s">
        <v>413</v>
      </c>
      <c r="AF51" s="130"/>
      <c r="AG51" s="131" t="s">
        <v>1636</v>
      </c>
      <c r="AH51" s="146"/>
    </row>
    <row r="52" spans="27:34" x14ac:dyDescent="0.35">
      <c r="AA52" s="128" t="s">
        <v>1612</v>
      </c>
      <c r="AB52" s="51" t="s">
        <v>1200</v>
      </c>
      <c r="AC52" s="128" t="s">
        <v>413</v>
      </c>
      <c r="AD52" s="129" t="s">
        <v>413</v>
      </c>
      <c r="AE52" s="50" t="s">
        <v>413</v>
      </c>
      <c r="AF52" s="130"/>
      <c r="AG52" s="131" t="s">
        <v>1636</v>
      </c>
      <c r="AH52" s="146"/>
    </row>
    <row r="53" spans="27:34" x14ac:dyDescent="0.35">
      <c r="AA53" s="128" t="s">
        <v>1612</v>
      </c>
      <c r="AB53" s="51" t="s">
        <v>1201</v>
      </c>
      <c r="AC53" s="128" t="s">
        <v>413</v>
      </c>
      <c r="AD53" s="129" t="s">
        <v>413</v>
      </c>
      <c r="AE53" s="50" t="s">
        <v>413</v>
      </c>
      <c r="AF53" s="130"/>
      <c r="AG53" s="131" t="s">
        <v>1636</v>
      </c>
      <c r="AH53" s="146"/>
    </row>
    <row r="54" spans="27:34" x14ac:dyDescent="0.35">
      <c r="AA54" s="128" t="s">
        <v>1612</v>
      </c>
      <c r="AB54" s="51" t="s">
        <v>1202</v>
      </c>
      <c r="AC54" s="128" t="s">
        <v>413</v>
      </c>
      <c r="AD54" s="129" t="s">
        <v>413</v>
      </c>
      <c r="AE54" s="50" t="s">
        <v>413</v>
      </c>
      <c r="AF54" s="130"/>
      <c r="AG54" s="131" t="s">
        <v>1636</v>
      </c>
      <c r="AH54" s="146"/>
    </row>
    <row r="55" spans="27:34" x14ac:dyDescent="0.35">
      <c r="AA55" s="128" t="s">
        <v>1613</v>
      </c>
      <c r="AB55" s="51" t="s">
        <v>1203</v>
      </c>
      <c r="AC55" s="128" t="s">
        <v>413</v>
      </c>
      <c r="AD55" s="129" t="s">
        <v>413</v>
      </c>
      <c r="AE55" s="50" t="s">
        <v>413</v>
      </c>
      <c r="AF55" s="130"/>
      <c r="AG55" s="131" t="s">
        <v>1636</v>
      </c>
      <c r="AH55" s="146"/>
    </row>
    <row r="56" spans="27:34" x14ac:dyDescent="0.35">
      <c r="AA56" s="128" t="s">
        <v>1613</v>
      </c>
      <c r="AB56" s="51" t="s">
        <v>1204</v>
      </c>
      <c r="AC56" s="128" t="s">
        <v>413</v>
      </c>
      <c r="AD56" s="129" t="s">
        <v>413</v>
      </c>
      <c r="AE56" s="50" t="s">
        <v>413</v>
      </c>
      <c r="AF56" s="130"/>
      <c r="AG56" s="131" t="s">
        <v>1636</v>
      </c>
      <c r="AH56" s="146"/>
    </row>
    <row r="57" spans="27:34" x14ac:dyDescent="0.35">
      <c r="AA57" s="128" t="s">
        <v>1613</v>
      </c>
      <c r="AB57" s="51" t="s">
        <v>1205</v>
      </c>
      <c r="AC57" s="128" t="s">
        <v>413</v>
      </c>
      <c r="AD57" s="129" t="s">
        <v>413</v>
      </c>
      <c r="AE57" s="50" t="s">
        <v>413</v>
      </c>
      <c r="AF57" s="130"/>
      <c r="AG57" s="131" t="s">
        <v>1636</v>
      </c>
      <c r="AH57" s="146"/>
    </row>
    <row r="58" spans="27:34" x14ac:dyDescent="0.35">
      <c r="AA58" s="128" t="s">
        <v>1613</v>
      </c>
      <c r="AB58" s="51" t="s">
        <v>1206</v>
      </c>
      <c r="AC58" s="128" t="s">
        <v>413</v>
      </c>
      <c r="AD58" s="129" t="s">
        <v>413</v>
      </c>
      <c r="AE58" s="50" t="s">
        <v>413</v>
      </c>
      <c r="AF58" s="130"/>
      <c r="AG58" s="131" t="s">
        <v>1636</v>
      </c>
      <c r="AH58" s="146"/>
    </row>
    <row r="59" spans="27:34" x14ac:dyDescent="0.35">
      <c r="AA59" s="128" t="s">
        <v>1614</v>
      </c>
      <c r="AB59" s="51" t="s">
        <v>1207</v>
      </c>
      <c r="AC59" s="128" t="s">
        <v>413</v>
      </c>
      <c r="AD59" s="129" t="s">
        <v>413</v>
      </c>
      <c r="AE59" s="50" t="s">
        <v>413</v>
      </c>
      <c r="AF59" s="130"/>
      <c r="AG59" s="131" t="s">
        <v>1636</v>
      </c>
      <c r="AH59" s="146"/>
    </row>
    <row r="60" spans="27:34" x14ac:dyDescent="0.35">
      <c r="AA60" s="128" t="s">
        <v>1614</v>
      </c>
      <c r="AB60" s="51" t="s">
        <v>1208</v>
      </c>
      <c r="AC60" s="128" t="s">
        <v>413</v>
      </c>
      <c r="AD60" s="129" t="s">
        <v>413</v>
      </c>
      <c r="AE60" s="50" t="s">
        <v>413</v>
      </c>
      <c r="AF60" s="130"/>
      <c r="AG60" s="131" t="s">
        <v>1636</v>
      </c>
      <c r="AH60" s="146"/>
    </row>
    <row r="61" spans="27:34" x14ac:dyDescent="0.35">
      <c r="AA61" s="128" t="s">
        <v>1614</v>
      </c>
      <c r="AB61" s="51" t="s">
        <v>1209</v>
      </c>
      <c r="AC61" s="128" t="s">
        <v>413</v>
      </c>
      <c r="AD61" s="129" t="s">
        <v>413</v>
      </c>
      <c r="AE61" s="50" t="s">
        <v>413</v>
      </c>
      <c r="AF61" s="130"/>
      <c r="AG61" s="131" t="s">
        <v>1636</v>
      </c>
      <c r="AH61" s="146"/>
    </row>
    <row r="62" spans="27:34" x14ac:dyDescent="0.35">
      <c r="AA62" s="128" t="s">
        <v>1614</v>
      </c>
      <c r="AB62" s="51" t="s">
        <v>1210</v>
      </c>
      <c r="AC62" s="128" t="s">
        <v>413</v>
      </c>
      <c r="AD62" s="129" t="s">
        <v>413</v>
      </c>
      <c r="AE62" s="50" t="s">
        <v>413</v>
      </c>
      <c r="AF62" s="130"/>
      <c r="AG62" s="131" t="s">
        <v>1636</v>
      </c>
      <c r="AH62" s="146"/>
    </row>
    <row r="63" spans="27:34" x14ac:dyDescent="0.35">
      <c r="AA63" s="128" t="s">
        <v>1615</v>
      </c>
      <c r="AB63" s="51" t="s">
        <v>1211</v>
      </c>
      <c r="AC63" s="128" t="s">
        <v>413</v>
      </c>
      <c r="AD63" s="129" t="s">
        <v>413</v>
      </c>
      <c r="AE63" s="50" t="s">
        <v>413</v>
      </c>
      <c r="AF63" s="130"/>
      <c r="AG63" s="131" t="s">
        <v>1636</v>
      </c>
      <c r="AH63" s="146"/>
    </row>
    <row r="64" spans="27:34" x14ac:dyDescent="0.35">
      <c r="AA64" s="128" t="s">
        <v>1615</v>
      </c>
      <c r="AB64" s="51" t="s">
        <v>1212</v>
      </c>
      <c r="AC64" s="128" t="s">
        <v>413</v>
      </c>
      <c r="AD64" s="129" t="s">
        <v>413</v>
      </c>
      <c r="AE64" s="50" t="s">
        <v>413</v>
      </c>
      <c r="AF64" s="130"/>
      <c r="AG64" s="131" t="s">
        <v>1636</v>
      </c>
      <c r="AH64" s="146"/>
    </row>
    <row r="65" spans="27:34" x14ac:dyDescent="0.35">
      <c r="AA65" s="128" t="s">
        <v>1615</v>
      </c>
      <c r="AB65" s="51" t="s">
        <v>1213</v>
      </c>
      <c r="AC65" s="128" t="s">
        <v>413</v>
      </c>
      <c r="AD65" s="129" t="s">
        <v>413</v>
      </c>
      <c r="AE65" s="50" t="s">
        <v>413</v>
      </c>
      <c r="AF65" s="130"/>
      <c r="AG65" s="131" t="s">
        <v>1636</v>
      </c>
      <c r="AH65" s="146"/>
    </row>
    <row r="66" spans="27:34" x14ac:dyDescent="0.35">
      <c r="AA66" s="128" t="s">
        <v>1615</v>
      </c>
      <c r="AB66" s="51" t="s">
        <v>1214</v>
      </c>
      <c r="AC66" s="128" t="s">
        <v>413</v>
      </c>
      <c r="AD66" s="129" t="s">
        <v>413</v>
      </c>
      <c r="AE66" s="50" t="s">
        <v>413</v>
      </c>
      <c r="AF66" s="130"/>
      <c r="AG66" s="131" t="s">
        <v>1636</v>
      </c>
      <c r="AH66" s="146"/>
    </row>
    <row r="67" spans="27:34" x14ac:dyDescent="0.35">
      <c r="AA67" s="128" t="s">
        <v>1616</v>
      </c>
      <c r="AB67" s="51" t="s">
        <v>1215</v>
      </c>
      <c r="AC67" s="128" t="s">
        <v>413</v>
      </c>
      <c r="AD67" s="129" t="s">
        <v>413</v>
      </c>
      <c r="AE67" s="50" t="s">
        <v>413</v>
      </c>
      <c r="AF67" s="130"/>
      <c r="AG67" s="131" t="s">
        <v>1636</v>
      </c>
      <c r="AH67" s="146"/>
    </row>
    <row r="68" spans="27:34" x14ac:dyDescent="0.35">
      <c r="AA68" s="128" t="s">
        <v>1616</v>
      </c>
      <c r="AB68" s="51" t="s">
        <v>1216</v>
      </c>
      <c r="AC68" s="128" t="s">
        <v>413</v>
      </c>
      <c r="AD68" s="129" t="s">
        <v>413</v>
      </c>
      <c r="AE68" s="50" t="s">
        <v>413</v>
      </c>
      <c r="AF68" s="130"/>
      <c r="AG68" s="131" t="s">
        <v>1636</v>
      </c>
      <c r="AH68" s="146"/>
    </row>
    <row r="69" spans="27:34" x14ac:dyDescent="0.35">
      <c r="AA69" s="128" t="s">
        <v>1616</v>
      </c>
      <c r="AB69" s="51" t="s">
        <v>1217</v>
      </c>
      <c r="AC69" s="128" t="s">
        <v>413</v>
      </c>
      <c r="AD69" s="129" t="s">
        <v>413</v>
      </c>
      <c r="AE69" s="50" t="s">
        <v>413</v>
      </c>
      <c r="AF69" s="130"/>
      <c r="AG69" s="131" t="s">
        <v>1636</v>
      </c>
      <c r="AH69" s="146"/>
    </row>
    <row r="70" spans="27:34" x14ac:dyDescent="0.35">
      <c r="AA70" s="128" t="s">
        <v>1616</v>
      </c>
      <c r="AB70" s="51" t="s">
        <v>1218</v>
      </c>
      <c r="AC70" s="128" t="s">
        <v>413</v>
      </c>
      <c r="AD70" s="129" t="s">
        <v>413</v>
      </c>
      <c r="AE70" s="50" t="s">
        <v>413</v>
      </c>
      <c r="AF70" s="130"/>
      <c r="AG70" s="131" t="s">
        <v>1636</v>
      </c>
      <c r="AH70" s="146"/>
    </row>
    <row r="71" spans="27:34" x14ac:dyDescent="0.35">
      <c r="AA71" s="128" t="s">
        <v>1617</v>
      </c>
      <c r="AB71" s="51" t="s">
        <v>1219</v>
      </c>
      <c r="AC71" s="128" t="s">
        <v>413</v>
      </c>
      <c r="AD71" s="129" t="s">
        <v>413</v>
      </c>
      <c r="AE71" s="50" t="s">
        <v>413</v>
      </c>
      <c r="AF71" s="130"/>
      <c r="AG71" s="131" t="s">
        <v>1636</v>
      </c>
      <c r="AH71" s="146"/>
    </row>
    <row r="72" spans="27:34" x14ac:dyDescent="0.35">
      <c r="AA72" s="128" t="s">
        <v>1617</v>
      </c>
      <c r="AB72" s="51" t="s">
        <v>1220</v>
      </c>
      <c r="AC72" s="128" t="s">
        <v>413</v>
      </c>
      <c r="AD72" s="129" t="s">
        <v>413</v>
      </c>
      <c r="AE72" s="50" t="s">
        <v>413</v>
      </c>
      <c r="AF72" s="130"/>
      <c r="AG72" s="131" t="s">
        <v>1636</v>
      </c>
      <c r="AH72" s="146"/>
    </row>
    <row r="73" spans="27:34" x14ac:dyDescent="0.35">
      <c r="AA73" s="128" t="s">
        <v>1617</v>
      </c>
      <c r="AB73" s="51" t="s">
        <v>1221</v>
      </c>
      <c r="AC73" s="128" t="s">
        <v>413</v>
      </c>
      <c r="AD73" s="129" t="s">
        <v>413</v>
      </c>
      <c r="AE73" s="50" t="s">
        <v>413</v>
      </c>
      <c r="AF73" s="130"/>
      <c r="AG73" s="131" t="s">
        <v>1636</v>
      </c>
      <c r="AH73" s="146"/>
    </row>
    <row r="74" spans="27:34" x14ac:dyDescent="0.35">
      <c r="AA74" s="128" t="s">
        <v>1617</v>
      </c>
      <c r="AB74" s="51" t="s">
        <v>1222</v>
      </c>
      <c r="AC74" s="128" t="s">
        <v>413</v>
      </c>
      <c r="AD74" s="129" t="s">
        <v>413</v>
      </c>
      <c r="AE74" s="50" t="s">
        <v>413</v>
      </c>
      <c r="AF74" s="130"/>
      <c r="AG74" s="131" t="s">
        <v>1636</v>
      </c>
      <c r="AH74" s="146"/>
    </row>
    <row r="75" spans="27:34" x14ac:dyDescent="0.35">
      <c r="AA75" s="128" t="s">
        <v>1618</v>
      </c>
      <c r="AB75" s="51" t="s">
        <v>1223</v>
      </c>
      <c r="AC75" s="128" t="s">
        <v>413</v>
      </c>
      <c r="AD75" s="129" t="s">
        <v>413</v>
      </c>
      <c r="AE75" s="50" t="s">
        <v>413</v>
      </c>
      <c r="AF75" s="130"/>
      <c r="AG75" s="131" t="s">
        <v>1636</v>
      </c>
      <c r="AH75" s="146"/>
    </row>
    <row r="76" spans="27:34" x14ac:dyDescent="0.35">
      <c r="AA76" s="128" t="s">
        <v>1618</v>
      </c>
      <c r="AB76" s="51" t="s">
        <v>1224</v>
      </c>
      <c r="AC76" s="128" t="s">
        <v>413</v>
      </c>
      <c r="AD76" s="129" t="s">
        <v>413</v>
      </c>
      <c r="AE76" s="50" t="s">
        <v>413</v>
      </c>
      <c r="AF76" s="130"/>
      <c r="AG76" s="131" t="s">
        <v>1636</v>
      </c>
      <c r="AH76" s="146"/>
    </row>
    <row r="77" spans="27:34" x14ac:dyDescent="0.35">
      <c r="AA77" s="128" t="s">
        <v>1618</v>
      </c>
      <c r="AB77" s="51" t="s">
        <v>1225</v>
      </c>
      <c r="AC77" s="128" t="s">
        <v>413</v>
      </c>
      <c r="AD77" s="129" t="s">
        <v>413</v>
      </c>
      <c r="AE77" s="50" t="s">
        <v>413</v>
      </c>
      <c r="AF77" s="130"/>
      <c r="AG77" s="131" t="s">
        <v>1636</v>
      </c>
      <c r="AH77" s="146"/>
    </row>
    <row r="78" spans="27:34" x14ac:dyDescent="0.35">
      <c r="AA78" s="128" t="s">
        <v>1618</v>
      </c>
      <c r="AB78" s="51" t="s">
        <v>1226</v>
      </c>
      <c r="AC78" s="128" t="s">
        <v>413</v>
      </c>
      <c r="AD78" s="129" t="s">
        <v>413</v>
      </c>
      <c r="AE78" s="50" t="s">
        <v>413</v>
      </c>
      <c r="AF78" s="130"/>
      <c r="AG78" s="131" t="s">
        <v>1636</v>
      </c>
      <c r="AH78" s="146"/>
    </row>
    <row r="79" spans="27:34" x14ac:dyDescent="0.35">
      <c r="AA79" s="128" t="s">
        <v>1619</v>
      </c>
      <c r="AB79" s="51" t="s">
        <v>1227</v>
      </c>
      <c r="AC79" s="128" t="s">
        <v>413</v>
      </c>
      <c r="AD79" s="129" t="s">
        <v>413</v>
      </c>
      <c r="AE79" s="50" t="s">
        <v>413</v>
      </c>
      <c r="AF79" s="130"/>
      <c r="AG79" s="131" t="s">
        <v>1636</v>
      </c>
      <c r="AH79" s="146"/>
    </row>
    <row r="80" spans="27:34" x14ac:dyDescent="0.35">
      <c r="AA80" s="128" t="s">
        <v>1619</v>
      </c>
      <c r="AB80" s="51" t="s">
        <v>1228</v>
      </c>
      <c r="AC80" s="128" t="s">
        <v>413</v>
      </c>
      <c r="AD80" s="129" t="s">
        <v>413</v>
      </c>
      <c r="AE80" s="50" t="s">
        <v>413</v>
      </c>
      <c r="AF80" s="130"/>
      <c r="AG80" s="131" t="s">
        <v>1636</v>
      </c>
      <c r="AH80" s="146"/>
    </row>
    <row r="81" spans="27:34" x14ac:dyDescent="0.35">
      <c r="AA81" s="128" t="s">
        <v>1619</v>
      </c>
      <c r="AB81" s="51" t="s">
        <v>1229</v>
      </c>
      <c r="AC81" s="128" t="s">
        <v>413</v>
      </c>
      <c r="AD81" s="129" t="s">
        <v>413</v>
      </c>
      <c r="AE81" s="50" t="s">
        <v>413</v>
      </c>
      <c r="AF81" s="130"/>
      <c r="AG81" s="131" t="s">
        <v>1636</v>
      </c>
      <c r="AH81" s="146"/>
    </row>
    <row r="82" spans="27:34" x14ac:dyDescent="0.35">
      <c r="AA82" s="128" t="s">
        <v>1619</v>
      </c>
      <c r="AB82" s="51" t="s">
        <v>1230</v>
      </c>
      <c r="AC82" s="128" t="s">
        <v>413</v>
      </c>
      <c r="AD82" s="129" t="s">
        <v>413</v>
      </c>
      <c r="AE82" s="50" t="s">
        <v>413</v>
      </c>
      <c r="AF82" s="130"/>
      <c r="AG82" s="131" t="s">
        <v>1636</v>
      </c>
      <c r="AH82" s="146"/>
    </row>
    <row r="83" spans="27:34" x14ac:dyDescent="0.35">
      <c r="AA83" s="128" t="s">
        <v>1620</v>
      </c>
      <c r="AB83" s="51" t="s">
        <v>1231</v>
      </c>
      <c r="AC83" s="128" t="s">
        <v>413</v>
      </c>
      <c r="AD83" s="129" t="s">
        <v>413</v>
      </c>
      <c r="AE83" s="50" t="s">
        <v>413</v>
      </c>
      <c r="AF83" s="130"/>
      <c r="AG83" s="131" t="s">
        <v>1636</v>
      </c>
      <c r="AH83" s="146"/>
    </row>
    <row r="84" spans="27:34" x14ac:dyDescent="0.35">
      <c r="AA84" s="128" t="s">
        <v>1620</v>
      </c>
      <c r="AB84" s="51" t="s">
        <v>1232</v>
      </c>
      <c r="AC84" s="128" t="s">
        <v>413</v>
      </c>
      <c r="AD84" s="129" t="s">
        <v>413</v>
      </c>
      <c r="AE84" s="50" t="s">
        <v>413</v>
      </c>
      <c r="AF84" s="130"/>
      <c r="AG84" s="131" t="s">
        <v>1636</v>
      </c>
      <c r="AH84" s="146"/>
    </row>
    <row r="85" spans="27:34" x14ac:dyDescent="0.35">
      <c r="AA85" s="128" t="s">
        <v>1620</v>
      </c>
      <c r="AB85" s="51" t="s">
        <v>1233</v>
      </c>
      <c r="AC85" s="128" t="s">
        <v>413</v>
      </c>
      <c r="AD85" s="129" t="s">
        <v>413</v>
      </c>
      <c r="AE85" s="50" t="s">
        <v>413</v>
      </c>
      <c r="AF85" s="130"/>
      <c r="AG85" s="131" t="s">
        <v>1636</v>
      </c>
      <c r="AH85" s="146"/>
    </row>
    <row r="86" spans="27:34" x14ac:dyDescent="0.35">
      <c r="AA86" s="128" t="s">
        <v>1620</v>
      </c>
      <c r="AB86" s="51" t="s">
        <v>1234</v>
      </c>
      <c r="AC86" s="128" t="s">
        <v>413</v>
      </c>
      <c r="AD86" s="129" t="s">
        <v>413</v>
      </c>
      <c r="AE86" s="50" t="s">
        <v>413</v>
      </c>
      <c r="AF86" s="130"/>
      <c r="AG86" s="131" t="s">
        <v>1636</v>
      </c>
      <c r="AH86" s="146"/>
    </row>
    <row r="87" spans="27:34" x14ac:dyDescent="0.35">
      <c r="AA87" s="128" t="s">
        <v>1621</v>
      </c>
      <c r="AB87" s="51" t="s">
        <v>1235</v>
      </c>
      <c r="AC87" s="128" t="s">
        <v>413</v>
      </c>
      <c r="AD87" s="129" t="s">
        <v>413</v>
      </c>
      <c r="AE87" s="50" t="s">
        <v>413</v>
      </c>
      <c r="AF87" s="130"/>
      <c r="AG87" s="131" t="s">
        <v>1636</v>
      </c>
      <c r="AH87" s="146"/>
    </row>
    <row r="88" spans="27:34" x14ac:dyDescent="0.35">
      <c r="AA88" s="128" t="s">
        <v>1621</v>
      </c>
      <c r="AB88" s="51" t="s">
        <v>1236</v>
      </c>
      <c r="AC88" s="128" t="s">
        <v>413</v>
      </c>
      <c r="AD88" s="129" t="s">
        <v>413</v>
      </c>
      <c r="AE88" s="50" t="s">
        <v>413</v>
      </c>
      <c r="AF88" s="130"/>
      <c r="AG88" s="131" t="s">
        <v>1636</v>
      </c>
      <c r="AH88" s="146"/>
    </row>
    <row r="89" spans="27:34" x14ac:dyDescent="0.35">
      <c r="AA89" s="128" t="s">
        <v>1621</v>
      </c>
      <c r="AB89" s="51" t="s">
        <v>1237</v>
      </c>
      <c r="AC89" s="128" t="s">
        <v>413</v>
      </c>
      <c r="AD89" s="129" t="s">
        <v>413</v>
      </c>
      <c r="AE89" s="50" t="s">
        <v>413</v>
      </c>
      <c r="AF89" s="130"/>
      <c r="AG89" s="131" t="s">
        <v>1636</v>
      </c>
      <c r="AH89" s="146"/>
    </row>
    <row r="90" spans="27:34" x14ac:dyDescent="0.35">
      <c r="AA90" s="128" t="s">
        <v>1621</v>
      </c>
      <c r="AB90" s="51" t="s">
        <v>1238</v>
      </c>
      <c r="AC90" s="128" t="s">
        <v>413</v>
      </c>
      <c r="AD90" s="129" t="s">
        <v>413</v>
      </c>
      <c r="AE90" s="50" t="s">
        <v>413</v>
      </c>
      <c r="AF90" s="130"/>
      <c r="AG90" s="131" t="s">
        <v>1636</v>
      </c>
      <c r="AH90" s="146"/>
    </row>
    <row r="91" spans="27:34" x14ac:dyDescent="0.35">
      <c r="AA91" s="128" t="s">
        <v>1622</v>
      </c>
      <c r="AB91" s="51" t="s">
        <v>1239</v>
      </c>
      <c r="AC91" s="128" t="s">
        <v>413</v>
      </c>
      <c r="AD91" s="129" t="s">
        <v>413</v>
      </c>
      <c r="AE91" s="50" t="s">
        <v>413</v>
      </c>
      <c r="AF91" s="130"/>
      <c r="AG91" s="131" t="s">
        <v>1636</v>
      </c>
      <c r="AH91" s="146"/>
    </row>
    <row r="92" spans="27:34" x14ac:dyDescent="0.35">
      <c r="AA92" s="128" t="s">
        <v>1622</v>
      </c>
      <c r="AB92" s="51" t="s">
        <v>1240</v>
      </c>
      <c r="AC92" s="128" t="s">
        <v>413</v>
      </c>
      <c r="AD92" s="129" t="s">
        <v>413</v>
      </c>
      <c r="AE92" s="50" t="s">
        <v>413</v>
      </c>
      <c r="AF92" s="130"/>
      <c r="AG92" s="131" t="s">
        <v>1636</v>
      </c>
      <c r="AH92" s="146"/>
    </row>
    <row r="93" spans="27:34" x14ac:dyDescent="0.35">
      <c r="AA93" s="128" t="s">
        <v>1622</v>
      </c>
      <c r="AB93" s="51" t="s">
        <v>1241</v>
      </c>
      <c r="AC93" s="128" t="s">
        <v>413</v>
      </c>
      <c r="AD93" s="129" t="s">
        <v>413</v>
      </c>
      <c r="AE93" s="50" t="s">
        <v>413</v>
      </c>
      <c r="AF93" s="130"/>
      <c r="AG93" s="131" t="s">
        <v>1636</v>
      </c>
      <c r="AH93" s="146"/>
    </row>
    <row r="94" spans="27:34" x14ac:dyDescent="0.35">
      <c r="AA94" s="128" t="s">
        <v>1622</v>
      </c>
      <c r="AB94" s="51" t="s">
        <v>1242</v>
      </c>
      <c r="AC94" s="128" t="s">
        <v>413</v>
      </c>
      <c r="AD94" s="129" t="s">
        <v>413</v>
      </c>
      <c r="AE94" s="50" t="s">
        <v>413</v>
      </c>
      <c r="AF94" s="130"/>
      <c r="AG94" s="131" t="s">
        <v>1636</v>
      </c>
      <c r="AH94" s="146"/>
    </row>
    <row r="95" spans="27:34" x14ac:dyDescent="0.35">
      <c r="AA95" s="128" t="s">
        <v>1623</v>
      </c>
      <c r="AB95" s="51" t="s">
        <v>1243</v>
      </c>
      <c r="AC95" s="128" t="s">
        <v>413</v>
      </c>
      <c r="AD95" s="129" t="s">
        <v>413</v>
      </c>
      <c r="AE95" s="50" t="s">
        <v>413</v>
      </c>
      <c r="AF95" s="130"/>
      <c r="AG95" s="131" t="s">
        <v>1636</v>
      </c>
      <c r="AH95" s="146"/>
    </row>
    <row r="96" spans="27:34" x14ac:dyDescent="0.35">
      <c r="AA96" s="128" t="s">
        <v>1623</v>
      </c>
      <c r="AB96" s="51" t="s">
        <v>1244</v>
      </c>
      <c r="AC96" s="128" t="s">
        <v>413</v>
      </c>
      <c r="AD96" s="129" t="s">
        <v>413</v>
      </c>
      <c r="AE96" s="50" t="s">
        <v>413</v>
      </c>
      <c r="AF96" s="130"/>
      <c r="AG96" s="131" t="s">
        <v>1636</v>
      </c>
      <c r="AH96" s="146"/>
    </row>
    <row r="97" spans="27:34" x14ac:dyDescent="0.35">
      <c r="AA97" s="128" t="s">
        <v>1623</v>
      </c>
      <c r="AB97" s="51" t="s">
        <v>1245</v>
      </c>
      <c r="AC97" s="128" t="s">
        <v>413</v>
      </c>
      <c r="AD97" s="129" t="s">
        <v>413</v>
      </c>
      <c r="AE97" s="50" t="s">
        <v>413</v>
      </c>
      <c r="AF97" s="130"/>
      <c r="AG97" s="131" t="s">
        <v>1636</v>
      </c>
      <c r="AH97" s="146"/>
    </row>
    <row r="98" spans="27:34" x14ac:dyDescent="0.35">
      <c r="AA98" s="128" t="s">
        <v>1623</v>
      </c>
      <c r="AB98" s="51" t="s">
        <v>1246</v>
      </c>
      <c r="AC98" s="128" t="s">
        <v>413</v>
      </c>
      <c r="AD98" s="129" t="s">
        <v>413</v>
      </c>
      <c r="AE98" s="50" t="s">
        <v>413</v>
      </c>
      <c r="AF98" s="130"/>
      <c r="AG98" s="131" t="s">
        <v>1636</v>
      </c>
      <c r="AH98" s="146"/>
    </row>
    <row r="99" spans="27:34" x14ac:dyDescent="0.35">
      <c r="AA99" s="128" t="s">
        <v>1624</v>
      </c>
      <c r="AB99" s="51" t="s">
        <v>1247</v>
      </c>
      <c r="AC99" s="128" t="s">
        <v>413</v>
      </c>
      <c r="AD99" s="129" t="s">
        <v>413</v>
      </c>
      <c r="AE99" s="50" t="s">
        <v>413</v>
      </c>
      <c r="AF99" s="130"/>
      <c r="AG99" s="131" t="s">
        <v>1636</v>
      </c>
      <c r="AH99" s="146"/>
    </row>
    <row r="100" spans="27:34" x14ac:dyDescent="0.35">
      <c r="AA100" s="128" t="s">
        <v>1624</v>
      </c>
      <c r="AB100" s="51" t="s">
        <v>1248</v>
      </c>
      <c r="AC100" s="128" t="s">
        <v>413</v>
      </c>
      <c r="AD100" s="129" t="s">
        <v>413</v>
      </c>
      <c r="AE100" s="50" t="s">
        <v>413</v>
      </c>
      <c r="AF100" s="130"/>
      <c r="AG100" s="131" t="s">
        <v>1636</v>
      </c>
      <c r="AH100" s="146"/>
    </row>
    <row r="101" spans="27:34" x14ac:dyDescent="0.35">
      <c r="AA101" s="128" t="s">
        <v>1624</v>
      </c>
      <c r="AB101" s="51" t="s">
        <v>1249</v>
      </c>
      <c r="AC101" s="128" t="s">
        <v>413</v>
      </c>
      <c r="AD101" s="129" t="s">
        <v>413</v>
      </c>
      <c r="AE101" s="50" t="s">
        <v>413</v>
      </c>
      <c r="AF101" s="130"/>
      <c r="AG101" s="131" t="s">
        <v>1636</v>
      </c>
      <c r="AH101" s="146"/>
    </row>
    <row r="102" spans="27:34" x14ac:dyDescent="0.35">
      <c r="AA102" s="128" t="s">
        <v>1624</v>
      </c>
      <c r="AB102" s="51" t="s">
        <v>1250</v>
      </c>
      <c r="AC102" s="128" t="s">
        <v>413</v>
      </c>
      <c r="AD102" s="129" t="s">
        <v>413</v>
      </c>
      <c r="AE102" s="50" t="s">
        <v>413</v>
      </c>
      <c r="AF102" s="130"/>
      <c r="AG102" s="131" t="s">
        <v>1636</v>
      </c>
      <c r="AH102" s="146"/>
    </row>
    <row r="103" spans="27:34" x14ac:dyDescent="0.35">
      <c r="AA103" s="128" t="s">
        <v>1625</v>
      </c>
      <c r="AB103" s="51" t="s">
        <v>1251</v>
      </c>
      <c r="AC103" s="128" t="s">
        <v>413</v>
      </c>
      <c r="AD103" s="129" t="s">
        <v>413</v>
      </c>
      <c r="AE103" s="50" t="s">
        <v>413</v>
      </c>
      <c r="AF103" s="130"/>
      <c r="AG103" s="131" t="s">
        <v>1636</v>
      </c>
      <c r="AH103" s="146"/>
    </row>
    <row r="104" spans="27:34" x14ac:dyDescent="0.35">
      <c r="AA104" s="128" t="s">
        <v>1625</v>
      </c>
      <c r="AB104" s="51" t="s">
        <v>1252</v>
      </c>
      <c r="AC104" s="128" t="s">
        <v>413</v>
      </c>
      <c r="AD104" s="129" t="s">
        <v>413</v>
      </c>
      <c r="AE104" s="50" t="s">
        <v>413</v>
      </c>
      <c r="AF104" s="130"/>
      <c r="AG104" s="131" t="s">
        <v>1636</v>
      </c>
      <c r="AH104" s="146"/>
    </row>
    <row r="105" spans="27:34" x14ac:dyDescent="0.35">
      <c r="AA105" s="128" t="s">
        <v>1625</v>
      </c>
      <c r="AB105" s="51" t="s">
        <v>1253</v>
      </c>
      <c r="AC105" s="128" t="s">
        <v>413</v>
      </c>
      <c r="AD105" s="129" t="s">
        <v>413</v>
      </c>
      <c r="AE105" s="50" t="s">
        <v>413</v>
      </c>
      <c r="AF105" s="130"/>
      <c r="AG105" s="131" t="s">
        <v>1636</v>
      </c>
      <c r="AH105" s="146"/>
    </row>
    <row r="106" spans="27:34" x14ac:dyDescent="0.35">
      <c r="AA106" s="128" t="s">
        <v>1625</v>
      </c>
      <c r="AB106" s="51" t="s">
        <v>1254</v>
      </c>
      <c r="AC106" s="128" t="s">
        <v>413</v>
      </c>
      <c r="AD106" s="129" t="s">
        <v>413</v>
      </c>
      <c r="AE106" s="50" t="s">
        <v>413</v>
      </c>
      <c r="AF106" s="130"/>
      <c r="AG106" s="131" t="s">
        <v>1636</v>
      </c>
      <c r="AH106" s="146"/>
    </row>
    <row r="107" spans="27:34" x14ac:dyDescent="0.35">
      <c r="AA107" s="128" t="s">
        <v>1626</v>
      </c>
      <c r="AB107" s="51" t="s">
        <v>1255</v>
      </c>
      <c r="AC107" s="128" t="s">
        <v>413</v>
      </c>
      <c r="AD107" s="129" t="s">
        <v>413</v>
      </c>
      <c r="AE107" s="50" t="s">
        <v>413</v>
      </c>
      <c r="AF107" s="130"/>
      <c r="AG107" s="131" t="s">
        <v>1636</v>
      </c>
      <c r="AH107" s="146"/>
    </row>
    <row r="108" spans="27:34" x14ac:dyDescent="0.35">
      <c r="AA108" s="128" t="s">
        <v>1626</v>
      </c>
      <c r="AB108" s="51" t="s">
        <v>1256</v>
      </c>
      <c r="AC108" s="128" t="s">
        <v>413</v>
      </c>
      <c r="AD108" s="129" t="s">
        <v>413</v>
      </c>
      <c r="AE108" s="50" t="s">
        <v>413</v>
      </c>
      <c r="AF108" s="130"/>
      <c r="AG108" s="131" t="s">
        <v>1636</v>
      </c>
      <c r="AH108" s="146"/>
    </row>
    <row r="109" spans="27:34" x14ac:dyDescent="0.35">
      <c r="AA109" s="128" t="s">
        <v>1626</v>
      </c>
      <c r="AB109" s="51" t="s">
        <v>1257</v>
      </c>
      <c r="AC109" s="128" t="s">
        <v>413</v>
      </c>
      <c r="AD109" s="129" t="s">
        <v>413</v>
      </c>
      <c r="AE109" s="50" t="s">
        <v>413</v>
      </c>
      <c r="AF109" s="130"/>
      <c r="AG109" s="131" t="s">
        <v>1636</v>
      </c>
      <c r="AH109" s="146"/>
    </row>
    <row r="110" spans="27:34" x14ac:dyDescent="0.35">
      <c r="AA110" s="128" t="s">
        <v>1626</v>
      </c>
      <c r="AB110" s="51" t="s">
        <v>1258</v>
      </c>
      <c r="AC110" s="128" t="s">
        <v>413</v>
      </c>
      <c r="AD110" s="129" t="s">
        <v>413</v>
      </c>
      <c r="AE110" s="50" t="s">
        <v>413</v>
      </c>
      <c r="AF110" s="130"/>
      <c r="AG110" s="131" t="s">
        <v>1636</v>
      </c>
      <c r="AH110" s="146"/>
    </row>
    <row r="111" spans="27:34" x14ac:dyDescent="0.35">
      <c r="AA111" s="51" t="s">
        <v>1049</v>
      </c>
      <c r="AB111" s="51" t="s">
        <v>133</v>
      </c>
      <c r="AC111" s="51" t="s">
        <v>1474</v>
      </c>
      <c r="AD111" s="132" t="s">
        <v>1461</v>
      </c>
      <c r="AE111" s="50" t="s">
        <v>3500</v>
      </c>
      <c r="AF111" s="130">
        <v>49</v>
      </c>
      <c r="AG111" s="131" t="s">
        <v>2353</v>
      </c>
      <c r="AH111" s="146"/>
    </row>
    <row r="112" spans="27:34" x14ac:dyDescent="0.35">
      <c r="AA112" s="51" t="s">
        <v>1049</v>
      </c>
      <c r="AB112" s="51" t="s">
        <v>132</v>
      </c>
      <c r="AC112" s="51" t="s">
        <v>413</v>
      </c>
      <c r="AD112" s="132" t="s">
        <v>413</v>
      </c>
      <c r="AE112" s="50" t="s">
        <v>413</v>
      </c>
      <c r="AF112" s="130"/>
      <c r="AG112" s="131" t="s">
        <v>1636</v>
      </c>
      <c r="AH112" s="146"/>
    </row>
    <row r="113" spans="27:34" x14ac:dyDescent="0.35">
      <c r="AA113" s="51" t="s">
        <v>1049</v>
      </c>
      <c r="AB113" s="51" t="s">
        <v>131</v>
      </c>
      <c r="AC113" s="51" t="s">
        <v>413</v>
      </c>
      <c r="AD113" s="132" t="s">
        <v>413</v>
      </c>
      <c r="AE113" s="50" t="s">
        <v>413</v>
      </c>
      <c r="AF113" s="130"/>
      <c r="AG113" s="131" t="s">
        <v>1636</v>
      </c>
      <c r="AH113" s="146"/>
    </row>
    <row r="114" spans="27:34" x14ac:dyDescent="0.35">
      <c r="AA114" s="51" t="s">
        <v>1049</v>
      </c>
      <c r="AB114" s="51" t="s">
        <v>363</v>
      </c>
      <c r="AC114" s="51" t="s">
        <v>413</v>
      </c>
      <c r="AD114" s="132" t="s">
        <v>413</v>
      </c>
      <c r="AE114" s="50" t="s">
        <v>413</v>
      </c>
      <c r="AF114" s="133"/>
      <c r="AG114" s="131" t="s">
        <v>1636</v>
      </c>
      <c r="AH114" s="146"/>
    </row>
    <row r="115" spans="27:34" x14ac:dyDescent="0.35">
      <c r="AA115" s="51" t="s">
        <v>1053</v>
      </c>
      <c r="AB115" s="51" t="s">
        <v>136</v>
      </c>
      <c r="AC115" s="51" t="s">
        <v>834</v>
      </c>
      <c r="AD115" s="132" t="s">
        <v>1150</v>
      </c>
      <c r="AE115" s="50" t="s">
        <v>2531</v>
      </c>
      <c r="AF115" s="133">
        <v>49</v>
      </c>
      <c r="AG115" s="131" t="s">
        <v>2353</v>
      </c>
      <c r="AH115" s="146"/>
    </row>
    <row r="116" spans="27:34" x14ac:dyDescent="0.35">
      <c r="AA116" s="51" t="s">
        <v>1053</v>
      </c>
      <c r="AB116" s="51" t="s">
        <v>135</v>
      </c>
      <c r="AC116" s="51" t="s">
        <v>413</v>
      </c>
      <c r="AD116" s="132" t="s">
        <v>413</v>
      </c>
      <c r="AE116" s="50" t="s">
        <v>413</v>
      </c>
      <c r="AF116" s="133"/>
      <c r="AG116" s="131" t="s">
        <v>1636</v>
      </c>
      <c r="AH116" s="146"/>
    </row>
    <row r="117" spans="27:34" x14ac:dyDescent="0.35">
      <c r="AA117" s="51" t="s">
        <v>1053</v>
      </c>
      <c r="AB117" s="51" t="s">
        <v>134</v>
      </c>
      <c r="AC117" s="51" t="s">
        <v>413</v>
      </c>
      <c r="AD117" s="132" t="s">
        <v>413</v>
      </c>
      <c r="AE117" s="50" t="s">
        <v>413</v>
      </c>
      <c r="AF117" s="133"/>
      <c r="AG117" s="131" t="s">
        <v>1636</v>
      </c>
      <c r="AH117" s="146"/>
    </row>
    <row r="118" spans="27:34" x14ac:dyDescent="0.35">
      <c r="AA118" s="51" t="s">
        <v>1053</v>
      </c>
      <c r="AB118" s="51" t="s">
        <v>360</v>
      </c>
      <c r="AC118" s="51" t="s">
        <v>413</v>
      </c>
      <c r="AD118" s="129" t="s">
        <v>413</v>
      </c>
      <c r="AE118" s="50" t="s">
        <v>413</v>
      </c>
      <c r="AF118" s="130"/>
      <c r="AG118" s="131" t="s">
        <v>1636</v>
      </c>
      <c r="AH118" s="146"/>
    </row>
    <row r="119" spans="27:34" x14ac:dyDescent="0.35">
      <c r="AA119" s="51" t="s">
        <v>1056</v>
      </c>
      <c r="AB119" s="51" t="s">
        <v>139</v>
      </c>
      <c r="AC119" s="51" t="s">
        <v>1474</v>
      </c>
      <c r="AD119" s="132" t="s">
        <v>1461</v>
      </c>
      <c r="AE119" s="50" t="s">
        <v>2518</v>
      </c>
      <c r="AF119" s="133">
        <v>44</v>
      </c>
      <c r="AG119" s="131" t="s">
        <v>2353</v>
      </c>
      <c r="AH119" s="146"/>
    </row>
    <row r="120" spans="27:34" x14ac:dyDescent="0.35">
      <c r="AA120" s="51" t="s">
        <v>1056</v>
      </c>
      <c r="AB120" s="51" t="s">
        <v>138</v>
      </c>
      <c r="AC120" s="51" t="s">
        <v>413</v>
      </c>
      <c r="AD120" s="132" t="s">
        <v>413</v>
      </c>
      <c r="AE120" s="50" t="s">
        <v>413</v>
      </c>
      <c r="AF120" s="133"/>
      <c r="AG120" s="131" t="s">
        <v>1636</v>
      </c>
      <c r="AH120" s="146"/>
    </row>
    <row r="121" spans="27:34" x14ac:dyDescent="0.35">
      <c r="AA121" s="51" t="s">
        <v>1056</v>
      </c>
      <c r="AB121" s="51" t="s">
        <v>137</v>
      </c>
      <c r="AC121" s="51" t="s">
        <v>413</v>
      </c>
      <c r="AD121" s="132" t="s">
        <v>413</v>
      </c>
      <c r="AE121" s="50" t="s">
        <v>413</v>
      </c>
      <c r="AF121" s="133"/>
      <c r="AG121" s="131" t="s">
        <v>1636</v>
      </c>
      <c r="AH121" s="146"/>
    </row>
    <row r="122" spans="27:34" x14ac:dyDescent="0.35">
      <c r="AA122" s="51" t="s">
        <v>1056</v>
      </c>
      <c r="AB122" s="51" t="s">
        <v>357</v>
      </c>
      <c r="AC122" s="51" t="s">
        <v>413</v>
      </c>
      <c r="AD122" s="129" t="s">
        <v>413</v>
      </c>
      <c r="AE122" s="50" t="s">
        <v>413</v>
      </c>
      <c r="AF122" s="130"/>
      <c r="AG122" s="131" t="s">
        <v>1636</v>
      </c>
      <c r="AH122" s="146"/>
    </row>
    <row r="123" spans="27:34" x14ac:dyDescent="0.35">
      <c r="AA123" s="51" t="s">
        <v>1059</v>
      </c>
      <c r="AB123" s="51" t="s">
        <v>142</v>
      </c>
      <c r="AC123" s="51" t="s">
        <v>1474</v>
      </c>
      <c r="AD123" s="132" t="s">
        <v>1461</v>
      </c>
      <c r="AE123" s="50" t="s">
        <v>3487</v>
      </c>
      <c r="AF123" s="133">
        <v>40</v>
      </c>
      <c r="AG123" s="131" t="s">
        <v>2353</v>
      </c>
      <c r="AH123" s="146"/>
    </row>
    <row r="124" spans="27:34" x14ac:dyDescent="0.35">
      <c r="AA124" s="51" t="s">
        <v>1059</v>
      </c>
      <c r="AB124" s="51" t="s">
        <v>141</v>
      </c>
      <c r="AC124" s="51" t="s">
        <v>413</v>
      </c>
      <c r="AD124" s="132" t="s">
        <v>413</v>
      </c>
      <c r="AE124" s="50" t="s">
        <v>413</v>
      </c>
      <c r="AF124" s="133"/>
      <c r="AG124" s="131" t="s">
        <v>1636</v>
      </c>
      <c r="AH124" s="146"/>
    </row>
    <row r="125" spans="27:34" x14ac:dyDescent="0.35">
      <c r="AA125" s="51" t="s">
        <v>1059</v>
      </c>
      <c r="AB125" s="51" t="s">
        <v>140</v>
      </c>
      <c r="AC125" s="51" t="s">
        <v>413</v>
      </c>
      <c r="AD125" s="132" t="s">
        <v>413</v>
      </c>
      <c r="AE125" s="50" t="s">
        <v>413</v>
      </c>
      <c r="AF125" s="133"/>
      <c r="AG125" s="131" t="s">
        <v>1636</v>
      </c>
      <c r="AH125" s="146"/>
    </row>
    <row r="126" spans="27:34" x14ac:dyDescent="0.35">
      <c r="AA126" s="51" t="s">
        <v>1059</v>
      </c>
      <c r="AB126" s="51" t="s">
        <v>354</v>
      </c>
      <c r="AC126" s="51" t="s">
        <v>413</v>
      </c>
      <c r="AD126" s="129" t="s">
        <v>413</v>
      </c>
      <c r="AE126" s="50" t="s">
        <v>413</v>
      </c>
      <c r="AF126" s="130"/>
      <c r="AG126" s="131" t="s">
        <v>1636</v>
      </c>
      <c r="AH126" s="146"/>
    </row>
    <row r="127" spans="27:34" x14ac:dyDescent="0.35">
      <c r="AA127" s="51" t="s">
        <v>1062</v>
      </c>
      <c r="AB127" s="51" t="s">
        <v>145</v>
      </c>
      <c r="AC127" s="51" t="s">
        <v>1475</v>
      </c>
      <c r="AD127" s="132" t="s">
        <v>1634</v>
      </c>
      <c r="AE127" s="50" t="s">
        <v>3621</v>
      </c>
      <c r="AF127" s="133">
        <v>49</v>
      </c>
      <c r="AG127" s="131" t="s">
        <v>2353</v>
      </c>
      <c r="AH127" s="146"/>
    </row>
    <row r="128" spans="27:34" x14ac:dyDescent="0.35">
      <c r="AA128" s="51" t="s">
        <v>1062</v>
      </c>
      <c r="AB128" s="51" t="s">
        <v>144</v>
      </c>
      <c r="AC128" s="51" t="s">
        <v>413</v>
      </c>
      <c r="AD128" s="132" t="s">
        <v>413</v>
      </c>
      <c r="AE128" s="50" t="s">
        <v>413</v>
      </c>
      <c r="AF128" s="133"/>
      <c r="AG128" s="131" t="s">
        <v>1636</v>
      </c>
      <c r="AH128" s="146"/>
    </row>
    <row r="129" spans="27:34" x14ac:dyDescent="0.35">
      <c r="AA129" s="51" t="s">
        <v>1062</v>
      </c>
      <c r="AB129" s="51" t="s">
        <v>143</v>
      </c>
      <c r="AC129" s="51" t="s">
        <v>413</v>
      </c>
      <c r="AD129" s="132" t="s">
        <v>413</v>
      </c>
      <c r="AE129" s="50" t="s">
        <v>413</v>
      </c>
      <c r="AF129" s="133"/>
      <c r="AG129" s="131" t="s">
        <v>1636</v>
      </c>
      <c r="AH129" s="146"/>
    </row>
    <row r="130" spans="27:34" x14ac:dyDescent="0.35">
      <c r="AA130" s="51" t="s">
        <v>1062</v>
      </c>
      <c r="AB130" s="51" t="s">
        <v>351</v>
      </c>
      <c r="AC130" s="51" t="s">
        <v>413</v>
      </c>
      <c r="AD130" s="129" t="s">
        <v>413</v>
      </c>
      <c r="AE130" s="50" t="s">
        <v>413</v>
      </c>
      <c r="AF130" s="130"/>
      <c r="AG130" s="131" t="s">
        <v>1636</v>
      </c>
      <c r="AH130" s="146"/>
    </row>
    <row r="131" spans="27:34" x14ac:dyDescent="0.35">
      <c r="AA131" s="51" t="s">
        <v>1065</v>
      </c>
      <c r="AB131" s="51" t="s">
        <v>148</v>
      </c>
      <c r="AC131" s="51" t="s">
        <v>413</v>
      </c>
      <c r="AD131" s="132" t="s">
        <v>413</v>
      </c>
      <c r="AE131" s="50" t="s">
        <v>413</v>
      </c>
      <c r="AF131" s="133"/>
      <c r="AG131" s="131" t="s">
        <v>1636</v>
      </c>
      <c r="AH131" s="146"/>
    </row>
    <row r="132" spans="27:34" x14ac:dyDescent="0.35">
      <c r="AA132" s="51" t="s">
        <v>1065</v>
      </c>
      <c r="AB132" s="51" t="s">
        <v>147</v>
      </c>
      <c r="AC132" s="51" t="s">
        <v>413</v>
      </c>
      <c r="AD132" s="132" t="s">
        <v>413</v>
      </c>
      <c r="AE132" s="50" t="s">
        <v>413</v>
      </c>
      <c r="AF132" s="133"/>
      <c r="AG132" s="131" t="s">
        <v>1636</v>
      </c>
      <c r="AH132" s="146"/>
    </row>
    <row r="133" spans="27:34" x14ac:dyDescent="0.35">
      <c r="AA133" s="51" t="s">
        <v>1065</v>
      </c>
      <c r="AB133" s="51" t="s">
        <v>146</v>
      </c>
      <c r="AC133" s="51" t="s">
        <v>413</v>
      </c>
      <c r="AD133" s="132" t="s">
        <v>413</v>
      </c>
      <c r="AE133" s="50" t="s">
        <v>413</v>
      </c>
      <c r="AF133" s="133"/>
      <c r="AG133" s="131" t="s">
        <v>1636</v>
      </c>
      <c r="AH133" s="146"/>
    </row>
    <row r="134" spans="27:34" x14ac:dyDescent="0.35">
      <c r="AA134" s="51" t="s">
        <v>1065</v>
      </c>
      <c r="AB134" s="51" t="s">
        <v>348</v>
      </c>
      <c r="AC134" s="51" t="s">
        <v>413</v>
      </c>
      <c r="AD134" s="129" t="s">
        <v>413</v>
      </c>
      <c r="AE134" s="50" t="s">
        <v>413</v>
      </c>
      <c r="AF134" s="130"/>
      <c r="AG134" s="131" t="s">
        <v>1636</v>
      </c>
      <c r="AH134" s="146"/>
    </row>
    <row r="135" spans="27:34" x14ac:dyDescent="0.35">
      <c r="AA135" s="51" t="s">
        <v>1067</v>
      </c>
      <c r="AB135" s="51" t="s">
        <v>151</v>
      </c>
      <c r="AC135" s="51" t="s">
        <v>413</v>
      </c>
      <c r="AD135" s="132" t="s">
        <v>413</v>
      </c>
      <c r="AE135" s="50" t="s">
        <v>413</v>
      </c>
      <c r="AF135" s="130"/>
      <c r="AG135" s="131" t="s">
        <v>1636</v>
      </c>
      <c r="AH135" s="146"/>
    </row>
    <row r="136" spans="27:34" x14ac:dyDescent="0.35">
      <c r="AA136" s="51" t="s">
        <v>1067</v>
      </c>
      <c r="AB136" s="51" t="s">
        <v>150</v>
      </c>
      <c r="AC136" s="51" t="s">
        <v>413</v>
      </c>
      <c r="AD136" s="132" t="s">
        <v>413</v>
      </c>
      <c r="AE136" s="50" t="s">
        <v>413</v>
      </c>
      <c r="AF136" s="130"/>
      <c r="AG136" s="131" t="s">
        <v>1636</v>
      </c>
      <c r="AH136" s="146"/>
    </row>
    <row r="137" spans="27:34" x14ac:dyDescent="0.35">
      <c r="AA137" s="51" t="s">
        <v>1067</v>
      </c>
      <c r="AB137" s="51" t="s">
        <v>149</v>
      </c>
      <c r="AC137" s="51" t="s">
        <v>413</v>
      </c>
      <c r="AD137" s="132" t="s">
        <v>413</v>
      </c>
      <c r="AE137" s="50" t="s">
        <v>413</v>
      </c>
      <c r="AF137" s="130"/>
      <c r="AG137" s="131" t="s">
        <v>1636</v>
      </c>
      <c r="AH137" s="146"/>
    </row>
    <row r="138" spans="27:34" x14ac:dyDescent="0.35">
      <c r="AA138" s="51" t="s">
        <v>1067</v>
      </c>
      <c r="AB138" s="51" t="s">
        <v>345</v>
      </c>
      <c r="AC138" s="51" t="s">
        <v>413</v>
      </c>
      <c r="AD138" s="129" t="s">
        <v>413</v>
      </c>
      <c r="AE138" s="50" t="s">
        <v>413</v>
      </c>
      <c r="AF138" s="130"/>
      <c r="AG138" s="131" t="s">
        <v>1636</v>
      </c>
      <c r="AH138" s="146"/>
    </row>
    <row r="139" spans="27:34" x14ac:dyDescent="0.35">
      <c r="AA139" s="51" t="s">
        <v>1068</v>
      </c>
      <c r="AB139" s="51" t="s">
        <v>154</v>
      </c>
      <c r="AC139" s="51" t="s">
        <v>1477</v>
      </c>
      <c r="AD139" s="132" t="s">
        <v>3144</v>
      </c>
      <c r="AE139" s="50" t="s">
        <v>1889</v>
      </c>
      <c r="AF139" s="130">
        <v>14</v>
      </c>
      <c r="AG139" s="131" t="s">
        <v>2353</v>
      </c>
      <c r="AH139" s="146"/>
    </row>
    <row r="140" spans="27:34" x14ac:dyDescent="0.35">
      <c r="AA140" s="51" t="s">
        <v>1068</v>
      </c>
      <c r="AB140" s="51" t="s">
        <v>153</v>
      </c>
      <c r="AC140" s="51" t="s">
        <v>824</v>
      </c>
      <c r="AD140" s="132" t="s">
        <v>2107</v>
      </c>
      <c r="AE140" s="50" t="s">
        <v>3746</v>
      </c>
      <c r="AF140" s="130">
        <v>37</v>
      </c>
      <c r="AG140" s="131" t="s">
        <v>2353</v>
      </c>
      <c r="AH140" s="146"/>
    </row>
    <row r="141" spans="27:34" x14ac:dyDescent="0.35">
      <c r="AA141" s="51" t="s">
        <v>1068</v>
      </c>
      <c r="AB141" s="51" t="s">
        <v>152</v>
      </c>
      <c r="AC141" s="51" t="s">
        <v>413</v>
      </c>
      <c r="AD141" s="132" t="s">
        <v>413</v>
      </c>
      <c r="AE141" s="50" t="s">
        <v>413</v>
      </c>
      <c r="AF141" s="130"/>
      <c r="AG141" s="131" t="s">
        <v>1636</v>
      </c>
      <c r="AH141" s="146"/>
    </row>
    <row r="142" spans="27:34" x14ac:dyDescent="0.35">
      <c r="AA142" s="51" t="s">
        <v>1068</v>
      </c>
      <c r="AB142" s="51" t="s">
        <v>384</v>
      </c>
      <c r="AC142" s="51" t="s">
        <v>413</v>
      </c>
      <c r="AD142" s="129" t="s">
        <v>413</v>
      </c>
      <c r="AE142" s="50" t="s">
        <v>413</v>
      </c>
      <c r="AF142" s="130"/>
      <c r="AG142" s="131" t="s">
        <v>1636</v>
      </c>
      <c r="AH142" s="146"/>
    </row>
    <row r="143" spans="27:34" x14ac:dyDescent="0.35">
      <c r="AA143" s="51" t="s">
        <v>1071</v>
      </c>
      <c r="AB143" s="51" t="s">
        <v>157</v>
      </c>
      <c r="AC143" s="51" t="s">
        <v>2485</v>
      </c>
      <c r="AD143" s="132" t="s">
        <v>2334</v>
      </c>
      <c r="AE143" s="50" t="s">
        <v>3150</v>
      </c>
      <c r="AF143" s="130">
        <v>29</v>
      </c>
      <c r="AG143" s="131" t="s">
        <v>2353</v>
      </c>
      <c r="AH143" s="146"/>
    </row>
    <row r="144" spans="27:34" x14ac:dyDescent="0.35">
      <c r="AA144" s="51" t="s">
        <v>1071</v>
      </c>
      <c r="AB144" s="51" t="s">
        <v>156</v>
      </c>
      <c r="AC144" s="51" t="s">
        <v>1477</v>
      </c>
      <c r="AD144" s="132" t="s">
        <v>3144</v>
      </c>
      <c r="AE144" s="50" t="s">
        <v>3747</v>
      </c>
      <c r="AF144" s="130">
        <v>20</v>
      </c>
      <c r="AG144" s="131" t="s">
        <v>2353</v>
      </c>
      <c r="AH144" s="146"/>
    </row>
    <row r="145" spans="27:34" x14ac:dyDescent="0.35">
      <c r="AA145" s="51" t="s">
        <v>1071</v>
      </c>
      <c r="AB145" s="51" t="s">
        <v>155</v>
      </c>
      <c r="AC145" s="51" t="s">
        <v>413</v>
      </c>
      <c r="AD145" s="132" t="s">
        <v>413</v>
      </c>
      <c r="AE145" s="50" t="s">
        <v>413</v>
      </c>
      <c r="AF145" s="130"/>
      <c r="AG145" s="131" t="s">
        <v>1636</v>
      </c>
      <c r="AH145" s="146"/>
    </row>
    <row r="146" spans="27:34" x14ac:dyDescent="0.35">
      <c r="AA146" s="51" t="s">
        <v>1071</v>
      </c>
      <c r="AB146" s="51" t="s">
        <v>381</v>
      </c>
      <c r="AC146" s="51" t="s">
        <v>413</v>
      </c>
      <c r="AD146" s="129" t="s">
        <v>413</v>
      </c>
      <c r="AE146" s="50" t="s">
        <v>413</v>
      </c>
      <c r="AF146" s="130"/>
      <c r="AG146" s="131" t="s">
        <v>1636</v>
      </c>
      <c r="AH146" s="146"/>
    </row>
    <row r="147" spans="27:34" x14ac:dyDescent="0.35">
      <c r="AA147" s="51" t="s">
        <v>1072</v>
      </c>
      <c r="AB147" s="51" t="s">
        <v>160</v>
      </c>
      <c r="AC147" s="51" t="s">
        <v>837</v>
      </c>
      <c r="AD147" s="132" t="s">
        <v>1099</v>
      </c>
      <c r="AE147" s="50" t="s">
        <v>3479</v>
      </c>
      <c r="AF147" s="130">
        <v>24</v>
      </c>
      <c r="AG147" s="131" t="s">
        <v>2353</v>
      </c>
      <c r="AH147" s="146"/>
    </row>
    <row r="148" spans="27:34" x14ac:dyDescent="0.35">
      <c r="AA148" s="51" t="s">
        <v>1072</v>
      </c>
      <c r="AB148" s="51" t="s">
        <v>159</v>
      </c>
      <c r="AC148" s="51" t="s">
        <v>824</v>
      </c>
      <c r="AD148" s="132" t="s">
        <v>2107</v>
      </c>
      <c r="AE148" s="50" t="s">
        <v>3174</v>
      </c>
      <c r="AF148" s="130">
        <v>25</v>
      </c>
      <c r="AG148" s="131" t="s">
        <v>2353</v>
      </c>
      <c r="AH148" s="146"/>
    </row>
    <row r="149" spans="27:34" x14ac:dyDescent="0.35">
      <c r="AA149" s="51" t="s">
        <v>1072</v>
      </c>
      <c r="AB149" s="51" t="s">
        <v>158</v>
      </c>
      <c r="AC149" s="51" t="s">
        <v>413</v>
      </c>
      <c r="AD149" s="132" t="s">
        <v>413</v>
      </c>
      <c r="AE149" s="50" t="s">
        <v>413</v>
      </c>
      <c r="AF149" s="130"/>
      <c r="AG149" s="131" t="s">
        <v>1636</v>
      </c>
      <c r="AH149" s="146"/>
    </row>
    <row r="150" spans="27:34" x14ac:dyDescent="0.35">
      <c r="AA150" s="51" t="s">
        <v>1072</v>
      </c>
      <c r="AB150" s="51" t="s">
        <v>378</v>
      </c>
      <c r="AC150" s="51" t="s">
        <v>413</v>
      </c>
      <c r="AD150" s="129" t="s">
        <v>413</v>
      </c>
      <c r="AE150" s="50" t="s">
        <v>413</v>
      </c>
      <c r="AF150" s="130"/>
      <c r="AG150" s="131" t="s">
        <v>1636</v>
      </c>
      <c r="AH150" s="146"/>
    </row>
    <row r="151" spans="27:34" x14ac:dyDescent="0.35">
      <c r="AA151" s="51" t="s">
        <v>1075</v>
      </c>
      <c r="AB151" s="51" t="s">
        <v>163</v>
      </c>
      <c r="AC151" s="51" t="s">
        <v>824</v>
      </c>
      <c r="AD151" s="132" t="s">
        <v>2107</v>
      </c>
      <c r="AE151" s="50" t="s">
        <v>3748</v>
      </c>
      <c r="AF151" s="130">
        <v>51</v>
      </c>
      <c r="AG151" s="131" t="s">
        <v>2353</v>
      </c>
      <c r="AH151" s="146"/>
    </row>
    <row r="152" spans="27:34" x14ac:dyDescent="0.35">
      <c r="AA152" s="51" t="s">
        <v>1075</v>
      </c>
      <c r="AB152" s="51" t="s">
        <v>162</v>
      </c>
      <c r="AC152" s="51" t="s">
        <v>413</v>
      </c>
      <c r="AD152" s="132" t="s">
        <v>413</v>
      </c>
      <c r="AE152" s="50" t="s">
        <v>413</v>
      </c>
      <c r="AF152" s="130"/>
      <c r="AG152" s="131" t="s">
        <v>1636</v>
      </c>
      <c r="AH152" s="146"/>
    </row>
    <row r="153" spans="27:34" x14ac:dyDescent="0.35">
      <c r="AA153" s="51" t="s">
        <v>1075</v>
      </c>
      <c r="AB153" s="51" t="s">
        <v>161</v>
      </c>
      <c r="AC153" s="51" t="s">
        <v>413</v>
      </c>
      <c r="AD153" s="132" t="s">
        <v>413</v>
      </c>
      <c r="AE153" s="50" t="s">
        <v>413</v>
      </c>
      <c r="AF153" s="130"/>
      <c r="AG153" s="131" t="s">
        <v>1636</v>
      </c>
      <c r="AH153" s="146"/>
    </row>
    <row r="154" spans="27:34" x14ac:dyDescent="0.35">
      <c r="AA154" s="51" t="s">
        <v>1075</v>
      </c>
      <c r="AB154" s="51" t="s">
        <v>375</v>
      </c>
      <c r="AC154" s="51" t="s">
        <v>413</v>
      </c>
      <c r="AD154" s="129" t="s">
        <v>413</v>
      </c>
      <c r="AE154" s="50" t="s">
        <v>413</v>
      </c>
      <c r="AF154" s="130"/>
      <c r="AG154" s="131" t="s">
        <v>1636</v>
      </c>
      <c r="AH154" s="146"/>
    </row>
    <row r="155" spans="27:34" x14ac:dyDescent="0.35">
      <c r="AA155" s="51" t="s">
        <v>1077</v>
      </c>
      <c r="AB155" s="51" t="s">
        <v>166</v>
      </c>
      <c r="AC155" s="51" t="s">
        <v>1477</v>
      </c>
      <c r="AD155" s="132" t="s">
        <v>3144</v>
      </c>
      <c r="AE155" s="50" t="s">
        <v>3747</v>
      </c>
      <c r="AF155" s="130">
        <v>49</v>
      </c>
      <c r="AG155" s="131" t="s">
        <v>2353</v>
      </c>
      <c r="AH155" s="146"/>
    </row>
    <row r="156" spans="27:34" x14ac:dyDescent="0.35">
      <c r="AA156" s="51" t="s">
        <v>1077</v>
      </c>
      <c r="AB156" s="51" t="s">
        <v>165</v>
      </c>
      <c r="AC156" s="51" t="s">
        <v>413</v>
      </c>
      <c r="AD156" s="132" t="s">
        <v>413</v>
      </c>
      <c r="AE156" s="50" t="s">
        <v>413</v>
      </c>
      <c r="AF156" s="130"/>
      <c r="AG156" s="131" t="s">
        <v>1636</v>
      </c>
      <c r="AH156" s="146"/>
    </row>
    <row r="157" spans="27:34" x14ac:dyDescent="0.35">
      <c r="AA157" s="51" t="s">
        <v>1077</v>
      </c>
      <c r="AB157" s="51" t="s">
        <v>164</v>
      </c>
      <c r="AC157" s="51" t="s">
        <v>413</v>
      </c>
      <c r="AD157" s="132" t="s">
        <v>413</v>
      </c>
      <c r="AE157" s="50" t="s">
        <v>413</v>
      </c>
      <c r="AF157" s="130"/>
      <c r="AG157" s="131" t="s">
        <v>1636</v>
      </c>
      <c r="AH157" s="146"/>
    </row>
    <row r="158" spans="27:34" x14ac:dyDescent="0.35">
      <c r="AA158" s="51" t="s">
        <v>1077</v>
      </c>
      <c r="AB158" s="51" t="s">
        <v>372</v>
      </c>
      <c r="AC158" s="51" t="s">
        <v>413</v>
      </c>
      <c r="AD158" s="129" t="s">
        <v>413</v>
      </c>
      <c r="AE158" s="50" t="s">
        <v>413</v>
      </c>
      <c r="AF158" s="130"/>
      <c r="AG158" s="131" t="s">
        <v>1636</v>
      </c>
      <c r="AH158" s="146"/>
    </row>
    <row r="159" spans="27:34" x14ac:dyDescent="0.35">
      <c r="AA159" s="51" t="s">
        <v>1078</v>
      </c>
      <c r="AB159" s="51" t="s">
        <v>169</v>
      </c>
      <c r="AC159" s="51" t="s">
        <v>3801</v>
      </c>
      <c r="AD159" s="132" t="s">
        <v>3802</v>
      </c>
      <c r="AE159" s="50" t="s">
        <v>3749</v>
      </c>
      <c r="AF159" s="130">
        <v>7</v>
      </c>
      <c r="AG159" s="131" t="s">
        <v>2353</v>
      </c>
      <c r="AH159" s="146"/>
    </row>
    <row r="160" spans="27:34" x14ac:dyDescent="0.35">
      <c r="AA160" s="51" t="s">
        <v>1078</v>
      </c>
      <c r="AB160" s="51" t="s">
        <v>168</v>
      </c>
      <c r="AC160" s="51" t="s">
        <v>824</v>
      </c>
      <c r="AD160" s="132" t="s">
        <v>2107</v>
      </c>
      <c r="AE160" s="50" t="s">
        <v>3180</v>
      </c>
      <c r="AF160" s="130">
        <v>41</v>
      </c>
      <c r="AG160" s="131" t="s">
        <v>2353</v>
      </c>
      <c r="AH160" s="146"/>
    </row>
    <row r="161" spans="27:34" x14ac:dyDescent="0.35">
      <c r="AA161" s="51" t="s">
        <v>1078</v>
      </c>
      <c r="AB161" s="51" t="s">
        <v>167</v>
      </c>
      <c r="AC161" s="51" t="s">
        <v>1477</v>
      </c>
      <c r="AD161" s="132" t="s">
        <v>3144</v>
      </c>
      <c r="AE161" s="50" t="s">
        <v>3750</v>
      </c>
      <c r="AF161" s="130"/>
      <c r="AG161" s="131" t="s">
        <v>1636</v>
      </c>
      <c r="AH161" s="146"/>
    </row>
    <row r="162" spans="27:34" x14ac:dyDescent="0.35">
      <c r="AA162" s="51" t="s">
        <v>1078</v>
      </c>
      <c r="AB162" s="51" t="s">
        <v>369</v>
      </c>
      <c r="AC162" s="51" t="s">
        <v>413</v>
      </c>
      <c r="AD162" s="129" t="s">
        <v>413</v>
      </c>
      <c r="AE162" s="50" t="s">
        <v>413</v>
      </c>
      <c r="AF162" s="130"/>
      <c r="AG162" s="131" t="s">
        <v>1636</v>
      </c>
      <c r="AH162" s="146"/>
    </row>
    <row r="163" spans="27:34" x14ac:dyDescent="0.35">
      <c r="AA163" s="51" t="s">
        <v>1079</v>
      </c>
      <c r="AB163" s="51" t="s">
        <v>172</v>
      </c>
      <c r="AC163" s="51" t="s">
        <v>2092</v>
      </c>
      <c r="AD163" s="132" t="s">
        <v>2100</v>
      </c>
      <c r="AE163" s="50" t="s">
        <v>2275</v>
      </c>
      <c r="AF163" s="130">
        <v>15</v>
      </c>
      <c r="AG163" s="131" t="s">
        <v>2353</v>
      </c>
      <c r="AH163" s="146"/>
    </row>
    <row r="164" spans="27:34" x14ac:dyDescent="0.35">
      <c r="AA164" s="51" t="s">
        <v>1079</v>
      </c>
      <c r="AB164" s="51" t="s">
        <v>171</v>
      </c>
      <c r="AC164" s="51" t="s">
        <v>915</v>
      </c>
      <c r="AD164" s="132" t="s">
        <v>1100</v>
      </c>
      <c r="AE164" s="50" t="s">
        <v>3751</v>
      </c>
      <c r="AF164" s="130">
        <v>34</v>
      </c>
      <c r="AG164" s="131" t="s">
        <v>2353</v>
      </c>
      <c r="AH164" s="146"/>
    </row>
    <row r="165" spans="27:34" x14ac:dyDescent="0.35">
      <c r="AA165" s="51" t="s">
        <v>1079</v>
      </c>
      <c r="AB165" s="51" t="s">
        <v>170</v>
      </c>
      <c r="AC165" s="51" t="s">
        <v>413</v>
      </c>
      <c r="AD165" s="132" t="s">
        <v>413</v>
      </c>
      <c r="AE165" s="50" t="s">
        <v>413</v>
      </c>
      <c r="AF165" s="130"/>
      <c r="AG165" s="131" t="s">
        <v>1636</v>
      </c>
      <c r="AH165" s="146"/>
    </row>
    <row r="166" spans="27:34" x14ac:dyDescent="0.35">
      <c r="AA166" s="51" t="s">
        <v>1079</v>
      </c>
      <c r="AB166" s="51" t="s">
        <v>366</v>
      </c>
      <c r="AC166" s="51" t="s">
        <v>413</v>
      </c>
      <c r="AD166" s="129" t="s">
        <v>413</v>
      </c>
      <c r="AE166" s="50" t="s">
        <v>413</v>
      </c>
      <c r="AF166" s="130"/>
      <c r="AG166" s="131" t="s">
        <v>1636</v>
      </c>
      <c r="AH166" s="146"/>
    </row>
    <row r="167" spans="27:34" x14ac:dyDescent="0.35">
      <c r="AA167" s="51" t="s">
        <v>1080</v>
      </c>
      <c r="AB167" s="51" t="s">
        <v>175</v>
      </c>
      <c r="AC167" s="51" t="s">
        <v>834</v>
      </c>
      <c r="AD167" s="132" t="s">
        <v>1150</v>
      </c>
      <c r="AE167" s="50" t="s">
        <v>2532</v>
      </c>
      <c r="AF167" s="130">
        <v>52</v>
      </c>
      <c r="AG167" s="131" t="s">
        <v>2353</v>
      </c>
      <c r="AH167" s="146"/>
    </row>
    <row r="168" spans="27:34" x14ac:dyDescent="0.35">
      <c r="AA168" s="51" t="s">
        <v>1080</v>
      </c>
      <c r="AB168" s="51" t="s">
        <v>174</v>
      </c>
      <c r="AC168" s="51" t="s">
        <v>413</v>
      </c>
      <c r="AD168" s="132" t="s">
        <v>413</v>
      </c>
      <c r="AE168" s="50" t="s">
        <v>413</v>
      </c>
      <c r="AF168" s="130"/>
      <c r="AG168" s="131" t="s">
        <v>1636</v>
      </c>
      <c r="AH168" s="146"/>
    </row>
    <row r="169" spans="27:34" x14ac:dyDescent="0.35">
      <c r="AA169" s="51" t="s">
        <v>1080</v>
      </c>
      <c r="AB169" s="51" t="s">
        <v>173</v>
      </c>
      <c r="AC169" s="51" t="s">
        <v>413</v>
      </c>
      <c r="AD169" s="132" t="s">
        <v>413</v>
      </c>
      <c r="AE169" s="50" t="s">
        <v>413</v>
      </c>
      <c r="AF169" s="130"/>
      <c r="AG169" s="131" t="s">
        <v>1636</v>
      </c>
      <c r="AH169" s="146"/>
    </row>
    <row r="170" spans="27:34" x14ac:dyDescent="0.35">
      <c r="AA170" s="51" t="s">
        <v>1080</v>
      </c>
      <c r="AB170" s="51" t="s">
        <v>405</v>
      </c>
      <c r="AC170" s="51" t="s">
        <v>413</v>
      </c>
      <c r="AD170" s="129" t="s">
        <v>413</v>
      </c>
      <c r="AE170" s="50" t="s">
        <v>413</v>
      </c>
      <c r="AF170" s="130"/>
      <c r="AG170" s="131" t="s">
        <v>1636</v>
      </c>
      <c r="AH170" s="146"/>
    </row>
    <row r="171" spans="27:34" x14ac:dyDescent="0.35">
      <c r="AA171" s="51" t="s">
        <v>1082</v>
      </c>
      <c r="AB171" s="51" t="s">
        <v>178</v>
      </c>
      <c r="AC171" s="51" t="s">
        <v>837</v>
      </c>
      <c r="AD171" s="132" t="s">
        <v>1117</v>
      </c>
      <c r="AE171" s="50" t="s">
        <v>3188</v>
      </c>
      <c r="AF171" s="130">
        <v>28</v>
      </c>
      <c r="AG171" s="131" t="s">
        <v>2353</v>
      </c>
      <c r="AH171" s="146"/>
    </row>
    <row r="172" spans="27:34" x14ac:dyDescent="0.35">
      <c r="AA172" s="51" t="s">
        <v>1082</v>
      </c>
      <c r="AB172" s="51" t="s">
        <v>177</v>
      </c>
      <c r="AC172" s="51" t="s">
        <v>1474</v>
      </c>
      <c r="AD172" s="132" t="s">
        <v>1461</v>
      </c>
      <c r="AE172" s="50" t="s">
        <v>2517</v>
      </c>
      <c r="AF172" s="130">
        <v>22</v>
      </c>
      <c r="AG172" s="131" t="s">
        <v>2353</v>
      </c>
      <c r="AH172" s="146"/>
    </row>
    <row r="173" spans="27:34" x14ac:dyDescent="0.35">
      <c r="AA173" s="51" t="s">
        <v>1082</v>
      </c>
      <c r="AB173" s="51" t="s">
        <v>176</v>
      </c>
      <c r="AC173" s="51" t="s">
        <v>413</v>
      </c>
      <c r="AD173" s="132" t="s">
        <v>413</v>
      </c>
      <c r="AE173" s="50" t="s">
        <v>413</v>
      </c>
      <c r="AF173" s="130"/>
      <c r="AG173" s="131" t="s">
        <v>1636</v>
      </c>
      <c r="AH173" s="146"/>
    </row>
    <row r="174" spans="27:34" x14ac:dyDescent="0.35">
      <c r="AA174" s="51" t="s">
        <v>1082</v>
      </c>
      <c r="AB174" s="51" t="s">
        <v>402</v>
      </c>
      <c r="AC174" s="51" t="s">
        <v>413</v>
      </c>
      <c r="AD174" s="129" t="s">
        <v>413</v>
      </c>
      <c r="AE174" s="50" t="s">
        <v>413</v>
      </c>
      <c r="AF174" s="130"/>
      <c r="AG174" s="131" t="s">
        <v>1636</v>
      </c>
      <c r="AH174" s="146"/>
    </row>
    <row r="175" spans="27:34" x14ac:dyDescent="0.35">
      <c r="AA175" s="51" t="s">
        <v>1085</v>
      </c>
      <c r="AB175" s="51" t="s">
        <v>181</v>
      </c>
      <c r="AC175" s="51" t="s">
        <v>834</v>
      </c>
      <c r="AD175" s="132" t="s">
        <v>1150</v>
      </c>
      <c r="AE175" s="50" t="s">
        <v>3752</v>
      </c>
      <c r="AF175" s="130">
        <v>49</v>
      </c>
      <c r="AG175" s="131" t="s">
        <v>2353</v>
      </c>
      <c r="AH175" s="146"/>
    </row>
    <row r="176" spans="27:34" x14ac:dyDescent="0.35">
      <c r="AA176" s="51" t="s">
        <v>1085</v>
      </c>
      <c r="AB176" s="51" t="s">
        <v>180</v>
      </c>
      <c r="AC176" s="51" t="s">
        <v>413</v>
      </c>
      <c r="AD176" s="132" t="s">
        <v>413</v>
      </c>
      <c r="AE176" s="50" t="s">
        <v>413</v>
      </c>
      <c r="AF176" s="130"/>
      <c r="AG176" s="131" t="s">
        <v>1636</v>
      </c>
      <c r="AH176" s="146"/>
    </row>
    <row r="177" spans="27:34" x14ac:dyDescent="0.35">
      <c r="AA177" s="51" t="s">
        <v>1085</v>
      </c>
      <c r="AB177" s="51" t="s">
        <v>179</v>
      </c>
      <c r="AC177" s="51" t="s">
        <v>413</v>
      </c>
      <c r="AD177" s="132" t="s">
        <v>413</v>
      </c>
      <c r="AE177" s="50" t="s">
        <v>413</v>
      </c>
      <c r="AF177" s="130"/>
      <c r="AG177" s="131" t="s">
        <v>1636</v>
      </c>
      <c r="AH177" s="146"/>
    </row>
    <row r="178" spans="27:34" x14ac:dyDescent="0.35">
      <c r="AA178" s="51" t="s">
        <v>1085</v>
      </c>
      <c r="AB178" s="51" t="s">
        <v>399</v>
      </c>
      <c r="AC178" s="51" t="s">
        <v>413</v>
      </c>
      <c r="AD178" s="129" t="s">
        <v>413</v>
      </c>
      <c r="AE178" s="50" t="s">
        <v>413</v>
      </c>
      <c r="AF178" s="130"/>
      <c r="AG178" s="131" t="s">
        <v>1636</v>
      </c>
      <c r="AH178" s="146"/>
    </row>
    <row r="179" spans="27:34" x14ac:dyDescent="0.35">
      <c r="AA179" s="51" t="s">
        <v>1086</v>
      </c>
      <c r="AB179" s="51" t="s">
        <v>184</v>
      </c>
      <c r="AC179" s="51" t="s">
        <v>834</v>
      </c>
      <c r="AD179" s="132" t="s">
        <v>1150</v>
      </c>
      <c r="AE179" s="134" t="s">
        <v>3753</v>
      </c>
      <c r="AF179" s="130">
        <v>49</v>
      </c>
      <c r="AG179" s="131" t="s">
        <v>2353</v>
      </c>
      <c r="AH179" s="146"/>
    </row>
    <row r="180" spans="27:34" x14ac:dyDescent="0.35">
      <c r="AA180" s="51" t="s">
        <v>1086</v>
      </c>
      <c r="AB180" s="51" t="s">
        <v>183</v>
      </c>
      <c r="AC180" s="51" t="s">
        <v>413</v>
      </c>
      <c r="AD180" s="132" t="s">
        <v>413</v>
      </c>
      <c r="AE180" s="134" t="s">
        <v>413</v>
      </c>
      <c r="AF180" s="130"/>
      <c r="AG180" s="131" t="s">
        <v>1636</v>
      </c>
      <c r="AH180" s="146"/>
    </row>
    <row r="181" spans="27:34" x14ac:dyDescent="0.35">
      <c r="AA181" s="51" t="s">
        <v>1086</v>
      </c>
      <c r="AB181" s="51" t="s">
        <v>182</v>
      </c>
      <c r="AC181" s="51" t="s">
        <v>413</v>
      </c>
      <c r="AD181" s="132" t="s">
        <v>413</v>
      </c>
      <c r="AE181" s="134" t="s">
        <v>413</v>
      </c>
      <c r="AF181" s="130"/>
      <c r="AG181" s="131" t="s">
        <v>1636</v>
      </c>
      <c r="AH181" s="146"/>
    </row>
    <row r="182" spans="27:34" x14ac:dyDescent="0.35">
      <c r="AA182" s="51" t="s">
        <v>1086</v>
      </c>
      <c r="AB182" s="51" t="s">
        <v>396</v>
      </c>
      <c r="AC182" s="51" t="s">
        <v>413</v>
      </c>
      <c r="AD182" s="129" t="s">
        <v>413</v>
      </c>
      <c r="AE182" s="50" t="s">
        <v>413</v>
      </c>
      <c r="AF182" s="130"/>
      <c r="AG182" s="131" t="s">
        <v>1636</v>
      </c>
      <c r="AH182" s="146"/>
    </row>
    <row r="183" spans="27:34" x14ac:dyDescent="0.35">
      <c r="AA183" s="51" t="s">
        <v>1089</v>
      </c>
      <c r="AB183" s="51" t="s">
        <v>187</v>
      </c>
      <c r="AC183" s="51" t="s">
        <v>834</v>
      </c>
      <c r="AD183" s="129" t="s">
        <v>1150</v>
      </c>
      <c r="AE183" s="50" t="s">
        <v>2532</v>
      </c>
      <c r="AF183" s="130">
        <v>18</v>
      </c>
      <c r="AG183" s="131" t="s">
        <v>2353</v>
      </c>
      <c r="AH183" s="146"/>
    </row>
    <row r="184" spans="27:34" x14ac:dyDescent="0.35">
      <c r="AA184" s="51" t="s">
        <v>1089</v>
      </c>
      <c r="AB184" s="51" t="s">
        <v>186</v>
      </c>
      <c r="AC184" s="51" t="s">
        <v>2092</v>
      </c>
      <c r="AD184" s="129" t="s">
        <v>2100</v>
      </c>
      <c r="AE184" s="50" t="s">
        <v>3333</v>
      </c>
      <c r="AF184" s="133">
        <v>31</v>
      </c>
      <c r="AG184" s="131" t="s">
        <v>2353</v>
      </c>
      <c r="AH184" s="146"/>
    </row>
    <row r="185" spans="27:34" x14ac:dyDescent="0.35">
      <c r="AA185" s="51" t="s">
        <v>1089</v>
      </c>
      <c r="AB185" s="51" t="s">
        <v>185</v>
      </c>
      <c r="AC185" s="51" t="s">
        <v>413</v>
      </c>
      <c r="AD185" s="129" t="s">
        <v>413</v>
      </c>
      <c r="AE185" s="50" t="s">
        <v>413</v>
      </c>
      <c r="AF185" s="130"/>
      <c r="AG185" s="131" t="s">
        <v>1636</v>
      </c>
      <c r="AH185" s="146"/>
    </row>
    <row r="186" spans="27:34" x14ac:dyDescent="0.35">
      <c r="AA186" s="51" t="s">
        <v>1089</v>
      </c>
      <c r="AB186" s="51" t="s">
        <v>393</v>
      </c>
      <c r="AC186" s="51" t="s">
        <v>413</v>
      </c>
      <c r="AD186" s="129" t="s">
        <v>413</v>
      </c>
      <c r="AE186" s="50" t="s">
        <v>413</v>
      </c>
      <c r="AF186" s="130"/>
      <c r="AG186" s="131" t="s">
        <v>1636</v>
      </c>
      <c r="AH186" s="146"/>
    </row>
    <row r="187" spans="27:34" x14ac:dyDescent="0.35">
      <c r="AA187" s="51" t="s">
        <v>1091</v>
      </c>
      <c r="AB187" s="51" t="s">
        <v>190</v>
      </c>
      <c r="AC187" s="51" t="s">
        <v>1475</v>
      </c>
      <c r="AD187" s="129" t="s">
        <v>1634</v>
      </c>
      <c r="AE187" s="50" t="s">
        <v>3622</v>
      </c>
      <c r="AF187" s="130">
        <v>50</v>
      </c>
      <c r="AG187" s="131" t="s">
        <v>2353</v>
      </c>
      <c r="AH187" s="146"/>
    </row>
    <row r="188" spans="27:34" x14ac:dyDescent="0.35">
      <c r="AA188" s="51" t="s">
        <v>1091</v>
      </c>
      <c r="AB188" s="51" t="s">
        <v>189</v>
      </c>
      <c r="AC188" s="51" t="s">
        <v>413</v>
      </c>
      <c r="AD188" s="129" t="s">
        <v>413</v>
      </c>
      <c r="AE188" s="50" t="s">
        <v>413</v>
      </c>
      <c r="AF188" s="130"/>
      <c r="AG188" s="131" t="s">
        <v>1636</v>
      </c>
      <c r="AH188" s="146"/>
    </row>
    <row r="189" spans="27:34" x14ac:dyDescent="0.35">
      <c r="AA189" s="51" t="s">
        <v>1091</v>
      </c>
      <c r="AB189" s="51" t="s">
        <v>188</v>
      </c>
      <c r="AC189" s="51" t="s">
        <v>413</v>
      </c>
      <c r="AD189" s="129" t="s">
        <v>413</v>
      </c>
      <c r="AE189" s="50" t="s">
        <v>413</v>
      </c>
      <c r="AF189" s="130"/>
      <c r="AG189" s="131" t="s">
        <v>1636</v>
      </c>
      <c r="AH189" s="146"/>
    </row>
    <row r="190" spans="27:34" x14ac:dyDescent="0.35">
      <c r="AA190" s="51" t="s">
        <v>1091</v>
      </c>
      <c r="AB190" s="51" t="s">
        <v>390</v>
      </c>
      <c r="AC190" s="51" t="s">
        <v>413</v>
      </c>
      <c r="AD190" s="129" t="s">
        <v>413</v>
      </c>
      <c r="AE190" s="50" t="s">
        <v>413</v>
      </c>
      <c r="AF190" s="130"/>
      <c r="AG190" s="131" t="s">
        <v>1636</v>
      </c>
      <c r="AH190" s="146"/>
    </row>
    <row r="191" spans="27:34" x14ac:dyDescent="0.35">
      <c r="AA191" s="51" t="s">
        <v>1092</v>
      </c>
      <c r="AB191" s="51" t="s">
        <v>193</v>
      </c>
      <c r="AC191" s="51" t="s">
        <v>3794</v>
      </c>
      <c r="AD191" s="129" t="s">
        <v>3795</v>
      </c>
      <c r="AE191" s="50" t="s">
        <v>3754</v>
      </c>
      <c r="AF191" s="130">
        <v>8</v>
      </c>
      <c r="AG191" s="131" t="s">
        <v>2353</v>
      </c>
      <c r="AH191" s="146"/>
    </row>
    <row r="192" spans="27:34" x14ac:dyDescent="0.35">
      <c r="AA192" s="51" t="s">
        <v>1092</v>
      </c>
      <c r="AB192" s="51" t="s">
        <v>192</v>
      </c>
      <c r="AC192" s="51" t="s">
        <v>3801</v>
      </c>
      <c r="AD192" s="129" t="s">
        <v>3803</v>
      </c>
      <c r="AE192" s="50" t="s">
        <v>3755</v>
      </c>
      <c r="AF192" s="130">
        <v>7</v>
      </c>
      <c r="AG192" s="131" t="s">
        <v>2353</v>
      </c>
      <c r="AH192" s="146"/>
    </row>
    <row r="193" spans="27:34" x14ac:dyDescent="0.35">
      <c r="AA193" s="51" t="s">
        <v>1092</v>
      </c>
      <c r="AB193" s="51" t="s">
        <v>191</v>
      </c>
      <c r="AC193" s="51" t="s">
        <v>1477</v>
      </c>
      <c r="AD193" s="129" t="s">
        <v>2033</v>
      </c>
      <c r="AE193" s="50" t="s">
        <v>2528</v>
      </c>
      <c r="AF193" s="130">
        <v>4</v>
      </c>
      <c r="AG193" s="131" t="s">
        <v>2353</v>
      </c>
      <c r="AH193" s="146"/>
    </row>
    <row r="194" spans="27:34" x14ac:dyDescent="0.35">
      <c r="AA194" s="51" t="s">
        <v>1092</v>
      </c>
      <c r="AB194" s="51" t="s">
        <v>387</v>
      </c>
      <c r="AC194" s="51" t="s">
        <v>819</v>
      </c>
      <c r="AD194" s="129" t="s">
        <v>2979</v>
      </c>
      <c r="AE194" s="50" t="s">
        <v>3610</v>
      </c>
      <c r="AF194" s="130">
        <v>31</v>
      </c>
      <c r="AG194" s="131" t="s">
        <v>2353</v>
      </c>
      <c r="AH194" s="146"/>
    </row>
    <row r="195" spans="27:34" x14ac:dyDescent="0.35">
      <c r="AA195" s="51" t="s">
        <v>1093</v>
      </c>
      <c r="AB195" s="51" t="s">
        <v>68</v>
      </c>
      <c r="AC195" s="51" t="s">
        <v>837</v>
      </c>
      <c r="AD195" s="132" t="s">
        <v>1099</v>
      </c>
      <c r="AE195" s="50" t="s">
        <v>3162</v>
      </c>
      <c r="AF195" s="130">
        <v>44</v>
      </c>
      <c r="AG195" s="131" t="s">
        <v>2353</v>
      </c>
      <c r="AH195" s="146"/>
    </row>
    <row r="196" spans="27:34" x14ac:dyDescent="0.35">
      <c r="AA196" s="51" t="s">
        <v>1093</v>
      </c>
      <c r="AB196" s="51" t="s">
        <v>69</v>
      </c>
      <c r="AC196" s="51" t="s">
        <v>413</v>
      </c>
      <c r="AD196" s="132" t="s">
        <v>413</v>
      </c>
      <c r="AE196" s="50" t="s">
        <v>413</v>
      </c>
      <c r="AF196" s="130"/>
      <c r="AG196" s="131" t="s">
        <v>1636</v>
      </c>
      <c r="AH196" s="146"/>
    </row>
    <row r="197" spans="27:34" x14ac:dyDescent="0.35">
      <c r="AA197" s="51" t="s">
        <v>1093</v>
      </c>
      <c r="AB197" s="51" t="s">
        <v>70</v>
      </c>
      <c r="AC197" s="51" t="s">
        <v>413</v>
      </c>
      <c r="AD197" s="132" t="s">
        <v>413</v>
      </c>
      <c r="AE197" s="50" t="s">
        <v>413</v>
      </c>
      <c r="AF197" s="130"/>
      <c r="AG197" s="131" t="s">
        <v>1636</v>
      </c>
      <c r="AH197" s="146"/>
    </row>
    <row r="198" spans="27:34" x14ac:dyDescent="0.35">
      <c r="AA198" s="51" t="s">
        <v>1096</v>
      </c>
      <c r="AB198" s="51" t="s">
        <v>71</v>
      </c>
      <c r="AC198" s="51" t="s">
        <v>2485</v>
      </c>
      <c r="AD198" s="129" t="s">
        <v>2334</v>
      </c>
      <c r="AE198" s="50" t="s">
        <v>3757</v>
      </c>
      <c r="AF198" s="130">
        <v>9</v>
      </c>
      <c r="AG198" s="131" t="s">
        <v>2353</v>
      </c>
      <c r="AH198" s="146"/>
    </row>
    <row r="199" spans="27:34" x14ac:dyDescent="0.35">
      <c r="AA199" s="51" t="s">
        <v>1096</v>
      </c>
      <c r="AB199" s="51" t="s">
        <v>72</v>
      </c>
      <c r="AC199" s="51" t="s">
        <v>1475</v>
      </c>
      <c r="AD199" s="132" t="s">
        <v>1634</v>
      </c>
      <c r="AE199" s="50" t="s">
        <v>2810</v>
      </c>
      <c r="AF199" s="130">
        <v>15</v>
      </c>
      <c r="AG199" s="131" t="s">
        <v>2353</v>
      </c>
      <c r="AH199" s="146"/>
    </row>
    <row r="200" spans="27:34" x14ac:dyDescent="0.35">
      <c r="AA200" s="51" t="s">
        <v>1096</v>
      </c>
      <c r="AB200" s="51" t="s">
        <v>73</v>
      </c>
      <c r="AC200" s="51" t="s">
        <v>3794</v>
      </c>
      <c r="AD200" s="132" t="s">
        <v>3796</v>
      </c>
      <c r="AE200" s="50" t="s">
        <v>3758</v>
      </c>
      <c r="AF200" s="130">
        <v>7</v>
      </c>
      <c r="AG200" s="131" t="s">
        <v>2353</v>
      </c>
      <c r="AH200" s="146"/>
    </row>
    <row r="201" spans="27:34" x14ac:dyDescent="0.35">
      <c r="AA201" s="51" t="s">
        <v>1096</v>
      </c>
      <c r="AB201" s="51" t="s">
        <v>359</v>
      </c>
      <c r="AC201" s="51" t="s">
        <v>824</v>
      </c>
      <c r="AD201" s="132" t="s">
        <v>2107</v>
      </c>
      <c r="AE201" s="50" t="s">
        <v>3179</v>
      </c>
      <c r="AF201" s="130">
        <v>10</v>
      </c>
      <c r="AG201" s="131" t="s">
        <v>2353</v>
      </c>
      <c r="AH201" s="146"/>
    </row>
    <row r="202" spans="27:34" x14ac:dyDescent="0.35">
      <c r="AA202" s="51" t="s">
        <v>1096</v>
      </c>
      <c r="AB202" s="51" t="s">
        <v>3756</v>
      </c>
      <c r="AC202" s="51" t="s">
        <v>824</v>
      </c>
      <c r="AD202" s="129" t="s">
        <v>2107</v>
      </c>
      <c r="AE202" s="50" t="s">
        <v>3178</v>
      </c>
      <c r="AF202" s="130">
        <v>6</v>
      </c>
      <c r="AG202" s="131" t="s">
        <v>2353</v>
      </c>
      <c r="AH202" s="146"/>
    </row>
    <row r="203" spans="27:34" x14ac:dyDescent="0.35">
      <c r="AA203" s="51" t="s">
        <v>1098</v>
      </c>
      <c r="AB203" s="51" t="s">
        <v>74</v>
      </c>
      <c r="AC203" s="51" t="s">
        <v>1477</v>
      </c>
      <c r="AD203" s="132" t="s">
        <v>3144</v>
      </c>
      <c r="AE203" s="50" t="s">
        <v>3759</v>
      </c>
      <c r="AF203" s="133">
        <v>36</v>
      </c>
      <c r="AG203" s="131" t="s">
        <v>2353</v>
      </c>
      <c r="AH203" s="146"/>
    </row>
    <row r="204" spans="27:34" x14ac:dyDescent="0.35">
      <c r="AA204" s="51" t="s">
        <v>1098</v>
      </c>
      <c r="AB204" s="51" t="s">
        <v>75</v>
      </c>
      <c r="AC204" s="51" t="s">
        <v>3787</v>
      </c>
      <c r="AD204" s="132" t="s">
        <v>3788</v>
      </c>
      <c r="AE204" s="50" t="s">
        <v>3760</v>
      </c>
      <c r="AF204" s="130">
        <v>7</v>
      </c>
      <c r="AG204" s="131" t="s">
        <v>2353</v>
      </c>
      <c r="AH204" s="146"/>
    </row>
    <row r="205" spans="27:34" x14ac:dyDescent="0.35">
      <c r="AA205" s="51" t="s">
        <v>1098</v>
      </c>
      <c r="AB205" s="51" t="s">
        <v>76</v>
      </c>
      <c r="AC205" s="51" t="s">
        <v>413</v>
      </c>
      <c r="AD205" s="132" t="s">
        <v>413</v>
      </c>
      <c r="AE205" s="50" t="s">
        <v>413</v>
      </c>
      <c r="AF205" s="130"/>
      <c r="AG205" s="131" t="s">
        <v>1636</v>
      </c>
      <c r="AH205" s="146"/>
    </row>
    <row r="206" spans="27:34" x14ac:dyDescent="0.35">
      <c r="AA206" s="51" t="s">
        <v>1098</v>
      </c>
      <c r="AB206" s="51" t="s">
        <v>356</v>
      </c>
      <c r="AC206" s="51" t="s">
        <v>413</v>
      </c>
      <c r="AD206" s="129" t="s">
        <v>413</v>
      </c>
      <c r="AE206" s="50" t="s">
        <v>413</v>
      </c>
      <c r="AF206" s="130"/>
      <c r="AG206" s="131" t="s">
        <v>1636</v>
      </c>
      <c r="AH206" s="146"/>
    </row>
    <row r="207" spans="27:34" x14ac:dyDescent="0.35">
      <c r="AA207" s="51" t="s">
        <v>1102</v>
      </c>
      <c r="AB207" s="51" t="s">
        <v>77</v>
      </c>
      <c r="AC207" s="51" t="s">
        <v>1475</v>
      </c>
      <c r="AD207" s="132" t="s">
        <v>1634</v>
      </c>
      <c r="AE207" s="50" t="s">
        <v>3623</v>
      </c>
      <c r="AF207" s="130">
        <v>31</v>
      </c>
      <c r="AG207" s="131" t="s">
        <v>2353</v>
      </c>
      <c r="AH207" s="146"/>
    </row>
    <row r="208" spans="27:34" x14ac:dyDescent="0.35">
      <c r="AA208" s="51" t="s">
        <v>1102</v>
      </c>
      <c r="AB208" s="51" t="s">
        <v>78</v>
      </c>
      <c r="AC208" s="51" t="s">
        <v>1477</v>
      </c>
      <c r="AD208" s="132" t="s">
        <v>3144</v>
      </c>
      <c r="AE208" s="50" t="s">
        <v>3750</v>
      </c>
      <c r="AF208" s="130">
        <v>18</v>
      </c>
      <c r="AG208" s="131" t="s">
        <v>2353</v>
      </c>
      <c r="AH208" s="146"/>
    </row>
    <row r="209" spans="27:34" x14ac:dyDescent="0.35">
      <c r="AA209" s="51" t="s">
        <v>1102</v>
      </c>
      <c r="AB209" s="51" t="s">
        <v>79</v>
      </c>
      <c r="AC209" s="51" t="s">
        <v>413</v>
      </c>
      <c r="AD209" s="132" t="s">
        <v>413</v>
      </c>
      <c r="AE209" s="50" t="s">
        <v>413</v>
      </c>
      <c r="AF209" s="130"/>
      <c r="AG209" s="131" t="s">
        <v>1636</v>
      </c>
      <c r="AH209" s="146"/>
    </row>
    <row r="210" spans="27:34" x14ac:dyDescent="0.35">
      <c r="AA210" s="51" t="s">
        <v>1102</v>
      </c>
      <c r="AB210" s="51" t="s">
        <v>353</v>
      </c>
      <c r="AC210" s="51" t="s">
        <v>413</v>
      </c>
      <c r="AD210" s="129" t="s">
        <v>413</v>
      </c>
      <c r="AE210" s="50" t="s">
        <v>413</v>
      </c>
      <c r="AF210" s="130"/>
      <c r="AG210" s="131" t="s">
        <v>1636</v>
      </c>
      <c r="AH210" s="146"/>
    </row>
    <row r="211" spans="27:34" x14ac:dyDescent="0.35">
      <c r="AA211" s="51" t="s">
        <v>1103</v>
      </c>
      <c r="AB211" s="51" t="s">
        <v>80</v>
      </c>
      <c r="AC211" s="51" t="s">
        <v>1475</v>
      </c>
      <c r="AD211" s="132" t="s">
        <v>1634</v>
      </c>
      <c r="AE211" s="50" t="s">
        <v>3620</v>
      </c>
      <c r="AF211" s="133">
        <v>14</v>
      </c>
      <c r="AG211" s="131" t="s">
        <v>2353</v>
      </c>
      <c r="AH211" s="146"/>
    </row>
    <row r="212" spans="27:34" x14ac:dyDescent="0.35">
      <c r="AA212" s="51" t="s">
        <v>1103</v>
      </c>
      <c r="AB212" s="51" t="s">
        <v>81</v>
      </c>
      <c r="AC212" s="51" t="s">
        <v>2485</v>
      </c>
      <c r="AD212" s="132" t="s">
        <v>2334</v>
      </c>
      <c r="AE212" s="50" t="s">
        <v>3757</v>
      </c>
      <c r="AF212" s="130">
        <v>35</v>
      </c>
      <c r="AG212" s="131" t="s">
        <v>2353</v>
      </c>
      <c r="AH212" s="146"/>
    </row>
    <row r="213" spans="27:34" x14ac:dyDescent="0.35">
      <c r="AA213" s="51" t="s">
        <v>1103</v>
      </c>
      <c r="AB213" s="51" t="s">
        <v>82</v>
      </c>
      <c r="AC213" s="51" t="s">
        <v>413</v>
      </c>
      <c r="AD213" s="132" t="s">
        <v>413</v>
      </c>
      <c r="AE213" s="50" t="s">
        <v>413</v>
      </c>
      <c r="AF213" s="130"/>
      <c r="AG213" s="131" t="s">
        <v>1636</v>
      </c>
      <c r="AH213" s="146"/>
    </row>
    <row r="214" spans="27:34" x14ac:dyDescent="0.35">
      <c r="AA214" s="51" t="s">
        <v>1105</v>
      </c>
      <c r="AB214" s="51" t="s">
        <v>83</v>
      </c>
      <c r="AC214" s="51" t="s">
        <v>834</v>
      </c>
      <c r="AD214" s="129" t="s">
        <v>1150</v>
      </c>
      <c r="AE214" s="50" t="s">
        <v>2531</v>
      </c>
      <c r="AF214" s="130">
        <v>11</v>
      </c>
      <c r="AG214" s="131" t="s">
        <v>2353</v>
      </c>
      <c r="AH214" s="146"/>
    </row>
    <row r="215" spans="27:34" x14ac:dyDescent="0.35">
      <c r="AA215" s="51" t="s">
        <v>1105</v>
      </c>
      <c r="AB215" s="51" t="s">
        <v>84</v>
      </c>
      <c r="AC215" s="51" t="s">
        <v>2092</v>
      </c>
      <c r="AD215" s="132" t="s">
        <v>2100</v>
      </c>
      <c r="AE215" s="50" t="s">
        <v>3181</v>
      </c>
      <c r="AF215" s="130">
        <v>10</v>
      </c>
      <c r="AG215" s="131" t="s">
        <v>2353</v>
      </c>
      <c r="AH215" s="146"/>
    </row>
    <row r="216" spans="27:34" x14ac:dyDescent="0.35">
      <c r="AA216" s="51" t="s">
        <v>1105</v>
      </c>
      <c r="AB216" s="51" t="s">
        <v>85</v>
      </c>
      <c r="AC216" s="51" t="s">
        <v>915</v>
      </c>
      <c r="AD216" s="132" t="s">
        <v>1100</v>
      </c>
      <c r="AE216" s="50" t="s">
        <v>3340</v>
      </c>
      <c r="AF216" s="130">
        <v>7</v>
      </c>
      <c r="AG216" s="131" t="s">
        <v>2353</v>
      </c>
      <c r="AH216" s="146"/>
    </row>
    <row r="217" spans="27:34" x14ac:dyDescent="0.35">
      <c r="AA217" s="51" t="s">
        <v>1105</v>
      </c>
      <c r="AB217" s="51" t="s">
        <v>347</v>
      </c>
      <c r="AC217" s="51" t="s">
        <v>915</v>
      </c>
      <c r="AD217" s="132" t="s">
        <v>1100</v>
      </c>
      <c r="AE217" s="50" t="s">
        <v>2560</v>
      </c>
      <c r="AF217" s="130">
        <v>11</v>
      </c>
      <c r="AG217" s="131" t="s">
        <v>2353</v>
      </c>
      <c r="AH217" s="146"/>
    </row>
    <row r="218" spans="27:34" x14ac:dyDescent="0.35">
      <c r="AA218" s="51" t="s">
        <v>1105</v>
      </c>
      <c r="AB218" s="51" t="s">
        <v>3761</v>
      </c>
      <c r="AC218" s="51" t="s">
        <v>3801</v>
      </c>
      <c r="AD218" s="129" t="s">
        <v>3804</v>
      </c>
      <c r="AE218" s="50" t="s">
        <v>3762</v>
      </c>
      <c r="AF218" s="130">
        <v>7</v>
      </c>
      <c r="AG218" s="131" t="s">
        <v>2353</v>
      </c>
      <c r="AH218" s="146"/>
    </row>
    <row r="219" spans="27:34" x14ac:dyDescent="0.35">
      <c r="AA219" s="51" t="s">
        <v>1107</v>
      </c>
      <c r="AB219" s="51" t="s">
        <v>86</v>
      </c>
      <c r="AC219" s="51" t="s">
        <v>413</v>
      </c>
      <c r="AD219" s="132" t="s">
        <v>413</v>
      </c>
      <c r="AE219" s="50" t="s">
        <v>413</v>
      </c>
      <c r="AF219" s="130"/>
      <c r="AG219" s="131" t="s">
        <v>1636</v>
      </c>
      <c r="AH219" s="146"/>
    </row>
    <row r="220" spans="27:34" x14ac:dyDescent="0.35">
      <c r="AA220" s="51" t="s">
        <v>1107</v>
      </c>
      <c r="AB220" s="51" t="s">
        <v>87</v>
      </c>
      <c r="AC220" s="51" t="s">
        <v>413</v>
      </c>
      <c r="AD220" s="132" t="s">
        <v>413</v>
      </c>
      <c r="AE220" s="50" t="s">
        <v>413</v>
      </c>
      <c r="AF220" s="130"/>
      <c r="AG220" s="131" t="s">
        <v>1636</v>
      </c>
      <c r="AH220" s="146"/>
    </row>
    <row r="221" spans="27:34" x14ac:dyDescent="0.35">
      <c r="AA221" s="51" t="s">
        <v>1107</v>
      </c>
      <c r="AB221" s="51" t="s">
        <v>88</v>
      </c>
      <c r="AC221" s="51" t="s">
        <v>413</v>
      </c>
      <c r="AD221" s="132" t="s">
        <v>413</v>
      </c>
      <c r="AE221" s="50" t="s">
        <v>413</v>
      </c>
      <c r="AF221" s="130"/>
      <c r="AG221" s="131" t="s">
        <v>1636</v>
      </c>
      <c r="AH221" s="146"/>
    </row>
    <row r="222" spans="27:34" x14ac:dyDescent="0.35">
      <c r="AA222" s="51" t="s">
        <v>1107</v>
      </c>
      <c r="AB222" s="51" t="s">
        <v>344</v>
      </c>
      <c r="AC222" s="51" t="s">
        <v>413</v>
      </c>
      <c r="AD222" s="129" t="s">
        <v>413</v>
      </c>
      <c r="AE222" s="50" t="s">
        <v>413</v>
      </c>
      <c r="AF222" s="130"/>
      <c r="AG222" s="131" t="s">
        <v>1636</v>
      </c>
      <c r="AH222" s="146"/>
    </row>
    <row r="223" spans="27:34" x14ac:dyDescent="0.35">
      <c r="AA223" s="51" t="s">
        <v>1109</v>
      </c>
      <c r="AB223" s="51" t="s">
        <v>89</v>
      </c>
      <c r="AC223" s="51" t="s">
        <v>413</v>
      </c>
      <c r="AD223" s="132" t="s">
        <v>413</v>
      </c>
      <c r="AE223" s="50" t="s">
        <v>413</v>
      </c>
      <c r="AF223" s="130"/>
      <c r="AG223" s="131" t="s">
        <v>1636</v>
      </c>
      <c r="AH223" s="146"/>
    </row>
    <row r="224" spans="27:34" x14ac:dyDescent="0.35">
      <c r="AA224" s="51" t="s">
        <v>1109</v>
      </c>
      <c r="AB224" s="51" t="s">
        <v>90</v>
      </c>
      <c r="AC224" s="51" t="s">
        <v>413</v>
      </c>
      <c r="AD224" s="132" t="s">
        <v>413</v>
      </c>
      <c r="AE224" s="50" t="s">
        <v>413</v>
      </c>
      <c r="AF224" s="130"/>
      <c r="AG224" s="131" t="s">
        <v>1636</v>
      </c>
      <c r="AH224" s="146"/>
    </row>
    <row r="225" spans="27:34" x14ac:dyDescent="0.35">
      <c r="AA225" s="51" t="s">
        <v>1109</v>
      </c>
      <c r="AB225" s="51" t="s">
        <v>91</v>
      </c>
      <c r="AC225" s="51" t="s">
        <v>413</v>
      </c>
      <c r="AD225" s="132" t="s">
        <v>413</v>
      </c>
      <c r="AE225" s="50" t="s">
        <v>413</v>
      </c>
      <c r="AF225" s="130"/>
      <c r="AG225" s="131" t="s">
        <v>1636</v>
      </c>
      <c r="AH225" s="146"/>
    </row>
    <row r="226" spans="27:34" x14ac:dyDescent="0.35">
      <c r="AA226" s="51" t="s">
        <v>1112</v>
      </c>
      <c r="AB226" s="51" t="s">
        <v>92</v>
      </c>
      <c r="AC226" s="51" t="s">
        <v>413</v>
      </c>
      <c r="AD226" s="132" t="s">
        <v>413</v>
      </c>
      <c r="AE226" s="50" t="s">
        <v>413</v>
      </c>
      <c r="AF226" s="130"/>
      <c r="AG226" s="131" t="s">
        <v>1636</v>
      </c>
      <c r="AH226" s="146"/>
    </row>
    <row r="227" spans="27:34" x14ac:dyDescent="0.35">
      <c r="AA227" s="51" t="s">
        <v>1112</v>
      </c>
      <c r="AB227" s="51" t="s">
        <v>93</v>
      </c>
      <c r="AC227" s="51" t="s">
        <v>413</v>
      </c>
      <c r="AD227" s="132" t="s">
        <v>413</v>
      </c>
      <c r="AE227" s="50" t="s">
        <v>413</v>
      </c>
      <c r="AF227" s="130"/>
      <c r="AG227" s="131" t="s">
        <v>1636</v>
      </c>
      <c r="AH227" s="146"/>
    </row>
    <row r="228" spans="27:34" x14ac:dyDescent="0.35">
      <c r="AA228" s="51" t="s">
        <v>1112</v>
      </c>
      <c r="AB228" s="51" t="s">
        <v>94</v>
      </c>
      <c r="AC228" s="51" t="s">
        <v>413</v>
      </c>
      <c r="AD228" s="132" t="s">
        <v>413</v>
      </c>
      <c r="AE228" s="50" t="s">
        <v>413</v>
      </c>
      <c r="AF228" s="130"/>
      <c r="AG228" s="131" t="s">
        <v>1636</v>
      </c>
      <c r="AH228" s="146"/>
    </row>
    <row r="229" spans="27:34" x14ac:dyDescent="0.35">
      <c r="AA229" s="51" t="s">
        <v>1112</v>
      </c>
      <c r="AB229" s="51" t="s">
        <v>380</v>
      </c>
      <c r="AC229" s="51" t="s">
        <v>413</v>
      </c>
      <c r="AD229" s="129" t="s">
        <v>413</v>
      </c>
      <c r="AE229" s="50" t="s">
        <v>413</v>
      </c>
      <c r="AF229" s="130"/>
      <c r="AG229" s="131" t="s">
        <v>1636</v>
      </c>
      <c r="AH229" s="146"/>
    </row>
    <row r="230" spans="27:34" x14ac:dyDescent="0.35">
      <c r="AA230" s="41" t="s">
        <v>1112</v>
      </c>
      <c r="AB230" s="41" t="s">
        <v>877</v>
      </c>
      <c r="AC230" s="41" t="s">
        <v>413</v>
      </c>
      <c r="AD230" s="112" t="s">
        <v>413</v>
      </c>
      <c r="AE230" s="50" t="s">
        <v>413</v>
      </c>
      <c r="AF230" s="133"/>
      <c r="AG230" s="131" t="s">
        <v>1636</v>
      </c>
      <c r="AH230" s="146"/>
    </row>
    <row r="231" spans="27:34" x14ac:dyDescent="0.35">
      <c r="AA231" s="51" t="s">
        <v>1115</v>
      </c>
      <c r="AB231" s="51" t="s">
        <v>95</v>
      </c>
      <c r="AC231" s="51" t="s">
        <v>413</v>
      </c>
      <c r="AD231" s="132" t="s">
        <v>413</v>
      </c>
      <c r="AE231" s="50" t="s">
        <v>413</v>
      </c>
      <c r="AF231" s="133"/>
      <c r="AG231" s="131" t="s">
        <v>1636</v>
      </c>
      <c r="AH231" s="146"/>
    </row>
    <row r="232" spans="27:34" x14ac:dyDescent="0.35">
      <c r="AA232" s="51" t="s">
        <v>1115</v>
      </c>
      <c r="AB232" s="51" t="s">
        <v>96</v>
      </c>
      <c r="AC232" s="51" t="s">
        <v>413</v>
      </c>
      <c r="AD232" s="132" t="s">
        <v>413</v>
      </c>
      <c r="AE232" s="50" t="s">
        <v>413</v>
      </c>
      <c r="AF232" s="133"/>
      <c r="AG232" s="131" t="s">
        <v>1636</v>
      </c>
      <c r="AH232" s="146"/>
    </row>
    <row r="233" spans="27:34" x14ac:dyDescent="0.35">
      <c r="AA233" s="51" t="s">
        <v>1115</v>
      </c>
      <c r="AB233" s="51" t="s">
        <v>97</v>
      </c>
      <c r="AC233" s="51" t="s">
        <v>413</v>
      </c>
      <c r="AD233" s="132" t="s">
        <v>413</v>
      </c>
      <c r="AE233" s="50" t="s">
        <v>413</v>
      </c>
      <c r="AF233" s="130"/>
      <c r="AG233" s="131" t="s">
        <v>1636</v>
      </c>
      <c r="AH233" s="146"/>
    </row>
    <row r="234" spans="27:34" x14ac:dyDescent="0.35">
      <c r="AA234" s="51" t="s">
        <v>1115</v>
      </c>
      <c r="AB234" s="51" t="s">
        <v>377</v>
      </c>
      <c r="AC234" s="51" t="s">
        <v>413</v>
      </c>
      <c r="AD234" s="129" t="s">
        <v>413</v>
      </c>
      <c r="AE234" s="50" t="s">
        <v>413</v>
      </c>
      <c r="AF234" s="130"/>
      <c r="AG234" s="131" t="s">
        <v>1636</v>
      </c>
      <c r="AH234" s="146"/>
    </row>
    <row r="235" spans="27:34" x14ac:dyDescent="0.35">
      <c r="AA235" s="51" t="s">
        <v>1116</v>
      </c>
      <c r="AB235" s="51" t="s">
        <v>98</v>
      </c>
      <c r="AC235" s="51" t="s">
        <v>413</v>
      </c>
      <c r="AD235" s="132" t="s">
        <v>413</v>
      </c>
      <c r="AE235" s="50" t="s">
        <v>413</v>
      </c>
      <c r="AF235" s="133"/>
      <c r="AG235" s="131" t="s">
        <v>1636</v>
      </c>
      <c r="AH235" s="146"/>
    </row>
    <row r="236" spans="27:34" x14ac:dyDescent="0.35">
      <c r="AA236" s="51" t="s">
        <v>1116</v>
      </c>
      <c r="AB236" s="51" t="s">
        <v>99</v>
      </c>
      <c r="AC236" s="51" t="s">
        <v>413</v>
      </c>
      <c r="AD236" s="132" t="s">
        <v>413</v>
      </c>
      <c r="AE236" s="50" t="s">
        <v>413</v>
      </c>
      <c r="AF236" s="133"/>
      <c r="AG236" s="131" t="s">
        <v>1636</v>
      </c>
      <c r="AH236" s="146"/>
    </row>
    <row r="237" spans="27:34" x14ac:dyDescent="0.35">
      <c r="AA237" s="51" t="s">
        <v>1116</v>
      </c>
      <c r="AB237" s="51" t="s">
        <v>100</v>
      </c>
      <c r="AC237" s="51" t="s">
        <v>413</v>
      </c>
      <c r="AD237" s="132" t="s">
        <v>413</v>
      </c>
      <c r="AE237" s="50" t="s">
        <v>413</v>
      </c>
      <c r="AF237" s="133"/>
      <c r="AG237" s="131" t="s">
        <v>1636</v>
      </c>
      <c r="AH237" s="146"/>
    </row>
    <row r="238" spans="27:34" x14ac:dyDescent="0.35">
      <c r="AA238" s="51" t="s">
        <v>1116</v>
      </c>
      <c r="AB238" s="51" t="s">
        <v>374</v>
      </c>
      <c r="AC238" s="51" t="s">
        <v>413</v>
      </c>
      <c r="AD238" s="129" t="s">
        <v>413</v>
      </c>
      <c r="AE238" s="50" t="s">
        <v>413</v>
      </c>
      <c r="AF238" s="130"/>
      <c r="AG238" s="131" t="s">
        <v>1636</v>
      </c>
      <c r="AH238" s="146"/>
    </row>
    <row r="239" spans="27:34" x14ac:dyDescent="0.35">
      <c r="AA239" s="51" t="s">
        <v>1118</v>
      </c>
      <c r="AB239" s="51" t="s">
        <v>101</v>
      </c>
      <c r="AC239" s="51" t="s">
        <v>413</v>
      </c>
      <c r="AD239" s="132" t="s">
        <v>413</v>
      </c>
      <c r="AE239" s="50" t="s">
        <v>413</v>
      </c>
      <c r="AF239" s="130"/>
      <c r="AG239" s="131" t="s">
        <v>1636</v>
      </c>
      <c r="AH239" s="146"/>
    </row>
    <row r="240" spans="27:34" x14ac:dyDescent="0.35">
      <c r="AA240" s="51" t="s">
        <v>1118</v>
      </c>
      <c r="AB240" s="51" t="s">
        <v>102</v>
      </c>
      <c r="AC240" s="51" t="s">
        <v>413</v>
      </c>
      <c r="AD240" s="132" t="s">
        <v>413</v>
      </c>
      <c r="AE240" s="50" t="s">
        <v>413</v>
      </c>
      <c r="AF240" s="130"/>
      <c r="AG240" s="131" t="s">
        <v>1636</v>
      </c>
      <c r="AH240" s="146"/>
    </row>
    <row r="241" spans="27:34" x14ac:dyDescent="0.35">
      <c r="AA241" s="51" t="s">
        <v>1118</v>
      </c>
      <c r="AB241" s="51" t="s">
        <v>103</v>
      </c>
      <c r="AC241" s="51" t="s">
        <v>413</v>
      </c>
      <c r="AD241" s="132" t="s">
        <v>413</v>
      </c>
      <c r="AE241" s="50" t="s">
        <v>413</v>
      </c>
      <c r="AF241" s="130"/>
      <c r="AG241" s="131" t="s">
        <v>1636</v>
      </c>
      <c r="AH241" s="146"/>
    </row>
    <row r="242" spans="27:34" x14ac:dyDescent="0.35">
      <c r="AA242" s="51" t="s">
        <v>1118</v>
      </c>
      <c r="AB242" s="51" t="s">
        <v>371</v>
      </c>
      <c r="AC242" s="51" t="s">
        <v>413</v>
      </c>
      <c r="AD242" s="129" t="s">
        <v>413</v>
      </c>
      <c r="AE242" s="50" t="s">
        <v>413</v>
      </c>
      <c r="AF242" s="130"/>
      <c r="AG242" s="131" t="s">
        <v>1636</v>
      </c>
      <c r="AH242" s="146"/>
    </row>
    <row r="243" spans="27:34" x14ac:dyDescent="0.35">
      <c r="AA243" s="51" t="s">
        <v>1120</v>
      </c>
      <c r="AB243" s="51" t="s">
        <v>104</v>
      </c>
      <c r="AC243" s="51" t="s">
        <v>413</v>
      </c>
      <c r="AD243" s="132" t="s">
        <v>413</v>
      </c>
      <c r="AE243" s="50" t="s">
        <v>413</v>
      </c>
      <c r="AF243" s="130"/>
      <c r="AG243" s="131" t="s">
        <v>1636</v>
      </c>
      <c r="AH243" s="146"/>
    </row>
    <row r="244" spans="27:34" x14ac:dyDescent="0.35">
      <c r="AA244" s="51" t="s">
        <v>1120</v>
      </c>
      <c r="AB244" s="51" t="s">
        <v>105</v>
      </c>
      <c r="AC244" s="51" t="s">
        <v>413</v>
      </c>
      <c r="AD244" s="132" t="s">
        <v>413</v>
      </c>
      <c r="AE244" s="50" t="s">
        <v>413</v>
      </c>
      <c r="AF244" s="130"/>
      <c r="AG244" s="131" t="s">
        <v>1636</v>
      </c>
      <c r="AH244" s="146"/>
    </row>
    <row r="245" spans="27:34" x14ac:dyDescent="0.35">
      <c r="AA245" s="51" t="s">
        <v>1120</v>
      </c>
      <c r="AB245" s="51" t="s">
        <v>106</v>
      </c>
      <c r="AC245" s="51" t="s">
        <v>413</v>
      </c>
      <c r="AD245" s="132" t="s">
        <v>413</v>
      </c>
      <c r="AE245" s="50" t="s">
        <v>413</v>
      </c>
      <c r="AF245" s="130"/>
      <c r="AG245" s="131" t="s">
        <v>1636</v>
      </c>
      <c r="AH245" s="146"/>
    </row>
    <row r="246" spans="27:34" x14ac:dyDescent="0.35">
      <c r="AA246" s="51" t="s">
        <v>1120</v>
      </c>
      <c r="AB246" s="51" t="s">
        <v>368</v>
      </c>
      <c r="AC246" s="51" t="s">
        <v>413</v>
      </c>
      <c r="AD246" s="129" t="s">
        <v>413</v>
      </c>
      <c r="AE246" s="50" t="s">
        <v>413</v>
      </c>
      <c r="AF246" s="130"/>
      <c r="AG246" s="131" t="s">
        <v>1636</v>
      </c>
      <c r="AH246" s="146"/>
    </row>
    <row r="247" spans="27:34" x14ac:dyDescent="0.35">
      <c r="AA247" s="51" t="s">
        <v>1121</v>
      </c>
      <c r="AB247" s="51" t="s">
        <v>107</v>
      </c>
      <c r="AC247" s="51" t="s">
        <v>413</v>
      </c>
      <c r="AD247" s="132" t="s">
        <v>413</v>
      </c>
      <c r="AE247" s="50" t="s">
        <v>413</v>
      </c>
      <c r="AF247" s="130"/>
      <c r="AG247" s="131" t="s">
        <v>1636</v>
      </c>
      <c r="AH247" s="146"/>
    </row>
    <row r="248" spans="27:34" x14ac:dyDescent="0.35">
      <c r="AA248" s="51" t="s">
        <v>1121</v>
      </c>
      <c r="AB248" s="51" t="s">
        <v>108</v>
      </c>
      <c r="AC248" s="51" t="s">
        <v>413</v>
      </c>
      <c r="AD248" s="132" t="s">
        <v>413</v>
      </c>
      <c r="AE248" s="50" t="s">
        <v>413</v>
      </c>
      <c r="AF248" s="133"/>
      <c r="AG248" s="131" t="s">
        <v>1636</v>
      </c>
      <c r="AH248" s="146"/>
    </row>
    <row r="249" spans="27:34" x14ac:dyDescent="0.35">
      <c r="AA249" s="51" t="s">
        <v>1121</v>
      </c>
      <c r="AB249" s="51" t="s">
        <v>109</v>
      </c>
      <c r="AC249" s="51" t="s">
        <v>413</v>
      </c>
      <c r="AD249" s="132" t="s">
        <v>413</v>
      </c>
      <c r="AE249" s="50" t="s">
        <v>413</v>
      </c>
      <c r="AF249" s="133"/>
      <c r="AG249" s="131" t="s">
        <v>1636</v>
      </c>
      <c r="AH249" s="146"/>
    </row>
    <row r="250" spans="27:34" x14ac:dyDescent="0.35">
      <c r="AA250" s="51" t="s">
        <v>1121</v>
      </c>
      <c r="AB250" s="51" t="s">
        <v>365</v>
      </c>
      <c r="AC250" s="51" t="s">
        <v>413</v>
      </c>
      <c r="AD250" s="129" t="s">
        <v>413</v>
      </c>
      <c r="AE250" s="50" t="s">
        <v>413</v>
      </c>
      <c r="AF250" s="130"/>
      <c r="AG250" s="131" t="s">
        <v>1636</v>
      </c>
      <c r="AH250" s="146"/>
    </row>
    <row r="251" spans="27:34" x14ac:dyDescent="0.35">
      <c r="AA251" s="51" t="s">
        <v>1123</v>
      </c>
      <c r="AB251" s="51" t="s">
        <v>110</v>
      </c>
      <c r="AC251" s="51" t="s">
        <v>2092</v>
      </c>
      <c r="AD251" s="132" t="s">
        <v>2110</v>
      </c>
      <c r="AE251" s="50" t="s">
        <v>3490</v>
      </c>
      <c r="AF251" s="130">
        <v>37</v>
      </c>
      <c r="AG251" s="131" t="s">
        <v>2353</v>
      </c>
      <c r="AH251" s="146"/>
    </row>
    <row r="252" spans="27:34" x14ac:dyDescent="0.35">
      <c r="AA252" s="51" t="s">
        <v>1123</v>
      </c>
      <c r="AB252" s="51" t="s">
        <v>111</v>
      </c>
      <c r="AC252" s="51" t="s">
        <v>3794</v>
      </c>
      <c r="AD252" s="132" t="s">
        <v>3797</v>
      </c>
      <c r="AE252" s="50" t="s">
        <v>3763</v>
      </c>
      <c r="AF252" s="130">
        <v>6</v>
      </c>
      <c r="AG252" s="131" t="s">
        <v>2353</v>
      </c>
      <c r="AH252" s="146"/>
    </row>
    <row r="253" spans="27:34" x14ac:dyDescent="0.35">
      <c r="AA253" s="51" t="s">
        <v>1123</v>
      </c>
      <c r="AB253" s="51" t="s">
        <v>112</v>
      </c>
      <c r="AC253" s="51" t="s">
        <v>3794</v>
      </c>
      <c r="AD253" s="132" t="s">
        <v>3798</v>
      </c>
      <c r="AE253" s="50" t="s">
        <v>3764</v>
      </c>
      <c r="AF253" s="130">
        <v>6</v>
      </c>
      <c r="AG253" s="131" t="s">
        <v>2353</v>
      </c>
      <c r="AH253" s="146"/>
    </row>
    <row r="254" spans="27:34" x14ac:dyDescent="0.35">
      <c r="AA254" s="51" t="s">
        <v>1123</v>
      </c>
      <c r="AB254" s="51" t="s">
        <v>404</v>
      </c>
      <c r="AC254" s="51" t="s">
        <v>413</v>
      </c>
      <c r="AD254" s="129" t="s">
        <v>413</v>
      </c>
      <c r="AE254" s="50" t="s">
        <v>413</v>
      </c>
      <c r="AF254" s="130"/>
      <c r="AG254" s="131" t="s">
        <v>1636</v>
      </c>
      <c r="AH254" s="146"/>
    </row>
    <row r="255" spans="27:34" x14ac:dyDescent="0.35">
      <c r="AA255" s="51" t="s">
        <v>1125</v>
      </c>
      <c r="AB255" s="51" t="s">
        <v>113</v>
      </c>
      <c r="AC255" s="51" t="s">
        <v>1477</v>
      </c>
      <c r="AD255" s="132" t="s">
        <v>3144</v>
      </c>
      <c r="AE255" s="50" t="s">
        <v>3474</v>
      </c>
      <c r="AF255" s="130">
        <v>36</v>
      </c>
      <c r="AG255" s="131" t="s">
        <v>2353</v>
      </c>
      <c r="AH255" s="146"/>
    </row>
    <row r="256" spans="27:34" x14ac:dyDescent="0.35">
      <c r="AA256" s="51" t="s">
        <v>1125</v>
      </c>
      <c r="AB256" s="51" t="s">
        <v>114</v>
      </c>
      <c r="AC256" s="51" t="s">
        <v>3787</v>
      </c>
      <c r="AD256" s="132" t="s">
        <v>3789</v>
      </c>
      <c r="AE256" s="50" t="s">
        <v>3765</v>
      </c>
      <c r="AF256" s="133">
        <v>4</v>
      </c>
      <c r="AG256" s="131" t="s">
        <v>2353</v>
      </c>
      <c r="AH256" s="146"/>
    </row>
    <row r="257" spans="27:34" x14ac:dyDescent="0.35">
      <c r="AA257" s="51" t="s">
        <v>1125</v>
      </c>
      <c r="AB257" s="51" t="s">
        <v>115</v>
      </c>
      <c r="AC257" s="51" t="s">
        <v>3787</v>
      </c>
      <c r="AD257" s="132" t="s">
        <v>3790</v>
      </c>
      <c r="AE257" s="50" t="s">
        <v>3766</v>
      </c>
      <c r="AF257" s="130">
        <v>2</v>
      </c>
      <c r="AG257" s="131" t="s">
        <v>2353</v>
      </c>
      <c r="AH257" s="146"/>
    </row>
    <row r="258" spans="27:34" x14ac:dyDescent="0.35">
      <c r="AA258" s="51" t="s">
        <v>1125</v>
      </c>
      <c r="AB258" s="51" t="s">
        <v>401</v>
      </c>
      <c r="AC258" s="51" t="s">
        <v>3787</v>
      </c>
      <c r="AD258" s="129" t="s">
        <v>3791</v>
      </c>
      <c r="AE258" s="50" t="s">
        <v>3767</v>
      </c>
      <c r="AF258" s="130">
        <v>9</v>
      </c>
      <c r="AG258" s="131" t="s">
        <v>2353</v>
      </c>
      <c r="AH258" s="146"/>
    </row>
    <row r="259" spans="27:34" x14ac:dyDescent="0.35">
      <c r="AA259" s="51" t="s">
        <v>1126</v>
      </c>
      <c r="AB259" s="51" t="s">
        <v>116</v>
      </c>
      <c r="AC259" s="51" t="s">
        <v>837</v>
      </c>
      <c r="AD259" s="129" t="s">
        <v>1099</v>
      </c>
      <c r="AE259" s="50" t="s">
        <v>3482</v>
      </c>
      <c r="AF259" s="133">
        <v>41</v>
      </c>
      <c r="AG259" s="131" t="s">
        <v>2353</v>
      </c>
      <c r="AH259" s="146"/>
    </row>
    <row r="260" spans="27:34" x14ac:dyDescent="0.35">
      <c r="AA260" s="51" t="s">
        <v>1126</v>
      </c>
      <c r="AB260" s="51" t="s">
        <v>117</v>
      </c>
      <c r="AC260" s="51" t="s">
        <v>3801</v>
      </c>
      <c r="AD260" s="129" t="s">
        <v>3805</v>
      </c>
      <c r="AE260" s="50" t="s">
        <v>3768</v>
      </c>
      <c r="AF260" s="130">
        <v>7</v>
      </c>
      <c r="AG260" s="131" t="s">
        <v>2353</v>
      </c>
      <c r="AH260" s="146"/>
    </row>
    <row r="261" spans="27:34" x14ac:dyDescent="0.35">
      <c r="AA261" s="51" t="s">
        <v>1126</v>
      </c>
      <c r="AB261" s="51" t="s">
        <v>118</v>
      </c>
      <c r="AC261" s="51" t="s">
        <v>413</v>
      </c>
      <c r="AD261" s="129" t="s">
        <v>413</v>
      </c>
      <c r="AE261" s="50" t="s">
        <v>413</v>
      </c>
      <c r="AF261" s="130"/>
      <c r="AG261" s="131" t="s">
        <v>1636</v>
      </c>
      <c r="AH261" s="146"/>
    </row>
    <row r="262" spans="27:34" x14ac:dyDescent="0.35">
      <c r="AA262" s="51" t="s">
        <v>1126</v>
      </c>
      <c r="AB262" s="51" t="s">
        <v>398</v>
      </c>
      <c r="AC262" s="51" t="s">
        <v>413</v>
      </c>
      <c r="AD262" s="129" t="s">
        <v>413</v>
      </c>
      <c r="AE262" s="50" t="s">
        <v>413</v>
      </c>
      <c r="AF262" s="130"/>
      <c r="AG262" s="131" t="s">
        <v>1636</v>
      </c>
      <c r="AH262" s="146"/>
    </row>
    <row r="263" spans="27:34" x14ac:dyDescent="0.35">
      <c r="AA263" s="51" t="s">
        <v>1129</v>
      </c>
      <c r="AB263" s="51" t="s">
        <v>119</v>
      </c>
      <c r="AC263" s="51" t="s">
        <v>1477</v>
      </c>
      <c r="AD263" s="132" t="s">
        <v>3144</v>
      </c>
      <c r="AE263" s="50" t="s">
        <v>3475</v>
      </c>
      <c r="AF263" s="133">
        <v>30</v>
      </c>
      <c r="AG263" s="131" t="s">
        <v>2353</v>
      </c>
      <c r="AH263" s="146"/>
    </row>
    <row r="264" spans="27:34" x14ac:dyDescent="0.35">
      <c r="AA264" s="51" t="s">
        <v>1129</v>
      </c>
      <c r="AB264" s="51" t="s">
        <v>120</v>
      </c>
      <c r="AC264" s="51" t="s">
        <v>3794</v>
      </c>
      <c r="AD264" s="132" t="s">
        <v>3799</v>
      </c>
      <c r="AE264" s="50" t="s">
        <v>3769</v>
      </c>
      <c r="AF264" s="130">
        <v>7</v>
      </c>
      <c r="AG264" s="131" t="s">
        <v>2353</v>
      </c>
      <c r="AH264" s="146"/>
    </row>
    <row r="265" spans="27:34" x14ac:dyDescent="0.35">
      <c r="AA265" s="51" t="s">
        <v>1129</v>
      </c>
      <c r="AB265" s="51" t="s">
        <v>121</v>
      </c>
      <c r="AC265" s="51" t="s">
        <v>3787</v>
      </c>
      <c r="AD265" s="132" t="s">
        <v>3792</v>
      </c>
      <c r="AE265" s="50" t="s">
        <v>3770</v>
      </c>
      <c r="AF265" s="130">
        <v>6</v>
      </c>
      <c r="AG265" s="131" t="s">
        <v>2353</v>
      </c>
      <c r="AH265" s="146"/>
    </row>
    <row r="266" spans="27:34" x14ac:dyDescent="0.35">
      <c r="AA266" s="51" t="s">
        <v>1129</v>
      </c>
      <c r="AB266" s="51" t="s">
        <v>395</v>
      </c>
      <c r="AC266" s="51" t="s">
        <v>3787</v>
      </c>
      <c r="AD266" s="129" t="s">
        <v>3789</v>
      </c>
      <c r="AE266" s="50" t="s">
        <v>3765</v>
      </c>
      <c r="AF266" s="130">
        <v>6</v>
      </c>
      <c r="AG266" s="131" t="s">
        <v>2353</v>
      </c>
      <c r="AH266" s="146"/>
    </row>
    <row r="267" spans="27:34" x14ac:dyDescent="0.35">
      <c r="AA267" s="51" t="s">
        <v>1131</v>
      </c>
      <c r="AB267" s="51" t="s">
        <v>122</v>
      </c>
      <c r="AC267" s="51" t="s">
        <v>1477</v>
      </c>
      <c r="AD267" s="132" t="s">
        <v>3144</v>
      </c>
      <c r="AE267" s="50" t="s">
        <v>2970</v>
      </c>
      <c r="AF267" s="130">
        <v>17</v>
      </c>
      <c r="AG267" s="131" t="s">
        <v>2353</v>
      </c>
      <c r="AH267" s="146"/>
    </row>
    <row r="268" spans="27:34" x14ac:dyDescent="0.35">
      <c r="AA268" s="51" t="s">
        <v>1131</v>
      </c>
      <c r="AB268" s="51" t="s">
        <v>123</v>
      </c>
      <c r="AC268" s="51" t="s">
        <v>837</v>
      </c>
      <c r="AD268" s="132" t="s">
        <v>1099</v>
      </c>
      <c r="AE268" s="50" t="s">
        <v>3483</v>
      </c>
      <c r="AF268" s="130">
        <v>25</v>
      </c>
      <c r="AG268" s="131" t="s">
        <v>2353</v>
      </c>
      <c r="AH268" s="146"/>
    </row>
    <row r="269" spans="27:34" x14ac:dyDescent="0.35">
      <c r="AA269" s="51" t="s">
        <v>1131</v>
      </c>
      <c r="AB269" s="51" t="s">
        <v>124</v>
      </c>
      <c r="AC269" s="51" t="s">
        <v>3794</v>
      </c>
      <c r="AD269" s="132" t="s">
        <v>3800</v>
      </c>
      <c r="AE269" s="50" t="s">
        <v>3771</v>
      </c>
      <c r="AF269" s="130">
        <v>6</v>
      </c>
      <c r="AG269" s="131" t="s">
        <v>2353</v>
      </c>
      <c r="AH269" s="146"/>
    </row>
    <row r="270" spans="27:34" x14ac:dyDescent="0.35">
      <c r="AA270" s="51" t="s">
        <v>1131</v>
      </c>
      <c r="AB270" s="51" t="s">
        <v>392</v>
      </c>
      <c r="AC270" s="51" t="s">
        <v>413</v>
      </c>
      <c r="AD270" s="129" t="s">
        <v>413</v>
      </c>
      <c r="AE270" s="50" t="s">
        <v>413</v>
      </c>
      <c r="AF270" s="130"/>
      <c r="AG270" s="131" t="s">
        <v>1636</v>
      </c>
      <c r="AH270" s="146"/>
    </row>
    <row r="271" spans="27:34" x14ac:dyDescent="0.35">
      <c r="AA271" s="51" t="s">
        <v>1134</v>
      </c>
      <c r="AB271" s="51" t="s">
        <v>125</v>
      </c>
      <c r="AC271" s="51" t="s">
        <v>1477</v>
      </c>
      <c r="AD271" s="129" t="s">
        <v>3144</v>
      </c>
      <c r="AE271" s="50" t="s">
        <v>3772</v>
      </c>
      <c r="AF271" s="130">
        <v>49</v>
      </c>
      <c r="AG271" s="131" t="s">
        <v>2353</v>
      </c>
      <c r="AH271" s="146"/>
    </row>
    <row r="272" spans="27:34" x14ac:dyDescent="0.35">
      <c r="AA272" s="51" t="s">
        <v>1134</v>
      </c>
      <c r="AB272" s="51" t="s">
        <v>126</v>
      </c>
      <c r="AC272" s="51" t="s">
        <v>413</v>
      </c>
      <c r="AD272" s="129" t="s">
        <v>413</v>
      </c>
      <c r="AE272" s="50" t="s">
        <v>413</v>
      </c>
      <c r="AF272" s="130"/>
      <c r="AG272" s="131" t="s">
        <v>1636</v>
      </c>
      <c r="AH272" s="146"/>
    </row>
    <row r="273" spans="27:34" x14ac:dyDescent="0.35">
      <c r="AA273" s="51" t="s">
        <v>1134</v>
      </c>
      <c r="AB273" s="51" t="s">
        <v>127</v>
      </c>
      <c r="AC273" s="51" t="s">
        <v>413</v>
      </c>
      <c r="AD273" s="129" t="s">
        <v>413</v>
      </c>
      <c r="AE273" s="50" t="s">
        <v>413</v>
      </c>
      <c r="AF273" s="130"/>
      <c r="AG273" s="131" t="s">
        <v>1636</v>
      </c>
      <c r="AH273" s="146"/>
    </row>
    <row r="274" spans="27:34" x14ac:dyDescent="0.35">
      <c r="AA274" s="51" t="s">
        <v>1134</v>
      </c>
      <c r="AB274" s="51" t="s">
        <v>389</v>
      </c>
      <c r="AC274" s="51" t="s">
        <v>413</v>
      </c>
      <c r="AD274" s="129" t="s">
        <v>413</v>
      </c>
      <c r="AE274" s="50" t="s">
        <v>413</v>
      </c>
      <c r="AF274" s="130"/>
      <c r="AG274" s="131" t="s">
        <v>1636</v>
      </c>
      <c r="AH274" s="146"/>
    </row>
    <row r="275" spans="27:34" x14ac:dyDescent="0.35">
      <c r="AA275" s="51" t="s">
        <v>1135</v>
      </c>
      <c r="AB275" s="51" t="s">
        <v>128</v>
      </c>
      <c r="AC275" s="51" t="s">
        <v>837</v>
      </c>
      <c r="AD275" s="129" t="s">
        <v>1099</v>
      </c>
      <c r="AE275" s="50" t="s">
        <v>3479</v>
      </c>
      <c r="AF275" s="130">
        <v>26</v>
      </c>
      <c r="AG275" s="131" t="s">
        <v>2353</v>
      </c>
      <c r="AH275" s="146"/>
    </row>
    <row r="276" spans="27:34" x14ac:dyDescent="0.35">
      <c r="AA276" s="51" t="s">
        <v>1135</v>
      </c>
      <c r="AB276" s="51" t="s">
        <v>129</v>
      </c>
      <c r="AC276" s="51" t="s">
        <v>1477</v>
      </c>
      <c r="AD276" s="129" t="s">
        <v>3144</v>
      </c>
      <c r="AE276" s="50" t="s">
        <v>2970</v>
      </c>
      <c r="AF276" s="130">
        <v>23</v>
      </c>
      <c r="AG276" s="131" t="s">
        <v>2353</v>
      </c>
      <c r="AH276" s="146"/>
    </row>
    <row r="277" spans="27:34" x14ac:dyDescent="0.35">
      <c r="AA277" s="51" t="s">
        <v>1135</v>
      </c>
      <c r="AB277" s="51" t="s">
        <v>130</v>
      </c>
      <c r="AC277" s="51" t="s">
        <v>413</v>
      </c>
      <c r="AD277" s="129" t="s">
        <v>413</v>
      </c>
      <c r="AE277" s="50" t="s">
        <v>413</v>
      </c>
      <c r="AF277" s="130"/>
      <c r="AG277" s="131" t="s">
        <v>1636</v>
      </c>
      <c r="AH277" s="146"/>
    </row>
    <row r="278" spans="27:34" x14ac:dyDescent="0.35">
      <c r="AA278" s="51" t="s">
        <v>1135</v>
      </c>
      <c r="AB278" s="51" t="s">
        <v>386</v>
      </c>
      <c r="AC278" s="51" t="s">
        <v>413</v>
      </c>
      <c r="AD278" s="129" t="s">
        <v>413</v>
      </c>
      <c r="AE278" s="50" t="s">
        <v>413</v>
      </c>
      <c r="AF278" s="130"/>
      <c r="AG278" s="131" t="s">
        <v>1636</v>
      </c>
      <c r="AH278" s="146"/>
    </row>
    <row r="279" spans="27:34" x14ac:dyDescent="0.35">
      <c r="AA279" s="51" t="s">
        <v>1136</v>
      </c>
      <c r="AB279" s="51" t="s">
        <v>7</v>
      </c>
      <c r="AC279" s="51" t="s">
        <v>1721</v>
      </c>
      <c r="AD279" s="132" t="s">
        <v>2109</v>
      </c>
      <c r="AE279" s="50" t="s">
        <v>3491</v>
      </c>
      <c r="AF279" s="130">
        <v>17</v>
      </c>
      <c r="AG279" s="131" t="s">
        <v>2353</v>
      </c>
      <c r="AH279" s="146"/>
    </row>
    <row r="280" spans="27:34" x14ac:dyDescent="0.35">
      <c r="AA280" s="51" t="s">
        <v>1136</v>
      </c>
      <c r="AB280" s="51" t="s">
        <v>6</v>
      </c>
      <c r="AC280" s="51" t="s">
        <v>915</v>
      </c>
      <c r="AD280" s="132" t="s">
        <v>1100</v>
      </c>
      <c r="AE280" s="50" t="s">
        <v>3773</v>
      </c>
      <c r="AF280" s="130">
        <v>31</v>
      </c>
      <c r="AG280" s="131" t="s">
        <v>2353</v>
      </c>
      <c r="AH280" s="146"/>
    </row>
    <row r="281" spans="27:34" x14ac:dyDescent="0.35">
      <c r="AA281" s="51" t="s">
        <v>1136</v>
      </c>
      <c r="AB281" s="51" t="s">
        <v>5</v>
      </c>
      <c r="AC281" s="51" t="s">
        <v>413</v>
      </c>
      <c r="AD281" s="132" t="s">
        <v>413</v>
      </c>
      <c r="AE281" s="50" t="s">
        <v>413</v>
      </c>
      <c r="AF281" s="130"/>
      <c r="AG281" s="131" t="s">
        <v>1636</v>
      </c>
      <c r="AH281" s="146"/>
    </row>
    <row r="282" spans="27:34" x14ac:dyDescent="0.35">
      <c r="AA282" s="51" t="s">
        <v>1136</v>
      </c>
      <c r="AB282" s="51" t="s">
        <v>361</v>
      </c>
      <c r="AC282" s="51" t="s">
        <v>413</v>
      </c>
      <c r="AD282" s="129" t="s">
        <v>413</v>
      </c>
      <c r="AE282" s="50" t="s">
        <v>413</v>
      </c>
      <c r="AF282" s="130"/>
      <c r="AG282" s="131" t="s">
        <v>1636</v>
      </c>
      <c r="AH282" s="146"/>
    </row>
    <row r="283" spans="27:34" x14ac:dyDescent="0.35">
      <c r="AA283" s="51" t="s">
        <v>1139</v>
      </c>
      <c r="AB283" s="51" t="s">
        <v>10</v>
      </c>
      <c r="AC283" s="128" t="s">
        <v>819</v>
      </c>
      <c r="AD283" s="129" t="s">
        <v>2979</v>
      </c>
      <c r="AE283" s="50" t="s">
        <v>3629</v>
      </c>
      <c r="AF283" s="130">
        <v>45</v>
      </c>
      <c r="AG283" s="131" t="s">
        <v>2353</v>
      </c>
      <c r="AH283" s="146"/>
    </row>
    <row r="284" spans="27:34" x14ac:dyDescent="0.35">
      <c r="AA284" s="51" t="s">
        <v>1139</v>
      </c>
      <c r="AB284" s="51" t="s">
        <v>9</v>
      </c>
      <c r="AC284" s="128" t="s">
        <v>413</v>
      </c>
      <c r="AD284" s="129" t="s">
        <v>413</v>
      </c>
      <c r="AE284" s="50" t="s">
        <v>413</v>
      </c>
      <c r="AF284" s="130"/>
      <c r="AG284" s="131" t="s">
        <v>1636</v>
      </c>
      <c r="AH284" s="146"/>
    </row>
    <row r="285" spans="27:34" x14ac:dyDescent="0.35">
      <c r="AA285" s="51" t="s">
        <v>1139</v>
      </c>
      <c r="AB285" s="51" t="s">
        <v>8</v>
      </c>
      <c r="AC285" s="128" t="s">
        <v>413</v>
      </c>
      <c r="AD285" s="129" t="s">
        <v>413</v>
      </c>
      <c r="AE285" s="50" t="s">
        <v>413</v>
      </c>
      <c r="AF285" s="130"/>
      <c r="AG285" s="131" t="s">
        <v>1636</v>
      </c>
      <c r="AH285" s="146"/>
    </row>
    <row r="286" spans="27:34" x14ac:dyDescent="0.35">
      <c r="AA286" s="51" t="s">
        <v>1139</v>
      </c>
      <c r="AB286" s="51" t="s">
        <v>358</v>
      </c>
      <c r="AC286" s="128" t="s">
        <v>413</v>
      </c>
      <c r="AD286" s="129" t="s">
        <v>413</v>
      </c>
      <c r="AE286" s="50" t="s">
        <v>413</v>
      </c>
      <c r="AF286" s="130"/>
      <c r="AG286" s="131" t="s">
        <v>1636</v>
      </c>
      <c r="AH286" s="146"/>
    </row>
    <row r="287" spans="27:34" x14ac:dyDescent="0.35">
      <c r="AA287" s="51" t="s">
        <v>1140</v>
      </c>
      <c r="AB287" s="51" t="s">
        <v>13</v>
      </c>
      <c r="AC287" s="128" t="s">
        <v>413</v>
      </c>
      <c r="AD287" s="129" t="s">
        <v>413</v>
      </c>
      <c r="AE287" s="50" t="s">
        <v>413</v>
      </c>
      <c r="AF287" s="130"/>
      <c r="AG287" s="131" t="s">
        <v>1636</v>
      </c>
      <c r="AH287" s="146"/>
    </row>
    <row r="288" spans="27:34" x14ac:dyDescent="0.35">
      <c r="AA288" s="51" t="s">
        <v>1140</v>
      </c>
      <c r="AB288" s="51" t="s">
        <v>12</v>
      </c>
      <c r="AC288" s="128" t="s">
        <v>413</v>
      </c>
      <c r="AD288" s="129" t="s">
        <v>413</v>
      </c>
      <c r="AE288" s="50" t="s">
        <v>413</v>
      </c>
      <c r="AF288" s="130"/>
      <c r="AG288" s="131" t="s">
        <v>1636</v>
      </c>
      <c r="AH288" s="146"/>
    </row>
    <row r="289" spans="27:34" x14ac:dyDescent="0.35">
      <c r="AA289" s="51" t="s">
        <v>1140</v>
      </c>
      <c r="AB289" s="51" t="s">
        <v>11</v>
      </c>
      <c r="AC289" s="128" t="s">
        <v>413</v>
      </c>
      <c r="AD289" s="129" t="s">
        <v>413</v>
      </c>
      <c r="AE289" s="50" t="s">
        <v>413</v>
      </c>
      <c r="AF289" s="130"/>
      <c r="AG289" s="131" t="s">
        <v>1636</v>
      </c>
      <c r="AH289" s="146"/>
    </row>
    <row r="290" spans="27:34" x14ac:dyDescent="0.35">
      <c r="AA290" s="51" t="s">
        <v>1140</v>
      </c>
      <c r="AB290" s="51" t="s">
        <v>355</v>
      </c>
      <c r="AC290" s="128" t="s">
        <v>413</v>
      </c>
      <c r="AD290" s="129" t="s">
        <v>413</v>
      </c>
      <c r="AE290" s="50" t="s">
        <v>413</v>
      </c>
      <c r="AF290" s="130"/>
      <c r="AG290" s="131" t="s">
        <v>1636</v>
      </c>
      <c r="AH290" s="146"/>
    </row>
    <row r="291" spans="27:34" x14ac:dyDescent="0.35">
      <c r="AA291" s="51" t="s">
        <v>1141</v>
      </c>
      <c r="AB291" s="51" t="s">
        <v>16</v>
      </c>
      <c r="AC291" s="128" t="s">
        <v>915</v>
      </c>
      <c r="AD291" s="129" t="s">
        <v>1100</v>
      </c>
      <c r="AE291" s="50" t="s">
        <v>3340</v>
      </c>
      <c r="AF291" s="130">
        <v>17</v>
      </c>
      <c r="AG291" s="131" t="s">
        <v>2353</v>
      </c>
      <c r="AH291" s="146"/>
    </row>
    <row r="292" spans="27:34" x14ac:dyDescent="0.35">
      <c r="AA292" s="51" t="s">
        <v>1141</v>
      </c>
      <c r="AB292" s="51" t="s">
        <v>15</v>
      </c>
      <c r="AC292" s="128" t="s">
        <v>1477</v>
      </c>
      <c r="AD292" s="129" t="s">
        <v>2033</v>
      </c>
      <c r="AE292" s="50" t="s">
        <v>3774</v>
      </c>
      <c r="AF292" s="130">
        <v>32</v>
      </c>
      <c r="AG292" s="131" t="s">
        <v>2353</v>
      </c>
      <c r="AH292" s="146"/>
    </row>
    <row r="293" spans="27:34" x14ac:dyDescent="0.35">
      <c r="AA293" s="51" t="s">
        <v>1141</v>
      </c>
      <c r="AB293" s="51" t="s">
        <v>14</v>
      </c>
      <c r="AC293" s="128" t="s">
        <v>413</v>
      </c>
      <c r="AD293" s="129" t="s">
        <v>413</v>
      </c>
      <c r="AE293" s="50" t="s">
        <v>413</v>
      </c>
      <c r="AF293" s="130"/>
      <c r="AG293" s="131" t="s">
        <v>1636</v>
      </c>
      <c r="AH293" s="146"/>
    </row>
    <row r="294" spans="27:34" x14ac:dyDescent="0.35">
      <c r="AA294" s="51" t="s">
        <v>1141</v>
      </c>
      <c r="AB294" s="51" t="s">
        <v>352</v>
      </c>
      <c r="AC294" s="128" t="s">
        <v>413</v>
      </c>
      <c r="AD294" s="129" t="s">
        <v>413</v>
      </c>
      <c r="AE294" s="50" t="s">
        <v>413</v>
      </c>
      <c r="AF294" s="130"/>
      <c r="AG294" s="131" t="s">
        <v>1636</v>
      </c>
      <c r="AH294" s="146"/>
    </row>
    <row r="295" spans="27:34" x14ac:dyDescent="0.35">
      <c r="AA295" s="51" t="s">
        <v>1142</v>
      </c>
      <c r="AB295" s="51" t="s">
        <v>19</v>
      </c>
      <c r="AC295" s="128" t="s">
        <v>1477</v>
      </c>
      <c r="AD295" s="129" t="s">
        <v>2033</v>
      </c>
      <c r="AE295" s="50" t="s">
        <v>3775</v>
      </c>
      <c r="AF295" s="130">
        <v>27</v>
      </c>
      <c r="AG295" s="131" t="s">
        <v>2353</v>
      </c>
      <c r="AH295" s="146"/>
    </row>
    <row r="296" spans="27:34" x14ac:dyDescent="0.35">
      <c r="AA296" s="51" t="s">
        <v>1142</v>
      </c>
      <c r="AB296" s="51" t="s">
        <v>18</v>
      </c>
      <c r="AC296" s="128" t="s">
        <v>1477</v>
      </c>
      <c r="AD296" s="129" t="s">
        <v>2033</v>
      </c>
      <c r="AE296" s="50" t="s">
        <v>3776</v>
      </c>
      <c r="AF296" s="130">
        <v>21</v>
      </c>
      <c r="AG296" s="131" t="s">
        <v>2353</v>
      </c>
      <c r="AH296" s="146"/>
    </row>
    <row r="297" spans="27:34" x14ac:dyDescent="0.35">
      <c r="AA297" s="51" t="s">
        <v>1142</v>
      </c>
      <c r="AB297" s="51" t="s">
        <v>17</v>
      </c>
      <c r="AC297" s="128" t="s">
        <v>413</v>
      </c>
      <c r="AD297" s="129" t="s">
        <v>413</v>
      </c>
      <c r="AE297" s="50" t="s">
        <v>413</v>
      </c>
      <c r="AF297" s="130"/>
      <c r="AG297" s="131" t="s">
        <v>1636</v>
      </c>
      <c r="AH297" s="146"/>
    </row>
    <row r="298" spans="27:34" x14ac:dyDescent="0.35">
      <c r="AA298" s="51" t="s">
        <v>1142</v>
      </c>
      <c r="AB298" s="51" t="s">
        <v>349</v>
      </c>
      <c r="AC298" s="128" t="s">
        <v>413</v>
      </c>
      <c r="AD298" s="129" t="s">
        <v>413</v>
      </c>
      <c r="AE298" s="50" t="s">
        <v>413</v>
      </c>
      <c r="AF298" s="130"/>
      <c r="AG298" s="131" t="s">
        <v>1636</v>
      </c>
      <c r="AH298" s="146"/>
    </row>
    <row r="299" spans="27:34" x14ac:dyDescent="0.35">
      <c r="AA299" s="51" t="s">
        <v>1144</v>
      </c>
      <c r="AB299" s="51" t="s">
        <v>22</v>
      </c>
      <c r="AC299" s="128" t="s">
        <v>413</v>
      </c>
      <c r="AD299" s="129" t="s">
        <v>413</v>
      </c>
      <c r="AE299" s="50" t="s">
        <v>413</v>
      </c>
      <c r="AF299" s="130"/>
      <c r="AG299" s="131" t="s">
        <v>1636</v>
      </c>
      <c r="AH299" s="146"/>
    </row>
    <row r="300" spans="27:34" x14ac:dyDescent="0.35">
      <c r="AA300" s="51" t="s">
        <v>1144</v>
      </c>
      <c r="AB300" s="51" t="s">
        <v>21</v>
      </c>
      <c r="AC300" s="128" t="s">
        <v>413</v>
      </c>
      <c r="AD300" s="129" t="s">
        <v>413</v>
      </c>
      <c r="AE300" s="50" t="s">
        <v>413</v>
      </c>
      <c r="AF300" s="130"/>
      <c r="AG300" s="131" t="s">
        <v>1636</v>
      </c>
      <c r="AH300" s="146"/>
    </row>
    <row r="301" spans="27:34" x14ac:dyDescent="0.35">
      <c r="AA301" s="51" t="s">
        <v>1144</v>
      </c>
      <c r="AB301" s="51" t="s">
        <v>20</v>
      </c>
      <c r="AC301" s="128" t="s">
        <v>413</v>
      </c>
      <c r="AD301" s="129" t="s">
        <v>413</v>
      </c>
      <c r="AE301" s="50" t="s">
        <v>413</v>
      </c>
      <c r="AF301" s="130"/>
      <c r="AG301" s="131" t="s">
        <v>1636</v>
      </c>
      <c r="AH301" s="146"/>
    </row>
    <row r="302" spans="27:34" x14ac:dyDescent="0.35">
      <c r="AA302" s="51" t="s">
        <v>1144</v>
      </c>
      <c r="AB302" s="51" t="s">
        <v>346</v>
      </c>
      <c r="AC302" s="128" t="s">
        <v>413</v>
      </c>
      <c r="AD302" s="129" t="s">
        <v>413</v>
      </c>
      <c r="AE302" s="50" t="s">
        <v>413</v>
      </c>
      <c r="AF302" s="130"/>
      <c r="AG302" s="131" t="s">
        <v>1636</v>
      </c>
      <c r="AH302" s="146"/>
    </row>
    <row r="303" spans="27:34" x14ac:dyDescent="0.35">
      <c r="AA303" s="51" t="s">
        <v>1145</v>
      </c>
      <c r="AB303" s="51" t="s">
        <v>25</v>
      </c>
      <c r="AC303" s="128" t="s">
        <v>413</v>
      </c>
      <c r="AD303" s="129" t="s">
        <v>413</v>
      </c>
      <c r="AE303" s="50" t="s">
        <v>413</v>
      </c>
      <c r="AF303" s="130"/>
      <c r="AG303" s="131" t="s">
        <v>1636</v>
      </c>
      <c r="AH303" s="146"/>
    </row>
    <row r="304" spans="27:34" x14ac:dyDescent="0.35">
      <c r="AA304" s="51" t="s">
        <v>1145</v>
      </c>
      <c r="AB304" s="51" t="s">
        <v>24</v>
      </c>
      <c r="AC304" s="128" t="s">
        <v>413</v>
      </c>
      <c r="AD304" s="129" t="s">
        <v>413</v>
      </c>
      <c r="AE304" s="50" t="s">
        <v>413</v>
      </c>
      <c r="AF304" s="130"/>
      <c r="AG304" s="131" t="s">
        <v>1636</v>
      </c>
      <c r="AH304" s="146"/>
    </row>
    <row r="305" spans="27:34" x14ac:dyDescent="0.35">
      <c r="AA305" s="51" t="s">
        <v>1145</v>
      </c>
      <c r="AB305" s="51" t="s">
        <v>23</v>
      </c>
      <c r="AC305" s="128" t="s">
        <v>413</v>
      </c>
      <c r="AD305" s="129" t="s">
        <v>413</v>
      </c>
      <c r="AE305" s="50" t="s">
        <v>413</v>
      </c>
      <c r="AF305" s="130"/>
      <c r="AG305" s="131" t="s">
        <v>1636</v>
      </c>
      <c r="AH305" s="146"/>
    </row>
    <row r="306" spans="27:34" x14ac:dyDescent="0.35">
      <c r="AA306" s="51" t="s">
        <v>1145</v>
      </c>
      <c r="AB306" s="51" t="s">
        <v>343</v>
      </c>
      <c r="AC306" s="128" t="s">
        <v>413</v>
      </c>
      <c r="AD306" s="129" t="s">
        <v>413</v>
      </c>
      <c r="AE306" s="50" t="s">
        <v>413</v>
      </c>
      <c r="AF306" s="130"/>
      <c r="AG306" s="131" t="s">
        <v>1636</v>
      </c>
      <c r="AH306" s="146"/>
    </row>
    <row r="307" spans="27:34" x14ac:dyDescent="0.35">
      <c r="AA307" s="51" t="s">
        <v>1147</v>
      </c>
      <c r="AB307" s="51" t="s">
        <v>28</v>
      </c>
      <c r="AC307" s="128" t="s">
        <v>1475</v>
      </c>
      <c r="AD307" s="129" t="s">
        <v>1634</v>
      </c>
      <c r="AE307" s="50" t="s">
        <v>2809</v>
      </c>
      <c r="AF307" s="130">
        <v>15</v>
      </c>
      <c r="AG307" s="131" t="s">
        <v>2353</v>
      </c>
      <c r="AH307" s="146"/>
    </row>
    <row r="308" spans="27:34" x14ac:dyDescent="0.35">
      <c r="AA308" s="51" t="s">
        <v>1147</v>
      </c>
      <c r="AB308" s="51" t="s">
        <v>27</v>
      </c>
      <c r="AC308" s="128" t="s">
        <v>824</v>
      </c>
      <c r="AD308" s="129" t="s">
        <v>2339</v>
      </c>
      <c r="AE308" s="50" t="s">
        <v>3481</v>
      </c>
      <c r="AF308" s="130">
        <v>33</v>
      </c>
      <c r="AG308" s="131" t="s">
        <v>2353</v>
      </c>
      <c r="AH308" s="146"/>
    </row>
    <row r="309" spans="27:34" x14ac:dyDescent="0.35">
      <c r="AA309" s="51" t="s">
        <v>1147</v>
      </c>
      <c r="AB309" s="51" t="s">
        <v>26</v>
      </c>
      <c r="AC309" s="128" t="s">
        <v>413</v>
      </c>
      <c r="AD309" s="129" t="s">
        <v>413</v>
      </c>
      <c r="AE309" s="50" t="s">
        <v>413</v>
      </c>
      <c r="AF309" s="130"/>
      <c r="AG309" s="131" t="s">
        <v>1636</v>
      </c>
      <c r="AH309" s="146"/>
    </row>
    <row r="310" spans="27:34" x14ac:dyDescent="0.35">
      <c r="AA310" s="51" t="s">
        <v>1147</v>
      </c>
      <c r="AB310" s="51" t="s">
        <v>382</v>
      </c>
      <c r="AC310" s="128" t="s">
        <v>413</v>
      </c>
      <c r="AD310" s="129" t="s">
        <v>413</v>
      </c>
      <c r="AE310" s="50" t="s">
        <v>413</v>
      </c>
      <c r="AF310" s="130"/>
      <c r="AG310" s="131" t="s">
        <v>1636</v>
      </c>
      <c r="AH310" s="146"/>
    </row>
    <row r="311" spans="27:34" x14ac:dyDescent="0.35">
      <c r="AA311" s="51" t="s">
        <v>1148</v>
      </c>
      <c r="AB311" s="51" t="s">
        <v>31</v>
      </c>
      <c r="AC311" s="128" t="s">
        <v>2092</v>
      </c>
      <c r="AD311" s="129" t="s">
        <v>2100</v>
      </c>
      <c r="AE311" s="50" t="s">
        <v>3619</v>
      </c>
      <c r="AF311" s="130">
        <v>19</v>
      </c>
      <c r="AG311" s="131" t="s">
        <v>2353</v>
      </c>
      <c r="AH311" s="146"/>
    </row>
    <row r="312" spans="27:34" x14ac:dyDescent="0.35">
      <c r="AA312" s="51" t="s">
        <v>1148</v>
      </c>
      <c r="AB312" s="51" t="s">
        <v>30</v>
      </c>
      <c r="AC312" s="128" t="s">
        <v>834</v>
      </c>
      <c r="AD312" s="129" t="s">
        <v>1150</v>
      </c>
      <c r="AE312" s="50" t="s">
        <v>2516</v>
      </c>
      <c r="AF312" s="130">
        <v>30</v>
      </c>
      <c r="AG312" s="131" t="s">
        <v>2353</v>
      </c>
      <c r="AH312" s="146"/>
    </row>
    <row r="313" spans="27:34" x14ac:dyDescent="0.35">
      <c r="AA313" s="51" t="s">
        <v>1148</v>
      </c>
      <c r="AB313" s="51" t="s">
        <v>29</v>
      </c>
      <c r="AC313" s="128" t="s">
        <v>413</v>
      </c>
      <c r="AD313" s="129" t="s">
        <v>413</v>
      </c>
      <c r="AE313" s="50" t="s">
        <v>413</v>
      </c>
      <c r="AF313" s="130"/>
      <c r="AG313" s="131" t="s">
        <v>1636</v>
      </c>
      <c r="AH313" s="146"/>
    </row>
    <row r="314" spans="27:34" x14ac:dyDescent="0.35">
      <c r="AA314" s="51" t="s">
        <v>1148</v>
      </c>
      <c r="AB314" s="51" t="s">
        <v>379</v>
      </c>
      <c r="AC314" s="128" t="s">
        <v>413</v>
      </c>
      <c r="AD314" s="129" t="s">
        <v>413</v>
      </c>
      <c r="AE314" s="50" t="s">
        <v>413</v>
      </c>
      <c r="AF314" s="130"/>
      <c r="AG314" s="131" t="s">
        <v>1636</v>
      </c>
      <c r="AH314" s="146"/>
    </row>
    <row r="315" spans="27:34" x14ac:dyDescent="0.35">
      <c r="AA315" s="51" t="s">
        <v>1149</v>
      </c>
      <c r="AB315" s="51" t="s">
        <v>34</v>
      </c>
      <c r="AC315" s="128" t="s">
        <v>2092</v>
      </c>
      <c r="AD315" s="129" t="s">
        <v>2100</v>
      </c>
      <c r="AE315" s="50" t="s">
        <v>3619</v>
      </c>
      <c r="AF315" s="130">
        <v>49</v>
      </c>
      <c r="AG315" s="131" t="s">
        <v>2353</v>
      </c>
      <c r="AH315" s="146"/>
    </row>
    <row r="316" spans="27:34" x14ac:dyDescent="0.35">
      <c r="AA316" s="51" t="s">
        <v>1149</v>
      </c>
      <c r="AB316" s="51" t="s">
        <v>33</v>
      </c>
      <c r="AC316" s="128" t="s">
        <v>413</v>
      </c>
      <c r="AD316" s="129" t="s">
        <v>413</v>
      </c>
      <c r="AE316" s="50" t="s">
        <v>413</v>
      </c>
      <c r="AF316" s="130"/>
      <c r="AG316" s="131" t="s">
        <v>1636</v>
      </c>
      <c r="AH316" s="146"/>
    </row>
    <row r="317" spans="27:34" x14ac:dyDescent="0.35">
      <c r="AA317" s="51" t="s">
        <v>1149</v>
      </c>
      <c r="AB317" s="51" t="s">
        <v>32</v>
      </c>
      <c r="AC317" s="128" t="s">
        <v>413</v>
      </c>
      <c r="AD317" s="129" t="s">
        <v>413</v>
      </c>
      <c r="AE317" s="50" t="s">
        <v>413</v>
      </c>
      <c r="AF317" s="130"/>
      <c r="AG317" s="131" t="s">
        <v>1636</v>
      </c>
      <c r="AH317" s="146"/>
    </row>
    <row r="318" spans="27:34" x14ac:dyDescent="0.35">
      <c r="AA318" s="51" t="s">
        <v>1149</v>
      </c>
      <c r="AB318" s="51" t="s">
        <v>376</v>
      </c>
      <c r="AC318" s="128" t="s">
        <v>413</v>
      </c>
      <c r="AD318" s="129" t="s">
        <v>413</v>
      </c>
      <c r="AE318" s="50" t="s">
        <v>413</v>
      </c>
      <c r="AF318" s="130"/>
      <c r="AG318" s="131" t="s">
        <v>1636</v>
      </c>
      <c r="AH318" s="146"/>
    </row>
    <row r="319" spans="27:34" x14ac:dyDescent="0.35">
      <c r="AA319" s="51" t="s">
        <v>1151</v>
      </c>
      <c r="AB319" s="51" t="s">
        <v>37</v>
      </c>
      <c r="AC319" s="128" t="s">
        <v>819</v>
      </c>
      <c r="AD319" s="129" t="s">
        <v>2979</v>
      </c>
      <c r="AE319" s="50" t="s">
        <v>3633</v>
      </c>
      <c r="AF319" s="130">
        <v>45</v>
      </c>
      <c r="AG319" s="131" t="s">
        <v>2353</v>
      </c>
      <c r="AH319" s="146"/>
    </row>
    <row r="320" spans="27:34" x14ac:dyDescent="0.35">
      <c r="AA320" s="51" t="s">
        <v>1151</v>
      </c>
      <c r="AB320" s="51" t="s">
        <v>36</v>
      </c>
      <c r="AC320" s="128" t="s">
        <v>413</v>
      </c>
      <c r="AD320" s="129" t="s">
        <v>413</v>
      </c>
      <c r="AE320" s="50" t="s">
        <v>413</v>
      </c>
      <c r="AF320" s="130"/>
      <c r="AG320" s="131" t="s">
        <v>1636</v>
      </c>
      <c r="AH320" s="146"/>
    </row>
    <row r="321" spans="27:34" x14ac:dyDescent="0.35">
      <c r="AA321" s="51" t="s">
        <v>1151</v>
      </c>
      <c r="AB321" s="51" t="s">
        <v>35</v>
      </c>
      <c r="AC321" s="128" t="s">
        <v>413</v>
      </c>
      <c r="AD321" s="129" t="s">
        <v>413</v>
      </c>
      <c r="AE321" s="50" t="s">
        <v>413</v>
      </c>
      <c r="AF321" s="130"/>
      <c r="AG321" s="131" t="s">
        <v>1636</v>
      </c>
      <c r="AH321" s="146"/>
    </row>
    <row r="322" spans="27:34" x14ac:dyDescent="0.35">
      <c r="AA322" s="51" t="s">
        <v>1151</v>
      </c>
      <c r="AB322" s="51" t="s">
        <v>373</v>
      </c>
      <c r="AC322" s="128" t="s">
        <v>413</v>
      </c>
      <c r="AD322" s="129" t="s">
        <v>413</v>
      </c>
      <c r="AE322" s="50" t="s">
        <v>413</v>
      </c>
      <c r="AF322" s="130"/>
      <c r="AG322" s="131" t="s">
        <v>1636</v>
      </c>
      <c r="AH322" s="146"/>
    </row>
    <row r="323" spans="27:34" x14ac:dyDescent="0.35">
      <c r="AA323" s="51" t="s">
        <v>1152</v>
      </c>
      <c r="AB323" s="51" t="s">
        <v>40</v>
      </c>
      <c r="AC323" s="128" t="s">
        <v>834</v>
      </c>
      <c r="AD323" s="129" t="s">
        <v>1150</v>
      </c>
      <c r="AE323" s="50" t="s">
        <v>2516</v>
      </c>
      <c r="AF323" s="130">
        <v>49</v>
      </c>
      <c r="AG323" s="131" t="s">
        <v>2353</v>
      </c>
      <c r="AH323" s="146"/>
    </row>
    <row r="324" spans="27:34" x14ac:dyDescent="0.35">
      <c r="AA324" s="51" t="s">
        <v>1152</v>
      </c>
      <c r="AB324" s="51" t="s">
        <v>39</v>
      </c>
      <c r="AC324" s="128" t="s">
        <v>413</v>
      </c>
      <c r="AD324" s="129" t="s">
        <v>413</v>
      </c>
      <c r="AE324" s="50" t="s">
        <v>413</v>
      </c>
      <c r="AF324" s="130"/>
      <c r="AG324" s="131" t="s">
        <v>1636</v>
      </c>
      <c r="AH324" s="146"/>
    </row>
    <row r="325" spans="27:34" x14ac:dyDescent="0.35">
      <c r="AA325" s="51" t="s">
        <v>1152</v>
      </c>
      <c r="AB325" s="51" t="s">
        <v>38</v>
      </c>
      <c r="AC325" s="128" t="s">
        <v>413</v>
      </c>
      <c r="AD325" s="129" t="s">
        <v>413</v>
      </c>
      <c r="AE325" s="50" t="s">
        <v>413</v>
      </c>
      <c r="AF325" s="130"/>
      <c r="AG325" s="131" t="s">
        <v>1636</v>
      </c>
      <c r="AH325" s="146"/>
    </row>
    <row r="326" spans="27:34" x14ac:dyDescent="0.35">
      <c r="AA326" s="51" t="s">
        <v>1152</v>
      </c>
      <c r="AB326" s="51" t="s">
        <v>370</v>
      </c>
      <c r="AC326" s="128" t="s">
        <v>413</v>
      </c>
      <c r="AD326" s="129" t="s">
        <v>413</v>
      </c>
      <c r="AE326" s="50" t="s">
        <v>413</v>
      </c>
      <c r="AF326" s="130"/>
      <c r="AG326" s="131" t="s">
        <v>1636</v>
      </c>
      <c r="AH326" s="146"/>
    </row>
    <row r="327" spans="27:34" x14ac:dyDescent="0.35">
      <c r="AA327" s="51" t="s">
        <v>1154</v>
      </c>
      <c r="AB327" s="51" t="s">
        <v>43</v>
      </c>
      <c r="AC327" s="128" t="s">
        <v>1721</v>
      </c>
      <c r="AD327" s="129" t="s">
        <v>2109</v>
      </c>
      <c r="AE327" s="50" t="s">
        <v>3777</v>
      </c>
      <c r="AF327" s="130">
        <v>40</v>
      </c>
      <c r="AG327" s="131" t="s">
        <v>2353</v>
      </c>
      <c r="AH327" s="146"/>
    </row>
    <row r="328" spans="27:34" x14ac:dyDescent="0.35">
      <c r="AA328" s="51" t="s">
        <v>1154</v>
      </c>
      <c r="AB328" s="51" t="s">
        <v>42</v>
      </c>
      <c r="AC328" s="128" t="s">
        <v>413</v>
      </c>
      <c r="AD328" s="129" t="s">
        <v>413</v>
      </c>
      <c r="AE328" s="50" t="s">
        <v>413</v>
      </c>
      <c r="AF328" s="130"/>
      <c r="AG328" s="131" t="s">
        <v>1636</v>
      </c>
      <c r="AH328" s="146"/>
    </row>
    <row r="329" spans="27:34" x14ac:dyDescent="0.35">
      <c r="AA329" s="51" t="s">
        <v>1154</v>
      </c>
      <c r="AB329" s="51" t="s">
        <v>41</v>
      </c>
      <c r="AC329" s="128" t="s">
        <v>413</v>
      </c>
      <c r="AD329" s="129" t="s">
        <v>413</v>
      </c>
      <c r="AE329" s="50" t="s">
        <v>413</v>
      </c>
      <c r="AF329" s="130"/>
      <c r="AG329" s="131" t="s">
        <v>1636</v>
      </c>
      <c r="AH329" s="146"/>
    </row>
    <row r="330" spans="27:34" x14ac:dyDescent="0.35">
      <c r="AA330" s="51" t="s">
        <v>1154</v>
      </c>
      <c r="AB330" s="51" t="s">
        <v>367</v>
      </c>
      <c r="AC330" s="128" t="s">
        <v>413</v>
      </c>
      <c r="AD330" s="129" t="s">
        <v>413</v>
      </c>
      <c r="AE330" s="50" t="s">
        <v>413</v>
      </c>
      <c r="AF330" s="130"/>
      <c r="AG330" s="131" t="s">
        <v>1636</v>
      </c>
      <c r="AH330" s="146"/>
    </row>
    <row r="331" spans="27:34" x14ac:dyDescent="0.35">
      <c r="AA331" s="51" t="s">
        <v>1155</v>
      </c>
      <c r="AB331" s="51" t="s">
        <v>46</v>
      </c>
      <c r="AC331" s="128" t="s">
        <v>2485</v>
      </c>
      <c r="AD331" s="129" t="s">
        <v>2334</v>
      </c>
      <c r="AE331" s="50" t="s">
        <v>3150</v>
      </c>
      <c r="AF331" s="130">
        <v>10</v>
      </c>
      <c r="AG331" s="131" t="s">
        <v>2353</v>
      </c>
      <c r="AH331" s="146"/>
    </row>
    <row r="332" spans="27:34" x14ac:dyDescent="0.35">
      <c r="AA332" s="51" t="s">
        <v>1155</v>
      </c>
      <c r="AB332" s="51" t="s">
        <v>45</v>
      </c>
      <c r="AC332" s="128" t="s">
        <v>3787</v>
      </c>
      <c r="AD332" s="129" t="s">
        <v>3793</v>
      </c>
      <c r="AE332" s="50" t="s">
        <v>3778</v>
      </c>
      <c r="AF332" s="130">
        <v>8</v>
      </c>
      <c r="AG332" s="131" t="s">
        <v>2353</v>
      </c>
      <c r="AH332" s="146"/>
    </row>
    <row r="333" spans="27:34" x14ac:dyDescent="0.35">
      <c r="AA333" s="51" t="s">
        <v>1155</v>
      </c>
      <c r="AB333" s="51" t="s">
        <v>44</v>
      </c>
      <c r="AC333" s="128" t="s">
        <v>819</v>
      </c>
      <c r="AD333" s="129" t="s">
        <v>2979</v>
      </c>
      <c r="AE333" s="50" t="s">
        <v>3631</v>
      </c>
      <c r="AF333" s="130">
        <v>32</v>
      </c>
      <c r="AG333" s="131" t="s">
        <v>2353</v>
      </c>
      <c r="AH333" s="146"/>
    </row>
    <row r="334" spans="27:34" x14ac:dyDescent="0.35">
      <c r="AA334" s="51" t="s">
        <v>1155</v>
      </c>
      <c r="AB334" s="51" t="s">
        <v>364</v>
      </c>
      <c r="AC334" s="128" t="s">
        <v>413</v>
      </c>
      <c r="AD334" s="129" t="s">
        <v>413</v>
      </c>
      <c r="AE334" s="50" t="s">
        <v>413</v>
      </c>
      <c r="AF334" s="130"/>
      <c r="AG334" s="131" t="s">
        <v>1636</v>
      </c>
      <c r="AH334" s="146"/>
    </row>
    <row r="335" spans="27:34" x14ac:dyDescent="0.35">
      <c r="AA335" s="51" t="s">
        <v>1157</v>
      </c>
      <c r="AB335" s="51" t="s">
        <v>49</v>
      </c>
      <c r="AC335" s="128" t="s">
        <v>3801</v>
      </c>
      <c r="AD335" s="129" t="s">
        <v>3806</v>
      </c>
      <c r="AE335" s="50" t="s">
        <v>3779</v>
      </c>
      <c r="AF335" s="130">
        <v>8</v>
      </c>
      <c r="AG335" s="131" t="s">
        <v>2353</v>
      </c>
      <c r="AH335" s="146"/>
    </row>
    <row r="336" spans="27:34" x14ac:dyDescent="0.35">
      <c r="AA336" s="51" t="s">
        <v>1157</v>
      </c>
      <c r="AB336" s="51" t="s">
        <v>48</v>
      </c>
      <c r="AC336" s="128" t="s">
        <v>1475</v>
      </c>
      <c r="AD336" s="129" t="s">
        <v>1634</v>
      </c>
      <c r="AE336" s="50" t="s">
        <v>3617</v>
      </c>
      <c r="AF336" s="130">
        <v>43</v>
      </c>
      <c r="AG336" s="131" t="s">
        <v>2353</v>
      </c>
      <c r="AH336" s="146"/>
    </row>
    <row r="337" spans="27:34" x14ac:dyDescent="0.35">
      <c r="AA337" s="51" t="s">
        <v>1157</v>
      </c>
      <c r="AB337" s="51" t="s">
        <v>47</v>
      </c>
      <c r="AC337" s="128" t="s">
        <v>413</v>
      </c>
      <c r="AD337" s="129" t="s">
        <v>413</v>
      </c>
      <c r="AE337" s="50" t="s">
        <v>413</v>
      </c>
      <c r="AF337" s="130"/>
      <c r="AG337" s="131" t="s">
        <v>1636</v>
      </c>
      <c r="AH337" s="146"/>
    </row>
    <row r="338" spans="27:34" x14ac:dyDescent="0.35">
      <c r="AA338" s="51" t="s">
        <v>1157</v>
      </c>
      <c r="AB338" s="51" t="s">
        <v>403</v>
      </c>
      <c r="AC338" s="128" t="s">
        <v>413</v>
      </c>
      <c r="AD338" s="129" t="s">
        <v>413</v>
      </c>
      <c r="AE338" s="50" t="s">
        <v>413</v>
      </c>
      <c r="AF338" s="130"/>
      <c r="AG338" s="131" t="s">
        <v>1636</v>
      </c>
      <c r="AH338" s="146"/>
    </row>
    <row r="339" spans="27:34" x14ac:dyDescent="0.35">
      <c r="AA339" s="51" t="s">
        <v>1159</v>
      </c>
      <c r="AB339" s="51" t="s">
        <v>52</v>
      </c>
      <c r="AC339" s="128" t="s">
        <v>2092</v>
      </c>
      <c r="AD339" s="129" t="s">
        <v>2100</v>
      </c>
      <c r="AE339" s="50" t="s">
        <v>2275</v>
      </c>
      <c r="AF339" s="130">
        <v>8</v>
      </c>
      <c r="AG339" s="131" t="s">
        <v>2353</v>
      </c>
      <c r="AH339" s="146"/>
    </row>
    <row r="340" spans="27:34" x14ac:dyDescent="0.35">
      <c r="AA340" s="51" t="s">
        <v>1159</v>
      </c>
      <c r="AB340" s="51" t="s">
        <v>51</v>
      </c>
      <c r="AC340" s="128" t="s">
        <v>819</v>
      </c>
      <c r="AD340" s="129" t="s">
        <v>2979</v>
      </c>
      <c r="AE340" s="50" t="s">
        <v>3630</v>
      </c>
      <c r="AF340" s="130">
        <v>37</v>
      </c>
      <c r="AG340" s="131" t="s">
        <v>2353</v>
      </c>
      <c r="AH340" s="146"/>
    </row>
    <row r="341" spans="27:34" x14ac:dyDescent="0.35">
      <c r="AA341" s="51" t="s">
        <v>1159</v>
      </c>
      <c r="AB341" s="51" t="s">
        <v>50</v>
      </c>
      <c r="AC341" s="128" t="s">
        <v>413</v>
      </c>
      <c r="AD341" s="129" t="s">
        <v>413</v>
      </c>
      <c r="AE341" s="50" t="s">
        <v>413</v>
      </c>
      <c r="AF341" s="130"/>
      <c r="AG341" s="131" t="s">
        <v>1636</v>
      </c>
      <c r="AH341" s="146"/>
    </row>
    <row r="342" spans="27:34" x14ac:dyDescent="0.35">
      <c r="AA342" s="51" t="s">
        <v>1159</v>
      </c>
      <c r="AB342" s="51" t="s">
        <v>400</v>
      </c>
      <c r="AC342" s="128" t="s">
        <v>413</v>
      </c>
      <c r="AD342" s="129" t="s">
        <v>413</v>
      </c>
      <c r="AE342" s="50" t="s">
        <v>413</v>
      </c>
      <c r="AF342" s="130"/>
      <c r="AG342" s="131" t="s">
        <v>1636</v>
      </c>
      <c r="AH342" s="146"/>
    </row>
    <row r="343" spans="27:34" x14ac:dyDescent="0.35">
      <c r="AA343" s="51" t="s">
        <v>1160</v>
      </c>
      <c r="AB343" s="51" t="s">
        <v>55</v>
      </c>
      <c r="AC343" s="128" t="s">
        <v>1475</v>
      </c>
      <c r="AD343" s="129" t="s">
        <v>1634</v>
      </c>
      <c r="AE343" s="50" t="s">
        <v>3620</v>
      </c>
      <c r="AF343" s="130">
        <v>24</v>
      </c>
      <c r="AG343" s="131" t="s">
        <v>2353</v>
      </c>
      <c r="AH343" s="146"/>
    </row>
    <row r="344" spans="27:34" x14ac:dyDescent="0.35">
      <c r="AA344" s="51" t="s">
        <v>1160</v>
      </c>
      <c r="AB344" s="51" t="s">
        <v>54</v>
      </c>
      <c r="AC344" s="128" t="s">
        <v>2092</v>
      </c>
      <c r="AD344" s="129" t="s">
        <v>2100</v>
      </c>
      <c r="AE344" s="50" t="s">
        <v>3628</v>
      </c>
      <c r="AF344" s="130">
        <v>25</v>
      </c>
      <c r="AG344" s="131" t="s">
        <v>2353</v>
      </c>
      <c r="AH344" s="146"/>
    </row>
    <row r="345" spans="27:34" x14ac:dyDescent="0.35">
      <c r="AA345" s="51" t="s">
        <v>1160</v>
      </c>
      <c r="AB345" s="51" t="s">
        <v>53</v>
      </c>
      <c r="AC345" s="128" t="s">
        <v>413</v>
      </c>
      <c r="AD345" s="129" t="s">
        <v>413</v>
      </c>
      <c r="AE345" s="50" t="s">
        <v>413</v>
      </c>
      <c r="AF345" s="130"/>
      <c r="AG345" s="131" t="s">
        <v>1636</v>
      </c>
      <c r="AH345" s="146"/>
    </row>
    <row r="346" spans="27:34" x14ac:dyDescent="0.35">
      <c r="AA346" s="51" t="s">
        <v>1160</v>
      </c>
      <c r="AB346" s="51" t="s">
        <v>397</v>
      </c>
      <c r="AC346" s="128" t="s">
        <v>413</v>
      </c>
      <c r="AD346" s="129" t="s">
        <v>413</v>
      </c>
      <c r="AE346" s="50" t="s">
        <v>413</v>
      </c>
      <c r="AF346" s="130"/>
      <c r="AG346" s="131" t="s">
        <v>1636</v>
      </c>
      <c r="AH346" s="146"/>
    </row>
    <row r="347" spans="27:34" x14ac:dyDescent="0.35">
      <c r="AA347" s="51" t="s">
        <v>1161</v>
      </c>
      <c r="AB347" s="51" t="s">
        <v>58</v>
      </c>
      <c r="AC347" s="128" t="s">
        <v>3787</v>
      </c>
      <c r="AD347" s="129" t="s">
        <v>3791</v>
      </c>
      <c r="AE347" s="50" t="s">
        <v>3767</v>
      </c>
      <c r="AF347" s="130">
        <v>4</v>
      </c>
      <c r="AG347" s="131" t="s">
        <v>2353</v>
      </c>
      <c r="AH347" s="146"/>
    </row>
    <row r="348" spans="27:34" x14ac:dyDescent="0.35">
      <c r="AA348" s="51" t="s">
        <v>1161</v>
      </c>
      <c r="AB348" s="51" t="s">
        <v>57</v>
      </c>
      <c r="AC348" s="128" t="s">
        <v>2092</v>
      </c>
      <c r="AD348" s="129" t="s">
        <v>2100</v>
      </c>
      <c r="AE348" s="50" t="s">
        <v>3602</v>
      </c>
      <c r="AF348" s="130">
        <v>45</v>
      </c>
      <c r="AG348" s="131" t="s">
        <v>2353</v>
      </c>
      <c r="AH348" s="146"/>
    </row>
    <row r="349" spans="27:34" x14ac:dyDescent="0.35">
      <c r="AA349" s="51" t="s">
        <v>1161</v>
      </c>
      <c r="AB349" s="51" t="s">
        <v>56</v>
      </c>
      <c r="AC349" s="128" t="s">
        <v>413</v>
      </c>
      <c r="AD349" s="129" t="s">
        <v>413</v>
      </c>
      <c r="AE349" s="50" t="s">
        <v>413</v>
      </c>
      <c r="AF349" s="130"/>
      <c r="AG349" s="131" t="s">
        <v>1636</v>
      </c>
      <c r="AH349" s="146"/>
    </row>
    <row r="350" spans="27:34" x14ac:dyDescent="0.35">
      <c r="AA350" s="51" t="s">
        <v>1161</v>
      </c>
      <c r="AB350" s="51" t="s">
        <v>394</v>
      </c>
      <c r="AC350" s="128" t="s">
        <v>413</v>
      </c>
      <c r="AD350" s="129" t="s">
        <v>413</v>
      </c>
      <c r="AE350" s="50" t="s">
        <v>413</v>
      </c>
      <c r="AF350" s="130"/>
      <c r="AG350" s="131" t="s">
        <v>1636</v>
      </c>
      <c r="AH350" s="146"/>
    </row>
    <row r="351" spans="27:34" x14ac:dyDescent="0.35">
      <c r="AA351" s="51" t="s">
        <v>1162</v>
      </c>
      <c r="AB351" s="51" t="s">
        <v>61</v>
      </c>
      <c r="AC351" s="128" t="s">
        <v>3787</v>
      </c>
      <c r="AD351" s="129" t="s">
        <v>3790</v>
      </c>
      <c r="AE351" s="50" t="s">
        <v>3766</v>
      </c>
      <c r="AF351" s="130">
        <v>6</v>
      </c>
      <c r="AG351" s="131" t="s">
        <v>2353</v>
      </c>
      <c r="AH351" s="146"/>
    </row>
    <row r="352" spans="27:34" x14ac:dyDescent="0.35">
      <c r="AA352" s="51" t="s">
        <v>1162</v>
      </c>
      <c r="AB352" s="51" t="s">
        <v>60</v>
      </c>
      <c r="AC352" s="128" t="s">
        <v>1721</v>
      </c>
      <c r="AD352" s="129" t="s">
        <v>2109</v>
      </c>
      <c r="AE352" s="50" t="s">
        <v>3466</v>
      </c>
      <c r="AF352" s="130">
        <v>43</v>
      </c>
      <c r="AG352" s="131" t="s">
        <v>2353</v>
      </c>
      <c r="AH352" s="146"/>
    </row>
    <row r="353" spans="27:34" x14ac:dyDescent="0.35">
      <c r="AA353" s="51" t="s">
        <v>1162</v>
      </c>
      <c r="AB353" s="51" t="s">
        <v>59</v>
      </c>
      <c r="AC353" s="128" t="s">
        <v>413</v>
      </c>
      <c r="AD353" s="129" t="s">
        <v>413</v>
      </c>
      <c r="AE353" s="50" t="s">
        <v>413</v>
      </c>
      <c r="AF353" s="130"/>
      <c r="AG353" s="131" t="s">
        <v>1636</v>
      </c>
      <c r="AH353" s="146"/>
    </row>
    <row r="354" spans="27:34" x14ac:dyDescent="0.35">
      <c r="AA354" s="51" t="s">
        <v>1162</v>
      </c>
      <c r="AB354" s="51" t="s">
        <v>391</v>
      </c>
      <c r="AC354" s="128" t="s">
        <v>413</v>
      </c>
      <c r="AD354" s="129" t="s">
        <v>413</v>
      </c>
      <c r="AE354" s="50" t="s">
        <v>413</v>
      </c>
      <c r="AF354" s="130"/>
      <c r="AG354" s="131" t="s">
        <v>1636</v>
      </c>
      <c r="AH354" s="146"/>
    </row>
    <row r="355" spans="27:34" x14ac:dyDescent="0.35">
      <c r="AA355" s="51" t="s">
        <v>1163</v>
      </c>
      <c r="AB355" s="51" t="s">
        <v>64</v>
      </c>
      <c r="AC355" s="128" t="s">
        <v>915</v>
      </c>
      <c r="AD355" s="129" t="s">
        <v>1100</v>
      </c>
      <c r="AE355" s="50" t="s">
        <v>2494</v>
      </c>
      <c r="AF355" s="130">
        <v>26</v>
      </c>
      <c r="AG355" s="131" t="s">
        <v>2353</v>
      </c>
      <c r="AH355" s="146"/>
    </row>
    <row r="356" spans="27:34" x14ac:dyDescent="0.35">
      <c r="AA356" s="51" t="s">
        <v>1163</v>
      </c>
      <c r="AB356" s="51" t="s">
        <v>63</v>
      </c>
      <c r="AC356" s="128" t="s">
        <v>2092</v>
      </c>
      <c r="AD356" s="129" t="s">
        <v>2100</v>
      </c>
      <c r="AE356" s="50" t="s">
        <v>3619</v>
      </c>
      <c r="AF356" s="130">
        <v>23</v>
      </c>
      <c r="AG356" s="131" t="s">
        <v>2353</v>
      </c>
      <c r="AH356" s="146"/>
    </row>
    <row r="357" spans="27:34" x14ac:dyDescent="0.35">
      <c r="AA357" s="51" t="s">
        <v>1163</v>
      </c>
      <c r="AB357" s="51" t="s">
        <v>62</v>
      </c>
      <c r="AC357" s="128" t="s">
        <v>413</v>
      </c>
      <c r="AD357" s="129" t="s">
        <v>413</v>
      </c>
      <c r="AE357" s="50" t="s">
        <v>413</v>
      </c>
      <c r="AF357" s="130"/>
      <c r="AG357" s="131" t="s">
        <v>1636</v>
      </c>
      <c r="AH357" s="146"/>
    </row>
    <row r="358" spans="27:34" x14ac:dyDescent="0.35">
      <c r="AA358" s="51" t="s">
        <v>1163</v>
      </c>
      <c r="AB358" s="51" t="s">
        <v>388</v>
      </c>
      <c r="AC358" s="128" t="s">
        <v>413</v>
      </c>
      <c r="AD358" s="129" t="s">
        <v>413</v>
      </c>
      <c r="AE358" s="50" t="s">
        <v>413</v>
      </c>
      <c r="AF358" s="130"/>
      <c r="AG358" s="131" t="s">
        <v>1636</v>
      </c>
      <c r="AH358" s="146"/>
    </row>
    <row r="359" spans="27:34" x14ac:dyDescent="0.35">
      <c r="AA359" s="51" t="s">
        <v>1164</v>
      </c>
      <c r="AB359" s="51" t="s">
        <v>67</v>
      </c>
      <c r="AC359" s="128" t="s">
        <v>2092</v>
      </c>
      <c r="AD359" s="129" t="s">
        <v>2100</v>
      </c>
      <c r="AE359" s="50" t="s">
        <v>3628</v>
      </c>
      <c r="AF359" s="130">
        <v>17</v>
      </c>
      <c r="AG359" s="131" t="s">
        <v>2353</v>
      </c>
      <c r="AH359" s="146"/>
    </row>
    <row r="360" spans="27:34" x14ac:dyDescent="0.35">
      <c r="AA360" s="51" t="s">
        <v>1164</v>
      </c>
      <c r="AB360" s="51" t="s">
        <v>66</v>
      </c>
      <c r="AC360" s="128" t="s">
        <v>837</v>
      </c>
      <c r="AD360" s="129" t="s">
        <v>1117</v>
      </c>
      <c r="AE360" s="50" t="s">
        <v>3185</v>
      </c>
      <c r="AF360" s="130">
        <v>10</v>
      </c>
      <c r="AG360" s="131" t="s">
        <v>2353</v>
      </c>
      <c r="AH360" s="146"/>
    </row>
    <row r="361" spans="27:34" x14ac:dyDescent="0.35">
      <c r="AA361" s="51" t="s">
        <v>1164</v>
      </c>
      <c r="AB361" s="51" t="s">
        <v>65</v>
      </c>
      <c r="AC361" s="128" t="s">
        <v>1477</v>
      </c>
      <c r="AD361" s="129" t="s">
        <v>2033</v>
      </c>
      <c r="AE361" s="50" t="s">
        <v>3464</v>
      </c>
      <c r="AF361" s="130">
        <v>21</v>
      </c>
      <c r="AG361" s="131" t="s">
        <v>2353</v>
      </c>
      <c r="AH361" s="146"/>
    </row>
    <row r="362" spans="27:34" x14ac:dyDescent="0.35">
      <c r="AA362" s="51" t="s">
        <v>1164</v>
      </c>
      <c r="AB362" s="51" t="s">
        <v>385</v>
      </c>
      <c r="AC362" s="128" t="s">
        <v>413</v>
      </c>
      <c r="AD362" s="129" t="s">
        <v>413</v>
      </c>
      <c r="AE362" s="50" t="s">
        <v>413</v>
      </c>
      <c r="AF362" s="130"/>
      <c r="AG362" s="131" t="s">
        <v>1636</v>
      </c>
      <c r="AH362" s="146"/>
    </row>
    <row r="363" spans="27:34" x14ac:dyDescent="0.35">
      <c r="AA363" s="51" t="s">
        <v>585</v>
      </c>
      <c r="AB363" s="51" t="s">
        <v>545</v>
      </c>
      <c r="AC363" s="128" t="s">
        <v>2092</v>
      </c>
      <c r="AD363" s="129" t="s">
        <v>2100</v>
      </c>
      <c r="AE363" s="50" t="s">
        <v>3333</v>
      </c>
      <c r="AF363" s="130">
        <v>49</v>
      </c>
      <c r="AG363" s="131" t="s">
        <v>2353</v>
      </c>
      <c r="AH363" s="146"/>
    </row>
    <row r="364" spans="27:34" x14ac:dyDescent="0.35">
      <c r="AA364" s="51" t="s">
        <v>585</v>
      </c>
      <c r="AB364" s="51" t="s">
        <v>546</v>
      </c>
      <c r="AC364" s="51" t="s">
        <v>413</v>
      </c>
      <c r="AD364" s="129" t="s">
        <v>413</v>
      </c>
      <c r="AE364" s="50" t="s">
        <v>413</v>
      </c>
      <c r="AF364" s="130"/>
      <c r="AG364" s="131" t="s">
        <v>1636</v>
      </c>
      <c r="AH364" s="146"/>
    </row>
    <row r="365" spans="27:34" x14ac:dyDescent="0.35">
      <c r="AA365" s="51" t="s">
        <v>585</v>
      </c>
      <c r="AB365" s="51" t="s">
        <v>547</v>
      </c>
      <c r="AC365" s="51" t="s">
        <v>413</v>
      </c>
      <c r="AD365" s="129" t="s">
        <v>413</v>
      </c>
      <c r="AE365" s="50" t="s">
        <v>413</v>
      </c>
      <c r="AF365" s="130"/>
      <c r="AG365" s="131" t="s">
        <v>1636</v>
      </c>
      <c r="AH365" s="146"/>
    </row>
    <row r="366" spans="27:34" x14ac:dyDescent="0.35">
      <c r="AA366" s="51" t="s">
        <v>585</v>
      </c>
      <c r="AB366" s="51" t="s">
        <v>548</v>
      </c>
      <c r="AC366" s="51" t="s">
        <v>413</v>
      </c>
      <c r="AD366" s="129" t="s">
        <v>413</v>
      </c>
      <c r="AE366" s="50" t="s">
        <v>413</v>
      </c>
      <c r="AF366" s="130"/>
      <c r="AG366" s="131" t="s">
        <v>1636</v>
      </c>
      <c r="AH366" s="146"/>
    </row>
    <row r="367" spans="27:34" x14ac:dyDescent="0.35">
      <c r="AA367" s="51" t="s">
        <v>1165</v>
      </c>
      <c r="AB367" s="51" t="s">
        <v>549</v>
      </c>
      <c r="AC367" s="51" t="s">
        <v>1475</v>
      </c>
      <c r="AD367" s="129" t="s">
        <v>1634</v>
      </c>
      <c r="AE367" s="50" t="s">
        <v>3621</v>
      </c>
      <c r="AF367" s="130">
        <v>27</v>
      </c>
      <c r="AG367" s="131" t="s">
        <v>2353</v>
      </c>
      <c r="AH367" s="146"/>
    </row>
    <row r="368" spans="27:34" x14ac:dyDescent="0.35">
      <c r="AA368" s="51" t="s">
        <v>1165</v>
      </c>
      <c r="AB368" s="51" t="s">
        <v>550</v>
      </c>
      <c r="AC368" s="51" t="s">
        <v>819</v>
      </c>
      <c r="AD368" s="129" t="s">
        <v>2979</v>
      </c>
      <c r="AE368" s="50" t="s">
        <v>3618</v>
      </c>
      <c r="AF368" s="130">
        <v>22</v>
      </c>
      <c r="AG368" s="131" t="s">
        <v>2353</v>
      </c>
      <c r="AH368" s="146"/>
    </row>
    <row r="369" spans="27:34" x14ac:dyDescent="0.35">
      <c r="AA369" s="51" t="s">
        <v>1165</v>
      </c>
      <c r="AB369" s="51" t="s">
        <v>551</v>
      </c>
      <c r="AC369" s="51" t="s">
        <v>413</v>
      </c>
      <c r="AD369" s="129" t="s">
        <v>413</v>
      </c>
      <c r="AE369" s="50" t="s">
        <v>413</v>
      </c>
      <c r="AF369" s="130"/>
      <c r="AG369" s="131" t="s">
        <v>1636</v>
      </c>
      <c r="AH369" s="146"/>
    </row>
    <row r="370" spans="27:34" x14ac:dyDescent="0.35">
      <c r="AA370" s="51" t="s">
        <v>1165</v>
      </c>
      <c r="AB370" s="51" t="s">
        <v>552</v>
      </c>
      <c r="AC370" s="51" t="s">
        <v>413</v>
      </c>
      <c r="AD370" s="129" t="s">
        <v>413</v>
      </c>
      <c r="AE370" s="50" t="s">
        <v>413</v>
      </c>
      <c r="AF370" s="130"/>
      <c r="AG370" s="131" t="s">
        <v>1636</v>
      </c>
      <c r="AH370" s="146"/>
    </row>
    <row r="371" spans="27:34" x14ac:dyDescent="0.35">
      <c r="AA371" s="51" t="s">
        <v>1166</v>
      </c>
      <c r="AB371" s="51" t="s">
        <v>553</v>
      </c>
      <c r="AC371" s="51" t="s">
        <v>819</v>
      </c>
      <c r="AD371" s="129" t="s">
        <v>2979</v>
      </c>
      <c r="AE371" s="50" t="s">
        <v>3605</v>
      </c>
      <c r="AF371" s="130">
        <v>23</v>
      </c>
      <c r="AG371" s="131" t="s">
        <v>2353</v>
      </c>
      <c r="AH371" s="146"/>
    </row>
    <row r="372" spans="27:34" x14ac:dyDescent="0.35">
      <c r="AA372" s="51" t="s">
        <v>1166</v>
      </c>
      <c r="AB372" s="51" t="s">
        <v>554</v>
      </c>
      <c r="AC372" s="51" t="s">
        <v>1475</v>
      </c>
      <c r="AD372" s="129" t="s">
        <v>1634</v>
      </c>
      <c r="AE372" s="50" t="s">
        <v>3622</v>
      </c>
      <c r="AF372" s="130">
        <v>26</v>
      </c>
      <c r="AG372" s="131" t="s">
        <v>2353</v>
      </c>
      <c r="AH372" s="146"/>
    </row>
    <row r="373" spans="27:34" x14ac:dyDescent="0.35">
      <c r="AA373" s="51" t="s">
        <v>1166</v>
      </c>
      <c r="AB373" s="51" t="s">
        <v>555</v>
      </c>
      <c r="AC373" s="51" t="s">
        <v>413</v>
      </c>
      <c r="AD373" s="129" t="s">
        <v>413</v>
      </c>
      <c r="AE373" s="50" t="s">
        <v>413</v>
      </c>
      <c r="AF373" s="130"/>
      <c r="AG373" s="131" t="s">
        <v>1636</v>
      </c>
      <c r="AH373" s="146"/>
    </row>
    <row r="374" spans="27:34" x14ac:dyDescent="0.35">
      <c r="AA374" s="51" t="s">
        <v>1166</v>
      </c>
      <c r="AB374" s="51" t="s">
        <v>556</v>
      </c>
      <c r="AC374" s="51" t="s">
        <v>413</v>
      </c>
      <c r="AD374" s="129" t="s">
        <v>413</v>
      </c>
      <c r="AE374" s="50" t="s">
        <v>413</v>
      </c>
      <c r="AF374" s="130"/>
      <c r="AG374" s="131" t="s">
        <v>1636</v>
      </c>
      <c r="AH374" s="146"/>
    </row>
    <row r="375" spans="27:34" x14ac:dyDescent="0.35">
      <c r="AA375" s="51" t="s">
        <v>1167</v>
      </c>
      <c r="AB375" s="51" t="s">
        <v>557</v>
      </c>
      <c r="AC375" s="51" t="s">
        <v>1474</v>
      </c>
      <c r="AD375" s="129" t="s">
        <v>1461</v>
      </c>
      <c r="AE375" s="135" t="s">
        <v>3780</v>
      </c>
      <c r="AF375" s="136">
        <v>45</v>
      </c>
      <c r="AG375" s="131" t="s">
        <v>2353</v>
      </c>
      <c r="AH375" s="146"/>
    </row>
    <row r="376" spans="27:34" x14ac:dyDescent="0.35">
      <c r="AA376" s="51" t="s">
        <v>1167</v>
      </c>
      <c r="AB376" s="51" t="s">
        <v>558</v>
      </c>
      <c r="AC376" s="51" t="s">
        <v>413</v>
      </c>
      <c r="AD376" s="129" t="s">
        <v>413</v>
      </c>
      <c r="AE376" s="50" t="s">
        <v>413</v>
      </c>
      <c r="AF376" s="130"/>
      <c r="AG376" s="131" t="s">
        <v>1636</v>
      </c>
      <c r="AH376" s="146"/>
    </row>
    <row r="377" spans="27:34" x14ac:dyDescent="0.35">
      <c r="AA377" s="51" t="s">
        <v>1167</v>
      </c>
      <c r="AB377" s="51" t="s">
        <v>559</v>
      </c>
      <c r="AC377" s="51" t="s">
        <v>413</v>
      </c>
      <c r="AD377" s="129" t="s">
        <v>413</v>
      </c>
      <c r="AE377" s="50" t="s">
        <v>413</v>
      </c>
      <c r="AF377" s="130"/>
      <c r="AG377" s="131" t="s">
        <v>1636</v>
      </c>
      <c r="AH377" s="146"/>
    </row>
    <row r="378" spans="27:34" x14ac:dyDescent="0.35">
      <c r="AA378" s="51" t="s">
        <v>1167</v>
      </c>
      <c r="AB378" s="51" t="s">
        <v>560</v>
      </c>
      <c r="AC378" s="51" t="s">
        <v>413</v>
      </c>
      <c r="AD378" s="129" t="s">
        <v>413</v>
      </c>
      <c r="AE378" s="50" t="s">
        <v>413</v>
      </c>
      <c r="AF378" s="130"/>
      <c r="AG378" s="131" t="s">
        <v>1636</v>
      </c>
      <c r="AH378" s="146"/>
    </row>
    <row r="379" spans="27:34" x14ac:dyDescent="0.35">
      <c r="AA379" s="51" t="s">
        <v>601</v>
      </c>
      <c r="AB379" s="51" t="s">
        <v>561</v>
      </c>
      <c r="AC379" s="51" t="s">
        <v>1474</v>
      </c>
      <c r="AD379" s="129" t="s">
        <v>1461</v>
      </c>
      <c r="AE379" s="50" t="s">
        <v>3500</v>
      </c>
      <c r="AF379" s="130">
        <v>5</v>
      </c>
      <c r="AG379" s="131" t="s">
        <v>2353</v>
      </c>
      <c r="AH379" s="146"/>
    </row>
    <row r="380" spans="27:34" x14ac:dyDescent="0.35">
      <c r="AA380" s="51" t="s">
        <v>601</v>
      </c>
      <c r="AB380" s="51" t="s">
        <v>562</v>
      </c>
      <c r="AC380" s="51" t="s">
        <v>819</v>
      </c>
      <c r="AD380" s="129" t="s">
        <v>2979</v>
      </c>
      <c r="AE380" s="50" t="s">
        <v>3601</v>
      </c>
      <c r="AF380" s="130">
        <v>35</v>
      </c>
      <c r="AG380" s="131" t="s">
        <v>2353</v>
      </c>
      <c r="AH380" s="146"/>
    </row>
    <row r="381" spans="27:34" x14ac:dyDescent="0.35">
      <c r="AA381" s="51" t="s">
        <v>601</v>
      </c>
      <c r="AB381" s="51" t="s">
        <v>563</v>
      </c>
      <c r="AC381" s="51" t="s">
        <v>413</v>
      </c>
      <c r="AD381" s="129" t="s">
        <v>413</v>
      </c>
      <c r="AE381" s="50" t="s">
        <v>413</v>
      </c>
      <c r="AF381" s="130"/>
      <c r="AG381" s="131" t="s">
        <v>1636</v>
      </c>
      <c r="AH381" s="146"/>
    </row>
    <row r="382" spans="27:34" x14ac:dyDescent="0.35">
      <c r="AA382" s="51" t="s">
        <v>601</v>
      </c>
      <c r="AB382" s="51" t="s">
        <v>564</v>
      </c>
      <c r="AC382" s="51" t="s">
        <v>413</v>
      </c>
      <c r="AD382" s="129" t="s">
        <v>413</v>
      </c>
      <c r="AE382" s="50" t="s">
        <v>413</v>
      </c>
      <c r="AF382" s="130"/>
      <c r="AG382" s="131" t="s">
        <v>1636</v>
      </c>
      <c r="AH382" s="146"/>
    </row>
    <row r="383" spans="27:34" x14ac:dyDescent="0.35">
      <c r="AA383" s="51" t="s">
        <v>611</v>
      </c>
      <c r="AB383" s="51" t="s">
        <v>565</v>
      </c>
      <c r="AC383" s="51" t="s">
        <v>413</v>
      </c>
      <c r="AD383" s="129" t="s">
        <v>413</v>
      </c>
      <c r="AE383" s="50" t="s">
        <v>413</v>
      </c>
      <c r="AF383" s="130"/>
      <c r="AG383" s="131" t="s">
        <v>1636</v>
      </c>
      <c r="AH383" s="146"/>
    </row>
    <row r="384" spans="27:34" x14ac:dyDescent="0.35">
      <c r="AA384" s="51" t="s">
        <v>611</v>
      </c>
      <c r="AB384" s="51" t="s">
        <v>566</v>
      </c>
      <c r="AC384" s="51" t="s">
        <v>413</v>
      </c>
      <c r="AD384" s="129" t="s">
        <v>413</v>
      </c>
      <c r="AE384" s="50" t="s">
        <v>413</v>
      </c>
      <c r="AF384" s="130"/>
      <c r="AG384" s="131" t="s">
        <v>1636</v>
      </c>
      <c r="AH384" s="146"/>
    </row>
    <row r="385" spans="27:34" x14ac:dyDescent="0.35">
      <c r="AA385" s="51" t="s">
        <v>611</v>
      </c>
      <c r="AB385" s="51" t="s">
        <v>567</v>
      </c>
      <c r="AC385" s="51" t="s">
        <v>413</v>
      </c>
      <c r="AD385" s="129" t="s">
        <v>413</v>
      </c>
      <c r="AE385" s="50" t="s">
        <v>413</v>
      </c>
      <c r="AF385" s="130"/>
      <c r="AG385" s="131" t="s">
        <v>1636</v>
      </c>
      <c r="AH385" s="146"/>
    </row>
    <row r="386" spans="27:34" x14ac:dyDescent="0.35">
      <c r="AA386" s="51" t="s">
        <v>611</v>
      </c>
      <c r="AB386" s="51" t="s">
        <v>568</v>
      </c>
      <c r="AC386" s="51" t="s">
        <v>413</v>
      </c>
      <c r="AD386" s="129" t="s">
        <v>413</v>
      </c>
      <c r="AE386" s="50" t="s">
        <v>413</v>
      </c>
      <c r="AF386" s="130"/>
      <c r="AG386" s="131" t="s">
        <v>1636</v>
      </c>
      <c r="AH386" s="146"/>
    </row>
    <row r="387" spans="27:34" x14ac:dyDescent="0.35">
      <c r="AA387" s="51" t="s">
        <v>623</v>
      </c>
      <c r="AB387" s="51" t="s">
        <v>569</v>
      </c>
      <c r="AC387" s="51" t="s">
        <v>413</v>
      </c>
      <c r="AD387" s="129" t="s">
        <v>413</v>
      </c>
      <c r="AE387" s="50" t="s">
        <v>413</v>
      </c>
      <c r="AF387" s="130"/>
      <c r="AG387" s="131" t="s">
        <v>1636</v>
      </c>
      <c r="AH387" s="146"/>
    </row>
    <row r="388" spans="27:34" x14ac:dyDescent="0.35">
      <c r="AA388" s="51" t="s">
        <v>623</v>
      </c>
      <c r="AB388" s="51" t="s">
        <v>570</v>
      </c>
      <c r="AC388" s="51" t="s">
        <v>413</v>
      </c>
      <c r="AD388" s="129" t="s">
        <v>413</v>
      </c>
      <c r="AE388" s="50" t="s">
        <v>413</v>
      </c>
      <c r="AF388" s="130"/>
      <c r="AG388" s="131" t="s">
        <v>1636</v>
      </c>
      <c r="AH388" s="146"/>
    </row>
    <row r="389" spans="27:34" x14ac:dyDescent="0.35">
      <c r="AA389" s="51" t="s">
        <v>623</v>
      </c>
      <c r="AB389" s="51" t="s">
        <v>571</v>
      </c>
      <c r="AC389" s="51" t="s">
        <v>413</v>
      </c>
      <c r="AD389" s="129" t="s">
        <v>413</v>
      </c>
      <c r="AE389" s="50" t="s">
        <v>413</v>
      </c>
      <c r="AF389" s="130"/>
      <c r="AG389" s="131" t="s">
        <v>1636</v>
      </c>
      <c r="AH389" s="146"/>
    </row>
    <row r="390" spans="27:34" x14ac:dyDescent="0.35">
      <c r="AA390" s="51" t="s">
        <v>623</v>
      </c>
      <c r="AB390" s="51" t="s">
        <v>572</v>
      </c>
      <c r="AC390" s="51" t="s">
        <v>413</v>
      </c>
      <c r="AD390" s="129" t="s">
        <v>413</v>
      </c>
      <c r="AE390" s="50" t="s">
        <v>413</v>
      </c>
      <c r="AF390" s="130"/>
      <c r="AG390" s="131" t="s">
        <v>1636</v>
      </c>
      <c r="AH390" s="146"/>
    </row>
    <row r="391" spans="27:34" x14ac:dyDescent="0.35">
      <c r="AA391" s="51" t="s">
        <v>634</v>
      </c>
      <c r="AB391" s="51" t="s">
        <v>573</v>
      </c>
      <c r="AC391" s="51" t="s">
        <v>413</v>
      </c>
      <c r="AD391" s="129" t="s">
        <v>413</v>
      </c>
      <c r="AE391" s="50" t="s">
        <v>413</v>
      </c>
      <c r="AF391" s="130"/>
      <c r="AG391" s="131" t="s">
        <v>1636</v>
      </c>
      <c r="AH391" s="146"/>
    </row>
    <row r="392" spans="27:34" x14ac:dyDescent="0.35">
      <c r="AA392" s="51" t="s">
        <v>634</v>
      </c>
      <c r="AB392" s="51" t="s">
        <v>574</v>
      </c>
      <c r="AC392" s="51" t="s">
        <v>413</v>
      </c>
      <c r="AD392" s="129" t="s">
        <v>413</v>
      </c>
      <c r="AE392" s="50" t="s">
        <v>413</v>
      </c>
      <c r="AF392" s="130"/>
      <c r="AG392" s="131" t="s">
        <v>1636</v>
      </c>
      <c r="AH392" s="146"/>
    </row>
    <row r="393" spans="27:34" x14ac:dyDescent="0.35">
      <c r="AA393" s="51" t="s">
        <v>634</v>
      </c>
      <c r="AB393" s="51" t="s">
        <v>575</v>
      </c>
      <c r="AC393" s="51" t="s">
        <v>413</v>
      </c>
      <c r="AD393" s="129" t="s">
        <v>413</v>
      </c>
      <c r="AE393" s="50" t="s">
        <v>413</v>
      </c>
      <c r="AF393" s="130"/>
      <c r="AG393" s="131" t="s">
        <v>1636</v>
      </c>
      <c r="AH393" s="146"/>
    </row>
    <row r="394" spans="27:34" x14ac:dyDescent="0.35">
      <c r="AA394" s="51" t="s">
        <v>634</v>
      </c>
      <c r="AB394" s="51" t="s">
        <v>576</v>
      </c>
      <c r="AC394" s="51" t="s">
        <v>413</v>
      </c>
      <c r="AD394" s="129" t="s">
        <v>413</v>
      </c>
      <c r="AE394" s="50" t="s">
        <v>413</v>
      </c>
      <c r="AF394" s="130"/>
      <c r="AG394" s="131" t="s">
        <v>1636</v>
      </c>
      <c r="AH394" s="146"/>
    </row>
    <row r="395" spans="27:34" x14ac:dyDescent="0.35">
      <c r="AA395" s="51" t="s">
        <v>640</v>
      </c>
      <c r="AB395" s="51" t="s">
        <v>577</v>
      </c>
      <c r="AC395" s="51" t="s">
        <v>413</v>
      </c>
      <c r="AD395" s="129" t="s">
        <v>413</v>
      </c>
      <c r="AE395" s="50" t="s">
        <v>413</v>
      </c>
      <c r="AF395" s="130"/>
      <c r="AG395" s="131" t="s">
        <v>1636</v>
      </c>
      <c r="AH395" s="146"/>
    </row>
    <row r="396" spans="27:34" x14ac:dyDescent="0.35">
      <c r="AA396" s="51" t="s">
        <v>640</v>
      </c>
      <c r="AB396" s="51" t="s">
        <v>578</v>
      </c>
      <c r="AC396" s="51" t="s">
        <v>413</v>
      </c>
      <c r="AD396" s="129" t="s">
        <v>413</v>
      </c>
      <c r="AE396" s="50" t="s">
        <v>413</v>
      </c>
      <c r="AF396" s="130"/>
      <c r="AG396" s="131" t="s">
        <v>1636</v>
      </c>
      <c r="AH396" s="146"/>
    </row>
    <row r="397" spans="27:34" x14ac:dyDescent="0.35">
      <c r="AA397" s="51" t="s">
        <v>640</v>
      </c>
      <c r="AB397" s="51" t="s">
        <v>579</v>
      </c>
      <c r="AC397" s="51" t="s">
        <v>413</v>
      </c>
      <c r="AD397" s="129" t="s">
        <v>413</v>
      </c>
      <c r="AE397" s="50" t="s">
        <v>413</v>
      </c>
      <c r="AF397" s="130"/>
      <c r="AG397" s="131" t="s">
        <v>1636</v>
      </c>
      <c r="AH397" s="146"/>
    </row>
    <row r="398" spans="27:34" x14ac:dyDescent="0.35">
      <c r="AA398" s="51" t="s">
        <v>640</v>
      </c>
      <c r="AB398" s="51" t="s">
        <v>580</v>
      </c>
      <c r="AC398" s="51" t="s">
        <v>413</v>
      </c>
      <c r="AD398" s="129" t="s">
        <v>413</v>
      </c>
      <c r="AE398" s="50" t="s">
        <v>413</v>
      </c>
      <c r="AF398" s="130"/>
      <c r="AG398" s="131" t="s">
        <v>1636</v>
      </c>
      <c r="AH398" s="146"/>
    </row>
    <row r="399" spans="27:34" x14ac:dyDescent="0.35">
      <c r="AA399" s="51" t="s">
        <v>652</v>
      </c>
      <c r="AB399" s="51" t="s">
        <v>581</v>
      </c>
      <c r="AC399" s="51" t="s">
        <v>413</v>
      </c>
      <c r="AD399" s="129" t="s">
        <v>413</v>
      </c>
      <c r="AE399" s="50" t="s">
        <v>413</v>
      </c>
      <c r="AF399" s="130"/>
      <c r="AG399" s="131" t="s">
        <v>1636</v>
      </c>
      <c r="AH399" s="146"/>
    </row>
    <row r="400" spans="27:34" x14ac:dyDescent="0.35">
      <c r="AA400" s="51" t="s">
        <v>652</v>
      </c>
      <c r="AB400" s="51" t="s">
        <v>582</v>
      </c>
      <c r="AC400" s="51" t="s">
        <v>413</v>
      </c>
      <c r="AD400" s="129" t="s">
        <v>413</v>
      </c>
      <c r="AE400" s="50" t="s">
        <v>413</v>
      </c>
      <c r="AF400" s="130"/>
      <c r="AG400" s="131" t="s">
        <v>1636</v>
      </c>
      <c r="AH400" s="146"/>
    </row>
    <row r="401" spans="27:34" x14ac:dyDescent="0.35">
      <c r="AA401" s="51" t="s">
        <v>652</v>
      </c>
      <c r="AB401" s="51" t="s">
        <v>583</v>
      </c>
      <c r="AC401" s="51" t="s">
        <v>413</v>
      </c>
      <c r="AD401" s="129" t="s">
        <v>413</v>
      </c>
      <c r="AE401" s="50" t="s">
        <v>413</v>
      </c>
      <c r="AF401" s="130"/>
      <c r="AG401" s="131" t="s">
        <v>1636</v>
      </c>
      <c r="AH401" s="146"/>
    </row>
    <row r="402" spans="27:34" x14ac:dyDescent="0.35">
      <c r="AA402" s="51" t="s">
        <v>652</v>
      </c>
      <c r="AB402" s="51" t="s">
        <v>584</v>
      </c>
      <c r="AC402" s="51" t="s">
        <v>413</v>
      </c>
      <c r="AD402" s="129" t="s">
        <v>413</v>
      </c>
      <c r="AE402" s="50" t="s">
        <v>413</v>
      </c>
      <c r="AF402" s="130"/>
      <c r="AG402" s="131" t="s">
        <v>1636</v>
      </c>
      <c r="AH402" s="146"/>
    </row>
    <row r="403" spans="27:34" x14ac:dyDescent="0.35">
      <c r="AA403" s="128" t="s">
        <v>2113</v>
      </c>
      <c r="AB403" s="51" t="s">
        <v>1668</v>
      </c>
      <c r="AC403" s="128" t="s">
        <v>413</v>
      </c>
      <c r="AD403" s="129" t="s">
        <v>413</v>
      </c>
      <c r="AE403" s="50" t="s">
        <v>413</v>
      </c>
      <c r="AF403" s="130"/>
      <c r="AG403" s="131" t="s">
        <v>1636</v>
      </c>
      <c r="AH403" s="146"/>
    </row>
    <row r="404" spans="27:34" x14ac:dyDescent="0.35">
      <c r="AA404" s="128" t="s">
        <v>2113</v>
      </c>
      <c r="AB404" s="51" t="s">
        <v>1669</v>
      </c>
      <c r="AC404" s="128" t="s">
        <v>413</v>
      </c>
      <c r="AD404" s="129" t="s">
        <v>413</v>
      </c>
      <c r="AE404" s="50" t="s">
        <v>413</v>
      </c>
      <c r="AF404" s="130"/>
      <c r="AG404" s="131" t="s">
        <v>1636</v>
      </c>
      <c r="AH404" s="146"/>
    </row>
    <row r="405" spans="27:34" x14ac:dyDescent="0.35">
      <c r="AA405" s="128" t="s">
        <v>2113</v>
      </c>
      <c r="AB405" s="51" t="s">
        <v>1670</v>
      </c>
      <c r="AC405" s="128" t="s">
        <v>413</v>
      </c>
      <c r="AD405" s="129" t="s">
        <v>413</v>
      </c>
      <c r="AE405" s="50" t="s">
        <v>413</v>
      </c>
      <c r="AF405" s="130"/>
      <c r="AG405" s="131" t="s">
        <v>1636</v>
      </c>
      <c r="AH405" s="146"/>
    </row>
    <row r="406" spans="27:34" x14ac:dyDescent="0.35">
      <c r="AA406" s="128" t="s">
        <v>2113</v>
      </c>
      <c r="AB406" s="51" t="s">
        <v>1671</v>
      </c>
      <c r="AC406" s="128" t="s">
        <v>413</v>
      </c>
      <c r="AD406" s="129" t="s">
        <v>413</v>
      </c>
      <c r="AE406" s="50" t="s">
        <v>413</v>
      </c>
      <c r="AF406" s="130"/>
      <c r="AG406" s="131" t="s">
        <v>1636</v>
      </c>
      <c r="AH406" s="146"/>
    </row>
    <row r="407" spans="27:34" x14ac:dyDescent="0.35">
      <c r="AA407" s="128" t="s">
        <v>2114</v>
      </c>
      <c r="AB407" s="51" t="s">
        <v>1672</v>
      </c>
      <c r="AC407" s="128" t="s">
        <v>413</v>
      </c>
      <c r="AD407" s="129" t="s">
        <v>413</v>
      </c>
      <c r="AE407" s="50" t="s">
        <v>413</v>
      </c>
      <c r="AF407" s="130"/>
      <c r="AG407" s="131" t="s">
        <v>1636</v>
      </c>
      <c r="AH407" s="146"/>
    </row>
    <row r="408" spans="27:34" x14ac:dyDescent="0.35">
      <c r="AA408" s="128" t="s">
        <v>2114</v>
      </c>
      <c r="AB408" s="51" t="s">
        <v>1673</v>
      </c>
      <c r="AC408" s="128" t="s">
        <v>413</v>
      </c>
      <c r="AD408" s="129" t="s">
        <v>413</v>
      </c>
      <c r="AE408" s="50" t="s">
        <v>413</v>
      </c>
      <c r="AF408" s="130"/>
      <c r="AG408" s="131" t="s">
        <v>1636</v>
      </c>
      <c r="AH408" s="146"/>
    </row>
    <row r="409" spans="27:34" x14ac:dyDescent="0.35">
      <c r="AA409" s="128" t="s">
        <v>2114</v>
      </c>
      <c r="AB409" s="51" t="s">
        <v>1674</v>
      </c>
      <c r="AC409" s="128" t="s">
        <v>413</v>
      </c>
      <c r="AD409" s="129" t="s">
        <v>413</v>
      </c>
      <c r="AE409" s="50" t="s">
        <v>413</v>
      </c>
      <c r="AF409" s="130"/>
      <c r="AG409" s="131" t="s">
        <v>1636</v>
      </c>
      <c r="AH409" s="146"/>
    </row>
    <row r="410" spans="27:34" x14ac:dyDescent="0.35">
      <c r="AA410" s="128" t="s">
        <v>2114</v>
      </c>
      <c r="AB410" s="51" t="s">
        <v>1675</v>
      </c>
      <c r="AC410" s="128" t="s">
        <v>413</v>
      </c>
      <c r="AD410" s="129" t="s">
        <v>413</v>
      </c>
      <c r="AE410" s="50" t="s">
        <v>413</v>
      </c>
      <c r="AF410" s="130"/>
      <c r="AG410" s="131" t="s">
        <v>1636</v>
      </c>
      <c r="AH410" s="146"/>
    </row>
    <row r="411" spans="27:34" x14ac:dyDescent="0.35">
      <c r="AA411" s="128" t="s">
        <v>2115</v>
      </c>
      <c r="AB411" s="51" t="s">
        <v>1676</v>
      </c>
      <c r="AC411" s="128" t="s">
        <v>413</v>
      </c>
      <c r="AD411" s="129" t="s">
        <v>413</v>
      </c>
      <c r="AE411" s="50" t="s">
        <v>413</v>
      </c>
      <c r="AF411" s="130"/>
      <c r="AG411" s="131" t="s">
        <v>1636</v>
      </c>
      <c r="AH411" s="146"/>
    </row>
    <row r="412" spans="27:34" x14ac:dyDescent="0.35">
      <c r="AA412" s="128" t="s">
        <v>2115</v>
      </c>
      <c r="AB412" s="51" t="s">
        <v>1677</v>
      </c>
      <c r="AC412" s="128" t="s">
        <v>413</v>
      </c>
      <c r="AD412" s="129" t="s">
        <v>413</v>
      </c>
      <c r="AE412" s="50" t="s">
        <v>413</v>
      </c>
      <c r="AF412" s="130"/>
      <c r="AG412" s="131" t="s">
        <v>1636</v>
      </c>
      <c r="AH412" s="146"/>
    </row>
    <row r="413" spans="27:34" x14ac:dyDescent="0.35">
      <c r="AA413" s="128" t="s">
        <v>2115</v>
      </c>
      <c r="AB413" s="51" t="s">
        <v>1678</v>
      </c>
      <c r="AC413" s="128" t="s">
        <v>413</v>
      </c>
      <c r="AD413" s="129" t="s">
        <v>413</v>
      </c>
      <c r="AE413" s="50" t="s">
        <v>413</v>
      </c>
      <c r="AF413" s="130"/>
      <c r="AG413" s="131" t="s">
        <v>1636</v>
      </c>
      <c r="AH413" s="146"/>
    </row>
    <row r="414" spans="27:34" x14ac:dyDescent="0.35">
      <c r="AA414" s="128" t="s">
        <v>2115</v>
      </c>
      <c r="AB414" s="51" t="s">
        <v>1679</v>
      </c>
      <c r="AC414" s="128" t="s">
        <v>413</v>
      </c>
      <c r="AD414" s="129" t="s">
        <v>413</v>
      </c>
      <c r="AE414" s="50" t="s">
        <v>413</v>
      </c>
      <c r="AF414" s="130"/>
      <c r="AG414" s="131" t="s">
        <v>1636</v>
      </c>
      <c r="AH414" s="146"/>
    </row>
    <row r="415" spans="27:34" x14ac:dyDescent="0.35">
      <c r="AA415" s="128" t="s">
        <v>2116</v>
      </c>
      <c r="AB415" s="51" t="s">
        <v>1680</v>
      </c>
      <c r="AC415" s="128" t="s">
        <v>413</v>
      </c>
      <c r="AD415" s="129" t="s">
        <v>413</v>
      </c>
      <c r="AE415" s="50" t="s">
        <v>413</v>
      </c>
      <c r="AF415" s="130"/>
      <c r="AG415" s="131" t="s">
        <v>1636</v>
      </c>
      <c r="AH415" s="146"/>
    </row>
    <row r="416" spans="27:34" x14ac:dyDescent="0.35">
      <c r="AA416" s="128" t="s">
        <v>2116</v>
      </c>
      <c r="AB416" s="51" t="s">
        <v>1681</v>
      </c>
      <c r="AC416" s="128" t="s">
        <v>413</v>
      </c>
      <c r="AD416" s="129" t="s">
        <v>413</v>
      </c>
      <c r="AE416" s="50" t="s">
        <v>413</v>
      </c>
      <c r="AF416" s="130"/>
      <c r="AG416" s="131" t="s">
        <v>1636</v>
      </c>
      <c r="AH416" s="146"/>
    </row>
    <row r="417" spans="27:34" x14ac:dyDescent="0.35">
      <c r="AA417" s="128" t="s">
        <v>2116</v>
      </c>
      <c r="AB417" s="51" t="s">
        <v>1682</v>
      </c>
      <c r="AC417" s="128" t="s">
        <v>413</v>
      </c>
      <c r="AD417" s="129" t="s">
        <v>413</v>
      </c>
      <c r="AE417" s="50" t="s">
        <v>413</v>
      </c>
      <c r="AF417" s="130"/>
      <c r="AG417" s="131" t="s">
        <v>1636</v>
      </c>
      <c r="AH417" s="146"/>
    </row>
    <row r="418" spans="27:34" x14ac:dyDescent="0.35">
      <c r="AA418" s="128" t="s">
        <v>2116</v>
      </c>
      <c r="AB418" s="51" t="s">
        <v>1683</v>
      </c>
      <c r="AC418" s="128" t="s">
        <v>413</v>
      </c>
      <c r="AD418" s="129" t="s">
        <v>413</v>
      </c>
      <c r="AE418" s="50" t="s">
        <v>413</v>
      </c>
      <c r="AF418" s="130"/>
      <c r="AG418" s="131" t="s">
        <v>1636</v>
      </c>
      <c r="AH418" s="146"/>
    </row>
    <row r="419" spans="27:34" x14ac:dyDescent="0.35">
      <c r="AA419" s="128" t="s">
        <v>2117</v>
      </c>
      <c r="AB419" s="51" t="s">
        <v>1684</v>
      </c>
      <c r="AC419" s="128" t="s">
        <v>2092</v>
      </c>
      <c r="AD419" s="129" t="s">
        <v>2100</v>
      </c>
      <c r="AE419" s="50" t="s">
        <v>3341</v>
      </c>
      <c r="AF419" s="130">
        <v>15</v>
      </c>
      <c r="AG419" s="131" t="s">
        <v>2353</v>
      </c>
      <c r="AH419" s="146"/>
    </row>
    <row r="420" spans="27:34" x14ac:dyDescent="0.35">
      <c r="AA420" s="128" t="s">
        <v>2117</v>
      </c>
      <c r="AB420" s="51" t="s">
        <v>1685</v>
      </c>
      <c r="AC420" s="128" t="s">
        <v>1474</v>
      </c>
      <c r="AD420" s="129" t="s">
        <v>1461</v>
      </c>
      <c r="AE420" s="50" t="s">
        <v>2570</v>
      </c>
      <c r="AF420" s="130">
        <v>20</v>
      </c>
      <c r="AG420" s="131" t="s">
        <v>2353</v>
      </c>
      <c r="AH420" s="146"/>
    </row>
    <row r="421" spans="27:34" x14ac:dyDescent="0.35">
      <c r="AA421" s="128" t="s">
        <v>2117</v>
      </c>
      <c r="AB421" s="51" t="s">
        <v>1686</v>
      </c>
      <c r="AC421" s="128" t="s">
        <v>1474</v>
      </c>
      <c r="AD421" s="129" t="s">
        <v>1461</v>
      </c>
      <c r="AE421" s="50" t="s">
        <v>3487</v>
      </c>
      <c r="AF421" s="130">
        <v>14</v>
      </c>
      <c r="AG421" s="131" t="s">
        <v>2353</v>
      </c>
      <c r="AH421" s="146"/>
    </row>
    <row r="422" spans="27:34" x14ac:dyDescent="0.35">
      <c r="AA422" s="128" t="s">
        <v>2117</v>
      </c>
      <c r="AB422" s="51" t="s">
        <v>1687</v>
      </c>
      <c r="AC422" s="128" t="s">
        <v>413</v>
      </c>
      <c r="AD422" s="129" t="s">
        <v>413</v>
      </c>
      <c r="AE422" s="50" t="s">
        <v>413</v>
      </c>
      <c r="AF422" s="130"/>
      <c r="AG422" s="131" t="s">
        <v>1636</v>
      </c>
      <c r="AH422" s="146"/>
    </row>
    <row r="423" spans="27:34" x14ac:dyDescent="0.35">
      <c r="AA423" s="128" t="s">
        <v>2118</v>
      </c>
      <c r="AB423" s="51" t="s">
        <v>1688</v>
      </c>
      <c r="AC423" s="128" t="s">
        <v>1477</v>
      </c>
      <c r="AD423" s="129" t="s">
        <v>2033</v>
      </c>
      <c r="AE423" s="50" t="s">
        <v>3781</v>
      </c>
      <c r="AF423" s="130">
        <v>31</v>
      </c>
      <c r="AG423" s="131" t="s">
        <v>2353</v>
      </c>
      <c r="AH423" s="146"/>
    </row>
    <row r="424" spans="27:34" x14ac:dyDescent="0.35">
      <c r="AA424" s="128" t="s">
        <v>2118</v>
      </c>
      <c r="AB424" s="51" t="s">
        <v>1689</v>
      </c>
      <c r="AC424" s="128" t="s">
        <v>837</v>
      </c>
      <c r="AD424" s="129" t="s">
        <v>1117</v>
      </c>
      <c r="AE424" s="50" t="s">
        <v>3186</v>
      </c>
      <c r="AF424" s="130">
        <v>18</v>
      </c>
      <c r="AG424" s="131" t="s">
        <v>2353</v>
      </c>
      <c r="AH424" s="146"/>
    </row>
    <row r="425" spans="27:34" x14ac:dyDescent="0.35">
      <c r="AA425" s="128" t="s">
        <v>2118</v>
      </c>
      <c r="AB425" s="51" t="s">
        <v>1690</v>
      </c>
      <c r="AC425" s="128" t="s">
        <v>413</v>
      </c>
      <c r="AD425" s="129" t="s">
        <v>413</v>
      </c>
      <c r="AE425" s="50" t="s">
        <v>413</v>
      </c>
      <c r="AF425" s="130"/>
      <c r="AG425" s="131" t="s">
        <v>1636</v>
      </c>
      <c r="AH425" s="146"/>
    </row>
    <row r="426" spans="27:34" x14ac:dyDescent="0.35">
      <c r="AA426" s="128" t="s">
        <v>2118</v>
      </c>
      <c r="AB426" s="51" t="s">
        <v>1691</v>
      </c>
      <c r="AC426" s="128" t="s">
        <v>413</v>
      </c>
      <c r="AD426" s="129" t="s">
        <v>413</v>
      </c>
      <c r="AE426" s="50" t="s">
        <v>413</v>
      </c>
      <c r="AF426" s="130"/>
      <c r="AG426" s="131" t="s">
        <v>1636</v>
      </c>
      <c r="AH426" s="146"/>
    </row>
    <row r="427" spans="27:34" x14ac:dyDescent="0.35">
      <c r="AA427" s="128" t="s">
        <v>2119</v>
      </c>
      <c r="AB427" s="51" t="s">
        <v>1692</v>
      </c>
      <c r="AC427" s="128" t="s">
        <v>1721</v>
      </c>
      <c r="AD427" s="129" t="s">
        <v>2109</v>
      </c>
      <c r="AE427" s="50" t="s">
        <v>3782</v>
      </c>
      <c r="AF427" s="130">
        <v>36</v>
      </c>
      <c r="AG427" s="131" t="s">
        <v>2353</v>
      </c>
      <c r="AH427" s="146"/>
    </row>
    <row r="428" spans="27:34" x14ac:dyDescent="0.35">
      <c r="AA428" s="128" t="s">
        <v>2119</v>
      </c>
      <c r="AB428" s="51" t="s">
        <v>1693</v>
      </c>
      <c r="AC428" s="128" t="s">
        <v>837</v>
      </c>
      <c r="AD428" s="129" t="s">
        <v>1117</v>
      </c>
      <c r="AE428" s="50" t="s">
        <v>2977</v>
      </c>
      <c r="AF428" s="130">
        <v>11</v>
      </c>
      <c r="AG428" s="131" t="s">
        <v>2353</v>
      </c>
      <c r="AH428" s="146"/>
    </row>
    <row r="429" spans="27:34" x14ac:dyDescent="0.35">
      <c r="AA429" s="128" t="s">
        <v>2119</v>
      </c>
      <c r="AB429" s="51" t="s">
        <v>1694</v>
      </c>
      <c r="AC429" s="128" t="s">
        <v>413</v>
      </c>
      <c r="AD429" s="129" t="s">
        <v>413</v>
      </c>
      <c r="AE429" s="50" t="s">
        <v>413</v>
      </c>
      <c r="AF429" s="130"/>
      <c r="AG429" s="131" t="s">
        <v>1636</v>
      </c>
      <c r="AH429" s="146"/>
    </row>
    <row r="430" spans="27:34" x14ac:dyDescent="0.35">
      <c r="AA430" s="128" t="s">
        <v>2119</v>
      </c>
      <c r="AB430" s="51" t="s">
        <v>1695</v>
      </c>
      <c r="AC430" s="128" t="s">
        <v>413</v>
      </c>
      <c r="AD430" s="129" t="s">
        <v>413</v>
      </c>
      <c r="AE430" s="50" t="s">
        <v>413</v>
      </c>
      <c r="AF430" s="130"/>
      <c r="AG430" s="131" t="s">
        <v>1636</v>
      </c>
      <c r="AH430" s="146"/>
    </row>
    <row r="431" spans="27:34" x14ac:dyDescent="0.35">
      <c r="AA431" s="128" t="s">
        <v>2120</v>
      </c>
      <c r="AB431" s="51" t="s">
        <v>1696</v>
      </c>
      <c r="AC431" s="128" t="s">
        <v>819</v>
      </c>
      <c r="AD431" s="129" t="s">
        <v>2979</v>
      </c>
      <c r="AE431" s="50" t="s">
        <v>3634</v>
      </c>
      <c r="AF431" s="130">
        <v>30</v>
      </c>
      <c r="AG431" s="131" t="s">
        <v>2353</v>
      </c>
      <c r="AH431" s="146"/>
    </row>
    <row r="432" spans="27:34" x14ac:dyDescent="0.35">
      <c r="AA432" s="128" t="s">
        <v>2120</v>
      </c>
      <c r="AB432" s="51" t="s">
        <v>1697</v>
      </c>
      <c r="AC432" s="128" t="s">
        <v>2092</v>
      </c>
      <c r="AD432" s="129" t="s">
        <v>2100</v>
      </c>
      <c r="AE432" s="50" t="s">
        <v>3341</v>
      </c>
      <c r="AF432" s="130">
        <v>19</v>
      </c>
      <c r="AG432" s="131" t="s">
        <v>2353</v>
      </c>
      <c r="AH432" s="146"/>
    </row>
    <row r="433" spans="27:34" x14ac:dyDescent="0.35">
      <c r="AA433" s="128" t="s">
        <v>2120</v>
      </c>
      <c r="AB433" s="51" t="s">
        <v>1698</v>
      </c>
      <c r="AC433" s="128" t="s">
        <v>413</v>
      </c>
      <c r="AD433" s="129" t="s">
        <v>413</v>
      </c>
      <c r="AE433" s="50" t="s">
        <v>413</v>
      </c>
      <c r="AF433" s="130"/>
      <c r="AG433" s="131" t="s">
        <v>1636</v>
      </c>
      <c r="AH433" s="146"/>
    </row>
    <row r="434" spans="27:34" x14ac:dyDescent="0.35">
      <c r="AA434" s="128" t="s">
        <v>2120</v>
      </c>
      <c r="AB434" s="51" t="s">
        <v>1699</v>
      </c>
      <c r="AC434" s="128" t="s">
        <v>413</v>
      </c>
      <c r="AD434" s="129" t="s">
        <v>413</v>
      </c>
      <c r="AE434" s="50" t="s">
        <v>413</v>
      </c>
      <c r="AF434" s="130"/>
      <c r="AG434" s="131" t="s">
        <v>1636</v>
      </c>
      <c r="AH434" s="146"/>
    </row>
    <row r="435" spans="27:34" x14ac:dyDescent="0.35">
      <c r="AA435" s="128" t="s">
        <v>2121</v>
      </c>
      <c r="AB435" s="51" t="s">
        <v>1700</v>
      </c>
      <c r="AC435" s="128" t="s">
        <v>834</v>
      </c>
      <c r="AD435" s="129" t="s">
        <v>1150</v>
      </c>
      <c r="AE435" s="50" t="s">
        <v>3783</v>
      </c>
      <c r="AF435" s="130">
        <v>51</v>
      </c>
      <c r="AG435" s="131" t="s">
        <v>2353</v>
      </c>
      <c r="AH435" s="146"/>
    </row>
    <row r="436" spans="27:34" x14ac:dyDescent="0.35">
      <c r="AA436" s="128" t="s">
        <v>2121</v>
      </c>
      <c r="AB436" s="51" t="s">
        <v>1701</v>
      </c>
      <c r="AC436" s="128" t="s">
        <v>413</v>
      </c>
      <c r="AD436" s="129" t="s">
        <v>413</v>
      </c>
      <c r="AE436" s="50" t="s">
        <v>413</v>
      </c>
      <c r="AF436" s="130"/>
      <c r="AG436" s="131" t="s">
        <v>1636</v>
      </c>
      <c r="AH436" s="146"/>
    </row>
    <row r="437" spans="27:34" x14ac:dyDescent="0.35">
      <c r="AA437" s="128" t="s">
        <v>2121</v>
      </c>
      <c r="AB437" s="51" t="s">
        <v>1702</v>
      </c>
      <c r="AC437" s="128" t="s">
        <v>413</v>
      </c>
      <c r="AD437" s="129" t="s">
        <v>413</v>
      </c>
      <c r="AE437" s="50" t="s">
        <v>413</v>
      </c>
      <c r="AF437" s="130"/>
      <c r="AG437" s="131" t="s">
        <v>1636</v>
      </c>
      <c r="AH437" s="146"/>
    </row>
    <row r="438" spans="27:34" x14ac:dyDescent="0.35">
      <c r="AA438" s="128" t="s">
        <v>2122</v>
      </c>
      <c r="AB438" s="51" t="s">
        <v>1704</v>
      </c>
      <c r="AC438" s="128" t="s">
        <v>1477</v>
      </c>
      <c r="AD438" s="129" t="s">
        <v>2033</v>
      </c>
      <c r="AE438" s="50" t="s">
        <v>2999</v>
      </c>
      <c r="AF438" s="130">
        <v>4</v>
      </c>
      <c r="AG438" s="131" t="s">
        <v>2353</v>
      </c>
      <c r="AH438" s="146"/>
    </row>
    <row r="439" spans="27:34" x14ac:dyDescent="0.35">
      <c r="AA439" s="128" t="s">
        <v>2122</v>
      </c>
      <c r="AB439" s="51" t="s">
        <v>1705</v>
      </c>
      <c r="AC439" s="128" t="s">
        <v>1477</v>
      </c>
      <c r="AD439" s="129" t="s">
        <v>2033</v>
      </c>
      <c r="AE439" s="50" t="s">
        <v>2603</v>
      </c>
      <c r="AF439" s="130">
        <v>5</v>
      </c>
      <c r="AG439" s="131" t="s">
        <v>2353</v>
      </c>
      <c r="AH439" s="146"/>
    </row>
    <row r="440" spans="27:34" x14ac:dyDescent="0.35">
      <c r="AA440" s="128" t="s">
        <v>2122</v>
      </c>
      <c r="AB440" s="51" t="s">
        <v>1706</v>
      </c>
      <c r="AC440" s="128" t="s">
        <v>834</v>
      </c>
      <c r="AD440" s="129" t="s">
        <v>1150</v>
      </c>
      <c r="AE440" s="50" t="s">
        <v>3753</v>
      </c>
      <c r="AF440" s="130">
        <v>10</v>
      </c>
      <c r="AG440" s="131" t="s">
        <v>2353</v>
      </c>
      <c r="AH440" s="146"/>
    </row>
    <row r="441" spans="27:34" x14ac:dyDescent="0.35">
      <c r="AA441" s="128" t="s">
        <v>2122</v>
      </c>
      <c r="AB441" s="51" t="s">
        <v>1707</v>
      </c>
      <c r="AC441" s="128" t="s">
        <v>1477</v>
      </c>
      <c r="AD441" s="129" t="s">
        <v>2033</v>
      </c>
      <c r="AE441" s="50" t="s">
        <v>2975</v>
      </c>
      <c r="AF441" s="130">
        <v>9</v>
      </c>
      <c r="AG441" s="131" t="s">
        <v>2353</v>
      </c>
      <c r="AH441" s="146"/>
    </row>
    <row r="442" spans="27:34" x14ac:dyDescent="0.35">
      <c r="AA442" s="128" t="s">
        <v>2122</v>
      </c>
      <c r="AB442" s="51" t="s">
        <v>3784</v>
      </c>
      <c r="AC442" s="128" t="s">
        <v>834</v>
      </c>
      <c r="AD442" s="129" t="s">
        <v>1150</v>
      </c>
      <c r="AE442" s="50" t="s">
        <v>3753</v>
      </c>
      <c r="AF442" s="130">
        <v>5</v>
      </c>
      <c r="AG442" s="131" t="s">
        <v>2353</v>
      </c>
      <c r="AH442" s="146"/>
    </row>
    <row r="443" spans="27:34" x14ac:dyDescent="0.35">
      <c r="AA443" s="128" t="s">
        <v>2122</v>
      </c>
      <c r="AB443" s="51" t="s">
        <v>3786</v>
      </c>
      <c r="AC443" s="128" t="s">
        <v>1477</v>
      </c>
      <c r="AD443" s="129" t="s">
        <v>2033</v>
      </c>
      <c r="AE443" s="50" t="s">
        <v>2550</v>
      </c>
      <c r="AF443" s="130">
        <v>16</v>
      </c>
      <c r="AG443" s="131" t="s">
        <v>2353</v>
      </c>
      <c r="AH443" s="146"/>
    </row>
    <row r="444" spans="27:34" x14ac:dyDescent="0.35">
      <c r="AA444" s="128" t="s">
        <v>2094</v>
      </c>
      <c r="AB444" s="51" t="s">
        <v>1708</v>
      </c>
      <c r="AC444" s="128" t="s">
        <v>1721</v>
      </c>
      <c r="AD444" s="129" t="s">
        <v>2109</v>
      </c>
      <c r="AE444" s="50" t="s">
        <v>3785</v>
      </c>
      <c r="AF444" s="130">
        <v>44</v>
      </c>
      <c r="AG444" s="131" t="s">
        <v>2353</v>
      </c>
      <c r="AH444" s="146"/>
    </row>
    <row r="445" spans="27:34" x14ac:dyDescent="0.35">
      <c r="AA445" s="128" t="s">
        <v>2094</v>
      </c>
      <c r="AB445" s="51" t="s">
        <v>1709</v>
      </c>
      <c r="AC445" s="128" t="s">
        <v>413</v>
      </c>
      <c r="AD445" s="129" t="s">
        <v>413</v>
      </c>
      <c r="AE445" s="50" t="s">
        <v>413</v>
      </c>
      <c r="AF445" s="130"/>
      <c r="AG445" s="131" t="s">
        <v>1636</v>
      </c>
      <c r="AH445" s="146"/>
    </row>
    <row r="446" spans="27:34" x14ac:dyDescent="0.35">
      <c r="AA446" s="128" t="s">
        <v>2094</v>
      </c>
      <c r="AB446" s="51" t="s">
        <v>1710</v>
      </c>
      <c r="AC446" s="128" t="s">
        <v>413</v>
      </c>
      <c r="AD446" s="129" t="s">
        <v>413</v>
      </c>
      <c r="AE446" s="50" t="s">
        <v>413</v>
      </c>
      <c r="AF446" s="130"/>
      <c r="AG446" s="131" t="s">
        <v>1636</v>
      </c>
      <c r="AH446" s="146"/>
    </row>
    <row r="447" spans="27:34" x14ac:dyDescent="0.35">
      <c r="AF447">
        <f>SUM(Table114202123172726[Initial Clone Count])</f>
        <v>2977</v>
      </c>
      <c r="AG447" s="123"/>
    </row>
  </sheetData>
  <conditionalFormatting sqref="AB351:AB354">
    <cfRule type="expression" dxfId="155" priority="2">
      <formula>MOD(ROW(),4)=2</formula>
    </cfRule>
  </conditionalFormatting>
  <conditionalFormatting sqref="AB320">
    <cfRule type="expression" dxfId="154" priority="1">
      <formula>MOD(ROW(),4)=2</formula>
    </cfRule>
  </conditionalFormatting>
  <conditionalFormatting sqref="AA27:AD162 AA163 AC163:AD163 AA355:AD446 AA351:AA354 AC351:AD354 AA164:AD318 AA323:AD350 AA319:AA322 AC319:AD322 AB321:AB322">
    <cfRule type="expression" dxfId="153" priority="10">
      <formula>MOD(ROW(),4)=2</formula>
    </cfRule>
  </conditionalFormatting>
  <conditionalFormatting sqref="AE334:AF351 AF352 AE353:AF374 AE27:AF134 AF135:AF177 AE379:AF446 AE135:AE199 AF179:AF200 AE201:AF332">
    <cfRule type="expression" dxfId="152" priority="8">
      <formula>MOD(ROW(),4)=1</formula>
    </cfRule>
    <cfRule type="expression" dxfId="151" priority="9">
      <formula>MOD(ROW(),4)=2</formula>
    </cfRule>
  </conditionalFormatting>
  <conditionalFormatting sqref="AE251:AE278">
    <cfRule type="expression" dxfId="150" priority="6">
      <formula>MOD(ROW(),4)=1</formula>
    </cfRule>
    <cfRule type="expression" dxfId="149" priority="7">
      <formula>MOD(ROW(),4)=2</formula>
    </cfRule>
  </conditionalFormatting>
  <conditionalFormatting sqref="AG27:AG446 AE375:AF375">
    <cfRule type="expression" dxfId="148" priority="4">
      <formula>MOD(ROW(),4)=1</formula>
    </cfRule>
    <cfRule type="expression" dxfId="147" priority="5">
      <formula>MOD(ROW(),4)=2</formula>
    </cfRule>
  </conditionalFormatting>
  <conditionalFormatting sqref="AB163">
    <cfRule type="expression" dxfId="146" priority="3">
      <formula>MOD(ROW(),4)=2</formula>
    </cfRule>
  </conditionalFormatting>
  <pageMargins left="0.7" right="0.7" top="0.75" bottom="0.75" header="0.3" footer="0.3"/>
  <pageSetup scale="56" fitToHeight="0" orientation="landscape"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14ACC-8DA9-4916-BD2C-A4EA87FE31B4}">
  <sheetPr>
    <pageSetUpPr fitToPage="1"/>
  </sheetPr>
  <dimension ref="A1:AN447"/>
  <sheetViews>
    <sheetView topLeftCell="W22" zoomScale="73" workbookViewId="0">
      <selection activeCell="AB27" sqref="AB27:AB446"/>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1</v>
      </c>
      <c r="C2" s="40">
        <v>2</v>
      </c>
      <c r="D2" s="40">
        <v>3</v>
      </c>
      <c r="E2" s="40">
        <v>4</v>
      </c>
      <c r="F2" s="40"/>
      <c r="G2" s="40">
        <v>4</v>
      </c>
      <c r="H2" s="40">
        <v>3</v>
      </c>
      <c r="I2" s="40">
        <v>2</v>
      </c>
      <c r="J2" s="40">
        <v>1</v>
      </c>
      <c r="L2" s="40">
        <v>1</v>
      </c>
      <c r="M2" s="40">
        <v>2</v>
      </c>
      <c r="N2" s="40">
        <v>3</v>
      </c>
      <c r="O2" s="40">
        <v>4</v>
      </c>
      <c r="Q2" s="40">
        <v>4</v>
      </c>
      <c r="R2" s="40">
        <v>3</v>
      </c>
      <c r="S2" s="40">
        <v>2</v>
      </c>
      <c r="T2" s="40">
        <v>1</v>
      </c>
      <c r="V2" s="55">
        <v>1</v>
      </c>
      <c r="W2" s="18">
        <v>2</v>
      </c>
      <c r="X2" s="18">
        <v>3</v>
      </c>
      <c r="Y2" s="18">
        <v>4</v>
      </c>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2180</v>
      </c>
      <c r="Q3" s="56" t="s">
        <v>1480</v>
      </c>
      <c r="R3" s="56" t="s">
        <v>1480</v>
      </c>
      <c r="S3" s="56" t="s">
        <v>1480</v>
      </c>
      <c r="T3" s="56" t="s">
        <v>1480</v>
      </c>
      <c r="V3" s="56" t="s">
        <v>1480</v>
      </c>
      <c r="W3" s="56" t="s">
        <v>1480</v>
      </c>
      <c r="X3" s="56" t="s">
        <v>1480</v>
      </c>
      <c r="Y3" s="56" t="s">
        <v>1480</v>
      </c>
      <c r="Z3" s="18">
        <v>7</v>
      </c>
      <c r="AA3" s="18"/>
    </row>
    <row r="4" spans="1:40" x14ac:dyDescent="0.35">
      <c r="A4" s="40"/>
      <c r="B4" s="56" t="s">
        <v>3638</v>
      </c>
      <c r="C4" s="56" t="s">
        <v>3639</v>
      </c>
      <c r="D4" s="56" t="s">
        <v>1480</v>
      </c>
      <c r="E4" s="56" t="s">
        <v>1480</v>
      </c>
      <c r="F4" s="40"/>
      <c r="G4" s="56" t="s">
        <v>1480</v>
      </c>
      <c r="H4" s="56" t="s">
        <v>1480</v>
      </c>
      <c r="I4" s="56" t="s">
        <v>1480</v>
      </c>
      <c r="J4" s="56" t="s">
        <v>3640</v>
      </c>
      <c r="L4" s="56" t="s">
        <v>3641</v>
      </c>
      <c r="M4" s="56" t="s">
        <v>3642</v>
      </c>
      <c r="N4" s="56" t="s">
        <v>1480</v>
      </c>
      <c r="O4" s="56" t="s">
        <v>1480</v>
      </c>
      <c r="Q4" s="56" t="s">
        <v>3568</v>
      </c>
      <c r="R4" s="56" t="s">
        <v>3643</v>
      </c>
      <c r="S4" s="56" t="s">
        <v>3644</v>
      </c>
      <c r="T4" s="56" t="s">
        <v>3645</v>
      </c>
      <c r="V4" s="56" t="s">
        <v>1480</v>
      </c>
      <c r="W4" s="56" t="s">
        <v>1480</v>
      </c>
      <c r="X4" s="56" t="s">
        <v>1480</v>
      </c>
      <c r="Y4" s="56" t="s">
        <v>1480</v>
      </c>
      <c r="Z4" s="18">
        <v>6</v>
      </c>
      <c r="AA4" s="18"/>
    </row>
    <row r="5" spans="1:40" x14ac:dyDescent="0.35">
      <c r="A5" s="40"/>
      <c r="B5" s="56" t="s">
        <v>3406</v>
      </c>
      <c r="C5" s="56" t="s">
        <v>3646</v>
      </c>
      <c r="D5" s="56" t="s">
        <v>1480</v>
      </c>
      <c r="E5" s="56" t="s">
        <v>1480</v>
      </c>
      <c r="F5" s="40"/>
      <c r="G5" s="56" t="s">
        <v>1480</v>
      </c>
      <c r="H5" s="56" t="s">
        <v>1480</v>
      </c>
      <c r="I5" s="56" t="s">
        <v>3647</v>
      </c>
      <c r="J5" s="56" t="s">
        <v>3648</v>
      </c>
      <c r="L5" s="56" t="s">
        <v>3649</v>
      </c>
      <c r="M5" s="56" t="s">
        <v>3650</v>
      </c>
      <c r="N5" s="56" t="s">
        <v>1480</v>
      </c>
      <c r="O5" s="56" t="s">
        <v>1480</v>
      </c>
      <c r="Q5" s="56" t="s">
        <v>1480</v>
      </c>
      <c r="R5" s="56" t="s">
        <v>1480</v>
      </c>
      <c r="S5" s="56" t="s">
        <v>3651</v>
      </c>
      <c r="T5" s="56" t="s">
        <v>3652</v>
      </c>
      <c r="V5" s="56" t="s">
        <v>1480</v>
      </c>
      <c r="W5" s="56" t="s">
        <v>1480</v>
      </c>
      <c r="X5" s="56" t="s">
        <v>1480</v>
      </c>
      <c r="Y5" s="56" t="s">
        <v>1480</v>
      </c>
      <c r="Z5" s="18">
        <v>5</v>
      </c>
      <c r="AA5" s="18"/>
    </row>
    <row r="6" spans="1:40" x14ac:dyDescent="0.35">
      <c r="A6" s="40">
        <v>1</v>
      </c>
      <c r="B6" s="56" t="s">
        <v>3653</v>
      </c>
      <c r="C6" s="56" t="s">
        <v>3654</v>
      </c>
      <c r="D6" s="56" t="s">
        <v>3655</v>
      </c>
      <c r="E6" s="56" t="s">
        <v>1480</v>
      </c>
      <c r="F6" s="40"/>
      <c r="G6" s="56" t="s">
        <v>1480</v>
      </c>
      <c r="H6" s="56" t="s">
        <v>1480</v>
      </c>
      <c r="I6" s="56" t="s">
        <v>1480</v>
      </c>
      <c r="J6" s="56" t="s">
        <v>3656</v>
      </c>
      <c r="L6" s="56" t="s">
        <v>3657</v>
      </c>
      <c r="M6" s="56" t="s">
        <v>3658</v>
      </c>
      <c r="N6" s="56" t="s">
        <v>3659</v>
      </c>
      <c r="O6" s="56" t="s">
        <v>1480</v>
      </c>
      <c r="Q6" s="56" t="s">
        <v>1480</v>
      </c>
      <c r="R6" s="56" t="s">
        <v>1480</v>
      </c>
      <c r="S6" s="56" t="s">
        <v>1480</v>
      </c>
      <c r="T6" s="56" t="s">
        <v>3660</v>
      </c>
      <c r="V6" s="56" t="s">
        <v>1480</v>
      </c>
      <c r="W6" s="56" t="s">
        <v>1480</v>
      </c>
      <c r="X6" s="56" t="s">
        <v>1480</v>
      </c>
      <c r="Y6" s="56" t="s">
        <v>1480</v>
      </c>
      <c r="Z6" s="18">
        <v>4</v>
      </c>
      <c r="AA6" s="18"/>
    </row>
    <row r="7" spans="1:40" x14ac:dyDescent="0.35">
      <c r="A7" s="40"/>
      <c r="B7" s="56" t="s">
        <v>3661</v>
      </c>
      <c r="C7" s="56" t="s">
        <v>3662</v>
      </c>
      <c r="D7" s="56" t="s">
        <v>1480</v>
      </c>
      <c r="E7" s="56" t="s">
        <v>1480</v>
      </c>
      <c r="F7" s="40"/>
      <c r="G7" s="56" t="s">
        <v>1480</v>
      </c>
      <c r="H7" s="56" t="s">
        <v>1480</v>
      </c>
      <c r="I7" s="56" t="s">
        <v>1480</v>
      </c>
      <c r="J7" s="56" t="s">
        <v>3663</v>
      </c>
      <c r="L7" s="56" t="s">
        <v>3664</v>
      </c>
      <c r="M7" s="56" t="s">
        <v>1480</v>
      </c>
      <c r="N7" s="56" t="s">
        <v>1480</v>
      </c>
      <c r="O7" s="56" t="s">
        <v>1480</v>
      </c>
      <c r="Q7" s="56" t="s">
        <v>1480</v>
      </c>
      <c r="R7" s="56" t="s">
        <v>1480</v>
      </c>
      <c r="S7" s="56" t="s">
        <v>3665</v>
      </c>
      <c r="T7" s="56" t="s">
        <v>3666</v>
      </c>
      <c r="V7" s="56" t="s">
        <v>1480</v>
      </c>
      <c r="W7" s="56" t="s">
        <v>1480</v>
      </c>
      <c r="X7" s="56" t="s">
        <v>1480</v>
      </c>
      <c r="Y7" s="56" t="s">
        <v>1480</v>
      </c>
      <c r="Z7" s="18">
        <v>3</v>
      </c>
      <c r="AA7" s="18"/>
    </row>
    <row r="8" spans="1:40" x14ac:dyDescent="0.35">
      <c r="A8" s="40"/>
      <c r="B8" s="56" t="s">
        <v>3667</v>
      </c>
      <c r="C8" s="56" t="s">
        <v>3668</v>
      </c>
      <c r="D8" s="56" t="s">
        <v>1480</v>
      </c>
      <c r="E8" s="56" t="s">
        <v>1480</v>
      </c>
      <c r="F8" s="40"/>
      <c r="G8" s="56" t="s">
        <v>1480</v>
      </c>
      <c r="H8" s="56" t="s">
        <v>1480</v>
      </c>
      <c r="I8" s="56" t="s">
        <v>3669</v>
      </c>
      <c r="J8" s="56" t="s">
        <v>3670</v>
      </c>
      <c r="L8" s="56" t="s">
        <v>3671</v>
      </c>
      <c r="M8" s="56" t="s">
        <v>3672</v>
      </c>
      <c r="N8" s="56" t="s">
        <v>3673</v>
      </c>
      <c r="O8" s="56" t="s">
        <v>1480</v>
      </c>
      <c r="Q8" s="56" t="s">
        <v>1480</v>
      </c>
      <c r="R8" s="56" t="s">
        <v>1480</v>
      </c>
      <c r="S8" s="56" t="s">
        <v>1480</v>
      </c>
      <c r="T8" s="56" t="s">
        <v>3674</v>
      </c>
      <c r="V8" s="56" t="s">
        <v>1480</v>
      </c>
      <c r="W8" s="56" t="s">
        <v>1480</v>
      </c>
      <c r="X8" s="56" t="s">
        <v>1480</v>
      </c>
      <c r="Y8" s="56" t="s">
        <v>1480</v>
      </c>
      <c r="Z8" s="18">
        <v>2</v>
      </c>
      <c r="AA8" s="18"/>
    </row>
    <row r="9" spans="1:40" x14ac:dyDescent="0.35">
      <c r="A9" s="40"/>
      <c r="B9" s="56" t="s">
        <v>3675</v>
      </c>
      <c r="C9" s="56" t="s">
        <v>1480</v>
      </c>
      <c r="D9" s="56" t="s">
        <v>1480</v>
      </c>
      <c r="E9" s="56" t="s">
        <v>1480</v>
      </c>
      <c r="F9" s="40"/>
      <c r="G9" s="56" t="s">
        <v>1480</v>
      </c>
      <c r="H9" s="56" t="s">
        <v>3676</v>
      </c>
      <c r="I9" s="56" t="s">
        <v>3677</v>
      </c>
      <c r="J9" s="56" t="s">
        <v>3678</v>
      </c>
      <c r="L9" s="56" t="s">
        <v>3679</v>
      </c>
      <c r="M9" s="56" t="s">
        <v>1480</v>
      </c>
      <c r="N9" s="56" t="s">
        <v>1480</v>
      </c>
      <c r="O9" s="56" t="s">
        <v>1480</v>
      </c>
      <c r="Q9" s="56" t="s">
        <v>1480</v>
      </c>
      <c r="R9" s="56" t="s">
        <v>1480</v>
      </c>
      <c r="S9" s="56" t="s">
        <v>3680</v>
      </c>
      <c r="T9" s="56" t="s">
        <v>3681</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1480</v>
      </c>
      <c r="I11" s="56" t="s">
        <v>927</v>
      </c>
      <c r="J11" s="56" t="s">
        <v>1480</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3449</v>
      </c>
      <c r="J12" s="56" t="s">
        <v>3682</v>
      </c>
      <c r="L12" s="56" t="s">
        <v>1480</v>
      </c>
      <c r="M12" s="56" t="s">
        <v>1480</v>
      </c>
      <c r="N12" s="56" t="s">
        <v>1480</v>
      </c>
      <c r="O12" s="56" t="s">
        <v>1480</v>
      </c>
      <c r="Q12" s="56" t="s">
        <v>1480</v>
      </c>
      <c r="R12" s="56" t="s">
        <v>1480</v>
      </c>
      <c r="S12" s="56" t="s">
        <v>3683</v>
      </c>
      <c r="T12" s="56" t="s">
        <v>3684</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1480</v>
      </c>
      <c r="J13" s="56" t="s">
        <v>3685</v>
      </c>
      <c r="L13" s="56" t="s">
        <v>1480</v>
      </c>
      <c r="M13" s="56" t="s">
        <v>1480</v>
      </c>
      <c r="N13" s="56" t="s">
        <v>1480</v>
      </c>
      <c r="O13" s="56" t="s">
        <v>1480</v>
      </c>
      <c r="Q13" s="56" t="s">
        <v>1480</v>
      </c>
      <c r="R13" s="56" t="s">
        <v>1480</v>
      </c>
      <c r="S13" s="56" t="s">
        <v>1480</v>
      </c>
      <c r="T13" s="56" t="s">
        <v>3686</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3687</v>
      </c>
      <c r="J14" s="56" t="s">
        <v>3688</v>
      </c>
      <c r="L14" s="56" t="s">
        <v>1480</v>
      </c>
      <c r="M14" s="56" t="s">
        <v>1480</v>
      </c>
      <c r="N14" s="56" t="s">
        <v>1480</v>
      </c>
      <c r="O14" s="56" t="s">
        <v>1480</v>
      </c>
      <c r="Q14" s="56" t="s">
        <v>1480</v>
      </c>
      <c r="R14" s="56" t="s">
        <v>1480</v>
      </c>
      <c r="S14" s="56" t="s">
        <v>3689</v>
      </c>
      <c r="T14" s="56" t="s">
        <v>3690</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3691</v>
      </c>
      <c r="J15" s="56" t="s">
        <v>3692</v>
      </c>
      <c r="L15" s="56" t="s">
        <v>1480</v>
      </c>
      <c r="M15" s="56" t="s">
        <v>1480</v>
      </c>
      <c r="N15" s="56" t="s">
        <v>1480</v>
      </c>
      <c r="O15" s="56" t="s">
        <v>1480</v>
      </c>
      <c r="Q15" s="56" t="s">
        <v>1480</v>
      </c>
      <c r="R15" s="56" t="s">
        <v>3693</v>
      </c>
      <c r="S15" s="56" t="s">
        <v>3694</v>
      </c>
      <c r="T15" s="56" t="s">
        <v>3695</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1480</v>
      </c>
      <c r="I16" s="56" t="s">
        <v>1480</v>
      </c>
      <c r="J16" s="56" t="s">
        <v>3696</v>
      </c>
      <c r="L16" s="56" t="s">
        <v>1480</v>
      </c>
      <c r="M16" s="56" t="s">
        <v>1480</v>
      </c>
      <c r="N16" s="56" t="s">
        <v>1480</v>
      </c>
      <c r="O16" s="56" t="s">
        <v>1480</v>
      </c>
      <c r="Q16" s="56" t="s">
        <v>1480</v>
      </c>
      <c r="R16" s="56" t="s">
        <v>1480</v>
      </c>
      <c r="S16" s="56" t="s">
        <v>3697</v>
      </c>
      <c r="T16" s="56" t="s">
        <v>3511</v>
      </c>
      <c r="V16" s="56" t="s">
        <v>1480</v>
      </c>
      <c r="W16" s="56" t="s">
        <v>1480</v>
      </c>
      <c r="X16" s="56" t="s">
        <v>1480</v>
      </c>
      <c r="Y16" s="56" t="s">
        <v>1480</v>
      </c>
      <c r="Z16" s="18">
        <v>2</v>
      </c>
      <c r="AA16" s="18"/>
    </row>
    <row r="17" spans="1:34" x14ac:dyDescent="0.35">
      <c r="A17" s="40"/>
      <c r="B17" s="56" t="s">
        <v>1480</v>
      </c>
      <c r="C17" s="56" t="s">
        <v>1480</v>
      </c>
      <c r="D17" s="56" t="s">
        <v>1480</v>
      </c>
      <c r="E17" s="56" t="s">
        <v>1480</v>
      </c>
      <c r="F17" s="40"/>
      <c r="G17" s="56" t="s">
        <v>1480</v>
      </c>
      <c r="H17" s="56" t="s">
        <v>1480</v>
      </c>
      <c r="I17" s="56" t="s">
        <v>1480</v>
      </c>
      <c r="J17" s="56" t="s">
        <v>3698</v>
      </c>
      <c r="L17" s="56" t="s">
        <v>1480</v>
      </c>
      <c r="M17" s="56" t="s">
        <v>1480</v>
      </c>
      <c r="N17" s="56" t="s">
        <v>1480</v>
      </c>
      <c r="O17" s="56" t="s">
        <v>1480</v>
      </c>
      <c r="Q17" s="56" t="s">
        <v>1480</v>
      </c>
      <c r="R17" s="56" t="s">
        <v>3699</v>
      </c>
      <c r="S17" s="56" t="s">
        <v>3700</v>
      </c>
      <c r="T17" s="56" t="s">
        <v>3701</v>
      </c>
      <c r="V17" s="56" t="s">
        <v>1480</v>
      </c>
      <c r="W17" s="56" t="s">
        <v>1480</v>
      </c>
      <c r="X17" s="56" t="s">
        <v>1480</v>
      </c>
      <c r="Y17" s="56" t="s">
        <v>1480</v>
      </c>
      <c r="Z17" s="18">
        <v>1</v>
      </c>
      <c r="AA17" s="18"/>
    </row>
    <row r="19" spans="1:34" x14ac:dyDescent="0.35">
      <c r="A19" s="40"/>
      <c r="B19" s="56" t="s">
        <v>1480</v>
      </c>
      <c r="C19" s="56" t="s">
        <v>1480</v>
      </c>
      <c r="D19" s="56" t="s">
        <v>1480</v>
      </c>
      <c r="E19" s="56" t="s">
        <v>1480</v>
      </c>
      <c r="F19" s="40"/>
      <c r="G19" s="56" t="s">
        <v>2180</v>
      </c>
      <c r="H19" s="56" t="s">
        <v>2180</v>
      </c>
      <c r="I19" s="56" t="s">
        <v>2180</v>
      </c>
      <c r="J19" s="56" t="s">
        <v>2180</v>
      </c>
      <c r="L19" s="56" t="s">
        <v>1480</v>
      </c>
      <c r="M19" s="56" t="s">
        <v>1480</v>
      </c>
      <c r="N19" s="56" t="s">
        <v>1480</v>
      </c>
      <c r="O19" s="56" t="s">
        <v>1480</v>
      </c>
      <c r="Q19" s="56" t="s">
        <v>1480</v>
      </c>
      <c r="R19" s="56" t="s">
        <v>1480</v>
      </c>
      <c r="S19" s="56" t="s">
        <v>1480</v>
      </c>
      <c r="T19" s="56" t="s">
        <v>1480</v>
      </c>
      <c r="V19" s="56" t="s">
        <v>1480</v>
      </c>
      <c r="W19" s="56" t="s">
        <v>1480</v>
      </c>
      <c r="X19" s="56" t="s">
        <v>1480</v>
      </c>
      <c r="Y19" s="56" t="s">
        <v>1480</v>
      </c>
      <c r="Z19" s="18">
        <v>7</v>
      </c>
      <c r="AA19" s="18"/>
    </row>
    <row r="20" spans="1:34" x14ac:dyDescent="0.35">
      <c r="A20" s="40"/>
      <c r="B20" s="56" t="s">
        <v>3702</v>
      </c>
      <c r="C20" s="56" t="s">
        <v>1480</v>
      </c>
      <c r="D20" s="56" t="s">
        <v>1480</v>
      </c>
      <c r="E20" s="56" t="s">
        <v>1480</v>
      </c>
      <c r="F20" s="40"/>
      <c r="G20" s="56" t="s">
        <v>1480</v>
      </c>
      <c r="H20" s="56" t="s">
        <v>3537</v>
      </c>
      <c r="I20" s="56" t="s">
        <v>3703</v>
      </c>
      <c r="J20" s="56" t="s">
        <v>3704</v>
      </c>
      <c r="L20" s="56" t="s">
        <v>1480</v>
      </c>
      <c r="M20" s="56" t="s">
        <v>1480</v>
      </c>
      <c r="N20" s="56" t="s">
        <v>1480</v>
      </c>
      <c r="O20" s="56" t="s">
        <v>1480</v>
      </c>
      <c r="Q20" s="56" t="s">
        <v>1480</v>
      </c>
      <c r="R20" s="56" t="s">
        <v>1480</v>
      </c>
      <c r="S20" s="56" t="s">
        <v>3400</v>
      </c>
      <c r="T20" s="56" t="s">
        <v>3705</v>
      </c>
      <c r="V20" s="56" t="s">
        <v>1480</v>
      </c>
      <c r="W20" s="56" t="s">
        <v>1480</v>
      </c>
      <c r="X20" s="56" t="s">
        <v>1480</v>
      </c>
      <c r="Y20" s="56" t="s">
        <v>1480</v>
      </c>
      <c r="Z20" s="18">
        <v>6</v>
      </c>
      <c r="AA20" s="18"/>
    </row>
    <row r="21" spans="1:34" x14ac:dyDescent="0.35">
      <c r="A21" s="40"/>
      <c r="B21" s="56" t="s">
        <v>3706</v>
      </c>
      <c r="C21" s="56" t="s">
        <v>3707</v>
      </c>
      <c r="D21" s="56" t="s">
        <v>1480</v>
      </c>
      <c r="E21" s="56" t="s">
        <v>1480</v>
      </c>
      <c r="F21" s="40"/>
      <c r="G21" s="56" t="s">
        <v>1480</v>
      </c>
      <c r="H21" s="56" t="s">
        <v>3708</v>
      </c>
      <c r="I21" s="56" t="s">
        <v>3709</v>
      </c>
      <c r="J21" s="56" t="s">
        <v>3710</v>
      </c>
      <c r="L21" s="56" t="s">
        <v>3711</v>
      </c>
      <c r="M21" s="56" t="s">
        <v>3712</v>
      </c>
      <c r="N21" s="56" t="s">
        <v>1480</v>
      </c>
      <c r="O21" s="56" t="s">
        <v>1480</v>
      </c>
      <c r="Q21" s="56" t="s">
        <v>1480</v>
      </c>
      <c r="R21" s="56" t="s">
        <v>1480</v>
      </c>
      <c r="S21" s="56" t="s">
        <v>3713</v>
      </c>
      <c r="T21" s="56" t="s">
        <v>3714</v>
      </c>
      <c r="V21" s="56" t="s">
        <v>1480</v>
      </c>
      <c r="W21" s="56" t="s">
        <v>1480</v>
      </c>
      <c r="X21" s="56" t="s">
        <v>1480</v>
      </c>
      <c r="Y21" s="56" t="s">
        <v>1480</v>
      </c>
      <c r="Z21" s="18">
        <v>5</v>
      </c>
      <c r="AA21" s="18"/>
    </row>
    <row r="22" spans="1:34" x14ac:dyDescent="0.35">
      <c r="A22" s="40">
        <v>3</v>
      </c>
      <c r="B22" s="56" t="s">
        <v>3715</v>
      </c>
      <c r="C22" s="56" t="s">
        <v>3716</v>
      </c>
      <c r="D22" s="56" t="s">
        <v>1480</v>
      </c>
      <c r="E22" s="56" t="s">
        <v>1480</v>
      </c>
      <c r="F22" s="40"/>
      <c r="G22" s="56" t="s">
        <v>1480</v>
      </c>
      <c r="H22" s="56" t="s">
        <v>1480</v>
      </c>
      <c r="I22" s="56" t="s">
        <v>3717</v>
      </c>
      <c r="J22" s="56" t="s">
        <v>3718</v>
      </c>
      <c r="L22" s="56" t="s">
        <v>3719</v>
      </c>
      <c r="M22" s="56" t="s">
        <v>3720</v>
      </c>
      <c r="N22" s="56" t="s">
        <v>3721</v>
      </c>
      <c r="O22" s="56" t="s">
        <v>1480</v>
      </c>
      <c r="Q22" s="56" t="s">
        <v>1480</v>
      </c>
      <c r="R22" s="56" t="s">
        <v>1480</v>
      </c>
      <c r="S22" s="56" t="s">
        <v>1480</v>
      </c>
      <c r="T22" s="56" t="s">
        <v>3722</v>
      </c>
      <c r="V22" s="56" t="s">
        <v>1480</v>
      </c>
      <c r="W22" s="56" t="s">
        <v>1480</v>
      </c>
      <c r="X22" s="56" t="s">
        <v>1480</v>
      </c>
      <c r="Y22" s="56" t="s">
        <v>1480</v>
      </c>
      <c r="Z22" s="18">
        <v>4</v>
      </c>
      <c r="AA22" s="18"/>
    </row>
    <row r="23" spans="1:34" x14ac:dyDescent="0.35">
      <c r="A23" s="40"/>
      <c r="B23" s="56" t="s">
        <v>3723</v>
      </c>
      <c r="C23" s="56" t="s">
        <v>1480</v>
      </c>
      <c r="D23" s="56" t="s">
        <v>1480</v>
      </c>
      <c r="E23" s="56" t="s">
        <v>1480</v>
      </c>
      <c r="F23" s="40"/>
      <c r="G23" s="56" t="s">
        <v>1480</v>
      </c>
      <c r="H23" s="56" t="s">
        <v>1480</v>
      </c>
      <c r="I23" s="56" t="s">
        <v>3724</v>
      </c>
      <c r="J23" s="56" t="s">
        <v>3725</v>
      </c>
      <c r="L23" s="56" t="s">
        <v>2474</v>
      </c>
      <c r="M23" s="56" t="s">
        <v>3726</v>
      </c>
      <c r="N23" s="56" t="s">
        <v>1480</v>
      </c>
      <c r="O23" s="56" t="s">
        <v>1480</v>
      </c>
      <c r="Q23" s="56" t="s">
        <v>1480</v>
      </c>
      <c r="R23" s="56" t="s">
        <v>3727</v>
      </c>
      <c r="S23" s="56" t="s">
        <v>3728</v>
      </c>
      <c r="T23" s="56" t="s">
        <v>3729</v>
      </c>
      <c r="V23" s="56" t="s">
        <v>1480</v>
      </c>
      <c r="W23" s="56" t="s">
        <v>1480</v>
      </c>
      <c r="X23" s="56" t="s">
        <v>1480</v>
      </c>
      <c r="Y23" s="56" t="s">
        <v>1480</v>
      </c>
      <c r="Z23" s="18">
        <v>3</v>
      </c>
      <c r="AA23" s="18"/>
    </row>
    <row r="24" spans="1:34" x14ac:dyDescent="0.35">
      <c r="A24" s="40"/>
      <c r="B24" s="56" t="s">
        <v>3730</v>
      </c>
      <c r="C24" s="56" t="s">
        <v>2180</v>
      </c>
      <c r="D24" s="56" t="s">
        <v>1480</v>
      </c>
      <c r="E24" s="56" t="s">
        <v>1480</v>
      </c>
      <c r="F24" s="40"/>
      <c r="G24" s="56" t="s">
        <v>1480</v>
      </c>
      <c r="H24" s="56" t="s">
        <v>1480</v>
      </c>
      <c r="I24" s="56" t="s">
        <v>3731</v>
      </c>
      <c r="J24" s="56" t="s">
        <v>3732</v>
      </c>
      <c r="L24" s="56" t="s">
        <v>3733</v>
      </c>
      <c r="M24" s="56" t="s">
        <v>3734</v>
      </c>
      <c r="N24" s="56" t="s">
        <v>3735</v>
      </c>
      <c r="O24" s="56" t="s">
        <v>1480</v>
      </c>
      <c r="Q24" s="56" t="s">
        <v>1480</v>
      </c>
      <c r="R24" s="56" t="s">
        <v>1480</v>
      </c>
      <c r="S24" s="56" t="s">
        <v>3736</v>
      </c>
      <c r="T24" s="56" t="s">
        <v>3737</v>
      </c>
      <c r="V24" s="56" t="s">
        <v>1480</v>
      </c>
      <c r="W24" s="56" t="s">
        <v>1480</v>
      </c>
      <c r="X24" s="56" t="s">
        <v>1480</v>
      </c>
      <c r="Y24" s="56" t="s">
        <v>1480</v>
      </c>
      <c r="Z24" s="18">
        <v>2</v>
      </c>
      <c r="AA24" s="18"/>
    </row>
    <row r="25" spans="1:34" x14ac:dyDescent="0.35">
      <c r="A25" s="40"/>
      <c r="B25" s="56" t="s">
        <v>3738</v>
      </c>
      <c r="C25" s="56" t="s">
        <v>3739</v>
      </c>
      <c r="D25" s="56" t="s">
        <v>1480</v>
      </c>
      <c r="E25" s="56" t="s">
        <v>1480</v>
      </c>
      <c r="F25" s="40"/>
      <c r="G25" s="56" t="s">
        <v>1480</v>
      </c>
      <c r="H25" s="56" t="s">
        <v>1480</v>
      </c>
      <c r="I25" s="56" t="s">
        <v>3740</v>
      </c>
      <c r="J25" s="56" t="s">
        <v>3741</v>
      </c>
      <c r="L25" s="56" t="s">
        <v>3742</v>
      </c>
      <c r="M25" s="56" t="s">
        <v>3743</v>
      </c>
      <c r="N25" s="56" t="s">
        <v>1480</v>
      </c>
      <c r="O25" s="56" t="s">
        <v>1480</v>
      </c>
      <c r="Q25" s="56" t="s">
        <v>1480</v>
      </c>
      <c r="R25" s="56" t="s">
        <v>1480</v>
      </c>
      <c r="S25" s="56" t="s">
        <v>3744</v>
      </c>
      <c r="T25" s="56" t="s">
        <v>3745</v>
      </c>
      <c r="V25" s="56" t="s">
        <v>1480</v>
      </c>
      <c r="W25" s="56" t="s">
        <v>1480</v>
      </c>
      <c r="X25" s="56" t="s">
        <v>1480</v>
      </c>
      <c r="Y25" s="56" t="s">
        <v>1480</v>
      </c>
      <c r="Z25" s="18">
        <v>1</v>
      </c>
      <c r="AA25" s="18"/>
    </row>
    <row r="26" spans="1:34"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c r="AH26" s="18" t="s">
        <v>3611</v>
      </c>
    </row>
    <row r="27" spans="1:34" x14ac:dyDescent="0.35">
      <c r="A27" s="1"/>
      <c r="B27" s="1"/>
      <c r="C27" s="1"/>
      <c r="D27" s="1"/>
      <c r="E27" s="1"/>
      <c r="F27" s="1"/>
      <c r="G27" s="1"/>
      <c r="H27" s="1"/>
      <c r="I27" s="1"/>
      <c r="J27" s="1"/>
      <c r="L27" s="1"/>
      <c r="M27" s="1"/>
      <c r="N27" s="1"/>
      <c r="O27" s="1"/>
      <c r="Q27" s="1"/>
      <c r="AA27" s="128" t="s">
        <v>1606</v>
      </c>
      <c r="AB27" s="51" t="s">
        <v>4821</v>
      </c>
      <c r="AC27" s="128" t="s">
        <v>413</v>
      </c>
      <c r="AD27" s="129" t="s">
        <v>413</v>
      </c>
      <c r="AE27" s="50" t="s">
        <v>413</v>
      </c>
      <c r="AF27" s="130"/>
      <c r="AG27" s="131" t="s">
        <v>1636</v>
      </c>
      <c r="AH27" s="146"/>
    </row>
    <row r="28" spans="1:34" x14ac:dyDescent="0.35">
      <c r="AA28" s="128" t="s">
        <v>1606</v>
      </c>
      <c r="AB28" s="51" t="s">
        <v>4842</v>
      </c>
      <c r="AC28" s="128" t="s">
        <v>413</v>
      </c>
      <c r="AD28" s="129" t="s">
        <v>413</v>
      </c>
      <c r="AE28" s="50" t="s">
        <v>413</v>
      </c>
      <c r="AF28" s="130"/>
      <c r="AG28" s="131" t="s">
        <v>1636</v>
      </c>
      <c r="AH28" s="146"/>
    </row>
    <row r="29" spans="1:34" x14ac:dyDescent="0.35">
      <c r="AA29" s="128" t="s">
        <v>1606</v>
      </c>
      <c r="AB29" s="51" t="s">
        <v>4863</v>
      </c>
      <c r="AC29" s="128" t="s">
        <v>413</v>
      </c>
      <c r="AD29" s="129" t="s">
        <v>413</v>
      </c>
      <c r="AE29" s="50" t="s">
        <v>413</v>
      </c>
      <c r="AF29" s="130"/>
      <c r="AG29" s="131" t="s">
        <v>1636</v>
      </c>
      <c r="AH29" s="146"/>
    </row>
    <row r="30" spans="1:34" x14ac:dyDescent="0.35">
      <c r="AA30" s="128" t="s">
        <v>1606</v>
      </c>
      <c r="AB30" s="51" t="s">
        <v>4884</v>
      </c>
      <c r="AC30" s="128" t="s">
        <v>413</v>
      </c>
      <c r="AD30" s="129" t="s">
        <v>413</v>
      </c>
      <c r="AE30" s="50" t="s">
        <v>413</v>
      </c>
      <c r="AF30" s="130"/>
      <c r="AG30" s="131" t="s">
        <v>1636</v>
      </c>
      <c r="AH30" s="146"/>
    </row>
    <row r="31" spans="1:34" x14ac:dyDescent="0.35">
      <c r="AA31" s="128" t="s">
        <v>1607</v>
      </c>
      <c r="AB31" s="51" t="s">
        <v>4820</v>
      </c>
      <c r="AC31" s="128" t="s">
        <v>413</v>
      </c>
      <c r="AD31" s="129" t="s">
        <v>413</v>
      </c>
      <c r="AE31" s="50" t="s">
        <v>413</v>
      </c>
      <c r="AF31" s="130"/>
      <c r="AG31" s="131" t="s">
        <v>1636</v>
      </c>
      <c r="AH31" s="146"/>
    </row>
    <row r="32" spans="1:34" x14ac:dyDescent="0.35">
      <c r="AA32" s="128" t="s">
        <v>1607</v>
      </c>
      <c r="AB32" s="51" t="s">
        <v>4841</v>
      </c>
      <c r="AC32" s="128" t="s">
        <v>413</v>
      </c>
      <c r="AD32" s="129" t="s">
        <v>413</v>
      </c>
      <c r="AE32" s="50" t="s">
        <v>413</v>
      </c>
      <c r="AF32" s="130"/>
      <c r="AG32" s="131" t="s">
        <v>1636</v>
      </c>
      <c r="AH32" s="146"/>
    </row>
    <row r="33" spans="27:34" x14ac:dyDescent="0.35">
      <c r="AA33" s="128" t="s">
        <v>1607</v>
      </c>
      <c r="AB33" s="51" t="s">
        <v>4862</v>
      </c>
      <c r="AC33" s="128" t="s">
        <v>413</v>
      </c>
      <c r="AD33" s="129" t="s">
        <v>413</v>
      </c>
      <c r="AE33" s="50" t="s">
        <v>413</v>
      </c>
      <c r="AF33" s="130"/>
      <c r="AG33" s="131" t="s">
        <v>1636</v>
      </c>
      <c r="AH33" s="146"/>
    </row>
    <row r="34" spans="27:34" x14ac:dyDescent="0.35">
      <c r="AA34" s="128" t="s">
        <v>1607</v>
      </c>
      <c r="AB34" s="51" t="s">
        <v>4883</v>
      </c>
      <c r="AC34" s="128" t="s">
        <v>413</v>
      </c>
      <c r="AD34" s="129" t="s">
        <v>413</v>
      </c>
      <c r="AE34" s="50" t="s">
        <v>413</v>
      </c>
      <c r="AF34" s="130"/>
      <c r="AG34" s="131" t="s">
        <v>1636</v>
      </c>
      <c r="AH34" s="146"/>
    </row>
    <row r="35" spans="27:34" x14ac:dyDescent="0.35">
      <c r="AA35" s="128" t="s">
        <v>1608</v>
      </c>
      <c r="AB35" s="51" t="s">
        <v>4819</v>
      </c>
      <c r="AC35" s="128" t="s">
        <v>413</v>
      </c>
      <c r="AD35" s="129" t="s">
        <v>413</v>
      </c>
      <c r="AE35" s="50" t="s">
        <v>413</v>
      </c>
      <c r="AF35" s="130"/>
      <c r="AG35" s="131" t="s">
        <v>1636</v>
      </c>
      <c r="AH35" s="146"/>
    </row>
    <row r="36" spans="27:34" x14ac:dyDescent="0.35">
      <c r="AA36" s="128" t="s">
        <v>1608</v>
      </c>
      <c r="AB36" s="51" t="s">
        <v>4840</v>
      </c>
      <c r="AC36" s="128" t="s">
        <v>413</v>
      </c>
      <c r="AD36" s="129" t="s">
        <v>413</v>
      </c>
      <c r="AE36" s="50" t="s">
        <v>413</v>
      </c>
      <c r="AF36" s="130"/>
      <c r="AG36" s="131" t="s">
        <v>1636</v>
      </c>
      <c r="AH36" s="146"/>
    </row>
    <row r="37" spans="27:34" x14ac:dyDescent="0.35">
      <c r="AA37" s="128" t="s">
        <v>1608</v>
      </c>
      <c r="AB37" s="51" t="s">
        <v>4861</v>
      </c>
      <c r="AC37" s="128" t="s">
        <v>413</v>
      </c>
      <c r="AD37" s="129" t="s">
        <v>413</v>
      </c>
      <c r="AE37" s="50" t="s">
        <v>413</v>
      </c>
      <c r="AF37" s="130"/>
      <c r="AG37" s="131" t="s">
        <v>1636</v>
      </c>
      <c r="AH37" s="146"/>
    </row>
    <row r="38" spans="27:34" x14ac:dyDescent="0.35">
      <c r="AA38" s="128" t="s">
        <v>1608</v>
      </c>
      <c r="AB38" s="51" t="s">
        <v>4882</v>
      </c>
      <c r="AC38" s="128" t="s">
        <v>413</v>
      </c>
      <c r="AD38" s="129" t="s">
        <v>413</v>
      </c>
      <c r="AE38" s="50" t="s">
        <v>413</v>
      </c>
      <c r="AF38" s="130"/>
      <c r="AG38" s="131" t="s">
        <v>1636</v>
      </c>
      <c r="AH38" s="146"/>
    </row>
    <row r="39" spans="27:34" x14ac:dyDescent="0.35">
      <c r="AA39" s="128" t="s">
        <v>1609</v>
      </c>
      <c r="AB39" s="51" t="s">
        <v>4818</v>
      </c>
      <c r="AC39" s="128" t="s">
        <v>413</v>
      </c>
      <c r="AD39" s="129" t="s">
        <v>413</v>
      </c>
      <c r="AE39" s="50" t="s">
        <v>413</v>
      </c>
      <c r="AF39" s="130"/>
      <c r="AG39" s="131" t="s">
        <v>1636</v>
      </c>
      <c r="AH39" s="146"/>
    </row>
    <row r="40" spans="27:34" x14ac:dyDescent="0.35">
      <c r="AA40" s="128" t="s">
        <v>1609</v>
      </c>
      <c r="AB40" s="51" t="s">
        <v>4839</v>
      </c>
      <c r="AC40" s="128" t="s">
        <v>413</v>
      </c>
      <c r="AD40" s="129" t="s">
        <v>413</v>
      </c>
      <c r="AE40" s="50" t="s">
        <v>413</v>
      </c>
      <c r="AF40" s="130"/>
      <c r="AG40" s="131" t="s">
        <v>1636</v>
      </c>
      <c r="AH40" s="146"/>
    </row>
    <row r="41" spans="27:34" x14ac:dyDescent="0.35">
      <c r="AA41" s="128" t="s">
        <v>1609</v>
      </c>
      <c r="AB41" s="51" t="s">
        <v>4860</v>
      </c>
      <c r="AC41" s="128" t="s">
        <v>413</v>
      </c>
      <c r="AD41" s="129" t="s">
        <v>413</v>
      </c>
      <c r="AE41" s="50" t="s">
        <v>413</v>
      </c>
      <c r="AF41" s="130"/>
      <c r="AG41" s="131" t="s">
        <v>1636</v>
      </c>
      <c r="AH41" s="146"/>
    </row>
    <row r="42" spans="27:34" x14ac:dyDescent="0.35">
      <c r="AA42" s="128" t="s">
        <v>1609</v>
      </c>
      <c r="AB42" s="51" t="s">
        <v>4881</v>
      </c>
      <c r="AC42" s="128" t="s">
        <v>413</v>
      </c>
      <c r="AD42" s="129" t="s">
        <v>413</v>
      </c>
      <c r="AE42" s="50" t="s">
        <v>413</v>
      </c>
      <c r="AF42" s="130"/>
      <c r="AG42" s="131" t="s">
        <v>1636</v>
      </c>
      <c r="AH42" s="146"/>
    </row>
    <row r="43" spans="27:34" x14ac:dyDescent="0.35">
      <c r="AA43" s="128" t="s">
        <v>1610</v>
      </c>
      <c r="AB43" s="51" t="s">
        <v>4817</v>
      </c>
      <c r="AC43" s="128" t="s">
        <v>413</v>
      </c>
      <c r="AD43" s="129" t="s">
        <v>413</v>
      </c>
      <c r="AE43" s="50" t="s">
        <v>413</v>
      </c>
      <c r="AF43" s="130"/>
      <c r="AG43" s="131" t="s">
        <v>1636</v>
      </c>
      <c r="AH43" s="146"/>
    </row>
    <row r="44" spans="27:34" x14ac:dyDescent="0.35">
      <c r="AA44" s="128" t="s">
        <v>1610</v>
      </c>
      <c r="AB44" s="51" t="s">
        <v>4838</v>
      </c>
      <c r="AC44" s="128" t="s">
        <v>413</v>
      </c>
      <c r="AD44" s="129" t="s">
        <v>413</v>
      </c>
      <c r="AE44" s="50" t="s">
        <v>413</v>
      </c>
      <c r="AF44" s="130"/>
      <c r="AG44" s="131" t="s">
        <v>1636</v>
      </c>
      <c r="AH44" s="146"/>
    </row>
    <row r="45" spans="27:34" x14ac:dyDescent="0.35">
      <c r="AA45" s="128" t="s">
        <v>1610</v>
      </c>
      <c r="AB45" s="51" t="s">
        <v>4859</v>
      </c>
      <c r="AC45" s="128" t="s">
        <v>413</v>
      </c>
      <c r="AD45" s="129" t="s">
        <v>413</v>
      </c>
      <c r="AE45" s="50" t="s">
        <v>413</v>
      </c>
      <c r="AF45" s="130"/>
      <c r="AG45" s="131" t="s">
        <v>1636</v>
      </c>
      <c r="AH45" s="146"/>
    </row>
    <row r="46" spans="27:34" x14ac:dyDescent="0.35">
      <c r="AA46" s="128" t="s">
        <v>1610</v>
      </c>
      <c r="AB46" s="51" t="s">
        <v>4880</v>
      </c>
      <c r="AC46" s="128" t="s">
        <v>413</v>
      </c>
      <c r="AD46" s="129" t="s">
        <v>413</v>
      </c>
      <c r="AE46" s="50" t="s">
        <v>413</v>
      </c>
      <c r="AF46" s="130"/>
      <c r="AG46" s="131" t="s">
        <v>1636</v>
      </c>
      <c r="AH46" s="146"/>
    </row>
    <row r="47" spans="27:34" x14ac:dyDescent="0.35">
      <c r="AA47" s="128" t="s">
        <v>1611</v>
      </c>
      <c r="AB47" s="51" t="s">
        <v>4816</v>
      </c>
      <c r="AC47" s="128" t="s">
        <v>413</v>
      </c>
      <c r="AD47" s="129" t="s">
        <v>413</v>
      </c>
      <c r="AE47" s="50" t="s">
        <v>413</v>
      </c>
      <c r="AF47" s="130"/>
      <c r="AG47" s="131" t="s">
        <v>1636</v>
      </c>
      <c r="AH47" s="146"/>
    </row>
    <row r="48" spans="27:34" x14ac:dyDescent="0.35">
      <c r="AA48" s="128" t="s">
        <v>1611</v>
      </c>
      <c r="AB48" s="51" t="s">
        <v>4837</v>
      </c>
      <c r="AC48" s="128" t="s">
        <v>413</v>
      </c>
      <c r="AD48" s="129" t="s">
        <v>413</v>
      </c>
      <c r="AE48" s="50" t="s">
        <v>413</v>
      </c>
      <c r="AF48" s="130"/>
      <c r="AG48" s="131" t="s">
        <v>1636</v>
      </c>
      <c r="AH48" s="146"/>
    </row>
    <row r="49" spans="27:34" x14ac:dyDescent="0.35">
      <c r="AA49" s="128" t="s">
        <v>1611</v>
      </c>
      <c r="AB49" s="51" t="s">
        <v>4858</v>
      </c>
      <c r="AC49" s="128" t="s">
        <v>413</v>
      </c>
      <c r="AD49" s="129" t="s">
        <v>413</v>
      </c>
      <c r="AE49" s="50" t="s">
        <v>413</v>
      </c>
      <c r="AF49" s="130"/>
      <c r="AG49" s="131" t="s">
        <v>1636</v>
      </c>
      <c r="AH49" s="146"/>
    </row>
    <row r="50" spans="27:34" x14ac:dyDescent="0.35">
      <c r="AA50" s="128" t="s">
        <v>1611</v>
      </c>
      <c r="AB50" s="51" t="s">
        <v>4879</v>
      </c>
      <c r="AC50" s="128" t="s">
        <v>413</v>
      </c>
      <c r="AD50" s="129" t="s">
        <v>413</v>
      </c>
      <c r="AE50" s="50" t="s">
        <v>413</v>
      </c>
      <c r="AF50" s="130"/>
      <c r="AG50" s="131" t="s">
        <v>1636</v>
      </c>
      <c r="AH50" s="146"/>
    </row>
    <row r="51" spans="27:34" x14ac:dyDescent="0.35">
      <c r="AA51" s="128" t="s">
        <v>1612</v>
      </c>
      <c r="AB51" s="51" t="s">
        <v>4815</v>
      </c>
      <c r="AC51" s="128" t="s">
        <v>413</v>
      </c>
      <c r="AD51" s="129" t="s">
        <v>413</v>
      </c>
      <c r="AE51" s="50" t="s">
        <v>413</v>
      </c>
      <c r="AF51" s="130"/>
      <c r="AG51" s="131" t="s">
        <v>1636</v>
      </c>
      <c r="AH51" s="146"/>
    </row>
    <row r="52" spans="27:34" x14ac:dyDescent="0.35">
      <c r="AA52" s="128" t="s">
        <v>1612</v>
      </c>
      <c r="AB52" s="51" t="s">
        <v>4836</v>
      </c>
      <c r="AC52" s="128" t="s">
        <v>413</v>
      </c>
      <c r="AD52" s="129" t="s">
        <v>413</v>
      </c>
      <c r="AE52" s="50" t="s">
        <v>413</v>
      </c>
      <c r="AF52" s="130"/>
      <c r="AG52" s="131" t="s">
        <v>1636</v>
      </c>
      <c r="AH52" s="146"/>
    </row>
    <row r="53" spans="27:34" x14ac:dyDescent="0.35">
      <c r="AA53" s="128" t="s">
        <v>1612</v>
      </c>
      <c r="AB53" s="51" t="s">
        <v>4857</v>
      </c>
      <c r="AC53" s="128" t="s">
        <v>413</v>
      </c>
      <c r="AD53" s="129" t="s">
        <v>413</v>
      </c>
      <c r="AE53" s="50" t="s">
        <v>413</v>
      </c>
      <c r="AF53" s="130"/>
      <c r="AG53" s="131" t="s">
        <v>1636</v>
      </c>
      <c r="AH53" s="146"/>
    </row>
    <row r="54" spans="27:34" x14ac:dyDescent="0.35">
      <c r="AA54" s="128" t="s">
        <v>1612</v>
      </c>
      <c r="AB54" s="51" t="s">
        <v>4878</v>
      </c>
      <c r="AC54" s="128" t="s">
        <v>413</v>
      </c>
      <c r="AD54" s="129" t="s">
        <v>413</v>
      </c>
      <c r="AE54" s="50" t="s">
        <v>413</v>
      </c>
      <c r="AF54" s="130"/>
      <c r="AG54" s="131" t="s">
        <v>1636</v>
      </c>
      <c r="AH54" s="146"/>
    </row>
    <row r="55" spans="27:34" x14ac:dyDescent="0.35">
      <c r="AA55" s="128" t="s">
        <v>1613</v>
      </c>
      <c r="AB55" s="51" t="s">
        <v>4828</v>
      </c>
      <c r="AC55" s="128" t="s">
        <v>413</v>
      </c>
      <c r="AD55" s="129" t="s">
        <v>413</v>
      </c>
      <c r="AE55" s="50" t="s">
        <v>413</v>
      </c>
      <c r="AF55" s="130"/>
      <c r="AG55" s="131" t="s">
        <v>1636</v>
      </c>
      <c r="AH55" s="146"/>
    </row>
    <row r="56" spans="27:34" x14ac:dyDescent="0.35">
      <c r="AA56" s="128" t="s">
        <v>1613</v>
      </c>
      <c r="AB56" s="51" t="s">
        <v>4849</v>
      </c>
      <c r="AC56" s="128" t="s">
        <v>413</v>
      </c>
      <c r="AD56" s="129" t="s">
        <v>413</v>
      </c>
      <c r="AE56" s="50" t="s">
        <v>413</v>
      </c>
      <c r="AF56" s="130"/>
      <c r="AG56" s="131" t="s">
        <v>1636</v>
      </c>
      <c r="AH56" s="146"/>
    </row>
    <row r="57" spans="27:34" x14ac:dyDescent="0.35">
      <c r="AA57" s="128" t="s">
        <v>1613</v>
      </c>
      <c r="AB57" s="51" t="s">
        <v>4870</v>
      </c>
      <c r="AC57" s="128" t="s">
        <v>413</v>
      </c>
      <c r="AD57" s="129" t="s">
        <v>413</v>
      </c>
      <c r="AE57" s="50" t="s">
        <v>413</v>
      </c>
      <c r="AF57" s="130"/>
      <c r="AG57" s="131" t="s">
        <v>1636</v>
      </c>
      <c r="AH57" s="146"/>
    </row>
    <row r="58" spans="27:34" x14ac:dyDescent="0.35">
      <c r="AA58" s="128" t="s">
        <v>1613</v>
      </c>
      <c r="AB58" s="51" t="s">
        <v>4891</v>
      </c>
      <c r="AC58" s="128" t="s">
        <v>413</v>
      </c>
      <c r="AD58" s="129" t="s">
        <v>413</v>
      </c>
      <c r="AE58" s="50" t="s">
        <v>413</v>
      </c>
      <c r="AF58" s="130"/>
      <c r="AG58" s="131" t="s">
        <v>1636</v>
      </c>
      <c r="AH58" s="146"/>
    </row>
    <row r="59" spans="27:34" x14ac:dyDescent="0.35">
      <c r="AA59" s="128" t="s">
        <v>1614</v>
      </c>
      <c r="AB59" s="51" t="s">
        <v>4827</v>
      </c>
      <c r="AC59" s="128" t="s">
        <v>413</v>
      </c>
      <c r="AD59" s="129" t="s">
        <v>413</v>
      </c>
      <c r="AE59" s="50" t="s">
        <v>413</v>
      </c>
      <c r="AF59" s="130"/>
      <c r="AG59" s="131" t="s">
        <v>1636</v>
      </c>
      <c r="AH59" s="146"/>
    </row>
    <row r="60" spans="27:34" x14ac:dyDescent="0.35">
      <c r="AA60" s="128" t="s">
        <v>1614</v>
      </c>
      <c r="AB60" s="51" t="s">
        <v>4848</v>
      </c>
      <c r="AC60" s="128" t="s">
        <v>413</v>
      </c>
      <c r="AD60" s="129" t="s">
        <v>413</v>
      </c>
      <c r="AE60" s="50" t="s">
        <v>413</v>
      </c>
      <c r="AF60" s="130"/>
      <c r="AG60" s="131" t="s">
        <v>1636</v>
      </c>
      <c r="AH60" s="146"/>
    </row>
    <row r="61" spans="27:34" x14ac:dyDescent="0.35">
      <c r="AA61" s="128" t="s">
        <v>1614</v>
      </c>
      <c r="AB61" s="51" t="s">
        <v>4869</v>
      </c>
      <c r="AC61" s="128" t="s">
        <v>413</v>
      </c>
      <c r="AD61" s="129" t="s">
        <v>413</v>
      </c>
      <c r="AE61" s="50" t="s">
        <v>413</v>
      </c>
      <c r="AF61" s="130"/>
      <c r="AG61" s="131" t="s">
        <v>1636</v>
      </c>
      <c r="AH61" s="146"/>
    </row>
    <row r="62" spans="27:34" x14ac:dyDescent="0.35">
      <c r="AA62" s="128" t="s">
        <v>1614</v>
      </c>
      <c r="AB62" s="51" t="s">
        <v>4890</v>
      </c>
      <c r="AC62" s="128" t="s">
        <v>413</v>
      </c>
      <c r="AD62" s="129" t="s">
        <v>413</v>
      </c>
      <c r="AE62" s="50" t="s">
        <v>413</v>
      </c>
      <c r="AF62" s="130"/>
      <c r="AG62" s="131" t="s">
        <v>1636</v>
      </c>
      <c r="AH62" s="146"/>
    </row>
    <row r="63" spans="27:34" x14ac:dyDescent="0.35">
      <c r="AA63" s="128" t="s">
        <v>1615</v>
      </c>
      <c r="AB63" s="51" t="s">
        <v>4826</v>
      </c>
      <c r="AC63" s="128" t="s">
        <v>413</v>
      </c>
      <c r="AD63" s="129" t="s">
        <v>413</v>
      </c>
      <c r="AE63" s="50" t="s">
        <v>413</v>
      </c>
      <c r="AF63" s="130"/>
      <c r="AG63" s="131" t="s">
        <v>1636</v>
      </c>
      <c r="AH63" s="146"/>
    </row>
    <row r="64" spans="27:34" x14ac:dyDescent="0.35">
      <c r="AA64" s="128" t="s">
        <v>1615</v>
      </c>
      <c r="AB64" s="51" t="s">
        <v>4847</v>
      </c>
      <c r="AC64" s="128" t="s">
        <v>413</v>
      </c>
      <c r="AD64" s="129" t="s">
        <v>413</v>
      </c>
      <c r="AE64" s="50" t="s">
        <v>413</v>
      </c>
      <c r="AF64" s="130"/>
      <c r="AG64" s="131" t="s">
        <v>1636</v>
      </c>
      <c r="AH64" s="146"/>
    </row>
    <row r="65" spans="27:34" x14ac:dyDescent="0.35">
      <c r="AA65" s="128" t="s">
        <v>1615</v>
      </c>
      <c r="AB65" s="51" t="s">
        <v>4868</v>
      </c>
      <c r="AC65" s="128" t="s">
        <v>413</v>
      </c>
      <c r="AD65" s="129" t="s">
        <v>413</v>
      </c>
      <c r="AE65" s="50" t="s">
        <v>413</v>
      </c>
      <c r="AF65" s="130"/>
      <c r="AG65" s="131" t="s">
        <v>1636</v>
      </c>
      <c r="AH65" s="146"/>
    </row>
    <row r="66" spans="27:34" x14ac:dyDescent="0.35">
      <c r="AA66" s="128" t="s">
        <v>1615</v>
      </c>
      <c r="AB66" s="51" t="s">
        <v>4889</v>
      </c>
      <c r="AC66" s="128" t="s">
        <v>413</v>
      </c>
      <c r="AD66" s="129" t="s">
        <v>413</v>
      </c>
      <c r="AE66" s="50" t="s">
        <v>413</v>
      </c>
      <c r="AF66" s="130"/>
      <c r="AG66" s="131" t="s">
        <v>1636</v>
      </c>
      <c r="AH66" s="146"/>
    </row>
    <row r="67" spans="27:34" x14ac:dyDescent="0.35">
      <c r="AA67" s="128" t="s">
        <v>1616</v>
      </c>
      <c r="AB67" s="51" t="s">
        <v>4825</v>
      </c>
      <c r="AC67" s="128" t="s">
        <v>413</v>
      </c>
      <c r="AD67" s="129" t="s">
        <v>413</v>
      </c>
      <c r="AE67" s="50" t="s">
        <v>413</v>
      </c>
      <c r="AF67" s="130"/>
      <c r="AG67" s="131" t="s">
        <v>1636</v>
      </c>
      <c r="AH67" s="146"/>
    </row>
    <row r="68" spans="27:34" x14ac:dyDescent="0.35">
      <c r="AA68" s="128" t="s">
        <v>1616</v>
      </c>
      <c r="AB68" s="51" t="s">
        <v>4846</v>
      </c>
      <c r="AC68" s="128" t="s">
        <v>413</v>
      </c>
      <c r="AD68" s="129" t="s">
        <v>413</v>
      </c>
      <c r="AE68" s="50" t="s">
        <v>413</v>
      </c>
      <c r="AF68" s="130"/>
      <c r="AG68" s="131" t="s">
        <v>1636</v>
      </c>
      <c r="AH68" s="146"/>
    </row>
    <row r="69" spans="27:34" x14ac:dyDescent="0.35">
      <c r="AA69" s="128" t="s">
        <v>1616</v>
      </c>
      <c r="AB69" s="51" t="s">
        <v>4867</v>
      </c>
      <c r="AC69" s="128" t="s">
        <v>413</v>
      </c>
      <c r="AD69" s="129" t="s">
        <v>413</v>
      </c>
      <c r="AE69" s="50" t="s">
        <v>413</v>
      </c>
      <c r="AF69" s="130"/>
      <c r="AG69" s="131" t="s">
        <v>1636</v>
      </c>
      <c r="AH69" s="146"/>
    </row>
    <row r="70" spans="27:34" x14ac:dyDescent="0.35">
      <c r="AA70" s="128" t="s">
        <v>1616</v>
      </c>
      <c r="AB70" s="51" t="s">
        <v>4888</v>
      </c>
      <c r="AC70" s="128" t="s">
        <v>413</v>
      </c>
      <c r="AD70" s="129" t="s">
        <v>413</v>
      </c>
      <c r="AE70" s="50" t="s">
        <v>413</v>
      </c>
      <c r="AF70" s="130"/>
      <c r="AG70" s="131" t="s">
        <v>1636</v>
      </c>
      <c r="AH70" s="146"/>
    </row>
    <row r="71" spans="27:34" x14ac:dyDescent="0.35">
      <c r="AA71" s="128" t="s">
        <v>1617</v>
      </c>
      <c r="AB71" s="51" t="s">
        <v>4824</v>
      </c>
      <c r="AC71" s="128" t="s">
        <v>413</v>
      </c>
      <c r="AD71" s="129" t="s">
        <v>413</v>
      </c>
      <c r="AE71" s="50" t="s">
        <v>413</v>
      </c>
      <c r="AF71" s="130"/>
      <c r="AG71" s="131" t="s">
        <v>1636</v>
      </c>
      <c r="AH71" s="146"/>
    </row>
    <row r="72" spans="27:34" x14ac:dyDescent="0.35">
      <c r="AA72" s="128" t="s">
        <v>1617</v>
      </c>
      <c r="AB72" s="51" t="s">
        <v>4845</v>
      </c>
      <c r="AC72" s="128" t="s">
        <v>413</v>
      </c>
      <c r="AD72" s="129" t="s">
        <v>413</v>
      </c>
      <c r="AE72" s="50" t="s">
        <v>413</v>
      </c>
      <c r="AF72" s="130"/>
      <c r="AG72" s="131" t="s">
        <v>1636</v>
      </c>
      <c r="AH72" s="146"/>
    </row>
    <row r="73" spans="27:34" x14ac:dyDescent="0.35">
      <c r="AA73" s="128" t="s">
        <v>1617</v>
      </c>
      <c r="AB73" s="51" t="s">
        <v>4866</v>
      </c>
      <c r="AC73" s="128" t="s">
        <v>413</v>
      </c>
      <c r="AD73" s="129" t="s">
        <v>413</v>
      </c>
      <c r="AE73" s="50" t="s">
        <v>413</v>
      </c>
      <c r="AF73" s="130"/>
      <c r="AG73" s="131" t="s">
        <v>1636</v>
      </c>
      <c r="AH73" s="146"/>
    </row>
    <row r="74" spans="27:34" x14ac:dyDescent="0.35">
      <c r="AA74" s="128" t="s">
        <v>1617</v>
      </c>
      <c r="AB74" s="51" t="s">
        <v>4887</v>
      </c>
      <c r="AC74" s="128" t="s">
        <v>413</v>
      </c>
      <c r="AD74" s="129" t="s">
        <v>413</v>
      </c>
      <c r="AE74" s="50" t="s">
        <v>413</v>
      </c>
      <c r="AF74" s="130"/>
      <c r="AG74" s="131" t="s">
        <v>1636</v>
      </c>
      <c r="AH74" s="146"/>
    </row>
    <row r="75" spans="27:34" x14ac:dyDescent="0.35">
      <c r="AA75" s="128" t="s">
        <v>1618</v>
      </c>
      <c r="AB75" s="51" t="s">
        <v>4823</v>
      </c>
      <c r="AC75" s="128" t="s">
        <v>413</v>
      </c>
      <c r="AD75" s="129" t="s">
        <v>413</v>
      </c>
      <c r="AE75" s="50" t="s">
        <v>413</v>
      </c>
      <c r="AF75" s="130"/>
      <c r="AG75" s="131" t="s">
        <v>1636</v>
      </c>
      <c r="AH75" s="146"/>
    </row>
    <row r="76" spans="27:34" x14ac:dyDescent="0.35">
      <c r="AA76" s="128" t="s">
        <v>1618</v>
      </c>
      <c r="AB76" s="51" t="s">
        <v>4844</v>
      </c>
      <c r="AC76" s="128" t="s">
        <v>413</v>
      </c>
      <c r="AD76" s="129" t="s">
        <v>413</v>
      </c>
      <c r="AE76" s="50" t="s">
        <v>413</v>
      </c>
      <c r="AF76" s="130"/>
      <c r="AG76" s="131" t="s">
        <v>1636</v>
      </c>
      <c r="AH76" s="146"/>
    </row>
    <row r="77" spans="27:34" x14ac:dyDescent="0.35">
      <c r="AA77" s="128" t="s">
        <v>1618</v>
      </c>
      <c r="AB77" s="51" t="s">
        <v>4865</v>
      </c>
      <c r="AC77" s="128" t="s">
        <v>413</v>
      </c>
      <c r="AD77" s="129" t="s">
        <v>413</v>
      </c>
      <c r="AE77" s="50" t="s">
        <v>413</v>
      </c>
      <c r="AF77" s="130"/>
      <c r="AG77" s="131" t="s">
        <v>1636</v>
      </c>
      <c r="AH77" s="146"/>
    </row>
    <row r="78" spans="27:34" x14ac:dyDescent="0.35">
      <c r="AA78" s="128" t="s">
        <v>1618</v>
      </c>
      <c r="AB78" s="51" t="s">
        <v>4886</v>
      </c>
      <c r="AC78" s="128" t="s">
        <v>413</v>
      </c>
      <c r="AD78" s="129" t="s">
        <v>413</v>
      </c>
      <c r="AE78" s="50" t="s">
        <v>413</v>
      </c>
      <c r="AF78" s="130"/>
      <c r="AG78" s="131" t="s">
        <v>1636</v>
      </c>
      <c r="AH78" s="146"/>
    </row>
    <row r="79" spans="27:34" x14ac:dyDescent="0.35">
      <c r="AA79" s="128" t="s">
        <v>1619</v>
      </c>
      <c r="AB79" s="51" t="s">
        <v>4822</v>
      </c>
      <c r="AC79" s="128" t="s">
        <v>413</v>
      </c>
      <c r="AD79" s="129" t="s">
        <v>413</v>
      </c>
      <c r="AE79" s="50" t="s">
        <v>413</v>
      </c>
      <c r="AF79" s="130"/>
      <c r="AG79" s="131" t="s">
        <v>1636</v>
      </c>
      <c r="AH79" s="146"/>
    </row>
    <row r="80" spans="27:34" x14ac:dyDescent="0.35">
      <c r="AA80" s="128" t="s">
        <v>1619</v>
      </c>
      <c r="AB80" s="51" t="s">
        <v>4843</v>
      </c>
      <c r="AC80" s="128" t="s">
        <v>413</v>
      </c>
      <c r="AD80" s="129" t="s">
        <v>413</v>
      </c>
      <c r="AE80" s="50" t="s">
        <v>413</v>
      </c>
      <c r="AF80" s="130"/>
      <c r="AG80" s="131" t="s">
        <v>1636</v>
      </c>
      <c r="AH80" s="146"/>
    </row>
    <row r="81" spans="27:34" x14ac:dyDescent="0.35">
      <c r="AA81" s="128" t="s">
        <v>1619</v>
      </c>
      <c r="AB81" s="51" t="s">
        <v>4864</v>
      </c>
      <c r="AC81" s="128" t="s">
        <v>413</v>
      </c>
      <c r="AD81" s="129" t="s">
        <v>413</v>
      </c>
      <c r="AE81" s="50" t="s">
        <v>413</v>
      </c>
      <c r="AF81" s="130"/>
      <c r="AG81" s="131" t="s">
        <v>1636</v>
      </c>
      <c r="AH81" s="146"/>
    </row>
    <row r="82" spans="27:34" x14ac:dyDescent="0.35">
      <c r="AA82" s="128" t="s">
        <v>1619</v>
      </c>
      <c r="AB82" s="51" t="s">
        <v>4885</v>
      </c>
      <c r="AC82" s="128" t="s">
        <v>413</v>
      </c>
      <c r="AD82" s="129" t="s">
        <v>413</v>
      </c>
      <c r="AE82" s="50" t="s">
        <v>413</v>
      </c>
      <c r="AF82" s="130"/>
      <c r="AG82" s="131" t="s">
        <v>1636</v>
      </c>
      <c r="AH82" s="146"/>
    </row>
    <row r="83" spans="27:34" x14ac:dyDescent="0.35">
      <c r="AA83" s="128" t="s">
        <v>1620</v>
      </c>
      <c r="AB83" s="51" t="s">
        <v>4835</v>
      </c>
      <c r="AC83" s="128" t="s">
        <v>413</v>
      </c>
      <c r="AD83" s="129" t="s">
        <v>413</v>
      </c>
      <c r="AE83" s="50" t="s">
        <v>413</v>
      </c>
      <c r="AF83" s="130"/>
      <c r="AG83" s="131" t="s">
        <v>1636</v>
      </c>
      <c r="AH83" s="146"/>
    </row>
    <row r="84" spans="27:34" x14ac:dyDescent="0.35">
      <c r="AA84" s="128" t="s">
        <v>1620</v>
      </c>
      <c r="AB84" s="51" t="s">
        <v>4856</v>
      </c>
      <c r="AC84" s="128" t="s">
        <v>413</v>
      </c>
      <c r="AD84" s="129" t="s">
        <v>413</v>
      </c>
      <c r="AE84" s="50" t="s">
        <v>413</v>
      </c>
      <c r="AF84" s="130"/>
      <c r="AG84" s="131" t="s">
        <v>1636</v>
      </c>
      <c r="AH84" s="146"/>
    </row>
    <row r="85" spans="27:34" x14ac:dyDescent="0.35">
      <c r="AA85" s="128" t="s">
        <v>1620</v>
      </c>
      <c r="AB85" s="51" t="s">
        <v>4877</v>
      </c>
      <c r="AC85" s="128" t="s">
        <v>413</v>
      </c>
      <c r="AD85" s="129" t="s">
        <v>413</v>
      </c>
      <c r="AE85" s="50" t="s">
        <v>413</v>
      </c>
      <c r="AF85" s="130"/>
      <c r="AG85" s="131" t="s">
        <v>1636</v>
      </c>
      <c r="AH85" s="146"/>
    </row>
    <row r="86" spans="27:34" x14ac:dyDescent="0.35">
      <c r="AA86" s="128" t="s">
        <v>1620</v>
      </c>
      <c r="AB86" s="51" t="s">
        <v>4898</v>
      </c>
      <c r="AC86" s="128" t="s">
        <v>413</v>
      </c>
      <c r="AD86" s="129" t="s">
        <v>413</v>
      </c>
      <c r="AE86" s="50" t="s">
        <v>413</v>
      </c>
      <c r="AF86" s="130"/>
      <c r="AG86" s="131" t="s">
        <v>1636</v>
      </c>
      <c r="AH86" s="146"/>
    </row>
    <row r="87" spans="27:34" x14ac:dyDescent="0.35">
      <c r="AA87" s="128" t="s">
        <v>1621</v>
      </c>
      <c r="AB87" s="51" t="s">
        <v>4834</v>
      </c>
      <c r="AC87" s="128" t="s">
        <v>413</v>
      </c>
      <c r="AD87" s="129" t="s">
        <v>413</v>
      </c>
      <c r="AE87" s="50" t="s">
        <v>413</v>
      </c>
      <c r="AF87" s="130"/>
      <c r="AG87" s="131" t="s">
        <v>1636</v>
      </c>
      <c r="AH87" s="146"/>
    </row>
    <row r="88" spans="27:34" x14ac:dyDescent="0.35">
      <c r="AA88" s="128" t="s">
        <v>1621</v>
      </c>
      <c r="AB88" s="51" t="s">
        <v>4855</v>
      </c>
      <c r="AC88" s="128" t="s">
        <v>413</v>
      </c>
      <c r="AD88" s="129" t="s">
        <v>413</v>
      </c>
      <c r="AE88" s="50" t="s">
        <v>413</v>
      </c>
      <c r="AF88" s="130"/>
      <c r="AG88" s="131" t="s">
        <v>1636</v>
      </c>
      <c r="AH88" s="146"/>
    </row>
    <row r="89" spans="27:34" x14ac:dyDescent="0.35">
      <c r="AA89" s="128" t="s">
        <v>1621</v>
      </c>
      <c r="AB89" s="51" t="s">
        <v>4876</v>
      </c>
      <c r="AC89" s="128" t="s">
        <v>413</v>
      </c>
      <c r="AD89" s="129" t="s">
        <v>413</v>
      </c>
      <c r="AE89" s="50" t="s">
        <v>413</v>
      </c>
      <c r="AF89" s="130"/>
      <c r="AG89" s="131" t="s">
        <v>1636</v>
      </c>
      <c r="AH89" s="146"/>
    </row>
    <row r="90" spans="27:34" x14ac:dyDescent="0.35">
      <c r="AA90" s="128" t="s">
        <v>1621</v>
      </c>
      <c r="AB90" s="51" t="s">
        <v>4897</v>
      </c>
      <c r="AC90" s="128" t="s">
        <v>413</v>
      </c>
      <c r="AD90" s="129" t="s">
        <v>413</v>
      </c>
      <c r="AE90" s="50" t="s">
        <v>413</v>
      </c>
      <c r="AF90" s="130"/>
      <c r="AG90" s="131" t="s">
        <v>1636</v>
      </c>
      <c r="AH90" s="146"/>
    </row>
    <row r="91" spans="27:34" x14ac:dyDescent="0.35">
      <c r="AA91" s="128" t="s">
        <v>1622</v>
      </c>
      <c r="AB91" s="51" t="s">
        <v>4833</v>
      </c>
      <c r="AC91" s="128" t="s">
        <v>413</v>
      </c>
      <c r="AD91" s="129" t="s">
        <v>413</v>
      </c>
      <c r="AE91" s="50" t="s">
        <v>413</v>
      </c>
      <c r="AF91" s="130"/>
      <c r="AG91" s="131" t="s">
        <v>1636</v>
      </c>
      <c r="AH91" s="146"/>
    </row>
    <row r="92" spans="27:34" x14ac:dyDescent="0.35">
      <c r="AA92" s="128" t="s">
        <v>1622</v>
      </c>
      <c r="AB92" s="51" t="s">
        <v>4854</v>
      </c>
      <c r="AC92" s="128" t="s">
        <v>413</v>
      </c>
      <c r="AD92" s="129" t="s">
        <v>413</v>
      </c>
      <c r="AE92" s="50" t="s">
        <v>413</v>
      </c>
      <c r="AF92" s="130"/>
      <c r="AG92" s="131" t="s">
        <v>1636</v>
      </c>
      <c r="AH92" s="146"/>
    </row>
    <row r="93" spans="27:34" x14ac:dyDescent="0.35">
      <c r="AA93" s="128" t="s">
        <v>1622</v>
      </c>
      <c r="AB93" s="51" t="s">
        <v>4875</v>
      </c>
      <c r="AC93" s="128" t="s">
        <v>413</v>
      </c>
      <c r="AD93" s="129" t="s">
        <v>413</v>
      </c>
      <c r="AE93" s="50" t="s">
        <v>413</v>
      </c>
      <c r="AF93" s="130"/>
      <c r="AG93" s="131" t="s">
        <v>1636</v>
      </c>
      <c r="AH93" s="146"/>
    </row>
    <row r="94" spans="27:34" x14ac:dyDescent="0.35">
      <c r="AA94" s="128" t="s">
        <v>1622</v>
      </c>
      <c r="AB94" s="51" t="s">
        <v>4896</v>
      </c>
      <c r="AC94" s="128" t="s">
        <v>413</v>
      </c>
      <c r="AD94" s="129" t="s">
        <v>413</v>
      </c>
      <c r="AE94" s="50" t="s">
        <v>413</v>
      </c>
      <c r="AF94" s="130"/>
      <c r="AG94" s="131" t="s">
        <v>1636</v>
      </c>
      <c r="AH94" s="146"/>
    </row>
    <row r="95" spans="27:34" x14ac:dyDescent="0.35">
      <c r="AA95" s="128" t="s">
        <v>1623</v>
      </c>
      <c r="AB95" s="51" t="s">
        <v>4832</v>
      </c>
      <c r="AC95" s="128" t="s">
        <v>413</v>
      </c>
      <c r="AD95" s="129" t="s">
        <v>413</v>
      </c>
      <c r="AE95" s="50" t="s">
        <v>413</v>
      </c>
      <c r="AF95" s="130"/>
      <c r="AG95" s="131" t="s">
        <v>1636</v>
      </c>
      <c r="AH95" s="146"/>
    </row>
    <row r="96" spans="27:34" x14ac:dyDescent="0.35">
      <c r="AA96" s="128" t="s">
        <v>1623</v>
      </c>
      <c r="AB96" s="51" t="s">
        <v>4853</v>
      </c>
      <c r="AC96" s="128" t="s">
        <v>413</v>
      </c>
      <c r="AD96" s="129" t="s">
        <v>413</v>
      </c>
      <c r="AE96" s="50" t="s">
        <v>413</v>
      </c>
      <c r="AF96" s="130"/>
      <c r="AG96" s="131" t="s">
        <v>1636</v>
      </c>
      <c r="AH96" s="146"/>
    </row>
    <row r="97" spans="27:34" x14ac:dyDescent="0.35">
      <c r="AA97" s="128" t="s">
        <v>1623</v>
      </c>
      <c r="AB97" s="51" t="s">
        <v>4874</v>
      </c>
      <c r="AC97" s="128" t="s">
        <v>413</v>
      </c>
      <c r="AD97" s="129" t="s">
        <v>413</v>
      </c>
      <c r="AE97" s="50" t="s">
        <v>413</v>
      </c>
      <c r="AF97" s="130"/>
      <c r="AG97" s="131" t="s">
        <v>1636</v>
      </c>
      <c r="AH97" s="146"/>
    </row>
    <row r="98" spans="27:34" x14ac:dyDescent="0.35">
      <c r="AA98" s="128" t="s">
        <v>1623</v>
      </c>
      <c r="AB98" s="51" t="s">
        <v>4895</v>
      </c>
      <c r="AC98" s="128" t="s">
        <v>413</v>
      </c>
      <c r="AD98" s="129" t="s">
        <v>413</v>
      </c>
      <c r="AE98" s="50" t="s">
        <v>413</v>
      </c>
      <c r="AF98" s="130"/>
      <c r="AG98" s="131" t="s">
        <v>1636</v>
      </c>
      <c r="AH98" s="146"/>
    </row>
    <row r="99" spans="27:34" x14ac:dyDescent="0.35">
      <c r="AA99" s="128" t="s">
        <v>1624</v>
      </c>
      <c r="AB99" s="51" t="s">
        <v>4831</v>
      </c>
      <c r="AC99" s="128" t="s">
        <v>413</v>
      </c>
      <c r="AD99" s="129" t="s">
        <v>413</v>
      </c>
      <c r="AE99" s="50" t="s">
        <v>413</v>
      </c>
      <c r="AF99" s="130"/>
      <c r="AG99" s="131" t="s">
        <v>1636</v>
      </c>
      <c r="AH99" s="146"/>
    </row>
    <row r="100" spans="27:34" x14ac:dyDescent="0.35">
      <c r="AA100" s="128" t="s">
        <v>1624</v>
      </c>
      <c r="AB100" s="51" t="s">
        <v>4852</v>
      </c>
      <c r="AC100" s="128" t="s">
        <v>413</v>
      </c>
      <c r="AD100" s="129" t="s">
        <v>413</v>
      </c>
      <c r="AE100" s="50" t="s">
        <v>413</v>
      </c>
      <c r="AF100" s="130"/>
      <c r="AG100" s="131" t="s">
        <v>1636</v>
      </c>
      <c r="AH100" s="146"/>
    </row>
    <row r="101" spans="27:34" x14ac:dyDescent="0.35">
      <c r="AA101" s="128" t="s">
        <v>1624</v>
      </c>
      <c r="AB101" s="51" t="s">
        <v>4873</v>
      </c>
      <c r="AC101" s="128" t="s">
        <v>413</v>
      </c>
      <c r="AD101" s="129" t="s">
        <v>413</v>
      </c>
      <c r="AE101" s="50" t="s">
        <v>413</v>
      </c>
      <c r="AF101" s="130"/>
      <c r="AG101" s="131" t="s">
        <v>1636</v>
      </c>
      <c r="AH101" s="146"/>
    </row>
    <row r="102" spans="27:34" x14ac:dyDescent="0.35">
      <c r="AA102" s="128" t="s">
        <v>1624</v>
      </c>
      <c r="AB102" s="51" t="s">
        <v>4894</v>
      </c>
      <c r="AC102" s="128" t="s">
        <v>413</v>
      </c>
      <c r="AD102" s="129" t="s">
        <v>413</v>
      </c>
      <c r="AE102" s="50" t="s">
        <v>413</v>
      </c>
      <c r="AF102" s="130"/>
      <c r="AG102" s="131" t="s">
        <v>1636</v>
      </c>
      <c r="AH102" s="146"/>
    </row>
    <row r="103" spans="27:34" x14ac:dyDescent="0.35">
      <c r="AA103" s="128" t="s">
        <v>1625</v>
      </c>
      <c r="AB103" s="51" t="s">
        <v>4830</v>
      </c>
      <c r="AC103" s="128" t="s">
        <v>413</v>
      </c>
      <c r="AD103" s="129" t="s">
        <v>413</v>
      </c>
      <c r="AE103" s="50" t="s">
        <v>413</v>
      </c>
      <c r="AF103" s="130"/>
      <c r="AG103" s="131" t="s">
        <v>1636</v>
      </c>
      <c r="AH103" s="146"/>
    </row>
    <row r="104" spans="27:34" x14ac:dyDescent="0.35">
      <c r="AA104" s="128" t="s">
        <v>1625</v>
      </c>
      <c r="AB104" s="51" t="s">
        <v>4851</v>
      </c>
      <c r="AC104" s="128" t="s">
        <v>413</v>
      </c>
      <c r="AD104" s="129" t="s">
        <v>413</v>
      </c>
      <c r="AE104" s="50" t="s">
        <v>413</v>
      </c>
      <c r="AF104" s="130"/>
      <c r="AG104" s="131" t="s">
        <v>1636</v>
      </c>
      <c r="AH104" s="146"/>
    </row>
    <row r="105" spans="27:34" x14ac:dyDescent="0.35">
      <c r="AA105" s="128" t="s">
        <v>1625</v>
      </c>
      <c r="AB105" s="51" t="s">
        <v>4872</v>
      </c>
      <c r="AC105" s="128" t="s">
        <v>413</v>
      </c>
      <c r="AD105" s="129" t="s">
        <v>413</v>
      </c>
      <c r="AE105" s="50" t="s">
        <v>413</v>
      </c>
      <c r="AF105" s="130"/>
      <c r="AG105" s="131" t="s">
        <v>1636</v>
      </c>
      <c r="AH105" s="146"/>
    </row>
    <row r="106" spans="27:34" x14ac:dyDescent="0.35">
      <c r="AA106" s="128" t="s">
        <v>1625</v>
      </c>
      <c r="AB106" s="51" t="s">
        <v>4893</v>
      </c>
      <c r="AC106" s="128" t="s">
        <v>413</v>
      </c>
      <c r="AD106" s="129" t="s">
        <v>413</v>
      </c>
      <c r="AE106" s="50" t="s">
        <v>413</v>
      </c>
      <c r="AF106" s="130"/>
      <c r="AG106" s="131" t="s">
        <v>1636</v>
      </c>
      <c r="AH106" s="146"/>
    </row>
    <row r="107" spans="27:34" x14ac:dyDescent="0.35">
      <c r="AA107" s="128" t="s">
        <v>1626</v>
      </c>
      <c r="AB107" s="51" t="s">
        <v>4829</v>
      </c>
      <c r="AC107" s="128" t="s">
        <v>413</v>
      </c>
      <c r="AD107" s="129" t="s">
        <v>413</v>
      </c>
      <c r="AE107" s="50" t="s">
        <v>413</v>
      </c>
      <c r="AF107" s="130"/>
      <c r="AG107" s="131" t="s">
        <v>1636</v>
      </c>
      <c r="AH107" s="146"/>
    </row>
    <row r="108" spans="27:34" x14ac:dyDescent="0.35">
      <c r="AA108" s="128" t="s">
        <v>1626</v>
      </c>
      <c r="AB108" s="51" t="s">
        <v>4850</v>
      </c>
      <c r="AC108" s="128" t="s">
        <v>413</v>
      </c>
      <c r="AD108" s="129" t="s">
        <v>413</v>
      </c>
      <c r="AE108" s="50" t="s">
        <v>413</v>
      </c>
      <c r="AF108" s="130"/>
      <c r="AG108" s="131" t="s">
        <v>1636</v>
      </c>
      <c r="AH108" s="146"/>
    </row>
    <row r="109" spans="27:34" x14ac:dyDescent="0.35">
      <c r="AA109" s="128" t="s">
        <v>1626</v>
      </c>
      <c r="AB109" s="51" t="s">
        <v>4871</v>
      </c>
      <c r="AC109" s="128" t="s">
        <v>413</v>
      </c>
      <c r="AD109" s="129" t="s">
        <v>413</v>
      </c>
      <c r="AE109" s="50" t="s">
        <v>413</v>
      </c>
      <c r="AF109" s="130"/>
      <c r="AG109" s="131" t="s">
        <v>1636</v>
      </c>
      <c r="AH109" s="146"/>
    </row>
    <row r="110" spans="27:34" x14ac:dyDescent="0.35">
      <c r="AA110" s="128" t="s">
        <v>1626</v>
      </c>
      <c r="AB110" s="51" t="s">
        <v>4892</v>
      </c>
      <c r="AC110" s="128" t="s">
        <v>413</v>
      </c>
      <c r="AD110" s="129" t="s">
        <v>413</v>
      </c>
      <c r="AE110" s="50" t="s">
        <v>413</v>
      </c>
      <c r="AF110" s="130"/>
      <c r="AG110" s="131" t="s">
        <v>1636</v>
      </c>
      <c r="AH110" s="146"/>
    </row>
    <row r="111" spans="27:34" x14ac:dyDescent="0.35">
      <c r="AA111" s="51" t="s">
        <v>1049</v>
      </c>
      <c r="AB111" s="51" t="s">
        <v>4737</v>
      </c>
      <c r="AC111" s="51" t="s">
        <v>1477</v>
      </c>
      <c r="AD111" s="132" t="s">
        <v>2033</v>
      </c>
      <c r="AE111" s="50" t="s">
        <v>2975</v>
      </c>
      <c r="AF111" s="130">
        <v>14</v>
      </c>
      <c r="AG111" s="131" t="s">
        <v>2353</v>
      </c>
      <c r="AH111" s="146"/>
    </row>
    <row r="112" spans="27:34" x14ac:dyDescent="0.35">
      <c r="AA112" s="51" t="s">
        <v>1049</v>
      </c>
      <c r="AB112" s="51" t="s">
        <v>4758</v>
      </c>
      <c r="AC112" s="51" t="s">
        <v>837</v>
      </c>
      <c r="AD112" s="132" t="s">
        <v>1099</v>
      </c>
      <c r="AE112" s="50" t="s">
        <v>3483</v>
      </c>
      <c r="AF112" s="130">
        <v>35</v>
      </c>
      <c r="AG112" s="131" t="s">
        <v>2353</v>
      </c>
      <c r="AH112" s="146"/>
    </row>
    <row r="113" spans="27:34" x14ac:dyDescent="0.35">
      <c r="AA113" s="51" t="s">
        <v>1049</v>
      </c>
      <c r="AB113" s="51" t="s">
        <v>4779</v>
      </c>
      <c r="AC113" s="51" t="s">
        <v>413</v>
      </c>
      <c r="AD113" s="132" t="s">
        <v>413</v>
      </c>
      <c r="AE113" s="50" t="s">
        <v>413</v>
      </c>
      <c r="AF113" s="130"/>
      <c r="AG113" s="131" t="s">
        <v>1636</v>
      </c>
      <c r="AH113" s="146"/>
    </row>
    <row r="114" spans="27:34" x14ac:dyDescent="0.35">
      <c r="AA114" s="51" t="s">
        <v>1049</v>
      </c>
      <c r="AB114" s="51" t="s">
        <v>4800</v>
      </c>
      <c r="AC114" s="51" t="s">
        <v>413</v>
      </c>
      <c r="AD114" s="132" t="s">
        <v>413</v>
      </c>
      <c r="AE114" s="50" t="s">
        <v>413</v>
      </c>
      <c r="AF114" s="133"/>
      <c r="AG114" s="131" t="s">
        <v>1636</v>
      </c>
      <c r="AH114" s="146"/>
    </row>
    <row r="115" spans="27:34" x14ac:dyDescent="0.35">
      <c r="AA115" s="51" t="s">
        <v>1053</v>
      </c>
      <c r="AB115" s="51" t="s">
        <v>4736</v>
      </c>
      <c r="AC115" s="51" t="s">
        <v>837</v>
      </c>
      <c r="AD115" s="132" t="s">
        <v>1146</v>
      </c>
      <c r="AE115" s="50" t="s">
        <v>3171</v>
      </c>
      <c r="AF115" s="133">
        <v>41</v>
      </c>
      <c r="AG115" s="131" t="s">
        <v>2353</v>
      </c>
      <c r="AH115" s="146"/>
    </row>
    <row r="116" spans="27:34" x14ac:dyDescent="0.35">
      <c r="AA116" s="51" t="s">
        <v>1053</v>
      </c>
      <c r="AB116" s="51" t="s">
        <v>4757</v>
      </c>
      <c r="AC116" s="51" t="s">
        <v>413</v>
      </c>
      <c r="AD116" s="132" t="s">
        <v>413</v>
      </c>
      <c r="AE116" s="50" t="s">
        <v>413</v>
      </c>
      <c r="AF116" s="133"/>
      <c r="AG116" s="131" t="s">
        <v>1636</v>
      </c>
      <c r="AH116" s="146"/>
    </row>
    <row r="117" spans="27:34" x14ac:dyDescent="0.35">
      <c r="AA117" s="51" t="s">
        <v>1053</v>
      </c>
      <c r="AB117" s="51" t="s">
        <v>4778</v>
      </c>
      <c r="AC117" s="51" t="s">
        <v>413</v>
      </c>
      <c r="AD117" s="132" t="s">
        <v>413</v>
      </c>
      <c r="AE117" s="50" t="s">
        <v>413</v>
      </c>
      <c r="AF117" s="133"/>
      <c r="AG117" s="131" t="s">
        <v>1636</v>
      </c>
      <c r="AH117" s="146"/>
    </row>
    <row r="118" spans="27:34" x14ac:dyDescent="0.35">
      <c r="AA118" s="51" t="s">
        <v>1053</v>
      </c>
      <c r="AB118" s="51" t="s">
        <v>4799</v>
      </c>
      <c r="AC118" s="51" t="s">
        <v>413</v>
      </c>
      <c r="AD118" s="129" t="s">
        <v>413</v>
      </c>
      <c r="AE118" s="50" t="s">
        <v>413</v>
      </c>
      <c r="AF118" s="130"/>
      <c r="AG118" s="131" t="s">
        <v>1636</v>
      </c>
      <c r="AH118" s="146"/>
    </row>
    <row r="119" spans="27:34" x14ac:dyDescent="0.35">
      <c r="AA119" s="51" t="s">
        <v>1056</v>
      </c>
      <c r="AB119" s="51" t="s">
        <v>4735</v>
      </c>
      <c r="AC119" s="51" t="s">
        <v>837</v>
      </c>
      <c r="AD119" s="132" t="s">
        <v>1117</v>
      </c>
      <c r="AE119" s="50" t="s">
        <v>3186</v>
      </c>
      <c r="AF119" s="133">
        <v>15</v>
      </c>
      <c r="AG119" s="131" t="s">
        <v>2353</v>
      </c>
      <c r="AH119" s="146"/>
    </row>
    <row r="120" spans="27:34" x14ac:dyDescent="0.35">
      <c r="AA120" s="51" t="s">
        <v>1056</v>
      </c>
      <c r="AB120" s="51" t="s">
        <v>4756</v>
      </c>
      <c r="AC120" s="51" t="s">
        <v>837</v>
      </c>
      <c r="AD120" s="132" t="s">
        <v>1099</v>
      </c>
      <c r="AE120" s="50" t="s">
        <v>3479</v>
      </c>
      <c r="AF120" s="133">
        <v>28</v>
      </c>
      <c r="AG120" s="131" t="s">
        <v>2353</v>
      </c>
      <c r="AH120" s="146"/>
    </row>
    <row r="121" spans="27:34" x14ac:dyDescent="0.35">
      <c r="AA121" s="51" t="s">
        <v>1056</v>
      </c>
      <c r="AB121" s="51" t="s">
        <v>4777</v>
      </c>
      <c r="AC121" s="51" t="s">
        <v>413</v>
      </c>
      <c r="AD121" s="132" t="s">
        <v>413</v>
      </c>
      <c r="AE121" s="50" t="s">
        <v>413</v>
      </c>
      <c r="AF121" s="133"/>
      <c r="AG121" s="131" t="s">
        <v>1636</v>
      </c>
      <c r="AH121" s="146"/>
    </row>
    <row r="122" spans="27:34" x14ac:dyDescent="0.35">
      <c r="AA122" s="51" t="s">
        <v>1056</v>
      </c>
      <c r="AB122" s="51" t="s">
        <v>4798</v>
      </c>
      <c r="AC122" s="51" t="s">
        <v>413</v>
      </c>
      <c r="AD122" s="129" t="s">
        <v>413</v>
      </c>
      <c r="AE122" s="50" t="s">
        <v>413</v>
      </c>
      <c r="AF122" s="130"/>
      <c r="AG122" s="131" t="s">
        <v>1636</v>
      </c>
      <c r="AH122" s="146"/>
    </row>
    <row r="123" spans="27:34" x14ac:dyDescent="0.35">
      <c r="AA123" s="51" t="s">
        <v>1059</v>
      </c>
      <c r="AB123" s="51" t="s">
        <v>4734</v>
      </c>
      <c r="AC123" s="51" t="s">
        <v>837</v>
      </c>
      <c r="AD123" s="132" t="s">
        <v>1146</v>
      </c>
      <c r="AE123" s="50" t="s">
        <v>3177</v>
      </c>
      <c r="AF123" s="133">
        <v>49</v>
      </c>
      <c r="AG123" s="131" t="s">
        <v>2353</v>
      </c>
      <c r="AH123" s="146"/>
    </row>
    <row r="124" spans="27:34" x14ac:dyDescent="0.35">
      <c r="AA124" s="51" t="s">
        <v>1059</v>
      </c>
      <c r="AB124" s="51" t="s">
        <v>4755</v>
      </c>
      <c r="AC124" s="51" t="s">
        <v>413</v>
      </c>
      <c r="AD124" s="132" t="s">
        <v>413</v>
      </c>
      <c r="AE124" s="50" t="s">
        <v>413</v>
      </c>
      <c r="AF124" s="133"/>
      <c r="AG124" s="131" t="s">
        <v>1636</v>
      </c>
      <c r="AH124" s="146"/>
    </row>
    <row r="125" spans="27:34" x14ac:dyDescent="0.35">
      <c r="AA125" s="51" t="s">
        <v>1059</v>
      </c>
      <c r="AB125" s="51" t="s">
        <v>4776</v>
      </c>
      <c r="AC125" s="51" t="s">
        <v>413</v>
      </c>
      <c r="AD125" s="132" t="s">
        <v>413</v>
      </c>
      <c r="AE125" s="50" t="s">
        <v>413</v>
      </c>
      <c r="AF125" s="133"/>
      <c r="AG125" s="131" t="s">
        <v>1636</v>
      </c>
      <c r="AH125" s="146"/>
    </row>
    <row r="126" spans="27:34" x14ac:dyDescent="0.35">
      <c r="AA126" s="51" t="s">
        <v>1059</v>
      </c>
      <c r="AB126" s="51" t="s">
        <v>4797</v>
      </c>
      <c r="AC126" s="51" t="s">
        <v>413</v>
      </c>
      <c r="AD126" s="129" t="s">
        <v>413</v>
      </c>
      <c r="AE126" s="50" t="s">
        <v>413</v>
      </c>
      <c r="AF126" s="130"/>
      <c r="AG126" s="131" t="s">
        <v>1636</v>
      </c>
      <c r="AH126" s="146"/>
    </row>
    <row r="127" spans="27:34" x14ac:dyDescent="0.35">
      <c r="AA127" s="51" t="s">
        <v>1062</v>
      </c>
      <c r="AB127" s="51" t="s">
        <v>4733</v>
      </c>
      <c r="AC127" s="51" t="s">
        <v>2485</v>
      </c>
      <c r="AD127" s="132" t="s">
        <v>2334</v>
      </c>
      <c r="AE127" s="50" t="s">
        <v>3150</v>
      </c>
      <c r="AF127" s="133">
        <v>11</v>
      </c>
      <c r="AG127" s="131" t="s">
        <v>2353</v>
      </c>
      <c r="AH127" s="146"/>
    </row>
    <row r="128" spans="27:34" x14ac:dyDescent="0.35">
      <c r="AA128" s="51" t="s">
        <v>1062</v>
      </c>
      <c r="AB128" s="51" t="s">
        <v>4754</v>
      </c>
      <c r="AC128" s="51" t="s">
        <v>1721</v>
      </c>
      <c r="AD128" s="132" t="s">
        <v>2109</v>
      </c>
      <c r="AE128" s="50" t="s">
        <v>3466</v>
      </c>
      <c r="AF128" s="133">
        <v>31</v>
      </c>
      <c r="AG128" s="131" t="s">
        <v>2353</v>
      </c>
      <c r="AH128" s="146"/>
    </row>
    <row r="129" spans="27:34" x14ac:dyDescent="0.35">
      <c r="AA129" s="51" t="s">
        <v>1062</v>
      </c>
      <c r="AB129" s="51" t="s">
        <v>4775</v>
      </c>
      <c r="AC129" s="51" t="s">
        <v>413</v>
      </c>
      <c r="AD129" s="132" t="s">
        <v>413</v>
      </c>
      <c r="AE129" s="50" t="s">
        <v>413</v>
      </c>
      <c r="AF129" s="133"/>
      <c r="AG129" s="131" t="s">
        <v>1636</v>
      </c>
      <c r="AH129" s="146"/>
    </row>
    <row r="130" spans="27:34" x14ac:dyDescent="0.35">
      <c r="AA130" s="51" t="s">
        <v>1062</v>
      </c>
      <c r="AB130" s="51" t="s">
        <v>4796</v>
      </c>
      <c r="AC130" s="51" t="s">
        <v>413</v>
      </c>
      <c r="AD130" s="129" t="s">
        <v>413</v>
      </c>
      <c r="AE130" s="50" t="s">
        <v>413</v>
      </c>
      <c r="AF130" s="130"/>
      <c r="AG130" s="131" t="s">
        <v>1636</v>
      </c>
      <c r="AH130" s="146"/>
    </row>
    <row r="131" spans="27:34" x14ac:dyDescent="0.35">
      <c r="AA131" s="51" t="s">
        <v>1065</v>
      </c>
      <c r="AB131" s="51" t="s">
        <v>4732</v>
      </c>
      <c r="AC131" s="51" t="s">
        <v>2485</v>
      </c>
      <c r="AD131" s="132" t="s">
        <v>2334</v>
      </c>
      <c r="AE131" s="50" t="s">
        <v>3166</v>
      </c>
      <c r="AF131" s="133">
        <v>27</v>
      </c>
      <c r="AG131" s="131" t="s">
        <v>2353</v>
      </c>
      <c r="AH131" s="146"/>
    </row>
    <row r="132" spans="27:34" x14ac:dyDescent="0.35">
      <c r="AA132" s="51" t="s">
        <v>1065</v>
      </c>
      <c r="AB132" s="51" t="s">
        <v>4753</v>
      </c>
      <c r="AC132" s="51" t="s">
        <v>837</v>
      </c>
      <c r="AD132" s="132" t="s">
        <v>1117</v>
      </c>
      <c r="AE132" s="50" t="s">
        <v>2977</v>
      </c>
      <c r="AF132" s="133">
        <v>8</v>
      </c>
      <c r="AG132" s="131" t="s">
        <v>2353</v>
      </c>
      <c r="AH132" s="146"/>
    </row>
    <row r="133" spans="27:34" x14ac:dyDescent="0.35">
      <c r="AA133" s="51" t="s">
        <v>1065</v>
      </c>
      <c r="AB133" s="51" t="s">
        <v>4774</v>
      </c>
      <c r="AC133" s="51" t="s">
        <v>1477</v>
      </c>
      <c r="AD133" s="132" t="s">
        <v>2033</v>
      </c>
      <c r="AE133" s="50" t="s">
        <v>2603</v>
      </c>
      <c r="AF133" s="133">
        <v>7</v>
      </c>
      <c r="AG133" s="131" t="s">
        <v>2353</v>
      </c>
      <c r="AH133" s="146"/>
    </row>
    <row r="134" spans="27:34" x14ac:dyDescent="0.35">
      <c r="AA134" s="51" t="s">
        <v>1065</v>
      </c>
      <c r="AB134" s="51" t="s">
        <v>4795</v>
      </c>
      <c r="AC134" s="51" t="s">
        <v>1477</v>
      </c>
      <c r="AD134" s="129" t="s">
        <v>2033</v>
      </c>
      <c r="AE134" s="50" t="s">
        <v>2999</v>
      </c>
      <c r="AF134" s="130">
        <v>7</v>
      </c>
      <c r="AG134" s="131" t="s">
        <v>2353</v>
      </c>
      <c r="AH134" s="146"/>
    </row>
    <row r="135" spans="27:34" x14ac:dyDescent="0.35">
      <c r="AA135" s="51" t="s">
        <v>1067</v>
      </c>
      <c r="AB135" s="51" t="s">
        <v>4731</v>
      </c>
      <c r="AC135" s="51" t="s">
        <v>413</v>
      </c>
      <c r="AD135" s="132" t="s">
        <v>413</v>
      </c>
      <c r="AE135" s="50" t="s">
        <v>413</v>
      </c>
      <c r="AF135" s="130"/>
      <c r="AG135" s="131" t="s">
        <v>1636</v>
      </c>
      <c r="AH135" s="146"/>
    </row>
    <row r="136" spans="27:34" x14ac:dyDescent="0.35">
      <c r="AA136" s="51" t="s">
        <v>1067</v>
      </c>
      <c r="AB136" s="51" t="s">
        <v>4752</v>
      </c>
      <c r="AC136" s="51" t="s">
        <v>413</v>
      </c>
      <c r="AD136" s="132" t="s">
        <v>413</v>
      </c>
      <c r="AE136" s="50" t="s">
        <v>413</v>
      </c>
      <c r="AF136" s="130"/>
      <c r="AG136" s="131" t="s">
        <v>1636</v>
      </c>
      <c r="AH136" s="146"/>
    </row>
    <row r="137" spans="27:34" x14ac:dyDescent="0.35">
      <c r="AA137" s="51" t="s">
        <v>1067</v>
      </c>
      <c r="AB137" s="51" t="s">
        <v>4773</v>
      </c>
      <c r="AC137" s="51" t="s">
        <v>413</v>
      </c>
      <c r="AD137" s="132" t="s">
        <v>413</v>
      </c>
      <c r="AE137" s="50" t="s">
        <v>413</v>
      </c>
      <c r="AF137" s="130"/>
      <c r="AG137" s="131" t="s">
        <v>1636</v>
      </c>
      <c r="AH137" s="146"/>
    </row>
    <row r="138" spans="27:34" x14ac:dyDescent="0.35">
      <c r="AA138" s="51" t="s">
        <v>1067</v>
      </c>
      <c r="AB138" s="51" t="s">
        <v>4794</v>
      </c>
      <c r="AC138" s="51" t="s">
        <v>413</v>
      </c>
      <c r="AD138" s="129" t="s">
        <v>413</v>
      </c>
      <c r="AE138" s="50" t="s">
        <v>413</v>
      </c>
      <c r="AF138" s="130"/>
      <c r="AG138" s="131" t="s">
        <v>1636</v>
      </c>
      <c r="AH138" s="146"/>
    </row>
    <row r="139" spans="27:34" x14ac:dyDescent="0.35">
      <c r="AA139" s="51" t="s">
        <v>1068</v>
      </c>
      <c r="AB139" s="51" t="s">
        <v>4744</v>
      </c>
      <c r="AC139" s="51" t="s">
        <v>829</v>
      </c>
      <c r="AD139" s="132" t="s">
        <v>1158</v>
      </c>
      <c r="AE139" s="50" t="s">
        <v>3607</v>
      </c>
      <c r="AF139" s="130">
        <v>5</v>
      </c>
      <c r="AG139" s="131" t="s">
        <v>2353</v>
      </c>
      <c r="AH139" s="146"/>
    </row>
    <row r="140" spans="27:34" x14ac:dyDescent="0.35">
      <c r="AA140" s="51" t="s">
        <v>1068</v>
      </c>
      <c r="AB140" s="51" t="s">
        <v>4765</v>
      </c>
      <c r="AC140" s="51" t="s">
        <v>829</v>
      </c>
      <c r="AD140" s="132" t="s">
        <v>1158</v>
      </c>
      <c r="AE140" s="50" t="s">
        <v>3627</v>
      </c>
      <c r="AF140" s="130">
        <v>30</v>
      </c>
      <c r="AG140" s="131" t="s">
        <v>2353</v>
      </c>
      <c r="AH140" s="146"/>
    </row>
    <row r="141" spans="27:34" x14ac:dyDescent="0.35">
      <c r="AA141" s="51" t="s">
        <v>1068</v>
      </c>
      <c r="AB141" s="51" t="s">
        <v>4786</v>
      </c>
      <c r="AC141" s="51" t="s">
        <v>824</v>
      </c>
      <c r="AD141" s="132" t="s">
        <v>2107</v>
      </c>
      <c r="AE141" s="50" t="s">
        <v>3179</v>
      </c>
      <c r="AF141" s="130">
        <v>14</v>
      </c>
      <c r="AG141" s="131" t="s">
        <v>2353</v>
      </c>
      <c r="AH141" s="146"/>
    </row>
    <row r="142" spans="27:34" x14ac:dyDescent="0.35">
      <c r="AA142" s="51" t="s">
        <v>1068</v>
      </c>
      <c r="AB142" s="51" t="s">
        <v>4807</v>
      </c>
      <c r="AC142" s="51" t="s">
        <v>413</v>
      </c>
      <c r="AD142" s="129" t="s">
        <v>413</v>
      </c>
      <c r="AE142" s="50" t="s">
        <v>413</v>
      </c>
      <c r="AF142" s="130"/>
      <c r="AG142" s="131" t="s">
        <v>1636</v>
      </c>
      <c r="AH142" s="146"/>
    </row>
    <row r="143" spans="27:34" x14ac:dyDescent="0.35">
      <c r="AA143" s="51" t="s">
        <v>1071</v>
      </c>
      <c r="AB143" s="51" t="s">
        <v>4743</v>
      </c>
      <c r="AC143" s="51" t="s">
        <v>1721</v>
      </c>
      <c r="AD143" s="132" t="s">
        <v>2098</v>
      </c>
      <c r="AE143" s="50" t="s">
        <v>2991</v>
      </c>
      <c r="AF143" s="130">
        <v>15</v>
      </c>
      <c r="AG143" s="131" t="s">
        <v>2353</v>
      </c>
      <c r="AH143" s="146"/>
    </row>
    <row r="144" spans="27:34" x14ac:dyDescent="0.35">
      <c r="AA144" s="51" t="s">
        <v>1071</v>
      </c>
      <c r="AB144" s="51" t="s">
        <v>4764</v>
      </c>
      <c r="AC144" s="51" t="s">
        <v>1721</v>
      </c>
      <c r="AD144" s="132" t="s">
        <v>2098</v>
      </c>
      <c r="AE144" s="50" t="s">
        <v>2993</v>
      </c>
      <c r="AF144" s="130">
        <v>34</v>
      </c>
      <c r="AG144" s="131" t="s">
        <v>2353</v>
      </c>
      <c r="AH144" s="146"/>
    </row>
    <row r="145" spans="27:34" x14ac:dyDescent="0.35">
      <c r="AA145" s="51" t="s">
        <v>1071</v>
      </c>
      <c r="AB145" s="51" t="s">
        <v>4785</v>
      </c>
      <c r="AC145" s="51" t="s">
        <v>413</v>
      </c>
      <c r="AD145" s="132" t="s">
        <v>413</v>
      </c>
      <c r="AE145" s="50" t="s">
        <v>413</v>
      </c>
      <c r="AF145" s="130"/>
      <c r="AG145" s="131" t="s">
        <v>1636</v>
      </c>
      <c r="AH145" s="146"/>
    </row>
    <row r="146" spans="27:34" x14ac:dyDescent="0.35">
      <c r="AA146" s="51" t="s">
        <v>1071</v>
      </c>
      <c r="AB146" s="51" t="s">
        <v>4806</v>
      </c>
      <c r="AC146" s="51" t="s">
        <v>413</v>
      </c>
      <c r="AD146" s="129" t="s">
        <v>413</v>
      </c>
      <c r="AE146" s="50" t="s">
        <v>413</v>
      </c>
      <c r="AF146" s="130"/>
      <c r="AG146" s="131" t="s">
        <v>1636</v>
      </c>
      <c r="AH146" s="146"/>
    </row>
    <row r="147" spans="27:34" x14ac:dyDescent="0.35">
      <c r="AA147" s="51" t="s">
        <v>1072</v>
      </c>
      <c r="AB147" s="51" t="s">
        <v>4742</v>
      </c>
      <c r="AC147" s="51" t="s">
        <v>1719</v>
      </c>
      <c r="AD147" s="132" t="s">
        <v>1644</v>
      </c>
      <c r="AE147" s="50" t="s">
        <v>2522</v>
      </c>
      <c r="AF147" s="130">
        <v>31</v>
      </c>
      <c r="AG147" s="131" t="s">
        <v>2353</v>
      </c>
      <c r="AH147" s="146"/>
    </row>
    <row r="148" spans="27:34" x14ac:dyDescent="0.35">
      <c r="AA148" s="51" t="s">
        <v>1072</v>
      </c>
      <c r="AB148" s="51" t="s">
        <v>4763</v>
      </c>
      <c r="AC148" s="51" t="s">
        <v>2092</v>
      </c>
      <c r="AD148" s="132" t="s">
        <v>2110</v>
      </c>
      <c r="AE148" s="50" t="s">
        <v>3490</v>
      </c>
      <c r="AF148" s="130">
        <v>12</v>
      </c>
      <c r="AG148" s="131" t="s">
        <v>2353</v>
      </c>
      <c r="AH148" s="146"/>
    </row>
    <row r="149" spans="27:34" x14ac:dyDescent="0.35">
      <c r="AA149" s="51" t="s">
        <v>1072</v>
      </c>
      <c r="AB149" s="51" t="s">
        <v>4784</v>
      </c>
      <c r="AC149" s="51" t="s">
        <v>2090</v>
      </c>
      <c r="AD149" s="132" t="s">
        <v>2105</v>
      </c>
      <c r="AE149" s="50" t="s">
        <v>3606</v>
      </c>
      <c r="AF149" s="130">
        <v>6</v>
      </c>
      <c r="AG149" s="131" t="s">
        <v>2353</v>
      </c>
      <c r="AH149" s="146"/>
    </row>
    <row r="150" spans="27:34" x14ac:dyDescent="0.35">
      <c r="AA150" s="51" t="s">
        <v>1072</v>
      </c>
      <c r="AB150" s="51" t="s">
        <v>4805</v>
      </c>
      <c r="AC150" s="51" t="s">
        <v>413</v>
      </c>
      <c r="AD150" s="129" t="s">
        <v>413</v>
      </c>
      <c r="AE150" s="50" t="s">
        <v>413</v>
      </c>
      <c r="AF150" s="130"/>
      <c r="AG150" s="131" t="s">
        <v>1636</v>
      </c>
      <c r="AH150" s="146"/>
    </row>
    <row r="151" spans="27:34" x14ac:dyDescent="0.35">
      <c r="AA151" s="51" t="s">
        <v>1075</v>
      </c>
      <c r="AB151" s="51" t="s">
        <v>4741</v>
      </c>
      <c r="AC151" s="51" t="s">
        <v>2092</v>
      </c>
      <c r="AD151" s="132" t="s">
        <v>2100</v>
      </c>
      <c r="AE151" s="50" t="s">
        <v>3341</v>
      </c>
      <c r="AF151" s="130">
        <v>30</v>
      </c>
      <c r="AG151" s="131" t="s">
        <v>2353</v>
      </c>
      <c r="AH151" s="146"/>
    </row>
    <row r="152" spans="27:34" x14ac:dyDescent="0.35">
      <c r="AA152" s="51" t="s">
        <v>1075</v>
      </c>
      <c r="AB152" s="51" t="s">
        <v>4762</v>
      </c>
      <c r="AC152" s="51" t="s">
        <v>829</v>
      </c>
      <c r="AD152" s="132" t="s">
        <v>1158</v>
      </c>
      <c r="AE152" s="50" t="s">
        <v>2799</v>
      </c>
      <c r="AF152" s="130">
        <v>15</v>
      </c>
      <c r="AG152" s="131" t="s">
        <v>2353</v>
      </c>
      <c r="AH152" s="146"/>
    </row>
    <row r="153" spans="27:34" x14ac:dyDescent="0.35">
      <c r="AA153" s="51" t="s">
        <v>1075</v>
      </c>
      <c r="AB153" s="51" t="s">
        <v>4783</v>
      </c>
      <c r="AC153" s="51" t="s">
        <v>413</v>
      </c>
      <c r="AD153" s="132" t="s">
        <v>413</v>
      </c>
      <c r="AE153" s="50" t="s">
        <v>413</v>
      </c>
      <c r="AF153" s="130"/>
      <c r="AG153" s="131" t="s">
        <v>1636</v>
      </c>
      <c r="AH153" s="146"/>
    </row>
    <row r="154" spans="27:34" x14ac:dyDescent="0.35">
      <c r="AA154" s="51" t="s">
        <v>1075</v>
      </c>
      <c r="AB154" s="51" t="s">
        <v>4804</v>
      </c>
      <c r="AC154" s="51" t="s">
        <v>413</v>
      </c>
      <c r="AD154" s="129" t="s">
        <v>413</v>
      </c>
      <c r="AE154" s="50" t="s">
        <v>413</v>
      </c>
      <c r="AF154" s="130"/>
      <c r="AG154" s="131" t="s">
        <v>1636</v>
      </c>
      <c r="AH154" s="146"/>
    </row>
    <row r="155" spans="27:34" x14ac:dyDescent="0.35">
      <c r="AA155" s="51" t="s">
        <v>1077</v>
      </c>
      <c r="AB155" s="51" t="s">
        <v>4740</v>
      </c>
      <c r="AC155" s="51" t="s">
        <v>819</v>
      </c>
      <c r="AD155" s="132" t="s">
        <v>2979</v>
      </c>
      <c r="AE155" s="50" t="s">
        <v>3634</v>
      </c>
      <c r="AF155" s="130">
        <v>49</v>
      </c>
      <c r="AG155" s="131" t="s">
        <v>2353</v>
      </c>
      <c r="AH155" s="146"/>
    </row>
    <row r="156" spans="27:34" x14ac:dyDescent="0.35">
      <c r="AA156" s="51" t="s">
        <v>1077</v>
      </c>
      <c r="AB156" s="51" t="s">
        <v>4761</v>
      </c>
      <c r="AC156" s="51" t="s">
        <v>413</v>
      </c>
      <c r="AD156" s="132" t="s">
        <v>413</v>
      </c>
      <c r="AE156" s="50" t="s">
        <v>413</v>
      </c>
      <c r="AF156" s="130"/>
      <c r="AG156" s="131"/>
      <c r="AH156" s="146"/>
    </row>
    <row r="157" spans="27:34" x14ac:dyDescent="0.35">
      <c r="AA157" s="51" t="s">
        <v>1077</v>
      </c>
      <c r="AB157" s="51" t="s">
        <v>4782</v>
      </c>
      <c r="AC157" s="51" t="s">
        <v>413</v>
      </c>
      <c r="AD157" s="132" t="s">
        <v>413</v>
      </c>
      <c r="AE157" s="50" t="s">
        <v>413</v>
      </c>
      <c r="AF157" s="130"/>
      <c r="AG157" s="131" t="s">
        <v>1636</v>
      </c>
      <c r="AH157" s="146"/>
    </row>
    <row r="158" spans="27:34" x14ac:dyDescent="0.35">
      <c r="AA158" s="51" t="s">
        <v>1077</v>
      </c>
      <c r="AB158" s="51" t="s">
        <v>4803</v>
      </c>
      <c r="AC158" s="51" t="s">
        <v>413</v>
      </c>
      <c r="AD158" s="129" t="s">
        <v>413</v>
      </c>
      <c r="AE158" s="50" t="s">
        <v>413</v>
      </c>
      <c r="AF158" s="130"/>
      <c r="AG158" s="131" t="s">
        <v>1636</v>
      </c>
      <c r="AH158" s="146"/>
    </row>
    <row r="159" spans="27:34" x14ac:dyDescent="0.35">
      <c r="AA159" s="51" t="s">
        <v>1078</v>
      </c>
      <c r="AB159" s="51" t="s">
        <v>4739</v>
      </c>
      <c r="AC159" s="51" t="s">
        <v>837</v>
      </c>
      <c r="AD159" s="132" t="s">
        <v>1099</v>
      </c>
      <c r="AE159" s="50" t="s">
        <v>3471</v>
      </c>
      <c r="AF159" s="130">
        <v>21</v>
      </c>
      <c r="AG159" s="131" t="s">
        <v>2353</v>
      </c>
      <c r="AH159" s="146"/>
    </row>
    <row r="160" spans="27:34" x14ac:dyDescent="0.35">
      <c r="AA160" s="51" t="s">
        <v>1078</v>
      </c>
      <c r="AB160" s="51" t="s">
        <v>4760</v>
      </c>
      <c r="AC160" s="51" t="s">
        <v>2092</v>
      </c>
      <c r="AD160" s="132" t="s">
        <v>2100</v>
      </c>
      <c r="AE160" s="50" t="s">
        <v>3628</v>
      </c>
      <c r="AF160" s="130">
        <v>30</v>
      </c>
      <c r="AG160" s="131" t="s">
        <v>2353</v>
      </c>
      <c r="AH160" s="146"/>
    </row>
    <row r="161" spans="27:34" x14ac:dyDescent="0.35">
      <c r="AA161" s="51" t="s">
        <v>1078</v>
      </c>
      <c r="AB161" s="51" t="s">
        <v>4781</v>
      </c>
      <c r="AC161" s="51" t="s">
        <v>413</v>
      </c>
      <c r="AD161" s="132" t="s">
        <v>413</v>
      </c>
      <c r="AE161" s="50" t="s">
        <v>413</v>
      </c>
      <c r="AF161" s="130"/>
      <c r="AG161" s="131" t="s">
        <v>1636</v>
      </c>
      <c r="AH161" s="146"/>
    </row>
    <row r="162" spans="27:34" x14ac:dyDescent="0.35">
      <c r="AA162" s="51" t="s">
        <v>1078</v>
      </c>
      <c r="AB162" s="51" t="s">
        <v>4802</v>
      </c>
      <c r="AC162" s="51" t="s">
        <v>413</v>
      </c>
      <c r="AD162" s="129" t="s">
        <v>413</v>
      </c>
      <c r="AE162" s="50" t="s">
        <v>413</v>
      </c>
      <c r="AF162" s="130"/>
      <c r="AG162" s="131" t="s">
        <v>1636</v>
      </c>
      <c r="AH162" s="146"/>
    </row>
    <row r="163" spans="27:34" x14ac:dyDescent="0.35">
      <c r="AA163" s="51" t="s">
        <v>1079</v>
      </c>
      <c r="AB163" s="51" t="s">
        <v>4738</v>
      </c>
      <c r="AC163" s="51" t="s">
        <v>413</v>
      </c>
      <c r="AD163" s="132" t="s">
        <v>413</v>
      </c>
      <c r="AE163" s="50" t="s">
        <v>413</v>
      </c>
      <c r="AF163" s="130"/>
      <c r="AG163" s="131" t="s">
        <v>1636</v>
      </c>
      <c r="AH163" s="146"/>
    </row>
    <row r="164" spans="27:34" x14ac:dyDescent="0.35">
      <c r="AA164" s="51" t="s">
        <v>1079</v>
      </c>
      <c r="AB164" s="51" t="s">
        <v>4759</v>
      </c>
      <c r="AC164" s="51" t="s">
        <v>413</v>
      </c>
      <c r="AD164" s="132" t="s">
        <v>413</v>
      </c>
      <c r="AE164" s="50" t="s">
        <v>413</v>
      </c>
      <c r="AF164" s="130"/>
      <c r="AG164" s="131" t="s">
        <v>1636</v>
      </c>
      <c r="AH164" s="146"/>
    </row>
    <row r="165" spans="27:34" x14ac:dyDescent="0.35">
      <c r="AA165" s="51" t="s">
        <v>1079</v>
      </c>
      <c r="AB165" s="51" t="s">
        <v>4780</v>
      </c>
      <c r="AC165" s="51" t="s">
        <v>413</v>
      </c>
      <c r="AD165" s="132" t="s">
        <v>413</v>
      </c>
      <c r="AE165" s="50" t="s">
        <v>413</v>
      </c>
      <c r="AF165" s="130"/>
      <c r="AG165" s="131" t="s">
        <v>1636</v>
      </c>
      <c r="AH165" s="146"/>
    </row>
    <row r="166" spans="27:34" x14ac:dyDescent="0.35">
      <c r="AA166" s="51" t="s">
        <v>1079</v>
      </c>
      <c r="AB166" s="51" t="s">
        <v>4801</v>
      </c>
      <c r="AC166" s="51" t="s">
        <v>413</v>
      </c>
      <c r="AD166" s="129" t="s">
        <v>413</v>
      </c>
      <c r="AE166" s="50" t="s">
        <v>413</v>
      </c>
      <c r="AF166" s="130"/>
      <c r="AG166" s="131" t="s">
        <v>1636</v>
      </c>
      <c r="AH166" s="146"/>
    </row>
    <row r="167" spans="27:34" x14ac:dyDescent="0.35">
      <c r="AA167" s="51" t="s">
        <v>1080</v>
      </c>
      <c r="AB167" s="51" t="s">
        <v>4751</v>
      </c>
      <c r="AC167" s="51" t="s">
        <v>1475</v>
      </c>
      <c r="AD167" s="132" t="s">
        <v>1631</v>
      </c>
      <c r="AE167" s="50" t="s">
        <v>3344</v>
      </c>
      <c r="AF167" s="130">
        <v>31</v>
      </c>
      <c r="AG167" s="131" t="s">
        <v>2353</v>
      </c>
      <c r="AH167" s="146"/>
    </row>
    <row r="168" spans="27:34" x14ac:dyDescent="0.35">
      <c r="AA168" s="51" t="s">
        <v>1080</v>
      </c>
      <c r="AB168" s="51" t="s">
        <v>4772</v>
      </c>
      <c r="AC168" s="51" t="s">
        <v>824</v>
      </c>
      <c r="AD168" s="132" t="s">
        <v>2107</v>
      </c>
      <c r="AE168" s="50" t="s">
        <v>3178</v>
      </c>
      <c r="AF168" s="130">
        <v>14</v>
      </c>
      <c r="AG168" s="131" t="s">
        <v>2353</v>
      </c>
      <c r="AH168" s="146"/>
    </row>
    <row r="169" spans="27:34" x14ac:dyDescent="0.35">
      <c r="AA169" s="51" t="s">
        <v>1080</v>
      </c>
      <c r="AB169" s="51" t="s">
        <v>4793</v>
      </c>
      <c r="AC169" s="51" t="s">
        <v>413</v>
      </c>
      <c r="AD169" s="132" t="s">
        <v>413</v>
      </c>
      <c r="AE169" s="50" t="s">
        <v>413</v>
      </c>
      <c r="AF169" s="130"/>
      <c r="AG169" s="131" t="s">
        <v>1636</v>
      </c>
      <c r="AH169" s="146"/>
    </row>
    <row r="170" spans="27:34" x14ac:dyDescent="0.35">
      <c r="AA170" s="51" t="s">
        <v>1080</v>
      </c>
      <c r="AB170" s="51" t="s">
        <v>4814</v>
      </c>
      <c r="AC170" s="51" t="s">
        <v>413</v>
      </c>
      <c r="AD170" s="129" t="s">
        <v>413</v>
      </c>
      <c r="AE170" s="50" t="s">
        <v>413</v>
      </c>
      <c r="AF170" s="130"/>
      <c r="AG170" s="131" t="s">
        <v>1636</v>
      </c>
      <c r="AH170" s="146"/>
    </row>
    <row r="171" spans="27:34" x14ac:dyDescent="0.35">
      <c r="AA171" s="51" t="s">
        <v>1082</v>
      </c>
      <c r="AB171" s="51" t="s">
        <v>4750</v>
      </c>
      <c r="AC171" s="51" t="s">
        <v>819</v>
      </c>
      <c r="AD171" s="132" t="s">
        <v>2979</v>
      </c>
      <c r="AE171" s="50" t="s">
        <v>3629</v>
      </c>
      <c r="AF171" s="130">
        <v>37</v>
      </c>
      <c r="AG171" s="131" t="s">
        <v>2353</v>
      </c>
      <c r="AH171" s="146"/>
    </row>
    <row r="172" spans="27:34" x14ac:dyDescent="0.35">
      <c r="AA172" s="51" t="s">
        <v>1082</v>
      </c>
      <c r="AB172" s="51" t="s">
        <v>4771</v>
      </c>
      <c r="AC172" s="51" t="s">
        <v>829</v>
      </c>
      <c r="AD172" s="132" t="s">
        <v>2793</v>
      </c>
      <c r="AE172" s="50" t="s">
        <v>3325</v>
      </c>
      <c r="AF172" s="130">
        <v>7</v>
      </c>
      <c r="AG172" s="131" t="s">
        <v>2353</v>
      </c>
      <c r="AH172" s="146"/>
    </row>
    <row r="173" spans="27:34" x14ac:dyDescent="0.35">
      <c r="AA173" s="51" t="s">
        <v>1082</v>
      </c>
      <c r="AB173" s="51" t="s">
        <v>4792</v>
      </c>
      <c r="AC173" s="51" t="s">
        <v>413</v>
      </c>
      <c r="AD173" s="132" t="s">
        <v>413</v>
      </c>
      <c r="AE173" s="50" t="s">
        <v>413</v>
      </c>
      <c r="AF173" s="130"/>
      <c r="AG173" s="131" t="s">
        <v>1636</v>
      </c>
      <c r="AH173" s="146"/>
    </row>
    <row r="174" spans="27:34" x14ac:dyDescent="0.35">
      <c r="AA174" s="51" t="s">
        <v>1082</v>
      </c>
      <c r="AB174" s="51" t="s">
        <v>4813</v>
      </c>
      <c r="AC174" s="51" t="s">
        <v>413</v>
      </c>
      <c r="AD174" s="129" t="s">
        <v>413</v>
      </c>
      <c r="AE174" s="50" t="s">
        <v>413</v>
      </c>
      <c r="AF174" s="130"/>
      <c r="AG174" s="131" t="s">
        <v>1636</v>
      </c>
      <c r="AH174" s="146"/>
    </row>
    <row r="175" spans="27:34" x14ac:dyDescent="0.35">
      <c r="AA175" s="51" t="s">
        <v>1085</v>
      </c>
      <c r="AB175" s="51" t="s">
        <v>4749</v>
      </c>
      <c r="AC175" s="51" t="s">
        <v>819</v>
      </c>
      <c r="AD175" s="132" t="s">
        <v>2979</v>
      </c>
      <c r="AE175" s="50" t="s">
        <v>3630</v>
      </c>
      <c r="AF175" s="130">
        <v>15</v>
      </c>
      <c r="AG175" s="131" t="s">
        <v>2353</v>
      </c>
      <c r="AH175" s="146"/>
    </row>
    <row r="176" spans="27:34" x14ac:dyDescent="0.35">
      <c r="AA176" s="51" t="s">
        <v>1085</v>
      </c>
      <c r="AB176" s="51" t="s">
        <v>4770</v>
      </c>
      <c r="AC176" s="51" t="s">
        <v>824</v>
      </c>
      <c r="AD176" s="132" t="s">
        <v>2339</v>
      </c>
      <c r="AE176" s="50" t="s">
        <v>3481</v>
      </c>
      <c r="AF176" s="130">
        <v>27</v>
      </c>
      <c r="AG176" s="131" t="s">
        <v>2353</v>
      </c>
      <c r="AH176" s="146"/>
    </row>
    <row r="177" spans="27:34" x14ac:dyDescent="0.35">
      <c r="AA177" s="51" t="s">
        <v>1085</v>
      </c>
      <c r="AB177" s="51" t="s">
        <v>4791</v>
      </c>
      <c r="AC177" s="51" t="s">
        <v>829</v>
      </c>
      <c r="AD177" s="132" t="s">
        <v>2793</v>
      </c>
      <c r="AE177" s="50" t="s">
        <v>2515</v>
      </c>
      <c r="AF177" s="130">
        <v>6</v>
      </c>
      <c r="AG177" s="131" t="s">
        <v>2353</v>
      </c>
      <c r="AH177" s="146"/>
    </row>
    <row r="178" spans="27:34" x14ac:dyDescent="0.35">
      <c r="AA178" s="51" t="s">
        <v>1085</v>
      </c>
      <c r="AB178" s="51" t="s">
        <v>4812</v>
      </c>
      <c r="AC178" s="51" t="s">
        <v>413</v>
      </c>
      <c r="AD178" s="129" t="s">
        <v>413</v>
      </c>
      <c r="AE178" s="50" t="s">
        <v>413</v>
      </c>
      <c r="AF178" s="130"/>
      <c r="AG178" s="131" t="s">
        <v>1636</v>
      </c>
      <c r="AH178" s="146"/>
    </row>
    <row r="179" spans="27:34" x14ac:dyDescent="0.35">
      <c r="AA179" s="51" t="s">
        <v>1086</v>
      </c>
      <c r="AB179" s="51" t="s">
        <v>4748</v>
      </c>
      <c r="AC179" s="51" t="s">
        <v>819</v>
      </c>
      <c r="AD179" s="132" t="s">
        <v>2979</v>
      </c>
      <c r="AE179" s="134" t="s">
        <v>3631</v>
      </c>
      <c r="AF179" s="130">
        <v>49</v>
      </c>
      <c r="AG179" s="131" t="s">
        <v>2353</v>
      </c>
      <c r="AH179" s="146"/>
    </row>
    <row r="180" spans="27:34" x14ac:dyDescent="0.35">
      <c r="AA180" s="51" t="s">
        <v>1086</v>
      </c>
      <c r="AB180" s="51" t="s">
        <v>4769</v>
      </c>
      <c r="AC180" s="51" t="s">
        <v>413</v>
      </c>
      <c r="AD180" s="132" t="s">
        <v>413</v>
      </c>
      <c r="AE180" s="134" t="s">
        <v>413</v>
      </c>
      <c r="AF180" s="130"/>
      <c r="AG180" s="131" t="s">
        <v>1636</v>
      </c>
      <c r="AH180" s="146"/>
    </row>
    <row r="181" spans="27:34" x14ac:dyDescent="0.35">
      <c r="AA181" s="51" t="s">
        <v>1086</v>
      </c>
      <c r="AB181" s="51" t="s">
        <v>4790</v>
      </c>
      <c r="AC181" s="51" t="s">
        <v>413</v>
      </c>
      <c r="AD181" s="132" t="s">
        <v>413</v>
      </c>
      <c r="AE181" s="134" t="s">
        <v>413</v>
      </c>
      <c r="AF181" s="130"/>
      <c r="AG181" s="131" t="s">
        <v>1636</v>
      </c>
      <c r="AH181" s="146"/>
    </row>
    <row r="182" spans="27:34" x14ac:dyDescent="0.35">
      <c r="AA182" s="51" t="s">
        <v>1086</v>
      </c>
      <c r="AB182" s="51" t="s">
        <v>4811</v>
      </c>
      <c r="AC182" s="51" t="s">
        <v>413</v>
      </c>
      <c r="AD182" s="129" t="s">
        <v>413</v>
      </c>
      <c r="AE182" s="50" t="s">
        <v>413</v>
      </c>
      <c r="AF182" s="130"/>
      <c r="AG182" s="131" t="s">
        <v>1636</v>
      </c>
      <c r="AH182" s="146"/>
    </row>
    <row r="183" spans="27:34" x14ac:dyDescent="0.35">
      <c r="AA183" s="51" t="s">
        <v>1089</v>
      </c>
      <c r="AB183" s="51" t="s">
        <v>4747</v>
      </c>
      <c r="AC183" s="51" t="s">
        <v>829</v>
      </c>
      <c r="AD183" s="129" t="s">
        <v>2793</v>
      </c>
      <c r="AE183" s="50" t="s">
        <v>3325</v>
      </c>
      <c r="AF183" s="130">
        <v>22</v>
      </c>
      <c r="AG183" s="131" t="s">
        <v>2353</v>
      </c>
      <c r="AH183" s="146"/>
    </row>
    <row r="184" spans="27:34" x14ac:dyDescent="0.35">
      <c r="AA184" s="51" t="s">
        <v>1089</v>
      </c>
      <c r="AB184" s="51" t="s">
        <v>4768</v>
      </c>
      <c r="AC184" s="51" t="s">
        <v>1721</v>
      </c>
      <c r="AD184" s="129" t="s">
        <v>2096</v>
      </c>
      <c r="AE184" s="50" t="s">
        <v>3632</v>
      </c>
      <c r="AF184" s="133">
        <v>26</v>
      </c>
      <c r="AG184" s="131" t="s">
        <v>2353</v>
      </c>
      <c r="AH184" s="146"/>
    </row>
    <row r="185" spans="27:34" x14ac:dyDescent="0.35">
      <c r="AA185" s="51" t="s">
        <v>1089</v>
      </c>
      <c r="AB185" s="51" t="s">
        <v>4789</v>
      </c>
      <c r="AC185" s="51" t="s">
        <v>413</v>
      </c>
      <c r="AD185" s="129" t="s">
        <v>413</v>
      </c>
      <c r="AE185" s="50" t="s">
        <v>413</v>
      </c>
      <c r="AF185" s="130"/>
      <c r="AG185" s="131" t="s">
        <v>1636</v>
      </c>
      <c r="AH185" s="146"/>
    </row>
    <row r="186" spans="27:34" x14ac:dyDescent="0.35">
      <c r="AA186" s="51" t="s">
        <v>1089</v>
      </c>
      <c r="AB186" s="51" t="s">
        <v>4810</v>
      </c>
      <c r="AC186" s="51" t="s">
        <v>413</v>
      </c>
      <c r="AD186" s="129" t="s">
        <v>413</v>
      </c>
      <c r="AE186" s="50" t="s">
        <v>413</v>
      </c>
      <c r="AF186" s="130"/>
      <c r="AG186" s="131" t="s">
        <v>1636</v>
      </c>
      <c r="AH186" s="146"/>
    </row>
    <row r="187" spans="27:34" x14ac:dyDescent="0.35">
      <c r="AA187" s="51" t="s">
        <v>1091</v>
      </c>
      <c r="AB187" s="51" t="s">
        <v>4746</v>
      </c>
      <c r="AC187" s="51" t="s">
        <v>819</v>
      </c>
      <c r="AD187" s="129" t="s">
        <v>2979</v>
      </c>
      <c r="AE187" s="50" t="s">
        <v>3633</v>
      </c>
      <c r="AF187" s="130">
        <v>22</v>
      </c>
      <c r="AG187" s="131" t="s">
        <v>2353</v>
      </c>
      <c r="AH187" s="146"/>
    </row>
    <row r="188" spans="27:34" x14ac:dyDescent="0.35">
      <c r="AA188" s="51" t="s">
        <v>1091</v>
      </c>
      <c r="AB188" s="51" t="s">
        <v>4767</v>
      </c>
      <c r="AC188" s="51" t="s">
        <v>2092</v>
      </c>
      <c r="AD188" s="129" t="s">
        <v>2100</v>
      </c>
      <c r="AE188" s="50" t="s">
        <v>3333</v>
      </c>
      <c r="AF188" s="130">
        <v>24</v>
      </c>
      <c r="AG188" s="131" t="s">
        <v>2353</v>
      </c>
      <c r="AH188" s="146"/>
    </row>
    <row r="189" spans="27:34" x14ac:dyDescent="0.35">
      <c r="AA189" s="51" t="s">
        <v>1091</v>
      </c>
      <c r="AB189" s="51" t="s">
        <v>4788</v>
      </c>
      <c r="AC189" s="51" t="s">
        <v>413</v>
      </c>
      <c r="AD189" s="129" t="s">
        <v>413</v>
      </c>
      <c r="AE189" s="50" t="s">
        <v>413</v>
      </c>
      <c r="AF189" s="130"/>
      <c r="AG189" s="131" t="s">
        <v>1636</v>
      </c>
      <c r="AH189" s="146"/>
    </row>
    <row r="190" spans="27:34" x14ac:dyDescent="0.35">
      <c r="AA190" s="51" t="s">
        <v>1091</v>
      </c>
      <c r="AB190" s="51" t="s">
        <v>4809</v>
      </c>
      <c r="AC190" s="51" t="s">
        <v>413</v>
      </c>
      <c r="AD190" s="129" t="s">
        <v>413</v>
      </c>
      <c r="AE190" s="50" t="s">
        <v>413</v>
      </c>
      <c r="AF190" s="130"/>
      <c r="AG190" s="131" t="s">
        <v>1636</v>
      </c>
      <c r="AH190" s="146"/>
    </row>
    <row r="191" spans="27:34" x14ac:dyDescent="0.35">
      <c r="AA191" s="51" t="s">
        <v>1092</v>
      </c>
      <c r="AB191" s="51" t="s">
        <v>4745</v>
      </c>
      <c r="AC191" s="51" t="s">
        <v>413</v>
      </c>
      <c r="AD191" s="129" t="s">
        <v>413</v>
      </c>
      <c r="AE191" s="50" t="s">
        <v>413</v>
      </c>
      <c r="AF191" s="130"/>
      <c r="AG191" s="131" t="s">
        <v>1636</v>
      </c>
      <c r="AH191" s="146"/>
    </row>
    <row r="192" spans="27:34" x14ac:dyDescent="0.35">
      <c r="AA192" s="51" t="s">
        <v>1092</v>
      </c>
      <c r="AB192" s="51" t="s">
        <v>4766</v>
      </c>
      <c r="AC192" s="51" t="s">
        <v>413</v>
      </c>
      <c r="AD192" s="129" t="s">
        <v>413</v>
      </c>
      <c r="AE192" s="50" t="s">
        <v>413</v>
      </c>
      <c r="AF192" s="130"/>
      <c r="AG192" s="131" t="s">
        <v>1636</v>
      </c>
      <c r="AH192" s="146"/>
    </row>
    <row r="193" spans="27:34" x14ac:dyDescent="0.35">
      <c r="AA193" s="51" t="s">
        <v>1092</v>
      </c>
      <c r="AB193" s="51" t="s">
        <v>4787</v>
      </c>
      <c r="AC193" s="51" t="s">
        <v>413</v>
      </c>
      <c r="AD193" s="129" t="s">
        <v>413</v>
      </c>
      <c r="AE193" s="50" t="s">
        <v>413</v>
      </c>
      <c r="AF193" s="130"/>
      <c r="AG193" s="131" t="s">
        <v>1636</v>
      </c>
      <c r="AH193" s="146"/>
    </row>
    <row r="194" spans="27:34" x14ac:dyDescent="0.35">
      <c r="AA194" s="51" t="s">
        <v>1092</v>
      </c>
      <c r="AB194" s="51" t="s">
        <v>4808</v>
      </c>
      <c r="AC194" s="51" t="s">
        <v>413</v>
      </c>
      <c r="AD194" s="129" t="s">
        <v>413</v>
      </c>
      <c r="AE194" s="50" t="s">
        <v>413</v>
      </c>
      <c r="AF194" s="130"/>
      <c r="AG194" s="131" t="s">
        <v>1636</v>
      </c>
      <c r="AH194" s="146"/>
    </row>
    <row r="195" spans="27:34" x14ac:dyDescent="0.35">
      <c r="AA195" s="51" t="s">
        <v>1093</v>
      </c>
      <c r="AB195" s="51" t="s">
        <v>4653</v>
      </c>
      <c r="AC195" s="51" t="s">
        <v>2485</v>
      </c>
      <c r="AD195" s="132" t="s">
        <v>2334</v>
      </c>
      <c r="AE195" s="50" t="s">
        <v>3150</v>
      </c>
      <c r="AF195" s="130">
        <v>49</v>
      </c>
      <c r="AG195" s="131" t="s">
        <v>2353</v>
      </c>
      <c r="AH195" s="146"/>
    </row>
    <row r="196" spans="27:34" x14ac:dyDescent="0.35">
      <c r="AA196" s="51" t="s">
        <v>1093</v>
      </c>
      <c r="AB196" s="51" t="s">
        <v>4674</v>
      </c>
      <c r="AC196" s="51" t="s">
        <v>413</v>
      </c>
      <c r="AD196" s="132" t="s">
        <v>413</v>
      </c>
      <c r="AE196" s="50" t="s">
        <v>413</v>
      </c>
      <c r="AF196" s="130"/>
      <c r="AG196" s="131" t="s">
        <v>1636</v>
      </c>
      <c r="AH196" s="146"/>
    </row>
    <row r="197" spans="27:34" x14ac:dyDescent="0.35">
      <c r="AA197" s="51" t="s">
        <v>1093</v>
      </c>
      <c r="AB197" s="51" t="s">
        <v>4695</v>
      </c>
      <c r="AC197" s="51" t="s">
        <v>413</v>
      </c>
      <c r="AD197" s="132" t="s">
        <v>413</v>
      </c>
      <c r="AE197" s="50" t="s">
        <v>413</v>
      </c>
      <c r="AF197" s="130"/>
      <c r="AG197" s="131" t="s">
        <v>1636</v>
      </c>
      <c r="AH197" s="146"/>
    </row>
    <row r="198" spans="27:34" x14ac:dyDescent="0.35">
      <c r="AA198" s="51" t="s">
        <v>1093</v>
      </c>
      <c r="AB198" s="51" t="s">
        <v>4716</v>
      </c>
      <c r="AC198" s="51" t="s">
        <v>413</v>
      </c>
      <c r="AD198" s="129" t="s">
        <v>413</v>
      </c>
      <c r="AE198" s="50" t="s">
        <v>413</v>
      </c>
      <c r="AF198" s="130"/>
      <c r="AG198" s="131" t="s">
        <v>1636</v>
      </c>
      <c r="AH198" s="146"/>
    </row>
    <row r="199" spans="27:34" x14ac:dyDescent="0.35">
      <c r="AA199" s="51" t="s">
        <v>1096</v>
      </c>
      <c r="AB199" s="51" t="s">
        <v>4652</v>
      </c>
      <c r="AC199" s="51" t="s">
        <v>1477</v>
      </c>
      <c r="AD199" s="132" t="s">
        <v>2033</v>
      </c>
      <c r="AE199" s="50" t="s">
        <v>2550</v>
      </c>
      <c r="AF199" s="130">
        <v>6</v>
      </c>
      <c r="AG199" s="131" t="s">
        <v>2353</v>
      </c>
      <c r="AH199" s="146"/>
    </row>
    <row r="200" spans="27:34" x14ac:dyDescent="0.35">
      <c r="AA200" s="51" t="s">
        <v>1096</v>
      </c>
      <c r="AB200" s="51" t="s">
        <v>4673</v>
      </c>
      <c r="AC200" s="51" t="s">
        <v>837</v>
      </c>
      <c r="AD200" s="132" t="s">
        <v>1117</v>
      </c>
      <c r="AE200" s="50" t="s">
        <v>3185</v>
      </c>
      <c r="AF200" s="130">
        <v>18</v>
      </c>
      <c r="AG200" s="131" t="s">
        <v>2353</v>
      </c>
      <c r="AH200" s="146"/>
    </row>
    <row r="201" spans="27:34" x14ac:dyDescent="0.35">
      <c r="AA201" s="51" t="s">
        <v>1096</v>
      </c>
      <c r="AB201" s="51" t="s">
        <v>4694</v>
      </c>
      <c r="AC201" s="51" t="s">
        <v>837</v>
      </c>
      <c r="AD201" s="132" t="s">
        <v>1146</v>
      </c>
      <c r="AE201" s="50" t="s">
        <v>3176</v>
      </c>
      <c r="AF201" s="130">
        <v>25</v>
      </c>
      <c r="AG201" s="131" t="s">
        <v>2353</v>
      </c>
      <c r="AH201" s="146"/>
    </row>
    <row r="202" spans="27:34" x14ac:dyDescent="0.35">
      <c r="AA202" s="51" t="s">
        <v>1096</v>
      </c>
      <c r="AB202" s="51" t="s">
        <v>4715</v>
      </c>
      <c r="AC202" s="51" t="s">
        <v>413</v>
      </c>
      <c r="AD202" s="129" t="s">
        <v>413</v>
      </c>
      <c r="AE202" s="50" t="s">
        <v>413</v>
      </c>
      <c r="AF202" s="130"/>
      <c r="AG202" s="131" t="s">
        <v>1636</v>
      </c>
      <c r="AH202" s="146"/>
    </row>
    <row r="203" spans="27:34" x14ac:dyDescent="0.35">
      <c r="AA203" s="51" t="s">
        <v>1098</v>
      </c>
      <c r="AB203" s="51" t="s">
        <v>4651</v>
      </c>
      <c r="AC203" s="51" t="s">
        <v>3635</v>
      </c>
      <c r="AD203" s="132" t="s">
        <v>3636</v>
      </c>
      <c r="AE203" s="50" t="s">
        <v>3612</v>
      </c>
      <c r="AF203" s="133">
        <v>49</v>
      </c>
      <c r="AG203" s="131" t="s">
        <v>2353</v>
      </c>
      <c r="AH203" s="146"/>
    </row>
    <row r="204" spans="27:34" x14ac:dyDescent="0.35">
      <c r="AA204" s="51" t="s">
        <v>1098</v>
      </c>
      <c r="AB204" s="51" t="s">
        <v>4672</v>
      </c>
      <c r="AC204" s="51" t="s">
        <v>413</v>
      </c>
      <c r="AD204" s="132" t="s">
        <v>413</v>
      </c>
      <c r="AE204" s="50" t="s">
        <v>413</v>
      </c>
      <c r="AF204" s="130"/>
      <c r="AG204" s="131" t="s">
        <v>1636</v>
      </c>
      <c r="AH204" s="146"/>
    </row>
    <row r="205" spans="27:34" x14ac:dyDescent="0.35">
      <c r="AA205" s="51" t="s">
        <v>1098</v>
      </c>
      <c r="AB205" s="51" t="s">
        <v>4693</v>
      </c>
      <c r="AC205" s="51" t="s">
        <v>413</v>
      </c>
      <c r="AD205" s="132" t="s">
        <v>413</v>
      </c>
      <c r="AE205" s="50" t="s">
        <v>413</v>
      </c>
      <c r="AF205" s="130"/>
      <c r="AG205" s="131" t="s">
        <v>1636</v>
      </c>
      <c r="AH205" s="146"/>
    </row>
    <row r="206" spans="27:34" x14ac:dyDescent="0.35">
      <c r="AA206" s="51" t="s">
        <v>1098</v>
      </c>
      <c r="AB206" s="51" t="s">
        <v>4714</v>
      </c>
      <c r="AC206" s="51" t="s">
        <v>413</v>
      </c>
      <c r="AD206" s="129" t="s">
        <v>413</v>
      </c>
      <c r="AE206" s="50" t="s">
        <v>413</v>
      </c>
      <c r="AF206" s="130"/>
      <c r="AG206" s="131" t="s">
        <v>1636</v>
      </c>
      <c r="AH206" s="146"/>
    </row>
    <row r="207" spans="27:34" x14ac:dyDescent="0.35">
      <c r="AA207" s="51" t="s">
        <v>1102</v>
      </c>
      <c r="AB207" s="51" t="s">
        <v>4650</v>
      </c>
      <c r="AC207" s="51" t="s">
        <v>1477</v>
      </c>
      <c r="AD207" s="132" t="s">
        <v>2033</v>
      </c>
      <c r="AE207" s="50" t="s">
        <v>2550</v>
      </c>
      <c r="AF207" s="130">
        <v>5</v>
      </c>
      <c r="AG207" s="131" t="s">
        <v>2353</v>
      </c>
      <c r="AH207" s="146"/>
    </row>
    <row r="208" spans="27:34" x14ac:dyDescent="0.35">
      <c r="AA208" s="51" t="s">
        <v>1102</v>
      </c>
      <c r="AB208" s="51" t="s">
        <v>4671</v>
      </c>
      <c r="AC208" s="51" t="s">
        <v>824</v>
      </c>
      <c r="AD208" s="132" t="s">
        <v>1133</v>
      </c>
      <c r="AE208" s="50" t="s">
        <v>3329</v>
      </c>
      <c r="AF208" s="130">
        <v>25</v>
      </c>
      <c r="AG208" s="131" t="s">
        <v>2353</v>
      </c>
      <c r="AH208" s="146"/>
    </row>
    <row r="209" spans="27:34" x14ac:dyDescent="0.35">
      <c r="AA209" s="51" t="s">
        <v>1102</v>
      </c>
      <c r="AB209" s="51" t="s">
        <v>4692</v>
      </c>
      <c r="AC209" s="51" t="s">
        <v>837</v>
      </c>
      <c r="AD209" s="132" t="s">
        <v>1099</v>
      </c>
      <c r="AE209" s="50" t="s">
        <v>3482</v>
      </c>
      <c r="AF209" s="130">
        <v>17</v>
      </c>
      <c r="AG209" s="131" t="s">
        <v>2353</v>
      </c>
      <c r="AH209" s="146"/>
    </row>
    <row r="210" spans="27:34" x14ac:dyDescent="0.35">
      <c r="AA210" s="51" t="s">
        <v>1102</v>
      </c>
      <c r="AB210" s="51" t="s">
        <v>4713</v>
      </c>
      <c r="AC210" s="51" t="s">
        <v>413</v>
      </c>
      <c r="AD210" s="129" t="s">
        <v>413</v>
      </c>
      <c r="AE210" s="50" t="s">
        <v>413</v>
      </c>
      <c r="AF210" s="130"/>
      <c r="AG210" s="131" t="s">
        <v>1636</v>
      </c>
      <c r="AH210" s="146"/>
    </row>
    <row r="211" spans="27:34" x14ac:dyDescent="0.35">
      <c r="AA211" s="51" t="s">
        <v>1103</v>
      </c>
      <c r="AB211" s="51" t="s">
        <v>4649</v>
      </c>
      <c r="AC211" s="51" t="s">
        <v>2485</v>
      </c>
      <c r="AD211" s="132" t="s">
        <v>2334</v>
      </c>
      <c r="AE211" s="50" t="s">
        <v>3168</v>
      </c>
      <c r="AF211" s="133">
        <v>28</v>
      </c>
      <c r="AG211" s="131" t="s">
        <v>2353</v>
      </c>
      <c r="AH211" s="146"/>
    </row>
    <row r="212" spans="27:34" x14ac:dyDescent="0.35">
      <c r="AA212" s="51" t="s">
        <v>1103</v>
      </c>
      <c r="AB212" s="51" t="s">
        <v>4670</v>
      </c>
      <c r="AC212" s="51" t="s">
        <v>1477</v>
      </c>
      <c r="AD212" s="132" t="s">
        <v>3144</v>
      </c>
      <c r="AE212" s="50" t="s">
        <v>3474</v>
      </c>
      <c r="AF212" s="130">
        <v>20</v>
      </c>
      <c r="AG212" s="131" t="s">
        <v>2353</v>
      </c>
      <c r="AH212" s="146"/>
    </row>
    <row r="213" spans="27:34" x14ac:dyDescent="0.35">
      <c r="AA213" s="51" t="s">
        <v>1103</v>
      </c>
      <c r="AB213" s="51" t="s">
        <v>4691</v>
      </c>
      <c r="AC213" s="51" t="s">
        <v>413</v>
      </c>
      <c r="AD213" s="132" t="s">
        <v>413</v>
      </c>
      <c r="AE213" s="50" t="s">
        <v>413</v>
      </c>
      <c r="AF213" s="130"/>
      <c r="AG213" s="131" t="s">
        <v>1636</v>
      </c>
      <c r="AH213" s="146"/>
    </row>
    <row r="214" spans="27:34" x14ac:dyDescent="0.35">
      <c r="AA214" s="51" t="s">
        <v>1103</v>
      </c>
      <c r="AB214" s="51" t="s">
        <v>4712</v>
      </c>
      <c r="AC214" s="51" t="s">
        <v>413</v>
      </c>
      <c r="AD214" s="129" t="s">
        <v>413</v>
      </c>
      <c r="AE214" s="50" t="s">
        <v>413</v>
      </c>
      <c r="AF214" s="130"/>
      <c r="AG214" s="131" t="s">
        <v>1636</v>
      </c>
      <c r="AH214" s="146"/>
    </row>
    <row r="215" spans="27:34" x14ac:dyDescent="0.35">
      <c r="AA215" s="51" t="s">
        <v>1105</v>
      </c>
      <c r="AB215" s="51" t="s">
        <v>4648</v>
      </c>
      <c r="AC215" s="51" t="s">
        <v>824</v>
      </c>
      <c r="AD215" s="132" t="s">
        <v>1133</v>
      </c>
      <c r="AE215" s="50" t="s">
        <v>3613</v>
      </c>
      <c r="AF215" s="130">
        <v>19</v>
      </c>
      <c r="AG215" s="131" t="s">
        <v>2353</v>
      </c>
      <c r="AH215" s="146"/>
    </row>
    <row r="216" spans="27:34" x14ac:dyDescent="0.35">
      <c r="AA216" s="51" t="s">
        <v>1105</v>
      </c>
      <c r="AB216" s="51" t="s">
        <v>4669</v>
      </c>
      <c r="AC216" s="51" t="s">
        <v>829</v>
      </c>
      <c r="AD216" s="132" t="s">
        <v>2793</v>
      </c>
      <c r="AE216" s="50" t="s">
        <v>2515</v>
      </c>
      <c r="AF216" s="130">
        <v>30</v>
      </c>
      <c r="AG216" s="131" t="s">
        <v>2353</v>
      </c>
      <c r="AH216" s="146"/>
    </row>
    <row r="217" spans="27:34" x14ac:dyDescent="0.35">
      <c r="AA217" s="51" t="s">
        <v>1105</v>
      </c>
      <c r="AB217" s="51" t="s">
        <v>4690</v>
      </c>
      <c r="AC217" s="51" t="s">
        <v>413</v>
      </c>
      <c r="AD217" s="132" t="s">
        <v>413</v>
      </c>
      <c r="AE217" s="50" t="s">
        <v>413</v>
      </c>
      <c r="AF217" s="130"/>
      <c r="AG217" s="131" t="s">
        <v>1636</v>
      </c>
      <c r="AH217" s="146"/>
    </row>
    <row r="218" spans="27:34" x14ac:dyDescent="0.35">
      <c r="AA218" s="51" t="s">
        <v>1105</v>
      </c>
      <c r="AB218" s="51" t="s">
        <v>4711</v>
      </c>
      <c r="AC218" s="51" t="s">
        <v>413</v>
      </c>
      <c r="AD218" s="129" t="s">
        <v>413</v>
      </c>
      <c r="AE218" s="50" t="s">
        <v>413</v>
      </c>
      <c r="AF218" s="130"/>
      <c r="AG218" s="131" t="s">
        <v>1636</v>
      </c>
      <c r="AH218" s="146"/>
    </row>
    <row r="219" spans="27:34" x14ac:dyDescent="0.35">
      <c r="AA219" s="51" t="s">
        <v>1107</v>
      </c>
      <c r="AB219" s="51" t="s">
        <v>4647</v>
      </c>
      <c r="AC219" s="51" t="s">
        <v>413</v>
      </c>
      <c r="AD219" s="132" t="s">
        <v>413</v>
      </c>
      <c r="AE219" s="50" t="s">
        <v>413</v>
      </c>
      <c r="AF219" s="130"/>
      <c r="AG219" s="131" t="s">
        <v>1636</v>
      </c>
      <c r="AH219" s="146"/>
    </row>
    <row r="220" spans="27:34" x14ac:dyDescent="0.35">
      <c r="AA220" s="51" t="s">
        <v>1107</v>
      </c>
      <c r="AB220" s="51" t="s">
        <v>4668</v>
      </c>
      <c r="AC220" s="51" t="s">
        <v>413</v>
      </c>
      <c r="AD220" s="132" t="s">
        <v>413</v>
      </c>
      <c r="AE220" s="50" t="s">
        <v>413</v>
      </c>
      <c r="AF220" s="130"/>
      <c r="AG220" s="131" t="s">
        <v>1636</v>
      </c>
      <c r="AH220" s="146"/>
    </row>
    <row r="221" spans="27:34" x14ac:dyDescent="0.35">
      <c r="AA221" s="51" t="s">
        <v>1107</v>
      </c>
      <c r="AB221" s="51" t="s">
        <v>4689</v>
      </c>
      <c r="AC221" s="51" t="s">
        <v>413</v>
      </c>
      <c r="AD221" s="132" t="s">
        <v>413</v>
      </c>
      <c r="AE221" s="50" t="s">
        <v>413</v>
      </c>
      <c r="AF221" s="130"/>
      <c r="AG221" s="131" t="s">
        <v>1636</v>
      </c>
      <c r="AH221" s="146"/>
    </row>
    <row r="222" spans="27:34" x14ac:dyDescent="0.35">
      <c r="AA222" s="51" t="s">
        <v>1107</v>
      </c>
      <c r="AB222" s="51" t="s">
        <v>4710</v>
      </c>
      <c r="AC222" s="51" t="s">
        <v>1636</v>
      </c>
      <c r="AD222" s="129" t="s">
        <v>1636</v>
      </c>
      <c r="AE222" s="50"/>
      <c r="AF222" s="130"/>
      <c r="AG222" s="131" t="s">
        <v>2353</v>
      </c>
      <c r="AH222" s="146"/>
    </row>
    <row r="223" spans="27:34" x14ac:dyDescent="0.35">
      <c r="AA223" s="51" t="s">
        <v>1109</v>
      </c>
      <c r="AB223" s="51" t="s">
        <v>4660</v>
      </c>
      <c r="AC223" s="51" t="s">
        <v>413</v>
      </c>
      <c r="AD223" s="132" t="s">
        <v>413</v>
      </c>
      <c r="AE223" s="50" t="s">
        <v>413</v>
      </c>
      <c r="AF223" s="130"/>
      <c r="AG223" s="131" t="s">
        <v>1636</v>
      </c>
      <c r="AH223" s="146"/>
    </row>
    <row r="224" spans="27:34" x14ac:dyDescent="0.35">
      <c r="AA224" s="51" t="s">
        <v>1109</v>
      </c>
      <c r="AB224" s="51" t="s">
        <v>4681</v>
      </c>
      <c r="AC224" s="51" t="s">
        <v>413</v>
      </c>
      <c r="AD224" s="132" t="s">
        <v>413</v>
      </c>
      <c r="AE224" s="50" t="s">
        <v>413</v>
      </c>
      <c r="AF224" s="130"/>
      <c r="AG224" s="131" t="s">
        <v>1636</v>
      </c>
      <c r="AH224" s="146"/>
    </row>
    <row r="225" spans="27:34" x14ac:dyDescent="0.35">
      <c r="AA225" s="51" t="s">
        <v>1109</v>
      </c>
      <c r="AB225" s="51" t="s">
        <v>4702</v>
      </c>
      <c r="AC225" s="51" t="s">
        <v>413</v>
      </c>
      <c r="AD225" s="132" t="s">
        <v>413</v>
      </c>
      <c r="AE225" s="50" t="s">
        <v>413</v>
      </c>
      <c r="AF225" s="130"/>
      <c r="AG225" s="131" t="s">
        <v>1636</v>
      </c>
      <c r="AH225" s="146"/>
    </row>
    <row r="226" spans="27:34" x14ac:dyDescent="0.35">
      <c r="AA226" s="51" t="s">
        <v>1112</v>
      </c>
      <c r="AB226" s="51" t="s">
        <v>4659</v>
      </c>
      <c r="AC226" s="51" t="s">
        <v>413</v>
      </c>
      <c r="AD226" s="132" t="s">
        <v>413</v>
      </c>
      <c r="AE226" s="50" t="s">
        <v>413</v>
      </c>
      <c r="AF226" s="130"/>
      <c r="AG226" s="131" t="s">
        <v>1636</v>
      </c>
      <c r="AH226" s="146"/>
    </row>
    <row r="227" spans="27:34" x14ac:dyDescent="0.35">
      <c r="AA227" s="51" t="s">
        <v>1112</v>
      </c>
      <c r="AB227" s="51" t="s">
        <v>4680</v>
      </c>
      <c r="AC227" s="51" t="s">
        <v>413</v>
      </c>
      <c r="AD227" s="132" t="s">
        <v>413</v>
      </c>
      <c r="AE227" s="50" t="s">
        <v>413</v>
      </c>
      <c r="AF227" s="130"/>
      <c r="AG227" s="131" t="s">
        <v>1636</v>
      </c>
      <c r="AH227" s="146"/>
    </row>
    <row r="228" spans="27:34" x14ac:dyDescent="0.35">
      <c r="AA228" s="51" t="s">
        <v>1112</v>
      </c>
      <c r="AB228" s="51" t="s">
        <v>4701</v>
      </c>
      <c r="AC228" s="51" t="s">
        <v>413</v>
      </c>
      <c r="AD228" s="132" t="s">
        <v>413</v>
      </c>
      <c r="AE228" s="50" t="s">
        <v>413</v>
      </c>
      <c r="AF228" s="130"/>
      <c r="AG228" s="131" t="s">
        <v>1636</v>
      </c>
      <c r="AH228" s="146"/>
    </row>
    <row r="229" spans="27:34" x14ac:dyDescent="0.35">
      <c r="AA229" s="51" t="s">
        <v>1112</v>
      </c>
      <c r="AB229" s="51" t="s">
        <v>4722</v>
      </c>
      <c r="AC229" s="51" t="s">
        <v>413</v>
      </c>
      <c r="AD229" s="129" t="s">
        <v>413</v>
      </c>
      <c r="AE229" s="50" t="s">
        <v>413</v>
      </c>
      <c r="AF229" s="130"/>
      <c r="AG229" s="131" t="s">
        <v>1636</v>
      </c>
      <c r="AH229" s="146"/>
    </row>
    <row r="230" spans="27:34" x14ac:dyDescent="0.35">
      <c r="AA230" s="41" t="s">
        <v>1112</v>
      </c>
      <c r="AB230" s="41" t="s">
        <v>4900</v>
      </c>
      <c r="AC230" s="41" t="s">
        <v>413</v>
      </c>
      <c r="AD230" s="112" t="s">
        <v>413</v>
      </c>
      <c r="AE230" s="50" t="s">
        <v>413</v>
      </c>
      <c r="AF230" s="133"/>
      <c r="AG230" s="131" t="s">
        <v>1636</v>
      </c>
      <c r="AH230" s="146"/>
    </row>
    <row r="231" spans="27:34" x14ac:dyDescent="0.35">
      <c r="AA231" s="51" t="s">
        <v>1115</v>
      </c>
      <c r="AB231" s="51" t="s">
        <v>4658</v>
      </c>
      <c r="AC231" s="51" t="s">
        <v>413</v>
      </c>
      <c r="AD231" s="132" t="s">
        <v>413</v>
      </c>
      <c r="AE231" s="50" t="s">
        <v>413</v>
      </c>
      <c r="AF231" s="133"/>
      <c r="AG231" s="131" t="s">
        <v>1636</v>
      </c>
      <c r="AH231" s="146"/>
    </row>
    <row r="232" spans="27:34" x14ac:dyDescent="0.35">
      <c r="AA232" s="51" t="s">
        <v>1115</v>
      </c>
      <c r="AB232" s="51" t="s">
        <v>4679</v>
      </c>
      <c r="AC232" s="51" t="s">
        <v>413</v>
      </c>
      <c r="AD232" s="132" t="s">
        <v>413</v>
      </c>
      <c r="AE232" s="50" t="s">
        <v>413</v>
      </c>
      <c r="AF232" s="133"/>
      <c r="AG232" s="131" t="s">
        <v>1636</v>
      </c>
      <c r="AH232" s="146"/>
    </row>
    <row r="233" spans="27:34" x14ac:dyDescent="0.35">
      <c r="AA233" s="51" t="s">
        <v>1115</v>
      </c>
      <c r="AB233" s="51" t="s">
        <v>4700</v>
      </c>
      <c r="AC233" s="51" t="s">
        <v>413</v>
      </c>
      <c r="AD233" s="132" t="s">
        <v>413</v>
      </c>
      <c r="AE233" s="50" t="s">
        <v>413</v>
      </c>
      <c r="AF233" s="130"/>
      <c r="AG233" s="131" t="s">
        <v>1636</v>
      </c>
      <c r="AH233" s="146"/>
    </row>
    <row r="234" spans="27:34" x14ac:dyDescent="0.35">
      <c r="AA234" s="51" t="s">
        <v>1115</v>
      </c>
      <c r="AB234" s="51" t="s">
        <v>4721</v>
      </c>
      <c r="AC234" s="51" t="s">
        <v>413</v>
      </c>
      <c r="AD234" s="129" t="s">
        <v>413</v>
      </c>
      <c r="AE234" s="50" t="s">
        <v>413</v>
      </c>
      <c r="AF234" s="130"/>
      <c r="AG234" s="131" t="s">
        <v>1636</v>
      </c>
      <c r="AH234" s="146"/>
    </row>
    <row r="235" spans="27:34" x14ac:dyDescent="0.35">
      <c r="AA235" s="51" t="s">
        <v>1116</v>
      </c>
      <c r="AB235" s="51" t="s">
        <v>4657</v>
      </c>
      <c r="AC235" s="51" t="s">
        <v>413</v>
      </c>
      <c r="AD235" s="132" t="s">
        <v>413</v>
      </c>
      <c r="AE235" s="50" t="s">
        <v>413</v>
      </c>
      <c r="AF235" s="133"/>
      <c r="AG235" s="131" t="s">
        <v>1636</v>
      </c>
      <c r="AH235" s="146"/>
    </row>
    <row r="236" spans="27:34" x14ac:dyDescent="0.35">
      <c r="AA236" s="51" t="s">
        <v>1116</v>
      </c>
      <c r="AB236" s="51" t="s">
        <v>4678</v>
      </c>
      <c r="AC236" s="51" t="s">
        <v>413</v>
      </c>
      <c r="AD236" s="132" t="s">
        <v>413</v>
      </c>
      <c r="AE236" s="50" t="s">
        <v>413</v>
      </c>
      <c r="AF236" s="133"/>
      <c r="AG236" s="131" t="s">
        <v>1636</v>
      </c>
      <c r="AH236" s="146"/>
    </row>
    <row r="237" spans="27:34" x14ac:dyDescent="0.35">
      <c r="AA237" s="51" t="s">
        <v>1116</v>
      </c>
      <c r="AB237" s="51" t="s">
        <v>4699</v>
      </c>
      <c r="AC237" s="51" t="s">
        <v>413</v>
      </c>
      <c r="AD237" s="132" t="s">
        <v>413</v>
      </c>
      <c r="AE237" s="50" t="s">
        <v>413</v>
      </c>
      <c r="AF237" s="133"/>
      <c r="AG237" s="131" t="s">
        <v>1636</v>
      </c>
      <c r="AH237" s="146"/>
    </row>
    <row r="238" spans="27:34" x14ac:dyDescent="0.35">
      <c r="AA238" s="51" t="s">
        <v>1116</v>
      </c>
      <c r="AB238" s="51" t="s">
        <v>4720</v>
      </c>
      <c r="AC238" s="51" t="s">
        <v>413</v>
      </c>
      <c r="AD238" s="129" t="s">
        <v>413</v>
      </c>
      <c r="AE238" s="50" t="s">
        <v>413</v>
      </c>
      <c r="AF238" s="130"/>
      <c r="AG238" s="131" t="s">
        <v>1636</v>
      </c>
      <c r="AH238" s="146"/>
    </row>
    <row r="239" spans="27:34" x14ac:dyDescent="0.35">
      <c r="AA239" s="51" t="s">
        <v>1118</v>
      </c>
      <c r="AB239" s="51" t="s">
        <v>4656</v>
      </c>
      <c r="AC239" s="51" t="s">
        <v>413</v>
      </c>
      <c r="AD239" s="132" t="s">
        <v>413</v>
      </c>
      <c r="AE239" s="50" t="s">
        <v>413</v>
      </c>
      <c r="AF239" s="130"/>
      <c r="AG239" s="131" t="s">
        <v>1636</v>
      </c>
      <c r="AH239" s="146"/>
    </row>
    <row r="240" spans="27:34" x14ac:dyDescent="0.35">
      <c r="AA240" s="51" t="s">
        <v>1118</v>
      </c>
      <c r="AB240" s="51" t="s">
        <v>4677</v>
      </c>
      <c r="AC240" s="51" t="s">
        <v>413</v>
      </c>
      <c r="AD240" s="132" t="s">
        <v>413</v>
      </c>
      <c r="AE240" s="50" t="s">
        <v>413</v>
      </c>
      <c r="AF240" s="130"/>
      <c r="AG240" s="131" t="s">
        <v>1636</v>
      </c>
      <c r="AH240" s="146"/>
    </row>
    <row r="241" spans="27:34" x14ac:dyDescent="0.35">
      <c r="AA241" s="51" t="s">
        <v>1118</v>
      </c>
      <c r="AB241" s="51" t="s">
        <v>4698</v>
      </c>
      <c r="AC241" s="51" t="s">
        <v>413</v>
      </c>
      <c r="AD241" s="132" t="s">
        <v>413</v>
      </c>
      <c r="AE241" s="50" t="s">
        <v>413</v>
      </c>
      <c r="AF241" s="130"/>
      <c r="AG241" s="131" t="s">
        <v>1636</v>
      </c>
      <c r="AH241" s="146"/>
    </row>
    <row r="242" spans="27:34" x14ac:dyDescent="0.35">
      <c r="AA242" s="51" t="s">
        <v>1118</v>
      </c>
      <c r="AB242" s="51" t="s">
        <v>4719</v>
      </c>
      <c r="AC242" s="51" t="s">
        <v>413</v>
      </c>
      <c r="AD242" s="129" t="s">
        <v>413</v>
      </c>
      <c r="AE242" s="50" t="s">
        <v>413</v>
      </c>
      <c r="AF242" s="130"/>
      <c r="AG242" s="131" t="s">
        <v>1636</v>
      </c>
      <c r="AH242" s="146"/>
    </row>
    <row r="243" spans="27:34" x14ac:dyDescent="0.35">
      <c r="AA243" s="51" t="s">
        <v>1120</v>
      </c>
      <c r="AB243" s="51" t="s">
        <v>4655</v>
      </c>
      <c r="AC243" s="51" t="s">
        <v>413</v>
      </c>
      <c r="AD243" s="132" t="s">
        <v>413</v>
      </c>
      <c r="AE243" s="50" t="s">
        <v>413</v>
      </c>
      <c r="AF243" s="130"/>
      <c r="AG243" s="131" t="s">
        <v>1636</v>
      </c>
      <c r="AH243" s="146"/>
    </row>
    <row r="244" spans="27:34" x14ac:dyDescent="0.35">
      <c r="AA244" s="51" t="s">
        <v>1120</v>
      </c>
      <c r="AB244" s="51" t="s">
        <v>4676</v>
      </c>
      <c r="AC244" s="51" t="s">
        <v>413</v>
      </c>
      <c r="AD244" s="132" t="s">
        <v>413</v>
      </c>
      <c r="AE244" s="50" t="s">
        <v>413</v>
      </c>
      <c r="AF244" s="130"/>
      <c r="AG244" s="131" t="s">
        <v>1636</v>
      </c>
      <c r="AH244" s="146"/>
    </row>
    <row r="245" spans="27:34" x14ac:dyDescent="0.35">
      <c r="AA245" s="51" t="s">
        <v>1120</v>
      </c>
      <c r="AB245" s="51" t="s">
        <v>4697</v>
      </c>
      <c r="AC245" s="51" t="s">
        <v>413</v>
      </c>
      <c r="AD245" s="132" t="s">
        <v>413</v>
      </c>
      <c r="AE245" s="50" t="s">
        <v>413</v>
      </c>
      <c r="AF245" s="130"/>
      <c r="AG245" s="131" t="s">
        <v>1636</v>
      </c>
      <c r="AH245" s="146"/>
    </row>
    <row r="246" spans="27:34" x14ac:dyDescent="0.35">
      <c r="AA246" s="51" t="s">
        <v>1120</v>
      </c>
      <c r="AB246" s="51" t="s">
        <v>4718</v>
      </c>
      <c r="AC246" s="51" t="s">
        <v>413</v>
      </c>
      <c r="AD246" s="129" t="s">
        <v>413</v>
      </c>
      <c r="AE246" s="50" t="s">
        <v>413</v>
      </c>
      <c r="AF246" s="130"/>
      <c r="AG246" s="131" t="s">
        <v>1636</v>
      </c>
      <c r="AH246" s="146"/>
    </row>
    <row r="247" spans="27:34" x14ac:dyDescent="0.35">
      <c r="AA247" s="51" t="s">
        <v>1121</v>
      </c>
      <c r="AB247" s="51" t="s">
        <v>4654</v>
      </c>
      <c r="AC247" s="51" t="s">
        <v>413</v>
      </c>
      <c r="AD247" s="132" t="s">
        <v>413</v>
      </c>
      <c r="AE247" s="50" t="s">
        <v>413</v>
      </c>
      <c r="AF247" s="130"/>
      <c r="AG247" s="131" t="s">
        <v>1636</v>
      </c>
      <c r="AH247" s="146"/>
    </row>
    <row r="248" spans="27:34" x14ac:dyDescent="0.35">
      <c r="AA248" s="51" t="s">
        <v>1121</v>
      </c>
      <c r="AB248" s="51" t="s">
        <v>4675</v>
      </c>
      <c r="AC248" s="51" t="s">
        <v>413</v>
      </c>
      <c r="AD248" s="132" t="s">
        <v>413</v>
      </c>
      <c r="AE248" s="50" t="s">
        <v>413</v>
      </c>
      <c r="AF248" s="133"/>
      <c r="AG248" s="131" t="s">
        <v>1636</v>
      </c>
      <c r="AH248" s="146"/>
    </row>
    <row r="249" spans="27:34" x14ac:dyDescent="0.35">
      <c r="AA249" s="51" t="s">
        <v>1121</v>
      </c>
      <c r="AB249" s="51" t="s">
        <v>4696</v>
      </c>
      <c r="AC249" s="51" t="s">
        <v>413</v>
      </c>
      <c r="AD249" s="132" t="s">
        <v>413</v>
      </c>
      <c r="AE249" s="50" t="s">
        <v>413</v>
      </c>
      <c r="AF249" s="133"/>
      <c r="AG249" s="131" t="s">
        <v>1636</v>
      </c>
      <c r="AH249" s="146"/>
    </row>
    <row r="250" spans="27:34" x14ac:dyDescent="0.35">
      <c r="AA250" s="51" t="s">
        <v>1121</v>
      </c>
      <c r="AB250" s="51" t="s">
        <v>4717</v>
      </c>
      <c r="AC250" s="51" t="s">
        <v>413</v>
      </c>
      <c r="AD250" s="129" t="s">
        <v>413</v>
      </c>
      <c r="AE250" s="50" t="s">
        <v>413</v>
      </c>
      <c r="AF250" s="130"/>
      <c r="AG250" s="131" t="s">
        <v>1636</v>
      </c>
      <c r="AH250" s="146"/>
    </row>
    <row r="251" spans="27:34" x14ac:dyDescent="0.35">
      <c r="AA251" s="51" t="s">
        <v>1123</v>
      </c>
      <c r="AB251" s="51" t="s">
        <v>4667</v>
      </c>
      <c r="AC251" s="51" t="s">
        <v>1721</v>
      </c>
      <c r="AD251" s="132" t="s">
        <v>2109</v>
      </c>
      <c r="AE251" s="50" t="s">
        <v>3491</v>
      </c>
      <c r="AF251" s="130">
        <v>13</v>
      </c>
      <c r="AG251" s="131" t="s">
        <v>2353</v>
      </c>
      <c r="AH251" s="146"/>
    </row>
    <row r="252" spans="27:34" x14ac:dyDescent="0.35">
      <c r="AA252" s="51" t="s">
        <v>1123</v>
      </c>
      <c r="AB252" s="51" t="s">
        <v>4688</v>
      </c>
      <c r="AC252" s="51" t="s">
        <v>829</v>
      </c>
      <c r="AD252" s="132" t="s">
        <v>2793</v>
      </c>
      <c r="AE252" s="50" t="s">
        <v>2525</v>
      </c>
      <c r="AF252" s="130">
        <v>36</v>
      </c>
      <c r="AG252" s="131" t="s">
        <v>2353</v>
      </c>
      <c r="AH252" s="146"/>
    </row>
    <row r="253" spans="27:34" x14ac:dyDescent="0.35">
      <c r="AA253" s="51" t="s">
        <v>1123</v>
      </c>
      <c r="AB253" s="51" t="s">
        <v>4709</v>
      </c>
      <c r="AC253" s="51" t="s">
        <v>413</v>
      </c>
      <c r="AD253" s="132" t="s">
        <v>413</v>
      </c>
      <c r="AE253" s="50" t="s">
        <v>413</v>
      </c>
      <c r="AF253" s="130"/>
      <c r="AG253" s="131" t="s">
        <v>1636</v>
      </c>
      <c r="AH253" s="146"/>
    </row>
    <row r="254" spans="27:34" x14ac:dyDescent="0.35">
      <c r="AA254" s="51" t="s">
        <v>1123</v>
      </c>
      <c r="AB254" s="51" t="s">
        <v>4730</v>
      </c>
      <c r="AC254" s="51" t="s">
        <v>413</v>
      </c>
      <c r="AD254" s="129" t="s">
        <v>413</v>
      </c>
      <c r="AE254" s="50" t="s">
        <v>413</v>
      </c>
      <c r="AF254" s="130"/>
      <c r="AG254" s="131" t="s">
        <v>1636</v>
      </c>
      <c r="AH254" s="146"/>
    </row>
    <row r="255" spans="27:34" x14ac:dyDescent="0.35">
      <c r="AA255" s="51" t="s">
        <v>1125</v>
      </c>
      <c r="AB255" s="51" t="s">
        <v>4666</v>
      </c>
      <c r="AC255" s="51" t="s">
        <v>829</v>
      </c>
      <c r="AD255" s="132" t="s">
        <v>2793</v>
      </c>
      <c r="AE255" s="50" t="s">
        <v>3326</v>
      </c>
      <c r="AF255" s="130">
        <v>10</v>
      </c>
      <c r="AG255" s="131" t="s">
        <v>2353</v>
      </c>
      <c r="AH255" s="146"/>
    </row>
    <row r="256" spans="27:34" x14ac:dyDescent="0.35">
      <c r="AA256" s="51" t="s">
        <v>1125</v>
      </c>
      <c r="AB256" s="51" t="s">
        <v>4687</v>
      </c>
      <c r="AC256" s="51" t="s">
        <v>837</v>
      </c>
      <c r="AD256" s="132" t="s">
        <v>1117</v>
      </c>
      <c r="AE256" s="50" t="s">
        <v>3188</v>
      </c>
      <c r="AF256" s="133">
        <v>20</v>
      </c>
      <c r="AG256" s="131" t="s">
        <v>2353</v>
      </c>
      <c r="AH256" s="146"/>
    </row>
    <row r="257" spans="27:34" x14ac:dyDescent="0.35">
      <c r="AA257" s="51" t="s">
        <v>1125</v>
      </c>
      <c r="AB257" s="51" t="s">
        <v>4708</v>
      </c>
      <c r="AC257" s="51" t="s">
        <v>829</v>
      </c>
      <c r="AD257" s="132" t="s">
        <v>2793</v>
      </c>
      <c r="AE257" s="50" t="s">
        <v>3325</v>
      </c>
      <c r="AF257" s="130">
        <v>18</v>
      </c>
      <c r="AG257" s="131" t="s">
        <v>2353</v>
      </c>
      <c r="AH257" s="146"/>
    </row>
    <row r="258" spans="27:34" x14ac:dyDescent="0.35">
      <c r="AA258" s="51" t="s">
        <v>1125</v>
      </c>
      <c r="AB258" s="51" t="s">
        <v>4729</v>
      </c>
      <c r="AC258" s="51" t="s">
        <v>413</v>
      </c>
      <c r="AD258" s="129" t="s">
        <v>413</v>
      </c>
      <c r="AE258" s="50" t="s">
        <v>413</v>
      </c>
      <c r="AF258" s="130"/>
      <c r="AG258" s="131" t="s">
        <v>1636</v>
      </c>
      <c r="AH258" s="146"/>
    </row>
    <row r="259" spans="27:34" x14ac:dyDescent="0.35">
      <c r="AA259" s="51" t="s">
        <v>1126</v>
      </c>
      <c r="AB259" s="51" t="s">
        <v>4665</v>
      </c>
      <c r="AC259" s="51" t="s">
        <v>837</v>
      </c>
      <c r="AD259" s="129" t="s">
        <v>1146</v>
      </c>
      <c r="AE259" s="50" t="s">
        <v>2071</v>
      </c>
      <c r="AF259" s="133">
        <v>17</v>
      </c>
      <c r="AG259" s="131" t="s">
        <v>2353</v>
      </c>
      <c r="AH259" s="146"/>
    </row>
    <row r="260" spans="27:34" x14ac:dyDescent="0.35">
      <c r="AA260" s="51" t="s">
        <v>1126</v>
      </c>
      <c r="AB260" s="51" t="s">
        <v>4686</v>
      </c>
      <c r="AC260" s="51" t="s">
        <v>2090</v>
      </c>
      <c r="AD260" s="129" t="s">
        <v>2105</v>
      </c>
      <c r="AE260" s="50" t="s">
        <v>3614</v>
      </c>
      <c r="AF260" s="130">
        <v>20</v>
      </c>
      <c r="AG260" s="131" t="s">
        <v>2353</v>
      </c>
      <c r="AH260" s="146"/>
    </row>
    <row r="261" spans="27:34" x14ac:dyDescent="0.35">
      <c r="AA261" s="51" t="s">
        <v>1126</v>
      </c>
      <c r="AB261" s="51" t="s">
        <v>4707</v>
      </c>
      <c r="AC261" s="51" t="s">
        <v>413</v>
      </c>
      <c r="AD261" s="129" t="s">
        <v>413</v>
      </c>
      <c r="AE261" s="50" t="s">
        <v>413</v>
      </c>
      <c r="AF261" s="130"/>
      <c r="AG261" s="131" t="s">
        <v>1636</v>
      </c>
      <c r="AH261" s="146"/>
    </row>
    <row r="262" spans="27:34" x14ac:dyDescent="0.35">
      <c r="AA262" s="51" t="s">
        <v>1126</v>
      </c>
      <c r="AB262" s="51" t="s">
        <v>4728</v>
      </c>
      <c r="AC262" s="51" t="s">
        <v>413</v>
      </c>
      <c r="AD262" s="129" t="s">
        <v>413</v>
      </c>
      <c r="AE262" s="50" t="s">
        <v>413</v>
      </c>
      <c r="AF262" s="130"/>
      <c r="AG262" s="131" t="s">
        <v>1636</v>
      </c>
      <c r="AH262" s="146"/>
    </row>
    <row r="263" spans="27:34" x14ac:dyDescent="0.35">
      <c r="AA263" s="51" t="s">
        <v>1129</v>
      </c>
      <c r="AB263" s="51" t="s">
        <v>4664</v>
      </c>
      <c r="AC263" s="51" t="s">
        <v>829</v>
      </c>
      <c r="AD263" s="132" t="s">
        <v>1083</v>
      </c>
      <c r="AE263" s="50" t="s">
        <v>3145</v>
      </c>
      <c r="AF263" s="133">
        <v>24</v>
      </c>
      <c r="AG263" s="131" t="s">
        <v>2353</v>
      </c>
      <c r="AH263" s="146"/>
    </row>
    <row r="264" spans="27:34" x14ac:dyDescent="0.35">
      <c r="AA264" s="51" t="s">
        <v>1129</v>
      </c>
      <c r="AB264" s="51" t="s">
        <v>4685</v>
      </c>
      <c r="AC264" s="51" t="s">
        <v>1477</v>
      </c>
      <c r="AD264" s="132" t="s">
        <v>3144</v>
      </c>
      <c r="AE264" s="50" t="s">
        <v>2970</v>
      </c>
      <c r="AF264" s="130">
        <v>15</v>
      </c>
      <c r="AG264" s="131" t="s">
        <v>2353</v>
      </c>
      <c r="AH264" s="146"/>
    </row>
    <row r="265" spans="27:34" x14ac:dyDescent="0.35">
      <c r="AA265" s="51" t="s">
        <v>1129</v>
      </c>
      <c r="AB265" s="51" t="s">
        <v>4706</v>
      </c>
      <c r="AC265" s="51" t="s">
        <v>1477</v>
      </c>
      <c r="AD265" s="132" t="s">
        <v>2033</v>
      </c>
      <c r="AE265" s="50" t="s">
        <v>2528</v>
      </c>
      <c r="AF265" s="130">
        <v>10</v>
      </c>
      <c r="AG265" s="131" t="s">
        <v>2353</v>
      </c>
      <c r="AH265" s="146"/>
    </row>
    <row r="266" spans="27:34" x14ac:dyDescent="0.35">
      <c r="AA266" s="51" t="s">
        <v>1129</v>
      </c>
      <c r="AB266" s="51" t="s">
        <v>4727</v>
      </c>
      <c r="AC266" s="51" t="s">
        <v>413</v>
      </c>
      <c r="AD266" s="129" t="s">
        <v>413</v>
      </c>
      <c r="AE266" s="50" t="s">
        <v>413</v>
      </c>
      <c r="AF266" s="130"/>
      <c r="AG266" s="131" t="s">
        <v>1636</v>
      </c>
      <c r="AH266" s="146"/>
    </row>
    <row r="267" spans="27:34" x14ac:dyDescent="0.35">
      <c r="AA267" s="51" t="s">
        <v>1131</v>
      </c>
      <c r="AB267" s="51" t="s">
        <v>4663</v>
      </c>
      <c r="AC267" s="51" t="s">
        <v>1475</v>
      </c>
      <c r="AD267" s="132" t="s">
        <v>1631</v>
      </c>
      <c r="AE267" s="50" t="s">
        <v>3495</v>
      </c>
      <c r="AF267" s="130">
        <v>21</v>
      </c>
      <c r="AG267" s="131" t="s">
        <v>2353</v>
      </c>
      <c r="AH267" s="146"/>
    </row>
    <row r="268" spans="27:34" x14ac:dyDescent="0.35">
      <c r="AA268" s="51" t="s">
        <v>1131</v>
      </c>
      <c r="AB268" s="51" t="s">
        <v>4684</v>
      </c>
      <c r="AC268" s="51" t="s">
        <v>1475</v>
      </c>
      <c r="AD268" s="132" t="s">
        <v>1631</v>
      </c>
      <c r="AE268" s="50" t="s">
        <v>3346</v>
      </c>
      <c r="AF268" s="130">
        <v>28</v>
      </c>
      <c r="AG268" s="131" t="s">
        <v>2353</v>
      </c>
      <c r="AH268" s="146"/>
    </row>
    <row r="269" spans="27:34" x14ac:dyDescent="0.35">
      <c r="AA269" s="51" t="s">
        <v>1131</v>
      </c>
      <c r="AB269" s="51" t="s">
        <v>4705</v>
      </c>
      <c r="AC269" s="51" t="s">
        <v>413</v>
      </c>
      <c r="AD269" s="132" t="s">
        <v>413</v>
      </c>
      <c r="AE269" s="50" t="s">
        <v>413</v>
      </c>
      <c r="AF269" s="130"/>
      <c r="AG269" s="131" t="s">
        <v>1636</v>
      </c>
      <c r="AH269" s="146"/>
    </row>
    <row r="270" spans="27:34" x14ac:dyDescent="0.35">
      <c r="AA270" s="51" t="s">
        <v>1131</v>
      </c>
      <c r="AB270" s="51" t="s">
        <v>4726</v>
      </c>
      <c r="AC270" s="51" t="s">
        <v>413</v>
      </c>
      <c r="AD270" s="129" t="s">
        <v>413</v>
      </c>
      <c r="AE270" s="50" t="s">
        <v>413</v>
      </c>
      <c r="AF270" s="130"/>
      <c r="AG270" s="131" t="s">
        <v>1636</v>
      </c>
      <c r="AH270" s="146"/>
    </row>
    <row r="271" spans="27:34" x14ac:dyDescent="0.35">
      <c r="AA271" s="51" t="s">
        <v>1134</v>
      </c>
      <c r="AB271" s="51" t="s">
        <v>4662</v>
      </c>
      <c r="AC271" s="51" t="s">
        <v>413</v>
      </c>
      <c r="AD271" s="129" t="s">
        <v>413</v>
      </c>
      <c r="AE271" s="50" t="s">
        <v>413</v>
      </c>
      <c r="AF271" s="130"/>
      <c r="AG271" s="131" t="s">
        <v>1636</v>
      </c>
      <c r="AH271" s="146"/>
    </row>
    <row r="272" spans="27:34" x14ac:dyDescent="0.35">
      <c r="AA272" s="51" t="s">
        <v>1134</v>
      </c>
      <c r="AB272" s="51" t="s">
        <v>4683</v>
      </c>
      <c r="AC272" s="51" t="s">
        <v>413</v>
      </c>
      <c r="AD272" s="129" t="s">
        <v>413</v>
      </c>
      <c r="AE272" s="50" t="s">
        <v>413</v>
      </c>
      <c r="AF272" s="130"/>
      <c r="AG272" s="131" t="s">
        <v>1636</v>
      </c>
      <c r="AH272" s="146"/>
    </row>
    <row r="273" spans="27:34" x14ac:dyDescent="0.35">
      <c r="AA273" s="51" t="s">
        <v>1134</v>
      </c>
      <c r="AB273" s="51" t="s">
        <v>4704</v>
      </c>
      <c r="AC273" s="51" t="s">
        <v>413</v>
      </c>
      <c r="AD273" s="129" t="s">
        <v>413</v>
      </c>
      <c r="AE273" s="50" t="s">
        <v>413</v>
      </c>
      <c r="AF273" s="130"/>
      <c r="AG273" s="131" t="s">
        <v>1636</v>
      </c>
      <c r="AH273" s="146"/>
    </row>
    <row r="274" spans="27:34" x14ac:dyDescent="0.35">
      <c r="AA274" s="51" t="s">
        <v>1134</v>
      </c>
      <c r="AB274" s="51" t="s">
        <v>4725</v>
      </c>
      <c r="AC274" s="51" t="s">
        <v>413</v>
      </c>
      <c r="AD274" s="129" t="s">
        <v>413</v>
      </c>
      <c r="AE274" s="50" t="s">
        <v>413</v>
      </c>
      <c r="AF274" s="130"/>
      <c r="AG274" s="131" t="s">
        <v>1636</v>
      </c>
      <c r="AH274" s="146"/>
    </row>
    <row r="275" spans="27:34" x14ac:dyDescent="0.35">
      <c r="AA275" s="51" t="s">
        <v>1135</v>
      </c>
      <c r="AB275" s="51" t="s">
        <v>4661</v>
      </c>
      <c r="AC275" s="51" t="s">
        <v>413</v>
      </c>
      <c r="AD275" s="129" t="s">
        <v>413</v>
      </c>
      <c r="AE275" s="50" t="s">
        <v>413</v>
      </c>
      <c r="AF275" s="130"/>
      <c r="AG275" s="131" t="s">
        <v>1636</v>
      </c>
      <c r="AH275" s="146"/>
    </row>
    <row r="276" spans="27:34" x14ac:dyDescent="0.35">
      <c r="AA276" s="51" t="s">
        <v>1135</v>
      </c>
      <c r="AB276" s="51" t="s">
        <v>4682</v>
      </c>
      <c r="AC276" s="51" t="s">
        <v>413</v>
      </c>
      <c r="AD276" s="129" t="s">
        <v>413</v>
      </c>
      <c r="AE276" s="50" t="s">
        <v>413</v>
      </c>
      <c r="AF276" s="130"/>
      <c r="AG276" s="131" t="s">
        <v>1636</v>
      </c>
      <c r="AH276" s="146"/>
    </row>
    <row r="277" spans="27:34" x14ac:dyDescent="0.35">
      <c r="AA277" s="51" t="s">
        <v>1135</v>
      </c>
      <c r="AB277" s="51" t="s">
        <v>4703</v>
      </c>
      <c r="AC277" s="51" t="s">
        <v>413</v>
      </c>
      <c r="AD277" s="129" t="s">
        <v>413</v>
      </c>
      <c r="AE277" s="50" t="s">
        <v>413</v>
      </c>
      <c r="AF277" s="130"/>
      <c r="AG277" s="131" t="s">
        <v>1636</v>
      </c>
      <c r="AH277" s="146"/>
    </row>
    <row r="278" spans="27:34" x14ac:dyDescent="0.35">
      <c r="AA278" s="51" t="s">
        <v>1135</v>
      </c>
      <c r="AB278" s="51" t="s">
        <v>4724</v>
      </c>
      <c r="AC278" s="51" t="s">
        <v>413</v>
      </c>
      <c r="AD278" s="129" t="s">
        <v>413</v>
      </c>
      <c r="AE278" s="50" t="s">
        <v>413</v>
      </c>
      <c r="AF278" s="130"/>
      <c r="AG278" s="131" t="s">
        <v>1636</v>
      </c>
      <c r="AH278" s="146"/>
    </row>
    <row r="279" spans="27:34" x14ac:dyDescent="0.35">
      <c r="AA279" s="51" t="s">
        <v>1136</v>
      </c>
      <c r="AB279" s="51" t="s">
        <v>4569</v>
      </c>
      <c r="AC279" s="51" t="s">
        <v>829</v>
      </c>
      <c r="AD279" s="132" t="s">
        <v>1158</v>
      </c>
      <c r="AE279" s="50" t="s">
        <v>3615</v>
      </c>
      <c r="AF279" s="130">
        <v>19</v>
      </c>
      <c r="AG279" s="131" t="s">
        <v>2353</v>
      </c>
      <c r="AH279" s="146"/>
    </row>
    <row r="280" spans="27:34" x14ac:dyDescent="0.35">
      <c r="AA280" s="51" t="s">
        <v>1136</v>
      </c>
      <c r="AB280" s="51" t="s">
        <v>4590</v>
      </c>
      <c r="AC280" s="51" t="s">
        <v>824</v>
      </c>
      <c r="AD280" s="132" t="s">
        <v>1133</v>
      </c>
      <c r="AE280" s="50" t="s">
        <v>3616</v>
      </c>
      <c r="AF280" s="130">
        <v>21</v>
      </c>
      <c r="AG280" s="131" t="s">
        <v>2353</v>
      </c>
      <c r="AH280" s="146"/>
    </row>
    <row r="281" spans="27:34" x14ac:dyDescent="0.35">
      <c r="AA281" s="51" t="s">
        <v>1136</v>
      </c>
      <c r="AB281" s="51" t="s">
        <v>4611</v>
      </c>
      <c r="AC281" s="51" t="s">
        <v>2090</v>
      </c>
      <c r="AD281" s="132" t="s">
        <v>2105</v>
      </c>
      <c r="AE281" s="50" t="s">
        <v>3606</v>
      </c>
      <c r="AF281" s="130">
        <v>9</v>
      </c>
      <c r="AG281" s="131" t="s">
        <v>2353</v>
      </c>
      <c r="AH281" s="146"/>
    </row>
    <row r="282" spans="27:34" x14ac:dyDescent="0.35">
      <c r="AA282" s="51" t="s">
        <v>1136</v>
      </c>
      <c r="AB282" s="51" t="s">
        <v>4632</v>
      </c>
      <c r="AC282" s="51" t="s">
        <v>413</v>
      </c>
      <c r="AD282" s="129" t="s">
        <v>413</v>
      </c>
      <c r="AE282" s="50" t="s">
        <v>413</v>
      </c>
      <c r="AF282" s="130"/>
      <c r="AG282" s="131" t="s">
        <v>1636</v>
      </c>
      <c r="AH282" s="146"/>
    </row>
    <row r="283" spans="27:34" x14ac:dyDescent="0.35">
      <c r="AA283" s="51" t="s">
        <v>1139</v>
      </c>
      <c r="AB283" s="51" t="s">
        <v>4568</v>
      </c>
      <c r="AC283" s="128" t="s">
        <v>1475</v>
      </c>
      <c r="AD283" s="129" t="s">
        <v>1634</v>
      </c>
      <c r="AE283" s="50" t="s">
        <v>3617</v>
      </c>
      <c r="AF283" s="130">
        <v>17</v>
      </c>
      <c r="AG283" s="131" t="s">
        <v>2353</v>
      </c>
      <c r="AH283" s="146"/>
    </row>
    <row r="284" spans="27:34" x14ac:dyDescent="0.35">
      <c r="AA284" s="51" t="s">
        <v>1139</v>
      </c>
      <c r="AB284" s="51" t="s">
        <v>4589</v>
      </c>
      <c r="AC284" s="128" t="s">
        <v>829</v>
      </c>
      <c r="AD284" s="129" t="s">
        <v>1158</v>
      </c>
      <c r="AE284" s="50" t="s">
        <v>3615</v>
      </c>
      <c r="AF284" s="130">
        <v>31</v>
      </c>
      <c r="AG284" s="131" t="s">
        <v>2353</v>
      </c>
      <c r="AH284" s="146"/>
    </row>
    <row r="285" spans="27:34" x14ac:dyDescent="0.35">
      <c r="AA285" s="51" t="s">
        <v>1139</v>
      </c>
      <c r="AB285" s="51" t="s">
        <v>4610</v>
      </c>
      <c r="AC285" s="128" t="s">
        <v>413</v>
      </c>
      <c r="AD285" s="129" t="s">
        <v>413</v>
      </c>
      <c r="AE285" s="50" t="s">
        <v>413</v>
      </c>
      <c r="AF285" s="130"/>
      <c r="AG285" s="131" t="s">
        <v>1636</v>
      </c>
      <c r="AH285" s="146"/>
    </row>
    <row r="286" spans="27:34" x14ac:dyDescent="0.35">
      <c r="AA286" s="51" t="s">
        <v>1139</v>
      </c>
      <c r="AB286" s="51" t="s">
        <v>4631</v>
      </c>
      <c r="AC286" s="128" t="s">
        <v>413</v>
      </c>
      <c r="AD286" s="129" t="s">
        <v>413</v>
      </c>
      <c r="AE286" s="50" t="s">
        <v>413</v>
      </c>
      <c r="AF286" s="130"/>
      <c r="AG286" s="131" t="s">
        <v>1636</v>
      </c>
      <c r="AH286" s="146"/>
    </row>
    <row r="287" spans="27:34" x14ac:dyDescent="0.35">
      <c r="AA287" s="51" t="s">
        <v>1140</v>
      </c>
      <c r="AB287" s="51" t="s">
        <v>4567</v>
      </c>
      <c r="AC287" s="128" t="s">
        <v>1475</v>
      </c>
      <c r="AD287" s="129" t="s">
        <v>1634</v>
      </c>
      <c r="AE287" s="50" t="s">
        <v>3617</v>
      </c>
      <c r="AF287" s="130">
        <v>49</v>
      </c>
      <c r="AG287" s="131" t="s">
        <v>2353</v>
      </c>
      <c r="AH287" s="146"/>
    </row>
    <row r="288" spans="27:34" x14ac:dyDescent="0.35">
      <c r="AA288" s="51" t="s">
        <v>1140</v>
      </c>
      <c r="AB288" s="51" t="s">
        <v>4588</v>
      </c>
      <c r="AC288" s="128" t="s">
        <v>413</v>
      </c>
      <c r="AD288" s="129" t="s">
        <v>413</v>
      </c>
      <c r="AE288" s="50" t="s">
        <v>413</v>
      </c>
      <c r="AF288" s="130"/>
      <c r="AG288" s="131" t="s">
        <v>1636</v>
      </c>
      <c r="AH288" s="146"/>
    </row>
    <row r="289" spans="27:34" x14ac:dyDescent="0.35">
      <c r="AA289" s="51" t="s">
        <v>1140</v>
      </c>
      <c r="AB289" s="51" t="s">
        <v>4609</v>
      </c>
      <c r="AC289" s="128" t="s">
        <v>413</v>
      </c>
      <c r="AD289" s="129" t="s">
        <v>413</v>
      </c>
      <c r="AE289" s="50" t="s">
        <v>413</v>
      </c>
      <c r="AF289" s="130"/>
      <c r="AG289" s="131" t="s">
        <v>1636</v>
      </c>
      <c r="AH289" s="146"/>
    </row>
    <row r="290" spans="27:34" x14ac:dyDescent="0.35">
      <c r="AA290" s="51" t="s">
        <v>1140</v>
      </c>
      <c r="AB290" s="51" t="s">
        <v>4630</v>
      </c>
      <c r="AC290" s="128" t="s">
        <v>413</v>
      </c>
      <c r="AD290" s="129" t="s">
        <v>413</v>
      </c>
      <c r="AE290" s="50" t="s">
        <v>413</v>
      </c>
      <c r="AF290" s="130"/>
      <c r="AG290" s="131" t="s">
        <v>1636</v>
      </c>
      <c r="AH290" s="146"/>
    </row>
    <row r="291" spans="27:34" x14ac:dyDescent="0.35">
      <c r="AA291" s="51" t="s">
        <v>1141</v>
      </c>
      <c r="AB291" s="51" t="s">
        <v>4566</v>
      </c>
      <c r="AC291" s="128" t="s">
        <v>819</v>
      </c>
      <c r="AD291" s="129" t="s">
        <v>2979</v>
      </c>
      <c r="AE291" s="50" t="s">
        <v>3618</v>
      </c>
      <c r="AF291" s="130">
        <v>49</v>
      </c>
      <c r="AG291" s="131" t="s">
        <v>2353</v>
      </c>
      <c r="AH291" s="146"/>
    </row>
    <row r="292" spans="27:34" x14ac:dyDescent="0.35">
      <c r="AA292" s="51" t="s">
        <v>1141</v>
      </c>
      <c r="AB292" s="51" t="s">
        <v>4587</v>
      </c>
      <c r="AC292" s="128" t="s">
        <v>413</v>
      </c>
      <c r="AD292" s="129" t="s">
        <v>413</v>
      </c>
      <c r="AE292" s="50" t="s">
        <v>413</v>
      </c>
      <c r="AF292" s="130"/>
      <c r="AG292" s="131" t="s">
        <v>1636</v>
      </c>
      <c r="AH292" s="146"/>
    </row>
    <row r="293" spans="27:34" x14ac:dyDescent="0.35">
      <c r="AA293" s="51" t="s">
        <v>1141</v>
      </c>
      <c r="AB293" s="51" t="s">
        <v>4608</v>
      </c>
      <c r="AC293" s="128" t="s">
        <v>413</v>
      </c>
      <c r="AD293" s="129" t="s">
        <v>413</v>
      </c>
      <c r="AE293" s="50" t="s">
        <v>413</v>
      </c>
      <c r="AF293" s="130"/>
      <c r="AG293" s="131" t="s">
        <v>1636</v>
      </c>
      <c r="AH293" s="146"/>
    </row>
    <row r="294" spans="27:34" x14ac:dyDescent="0.35">
      <c r="AA294" s="51" t="s">
        <v>1141</v>
      </c>
      <c r="AB294" s="51" t="s">
        <v>4629</v>
      </c>
      <c r="AC294" s="128" t="s">
        <v>413</v>
      </c>
      <c r="AD294" s="129" t="s">
        <v>413</v>
      </c>
      <c r="AE294" s="50" t="s">
        <v>413</v>
      </c>
      <c r="AF294" s="130"/>
      <c r="AG294" s="131" t="s">
        <v>1636</v>
      </c>
      <c r="AH294" s="146"/>
    </row>
    <row r="295" spans="27:34" x14ac:dyDescent="0.35">
      <c r="AA295" s="51" t="s">
        <v>1142</v>
      </c>
      <c r="AB295" s="51" t="s">
        <v>4565</v>
      </c>
      <c r="AC295" s="128" t="s">
        <v>1477</v>
      </c>
      <c r="AD295" s="129" t="s">
        <v>3144</v>
      </c>
      <c r="AE295" s="50" t="s">
        <v>1889</v>
      </c>
      <c r="AF295" s="130">
        <v>10</v>
      </c>
      <c r="AG295" s="131" t="s">
        <v>2353</v>
      </c>
      <c r="AH295" s="146"/>
    </row>
    <row r="296" spans="27:34" x14ac:dyDescent="0.35">
      <c r="AA296" s="51" t="s">
        <v>1142</v>
      </c>
      <c r="AB296" s="51" t="s">
        <v>4586</v>
      </c>
      <c r="AC296" s="128" t="s">
        <v>1475</v>
      </c>
      <c r="AD296" s="129" t="s">
        <v>1631</v>
      </c>
      <c r="AE296" s="50" t="s">
        <v>3346</v>
      </c>
      <c r="AF296" s="130">
        <v>39</v>
      </c>
      <c r="AG296" s="131" t="s">
        <v>2353</v>
      </c>
      <c r="AH296" s="146"/>
    </row>
    <row r="297" spans="27:34" x14ac:dyDescent="0.35">
      <c r="AA297" s="51" t="s">
        <v>1142</v>
      </c>
      <c r="AB297" s="51" t="s">
        <v>4607</v>
      </c>
      <c r="AC297" s="128" t="s">
        <v>413</v>
      </c>
      <c r="AD297" s="129" t="s">
        <v>413</v>
      </c>
      <c r="AE297" s="50" t="s">
        <v>413</v>
      </c>
      <c r="AF297" s="130"/>
      <c r="AG297" s="131" t="s">
        <v>1636</v>
      </c>
      <c r="AH297" s="146"/>
    </row>
    <row r="298" spans="27:34" x14ac:dyDescent="0.35">
      <c r="AA298" s="51" t="s">
        <v>1142</v>
      </c>
      <c r="AB298" s="51" t="s">
        <v>4628</v>
      </c>
      <c r="AC298" s="128" t="s">
        <v>413</v>
      </c>
      <c r="AD298" s="129" t="s">
        <v>413</v>
      </c>
      <c r="AE298" s="50" t="s">
        <v>413</v>
      </c>
      <c r="AF298" s="130"/>
      <c r="AG298" s="131" t="s">
        <v>1636</v>
      </c>
      <c r="AH298" s="146"/>
    </row>
    <row r="299" spans="27:34" x14ac:dyDescent="0.35">
      <c r="AA299" s="51" t="s">
        <v>1144</v>
      </c>
      <c r="AB299" s="51" t="s">
        <v>4564</v>
      </c>
      <c r="AC299" s="128" t="s">
        <v>2092</v>
      </c>
      <c r="AD299" s="129" t="s">
        <v>2100</v>
      </c>
      <c r="AE299" s="50" t="s">
        <v>3619</v>
      </c>
      <c r="AF299" s="130">
        <v>44</v>
      </c>
      <c r="AG299" s="131" t="s">
        <v>2353</v>
      </c>
      <c r="AH299" s="146"/>
    </row>
    <row r="300" spans="27:34" x14ac:dyDescent="0.35">
      <c r="AA300" s="51" t="s">
        <v>1144</v>
      </c>
      <c r="AB300" s="51" t="s">
        <v>4585</v>
      </c>
      <c r="AC300" s="128" t="s">
        <v>413</v>
      </c>
      <c r="AD300" s="129" t="s">
        <v>413</v>
      </c>
      <c r="AE300" s="50" t="s">
        <v>413</v>
      </c>
      <c r="AF300" s="130"/>
      <c r="AG300" s="131" t="s">
        <v>1636</v>
      </c>
      <c r="AH300" s="146"/>
    </row>
    <row r="301" spans="27:34" x14ac:dyDescent="0.35">
      <c r="AA301" s="51" t="s">
        <v>1144</v>
      </c>
      <c r="AB301" s="51" t="s">
        <v>4606</v>
      </c>
      <c r="AC301" s="128" t="s">
        <v>413</v>
      </c>
      <c r="AD301" s="129" t="s">
        <v>413</v>
      </c>
      <c r="AE301" s="50" t="s">
        <v>413</v>
      </c>
      <c r="AF301" s="130"/>
      <c r="AG301" s="131" t="s">
        <v>1636</v>
      </c>
      <c r="AH301" s="146"/>
    </row>
    <row r="302" spans="27:34" x14ac:dyDescent="0.35">
      <c r="AA302" s="51" t="s">
        <v>1144</v>
      </c>
      <c r="AB302" s="51" t="s">
        <v>4627</v>
      </c>
      <c r="AC302" s="128" t="s">
        <v>413</v>
      </c>
      <c r="AD302" s="129" t="s">
        <v>413</v>
      </c>
      <c r="AE302" s="50" t="s">
        <v>413</v>
      </c>
      <c r="AF302" s="130"/>
      <c r="AG302" s="131" t="s">
        <v>1636</v>
      </c>
      <c r="AH302" s="146"/>
    </row>
    <row r="303" spans="27:34" x14ac:dyDescent="0.35">
      <c r="AA303" s="51" t="s">
        <v>1145</v>
      </c>
      <c r="AB303" s="51" t="s">
        <v>4563</v>
      </c>
      <c r="AC303" s="128" t="s">
        <v>413</v>
      </c>
      <c r="AD303" s="129" t="s">
        <v>413</v>
      </c>
      <c r="AE303" s="50" t="s">
        <v>413</v>
      </c>
      <c r="AF303" s="130"/>
      <c r="AG303" s="131" t="s">
        <v>1636</v>
      </c>
      <c r="AH303" s="146"/>
    </row>
    <row r="304" spans="27:34" x14ac:dyDescent="0.35">
      <c r="AA304" s="51" t="s">
        <v>1145</v>
      </c>
      <c r="AB304" s="51" t="s">
        <v>4584</v>
      </c>
      <c r="AC304" s="128" t="s">
        <v>413</v>
      </c>
      <c r="AD304" s="129" t="s">
        <v>413</v>
      </c>
      <c r="AE304" s="50" t="s">
        <v>413</v>
      </c>
      <c r="AF304" s="130"/>
      <c r="AG304" s="131" t="s">
        <v>1636</v>
      </c>
      <c r="AH304" s="146"/>
    </row>
    <row r="305" spans="27:34" x14ac:dyDescent="0.35">
      <c r="AA305" s="51" t="s">
        <v>1145</v>
      </c>
      <c r="AB305" s="51" t="s">
        <v>4605</v>
      </c>
      <c r="AC305" s="128" t="s">
        <v>413</v>
      </c>
      <c r="AD305" s="129" t="s">
        <v>413</v>
      </c>
      <c r="AE305" s="50" t="s">
        <v>413</v>
      </c>
      <c r="AF305" s="130"/>
      <c r="AG305" s="131" t="s">
        <v>1636</v>
      </c>
      <c r="AH305" s="146"/>
    </row>
    <row r="306" spans="27:34" x14ac:dyDescent="0.35">
      <c r="AA306" s="51" t="s">
        <v>1145</v>
      </c>
      <c r="AB306" s="51" t="s">
        <v>4626</v>
      </c>
      <c r="AC306" s="128" t="s">
        <v>413</v>
      </c>
      <c r="AD306" s="129" t="s">
        <v>413</v>
      </c>
      <c r="AE306" s="50" t="s">
        <v>413</v>
      </c>
      <c r="AF306" s="130"/>
      <c r="AG306" s="131" t="s">
        <v>1636</v>
      </c>
      <c r="AH306" s="146"/>
    </row>
    <row r="307" spans="27:34" x14ac:dyDescent="0.35">
      <c r="AA307" s="51" t="s">
        <v>1147</v>
      </c>
      <c r="AB307" s="51" t="s">
        <v>4576</v>
      </c>
      <c r="AC307" s="128" t="s">
        <v>1475</v>
      </c>
      <c r="AD307" s="129" t="s">
        <v>1634</v>
      </c>
      <c r="AE307" s="50" t="s">
        <v>3620</v>
      </c>
      <c r="AF307" s="130">
        <v>40</v>
      </c>
      <c r="AG307" s="131" t="s">
        <v>2353</v>
      </c>
      <c r="AH307" s="146"/>
    </row>
    <row r="308" spans="27:34" x14ac:dyDescent="0.35">
      <c r="AA308" s="51" t="s">
        <v>1147</v>
      </c>
      <c r="AB308" s="51" t="s">
        <v>4597</v>
      </c>
      <c r="AC308" s="128" t="s">
        <v>413</v>
      </c>
      <c r="AD308" s="129" t="s">
        <v>413</v>
      </c>
      <c r="AE308" s="50" t="s">
        <v>413</v>
      </c>
      <c r="AF308" s="130"/>
      <c r="AG308" s="131" t="s">
        <v>1636</v>
      </c>
      <c r="AH308" s="146"/>
    </row>
    <row r="309" spans="27:34" x14ac:dyDescent="0.35">
      <c r="AA309" s="51" t="s">
        <v>1147</v>
      </c>
      <c r="AB309" s="51" t="s">
        <v>4618</v>
      </c>
      <c r="AC309" s="128" t="s">
        <v>413</v>
      </c>
      <c r="AD309" s="129" t="s">
        <v>413</v>
      </c>
      <c r="AE309" s="50" t="s">
        <v>413</v>
      </c>
      <c r="AF309" s="130"/>
      <c r="AG309" s="131" t="s">
        <v>1636</v>
      </c>
      <c r="AH309" s="146"/>
    </row>
    <row r="310" spans="27:34" x14ac:dyDescent="0.35">
      <c r="AA310" s="51" t="s">
        <v>1147</v>
      </c>
      <c r="AB310" s="51" t="s">
        <v>4639</v>
      </c>
      <c r="AC310" s="128" t="s">
        <v>413</v>
      </c>
      <c r="AD310" s="129" t="s">
        <v>413</v>
      </c>
      <c r="AE310" s="50" t="s">
        <v>413</v>
      </c>
      <c r="AF310" s="130"/>
      <c r="AG310" s="131" t="s">
        <v>1636</v>
      </c>
      <c r="AH310" s="146"/>
    </row>
    <row r="311" spans="27:34" x14ac:dyDescent="0.35">
      <c r="AA311" s="51" t="s">
        <v>1148</v>
      </c>
      <c r="AB311" s="51" t="s">
        <v>4575</v>
      </c>
      <c r="AC311" s="128" t="s">
        <v>1475</v>
      </c>
      <c r="AD311" s="129" t="s">
        <v>1634</v>
      </c>
      <c r="AE311" s="50" t="s">
        <v>3621</v>
      </c>
      <c r="AF311" s="130">
        <v>49</v>
      </c>
      <c r="AG311" s="131" t="s">
        <v>2353</v>
      </c>
      <c r="AH311" s="146"/>
    </row>
    <row r="312" spans="27:34" x14ac:dyDescent="0.35">
      <c r="AA312" s="51" t="s">
        <v>1148</v>
      </c>
      <c r="AB312" s="51" t="s">
        <v>4596</v>
      </c>
      <c r="AC312" s="128" t="s">
        <v>413</v>
      </c>
      <c r="AD312" s="129" t="s">
        <v>413</v>
      </c>
      <c r="AE312" s="50" t="s">
        <v>413</v>
      </c>
      <c r="AF312" s="130"/>
      <c r="AG312" s="131" t="s">
        <v>1636</v>
      </c>
      <c r="AH312" s="146"/>
    </row>
    <row r="313" spans="27:34" x14ac:dyDescent="0.35">
      <c r="AA313" s="51" t="s">
        <v>1148</v>
      </c>
      <c r="AB313" s="51" t="s">
        <v>4617</v>
      </c>
      <c r="AC313" s="128" t="s">
        <v>413</v>
      </c>
      <c r="AD313" s="129" t="s">
        <v>413</v>
      </c>
      <c r="AE313" s="50" t="s">
        <v>413</v>
      </c>
      <c r="AF313" s="130"/>
      <c r="AG313" s="131" t="s">
        <v>1636</v>
      </c>
      <c r="AH313" s="146"/>
    </row>
    <row r="314" spans="27:34" x14ac:dyDescent="0.35">
      <c r="AA314" s="51" t="s">
        <v>1148</v>
      </c>
      <c r="AB314" s="51" t="s">
        <v>4638</v>
      </c>
      <c r="AC314" s="128" t="s">
        <v>413</v>
      </c>
      <c r="AD314" s="129" t="s">
        <v>413</v>
      </c>
      <c r="AE314" s="50" t="s">
        <v>413</v>
      </c>
      <c r="AF314" s="130"/>
      <c r="AG314" s="131" t="s">
        <v>1636</v>
      </c>
      <c r="AH314" s="146"/>
    </row>
    <row r="315" spans="27:34" x14ac:dyDescent="0.35">
      <c r="AA315" s="51" t="s">
        <v>1149</v>
      </c>
      <c r="AB315" s="51" t="s">
        <v>4574</v>
      </c>
      <c r="AC315" s="128" t="s">
        <v>1719</v>
      </c>
      <c r="AD315" s="129" t="s">
        <v>1644</v>
      </c>
      <c r="AE315" s="50" t="s">
        <v>2268</v>
      </c>
      <c r="AF315" s="130">
        <v>15</v>
      </c>
      <c r="AG315" s="131" t="s">
        <v>2353</v>
      </c>
      <c r="AH315" s="146"/>
    </row>
    <row r="316" spans="27:34" x14ac:dyDescent="0.35">
      <c r="AA316" s="51" t="s">
        <v>1149</v>
      </c>
      <c r="AB316" s="51" t="s">
        <v>4595</v>
      </c>
      <c r="AC316" s="128" t="s">
        <v>1475</v>
      </c>
      <c r="AD316" s="129" t="s">
        <v>1634</v>
      </c>
      <c r="AE316" s="50" t="s">
        <v>3622</v>
      </c>
      <c r="AF316" s="130">
        <v>35</v>
      </c>
      <c r="AG316" s="131" t="s">
        <v>2353</v>
      </c>
      <c r="AH316" s="146"/>
    </row>
    <row r="317" spans="27:34" x14ac:dyDescent="0.35">
      <c r="AA317" s="51" t="s">
        <v>1149</v>
      </c>
      <c r="AB317" s="51" t="s">
        <v>4616</v>
      </c>
      <c r="AC317" s="128" t="s">
        <v>413</v>
      </c>
      <c r="AD317" s="129" t="s">
        <v>413</v>
      </c>
      <c r="AE317" s="50" t="s">
        <v>413</v>
      </c>
      <c r="AF317" s="130"/>
      <c r="AG317" s="131" t="s">
        <v>1636</v>
      </c>
      <c r="AH317" s="146"/>
    </row>
    <row r="318" spans="27:34" x14ac:dyDescent="0.35">
      <c r="AA318" s="51" t="s">
        <v>1149</v>
      </c>
      <c r="AB318" s="51" t="s">
        <v>4637</v>
      </c>
      <c r="AC318" s="128" t="s">
        <v>413</v>
      </c>
      <c r="AD318" s="129" t="s">
        <v>413</v>
      </c>
      <c r="AE318" s="50" t="s">
        <v>413</v>
      </c>
      <c r="AF318" s="130"/>
      <c r="AG318" s="131" t="s">
        <v>1636</v>
      </c>
      <c r="AH318" s="146"/>
    </row>
    <row r="319" spans="27:34" x14ac:dyDescent="0.35">
      <c r="AA319" s="51" t="s">
        <v>1151</v>
      </c>
      <c r="AB319" s="51" t="s">
        <v>4573</v>
      </c>
      <c r="AC319" s="128" t="s">
        <v>2090</v>
      </c>
      <c r="AD319" s="129" t="s">
        <v>2105</v>
      </c>
      <c r="AE319" s="50" t="s">
        <v>3606</v>
      </c>
      <c r="AF319" s="130">
        <v>7</v>
      </c>
      <c r="AG319" s="131" t="s">
        <v>2353</v>
      </c>
      <c r="AH319" s="146"/>
    </row>
    <row r="320" spans="27:34" x14ac:dyDescent="0.35">
      <c r="AA320" s="51" t="s">
        <v>1151</v>
      </c>
      <c r="AB320" s="51" t="s">
        <v>4594</v>
      </c>
      <c r="AC320" s="128" t="s">
        <v>1475</v>
      </c>
      <c r="AD320" s="129" t="s">
        <v>1634</v>
      </c>
      <c r="AE320" s="50" t="s">
        <v>2809</v>
      </c>
      <c r="AF320" s="130">
        <v>42</v>
      </c>
      <c r="AG320" s="131" t="s">
        <v>2353</v>
      </c>
      <c r="AH320" s="146"/>
    </row>
    <row r="321" spans="27:34" x14ac:dyDescent="0.35">
      <c r="AA321" s="51" t="s">
        <v>1151</v>
      </c>
      <c r="AB321" s="51" t="s">
        <v>4615</v>
      </c>
      <c r="AC321" s="128" t="s">
        <v>413</v>
      </c>
      <c r="AD321" s="129" t="s">
        <v>413</v>
      </c>
      <c r="AE321" s="50" t="s">
        <v>413</v>
      </c>
      <c r="AF321" s="130"/>
      <c r="AG321" s="131" t="s">
        <v>1636</v>
      </c>
      <c r="AH321" s="146"/>
    </row>
    <row r="322" spans="27:34" x14ac:dyDescent="0.35">
      <c r="AA322" s="51" t="s">
        <v>1151</v>
      </c>
      <c r="AB322" s="51" t="s">
        <v>4636</v>
      </c>
      <c r="AC322" s="128" t="s">
        <v>413</v>
      </c>
      <c r="AD322" s="129" t="s">
        <v>413</v>
      </c>
      <c r="AE322" s="50" t="s">
        <v>413</v>
      </c>
      <c r="AF322" s="130"/>
      <c r="AG322" s="131" t="s">
        <v>1636</v>
      </c>
      <c r="AH322" s="146"/>
    </row>
    <row r="323" spans="27:34" x14ac:dyDescent="0.35">
      <c r="AA323" s="51" t="s">
        <v>1152</v>
      </c>
      <c r="AB323" s="51" t="s">
        <v>4572</v>
      </c>
      <c r="AC323" s="128" t="s">
        <v>1475</v>
      </c>
      <c r="AD323" s="129" t="s">
        <v>1634</v>
      </c>
      <c r="AE323" s="50" t="s">
        <v>3623</v>
      </c>
      <c r="AF323" s="130">
        <v>49</v>
      </c>
      <c r="AG323" s="131" t="s">
        <v>2353</v>
      </c>
      <c r="AH323" s="146"/>
    </row>
    <row r="324" spans="27:34" x14ac:dyDescent="0.35">
      <c r="AA324" s="51" t="s">
        <v>1152</v>
      </c>
      <c r="AB324" s="51" t="s">
        <v>4593</v>
      </c>
      <c r="AC324" s="128" t="s">
        <v>413</v>
      </c>
      <c r="AD324" s="129" t="s">
        <v>413</v>
      </c>
      <c r="AE324" s="50" t="s">
        <v>413</v>
      </c>
      <c r="AF324" s="130"/>
      <c r="AG324" s="131" t="s">
        <v>1636</v>
      </c>
      <c r="AH324" s="146"/>
    </row>
    <row r="325" spans="27:34" x14ac:dyDescent="0.35">
      <c r="AA325" s="51" t="s">
        <v>1152</v>
      </c>
      <c r="AB325" s="51" t="s">
        <v>4614</v>
      </c>
      <c r="AC325" s="128" t="s">
        <v>413</v>
      </c>
      <c r="AD325" s="129" t="s">
        <v>413</v>
      </c>
      <c r="AE325" s="50" t="s">
        <v>413</v>
      </c>
      <c r="AF325" s="130"/>
      <c r="AG325" s="131" t="s">
        <v>1636</v>
      </c>
      <c r="AH325" s="146"/>
    </row>
    <row r="326" spans="27:34" x14ac:dyDescent="0.35">
      <c r="AA326" s="51" t="s">
        <v>1152</v>
      </c>
      <c r="AB326" s="51" t="s">
        <v>4635</v>
      </c>
      <c r="AC326" s="128" t="s">
        <v>413</v>
      </c>
      <c r="AD326" s="129" t="s">
        <v>413</v>
      </c>
      <c r="AE326" s="50" t="s">
        <v>413</v>
      </c>
      <c r="AF326" s="130"/>
      <c r="AG326" s="131" t="s">
        <v>1636</v>
      </c>
      <c r="AH326" s="146"/>
    </row>
    <row r="327" spans="27:34" x14ac:dyDescent="0.35">
      <c r="AA327" s="51" t="s">
        <v>1154</v>
      </c>
      <c r="AB327" s="51" t="s">
        <v>4571</v>
      </c>
      <c r="AC327" s="128" t="s">
        <v>1475</v>
      </c>
      <c r="AD327" s="129" t="s">
        <v>1634</v>
      </c>
      <c r="AE327" s="50" t="s">
        <v>2810</v>
      </c>
      <c r="AF327" s="130">
        <v>37</v>
      </c>
      <c r="AG327" s="131" t="s">
        <v>2353</v>
      </c>
      <c r="AH327" s="146"/>
    </row>
    <row r="328" spans="27:34" x14ac:dyDescent="0.35">
      <c r="AA328" s="51" t="s">
        <v>1154</v>
      </c>
      <c r="AB328" s="51" t="s">
        <v>4592</v>
      </c>
      <c r="AC328" s="128" t="s">
        <v>1477</v>
      </c>
      <c r="AD328" s="129" t="s">
        <v>3144</v>
      </c>
      <c r="AE328" s="50" t="s">
        <v>1889</v>
      </c>
      <c r="AF328" s="130">
        <v>12</v>
      </c>
      <c r="AG328" s="131" t="s">
        <v>2353</v>
      </c>
      <c r="AH328" s="146"/>
    </row>
    <row r="329" spans="27:34" x14ac:dyDescent="0.35">
      <c r="AA329" s="51" t="s">
        <v>1154</v>
      </c>
      <c r="AB329" s="51" t="s">
        <v>4613</v>
      </c>
      <c r="AC329" s="128" t="s">
        <v>413</v>
      </c>
      <c r="AD329" s="129" t="s">
        <v>413</v>
      </c>
      <c r="AE329" s="50" t="s">
        <v>413</v>
      </c>
      <c r="AF329" s="130"/>
      <c r="AG329" s="131" t="s">
        <v>1636</v>
      </c>
      <c r="AH329" s="146"/>
    </row>
    <row r="330" spans="27:34" x14ac:dyDescent="0.35">
      <c r="AA330" s="51" t="s">
        <v>1154</v>
      </c>
      <c r="AB330" s="51" t="s">
        <v>4634</v>
      </c>
      <c r="AC330" s="128" t="s">
        <v>413</v>
      </c>
      <c r="AD330" s="129" t="s">
        <v>413</v>
      </c>
      <c r="AE330" s="50" t="s">
        <v>413</v>
      </c>
      <c r="AF330" s="130"/>
      <c r="AG330" s="131" t="s">
        <v>1636</v>
      </c>
      <c r="AH330" s="146"/>
    </row>
    <row r="331" spans="27:34" x14ac:dyDescent="0.35">
      <c r="AA331" s="51" t="s">
        <v>1155</v>
      </c>
      <c r="AB331" s="51" t="s">
        <v>4570</v>
      </c>
      <c r="AC331" s="128" t="s">
        <v>413</v>
      </c>
      <c r="AD331" s="129" t="s">
        <v>413</v>
      </c>
      <c r="AE331" s="50" t="s">
        <v>413</v>
      </c>
      <c r="AF331" s="130"/>
      <c r="AG331" s="131" t="s">
        <v>1636</v>
      </c>
      <c r="AH331" s="146"/>
    </row>
    <row r="332" spans="27:34" x14ac:dyDescent="0.35">
      <c r="AA332" s="51" t="s">
        <v>1155</v>
      </c>
      <c r="AB332" s="51" t="s">
        <v>4591</v>
      </c>
      <c r="AC332" s="128" t="s">
        <v>413</v>
      </c>
      <c r="AD332" s="129" t="s">
        <v>413</v>
      </c>
      <c r="AE332" s="50" t="s">
        <v>413</v>
      </c>
      <c r="AF332" s="130" t="s">
        <v>413</v>
      </c>
      <c r="AG332" s="131" t="s">
        <v>1636</v>
      </c>
      <c r="AH332" s="146"/>
    </row>
    <row r="333" spans="27:34" x14ac:dyDescent="0.35">
      <c r="AA333" s="51" t="s">
        <v>1155</v>
      </c>
      <c r="AB333" s="51" t="s">
        <v>4612</v>
      </c>
      <c r="AC333" s="128" t="s">
        <v>413</v>
      </c>
      <c r="AD333" s="129" t="s">
        <v>413</v>
      </c>
      <c r="AE333" s="50" t="s">
        <v>413</v>
      </c>
      <c r="AF333" s="130"/>
      <c r="AG333" s="131" t="s">
        <v>1636</v>
      </c>
      <c r="AH333" s="146"/>
    </row>
    <row r="334" spans="27:34" x14ac:dyDescent="0.35">
      <c r="AA334" s="51" t="s">
        <v>1155</v>
      </c>
      <c r="AB334" s="51" t="s">
        <v>4633</v>
      </c>
      <c r="AC334" s="128" t="s">
        <v>413</v>
      </c>
      <c r="AD334" s="129" t="s">
        <v>413</v>
      </c>
      <c r="AE334" s="50" t="s">
        <v>413</v>
      </c>
      <c r="AF334" s="130"/>
      <c r="AG334" s="131" t="s">
        <v>1636</v>
      </c>
      <c r="AH334" s="146"/>
    </row>
    <row r="335" spans="27:34" x14ac:dyDescent="0.35">
      <c r="AA335" s="51" t="s">
        <v>1157</v>
      </c>
      <c r="AB335" s="51" t="s">
        <v>4583</v>
      </c>
      <c r="AC335" s="128" t="s">
        <v>1719</v>
      </c>
      <c r="AD335" s="129" t="s">
        <v>1644</v>
      </c>
      <c r="AE335" s="50" t="s">
        <v>2523</v>
      </c>
      <c r="AF335" s="130">
        <v>29</v>
      </c>
      <c r="AG335" s="131" t="s">
        <v>2353</v>
      </c>
      <c r="AH335" s="146"/>
    </row>
    <row r="336" spans="27:34" x14ac:dyDescent="0.35">
      <c r="AA336" s="51" t="s">
        <v>1157</v>
      </c>
      <c r="AB336" s="51" t="s">
        <v>4604</v>
      </c>
      <c r="AC336" s="128" t="s">
        <v>837</v>
      </c>
      <c r="AD336" s="129" t="s">
        <v>1099</v>
      </c>
      <c r="AE336" s="50" t="s">
        <v>3482</v>
      </c>
      <c r="AF336" s="130">
        <v>20</v>
      </c>
      <c r="AG336" s="131" t="s">
        <v>2353</v>
      </c>
      <c r="AH336" s="146"/>
    </row>
    <row r="337" spans="27:34" x14ac:dyDescent="0.35">
      <c r="AA337" s="51" t="s">
        <v>1157</v>
      </c>
      <c r="AB337" s="51" t="s">
        <v>4625</v>
      </c>
      <c r="AC337" s="128" t="s">
        <v>413</v>
      </c>
      <c r="AD337" s="129" t="s">
        <v>413</v>
      </c>
      <c r="AE337" s="50" t="s">
        <v>413</v>
      </c>
      <c r="AF337" s="130"/>
      <c r="AG337" s="131" t="s">
        <v>1636</v>
      </c>
      <c r="AH337" s="146"/>
    </row>
    <row r="338" spans="27:34" x14ac:dyDescent="0.35">
      <c r="AA338" s="51" t="s">
        <v>1157</v>
      </c>
      <c r="AB338" s="51" t="s">
        <v>4646</v>
      </c>
      <c r="AC338" s="128" t="s">
        <v>413</v>
      </c>
      <c r="AD338" s="129" t="s">
        <v>413</v>
      </c>
      <c r="AE338" s="50" t="s">
        <v>413</v>
      </c>
      <c r="AF338" s="130"/>
      <c r="AG338" s="131" t="s">
        <v>1636</v>
      </c>
      <c r="AH338" s="146"/>
    </row>
    <row r="339" spans="27:34" x14ac:dyDescent="0.35">
      <c r="AA339" s="51" t="s">
        <v>1159</v>
      </c>
      <c r="AB339" s="51" t="s">
        <v>4582</v>
      </c>
      <c r="AC339" s="128" t="s">
        <v>837</v>
      </c>
      <c r="AD339" s="129" t="s">
        <v>1099</v>
      </c>
      <c r="AE339" s="50" t="s">
        <v>3162</v>
      </c>
      <c r="AF339" s="130">
        <v>27</v>
      </c>
      <c r="AG339" s="131" t="s">
        <v>2353</v>
      </c>
      <c r="AH339" s="146"/>
    </row>
    <row r="340" spans="27:34" x14ac:dyDescent="0.35">
      <c r="AA340" s="51" t="s">
        <v>1159</v>
      </c>
      <c r="AB340" s="51" t="s">
        <v>4603</v>
      </c>
      <c r="AC340" s="128" t="s">
        <v>1477</v>
      </c>
      <c r="AD340" s="129" t="s">
        <v>3144</v>
      </c>
      <c r="AE340" s="50" t="s">
        <v>2970</v>
      </c>
      <c r="AF340" s="130">
        <v>22</v>
      </c>
      <c r="AG340" s="131" t="s">
        <v>2353</v>
      </c>
      <c r="AH340" s="146"/>
    </row>
    <row r="341" spans="27:34" x14ac:dyDescent="0.35">
      <c r="AA341" s="51" t="s">
        <v>1159</v>
      </c>
      <c r="AB341" s="51" t="s">
        <v>4624</v>
      </c>
      <c r="AC341" s="128" t="s">
        <v>413</v>
      </c>
      <c r="AD341" s="129" t="s">
        <v>413</v>
      </c>
      <c r="AE341" s="50" t="s">
        <v>413</v>
      </c>
      <c r="AF341" s="130"/>
      <c r="AG341" s="131" t="s">
        <v>1636</v>
      </c>
      <c r="AH341" s="146"/>
    </row>
    <row r="342" spans="27:34" x14ac:dyDescent="0.35">
      <c r="AA342" s="51" t="s">
        <v>1159</v>
      </c>
      <c r="AB342" s="51" t="s">
        <v>4645</v>
      </c>
      <c r="AC342" s="128" t="s">
        <v>413</v>
      </c>
      <c r="AD342" s="129" t="s">
        <v>413</v>
      </c>
      <c r="AE342" s="50" t="s">
        <v>413</v>
      </c>
      <c r="AF342" s="130"/>
      <c r="AG342" s="131" t="s">
        <v>1636</v>
      </c>
      <c r="AH342" s="146"/>
    </row>
    <row r="343" spans="27:34" x14ac:dyDescent="0.35">
      <c r="AA343" s="51" t="s">
        <v>1160</v>
      </c>
      <c r="AB343" s="51" t="s">
        <v>4581</v>
      </c>
      <c r="AC343" s="128" t="s">
        <v>1721</v>
      </c>
      <c r="AD343" s="129" t="s">
        <v>2098</v>
      </c>
      <c r="AE343" s="50" t="s">
        <v>2994</v>
      </c>
      <c r="AF343" s="130">
        <v>28</v>
      </c>
      <c r="AG343" s="131" t="s">
        <v>2353</v>
      </c>
      <c r="AH343" s="146"/>
    </row>
    <row r="344" spans="27:34" x14ac:dyDescent="0.35">
      <c r="AA344" s="51" t="s">
        <v>1160</v>
      </c>
      <c r="AB344" s="51" t="s">
        <v>4602</v>
      </c>
      <c r="AC344" s="128" t="s">
        <v>1477</v>
      </c>
      <c r="AD344" s="129" t="s">
        <v>3144</v>
      </c>
      <c r="AE344" s="50" t="s">
        <v>3475</v>
      </c>
      <c r="AF344" s="130">
        <v>19</v>
      </c>
      <c r="AG344" s="131" t="s">
        <v>2353</v>
      </c>
      <c r="AH344" s="146"/>
    </row>
    <row r="345" spans="27:34" x14ac:dyDescent="0.35">
      <c r="AA345" s="51" t="s">
        <v>1160</v>
      </c>
      <c r="AB345" s="51" t="s">
        <v>4623</v>
      </c>
      <c r="AC345" s="128" t="s">
        <v>413</v>
      </c>
      <c r="AD345" s="129" t="s">
        <v>413</v>
      </c>
      <c r="AE345" s="50" t="s">
        <v>413</v>
      </c>
      <c r="AF345" s="130"/>
      <c r="AG345" s="131" t="s">
        <v>1636</v>
      </c>
      <c r="AH345" s="146"/>
    </row>
    <row r="346" spans="27:34" x14ac:dyDescent="0.35">
      <c r="AA346" s="51" t="s">
        <v>1160</v>
      </c>
      <c r="AB346" s="51" t="s">
        <v>4644</v>
      </c>
      <c r="AC346" s="128" t="s">
        <v>413</v>
      </c>
      <c r="AD346" s="129" t="s">
        <v>413</v>
      </c>
      <c r="AE346" s="50" t="s">
        <v>413</v>
      </c>
      <c r="AF346" s="130"/>
      <c r="AG346" s="131" t="s">
        <v>1636</v>
      </c>
      <c r="AH346" s="146"/>
    </row>
    <row r="347" spans="27:34" x14ac:dyDescent="0.35">
      <c r="AA347" s="51" t="s">
        <v>1161</v>
      </c>
      <c r="AB347" s="51" t="s">
        <v>4580</v>
      </c>
      <c r="AC347" s="128" t="s">
        <v>1477</v>
      </c>
      <c r="AD347" s="129" t="s">
        <v>2033</v>
      </c>
      <c r="AE347" s="50" t="s">
        <v>3464</v>
      </c>
      <c r="AF347" s="130">
        <v>11</v>
      </c>
      <c r="AG347" s="131" t="s">
        <v>2353</v>
      </c>
      <c r="AH347" s="146"/>
    </row>
    <row r="348" spans="27:34" x14ac:dyDescent="0.35">
      <c r="AA348" s="51" t="s">
        <v>1161</v>
      </c>
      <c r="AB348" s="51" t="s">
        <v>4601</v>
      </c>
      <c r="AC348" s="128" t="s">
        <v>2092</v>
      </c>
      <c r="AD348" s="129" t="s">
        <v>2110</v>
      </c>
      <c r="AE348" s="50" t="s">
        <v>3624</v>
      </c>
      <c r="AF348" s="130">
        <v>37</v>
      </c>
      <c r="AG348" s="131" t="s">
        <v>2353</v>
      </c>
      <c r="AH348" s="146"/>
    </row>
    <row r="349" spans="27:34" x14ac:dyDescent="0.35">
      <c r="AA349" s="51" t="s">
        <v>1161</v>
      </c>
      <c r="AB349" s="51" t="s">
        <v>4622</v>
      </c>
      <c r="AC349" s="128" t="s">
        <v>413</v>
      </c>
      <c r="AD349" s="129" t="s">
        <v>413</v>
      </c>
      <c r="AE349" s="50" t="s">
        <v>413</v>
      </c>
      <c r="AF349" s="130"/>
      <c r="AG349" s="131" t="s">
        <v>1636</v>
      </c>
      <c r="AH349" s="146"/>
    </row>
    <row r="350" spans="27:34" x14ac:dyDescent="0.35">
      <c r="AA350" s="51" t="s">
        <v>1161</v>
      </c>
      <c r="AB350" s="51" t="s">
        <v>4643</v>
      </c>
      <c r="AC350" s="128" t="s">
        <v>413</v>
      </c>
      <c r="AD350" s="129" t="s">
        <v>413</v>
      </c>
      <c r="AE350" s="50" t="s">
        <v>413</v>
      </c>
      <c r="AF350" s="130"/>
      <c r="AG350" s="131" t="s">
        <v>1636</v>
      </c>
      <c r="AH350" s="146"/>
    </row>
    <row r="351" spans="27:34" x14ac:dyDescent="0.35">
      <c r="AA351" s="51" t="s">
        <v>1162</v>
      </c>
      <c r="AB351" s="51" t="s">
        <v>4579</v>
      </c>
      <c r="AC351" s="128" t="s">
        <v>824</v>
      </c>
      <c r="AD351" s="129" t="s">
        <v>2107</v>
      </c>
      <c r="AE351" s="50" t="s">
        <v>3180</v>
      </c>
      <c r="AF351" s="130">
        <v>17</v>
      </c>
      <c r="AG351" s="131" t="s">
        <v>2353</v>
      </c>
      <c r="AH351" s="146"/>
    </row>
    <row r="352" spans="27:34" x14ac:dyDescent="0.35">
      <c r="AA352" s="51" t="s">
        <v>1162</v>
      </c>
      <c r="AB352" s="51" t="s">
        <v>4600</v>
      </c>
      <c r="AC352" s="128" t="s">
        <v>1721</v>
      </c>
      <c r="AD352" s="129" t="s">
        <v>2098</v>
      </c>
      <c r="AE352" s="50" t="s">
        <v>3465</v>
      </c>
      <c r="AF352" s="130">
        <v>21</v>
      </c>
      <c r="AG352" s="131" t="s">
        <v>2353</v>
      </c>
      <c r="AH352" s="146"/>
    </row>
    <row r="353" spans="27:34" x14ac:dyDescent="0.35">
      <c r="AA353" s="51" t="s">
        <v>1162</v>
      </c>
      <c r="AB353" s="51" t="s">
        <v>4621</v>
      </c>
      <c r="AC353" s="128" t="s">
        <v>1477</v>
      </c>
      <c r="AD353" s="129" t="s">
        <v>3144</v>
      </c>
      <c r="AE353" s="50" t="s">
        <v>1889</v>
      </c>
      <c r="AF353" s="130">
        <v>11</v>
      </c>
      <c r="AG353" s="131" t="s">
        <v>2353</v>
      </c>
      <c r="AH353" s="146"/>
    </row>
    <row r="354" spans="27:34" x14ac:dyDescent="0.35">
      <c r="AA354" s="51" t="s">
        <v>1162</v>
      </c>
      <c r="AB354" s="51" t="s">
        <v>4642</v>
      </c>
      <c r="AC354" s="128" t="s">
        <v>413</v>
      </c>
      <c r="AD354" s="129" t="s">
        <v>413</v>
      </c>
      <c r="AE354" s="50" t="s">
        <v>413</v>
      </c>
      <c r="AF354" s="130"/>
      <c r="AG354" s="131" t="s">
        <v>1636</v>
      </c>
      <c r="AH354" s="146"/>
    </row>
    <row r="355" spans="27:34" x14ac:dyDescent="0.35">
      <c r="AA355" s="51" t="s">
        <v>1163</v>
      </c>
      <c r="AB355" s="51" t="s">
        <v>4578</v>
      </c>
      <c r="AC355" s="128" t="s">
        <v>824</v>
      </c>
      <c r="AD355" s="129" t="s">
        <v>1133</v>
      </c>
      <c r="AE355" s="50" t="s">
        <v>3625</v>
      </c>
      <c r="AF355" s="130">
        <v>19</v>
      </c>
      <c r="AG355" s="131" t="s">
        <v>2353</v>
      </c>
      <c r="AH355" s="146"/>
    </row>
    <row r="356" spans="27:34" x14ac:dyDescent="0.35">
      <c r="AA356" s="51" t="s">
        <v>1163</v>
      </c>
      <c r="AB356" s="51" t="s">
        <v>4599</v>
      </c>
      <c r="AC356" s="128" t="s">
        <v>824</v>
      </c>
      <c r="AD356" s="129" t="s">
        <v>1133</v>
      </c>
      <c r="AE356" s="50" t="s">
        <v>3626</v>
      </c>
      <c r="AF356" s="130">
        <v>14</v>
      </c>
      <c r="AG356" s="131" t="s">
        <v>2353</v>
      </c>
      <c r="AH356" s="146"/>
    </row>
    <row r="357" spans="27:34" x14ac:dyDescent="0.35">
      <c r="AA357" s="51" t="s">
        <v>1163</v>
      </c>
      <c r="AB357" s="51" t="s">
        <v>4620</v>
      </c>
      <c r="AC357" s="128" t="s">
        <v>1721</v>
      </c>
      <c r="AD357" s="129" t="s">
        <v>2098</v>
      </c>
      <c r="AE357" s="50" t="s">
        <v>3485</v>
      </c>
      <c r="AF357" s="130">
        <v>16</v>
      </c>
      <c r="AG357" s="131" t="s">
        <v>2353</v>
      </c>
      <c r="AH357" s="146"/>
    </row>
    <row r="358" spans="27:34" x14ac:dyDescent="0.35">
      <c r="AA358" s="51" t="s">
        <v>1163</v>
      </c>
      <c r="AB358" s="51" t="s">
        <v>4641</v>
      </c>
      <c r="AC358" s="128" t="s">
        <v>413</v>
      </c>
      <c r="AD358" s="129" t="s">
        <v>413</v>
      </c>
      <c r="AE358" s="50" t="s">
        <v>413</v>
      </c>
      <c r="AF358" s="130"/>
      <c r="AG358" s="131"/>
      <c r="AH358" s="146"/>
    </row>
    <row r="359" spans="27:34" x14ac:dyDescent="0.35">
      <c r="AA359" s="51" t="s">
        <v>1164</v>
      </c>
      <c r="AB359" s="51" t="s">
        <v>4577</v>
      </c>
      <c r="AC359" s="128" t="s">
        <v>1636</v>
      </c>
      <c r="AD359" s="129" t="s">
        <v>1636</v>
      </c>
      <c r="AE359" s="50"/>
      <c r="AF359" s="130"/>
      <c r="AG359" s="131"/>
      <c r="AH359" s="146"/>
    </row>
    <row r="360" spans="27:34" x14ac:dyDescent="0.35">
      <c r="AA360" s="51" t="s">
        <v>1164</v>
      </c>
      <c r="AB360" s="51" t="s">
        <v>4598</v>
      </c>
      <c r="AC360" s="128" t="s">
        <v>1636</v>
      </c>
      <c r="AD360" s="129" t="s">
        <v>1636</v>
      </c>
      <c r="AE360" s="50"/>
      <c r="AF360" s="130"/>
      <c r="AG360" s="131"/>
      <c r="AH360" s="146"/>
    </row>
    <row r="361" spans="27:34" x14ac:dyDescent="0.35">
      <c r="AA361" s="51" t="s">
        <v>1164</v>
      </c>
      <c r="AB361" s="51" t="s">
        <v>4619</v>
      </c>
      <c r="AC361" s="128" t="s">
        <v>1636</v>
      </c>
      <c r="AD361" s="129" t="s">
        <v>1636</v>
      </c>
      <c r="AE361" s="50"/>
      <c r="AF361" s="130"/>
      <c r="AG361" s="131"/>
      <c r="AH361" s="146"/>
    </row>
    <row r="362" spans="27:34" x14ac:dyDescent="0.35">
      <c r="AA362" s="51" t="s">
        <v>1164</v>
      </c>
      <c r="AB362" s="51" t="s">
        <v>4640</v>
      </c>
      <c r="AC362" s="128" t="s">
        <v>1636</v>
      </c>
      <c r="AD362" s="129" t="s">
        <v>1636</v>
      </c>
      <c r="AE362" s="50"/>
      <c r="AF362" s="130"/>
      <c r="AG362" s="131"/>
      <c r="AH362" s="146"/>
    </row>
    <row r="363" spans="27:34" x14ac:dyDescent="0.35">
      <c r="AA363" s="51" t="s">
        <v>585</v>
      </c>
      <c r="AB363" s="51" t="s">
        <v>4485</v>
      </c>
      <c r="AC363" s="128" t="s">
        <v>819</v>
      </c>
      <c r="AD363" s="129" t="s">
        <v>2979</v>
      </c>
      <c r="AE363" s="50" t="s">
        <v>3601</v>
      </c>
      <c r="AF363" s="130">
        <v>48</v>
      </c>
      <c r="AG363" s="131">
        <v>1</v>
      </c>
      <c r="AH363" s="146"/>
    </row>
    <row r="364" spans="27:34" x14ac:dyDescent="0.35">
      <c r="AA364" s="51" t="s">
        <v>585</v>
      </c>
      <c r="AB364" s="51" t="s">
        <v>4506</v>
      </c>
      <c r="AC364" s="51" t="s">
        <v>413</v>
      </c>
      <c r="AD364" s="129" t="s">
        <v>413</v>
      </c>
      <c r="AE364" s="50" t="s">
        <v>413</v>
      </c>
      <c r="AF364" s="130"/>
      <c r="AG364" s="131"/>
      <c r="AH364" s="146"/>
    </row>
    <row r="365" spans="27:34" x14ac:dyDescent="0.35">
      <c r="AA365" s="51" t="s">
        <v>585</v>
      </c>
      <c r="AB365" s="51" t="s">
        <v>4527</v>
      </c>
      <c r="AC365" s="51" t="s">
        <v>413</v>
      </c>
      <c r="AD365" s="129" t="s">
        <v>413</v>
      </c>
      <c r="AE365" s="50" t="s">
        <v>413</v>
      </c>
      <c r="AF365" s="130"/>
      <c r="AG365" s="131"/>
      <c r="AH365" s="146"/>
    </row>
    <row r="366" spans="27:34" x14ac:dyDescent="0.35">
      <c r="AA366" s="51" t="s">
        <v>585</v>
      </c>
      <c r="AB366" s="51" t="s">
        <v>4548</v>
      </c>
      <c r="AC366" s="51" t="s">
        <v>413</v>
      </c>
      <c r="AD366" s="129" t="s">
        <v>413</v>
      </c>
      <c r="AE366" s="50" t="s">
        <v>413</v>
      </c>
      <c r="AF366" s="130"/>
      <c r="AG366" s="131"/>
      <c r="AH366" s="146"/>
    </row>
    <row r="367" spans="27:34" x14ac:dyDescent="0.35">
      <c r="AA367" s="51" t="s">
        <v>1165</v>
      </c>
      <c r="AB367" s="51" t="s">
        <v>4484</v>
      </c>
      <c r="AC367" s="51" t="s">
        <v>824</v>
      </c>
      <c r="AD367" s="129" t="s">
        <v>2107</v>
      </c>
      <c r="AE367" s="50" t="s">
        <v>3174</v>
      </c>
      <c r="AF367" s="130">
        <v>14</v>
      </c>
      <c r="AG367" s="131">
        <v>8</v>
      </c>
      <c r="AH367" s="146"/>
    </row>
    <row r="368" spans="27:34" x14ac:dyDescent="0.35">
      <c r="AA368" s="51" t="s">
        <v>1165</v>
      </c>
      <c r="AB368" s="51" t="s">
        <v>4505</v>
      </c>
      <c r="AC368" s="51" t="s">
        <v>1475</v>
      </c>
      <c r="AD368" s="129" t="s">
        <v>1631</v>
      </c>
      <c r="AE368" s="50" t="s">
        <v>3501</v>
      </c>
      <c r="AF368" s="130">
        <v>30</v>
      </c>
      <c r="AG368" s="131">
        <v>1</v>
      </c>
      <c r="AH368" s="146"/>
    </row>
    <row r="369" spans="27:34" x14ac:dyDescent="0.35">
      <c r="AA369" s="51" t="s">
        <v>1165</v>
      </c>
      <c r="AB369" s="51" t="s">
        <v>4526</v>
      </c>
      <c r="AC369" s="51" t="s">
        <v>413</v>
      </c>
      <c r="AD369" s="129" t="s">
        <v>413</v>
      </c>
      <c r="AE369" s="50" t="s">
        <v>413</v>
      </c>
      <c r="AF369" s="130"/>
      <c r="AG369" s="131"/>
      <c r="AH369" s="146"/>
    </row>
    <row r="370" spans="27:34" x14ac:dyDescent="0.35">
      <c r="AA370" s="51" t="s">
        <v>1165</v>
      </c>
      <c r="AB370" s="51" t="s">
        <v>4547</v>
      </c>
      <c r="AC370" s="51" t="s">
        <v>413</v>
      </c>
      <c r="AD370" s="129" t="s">
        <v>413</v>
      </c>
      <c r="AE370" s="50" t="s">
        <v>413</v>
      </c>
      <c r="AF370" s="130"/>
      <c r="AG370" s="131"/>
      <c r="AH370" s="146"/>
    </row>
    <row r="371" spans="27:34" x14ac:dyDescent="0.35">
      <c r="AA371" s="51" t="s">
        <v>1166</v>
      </c>
      <c r="AB371" s="51" t="s">
        <v>4483</v>
      </c>
      <c r="AC371" s="51" t="s">
        <v>1475</v>
      </c>
      <c r="AD371" s="129" t="s">
        <v>1631</v>
      </c>
      <c r="AE371" s="50" t="s">
        <v>3472</v>
      </c>
      <c r="AF371" s="130">
        <v>17</v>
      </c>
      <c r="AG371" s="131">
        <v>1</v>
      </c>
      <c r="AH371" s="146"/>
    </row>
    <row r="372" spans="27:34" x14ac:dyDescent="0.35">
      <c r="AA372" s="51" t="s">
        <v>1166</v>
      </c>
      <c r="AB372" s="51" t="s">
        <v>4504</v>
      </c>
      <c r="AC372" s="51" t="s">
        <v>2092</v>
      </c>
      <c r="AD372" s="129" t="s">
        <v>2100</v>
      </c>
      <c r="AE372" s="50" t="s">
        <v>3602</v>
      </c>
      <c r="AF372" s="130">
        <v>25</v>
      </c>
      <c r="AG372" s="131">
        <v>1</v>
      </c>
      <c r="AH372" s="146"/>
    </row>
    <row r="373" spans="27:34" x14ac:dyDescent="0.35">
      <c r="AA373" s="51" t="s">
        <v>1166</v>
      </c>
      <c r="AB373" s="51" t="s">
        <v>4525</v>
      </c>
      <c r="AC373" s="51" t="s">
        <v>413</v>
      </c>
      <c r="AD373" s="129" t="s">
        <v>413</v>
      </c>
      <c r="AE373" s="50" t="s">
        <v>413</v>
      </c>
      <c r="AF373" s="130"/>
      <c r="AG373" s="131"/>
      <c r="AH373" s="146"/>
    </row>
    <row r="374" spans="27:34" x14ac:dyDescent="0.35">
      <c r="AA374" s="51" t="s">
        <v>1166</v>
      </c>
      <c r="AB374" s="51" t="s">
        <v>4546</v>
      </c>
      <c r="AC374" s="51" t="s">
        <v>413</v>
      </c>
      <c r="AD374" s="129" t="s">
        <v>413</v>
      </c>
      <c r="AE374" s="50" t="s">
        <v>413</v>
      </c>
      <c r="AF374" s="130"/>
      <c r="AG374" s="131"/>
      <c r="AH374" s="146"/>
    </row>
    <row r="375" spans="27:34" x14ac:dyDescent="0.35">
      <c r="AA375" s="51" t="s">
        <v>1167</v>
      </c>
      <c r="AB375" s="51" t="s">
        <v>4482</v>
      </c>
      <c r="AC375" s="51" t="s">
        <v>1721</v>
      </c>
      <c r="AD375" s="129" t="s">
        <v>2096</v>
      </c>
      <c r="AE375" s="135" t="s">
        <v>3489</v>
      </c>
      <c r="AF375" s="136">
        <v>11</v>
      </c>
      <c r="AG375" s="131">
        <v>1</v>
      </c>
      <c r="AH375" s="146"/>
    </row>
    <row r="376" spans="27:34" x14ac:dyDescent="0.35">
      <c r="AA376" s="51" t="s">
        <v>1167</v>
      </c>
      <c r="AB376" s="51" t="s">
        <v>4503</v>
      </c>
      <c r="AC376" s="51" t="s">
        <v>829</v>
      </c>
      <c r="AD376" s="129" t="s">
        <v>1083</v>
      </c>
      <c r="AE376" s="50" t="s">
        <v>3182</v>
      </c>
      <c r="AF376" s="130">
        <v>11</v>
      </c>
      <c r="AG376" s="131">
        <v>1</v>
      </c>
      <c r="AH376" s="146"/>
    </row>
    <row r="377" spans="27:34" x14ac:dyDescent="0.35">
      <c r="AA377" s="51" t="s">
        <v>1167</v>
      </c>
      <c r="AB377" s="51" t="s">
        <v>4524</v>
      </c>
      <c r="AC377" s="51" t="s">
        <v>1721</v>
      </c>
      <c r="AD377" s="129" t="s">
        <v>2096</v>
      </c>
      <c r="AE377" s="50" t="s">
        <v>3603</v>
      </c>
      <c r="AF377" s="130">
        <v>17</v>
      </c>
      <c r="AG377" s="131">
        <v>1</v>
      </c>
      <c r="AH377" s="146"/>
    </row>
    <row r="378" spans="27:34" x14ac:dyDescent="0.35">
      <c r="AA378" s="51" t="s">
        <v>1167</v>
      </c>
      <c r="AB378" s="51" t="s">
        <v>4545</v>
      </c>
      <c r="AC378" s="51" t="s">
        <v>413</v>
      </c>
      <c r="AD378" s="129" t="s">
        <v>413</v>
      </c>
      <c r="AE378" s="50" t="s">
        <v>413</v>
      </c>
      <c r="AF378" s="130"/>
      <c r="AG378" s="131"/>
      <c r="AH378" s="146"/>
    </row>
    <row r="379" spans="27:34" x14ac:dyDescent="0.35">
      <c r="AA379" s="51" t="s">
        <v>601</v>
      </c>
      <c r="AB379" s="51" t="s">
        <v>4481</v>
      </c>
      <c r="AC379" s="51" t="s">
        <v>2092</v>
      </c>
      <c r="AD379" s="129" t="s">
        <v>2100</v>
      </c>
      <c r="AE379" s="50" t="s">
        <v>2275</v>
      </c>
      <c r="AF379" s="130">
        <v>27</v>
      </c>
      <c r="AG379" s="131">
        <v>1</v>
      </c>
      <c r="AH379" s="146"/>
    </row>
    <row r="380" spans="27:34" x14ac:dyDescent="0.35">
      <c r="AA380" s="51" t="s">
        <v>601</v>
      </c>
      <c r="AB380" s="51" t="s">
        <v>4502</v>
      </c>
      <c r="AC380" s="51" t="s">
        <v>1721</v>
      </c>
      <c r="AD380" s="129" t="s">
        <v>2096</v>
      </c>
      <c r="AE380" s="50" t="s">
        <v>3604</v>
      </c>
      <c r="AF380" s="130">
        <v>21</v>
      </c>
      <c r="AG380" s="131">
        <v>1</v>
      </c>
      <c r="AH380" s="146"/>
    </row>
    <row r="381" spans="27:34" x14ac:dyDescent="0.35">
      <c r="AA381" s="51" t="s">
        <v>601</v>
      </c>
      <c r="AB381" s="51" t="s">
        <v>4523</v>
      </c>
      <c r="AC381" s="51" t="s">
        <v>413</v>
      </c>
      <c r="AD381" s="129" t="s">
        <v>413</v>
      </c>
      <c r="AE381" s="50" t="s">
        <v>413</v>
      </c>
      <c r="AF381" s="130"/>
      <c r="AG381" s="131"/>
      <c r="AH381" s="146"/>
    </row>
    <row r="382" spans="27:34" x14ac:dyDescent="0.35">
      <c r="AA382" s="51" t="s">
        <v>601</v>
      </c>
      <c r="AB382" s="51" t="s">
        <v>4544</v>
      </c>
      <c r="AC382" s="51" t="s">
        <v>413</v>
      </c>
      <c r="AD382" s="129" t="s">
        <v>413</v>
      </c>
      <c r="AE382" s="50" t="s">
        <v>413</v>
      </c>
      <c r="AF382" s="130"/>
      <c r="AG382" s="131"/>
      <c r="AH382" s="146"/>
    </row>
    <row r="383" spans="27:34" x14ac:dyDescent="0.35">
      <c r="AA383" s="51" t="s">
        <v>611</v>
      </c>
      <c r="AB383" s="51" t="s">
        <v>4480</v>
      </c>
      <c r="AC383" s="51" t="s">
        <v>819</v>
      </c>
      <c r="AD383" s="129" t="s">
        <v>2979</v>
      </c>
      <c r="AE383" s="50" t="s">
        <v>3605</v>
      </c>
      <c r="AF383" s="130">
        <v>38</v>
      </c>
      <c r="AG383" s="131">
        <v>1</v>
      </c>
      <c r="AH383" s="146"/>
    </row>
    <row r="384" spans="27:34" x14ac:dyDescent="0.35">
      <c r="AA384" s="51" t="s">
        <v>611</v>
      </c>
      <c r="AB384" s="51" t="s">
        <v>4501</v>
      </c>
      <c r="AC384" s="51" t="s">
        <v>2090</v>
      </c>
      <c r="AD384" s="129" t="s">
        <v>2105</v>
      </c>
      <c r="AE384" s="50" t="s">
        <v>3606</v>
      </c>
      <c r="AF384" s="130">
        <v>8</v>
      </c>
      <c r="AG384" s="131">
        <v>1</v>
      </c>
      <c r="AH384" s="146"/>
    </row>
    <row r="385" spans="27:34" x14ac:dyDescent="0.35">
      <c r="AA385" s="51" t="s">
        <v>611</v>
      </c>
      <c r="AB385" s="51" t="s">
        <v>4522</v>
      </c>
      <c r="AC385" s="51" t="s">
        <v>413</v>
      </c>
      <c r="AD385" s="129" t="s">
        <v>413</v>
      </c>
      <c r="AE385" s="50" t="s">
        <v>413</v>
      </c>
      <c r="AF385" s="130"/>
      <c r="AG385" s="131"/>
      <c r="AH385" s="146"/>
    </row>
    <row r="386" spans="27:34" x14ac:dyDescent="0.35">
      <c r="AA386" s="51" t="s">
        <v>611</v>
      </c>
      <c r="AB386" s="51" t="s">
        <v>4543</v>
      </c>
      <c r="AC386" s="51" t="s">
        <v>413</v>
      </c>
      <c r="AD386" s="129" t="s">
        <v>413</v>
      </c>
      <c r="AE386" s="50" t="s">
        <v>413</v>
      </c>
      <c r="AF386" s="130"/>
      <c r="AG386" s="131"/>
      <c r="AH386" s="146"/>
    </row>
    <row r="387" spans="27:34" x14ac:dyDescent="0.35">
      <c r="AA387" s="51" t="s">
        <v>623</v>
      </c>
      <c r="AB387" s="51" t="s">
        <v>4479</v>
      </c>
      <c r="AC387" s="51" t="s">
        <v>413</v>
      </c>
      <c r="AD387" s="129" t="s">
        <v>413</v>
      </c>
      <c r="AE387" s="50" t="s">
        <v>413</v>
      </c>
      <c r="AF387" s="130"/>
      <c r="AG387" s="131"/>
      <c r="AH387" s="146"/>
    </row>
    <row r="388" spans="27:34" x14ac:dyDescent="0.35">
      <c r="AA388" s="51" t="s">
        <v>623</v>
      </c>
      <c r="AB388" s="51" t="s">
        <v>4500</v>
      </c>
      <c r="AC388" s="51" t="s">
        <v>413</v>
      </c>
      <c r="AD388" s="129" t="s">
        <v>413</v>
      </c>
      <c r="AE388" s="50" t="s">
        <v>413</v>
      </c>
      <c r="AF388" s="130"/>
      <c r="AG388" s="131"/>
      <c r="AH388" s="146"/>
    </row>
    <row r="389" spans="27:34" x14ac:dyDescent="0.35">
      <c r="AA389" s="51" t="s">
        <v>623</v>
      </c>
      <c r="AB389" s="51" t="s">
        <v>4521</v>
      </c>
      <c r="AC389" s="51" t="s">
        <v>413</v>
      </c>
      <c r="AD389" s="129" t="s">
        <v>413</v>
      </c>
      <c r="AE389" s="50" t="s">
        <v>413</v>
      </c>
      <c r="AF389" s="130"/>
      <c r="AG389" s="131"/>
      <c r="AH389" s="146"/>
    </row>
    <row r="390" spans="27:34" x14ac:dyDescent="0.35">
      <c r="AA390" s="51" t="s">
        <v>623</v>
      </c>
      <c r="AB390" s="51" t="s">
        <v>4542</v>
      </c>
      <c r="AC390" s="51" t="s">
        <v>413</v>
      </c>
      <c r="AD390" s="129" t="s">
        <v>413</v>
      </c>
      <c r="AE390" s="50" t="s">
        <v>413</v>
      </c>
      <c r="AF390" s="130"/>
      <c r="AG390" s="131"/>
      <c r="AH390" s="146"/>
    </row>
    <row r="391" spans="27:34" x14ac:dyDescent="0.35">
      <c r="AA391" s="51" t="s">
        <v>634</v>
      </c>
      <c r="AB391" s="51" t="s">
        <v>4492</v>
      </c>
      <c r="AC391" s="51" t="s">
        <v>413</v>
      </c>
      <c r="AD391" s="129" t="s">
        <v>413</v>
      </c>
      <c r="AE391" s="50" t="s">
        <v>413</v>
      </c>
      <c r="AF391" s="130"/>
      <c r="AG391" s="131"/>
      <c r="AH391" s="146"/>
    </row>
    <row r="392" spans="27:34" x14ac:dyDescent="0.35">
      <c r="AA392" s="51" t="s">
        <v>634</v>
      </c>
      <c r="AB392" s="51" t="s">
        <v>4513</v>
      </c>
      <c r="AC392" s="51" t="s">
        <v>413</v>
      </c>
      <c r="AD392" s="129" t="s">
        <v>413</v>
      </c>
      <c r="AE392" s="50" t="s">
        <v>413</v>
      </c>
      <c r="AF392" s="130"/>
      <c r="AG392" s="131"/>
      <c r="AH392" s="146"/>
    </row>
    <row r="393" spans="27:34" x14ac:dyDescent="0.35">
      <c r="AA393" s="51" t="s">
        <v>634</v>
      </c>
      <c r="AB393" s="51" t="s">
        <v>4534</v>
      </c>
      <c r="AC393" s="51" t="s">
        <v>413</v>
      </c>
      <c r="AD393" s="129" t="s">
        <v>413</v>
      </c>
      <c r="AE393" s="50" t="s">
        <v>413</v>
      </c>
      <c r="AF393" s="130"/>
      <c r="AG393" s="131"/>
      <c r="AH393" s="146"/>
    </row>
    <row r="394" spans="27:34" x14ac:dyDescent="0.35">
      <c r="AA394" s="51" t="s">
        <v>634</v>
      </c>
      <c r="AB394" s="51" t="s">
        <v>4555</v>
      </c>
      <c r="AC394" s="51" t="s">
        <v>413</v>
      </c>
      <c r="AD394" s="129" t="s">
        <v>413</v>
      </c>
      <c r="AE394" s="50" t="s">
        <v>413</v>
      </c>
      <c r="AF394" s="130"/>
      <c r="AG394" s="131"/>
      <c r="AH394" s="146"/>
    </row>
    <row r="395" spans="27:34" x14ac:dyDescent="0.35">
      <c r="AA395" s="51" t="s">
        <v>640</v>
      </c>
      <c r="AB395" s="51" t="s">
        <v>4491</v>
      </c>
      <c r="AC395" s="51" t="s">
        <v>413</v>
      </c>
      <c r="AD395" s="129" t="s">
        <v>413</v>
      </c>
      <c r="AE395" s="50" t="s">
        <v>413</v>
      </c>
      <c r="AF395" s="130"/>
      <c r="AG395" s="131"/>
      <c r="AH395" s="146"/>
    </row>
    <row r="396" spans="27:34" x14ac:dyDescent="0.35">
      <c r="AA396" s="51" t="s">
        <v>640</v>
      </c>
      <c r="AB396" s="51" t="s">
        <v>4512</v>
      </c>
      <c r="AC396" s="51" t="s">
        <v>413</v>
      </c>
      <c r="AD396" s="129" t="s">
        <v>413</v>
      </c>
      <c r="AE396" s="50" t="s">
        <v>413</v>
      </c>
      <c r="AF396" s="130"/>
      <c r="AG396" s="131"/>
      <c r="AH396" s="146"/>
    </row>
    <row r="397" spans="27:34" x14ac:dyDescent="0.35">
      <c r="AA397" s="51" t="s">
        <v>640</v>
      </c>
      <c r="AB397" s="51" t="s">
        <v>4533</v>
      </c>
      <c r="AC397" s="51" t="s">
        <v>413</v>
      </c>
      <c r="AD397" s="129" t="s">
        <v>413</v>
      </c>
      <c r="AE397" s="50" t="s">
        <v>413</v>
      </c>
      <c r="AF397" s="130"/>
      <c r="AG397" s="131"/>
      <c r="AH397" s="146"/>
    </row>
    <row r="398" spans="27:34" x14ac:dyDescent="0.35">
      <c r="AA398" s="51" t="s">
        <v>640</v>
      </c>
      <c r="AB398" s="51" t="s">
        <v>4554</v>
      </c>
      <c r="AC398" s="51" t="s">
        <v>413</v>
      </c>
      <c r="AD398" s="129" t="s">
        <v>413</v>
      </c>
      <c r="AE398" s="50" t="s">
        <v>413</v>
      </c>
      <c r="AF398" s="130"/>
      <c r="AG398" s="131"/>
      <c r="AH398" s="146"/>
    </row>
    <row r="399" spans="27:34" x14ac:dyDescent="0.35">
      <c r="AA399" s="51" t="s">
        <v>652</v>
      </c>
      <c r="AB399" s="51" t="s">
        <v>4490</v>
      </c>
      <c r="AC399" s="51" t="s">
        <v>413</v>
      </c>
      <c r="AD399" s="129" t="s">
        <v>413</v>
      </c>
      <c r="AE399" s="50" t="s">
        <v>413</v>
      </c>
      <c r="AF399" s="130"/>
      <c r="AG399" s="131"/>
      <c r="AH399" s="146"/>
    </row>
    <row r="400" spans="27:34" x14ac:dyDescent="0.35">
      <c r="AA400" s="51" t="s">
        <v>652</v>
      </c>
      <c r="AB400" s="51" t="s">
        <v>4511</v>
      </c>
      <c r="AC400" s="51" t="s">
        <v>413</v>
      </c>
      <c r="AD400" s="129" t="s">
        <v>413</v>
      </c>
      <c r="AE400" s="50" t="s">
        <v>413</v>
      </c>
      <c r="AF400" s="130"/>
      <c r="AG400" s="131"/>
      <c r="AH400" s="146"/>
    </row>
    <row r="401" spans="27:34" x14ac:dyDescent="0.35">
      <c r="AA401" s="51" t="s">
        <v>652</v>
      </c>
      <c r="AB401" s="51" t="s">
        <v>4532</v>
      </c>
      <c r="AC401" s="51" t="s">
        <v>413</v>
      </c>
      <c r="AD401" s="129" t="s">
        <v>413</v>
      </c>
      <c r="AE401" s="50" t="s">
        <v>413</v>
      </c>
      <c r="AF401" s="130"/>
      <c r="AG401" s="131"/>
      <c r="AH401" s="146"/>
    </row>
    <row r="402" spans="27:34" x14ac:dyDescent="0.35">
      <c r="AA402" s="51" t="s">
        <v>652</v>
      </c>
      <c r="AB402" s="51" t="s">
        <v>4553</v>
      </c>
      <c r="AC402" s="51" t="s">
        <v>413</v>
      </c>
      <c r="AD402" s="129" t="s">
        <v>413</v>
      </c>
      <c r="AE402" s="50" t="s">
        <v>413</v>
      </c>
      <c r="AF402" s="130"/>
      <c r="AG402" s="131"/>
      <c r="AH402" s="146"/>
    </row>
    <row r="403" spans="27:34" x14ac:dyDescent="0.35">
      <c r="AA403" s="128" t="s">
        <v>2113</v>
      </c>
      <c r="AB403" s="51" t="s">
        <v>4489</v>
      </c>
      <c r="AC403" s="128" t="s">
        <v>413</v>
      </c>
      <c r="AD403" s="129" t="s">
        <v>413</v>
      </c>
      <c r="AE403" s="50" t="s">
        <v>413</v>
      </c>
      <c r="AF403" s="130"/>
      <c r="AG403" s="131"/>
      <c r="AH403" s="146"/>
    </row>
    <row r="404" spans="27:34" x14ac:dyDescent="0.35">
      <c r="AA404" s="128" t="s">
        <v>2113</v>
      </c>
      <c r="AB404" s="51" t="s">
        <v>4510</v>
      </c>
      <c r="AC404" s="128" t="s">
        <v>413</v>
      </c>
      <c r="AD404" s="129" t="s">
        <v>413</v>
      </c>
      <c r="AE404" s="50" t="s">
        <v>413</v>
      </c>
      <c r="AF404" s="130"/>
      <c r="AG404" s="131"/>
      <c r="AH404" s="146"/>
    </row>
    <row r="405" spans="27:34" x14ac:dyDescent="0.35">
      <c r="AA405" s="128" t="s">
        <v>2113</v>
      </c>
      <c r="AB405" s="51" t="s">
        <v>4531</v>
      </c>
      <c r="AC405" s="128" t="s">
        <v>413</v>
      </c>
      <c r="AD405" s="129" t="s">
        <v>413</v>
      </c>
      <c r="AE405" s="50" t="s">
        <v>413</v>
      </c>
      <c r="AF405" s="130"/>
      <c r="AG405" s="131"/>
      <c r="AH405" s="146"/>
    </row>
    <row r="406" spans="27:34" x14ac:dyDescent="0.35">
      <c r="AA406" s="128" t="s">
        <v>2113</v>
      </c>
      <c r="AB406" s="51" t="s">
        <v>4552</v>
      </c>
      <c r="AC406" s="128" t="s">
        <v>413</v>
      </c>
      <c r="AD406" s="129" t="s">
        <v>413</v>
      </c>
      <c r="AE406" s="50" t="s">
        <v>413</v>
      </c>
      <c r="AF406" s="130"/>
      <c r="AG406" s="131"/>
      <c r="AH406" s="146"/>
    </row>
    <row r="407" spans="27:34" x14ac:dyDescent="0.35">
      <c r="AA407" s="128" t="s">
        <v>2114</v>
      </c>
      <c r="AB407" s="51" t="s">
        <v>4488</v>
      </c>
      <c r="AC407" s="128" t="s">
        <v>413</v>
      </c>
      <c r="AD407" s="129" t="s">
        <v>413</v>
      </c>
      <c r="AE407" s="50" t="s">
        <v>413</v>
      </c>
      <c r="AF407" s="130"/>
      <c r="AG407" s="131"/>
      <c r="AH407" s="146"/>
    </row>
    <row r="408" spans="27:34" x14ac:dyDescent="0.35">
      <c r="AA408" s="128" t="s">
        <v>2114</v>
      </c>
      <c r="AB408" s="51" t="s">
        <v>4509</v>
      </c>
      <c r="AC408" s="128" t="s">
        <v>413</v>
      </c>
      <c r="AD408" s="129" t="s">
        <v>413</v>
      </c>
      <c r="AE408" s="50" t="s">
        <v>413</v>
      </c>
      <c r="AF408" s="130"/>
      <c r="AG408" s="131"/>
      <c r="AH408" s="146"/>
    </row>
    <row r="409" spans="27:34" x14ac:dyDescent="0.35">
      <c r="AA409" s="128" t="s">
        <v>2114</v>
      </c>
      <c r="AB409" s="51" t="s">
        <v>4530</v>
      </c>
      <c r="AC409" s="128" t="s">
        <v>413</v>
      </c>
      <c r="AD409" s="129" t="s">
        <v>413</v>
      </c>
      <c r="AE409" s="50" t="s">
        <v>413</v>
      </c>
      <c r="AF409" s="130"/>
      <c r="AG409" s="131"/>
      <c r="AH409" s="146"/>
    </row>
    <row r="410" spans="27:34" x14ac:dyDescent="0.35">
      <c r="AA410" s="128" t="s">
        <v>2114</v>
      </c>
      <c r="AB410" s="51" t="s">
        <v>4551</v>
      </c>
      <c r="AC410" s="128" t="s">
        <v>413</v>
      </c>
      <c r="AD410" s="129" t="s">
        <v>413</v>
      </c>
      <c r="AE410" s="50" t="s">
        <v>413</v>
      </c>
      <c r="AF410" s="130"/>
      <c r="AG410" s="131"/>
      <c r="AH410" s="146"/>
    </row>
    <row r="411" spans="27:34" x14ac:dyDescent="0.35">
      <c r="AA411" s="128" t="s">
        <v>2115</v>
      </c>
      <c r="AB411" s="51" t="s">
        <v>4487</v>
      </c>
      <c r="AC411" s="128" t="s">
        <v>413</v>
      </c>
      <c r="AD411" s="129" t="s">
        <v>413</v>
      </c>
      <c r="AE411" s="50" t="s">
        <v>413</v>
      </c>
      <c r="AF411" s="130"/>
      <c r="AG411" s="131"/>
      <c r="AH411" s="146"/>
    </row>
    <row r="412" spans="27:34" x14ac:dyDescent="0.35">
      <c r="AA412" s="128" t="s">
        <v>2115</v>
      </c>
      <c r="AB412" s="51" t="s">
        <v>4508</v>
      </c>
      <c r="AC412" s="128" t="s">
        <v>413</v>
      </c>
      <c r="AD412" s="129" t="s">
        <v>413</v>
      </c>
      <c r="AE412" s="50" t="s">
        <v>413</v>
      </c>
      <c r="AF412" s="130"/>
      <c r="AG412" s="131"/>
      <c r="AH412" s="146"/>
    </row>
    <row r="413" spans="27:34" x14ac:dyDescent="0.35">
      <c r="AA413" s="128" t="s">
        <v>2115</v>
      </c>
      <c r="AB413" s="51" t="s">
        <v>4529</v>
      </c>
      <c r="AC413" s="128" t="s">
        <v>413</v>
      </c>
      <c r="AD413" s="129" t="s">
        <v>413</v>
      </c>
      <c r="AE413" s="50" t="s">
        <v>413</v>
      </c>
      <c r="AF413" s="130"/>
      <c r="AG413" s="131"/>
      <c r="AH413" s="146"/>
    </row>
    <row r="414" spans="27:34" x14ac:dyDescent="0.35">
      <c r="AA414" s="128" t="s">
        <v>2115</v>
      </c>
      <c r="AB414" s="51" t="s">
        <v>4550</v>
      </c>
      <c r="AC414" s="128" t="s">
        <v>413</v>
      </c>
      <c r="AD414" s="129" t="s">
        <v>413</v>
      </c>
      <c r="AE414" s="50" t="s">
        <v>413</v>
      </c>
      <c r="AF414" s="130"/>
      <c r="AG414" s="131"/>
      <c r="AH414" s="146"/>
    </row>
    <row r="415" spans="27:34" x14ac:dyDescent="0.35">
      <c r="AA415" s="128" t="s">
        <v>2116</v>
      </c>
      <c r="AB415" s="51" t="s">
        <v>4486</v>
      </c>
      <c r="AC415" s="128" t="s">
        <v>413</v>
      </c>
      <c r="AD415" s="129" t="s">
        <v>413</v>
      </c>
      <c r="AE415" s="50" t="s">
        <v>413</v>
      </c>
      <c r="AF415" s="130"/>
      <c r="AG415" s="131"/>
      <c r="AH415" s="146"/>
    </row>
    <row r="416" spans="27:34" x14ac:dyDescent="0.35">
      <c r="AA416" s="128" t="s">
        <v>2116</v>
      </c>
      <c r="AB416" s="51" t="s">
        <v>4507</v>
      </c>
      <c r="AC416" s="128" t="s">
        <v>413</v>
      </c>
      <c r="AD416" s="129" t="s">
        <v>413</v>
      </c>
      <c r="AE416" s="50" t="s">
        <v>413</v>
      </c>
      <c r="AF416" s="130"/>
      <c r="AG416" s="131"/>
      <c r="AH416" s="146"/>
    </row>
    <row r="417" spans="27:34" x14ac:dyDescent="0.35">
      <c r="AA417" s="128" t="s">
        <v>2116</v>
      </c>
      <c r="AB417" s="51" t="s">
        <v>4528</v>
      </c>
      <c r="AC417" s="128" t="s">
        <v>413</v>
      </c>
      <c r="AD417" s="129" t="s">
        <v>413</v>
      </c>
      <c r="AE417" s="50" t="s">
        <v>413</v>
      </c>
      <c r="AF417" s="130"/>
      <c r="AG417" s="131"/>
      <c r="AH417" s="146"/>
    </row>
    <row r="418" spans="27:34" x14ac:dyDescent="0.35">
      <c r="AA418" s="128" t="s">
        <v>2116</v>
      </c>
      <c r="AB418" s="51" t="s">
        <v>4549</v>
      </c>
      <c r="AC418" s="128" t="s">
        <v>413</v>
      </c>
      <c r="AD418" s="129" t="s">
        <v>413</v>
      </c>
      <c r="AE418" s="50" t="s">
        <v>413</v>
      </c>
      <c r="AF418" s="130"/>
      <c r="AG418" s="131"/>
      <c r="AH418" s="146"/>
    </row>
    <row r="419" spans="27:34" x14ac:dyDescent="0.35">
      <c r="AA419" s="128" t="s">
        <v>2117</v>
      </c>
      <c r="AB419" s="51" t="s">
        <v>4499</v>
      </c>
      <c r="AC419" s="128" t="s">
        <v>829</v>
      </c>
      <c r="AD419" s="129" t="s">
        <v>1158</v>
      </c>
      <c r="AE419" s="50" t="s">
        <v>3607</v>
      </c>
      <c r="AF419" s="130">
        <v>38</v>
      </c>
      <c r="AG419" s="131">
        <v>1</v>
      </c>
      <c r="AH419" s="146"/>
    </row>
    <row r="420" spans="27:34" x14ac:dyDescent="0.35">
      <c r="AA420" s="128" t="s">
        <v>2117</v>
      </c>
      <c r="AB420" s="51" t="s">
        <v>4520</v>
      </c>
      <c r="AC420" s="128" t="s">
        <v>829</v>
      </c>
      <c r="AD420" s="129" t="s">
        <v>1158</v>
      </c>
      <c r="AE420" s="50" t="s">
        <v>3608</v>
      </c>
      <c r="AF420" s="130">
        <v>11</v>
      </c>
      <c r="AG420" s="131">
        <v>1</v>
      </c>
      <c r="AH420" s="146"/>
    </row>
    <row r="421" spans="27:34" x14ac:dyDescent="0.35">
      <c r="AA421" s="128" t="s">
        <v>2117</v>
      </c>
      <c r="AB421" s="51" t="s">
        <v>4541</v>
      </c>
      <c r="AC421" s="128" t="s">
        <v>413</v>
      </c>
      <c r="AD421" s="129" t="s">
        <v>413</v>
      </c>
      <c r="AE421" s="50" t="s">
        <v>413</v>
      </c>
      <c r="AF421" s="130"/>
      <c r="AG421" s="131"/>
      <c r="AH421" s="146"/>
    </row>
    <row r="422" spans="27:34" x14ac:dyDescent="0.35">
      <c r="AA422" s="128" t="s">
        <v>2117</v>
      </c>
      <c r="AB422" s="51" t="s">
        <v>4562</v>
      </c>
      <c r="AC422" s="128" t="s">
        <v>413</v>
      </c>
      <c r="AD422" s="129" t="s">
        <v>413</v>
      </c>
      <c r="AE422" s="50" t="s">
        <v>413</v>
      </c>
      <c r="AF422" s="130"/>
      <c r="AG422" s="131"/>
      <c r="AH422" s="146"/>
    </row>
    <row r="423" spans="27:34" x14ac:dyDescent="0.35">
      <c r="AA423" s="128" t="s">
        <v>2118</v>
      </c>
      <c r="AB423" s="51" t="s">
        <v>4498</v>
      </c>
      <c r="AC423" s="128" t="s">
        <v>3635</v>
      </c>
      <c r="AD423" s="129" t="s">
        <v>3637</v>
      </c>
      <c r="AE423" s="50" t="s">
        <v>3609</v>
      </c>
      <c r="AF423" s="130">
        <v>48</v>
      </c>
      <c r="AG423" s="131">
        <v>1</v>
      </c>
      <c r="AH423" s="146"/>
    </row>
    <row r="424" spans="27:34" x14ac:dyDescent="0.35">
      <c r="AA424" s="128" t="s">
        <v>2118</v>
      </c>
      <c r="AB424" s="51" t="s">
        <v>4519</v>
      </c>
      <c r="AC424" s="128" t="s">
        <v>1636</v>
      </c>
      <c r="AD424" s="129" t="s">
        <v>1636</v>
      </c>
      <c r="AE424" s="50"/>
      <c r="AF424" s="130"/>
      <c r="AG424" s="131"/>
      <c r="AH424" s="146"/>
    </row>
    <row r="425" spans="27:34" x14ac:dyDescent="0.35">
      <c r="AA425" s="128" t="s">
        <v>2118</v>
      </c>
      <c r="AB425" s="51" t="s">
        <v>4540</v>
      </c>
      <c r="AC425" s="128" t="s">
        <v>413</v>
      </c>
      <c r="AD425" s="129" t="s">
        <v>413</v>
      </c>
      <c r="AE425" s="50" t="s">
        <v>413</v>
      </c>
      <c r="AF425" s="130"/>
      <c r="AG425" s="131"/>
      <c r="AH425" s="146"/>
    </row>
    <row r="426" spans="27:34" x14ac:dyDescent="0.35">
      <c r="AA426" s="128" t="s">
        <v>2118</v>
      </c>
      <c r="AB426" s="51" t="s">
        <v>4561</v>
      </c>
      <c r="AC426" s="128" t="s">
        <v>413</v>
      </c>
      <c r="AD426" s="129" t="s">
        <v>413</v>
      </c>
      <c r="AE426" s="50" t="s">
        <v>413</v>
      </c>
      <c r="AF426" s="130"/>
      <c r="AG426" s="131"/>
      <c r="AH426" s="146"/>
    </row>
    <row r="427" spans="27:34" x14ac:dyDescent="0.35">
      <c r="AA427" s="128" t="s">
        <v>2119</v>
      </c>
      <c r="AB427" s="51" t="s">
        <v>4497</v>
      </c>
      <c r="AC427" s="128" t="s">
        <v>819</v>
      </c>
      <c r="AD427" s="129" t="s">
        <v>2979</v>
      </c>
      <c r="AE427" s="50" t="s">
        <v>3610</v>
      </c>
      <c r="AF427" s="130">
        <v>45</v>
      </c>
      <c r="AG427" s="131">
        <v>1</v>
      </c>
      <c r="AH427" s="146"/>
    </row>
    <row r="428" spans="27:34" x14ac:dyDescent="0.35">
      <c r="AA428" s="128" t="s">
        <v>2119</v>
      </c>
      <c r="AB428" s="51" t="s">
        <v>4518</v>
      </c>
      <c r="AC428" s="128" t="s">
        <v>413</v>
      </c>
      <c r="AD428" s="129" t="s">
        <v>413</v>
      </c>
      <c r="AE428" s="50" t="s">
        <v>413</v>
      </c>
      <c r="AF428" s="130"/>
      <c r="AG428" s="131"/>
      <c r="AH428" s="146"/>
    </row>
    <row r="429" spans="27:34" x14ac:dyDescent="0.35">
      <c r="AA429" s="128" t="s">
        <v>2119</v>
      </c>
      <c r="AB429" s="51" t="s">
        <v>4539</v>
      </c>
      <c r="AC429" s="128" t="s">
        <v>413</v>
      </c>
      <c r="AD429" s="129" t="s">
        <v>413</v>
      </c>
      <c r="AE429" s="50" t="s">
        <v>413</v>
      </c>
      <c r="AF429" s="130"/>
      <c r="AG429" s="131"/>
      <c r="AH429" s="146"/>
    </row>
    <row r="430" spans="27:34" x14ac:dyDescent="0.35">
      <c r="AA430" s="128" t="s">
        <v>2119</v>
      </c>
      <c r="AB430" s="51" t="s">
        <v>4560</v>
      </c>
      <c r="AC430" s="128" t="s">
        <v>413</v>
      </c>
      <c r="AD430" s="129" t="s">
        <v>413</v>
      </c>
      <c r="AE430" s="50" t="s">
        <v>413</v>
      </c>
      <c r="AF430" s="130"/>
      <c r="AG430" s="131"/>
      <c r="AH430" s="146"/>
    </row>
    <row r="431" spans="27:34" x14ac:dyDescent="0.35">
      <c r="AA431" s="128" t="s">
        <v>2120</v>
      </c>
      <c r="AB431" s="51" t="s">
        <v>4496</v>
      </c>
      <c r="AC431" s="128" t="s">
        <v>829</v>
      </c>
      <c r="AD431" s="129" t="s">
        <v>1083</v>
      </c>
      <c r="AE431" s="50" t="s">
        <v>3175</v>
      </c>
      <c r="AF431" s="130">
        <v>26</v>
      </c>
      <c r="AG431" s="131">
        <v>1</v>
      </c>
      <c r="AH431" s="146"/>
    </row>
    <row r="432" spans="27:34" x14ac:dyDescent="0.35">
      <c r="AA432" s="128" t="s">
        <v>2120</v>
      </c>
      <c r="AB432" s="51" t="s">
        <v>4517</v>
      </c>
      <c r="AC432" s="128" t="s">
        <v>2092</v>
      </c>
      <c r="AD432" s="129" t="s">
        <v>2100</v>
      </c>
      <c r="AE432" s="50" t="s">
        <v>3181</v>
      </c>
      <c r="AF432" s="130">
        <v>15</v>
      </c>
      <c r="AG432" s="131">
        <v>1</v>
      </c>
      <c r="AH432" s="146"/>
    </row>
    <row r="433" spans="27:34" x14ac:dyDescent="0.35">
      <c r="AA433" s="128" t="s">
        <v>2120</v>
      </c>
      <c r="AB433" s="51" t="s">
        <v>4538</v>
      </c>
      <c r="AC433" s="128" t="s">
        <v>413</v>
      </c>
      <c r="AD433" s="129" t="s">
        <v>413</v>
      </c>
      <c r="AE433" s="50" t="s">
        <v>413</v>
      </c>
      <c r="AF433" s="130"/>
      <c r="AG433" s="131"/>
      <c r="AH433" s="146"/>
    </row>
    <row r="434" spans="27:34" x14ac:dyDescent="0.35">
      <c r="AA434" s="128" t="s">
        <v>2120</v>
      </c>
      <c r="AB434" s="51" t="s">
        <v>4559</v>
      </c>
      <c r="AC434" s="128" t="s">
        <v>413</v>
      </c>
      <c r="AD434" s="129" t="s">
        <v>413</v>
      </c>
      <c r="AE434" s="50" t="s">
        <v>413</v>
      </c>
      <c r="AF434" s="130"/>
      <c r="AG434" s="131"/>
      <c r="AH434" s="146"/>
    </row>
    <row r="435" spans="27:34" x14ac:dyDescent="0.35">
      <c r="AA435" s="128" t="s">
        <v>2121</v>
      </c>
      <c r="AB435" s="51" t="s">
        <v>4495</v>
      </c>
      <c r="AC435" s="128" t="s">
        <v>1475</v>
      </c>
      <c r="AD435" s="129" t="s">
        <v>1631</v>
      </c>
      <c r="AE435" s="50" t="s">
        <v>3494</v>
      </c>
      <c r="AF435" s="130">
        <v>32</v>
      </c>
      <c r="AG435" s="131">
        <v>1</v>
      </c>
      <c r="AH435" s="146"/>
    </row>
    <row r="436" spans="27:34" x14ac:dyDescent="0.35">
      <c r="AA436" s="128" t="s">
        <v>2121</v>
      </c>
      <c r="AB436" s="51" t="s">
        <v>4516</v>
      </c>
      <c r="AC436" s="128" t="s">
        <v>1475</v>
      </c>
      <c r="AD436" s="129" t="s">
        <v>1631</v>
      </c>
      <c r="AE436" s="50" t="s">
        <v>3350</v>
      </c>
      <c r="AF436" s="130">
        <v>15</v>
      </c>
      <c r="AG436" s="131">
        <v>1</v>
      </c>
      <c r="AH436" s="146"/>
    </row>
    <row r="437" spans="27:34" x14ac:dyDescent="0.35">
      <c r="AA437" s="128" t="s">
        <v>2121</v>
      </c>
      <c r="AB437" s="51" t="s">
        <v>4537</v>
      </c>
      <c r="AC437" s="128" t="s">
        <v>413</v>
      </c>
      <c r="AD437" s="129" t="s">
        <v>413</v>
      </c>
      <c r="AE437" s="50" t="s">
        <v>413</v>
      </c>
      <c r="AF437" s="130"/>
      <c r="AG437" s="131"/>
      <c r="AH437" s="146"/>
    </row>
    <row r="438" spans="27:34" x14ac:dyDescent="0.35">
      <c r="AA438" s="128" t="s">
        <v>2121</v>
      </c>
      <c r="AB438" s="51" t="s">
        <v>4558</v>
      </c>
      <c r="AC438" s="128" t="s">
        <v>413</v>
      </c>
      <c r="AD438" s="129" t="s">
        <v>413</v>
      </c>
      <c r="AE438" s="50" t="s">
        <v>413</v>
      </c>
      <c r="AF438" s="130"/>
      <c r="AG438" s="131"/>
      <c r="AH438" s="146"/>
    </row>
    <row r="439" spans="27:34" x14ac:dyDescent="0.35">
      <c r="AA439" s="128" t="s">
        <v>2122</v>
      </c>
      <c r="AB439" s="51" t="s">
        <v>4494</v>
      </c>
      <c r="AC439" s="128" t="s">
        <v>1475</v>
      </c>
      <c r="AD439" s="129" t="s">
        <v>1631</v>
      </c>
      <c r="AE439" s="50" t="s">
        <v>3350</v>
      </c>
      <c r="AF439" s="130">
        <v>49</v>
      </c>
      <c r="AG439" s="131">
        <v>1</v>
      </c>
      <c r="AH439" s="146"/>
    </row>
    <row r="440" spans="27:34" x14ac:dyDescent="0.35">
      <c r="AA440" s="128" t="s">
        <v>2122</v>
      </c>
      <c r="AB440" s="51" t="s">
        <v>4515</v>
      </c>
      <c r="AC440" s="128" t="s">
        <v>413</v>
      </c>
      <c r="AD440" s="129" t="s">
        <v>413</v>
      </c>
      <c r="AE440" s="50" t="s">
        <v>413</v>
      </c>
      <c r="AF440" s="130"/>
      <c r="AG440" s="131"/>
      <c r="AH440" s="146"/>
    </row>
    <row r="441" spans="27:34" x14ac:dyDescent="0.35">
      <c r="AA441" s="128" t="s">
        <v>2122</v>
      </c>
      <c r="AB441" s="51" t="s">
        <v>4536</v>
      </c>
      <c r="AC441" s="128" t="s">
        <v>413</v>
      </c>
      <c r="AD441" s="129" t="s">
        <v>413</v>
      </c>
      <c r="AE441" s="50" t="s">
        <v>413</v>
      </c>
      <c r="AF441" s="130"/>
      <c r="AG441" s="131"/>
      <c r="AH441" s="146"/>
    </row>
    <row r="442" spans="27:34" x14ac:dyDescent="0.35">
      <c r="AA442" s="128" t="s">
        <v>2122</v>
      </c>
      <c r="AB442" s="51" t="s">
        <v>4557</v>
      </c>
      <c r="AC442" s="128" t="s">
        <v>413</v>
      </c>
      <c r="AD442" s="129" t="s">
        <v>413</v>
      </c>
      <c r="AE442" s="50" t="s">
        <v>413</v>
      </c>
      <c r="AF442" s="130"/>
      <c r="AG442" s="131"/>
      <c r="AH442" s="146"/>
    </row>
    <row r="443" spans="27:34" x14ac:dyDescent="0.35">
      <c r="AA443" s="128" t="s">
        <v>2094</v>
      </c>
      <c r="AB443" s="51" t="s">
        <v>4493</v>
      </c>
      <c r="AC443" s="128" t="s">
        <v>413</v>
      </c>
      <c r="AD443" s="129" t="s">
        <v>413</v>
      </c>
      <c r="AE443" s="50" t="s">
        <v>413</v>
      </c>
      <c r="AF443" s="130"/>
      <c r="AG443" s="131"/>
      <c r="AH443" s="146"/>
    </row>
    <row r="444" spans="27:34" x14ac:dyDescent="0.35">
      <c r="AA444" s="128" t="s">
        <v>2094</v>
      </c>
      <c r="AB444" s="51" t="s">
        <v>4514</v>
      </c>
      <c r="AC444" s="128" t="s">
        <v>413</v>
      </c>
      <c r="AD444" s="129" t="s">
        <v>413</v>
      </c>
      <c r="AE444" s="50" t="s">
        <v>413</v>
      </c>
      <c r="AF444" s="130"/>
      <c r="AG444" s="131"/>
      <c r="AH444" s="146"/>
    </row>
    <row r="445" spans="27:34" x14ac:dyDescent="0.35">
      <c r="AA445" s="128" t="s">
        <v>2094</v>
      </c>
      <c r="AB445" s="51" t="s">
        <v>4535</v>
      </c>
      <c r="AC445" s="128" t="s">
        <v>413</v>
      </c>
      <c r="AD445" s="129" t="s">
        <v>413</v>
      </c>
      <c r="AE445" s="50" t="s">
        <v>413</v>
      </c>
      <c r="AF445" s="130"/>
      <c r="AG445" s="131"/>
      <c r="AH445" s="146"/>
    </row>
    <row r="446" spans="27:34" x14ac:dyDescent="0.35">
      <c r="AA446" s="128" t="s">
        <v>2094</v>
      </c>
      <c r="AB446" s="51" t="s">
        <v>4556</v>
      </c>
      <c r="AC446" s="128" t="s">
        <v>413</v>
      </c>
      <c r="AD446" s="129" t="s">
        <v>413</v>
      </c>
      <c r="AE446" s="50" t="s">
        <v>413</v>
      </c>
      <c r="AF446" s="130"/>
      <c r="AG446" s="131"/>
      <c r="AH446" s="146"/>
    </row>
    <row r="447" spans="27:34" x14ac:dyDescent="0.35">
      <c r="AF447">
        <f>SUM(clonemapC27[Initial Clone Count])</f>
        <v>2779</v>
      </c>
      <c r="AG447" s="123"/>
    </row>
  </sheetData>
  <conditionalFormatting sqref="AB351:AB354">
    <cfRule type="expression" dxfId="145" priority="8">
      <formula>MOD(ROW(),4)=2</formula>
    </cfRule>
  </conditionalFormatting>
  <conditionalFormatting sqref="AB320">
    <cfRule type="expression" dxfId="144" priority="7">
      <formula>MOD(ROW(),4)=2</formula>
    </cfRule>
  </conditionalFormatting>
  <conditionalFormatting sqref="AA27:AD162 AA163 AC163:AD163 AA355:AD446 AA351:AA354 AC351:AD354 AA164:AD318 AA323:AD350 AA319:AA322 AC319:AD322 AB321:AB322">
    <cfRule type="expression" dxfId="143" priority="16">
      <formula>MOD(ROW(),4)=2</formula>
    </cfRule>
  </conditionalFormatting>
  <conditionalFormatting sqref="AE334:AF351 AF352 AE353:AF374 AE27:AF134 AF135:AF177 AE379:AF446 AE135:AE199 AF179:AF200 AE201:AF332">
    <cfRule type="expression" dxfId="142" priority="14">
      <formula>MOD(ROW(),4)=1</formula>
    </cfRule>
    <cfRule type="expression" dxfId="141" priority="15">
      <formula>MOD(ROW(),4)=2</formula>
    </cfRule>
  </conditionalFormatting>
  <conditionalFormatting sqref="AE251:AE278">
    <cfRule type="expression" dxfId="140" priority="12">
      <formula>MOD(ROW(),4)=1</formula>
    </cfRule>
    <cfRule type="expression" dxfId="139" priority="13">
      <formula>MOD(ROW(),4)=2</formula>
    </cfRule>
  </conditionalFormatting>
  <conditionalFormatting sqref="AG27:AG446 AE375:AF375">
    <cfRule type="expression" dxfId="138" priority="10">
      <formula>MOD(ROW(),4)=1</formula>
    </cfRule>
    <cfRule type="expression" dxfId="137" priority="11">
      <formula>MOD(ROW(),4)=2</formula>
    </cfRule>
  </conditionalFormatting>
  <conditionalFormatting sqref="AB163">
    <cfRule type="expression" dxfId="136" priority="9">
      <formula>MOD(ROW(),4)=2</formula>
    </cfRule>
  </conditionalFormatting>
  <pageMargins left="0.7" right="0.7" top="0.75" bottom="0.75" header="0.3" footer="0.3"/>
  <pageSetup scale="56" fitToHeight="0" orientation="landscape"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3DED1C-0D58-4962-BCDD-FB3271779EE7}">
  <sheetPr>
    <pageSetUpPr fitToPage="1"/>
  </sheetPr>
  <dimension ref="A1:AN447"/>
  <sheetViews>
    <sheetView topLeftCell="S16" zoomScale="73" workbookViewId="0">
      <selection activeCell="AE29" sqref="AE29"/>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8" width="12" customWidth="1"/>
    <col min="29"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3502</v>
      </c>
      <c r="T3" s="56" t="s">
        <v>3503</v>
      </c>
      <c r="V3" s="56" t="s">
        <v>1480</v>
      </c>
      <c r="W3" s="56" t="s">
        <v>1480</v>
      </c>
      <c r="X3" s="56" t="s">
        <v>1480</v>
      </c>
      <c r="Y3" s="56" t="s">
        <v>1480</v>
      </c>
      <c r="Z3" s="18">
        <v>7</v>
      </c>
      <c r="AA3" s="18"/>
    </row>
    <row r="4" spans="1:40" x14ac:dyDescent="0.35">
      <c r="A4" s="40"/>
      <c r="B4" s="56" t="s">
        <v>3504</v>
      </c>
      <c r="C4" s="56" t="s">
        <v>1480</v>
      </c>
      <c r="D4" s="56" t="s">
        <v>1480</v>
      </c>
      <c r="E4" s="56" t="s">
        <v>1480</v>
      </c>
      <c r="F4" s="40"/>
      <c r="G4" s="56" t="s">
        <v>1480</v>
      </c>
      <c r="H4" s="56" t="s">
        <v>1480</v>
      </c>
      <c r="I4" s="56" t="s">
        <v>3505</v>
      </c>
      <c r="J4" s="56" t="s">
        <v>3506</v>
      </c>
      <c r="L4" s="56" t="s">
        <v>3507</v>
      </c>
      <c r="M4" s="56" t="s">
        <v>1480</v>
      </c>
      <c r="N4" s="56" t="s">
        <v>1480</v>
      </c>
      <c r="O4" s="56" t="s">
        <v>1480</v>
      </c>
      <c r="Q4" s="56" t="s">
        <v>1480</v>
      </c>
      <c r="R4" s="56" t="s">
        <v>1480</v>
      </c>
      <c r="S4" s="56" t="s">
        <v>3508</v>
      </c>
      <c r="T4" s="56" t="s">
        <v>3509</v>
      </c>
      <c r="V4" s="56" t="s">
        <v>1480</v>
      </c>
      <c r="W4" s="56" t="s">
        <v>1480</v>
      </c>
      <c r="X4" s="56" t="s">
        <v>1480</v>
      </c>
      <c r="Y4" s="56" t="s">
        <v>1480</v>
      </c>
      <c r="Z4" s="18">
        <v>6</v>
      </c>
      <c r="AA4" s="18"/>
    </row>
    <row r="5" spans="1:40" x14ac:dyDescent="0.35">
      <c r="A5" s="40"/>
      <c r="B5" s="56" t="s">
        <v>3510</v>
      </c>
      <c r="C5" s="56" t="s">
        <v>3511</v>
      </c>
      <c r="D5" s="56" t="s">
        <v>1480</v>
      </c>
      <c r="E5" s="56" t="s">
        <v>1480</v>
      </c>
      <c r="F5" s="40"/>
      <c r="G5" s="56" t="s">
        <v>1480</v>
      </c>
      <c r="H5" s="56" t="s">
        <v>1480</v>
      </c>
      <c r="I5" s="56" t="s">
        <v>3512</v>
      </c>
      <c r="J5" s="56" t="s">
        <v>3513</v>
      </c>
      <c r="L5" s="56" t="s">
        <v>3514</v>
      </c>
      <c r="M5" s="56" t="s">
        <v>1480</v>
      </c>
      <c r="N5" s="56" t="s">
        <v>1480</v>
      </c>
      <c r="O5" s="56" t="s">
        <v>1480</v>
      </c>
      <c r="Q5" s="56" t="s">
        <v>1480</v>
      </c>
      <c r="R5" s="56" t="s">
        <v>1480</v>
      </c>
      <c r="S5" s="56" t="s">
        <v>1480</v>
      </c>
      <c r="T5" s="56" t="s">
        <v>3515</v>
      </c>
      <c r="V5" s="56" t="s">
        <v>1480</v>
      </c>
      <c r="W5" s="56" t="s">
        <v>1480</v>
      </c>
      <c r="X5" s="56" t="s">
        <v>1480</v>
      </c>
      <c r="Y5" s="56" t="s">
        <v>1480</v>
      </c>
      <c r="Z5" s="18">
        <v>5</v>
      </c>
      <c r="AA5" s="18"/>
    </row>
    <row r="6" spans="1:40" x14ac:dyDescent="0.35">
      <c r="A6" s="40">
        <v>1</v>
      </c>
      <c r="B6" s="56" t="s">
        <v>3463</v>
      </c>
      <c r="C6" s="56" t="s">
        <v>3516</v>
      </c>
      <c r="D6" s="56" t="s">
        <v>1480</v>
      </c>
      <c r="E6" s="56" t="s">
        <v>1480</v>
      </c>
      <c r="F6" s="40"/>
      <c r="G6" s="56" t="s">
        <v>1480</v>
      </c>
      <c r="H6" s="56" t="s">
        <v>1480</v>
      </c>
      <c r="I6" s="56" t="s">
        <v>1480</v>
      </c>
      <c r="J6" s="56" t="s">
        <v>3517</v>
      </c>
      <c r="L6" s="56" t="s">
        <v>3518</v>
      </c>
      <c r="M6" s="56" t="s">
        <v>3353</v>
      </c>
      <c r="N6" s="56" t="s">
        <v>1480</v>
      </c>
      <c r="O6" s="56" t="s">
        <v>1480</v>
      </c>
      <c r="Q6" s="56" t="s">
        <v>1480</v>
      </c>
      <c r="R6" s="56" t="s">
        <v>1480</v>
      </c>
      <c r="S6" s="56" t="s">
        <v>3519</v>
      </c>
      <c r="T6" s="56" t="s">
        <v>3520</v>
      </c>
      <c r="V6" s="56" t="s">
        <v>1480</v>
      </c>
      <c r="W6" s="56" t="s">
        <v>1480</v>
      </c>
      <c r="X6" s="56" t="s">
        <v>1480</v>
      </c>
      <c r="Y6" s="56" t="s">
        <v>1480</v>
      </c>
      <c r="Z6" s="18">
        <v>4</v>
      </c>
      <c r="AA6" s="18"/>
    </row>
    <row r="7" spans="1:40" x14ac:dyDescent="0.35">
      <c r="A7" s="40"/>
      <c r="B7" s="56" t="s">
        <v>3521</v>
      </c>
      <c r="C7" s="56" t="s">
        <v>3522</v>
      </c>
      <c r="D7" s="56" t="s">
        <v>3523</v>
      </c>
      <c r="E7" s="56" t="s">
        <v>1480</v>
      </c>
      <c r="F7" s="40"/>
      <c r="G7" s="56" t="s">
        <v>1480</v>
      </c>
      <c r="H7" s="56" t="s">
        <v>1480</v>
      </c>
      <c r="I7" s="56" t="s">
        <v>3524</v>
      </c>
      <c r="J7" s="56" t="s">
        <v>3525</v>
      </c>
      <c r="L7" s="56" t="s">
        <v>3083</v>
      </c>
      <c r="M7" s="56" t="s">
        <v>1480</v>
      </c>
      <c r="N7" s="56" t="s">
        <v>1480</v>
      </c>
      <c r="O7" s="56" t="s">
        <v>1480</v>
      </c>
      <c r="Q7" s="56" t="s">
        <v>1480</v>
      </c>
      <c r="R7" s="56" t="s">
        <v>1480</v>
      </c>
      <c r="S7" s="56" t="s">
        <v>1480</v>
      </c>
      <c r="T7" s="56" t="s">
        <v>3526</v>
      </c>
      <c r="V7" s="56" t="s">
        <v>1480</v>
      </c>
      <c r="W7" s="56" t="s">
        <v>1480</v>
      </c>
      <c r="X7" s="56" t="s">
        <v>1480</v>
      </c>
      <c r="Y7" s="56" t="s">
        <v>1480</v>
      </c>
      <c r="Z7" s="18">
        <v>3</v>
      </c>
      <c r="AA7" s="18"/>
    </row>
    <row r="8" spans="1:40" x14ac:dyDescent="0.35">
      <c r="A8" s="40"/>
      <c r="B8" s="56" t="s">
        <v>3527</v>
      </c>
      <c r="C8" s="56" t="s">
        <v>1480</v>
      </c>
      <c r="D8" s="56" t="s">
        <v>1480</v>
      </c>
      <c r="E8" s="56" t="s">
        <v>1480</v>
      </c>
      <c r="F8" s="40"/>
      <c r="G8" s="56" t="s">
        <v>3528</v>
      </c>
      <c r="H8" s="56" t="s">
        <v>3077</v>
      </c>
      <c r="I8" s="56" t="s">
        <v>2874</v>
      </c>
      <c r="J8" s="56" t="s">
        <v>3529</v>
      </c>
      <c r="L8" s="56" t="s">
        <v>3530</v>
      </c>
      <c r="M8" s="56" t="s">
        <v>3531</v>
      </c>
      <c r="N8" s="56" t="s">
        <v>1480</v>
      </c>
      <c r="O8" s="56" t="s">
        <v>1480</v>
      </c>
      <c r="Q8" s="56" t="s">
        <v>1480</v>
      </c>
      <c r="R8" s="56" t="s">
        <v>1480</v>
      </c>
      <c r="S8" s="56" t="s">
        <v>3532</v>
      </c>
      <c r="T8" s="56" t="s">
        <v>3533</v>
      </c>
      <c r="V8" s="56" t="s">
        <v>1480</v>
      </c>
      <c r="W8" s="56" t="s">
        <v>1480</v>
      </c>
      <c r="X8" s="56" t="s">
        <v>1480</v>
      </c>
      <c r="Y8" s="56" t="s">
        <v>1480</v>
      </c>
      <c r="Z8" s="18">
        <v>2</v>
      </c>
      <c r="AA8" s="18"/>
    </row>
    <row r="9" spans="1:40" x14ac:dyDescent="0.35">
      <c r="A9" s="40"/>
      <c r="B9" s="56" t="s">
        <v>3534</v>
      </c>
      <c r="C9" s="56" t="s">
        <v>1480</v>
      </c>
      <c r="D9" s="56" t="s">
        <v>1480</v>
      </c>
      <c r="E9" s="56" t="s">
        <v>1480</v>
      </c>
      <c r="F9" s="40"/>
      <c r="G9" s="56" t="s">
        <v>1480</v>
      </c>
      <c r="H9" s="56" t="s">
        <v>1480</v>
      </c>
      <c r="I9" s="56" t="s">
        <v>3535</v>
      </c>
      <c r="J9" s="56" t="s">
        <v>3536</v>
      </c>
      <c r="L9" s="56" t="s">
        <v>3537</v>
      </c>
      <c r="M9" s="56" t="s">
        <v>3538</v>
      </c>
      <c r="N9" s="56" t="s">
        <v>1480</v>
      </c>
      <c r="O9" s="56" t="s">
        <v>1480</v>
      </c>
      <c r="Q9" s="56" t="s">
        <v>1480</v>
      </c>
      <c r="R9" s="56" t="s">
        <v>3539</v>
      </c>
      <c r="S9" s="56" t="s">
        <v>3540</v>
      </c>
      <c r="T9" s="56" t="s">
        <v>3541</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1480</v>
      </c>
      <c r="I11" s="56" t="s">
        <v>1480</v>
      </c>
      <c r="J11" s="56" t="s">
        <v>1480</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1480</v>
      </c>
      <c r="J12" s="56" t="s">
        <v>3542</v>
      </c>
      <c r="L12" s="56" t="s">
        <v>1480</v>
      </c>
      <c r="M12" s="56" t="s">
        <v>1480</v>
      </c>
      <c r="N12" s="56" t="s">
        <v>1480</v>
      </c>
      <c r="O12" s="56" t="s">
        <v>1480</v>
      </c>
      <c r="Q12" s="56" t="s">
        <v>1480</v>
      </c>
      <c r="R12" s="56" t="s">
        <v>1480</v>
      </c>
      <c r="S12" s="56" t="s">
        <v>3543</v>
      </c>
      <c r="T12" s="56" t="s">
        <v>3544</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1480</v>
      </c>
      <c r="J13" s="56" t="s">
        <v>3545</v>
      </c>
      <c r="L13" s="56" t="s">
        <v>1480</v>
      </c>
      <c r="M13" s="56" t="s">
        <v>1480</v>
      </c>
      <c r="N13" s="56" t="s">
        <v>1480</v>
      </c>
      <c r="O13" s="56" t="s">
        <v>1480</v>
      </c>
      <c r="Q13" s="56" t="s">
        <v>1480</v>
      </c>
      <c r="R13" s="56" t="s">
        <v>1480</v>
      </c>
      <c r="S13" s="56" t="s">
        <v>3546</v>
      </c>
      <c r="T13" s="56" t="s">
        <v>3070</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3547</v>
      </c>
      <c r="J14" s="56" t="s">
        <v>2943</v>
      </c>
      <c r="L14" s="56" t="s">
        <v>1480</v>
      </c>
      <c r="M14" s="56" t="s">
        <v>1480</v>
      </c>
      <c r="N14" s="56" t="s">
        <v>1480</v>
      </c>
      <c r="O14" s="56" t="s">
        <v>1480</v>
      </c>
      <c r="Q14" s="56" t="s">
        <v>1480</v>
      </c>
      <c r="R14" s="56" t="s">
        <v>1480</v>
      </c>
      <c r="S14" s="56" t="s">
        <v>3548</v>
      </c>
      <c r="T14" s="56" t="s">
        <v>3197</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1480</v>
      </c>
      <c r="J15" s="56" t="s">
        <v>3549</v>
      </c>
      <c r="L15" s="56" t="s">
        <v>1480</v>
      </c>
      <c r="M15" s="56" t="s">
        <v>1480</v>
      </c>
      <c r="N15" s="56" t="s">
        <v>1480</v>
      </c>
      <c r="O15" s="56" t="s">
        <v>1480</v>
      </c>
      <c r="Q15" s="56" t="s">
        <v>1480</v>
      </c>
      <c r="R15" s="56" t="s">
        <v>1480</v>
      </c>
      <c r="S15" s="56" t="s">
        <v>3550</v>
      </c>
      <c r="T15" s="56" t="s">
        <v>3551</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1480</v>
      </c>
      <c r="I16" s="56" t="s">
        <v>3552</v>
      </c>
      <c r="J16" s="56" t="s">
        <v>2774</v>
      </c>
      <c r="L16" s="56" t="s">
        <v>1480</v>
      </c>
      <c r="M16" s="56" t="s">
        <v>1480</v>
      </c>
      <c r="N16" s="56" t="s">
        <v>1480</v>
      </c>
      <c r="O16" s="56" t="s">
        <v>1480</v>
      </c>
      <c r="Q16" s="56" t="s">
        <v>1480</v>
      </c>
      <c r="R16" s="56" t="s">
        <v>1480</v>
      </c>
      <c r="S16" s="56" t="s">
        <v>3553</v>
      </c>
      <c r="T16" s="56" t="s">
        <v>3554</v>
      </c>
      <c r="V16" s="56" t="s">
        <v>1480</v>
      </c>
      <c r="W16" s="56" t="s">
        <v>1480</v>
      </c>
      <c r="X16" s="56" t="s">
        <v>1480</v>
      </c>
      <c r="Y16" s="56" t="s">
        <v>1480</v>
      </c>
      <c r="Z16" s="18">
        <v>2</v>
      </c>
      <c r="AA16" s="18"/>
    </row>
    <row r="17" spans="1:33" x14ac:dyDescent="0.35">
      <c r="A17" s="40"/>
      <c r="B17" s="56" t="s">
        <v>1480</v>
      </c>
      <c r="C17" s="56" t="s">
        <v>1480</v>
      </c>
      <c r="D17" s="56" t="s">
        <v>1480</v>
      </c>
      <c r="E17" s="56" t="s">
        <v>1480</v>
      </c>
      <c r="F17" s="40"/>
      <c r="G17" s="56" t="s">
        <v>1480</v>
      </c>
      <c r="H17" s="56" t="s">
        <v>1480</v>
      </c>
      <c r="I17" s="56" t="s">
        <v>3222</v>
      </c>
      <c r="J17" s="56" t="s">
        <v>3555</v>
      </c>
      <c r="L17" s="56" t="s">
        <v>1480</v>
      </c>
      <c r="M17" s="56" t="s">
        <v>1480</v>
      </c>
      <c r="N17" s="56" t="s">
        <v>1480</v>
      </c>
      <c r="O17" s="56" t="s">
        <v>1480</v>
      </c>
      <c r="Q17" s="56" t="s">
        <v>1480</v>
      </c>
      <c r="R17" s="56" t="s">
        <v>1480</v>
      </c>
      <c r="S17" s="56" t="s">
        <v>1480</v>
      </c>
      <c r="T17" s="56" t="s">
        <v>3556</v>
      </c>
      <c r="V17" s="56" t="s">
        <v>1480</v>
      </c>
      <c r="W17" s="56" t="s">
        <v>1480</v>
      </c>
      <c r="X17" s="56" t="s">
        <v>1480</v>
      </c>
      <c r="Y17" s="56" t="s">
        <v>1480</v>
      </c>
      <c r="Z17" s="18">
        <v>1</v>
      </c>
      <c r="AA17" s="18"/>
    </row>
    <row r="19" spans="1:33" x14ac:dyDescent="0.35">
      <c r="A19" s="40"/>
      <c r="B19" s="56" t="s">
        <v>3557</v>
      </c>
      <c r="C19" s="56" t="s">
        <v>1480</v>
      </c>
      <c r="D19" s="56" t="s">
        <v>1480</v>
      </c>
      <c r="E19" s="56" t="s">
        <v>1480</v>
      </c>
      <c r="F19" s="40"/>
      <c r="G19" s="56" t="s">
        <v>1480</v>
      </c>
      <c r="H19" s="56" t="s">
        <v>1480</v>
      </c>
      <c r="I19" s="56" t="s">
        <v>1480</v>
      </c>
      <c r="J19" s="56" t="s">
        <v>1480</v>
      </c>
      <c r="L19" s="56" t="s">
        <v>1480</v>
      </c>
      <c r="M19" s="56" t="s">
        <v>1480</v>
      </c>
      <c r="N19" s="56" t="s">
        <v>1480</v>
      </c>
      <c r="O19" s="56" t="s">
        <v>1480</v>
      </c>
      <c r="Q19" s="56" t="s">
        <v>1480</v>
      </c>
      <c r="R19" s="56" t="s">
        <v>1480</v>
      </c>
      <c r="S19" s="56" t="s">
        <v>1480</v>
      </c>
      <c r="T19" s="56" t="s">
        <v>1480</v>
      </c>
      <c r="V19" s="56" t="s">
        <v>1480</v>
      </c>
      <c r="W19" s="56" t="s">
        <v>1480</v>
      </c>
      <c r="X19" s="56" t="s">
        <v>1480</v>
      </c>
      <c r="Y19" s="56" t="s">
        <v>1480</v>
      </c>
      <c r="Z19" s="18">
        <v>7</v>
      </c>
      <c r="AA19" s="18"/>
    </row>
    <row r="20" spans="1:33" x14ac:dyDescent="0.35">
      <c r="A20" s="40"/>
      <c r="B20" s="56" t="s">
        <v>3558</v>
      </c>
      <c r="C20" s="56" t="s">
        <v>3559</v>
      </c>
      <c r="D20" s="56" t="s">
        <v>1480</v>
      </c>
      <c r="E20" s="56" t="s">
        <v>1480</v>
      </c>
      <c r="F20" s="40"/>
      <c r="G20" s="56" t="s">
        <v>1480</v>
      </c>
      <c r="H20" s="56" t="s">
        <v>1480</v>
      </c>
      <c r="I20" s="56" t="s">
        <v>3560</v>
      </c>
      <c r="J20" s="56" t="s">
        <v>3561</v>
      </c>
      <c r="L20" s="56" t="s">
        <v>3562</v>
      </c>
      <c r="M20" s="56" t="s">
        <v>1480</v>
      </c>
      <c r="N20" s="56" t="s">
        <v>1480</v>
      </c>
      <c r="O20" s="56" t="s">
        <v>1480</v>
      </c>
      <c r="Q20" s="56" t="s">
        <v>1480</v>
      </c>
      <c r="R20" s="56" t="s">
        <v>1480</v>
      </c>
      <c r="S20" s="56" t="s">
        <v>1480</v>
      </c>
      <c r="T20" s="56" t="s">
        <v>3563</v>
      </c>
      <c r="V20" s="56" t="s">
        <v>1480</v>
      </c>
      <c r="W20" s="56" t="s">
        <v>1480</v>
      </c>
      <c r="X20" s="56" t="s">
        <v>1480</v>
      </c>
      <c r="Y20" s="56" t="s">
        <v>1480</v>
      </c>
      <c r="Z20" s="18">
        <v>6</v>
      </c>
      <c r="AA20" s="18"/>
    </row>
    <row r="21" spans="1:33" x14ac:dyDescent="0.35">
      <c r="A21" s="40"/>
      <c r="B21" s="56" t="s">
        <v>3564</v>
      </c>
      <c r="C21" s="56" t="s">
        <v>1480</v>
      </c>
      <c r="D21" s="56" t="s">
        <v>1480</v>
      </c>
      <c r="E21" s="56" t="s">
        <v>1480</v>
      </c>
      <c r="F21" s="40"/>
      <c r="G21" s="56" t="s">
        <v>1480</v>
      </c>
      <c r="H21" s="56" t="s">
        <v>1480</v>
      </c>
      <c r="I21" s="56" t="s">
        <v>3565</v>
      </c>
      <c r="J21" s="56" t="s">
        <v>3566</v>
      </c>
      <c r="L21" s="56" t="s">
        <v>3567</v>
      </c>
      <c r="M21" s="56" t="s">
        <v>3568</v>
      </c>
      <c r="N21" s="56" t="s">
        <v>3569</v>
      </c>
      <c r="O21" s="56" t="s">
        <v>1480</v>
      </c>
      <c r="Q21" s="56" t="s">
        <v>1480</v>
      </c>
      <c r="R21" s="56" t="s">
        <v>1480</v>
      </c>
      <c r="S21" s="56" t="s">
        <v>1480</v>
      </c>
      <c r="T21" s="56" t="s">
        <v>3570</v>
      </c>
      <c r="V21" s="56" t="s">
        <v>1480</v>
      </c>
      <c r="W21" s="56" t="s">
        <v>1480</v>
      </c>
      <c r="X21" s="56" t="s">
        <v>1480</v>
      </c>
      <c r="Y21" s="56" t="s">
        <v>1480</v>
      </c>
      <c r="Z21" s="18">
        <v>5</v>
      </c>
      <c r="AA21" s="18"/>
    </row>
    <row r="22" spans="1:33" x14ac:dyDescent="0.35">
      <c r="A22" s="40">
        <v>3</v>
      </c>
      <c r="B22" s="56" t="s">
        <v>3571</v>
      </c>
      <c r="C22" s="56" t="s">
        <v>3572</v>
      </c>
      <c r="D22" s="56" t="s">
        <v>1480</v>
      </c>
      <c r="E22" s="56" t="s">
        <v>1480</v>
      </c>
      <c r="F22" s="40"/>
      <c r="G22" s="56" t="s">
        <v>1480</v>
      </c>
      <c r="H22" s="56" t="s">
        <v>1480</v>
      </c>
      <c r="I22" s="56" t="s">
        <v>3573</v>
      </c>
      <c r="J22" s="56" t="s">
        <v>3574</v>
      </c>
      <c r="L22" s="56" t="s">
        <v>3575</v>
      </c>
      <c r="M22" s="56" t="s">
        <v>1480</v>
      </c>
      <c r="N22" s="56" t="s">
        <v>1480</v>
      </c>
      <c r="O22" s="56" t="s">
        <v>1480</v>
      </c>
      <c r="Q22" s="56" t="s">
        <v>1480</v>
      </c>
      <c r="R22" s="56" t="s">
        <v>1480</v>
      </c>
      <c r="S22" s="56" t="s">
        <v>3576</v>
      </c>
      <c r="T22" s="56" t="s">
        <v>3577</v>
      </c>
      <c r="V22" s="56" t="s">
        <v>1480</v>
      </c>
      <c r="W22" s="56" t="s">
        <v>1480</v>
      </c>
      <c r="X22" s="56" t="s">
        <v>1480</v>
      </c>
      <c r="Y22" s="56" t="s">
        <v>1480</v>
      </c>
      <c r="Z22" s="18">
        <v>4</v>
      </c>
      <c r="AA22" s="18"/>
    </row>
    <row r="23" spans="1:33" x14ac:dyDescent="0.35">
      <c r="A23" s="40"/>
      <c r="B23" s="56" t="s">
        <v>3578</v>
      </c>
      <c r="C23" s="56" t="s">
        <v>1480</v>
      </c>
      <c r="D23" s="56" t="s">
        <v>1480</v>
      </c>
      <c r="E23" s="56" t="s">
        <v>1480</v>
      </c>
      <c r="F23" s="40"/>
      <c r="G23" s="56" t="s">
        <v>1480</v>
      </c>
      <c r="H23" s="56" t="s">
        <v>3579</v>
      </c>
      <c r="I23" s="56" t="s">
        <v>2464</v>
      </c>
      <c r="J23" s="56" t="s">
        <v>3580</v>
      </c>
      <c r="L23" s="56" t="s">
        <v>3581</v>
      </c>
      <c r="M23" s="56" t="s">
        <v>3582</v>
      </c>
      <c r="N23" s="56" t="s">
        <v>1480</v>
      </c>
      <c r="O23" s="56" t="s">
        <v>1480</v>
      </c>
      <c r="Q23" s="56" t="s">
        <v>1480</v>
      </c>
      <c r="R23" s="56" t="s">
        <v>1480</v>
      </c>
      <c r="S23" s="56" t="s">
        <v>3583</v>
      </c>
      <c r="T23" s="56" t="s">
        <v>3584</v>
      </c>
      <c r="V23" s="56" t="s">
        <v>1480</v>
      </c>
      <c r="W23" s="56" t="s">
        <v>1480</v>
      </c>
      <c r="X23" s="56" t="s">
        <v>1480</v>
      </c>
      <c r="Y23" s="56" t="s">
        <v>1480</v>
      </c>
      <c r="Z23" s="18">
        <v>3</v>
      </c>
      <c r="AA23" s="18"/>
    </row>
    <row r="24" spans="1:33" x14ac:dyDescent="0.35">
      <c r="A24" s="40"/>
      <c r="B24" s="56" t="s">
        <v>3585</v>
      </c>
      <c r="C24" s="56" t="s">
        <v>3586</v>
      </c>
      <c r="D24" s="56" t="s">
        <v>1480</v>
      </c>
      <c r="E24" s="56" t="s">
        <v>1480</v>
      </c>
      <c r="F24" s="40"/>
      <c r="G24" s="56" t="s">
        <v>1480</v>
      </c>
      <c r="H24" s="56" t="s">
        <v>1480</v>
      </c>
      <c r="I24" s="56" t="s">
        <v>3587</v>
      </c>
      <c r="J24" s="56" t="s">
        <v>3588</v>
      </c>
      <c r="L24" s="56" t="s">
        <v>3589</v>
      </c>
      <c r="M24" s="56" t="s">
        <v>3590</v>
      </c>
      <c r="N24" s="56" t="s">
        <v>1480</v>
      </c>
      <c r="O24" s="56" t="s">
        <v>1480</v>
      </c>
      <c r="Q24" s="56" t="s">
        <v>1480</v>
      </c>
      <c r="R24" s="56" t="s">
        <v>1480</v>
      </c>
      <c r="S24" s="56" t="s">
        <v>3591</v>
      </c>
      <c r="T24" s="56" t="s">
        <v>3592</v>
      </c>
      <c r="V24" s="56" t="s">
        <v>1480</v>
      </c>
      <c r="W24" s="56" t="s">
        <v>1480</v>
      </c>
      <c r="X24" s="56" t="s">
        <v>1480</v>
      </c>
      <c r="Y24" s="56" t="s">
        <v>1480</v>
      </c>
      <c r="Z24" s="18">
        <v>2</v>
      </c>
      <c r="AA24" s="18"/>
    </row>
    <row r="25" spans="1:33" x14ac:dyDescent="0.35">
      <c r="A25" s="40"/>
      <c r="B25" s="56" t="s">
        <v>3593</v>
      </c>
      <c r="C25" s="56" t="s">
        <v>3594</v>
      </c>
      <c r="D25" s="56" t="s">
        <v>1480</v>
      </c>
      <c r="E25" s="56" t="s">
        <v>1480</v>
      </c>
      <c r="F25" s="40"/>
      <c r="G25" s="56" t="s">
        <v>1480</v>
      </c>
      <c r="H25" s="56" t="s">
        <v>1480</v>
      </c>
      <c r="I25" s="56" t="s">
        <v>3595</v>
      </c>
      <c r="J25" s="56" t="s">
        <v>3596</v>
      </c>
      <c r="L25" s="56" t="s">
        <v>3597</v>
      </c>
      <c r="M25" s="56" t="s">
        <v>3598</v>
      </c>
      <c r="N25" s="56" t="s">
        <v>3599</v>
      </c>
      <c r="O25" s="56" t="s">
        <v>1480</v>
      </c>
      <c r="Q25" s="56" t="s">
        <v>1480</v>
      </c>
      <c r="R25" s="56" t="s">
        <v>1480</v>
      </c>
      <c r="S25" s="56" t="s">
        <v>1480</v>
      </c>
      <c r="T25" s="56" t="s">
        <v>3600</v>
      </c>
      <c r="V25" s="56" t="s">
        <v>1480</v>
      </c>
      <c r="W25" s="56" t="s">
        <v>1480</v>
      </c>
      <c r="X25" s="56" t="s">
        <v>1480</v>
      </c>
      <c r="Y25" s="56" t="s">
        <v>1480</v>
      </c>
      <c r="Z25" s="18">
        <v>1</v>
      </c>
      <c r="AA25" s="18"/>
    </row>
    <row r="26" spans="1:33"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row>
    <row r="27" spans="1:33" x14ac:dyDescent="0.35">
      <c r="A27" s="1"/>
      <c r="B27" s="1"/>
      <c r="C27" s="1"/>
      <c r="D27" s="1"/>
      <c r="E27" s="1"/>
      <c r="F27" s="1"/>
      <c r="G27" s="1"/>
      <c r="H27" s="1"/>
      <c r="I27" s="1"/>
      <c r="J27" s="1"/>
      <c r="L27" s="1"/>
      <c r="M27" s="1"/>
      <c r="N27" s="1"/>
      <c r="O27" s="1"/>
      <c r="Q27" s="1"/>
      <c r="AA27" s="128" t="s">
        <v>1606</v>
      </c>
      <c r="AB27" s="51" t="s">
        <v>4821</v>
      </c>
      <c r="AC27" s="128" t="s">
        <v>413</v>
      </c>
      <c r="AD27" s="129" t="s">
        <v>413</v>
      </c>
      <c r="AE27" s="50" t="s">
        <v>413</v>
      </c>
      <c r="AF27" s="130"/>
      <c r="AG27" s="131" t="s">
        <v>1636</v>
      </c>
    </row>
    <row r="28" spans="1:33" x14ac:dyDescent="0.35">
      <c r="AA28" s="128" t="s">
        <v>1606</v>
      </c>
      <c r="AB28" s="51" t="s">
        <v>4842</v>
      </c>
      <c r="AC28" s="128" t="s">
        <v>413</v>
      </c>
      <c r="AD28" s="129" t="s">
        <v>413</v>
      </c>
      <c r="AE28" s="50" t="s">
        <v>413</v>
      </c>
      <c r="AF28" s="130"/>
      <c r="AG28" s="131" t="s">
        <v>1636</v>
      </c>
    </row>
    <row r="29" spans="1:33" x14ac:dyDescent="0.35">
      <c r="AA29" s="128" t="s">
        <v>1606</v>
      </c>
      <c r="AB29" s="51" t="s">
        <v>4863</v>
      </c>
      <c r="AC29" s="128" t="s">
        <v>413</v>
      </c>
      <c r="AD29" s="129" t="s">
        <v>413</v>
      </c>
      <c r="AE29" s="50" t="s">
        <v>413</v>
      </c>
      <c r="AF29" s="130"/>
      <c r="AG29" s="131" t="s">
        <v>1636</v>
      </c>
    </row>
    <row r="30" spans="1:33" x14ac:dyDescent="0.35">
      <c r="AA30" s="128" t="s">
        <v>1606</v>
      </c>
      <c r="AB30" s="51" t="s">
        <v>4884</v>
      </c>
      <c r="AC30" s="128" t="s">
        <v>413</v>
      </c>
      <c r="AD30" s="129" t="s">
        <v>413</v>
      </c>
      <c r="AE30" s="50" t="s">
        <v>413</v>
      </c>
      <c r="AF30" s="130"/>
      <c r="AG30" s="131" t="s">
        <v>1636</v>
      </c>
    </row>
    <row r="31" spans="1:33" x14ac:dyDescent="0.35">
      <c r="AA31" s="128" t="s">
        <v>1607</v>
      </c>
      <c r="AB31" s="51" t="s">
        <v>4820</v>
      </c>
      <c r="AC31" s="128" t="s">
        <v>413</v>
      </c>
      <c r="AD31" s="129" t="s">
        <v>413</v>
      </c>
      <c r="AE31" s="50" t="s">
        <v>413</v>
      </c>
      <c r="AF31" s="130"/>
      <c r="AG31" s="131" t="s">
        <v>1636</v>
      </c>
    </row>
    <row r="32" spans="1:33" x14ac:dyDescent="0.35">
      <c r="AA32" s="128" t="s">
        <v>1607</v>
      </c>
      <c r="AB32" s="51" t="s">
        <v>4841</v>
      </c>
      <c r="AC32" s="128" t="s">
        <v>413</v>
      </c>
      <c r="AD32" s="129" t="s">
        <v>413</v>
      </c>
      <c r="AE32" s="50" t="s">
        <v>413</v>
      </c>
      <c r="AF32" s="130"/>
      <c r="AG32" s="131" t="s">
        <v>1636</v>
      </c>
    </row>
    <row r="33" spans="27:33" x14ac:dyDescent="0.35">
      <c r="AA33" s="128" t="s">
        <v>1607</v>
      </c>
      <c r="AB33" s="51" t="s">
        <v>4862</v>
      </c>
      <c r="AC33" s="128" t="s">
        <v>413</v>
      </c>
      <c r="AD33" s="129" t="s">
        <v>413</v>
      </c>
      <c r="AE33" s="50" t="s">
        <v>413</v>
      </c>
      <c r="AF33" s="130"/>
      <c r="AG33" s="131" t="s">
        <v>1636</v>
      </c>
    </row>
    <row r="34" spans="27:33" x14ac:dyDescent="0.35">
      <c r="AA34" s="128" t="s">
        <v>1607</v>
      </c>
      <c r="AB34" s="51" t="s">
        <v>4883</v>
      </c>
      <c r="AC34" s="128" t="s">
        <v>413</v>
      </c>
      <c r="AD34" s="129" t="s">
        <v>413</v>
      </c>
      <c r="AE34" s="50" t="s">
        <v>413</v>
      </c>
      <c r="AF34" s="130"/>
      <c r="AG34" s="131" t="s">
        <v>1636</v>
      </c>
    </row>
    <row r="35" spans="27:33" x14ac:dyDescent="0.35">
      <c r="AA35" s="128" t="s">
        <v>1608</v>
      </c>
      <c r="AB35" s="51" t="s">
        <v>4819</v>
      </c>
      <c r="AC35" s="128" t="s">
        <v>413</v>
      </c>
      <c r="AD35" s="129" t="s">
        <v>413</v>
      </c>
      <c r="AE35" s="50" t="s">
        <v>413</v>
      </c>
      <c r="AF35" s="130"/>
      <c r="AG35" s="131" t="s">
        <v>1636</v>
      </c>
    </row>
    <row r="36" spans="27:33" x14ac:dyDescent="0.35">
      <c r="AA36" s="128" t="s">
        <v>1608</v>
      </c>
      <c r="AB36" s="51" t="s">
        <v>4840</v>
      </c>
      <c r="AC36" s="128" t="s">
        <v>413</v>
      </c>
      <c r="AD36" s="129" t="s">
        <v>413</v>
      </c>
      <c r="AE36" s="50" t="s">
        <v>413</v>
      </c>
      <c r="AF36" s="130"/>
      <c r="AG36" s="131" t="s">
        <v>1636</v>
      </c>
    </row>
    <row r="37" spans="27:33" x14ac:dyDescent="0.35">
      <c r="AA37" s="128" t="s">
        <v>1608</v>
      </c>
      <c r="AB37" s="51" t="s">
        <v>4861</v>
      </c>
      <c r="AC37" s="128" t="s">
        <v>413</v>
      </c>
      <c r="AD37" s="129" t="s">
        <v>413</v>
      </c>
      <c r="AE37" s="50" t="s">
        <v>413</v>
      </c>
      <c r="AF37" s="130"/>
      <c r="AG37" s="131" t="s">
        <v>1636</v>
      </c>
    </row>
    <row r="38" spans="27:33" x14ac:dyDescent="0.35">
      <c r="AA38" s="128" t="s">
        <v>1608</v>
      </c>
      <c r="AB38" s="51" t="s">
        <v>4882</v>
      </c>
      <c r="AC38" s="128" t="s">
        <v>413</v>
      </c>
      <c r="AD38" s="129" t="s">
        <v>413</v>
      </c>
      <c r="AE38" s="50" t="s">
        <v>413</v>
      </c>
      <c r="AF38" s="130"/>
      <c r="AG38" s="131" t="s">
        <v>1636</v>
      </c>
    </row>
    <row r="39" spans="27:33" x14ac:dyDescent="0.35">
      <c r="AA39" s="128" t="s">
        <v>1609</v>
      </c>
      <c r="AB39" s="51" t="s">
        <v>4818</v>
      </c>
      <c r="AC39" s="128" t="s">
        <v>413</v>
      </c>
      <c r="AD39" s="129" t="s">
        <v>413</v>
      </c>
      <c r="AE39" s="50" t="s">
        <v>413</v>
      </c>
      <c r="AF39" s="130"/>
      <c r="AG39" s="131" t="s">
        <v>1636</v>
      </c>
    </row>
    <row r="40" spans="27:33" x14ac:dyDescent="0.35">
      <c r="AA40" s="128" t="s">
        <v>1609</v>
      </c>
      <c r="AB40" s="51" t="s">
        <v>4839</v>
      </c>
      <c r="AC40" s="128" t="s">
        <v>413</v>
      </c>
      <c r="AD40" s="129" t="s">
        <v>413</v>
      </c>
      <c r="AE40" s="50" t="s">
        <v>413</v>
      </c>
      <c r="AF40" s="130"/>
      <c r="AG40" s="131" t="s">
        <v>1636</v>
      </c>
    </row>
    <row r="41" spans="27:33" x14ac:dyDescent="0.35">
      <c r="AA41" s="128" t="s">
        <v>1609</v>
      </c>
      <c r="AB41" s="51" t="s">
        <v>4860</v>
      </c>
      <c r="AC41" s="128" t="s">
        <v>413</v>
      </c>
      <c r="AD41" s="129" t="s">
        <v>413</v>
      </c>
      <c r="AE41" s="50" t="s">
        <v>413</v>
      </c>
      <c r="AF41" s="130"/>
      <c r="AG41" s="131" t="s">
        <v>1636</v>
      </c>
    </row>
    <row r="42" spans="27:33" x14ac:dyDescent="0.35">
      <c r="AA42" s="128" t="s">
        <v>1609</v>
      </c>
      <c r="AB42" s="51" t="s">
        <v>4881</v>
      </c>
      <c r="AC42" s="128" t="s">
        <v>413</v>
      </c>
      <c r="AD42" s="129" t="s">
        <v>413</v>
      </c>
      <c r="AE42" s="50" t="s">
        <v>413</v>
      </c>
      <c r="AF42" s="130"/>
      <c r="AG42" s="131" t="s">
        <v>1636</v>
      </c>
    </row>
    <row r="43" spans="27:33" x14ac:dyDescent="0.35">
      <c r="AA43" s="128" t="s">
        <v>1610</v>
      </c>
      <c r="AB43" s="51" t="s">
        <v>4817</v>
      </c>
      <c r="AC43" s="128" t="s">
        <v>413</v>
      </c>
      <c r="AD43" s="129" t="s">
        <v>413</v>
      </c>
      <c r="AE43" s="50" t="s">
        <v>413</v>
      </c>
      <c r="AF43" s="130"/>
      <c r="AG43" s="131" t="s">
        <v>1636</v>
      </c>
    </row>
    <row r="44" spans="27:33" x14ac:dyDescent="0.35">
      <c r="AA44" s="128" t="s">
        <v>1610</v>
      </c>
      <c r="AB44" s="51" t="s">
        <v>4838</v>
      </c>
      <c r="AC44" s="128" t="s">
        <v>413</v>
      </c>
      <c r="AD44" s="129" t="s">
        <v>413</v>
      </c>
      <c r="AE44" s="50" t="s">
        <v>413</v>
      </c>
      <c r="AF44" s="130"/>
      <c r="AG44" s="131" t="s">
        <v>1636</v>
      </c>
    </row>
    <row r="45" spans="27:33" x14ac:dyDescent="0.35">
      <c r="AA45" s="128" t="s">
        <v>1610</v>
      </c>
      <c r="AB45" s="51" t="s">
        <v>4859</v>
      </c>
      <c r="AC45" s="128" t="s">
        <v>413</v>
      </c>
      <c r="AD45" s="129" t="s">
        <v>413</v>
      </c>
      <c r="AE45" s="50" t="s">
        <v>413</v>
      </c>
      <c r="AF45" s="130"/>
      <c r="AG45" s="131" t="s">
        <v>1636</v>
      </c>
    </row>
    <row r="46" spans="27:33" x14ac:dyDescent="0.35">
      <c r="AA46" s="128" t="s">
        <v>1610</v>
      </c>
      <c r="AB46" s="51" t="s">
        <v>4880</v>
      </c>
      <c r="AC46" s="128" t="s">
        <v>413</v>
      </c>
      <c r="AD46" s="129" t="s">
        <v>413</v>
      </c>
      <c r="AE46" s="50" t="s">
        <v>413</v>
      </c>
      <c r="AF46" s="130"/>
      <c r="AG46" s="131" t="s">
        <v>1636</v>
      </c>
    </row>
    <row r="47" spans="27:33" x14ac:dyDescent="0.35">
      <c r="AA47" s="128" t="s">
        <v>1611</v>
      </c>
      <c r="AB47" s="51" t="s">
        <v>4816</v>
      </c>
      <c r="AC47" s="128" t="s">
        <v>413</v>
      </c>
      <c r="AD47" s="129" t="s">
        <v>413</v>
      </c>
      <c r="AE47" s="50" t="s">
        <v>413</v>
      </c>
      <c r="AF47" s="130"/>
      <c r="AG47" s="131" t="s">
        <v>1636</v>
      </c>
    </row>
    <row r="48" spans="27:33" x14ac:dyDescent="0.35">
      <c r="AA48" s="128" t="s">
        <v>1611</v>
      </c>
      <c r="AB48" s="51" t="s">
        <v>4837</v>
      </c>
      <c r="AC48" s="128" t="s">
        <v>413</v>
      </c>
      <c r="AD48" s="129" t="s">
        <v>413</v>
      </c>
      <c r="AE48" s="50" t="s">
        <v>413</v>
      </c>
      <c r="AF48" s="130"/>
      <c r="AG48" s="131" t="s">
        <v>1636</v>
      </c>
    </row>
    <row r="49" spans="27:33" x14ac:dyDescent="0.35">
      <c r="AA49" s="128" t="s">
        <v>1611</v>
      </c>
      <c r="AB49" s="51" t="s">
        <v>4858</v>
      </c>
      <c r="AC49" s="128" t="s">
        <v>413</v>
      </c>
      <c r="AD49" s="129" t="s">
        <v>413</v>
      </c>
      <c r="AE49" s="50" t="s">
        <v>413</v>
      </c>
      <c r="AF49" s="130"/>
      <c r="AG49" s="131" t="s">
        <v>1636</v>
      </c>
    </row>
    <row r="50" spans="27:33" x14ac:dyDescent="0.35">
      <c r="AA50" s="128" t="s">
        <v>1611</v>
      </c>
      <c r="AB50" s="51" t="s">
        <v>4879</v>
      </c>
      <c r="AC50" s="128" t="s">
        <v>413</v>
      </c>
      <c r="AD50" s="129" t="s">
        <v>413</v>
      </c>
      <c r="AE50" s="50" t="s">
        <v>413</v>
      </c>
      <c r="AF50" s="130"/>
      <c r="AG50" s="131" t="s">
        <v>1636</v>
      </c>
    </row>
    <row r="51" spans="27:33" x14ac:dyDescent="0.35">
      <c r="AA51" s="128" t="s">
        <v>1612</v>
      </c>
      <c r="AB51" s="51" t="s">
        <v>4815</v>
      </c>
      <c r="AC51" s="128" t="s">
        <v>413</v>
      </c>
      <c r="AD51" s="129" t="s">
        <v>413</v>
      </c>
      <c r="AE51" s="50" t="s">
        <v>413</v>
      </c>
      <c r="AF51" s="130"/>
      <c r="AG51" s="131" t="s">
        <v>1636</v>
      </c>
    </row>
    <row r="52" spans="27:33" x14ac:dyDescent="0.35">
      <c r="AA52" s="128" t="s">
        <v>1612</v>
      </c>
      <c r="AB52" s="51" t="s">
        <v>4836</v>
      </c>
      <c r="AC52" s="128" t="s">
        <v>413</v>
      </c>
      <c r="AD52" s="129" t="s">
        <v>413</v>
      </c>
      <c r="AE52" s="50" t="s">
        <v>413</v>
      </c>
      <c r="AF52" s="130"/>
      <c r="AG52" s="131" t="s">
        <v>1636</v>
      </c>
    </row>
    <row r="53" spans="27:33" x14ac:dyDescent="0.35">
      <c r="AA53" s="128" t="s">
        <v>1612</v>
      </c>
      <c r="AB53" s="51" t="s">
        <v>4857</v>
      </c>
      <c r="AC53" s="128" t="s">
        <v>413</v>
      </c>
      <c r="AD53" s="129" t="s">
        <v>413</v>
      </c>
      <c r="AE53" s="50" t="s">
        <v>413</v>
      </c>
      <c r="AF53" s="130"/>
      <c r="AG53" s="131" t="s">
        <v>1636</v>
      </c>
    </row>
    <row r="54" spans="27:33" x14ac:dyDescent="0.35">
      <c r="AA54" s="128" t="s">
        <v>1612</v>
      </c>
      <c r="AB54" s="51" t="s">
        <v>4878</v>
      </c>
      <c r="AC54" s="128" t="s">
        <v>413</v>
      </c>
      <c r="AD54" s="129" t="s">
        <v>413</v>
      </c>
      <c r="AE54" s="50" t="s">
        <v>413</v>
      </c>
      <c r="AF54" s="130"/>
      <c r="AG54" s="131" t="s">
        <v>1636</v>
      </c>
    </row>
    <row r="55" spans="27:33" x14ac:dyDescent="0.35">
      <c r="AA55" s="128" t="s">
        <v>1613</v>
      </c>
      <c r="AB55" s="51" t="s">
        <v>4828</v>
      </c>
      <c r="AC55" s="128" t="s">
        <v>413</v>
      </c>
      <c r="AD55" s="129" t="s">
        <v>413</v>
      </c>
      <c r="AE55" s="50" t="s">
        <v>413</v>
      </c>
      <c r="AF55" s="130"/>
      <c r="AG55" s="131" t="s">
        <v>1636</v>
      </c>
    </row>
    <row r="56" spans="27:33" x14ac:dyDescent="0.35">
      <c r="AA56" s="128" t="s">
        <v>1613</v>
      </c>
      <c r="AB56" s="51" t="s">
        <v>4849</v>
      </c>
      <c r="AC56" s="128" t="s">
        <v>413</v>
      </c>
      <c r="AD56" s="129" t="s">
        <v>413</v>
      </c>
      <c r="AE56" s="50" t="s">
        <v>413</v>
      </c>
      <c r="AF56" s="130"/>
      <c r="AG56" s="131" t="s">
        <v>1636</v>
      </c>
    </row>
    <row r="57" spans="27:33" x14ac:dyDescent="0.35">
      <c r="AA57" s="128" t="s">
        <v>1613</v>
      </c>
      <c r="AB57" s="51" t="s">
        <v>4870</v>
      </c>
      <c r="AC57" s="128" t="s">
        <v>413</v>
      </c>
      <c r="AD57" s="129" t="s">
        <v>413</v>
      </c>
      <c r="AE57" s="50" t="s">
        <v>413</v>
      </c>
      <c r="AF57" s="130"/>
      <c r="AG57" s="131" t="s">
        <v>1636</v>
      </c>
    </row>
    <row r="58" spans="27:33" x14ac:dyDescent="0.35">
      <c r="AA58" s="128" t="s">
        <v>1613</v>
      </c>
      <c r="AB58" s="51" t="s">
        <v>4891</v>
      </c>
      <c r="AC58" s="128" t="s">
        <v>413</v>
      </c>
      <c r="AD58" s="129" t="s">
        <v>413</v>
      </c>
      <c r="AE58" s="50" t="s">
        <v>413</v>
      </c>
      <c r="AF58" s="130"/>
      <c r="AG58" s="131" t="s">
        <v>1636</v>
      </c>
    </row>
    <row r="59" spans="27:33" x14ac:dyDescent="0.35">
      <c r="AA59" s="128" t="s">
        <v>1614</v>
      </c>
      <c r="AB59" s="51" t="s">
        <v>4827</v>
      </c>
      <c r="AC59" s="128" t="s">
        <v>413</v>
      </c>
      <c r="AD59" s="129" t="s">
        <v>413</v>
      </c>
      <c r="AE59" s="50" t="s">
        <v>413</v>
      </c>
      <c r="AF59" s="130"/>
      <c r="AG59" s="131" t="s">
        <v>1636</v>
      </c>
    </row>
    <row r="60" spans="27:33" x14ac:dyDescent="0.35">
      <c r="AA60" s="128" t="s">
        <v>1614</v>
      </c>
      <c r="AB60" s="51" t="s">
        <v>4848</v>
      </c>
      <c r="AC60" s="128" t="s">
        <v>413</v>
      </c>
      <c r="AD60" s="129" t="s">
        <v>413</v>
      </c>
      <c r="AE60" s="50" t="s">
        <v>413</v>
      </c>
      <c r="AF60" s="130"/>
      <c r="AG60" s="131" t="s">
        <v>1636</v>
      </c>
    </row>
    <row r="61" spans="27:33" x14ac:dyDescent="0.35">
      <c r="AA61" s="128" t="s">
        <v>1614</v>
      </c>
      <c r="AB61" s="51" t="s">
        <v>4869</v>
      </c>
      <c r="AC61" s="128" t="s">
        <v>413</v>
      </c>
      <c r="AD61" s="129" t="s">
        <v>413</v>
      </c>
      <c r="AE61" s="50" t="s">
        <v>413</v>
      </c>
      <c r="AF61" s="130"/>
      <c r="AG61" s="131" t="s">
        <v>1636</v>
      </c>
    </row>
    <row r="62" spans="27:33" x14ac:dyDescent="0.35">
      <c r="AA62" s="128" t="s">
        <v>1614</v>
      </c>
      <c r="AB62" s="51" t="s">
        <v>4890</v>
      </c>
      <c r="AC62" s="128" t="s">
        <v>413</v>
      </c>
      <c r="AD62" s="129" t="s">
        <v>413</v>
      </c>
      <c r="AE62" s="50" t="s">
        <v>413</v>
      </c>
      <c r="AF62" s="130"/>
      <c r="AG62" s="131" t="s">
        <v>1636</v>
      </c>
    </row>
    <row r="63" spans="27:33" x14ac:dyDescent="0.35">
      <c r="AA63" s="128" t="s">
        <v>1615</v>
      </c>
      <c r="AB63" s="51" t="s">
        <v>4826</v>
      </c>
      <c r="AC63" s="128" t="s">
        <v>413</v>
      </c>
      <c r="AD63" s="129" t="s">
        <v>413</v>
      </c>
      <c r="AE63" s="50" t="s">
        <v>413</v>
      </c>
      <c r="AF63" s="130"/>
      <c r="AG63" s="131" t="s">
        <v>1636</v>
      </c>
    </row>
    <row r="64" spans="27:33" x14ac:dyDescent="0.35">
      <c r="AA64" s="128" t="s">
        <v>1615</v>
      </c>
      <c r="AB64" s="51" t="s">
        <v>4847</v>
      </c>
      <c r="AC64" s="128" t="s">
        <v>413</v>
      </c>
      <c r="AD64" s="129" t="s">
        <v>413</v>
      </c>
      <c r="AE64" s="50" t="s">
        <v>413</v>
      </c>
      <c r="AF64" s="130"/>
      <c r="AG64" s="131" t="s">
        <v>1636</v>
      </c>
    </row>
    <row r="65" spans="27:33" x14ac:dyDescent="0.35">
      <c r="AA65" s="128" t="s">
        <v>1615</v>
      </c>
      <c r="AB65" s="51" t="s">
        <v>4868</v>
      </c>
      <c r="AC65" s="128" t="s">
        <v>413</v>
      </c>
      <c r="AD65" s="129" t="s">
        <v>413</v>
      </c>
      <c r="AE65" s="50" t="s">
        <v>413</v>
      </c>
      <c r="AF65" s="130"/>
      <c r="AG65" s="131" t="s">
        <v>1636</v>
      </c>
    </row>
    <row r="66" spans="27:33" x14ac:dyDescent="0.35">
      <c r="AA66" s="128" t="s">
        <v>1615</v>
      </c>
      <c r="AB66" s="51" t="s">
        <v>4889</v>
      </c>
      <c r="AC66" s="128" t="s">
        <v>413</v>
      </c>
      <c r="AD66" s="129" t="s">
        <v>413</v>
      </c>
      <c r="AE66" s="50" t="s">
        <v>413</v>
      </c>
      <c r="AF66" s="130"/>
      <c r="AG66" s="131" t="s">
        <v>1636</v>
      </c>
    </row>
    <row r="67" spans="27:33" x14ac:dyDescent="0.35">
      <c r="AA67" s="128" t="s">
        <v>1616</v>
      </c>
      <c r="AB67" s="51" t="s">
        <v>4825</v>
      </c>
      <c r="AC67" s="128" t="s">
        <v>413</v>
      </c>
      <c r="AD67" s="129" t="s">
        <v>413</v>
      </c>
      <c r="AE67" s="50" t="s">
        <v>413</v>
      </c>
      <c r="AF67" s="130"/>
      <c r="AG67" s="131" t="s">
        <v>1636</v>
      </c>
    </row>
    <row r="68" spans="27:33" x14ac:dyDescent="0.35">
      <c r="AA68" s="128" t="s">
        <v>1616</v>
      </c>
      <c r="AB68" s="51" t="s">
        <v>4846</v>
      </c>
      <c r="AC68" s="128" t="s">
        <v>413</v>
      </c>
      <c r="AD68" s="129" t="s">
        <v>413</v>
      </c>
      <c r="AE68" s="50" t="s">
        <v>413</v>
      </c>
      <c r="AF68" s="130"/>
      <c r="AG68" s="131" t="s">
        <v>1636</v>
      </c>
    </row>
    <row r="69" spans="27:33" x14ac:dyDescent="0.35">
      <c r="AA69" s="128" t="s">
        <v>1616</v>
      </c>
      <c r="AB69" s="51" t="s">
        <v>4867</v>
      </c>
      <c r="AC69" s="128" t="s">
        <v>413</v>
      </c>
      <c r="AD69" s="129" t="s">
        <v>413</v>
      </c>
      <c r="AE69" s="50" t="s">
        <v>413</v>
      </c>
      <c r="AF69" s="130"/>
      <c r="AG69" s="131" t="s">
        <v>1636</v>
      </c>
    </row>
    <row r="70" spans="27:33" x14ac:dyDescent="0.35">
      <c r="AA70" s="128" t="s">
        <v>1616</v>
      </c>
      <c r="AB70" s="51" t="s">
        <v>4888</v>
      </c>
      <c r="AC70" s="128" t="s">
        <v>413</v>
      </c>
      <c r="AD70" s="129" t="s">
        <v>413</v>
      </c>
      <c r="AE70" s="50" t="s">
        <v>413</v>
      </c>
      <c r="AF70" s="130"/>
      <c r="AG70" s="131" t="s">
        <v>1636</v>
      </c>
    </row>
    <row r="71" spans="27:33" x14ac:dyDescent="0.35">
      <c r="AA71" s="128" t="s">
        <v>1617</v>
      </c>
      <c r="AB71" s="51" t="s">
        <v>4824</v>
      </c>
      <c r="AC71" s="128" t="s">
        <v>413</v>
      </c>
      <c r="AD71" s="129" t="s">
        <v>413</v>
      </c>
      <c r="AE71" s="50" t="s">
        <v>413</v>
      </c>
      <c r="AF71" s="130"/>
      <c r="AG71" s="131" t="s">
        <v>1636</v>
      </c>
    </row>
    <row r="72" spans="27:33" x14ac:dyDescent="0.35">
      <c r="AA72" s="128" t="s">
        <v>1617</v>
      </c>
      <c r="AB72" s="51" t="s">
        <v>4845</v>
      </c>
      <c r="AC72" s="128" t="s">
        <v>413</v>
      </c>
      <c r="AD72" s="129" t="s">
        <v>413</v>
      </c>
      <c r="AE72" s="50" t="s">
        <v>413</v>
      </c>
      <c r="AF72" s="130"/>
      <c r="AG72" s="131" t="s">
        <v>1636</v>
      </c>
    </row>
    <row r="73" spans="27:33" x14ac:dyDescent="0.35">
      <c r="AA73" s="128" t="s">
        <v>1617</v>
      </c>
      <c r="AB73" s="51" t="s">
        <v>4866</v>
      </c>
      <c r="AC73" s="128" t="s">
        <v>413</v>
      </c>
      <c r="AD73" s="129" t="s">
        <v>413</v>
      </c>
      <c r="AE73" s="50" t="s">
        <v>413</v>
      </c>
      <c r="AF73" s="130"/>
      <c r="AG73" s="131" t="s">
        <v>1636</v>
      </c>
    </row>
    <row r="74" spans="27:33" x14ac:dyDescent="0.35">
      <c r="AA74" s="128" t="s">
        <v>1617</v>
      </c>
      <c r="AB74" s="51" t="s">
        <v>4887</v>
      </c>
      <c r="AC74" s="128" t="s">
        <v>413</v>
      </c>
      <c r="AD74" s="129" t="s">
        <v>413</v>
      </c>
      <c r="AE74" s="50" t="s">
        <v>413</v>
      </c>
      <c r="AF74" s="130"/>
      <c r="AG74" s="131" t="s">
        <v>1636</v>
      </c>
    </row>
    <row r="75" spans="27:33" x14ac:dyDescent="0.35">
      <c r="AA75" s="128" t="s">
        <v>1618</v>
      </c>
      <c r="AB75" s="51" t="s">
        <v>4823</v>
      </c>
      <c r="AC75" s="128" t="s">
        <v>413</v>
      </c>
      <c r="AD75" s="129" t="s">
        <v>413</v>
      </c>
      <c r="AE75" s="50" t="s">
        <v>413</v>
      </c>
      <c r="AF75" s="130"/>
      <c r="AG75" s="131" t="s">
        <v>1636</v>
      </c>
    </row>
    <row r="76" spans="27:33" x14ac:dyDescent="0.35">
      <c r="AA76" s="128" t="s">
        <v>1618</v>
      </c>
      <c r="AB76" s="51" t="s">
        <v>4844</v>
      </c>
      <c r="AC76" s="128" t="s">
        <v>413</v>
      </c>
      <c r="AD76" s="129" t="s">
        <v>413</v>
      </c>
      <c r="AE76" s="50" t="s">
        <v>413</v>
      </c>
      <c r="AF76" s="130"/>
      <c r="AG76" s="131" t="s">
        <v>1636</v>
      </c>
    </row>
    <row r="77" spans="27:33" x14ac:dyDescent="0.35">
      <c r="AA77" s="128" t="s">
        <v>1618</v>
      </c>
      <c r="AB77" s="51" t="s">
        <v>4865</v>
      </c>
      <c r="AC77" s="128" t="s">
        <v>413</v>
      </c>
      <c r="AD77" s="129" t="s">
        <v>413</v>
      </c>
      <c r="AE77" s="50" t="s">
        <v>413</v>
      </c>
      <c r="AF77" s="130"/>
      <c r="AG77" s="131" t="s">
        <v>1636</v>
      </c>
    </row>
    <row r="78" spans="27:33" x14ac:dyDescent="0.35">
      <c r="AA78" s="128" t="s">
        <v>1618</v>
      </c>
      <c r="AB78" s="51" t="s">
        <v>4886</v>
      </c>
      <c r="AC78" s="128" t="s">
        <v>413</v>
      </c>
      <c r="AD78" s="129" t="s">
        <v>413</v>
      </c>
      <c r="AE78" s="50" t="s">
        <v>413</v>
      </c>
      <c r="AF78" s="130"/>
      <c r="AG78" s="131" t="s">
        <v>1636</v>
      </c>
    </row>
    <row r="79" spans="27:33" x14ac:dyDescent="0.35">
      <c r="AA79" s="128" t="s">
        <v>1619</v>
      </c>
      <c r="AB79" s="51" t="s">
        <v>4822</v>
      </c>
      <c r="AC79" s="128" t="s">
        <v>413</v>
      </c>
      <c r="AD79" s="129" t="s">
        <v>413</v>
      </c>
      <c r="AE79" s="50" t="s">
        <v>413</v>
      </c>
      <c r="AF79" s="130"/>
      <c r="AG79" s="131" t="s">
        <v>1636</v>
      </c>
    </row>
    <row r="80" spans="27:33" x14ac:dyDescent="0.35">
      <c r="AA80" s="128" t="s">
        <v>1619</v>
      </c>
      <c r="AB80" s="51" t="s">
        <v>4843</v>
      </c>
      <c r="AC80" s="128" t="s">
        <v>413</v>
      </c>
      <c r="AD80" s="129" t="s">
        <v>413</v>
      </c>
      <c r="AE80" s="50" t="s">
        <v>413</v>
      </c>
      <c r="AF80" s="130"/>
      <c r="AG80" s="131" t="s">
        <v>1636</v>
      </c>
    </row>
    <row r="81" spans="27:33" x14ac:dyDescent="0.35">
      <c r="AA81" s="128" t="s">
        <v>1619</v>
      </c>
      <c r="AB81" s="51" t="s">
        <v>4864</v>
      </c>
      <c r="AC81" s="128" t="s">
        <v>413</v>
      </c>
      <c r="AD81" s="129" t="s">
        <v>413</v>
      </c>
      <c r="AE81" s="50" t="s">
        <v>413</v>
      </c>
      <c r="AF81" s="130"/>
      <c r="AG81" s="131" t="s">
        <v>1636</v>
      </c>
    </row>
    <row r="82" spans="27:33" x14ac:dyDescent="0.35">
      <c r="AA82" s="128" t="s">
        <v>1619</v>
      </c>
      <c r="AB82" s="51" t="s">
        <v>4885</v>
      </c>
      <c r="AC82" s="128" t="s">
        <v>413</v>
      </c>
      <c r="AD82" s="129" t="s">
        <v>413</v>
      </c>
      <c r="AE82" s="50" t="s">
        <v>413</v>
      </c>
      <c r="AF82" s="130"/>
      <c r="AG82" s="131" t="s">
        <v>1636</v>
      </c>
    </row>
    <row r="83" spans="27:33" x14ac:dyDescent="0.35">
      <c r="AA83" s="128" t="s">
        <v>1620</v>
      </c>
      <c r="AB83" s="51" t="s">
        <v>4835</v>
      </c>
      <c r="AC83" s="128" t="s">
        <v>413</v>
      </c>
      <c r="AD83" s="129" t="s">
        <v>413</v>
      </c>
      <c r="AE83" s="50" t="s">
        <v>413</v>
      </c>
      <c r="AF83" s="130"/>
      <c r="AG83" s="131" t="s">
        <v>1636</v>
      </c>
    </row>
    <row r="84" spans="27:33" x14ac:dyDescent="0.35">
      <c r="AA84" s="128" t="s">
        <v>1620</v>
      </c>
      <c r="AB84" s="51" t="s">
        <v>4856</v>
      </c>
      <c r="AC84" s="128" t="s">
        <v>413</v>
      </c>
      <c r="AD84" s="129" t="s">
        <v>413</v>
      </c>
      <c r="AE84" s="50" t="s">
        <v>413</v>
      </c>
      <c r="AF84" s="130"/>
      <c r="AG84" s="131" t="s">
        <v>1636</v>
      </c>
    </row>
    <row r="85" spans="27:33" x14ac:dyDescent="0.35">
      <c r="AA85" s="128" t="s">
        <v>1620</v>
      </c>
      <c r="AB85" s="51" t="s">
        <v>4877</v>
      </c>
      <c r="AC85" s="128" t="s">
        <v>413</v>
      </c>
      <c r="AD85" s="129" t="s">
        <v>413</v>
      </c>
      <c r="AE85" s="50" t="s">
        <v>413</v>
      </c>
      <c r="AF85" s="130"/>
      <c r="AG85" s="131" t="s">
        <v>1636</v>
      </c>
    </row>
    <row r="86" spans="27:33" x14ac:dyDescent="0.35">
      <c r="AA86" s="128" t="s">
        <v>1620</v>
      </c>
      <c r="AB86" s="51" t="s">
        <v>4898</v>
      </c>
      <c r="AC86" s="128" t="s">
        <v>413</v>
      </c>
      <c r="AD86" s="129" t="s">
        <v>413</v>
      </c>
      <c r="AE86" s="50" t="s">
        <v>413</v>
      </c>
      <c r="AF86" s="130"/>
      <c r="AG86" s="131" t="s">
        <v>1636</v>
      </c>
    </row>
    <row r="87" spans="27:33" x14ac:dyDescent="0.35">
      <c r="AA87" s="128" t="s">
        <v>1621</v>
      </c>
      <c r="AB87" s="51" t="s">
        <v>4834</v>
      </c>
      <c r="AC87" s="128" t="s">
        <v>413</v>
      </c>
      <c r="AD87" s="129" t="s">
        <v>413</v>
      </c>
      <c r="AE87" s="50" t="s">
        <v>413</v>
      </c>
      <c r="AF87" s="130"/>
      <c r="AG87" s="131" t="s">
        <v>1636</v>
      </c>
    </row>
    <row r="88" spans="27:33" x14ac:dyDescent="0.35">
      <c r="AA88" s="128" t="s">
        <v>1621</v>
      </c>
      <c r="AB88" s="51" t="s">
        <v>4855</v>
      </c>
      <c r="AC88" s="128" t="s">
        <v>413</v>
      </c>
      <c r="AD88" s="129" t="s">
        <v>413</v>
      </c>
      <c r="AE88" s="50" t="s">
        <v>413</v>
      </c>
      <c r="AF88" s="130"/>
      <c r="AG88" s="131" t="s">
        <v>1636</v>
      </c>
    </row>
    <row r="89" spans="27:33" x14ac:dyDescent="0.35">
      <c r="AA89" s="128" t="s">
        <v>1621</v>
      </c>
      <c r="AB89" s="51" t="s">
        <v>4876</v>
      </c>
      <c r="AC89" s="128" t="s">
        <v>413</v>
      </c>
      <c r="AD89" s="129" t="s">
        <v>413</v>
      </c>
      <c r="AE89" s="50" t="s">
        <v>413</v>
      </c>
      <c r="AF89" s="130"/>
      <c r="AG89" s="131" t="s">
        <v>1636</v>
      </c>
    </row>
    <row r="90" spans="27:33" x14ac:dyDescent="0.35">
      <c r="AA90" s="128" t="s">
        <v>1621</v>
      </c>
      <c r="AB90" s="51" t="s">
        <v>4897</v>
      </c>
      <c r="AC90" s="128" t="s">
        <v>413</v>
      </c>
      <c r="AD90" s="129" t="s">
        <v>413</v>
      </c>
      <c r="AE90" s="50" t="s">
        <v>413</v>
      </c>
      <c r="AF90" s="130"/>
      <c r="AG90" s="131" t="s">
        <v>1636</v>
      </c>
    </row>
    <row r="91" spans="27:33" x14ac:dyDescent="0.35">
      <c r="AA91" s="128" t="s">
        <v>1622</v>
      </c>
      <c r="AB91" s="51" t="s">
        <v>4833</v>
      </c>
      <c r="AC91" s="128" t="s">
        <v>413</v>
      </c>
      <c r="AD91" s="129" t="s">
        <v>413</v>
      </c>
      <c r="AE91" s="50" t="s">
        <v>413</v>
      </c>
      <c r="AF91" s="130"/>
      <c r="AG91" s="131" t="s">
        <v>1636</v>
      </c>
    </row>
    <row r="92" spans="27:33" x14ac:dyDescent="0.35">
      <c r="AA92" s="128" t="s">
        <v>1622</v>
      </c>
      <c r="AB92" s="51" t="s">
        <v>4854</v>
      </c>
      <c r="AC92" s="128" t="s">
        <v>413</v>
      </c>
      <c r="AD92" s="129" t="s">
        <v>413</v>
      </c>
      <c r="AE92" s="50" t="s">
        <v>413</v>
      </c>
      <c r="AF92" s="130"/>
      <c r="AG92" s="131" t="s">
        <v>1636</v>
      </c>
    </row>
    <row r="93" spans="27:33" x14ac:dyDescent="0.35">
      <c r="AA93" s="128" t="s">
        <v>1622</v>
      </c>
      <c r="AB93" s="51" t="s">
        <v>4875</v>
      </c>
      <c r="AC93" s="128" t="s">
        <v>413</v>
      </c>
      <c r="AD93" s="129" t="s">
        <v>413</v>
      </c>
      <c r="AE93" s="50" t="s">
        <v>413</v>
      </c>
      <c r="AF93" s="130"/>
      <c r="AG93" s="131" t="s">
        <v>1636</v>
      </c>
    </row>
    <row r="94" spans="27:33" x14ac:dyDescent="0.35">
      <c r="AA94" s="128" t="s">
        <v>1622</v>
      </c>
      <c r="AB94" s="51" t="s">
        <v>4896</v>
      </c>
      <c r="AC94" s="128" t="s">
        <v>413</v>
      </c>
      <c r="AD94" s="129" t="s">
        <v>413</v>
      </c>
      <c r="AE94" s="50" t="s">
        <v>413</v>
      </c>
      <c r="AF94" s="130"/>
      <c r="AG94" s="131" t="s">
        <v>1636</v>
      </c>
    </row>
    <row r="95" spans="27:33" x14ac:dyDescent="0.35">
      <c r="AA95" s="128" t="s">
        <v>1623</v>
      </c>
      <c r="AB95" s="51" t="s">
        <v>4832</v>
      </c>
      <c r="AC95" s="128" t="s">
        <v>413</v>
      </c>
      <c r="AD95" s="129" t="s">
        <v>413</v>
      </c>
      <c r="AE95" s="50" t="s">
        <v>413</v>
      </c>
      <c r="AF95" s="130"/>
      <c r="AG95" s="131" t="s">
        <v>1636</v>
      </c>
    </row>
    <row r="96" spans="27:33" x14ac:dyDescent="0.35">
      <c r="AA96" s="128" t="s">
        <v>1623</v>
      </c>
      <c r="AB96" s="51" t="s">
        <v>4853</v>
      </c>
      <c r="AC96" s="128" t="s">
        <v>413</v>
      </c>
      <c r="AD96" s="129" t="s">
        <v>413</v>
      </c>
      <c r="AE96" s="50" t="s">
        <v>413</v>
      </c>
      <c r="AF96" s="130"/>
      <c r="AG96" s="131" t="s">
        <v>1636</v>
      </c>
    </row>
    <row r="97" spans="27:33" x14ac:dyDescent="0.35">
      <c r="AA97" s="128" t="s">
        <v>1623</v>
      </c>
      <c r="AB97" s="51" t="s">
        <v>4874</v>
      </c>
      <c r="AC97" s="128" t="s">
        <v>413</v>
      </c>
      <c r="AD97" s="129" t="s">
        <v>413</v>
      </c>
      <c r="AE97" s="50" t="s">
        <v>413</v>
      </c>
      <c r="AF97" s="130"/>
      <c r="AG97" s="131" t="s">
        <v>1636</v>
      </c>
    </row>
    <row r="98" spans="27:33" x14ac:dyDescent="0.35">
      <c r="AA98" s="128" t="s">
        <v>1623</v>
      </c>
      <c r="AB98" s="51" t="s">
        <v>4895</v>
      </c>
      <c r="AC98" s="128" t="s">
        <v>413</v>
      </c>
      <c r="AD98" s="129" t="s">
        <v>413</v>
      </c>
      <c r="AE98" s="50" t="s">
        <v>413</v>
      </c>
      <c r="AF98" s="130"/>
      <c r="AG98" s="131" t="s">
        <v>1636</v>
      </c>
    </row>
    <row r="99" spans="27:33" x14ac:dyDescent="0.35">
      <c r="AA99" s="128" t="s">
        <v>1624</v>
      </c>
      <c r="AB99" s="51" t="s">
        <v>4831</v>
      </c>
      <c r="AC99" s="128" t="s">
        <v>413</v>
      </c>
      <c r="AD99" s="129" t="s">
        <v>413</v>
      </c>
      <c r="AE99" s="50" t="s">
        <v>413</v>
      </c>
      <c r="AF99" s="130"/>
      <c r="AG99" s="131" t="s">
        <v>1636</v>
      </c>
    </row>
    <row r="100" spans="27:33" x14ac:dyDescent="0.35">
      <c r="AA100" s="128" t="s">
        <v>1624</v>
      </c>
      <c r="AB100" s="51" t="s">
        <v>4852</v>
      </c>
      <c r="AC100" s="128" t="s">
        <v>413</v>
      </c>
      <c r="AD100" s="129" t="s">
        <v>413</v>
      </c>
      <c r="AE100" s="50" t="s">
        <v>413</v>
      </c>
      <c r="AF100" s="130"/>
      <c r="AG100" s="131" t="s">
        <v>1636</v>
      </c>
    </row>
    <row r="101" spans="27:33" x14ac:dyDescent="0.35">
      <c r="AA101" s="128" t="s">
        <v>1624</v>
      </c>
      <c r="AB101" s="51" t="s">
        <v>4873</v>
      </c>
      <c r="AC101" s="128" t="s">
        <v>413</v>
      </c>
      <c r="AD101" s="129" t="s">
        <v>413</v>
      </c>
      <c r="AE101" s="50" t="s">
        <v>413</v>
      </c>
      <c r="AF101" s="130"/>
      <c r="AG101" s="131" t="s">
        <v>1636</v>
      </c>
    </row>
    <row r="102" spans="27:33" x14ac:dyDescent="0.35">
      <c r="AA102" s="128" t="s">
        <v>1624</v>
      </c>
      <c r="AB102" s="51" t="s">
        <v>4894</v>
      </c>
      <c r="AC102" s="128" t="s">
        <v>413</v>
      </c>
      <c r="AD102" s="129" t="s">
        <v>413</v>
      </c>
      <c r="AE102" s="50" t="s">
        <v>413</v>
      </c>
      <c r="AF102" s="130"/>
      <c r="AG102" s="131" t="s">
        <v>1636</v>
      </c>
    </row>
    <row r="103" spans="27:33" x14ac:dyDescent="0.35">
      <c r="AA103" s="128" t="s">
        <v>1625</v>
      </c>
      <c r="AB103" s="51" t="s">
        <v>4830</v>
      </c>
      <c r="AC103" s="128" t="s">
        <v>413</v>
      </c>
      <c r="AD103" s="129" t="s">
        <v>413</v>
      </c>
      <c r="AE103" s="50" t="s">
        <v>413</v>
      </c>
      <c r="AF103" s="130"/>
      <c r="AG103" s="131" t="s">
        <v>1636</v>
      </c>
    </row>
    <row r="104" spans="27:33" x14ac:dyDescent="0.35">
      <c r="AA104" s="128" t="s">
        <v>1625</v>
      </c>
      <c r="AB104" s="51" t="s">
        <v>4851</v>
      </c>
      <c r="AC104" s="128" t="s">
        <v>413</v>
      </c>
      <c r="AD104" s="129" t="s">
        <v>413</v>
      </c>
      <c r="AE104" s="50" t="s">
        <v>413</v>
      </c>
      <c r="AF104" s="130"/>
      <c r="AG104" s="131" t="s">
        <v>1636</v>
      </c>
    </row>
    <row r="105" spans="27:33" x14ac:dyDescent="0.35">
      <c r="AA105" s="128" t="s">
        <v>1625</v>
      </c>
      <c r="AB105" s="51" t="s">
        <v>4872</v>
      </c>
      <c r="AC105" s="128" t="s">
        <v>413</v>
      </c>
      <c r="AD105" s="129" t="s">
        <v>413</v>
      </c>
      <c r="AE105" s="50" t="s">
        <v>413</v>
      </c>
      <c r="AF105" s="130"/>
      <c r="AG105" s="131" t="s">
        <v>1636</v>
      </c>
    </row>
    <row r="106" spans="27:33" x14ac:dyDescent="0.35">
      <c r="AA106" s="128" t="s">
        <v>1625</v>
      </c>
      <c r="AB106" s="51" t="s">
        <v>4893</v>
      </c>
      <c r="AC106" s="128" t="s">
        <v>413</v>
      </c>
      <c r="AD106" s="129" t="s">
        <v>413</v>
      </c>
      <c r="AE106" s="50" t="s">
        <v>413</v>
      </c>
      <c r="AF106" s="130"/>
      <c r="AG106" s="131" t="s">
        <v>1636</v>
      </c>
    </row>
    <row r="107" spans="27:33" x14ac:dyDescent="0.35">
      <c r="AA107" s="128" t="s">
        <v>1626</v>
      </c>
      <c r="AB107" s="51" t="s">
        <v>4829</v>
      </c>
      <c r="AC107" s="128" t="s">
        <v>413</v>
      </c>
      <c r="AD107" s="129" t="s">
        <v>413</v>
      </c>
      <c r="AE107" s="50" t="s">
        <v>413</v>
      </c>
      <c r="AF107" s="130"/>
      <c r="AG107" s="131" t="s">
        <v>1636</v>
      </c>
    </row>
    <row r="108" spans="27:33" x14ac:dyDescent="0.35">
      <c r="AA108" s="128" t="s">
        <v>1626</v>
      </c>
      <c r="AB108" s="51" t="s">
        <v>4850</v>
      </c>
      <c r="AC108" s="128" t="s">
        <v>413</v>
      </c>
      <c r="AD108" s="129" t="s">
        <v>413</v>
      </c>
      <c r="AE108" s="50" t="s">
        <v>413</v>
      </c>
      <c r="AF108" s="130"/>
      <c r="AG108" s="131" t="s">
        <v>1636</v>
      </c>
    </row>
    <row r="109" spans="27:33" x14ac:dyDescent="0.35">
      <c r="AA109" s="128" t="s">
        <v>1626</v>
      </c>
      <c r="AB109" s="51" t="s">
        <v>4871</v>
      </c>
      <c r="AC109" s="128" t="s">
        <v>413</v>
      </c>
      <c r="AD109" s="129" t="s">
        <v>413</v>
      </c>
      <c r="AE109" s="50" t="s">
        <v>413</v>
      </c>
      <c r="AF109" s="130"/>
      <c r="AG109" s="131" t="s">
        <v>1636</v>
      </c>
    </row>
    <row r="110" spans="27:33" x14ac:dyDescent="0.35">
      <c r="AA110" s="128" t="s">
        <v>1626</v>
      </c>
      <c r="AB110" s="51" t="s">
        <v>4892</v>
      </c>
      <c r="AC110" s="128" t="s">
        <v>413</v>
      </c>
      <c r="AD110" s="129" t="s">
        <v>413</v>
      </c>
      <c r="AE110" s="50" t="s">
        <v>413</v>
      </c>
      <c r="AF110" s="130"/>
      <c r="AG110" s="131" t="s">
        <v>1636</v>
      </c>
    </row>
    <row r="111" spans="27:33" x14ac:dyDescent="0.35">
      <c r="AA111" s="51" t="s">
        <v>1049</v>
      </c>
      <c r="AB111" s="51" t="s">
        <v>4737</v>
      </c>
      <c r="AC111" s="51" t="s">
        <v>1477</v>
      </c>
      <c r="AD111" s="132" t="s">
        <v>2033</v>
      </c>
      <c r="AE111" s="50" t="s">
        <v>2528</v>
      </c>
      <c r="AF111" s="130">
        <v>5</v>
      </c>
      <c r="AG111" s="131">
        <v>1</v>
      </c>
    </row>
    <row r="112" spans="27:33" x14ac:dyDescent="0.35">
      <c r="AA112" s="51" t="s">
        <v>1049</v>
      </c>
      <c r="AB112" s="51" t="s">
        <v>4758</v>
      </c>
      <c r="AC112" s="51" t="s">
        <v>1477</v>
      </c>
      <c r="AD112" s="132" t="s">
        <v>2033</v>
      </c>
      <c r="AE112" s="50" t="s">
        <v>3464</v>
      </c>
      <c r="AF112" s="130">
        <v>17</v>
      </c>
      <c r="AG112" s="131">
        <v>1</v>
      </c>
    </row>
    <row r="113" spans="27:33" x14ac:dyDescent="0.35">
      <c r="AA113" s="51" t="s">
        <v>1049</v>
      </c>
      <c r="AB113" s="51" t="s">
        <v>4779</v>
      </c>
      <c r="AC113" s="51" t="s">
        <v>1721</v>
      </c>
      <c r="AD113" s="132" t="s">
        <v>2098</v>
      </c>
      <c r="AE113" s="50" t="s">
        <v>3465</v>
      </c>
      <c r="AF113" s="130">
        <v>23</v>
      </c>
      <c r="AG113" s="131">
        <v>1</v>
      </c>
    </row>
    <row r="114" spans="27:33" x14ac:dyDescent="0.35">
      <c r="AA114" s="51" t="s">
        <v>1049</v>
      </c>
      <c r="AB114" s="51" t="s">
        <v>4800</v>
      </c>
      <c r="AC114" s="51" t="s">
        <v>413</v>
      </c>
      <c r="AD114" s="132" t="s">
        <v>413</v>
      </c>
      <c r="AE114" s="50" t="s">
        <v>413</v>
      </c>
      <c r="AF114" s="133"/>
      <c r="AG114" s="131" t="s">
        <v>1636</v>
      </c>
    </row>
    <row r="115" spans="27:33" x14ac:dyDescent="0.35">
      <c r="AA115" s="51" t="s">
        <v>1053</v>
      </c>
      <c r="AB115" s="51" t="s">
        <v>4736</v>
      </c>
      <c r="AC115" s="51" t="s">
        <v>837</v>
      </c>
      <c r="AD115" s="132" t="s">
        <v>1099</v>
      </c>
      <c r="AE115" s="50" t="s">
        <v>3162</v>
      </c>
      <c r="AF115" s="133">
        <v>4</v>
      </c>
      <c r="AG115" s="131">
        <v>1</v>
      </c>
    </row>
    <row r="116" spans="27:33" x14ac:dyDescent="0.35">
      <c r="AA116" s="51" t="s">
        <v>1053</v>
      </c>
      <c r="AB116" s="51" t="s">
        <v>4757</v>
      </c>
      <c r="AC116" s="51" t="s">
        <v>1721</v>
      </c>
      <c r="AD116" s="132" t="s">
        <v>2109</v>
      </c>
      <c r="AE116" s="50" t="s">
        <v>3466</v>
      </c>
      <c r="AF116" s="133">
        <v>45</v>
      </c>
      <c r="AG116" s="131">
        <v>1</v>
      </c>
    </row>
    <row r="117" spans="27:33" x14ac:dyDescent="0.35">
      <c r="AA117" s="51" t="s">
        <v>1053</v>
      </c>
      <c r="AB117" s="51" t="s">
        <v>4778</v>
      </c>
      <c r="AC117" s="51" t="s">
        <v>413</v>
      </c>
      <c r="AD117" s="132" t="s">
        <v>413</v>
      </c>
      <c r="AE117" s="50" t="s">
        <v>413</v>
      </c>
      <c r="AF117" s="133"/>
      <c r="AG117" s="131" t="s">
        <v>1636</v>
      </c>
    </row>
    <row r="118" spans="27:33" x14ac:dyDescent="0.35">
      <c r="AA118" s="51" t="s">
        <v>1053</v>
      </c>
      <c r="AB118" s="51" t="s">
        <v>4799</v>
      </c>
      <c r="AC118" s="51" t="s">
        <v>413</v>
      </c>
      <c r="AD118" s="129" t="s">
        <v>413</v>
      </c>
      <c r="AE118" s="50" t="s">
        <v>413</v>
      </c>
      <c r="AF118" s="130"/>
      <c r="AG118" s="131" t="s">
        <v>1636</v>
      </c>
    </row>
    <row r="119" spans="27:33" x14ac:dyDescent="0.35">
      <c r="AA119" s="51" t="s">
        <v>1056</v>
      </c>
      <c r="AB119" s="51" t="s">
        <v>4735</v>
      </c>
      <c r="AC119" s="51" t="s">
        <v>837</v>
      </c>
      <c r="AD119" s="132" t="s">
        <v>1099</v>
      </c>
      <c r="AE119" s="50" t="s">
        <v>3162</v>
      </c>
      <c r="AF119" s="133">
        <v>49</v>
      </c>
      <c r="AG119" s="131">
        <v>1</v>
      </c>
    </row>
    <row r="120" spans="27:33" x14ac:dyDescent="0.35">
      <c r="AA120" s="51" t="s">
        <v>1056</v>
      </c>
      <c r="AB120" s="51" t="s">
        <v>4756</v>
      </c>
      <c r="AC120" s="51" t="s">
        <v>413</v>
      </c>
      <c r="AD120" s="132" t="s">
        <v>413</v>
      </c>
      <c r="AE120" s="50" t="s">
        <v>413</v>
      </c>
      <c r="AF120" s="133"/>
      <c r="AG120" s="131" t="s">
        <v>1636</v>
      </c>
    </row>
    <row r="121" spans="27:33" x14ac:dyDescent="0.35">
      <c r="AA121" s="51" t="s">
        <v>1056</v>
      </c>
      <c r="AB121" s="51" t="s">
        <v>4777</v>
      </c>
      <c r="AC121" s="51" t="s">
        <v>413</v>
      </c>
      <c r="AD121" s="132" t="s">
        <v>413</v>
      </c>
      <c r="AE121" s="50" t="s">
        <v>413</v>
      </c>
      <c r="AF121" s="133"/>
      <c r="AG121" s="131" t="s">
        <v>1636</v>
      </c>
    </row>
    <row r="122" spans="27:33" x14ac:dyDescent="0.35">
      <c r="AA122" s="51" t="s">
        <v>1056</v>
      </c>
      <c r="AB122" s="51" t="s">
        <v>4798</v>
      </c>
      <c r="AC122" s="51" t="s">
        <v>413</v>
      </c>
      <c r="AD122" s="129" t="s">
        <v>413</v>
      </c>
      <c r="AE122" s="50" t="s">
        <v>413</v>
      </c>
      <c r="AF122" s="130"/>
      <c r="AG122" s="131" t="s">
        <v>1636</v>
      </c>
    </row>
    <row r="123" spans="27:33" x14ac:dyDescent="0.35">
      <c r="AA123" s="51" t="s">
        <v>1059</v>
      </c>
      <c r="AB123" s="51" t="s">
        <v>4734</v>
      </c>
      <c r="AC123" s="51" t="s">
        <v>822</v>
      </c>
      <c r="AD123" s="132" t="s">
        <v>1666</v>
      </c>
      <c r="AE123" s="50" t="s">
        <v>3467</v>
      </c>
      <c r="AF123" s="133">
        <v>34</v>
      </c>
      <c r="AG123" s="131">
        <v>1</v>
      </c>
    </row>
    <row r="124" spans="27:33" x14ac:dyDescent="0.35">
      <c r="AA124" s="51" t="s">
        <v>1059</v>
      </c>
      <c r="AB124" s="51" t="s">
        <v>4755</v>
      </c>
      <c r="AC124" s="51" t="s">
        <v>2092</v>
      </c>
      <c r="AD124" s="132" t="s">
        <v>2111</v>
      </c>
      <c r="AE124" s="50" t="s">
        <v>3468</v>
      </c>
      <c r="AF124" s="133">
        <v>12</v>
      </c>
      <c r="AG124" s="131">
        <v>1</v>
      </c>
    </row>
    <row r="125" spans="27:33" x14ac:dyDescent="0.35">
      <c r="AA125" s="51" t="s">
        <v>1059</v>
      </c>
      <c r="AB125" s="51" t="s">
        <v>4776</v>
      </c>
      <c r="AC125" s="51" t="s">
        <v>413</v>
      </c>
      <c r="AD125" s="132" t="s">
        <v>413</v>
      </c>
      <c r="AE125" s="50" t="s">
        <v>413</v>
      </c>
      <c r="AF125" s="133"/>
      <c r="AG125" s="131" t="s">
        <v>1636</v>
      </c>
    </row>
    <row r="126" spans="27:33" x14ac:dyDescent="0.35">
      <c r="AA126" s="51" t="s">
        <v>1059</v>
      </c>
      <c r="AB126" s="51" t="s">
        <v>4797</v>
      </c>
      <c r="AC126" s="51" t="s">
        <v>413</v>
      </c>
      <c r="AD126" s="129" t="s">
        <v>413</v>
      </c>
      <c r="AE126" s="50" t="s">
        <v>413</v>
      </c>
      <c r="AF126" s="130"/>
      <c r="AG126" s="131" t="s">
        <v>1636</v>
      </c>
    </row>
    <row r="127" spans="27:33" x14ac:dyDescent="0.35">
      <c r="AA127" s="51" t="s">
        <v>1062</v>
      </c>
      <c r="AB127" s="51" t="s">
        <v>4733</v>
      </c>
      <c r="AC127" s="51" t="s">
        <v>1719</v>
      </c>
      <c r="AD127" s="132" t="s">
        <v>2029</v>
      </c>
      <c r="AE127" s="50" t="s">
        <v>3469</v>
      </c>
      <c r="AF127" s="133">
        <v>33</v>
      </c>
      <c r="AG127" s="131">
        <v>1</v>
      </c>
    </row>
    <row r="128" spans="27:33" x14ac:dyDescent="0.35">
      <c r="AA128" s="51" t="s">
        <v>1062</v>
      </c>
      <c r="AB128" s="51" t="s">
        <v>4754</v>
      </c>
      <c r="AC128" s="51" t="s">
        <v>413</v>
      </c>
      <c r="AD128" s="132" t="s">
        <v>413</v>
      </c>
      <c r="AE128" s="50" t="s">
        <v>413</v>
      </c>
      <c r="AF128" s="133"/>
      <c r="AG128" s="131" t="s">
        <v>1636</v>
      </c>
    </row>
    <row r="129" spans="27:33" x14ac:dyDescent="0.35">
      <c r="AA129" s="51" t="s">
        <v>1062</v>
      </c>
      <c r="AB129" s="51" t="s">
        <v>4775</v>
      </c>
      <c r="AC129" s="51" t="s">
        <v>413</v>
      </c>
      <c r="AD129" s="132" t="s">
        <v>413</v>
      </c>
      <c r="AE129" s="50" t="s">
        <v>413</v>
      </c>
      <c r="AF129" s="133"/>
      <c r="AG129" s="131" t="s">
        <v>1636</v>
      </c>
    </row>
    <row r="130" spans="27:33" x14ac:dyDescent="0.35">
      <c r="AA130" s="51" t="s">
        <v>1062</v>
      </c>
      <c r="AB130" s="51" t="s">
        <v>4796</v>
      </c>
      <c r="AC130" s="51" t="s">
        <v>413</v>
      </c>
      <c r="AD130" s="129" t="s">
        <v>413</v>
      </c>
      <c r="AE130" s="50" t="s">
        <v>413</v>
      </c>
      <c r="AF130" s="130"/>
      <c r="AG130" s="131" t="s">
        <v>1636</v>
      </c>
    </row>
    <row r="131" spans="27:33" x14ac:dyDescent="0.35">
      <c r="AA131" s="51" t="s">
        <v>1065</v>
      </c>
      <c r="AB131" s="51" t="s">
        <v>4732</v>
      </c>
      <c r="AC131" s="51" t="s">
        <v>822</v>
      </c>
      <c r="AD131" s="132" t="s">
        <v>1666</v>
      </c>
      <c r="AE131" s="50" t="s">
        <v>3470</v>
      </c>
      <c r="AF131" s="133">
        <v>15</v>
      </c>
      <c r="AG131" s="131">
        <v>1</v>
      </c>
    </row>
    <row r="132" spans="27:33" x14ac:dyDescent="0.35">
      <c r="AA132" s="51" t="s">
        <v>1065</v>
      </c>
      <c r="AB132" s="51" t="s">
        <v>4753</v>
      </c>
      <c r="AC132" s="51" t="s">
        <v>837</v>
      </c>
      <c r="AD132" s="132" t="s">
        <v>1099</v>
      </c>
      <c r="AE132" s="50" t="s">
        <v>3471</v>
      </c>
      <c r="AF132" s="133">
        <v>20</v>
      </c>
      <c r="AG132" s="131">
        <v>1</v>
      </c>
    </row>
    <row r="133" spans="27:33" x14ac:dyDescent="0.35">
      <c r="AA133" s="51" t="s">
        <v>1065</v>
      </c>
      <c r="AB133" s="51" t="s">
        <v>4774</v>
      </c>
      <c r="AC133" s="51" t="s">
        <v>413</v>
      </c>
      <c r="AD133" s="132" t="s">
        <v>413</v>
      </c>
      <c r="AE133" s="50" t="s">
        <v>413</v>
      </c>
      <c r="AF133" s="133"/>
      <c r="AG133" s="131" t="s">
        <v>1636</v>
      </c>
    </row>
    <row r="134" spans="27:33" x14ac:dyDescent="0.35">
      <c r="AA134" s="51" t="s">
        <v>1065</v>
      </c>
      <c r="AB134" s="51" t="s">
        <v>4795</v>
      </c>
      <c r="AC134" s="51" t="s">
        <v>413</v>
      </c>
      <c r="AD134" s="129" t="s">
        <v>413</v>
      </c>
      <c r="AE134" s="50" t="s">
        <v>413</v>
      </c>
      <c r="AF134" s="130"/>
      <c r="AG134" s="131" t="s">
        <v>1636</v>
      </c>
    </row>
    <row r="135" spans="27:33" x14ac:dyDescent="0.35">
      <c r="AA135" s="51" t="s">
        <v>1067</v>
      </c>
      <c r="AB135" s="51" t="s">
        <v>4731</v>
      </c>
      <c r="AC135" s="51" t="s">
        <v>1475</v>
      </c>
      <c r="AD135" s="132" t="s">
        <v>1631</v>
      </c>
      <c r="AE135" s="50" t="s">
        <v>3472</v>
      </c>
      <c r="AF135" s="130">
        <v>20</v>
      </c>
      <c r="AG135" s="131">
        <v>1</v>
      </c>
    </row>
    <row r="136" spans="27:33" x14ac:dyDescent="0.35">
      <c r="AA136" s="51" t="s">
        <v>1067</v>
      </c>
      <c r="AB136" s="51" t="s">
        <v>4752</v>
      </c>
      <c r="AC136" s="51" t="s">
        <v>2092</v>
      </c>
      <c r="AD136" s="132" t="s">
        <v>2112</v>
      </c>
      <c r="AE136" s="50" t="s">
        <v>3473</v>
      </c>
      <c r="AF136" s="130">
        <v>29</v>
      </c>
      <c r="AG136" s="131">
        <v>1</v>
      </c>
    </row>
    <row r="137" spans="27:33" x14ac:dyDescent="0.35">
      <c r="AA137" s="51" t="s">
        <v>1067</v>
      </c>
      <c r="AB137" s="51" t="s">
        <v>4773</v>
      </c>
      <c r="AC137" s="51" t="s">
        <v>413</v>
      </c>
      <c r="AD137" s="132" t="s">
        <v>413</v>
      </c>
      <c r="AE137" s="50" t="s">
        <v>413</v>
      </c>
      <c r="AF137" s="130"/>
      <c r="AG137" s="131" t="s">
        <v>1636</v>
      </c>
    </row>
    <row r="138" spans="27:33" x14ac:dyDescent="0.35">
      <c r="AA138" s="51" t="s">
        <v>1067</v>
      </c>
      <c r="AB138" s="51" t="s">
        <v>4794</v>
      </c>
      <c r="AC138" s="51" t="s">
        <v>413</v>
      </c>
      <c r="AD138" s="129" t="s">
        <v>413</v>
      </c>
      <c r="AE138" s="50" t="s">
        <v>413</v>
      </c>
      <c r="AF138" s="130"/>
      <c r="AG138" s="131" t="s">
        <v>1636</v>
      </c>
    </row>
    <row r="139" spans="27:33" x14ac:dyDescent="0.35">
      <c r="AA139" s="51" t="s">
        <v>1068</v>
      </c>
      <c r="AB139" s="51" t="s">
        <v>4744</v>
      </c>
      <c r="AC139" s="51" t="s">
        <v>822</v>
      </c>
      <c r="AD139" s="132" t="s">
        <v>1666</v>
      </c>
      <c r="AE139" s="50" t="s">
        <v>3336</v>
      </c>
      <c r="AF139" s="130">
        <v>50</v>
      </c>
      <c r="AG139" s="131">
        <v>1</v>
      </c>
    </row>
    <row r="140" spans="27:33" x14ac:dyDescent="0.35">
      <c r="AA140" s="51" t="s">
        <v>1068</v>
      </c>
      <c r="AB140" s="51" t="s">
        <v>4765</v>
      </c>
      <c r="AC140" s="51" t="s">
        <v>413</v>
      </c>
      <c r="AD140" s="132" t="s">
        <v>413</v>
      </c>
      <c r="AE140" s="50" t="s">
        <v>413</v>
      </c>
      <c r="AF140" s="130"/>
      <c r="AG140" s="131" t="s">
        <v>1636</v>
      </c>
    </row>
    <row r="141" spans="27:33" x14ac:dyDescent="0.35">
      <c r="AA141" s="51" t="s">
        <v>1068</v>
      </c>
      <c r="AB141" s="51" t="s">
        <v>4786</v>
      </c>
      <c r="AC141" s="51" t="s">
        <v>413</v>
      </c>
      <c r="AD141" s="132" t="s">
        <v>413</v>
      </c>
      <c r="AE141" s="50" t="s">
        <v>413</v>
      </c>
      <c r="AF141" s="130"/>
      <c r="AG141" s="131" t="s">
        <v>1636</v>
      </c>
    </row>
    <row r="142" spans="27:33" x14ac:dyDescent="0.35">
      <c r="AA142" s="51" t="s">
        <v>1068</v>
      </c>
      <c r="AB142" s="51" t="s">
        <v>4807</v>
      </c>
      <c r="AC142" s="51" t="s">
        <v>413</v>
      </c>
      <c r="AD142" s="129" t="s">
        <v>413</v>
      </c>
      <c r="AE142" s="50" t="s">
        <v>413</v>
      </c>
      <c r="AF142" s="130"/>
      <c r="AG142" s="131" t="s">
        <v>1636</v>
      </c>
    </row>
    <row r="143" spans="27:33" x14ac:dyDescent="0.35">
      <c r="AA143" s="51" t="s">
        <v>1071</v>
      </c>
      <c r="AB143" s="51" t="s">
        <v>4743</v>
      </c>
      <c r="AC143" s="51" t="s">
        <v>832</v>
      </c>
      <c r="AD143" s="132" t="s">
        <v>1111</v>
      </c>
      <c r="AE143" s="50" t="s">
        <v>2059</v>
      </c>
      <c r="AF143" s="130">
        <v>37</v>
      </c>
      <c r="AG143" s="131">
        <v>1</v>
      </c>
    </row>
    <row r="144" spans="27:33" x14ac:dyDescent="0.35">
      <c r="AA144" s="51" t="s">
        <v>1071</v>
      </c>
      <c r="AB144" s="51" t="s">
        <v>4764</v>
      </c>
      <c r="AC144" s="51" t="s">
        <v>1477</v>
      </c>
      <c r="AD144" s="132" t="s">
        <v>2033</v>
      </c>
      <c r="AE144" s="50" t="s">
        <v>3499</v>
      </c>
      <c r="AF144" s="130">
        <v>12</v>
      </c>
      <c r="AG144" s="131">
        <v>1</v>
      </c>
    </row>
    <row r="145" spans="27:33" x14ac:dyDescent="0.35">
      <c r="AA145" s="51" t="s">
        <v>1071</v>
      </c>
      <c r="AB145" s="51" t="s">
        <v>4785</v>
      </c>
      <c r="AC145" s="51" t="s">
        <v>413</v>
      </c>
      <c r="AD145" s="132" t="s">
        <v>413</v>
      </c>
      <c r="AE145" s="50" t="s">
        <v>413</v>
      </c>
      <c r="AF145" s="130"/>
      <c r="AG145" s="131" t="s">
        <v>1636</v>
      </c>
    </row>
    <row r="146" spans="27:33" x14ac:dyDescent="0.35">
      <c r="AA146" s="51" t="s">
        <v>1071</v>
      </c>
      <c r="AB146" s="51" t="s">
        <v>4806</v>
      </c>
      <c r="AC146" s="51" t="s">
        <v>413</v>
      </c>
      <c r="AD146" s="129" t="s">
        <v>413</v>
      </c>
      <c r="AE146" s="50" t="s">
        <v>413</v>
      </c>
      <c r="AF146" s="130"/>
      <c r="AG146" s="131" t="s">
        <v>1636</v>
      </c>
    </row>
    <row r="147" spans="27:33" x14ac:dyDescent="0.35">
      <c r="AA147" s="51" t="s">
        <v>1072</v>
      </c>
      <c r="AB147" s="51" t="s">
        <v>4742</v>
      </c>
      <c r="AC147" s="51" t="s">
        <v>824</v>
      </c>
      <c r="AD147" s="132" t="s">
        <v>2107</v>
      </c>
      <c r="AE147" s="50" t="s">
        <v>3179</v>
      </c>
      <c r="AF147" s="130">
        <v>35</v>
      </c>
      <c r="AG147" s="131">
        <v>1</v>
      </c>
    </row>
    <row r="148" spans="27:33" x14ac:dyDescent="0.35">
      <c r="AA148" s="51" t="s">
        <v>1072</v>
      </c>
      <c r="AB148" s="51" t="s">
        <v>4763</v>
      </c>
      <c r="AC148" s="51" t="s">
        <v>837</v>
      </c>
      <c r="AD148" s="132" t="s">
        <v>1117</v>
      </c>
      <c r="AE148" s="50" t="s">
        <v>3186</v>
      </c>
      <c r="AF148" s="130">
        <v>14</v>
      </c>
      <c r="AG148" s="131">
        <v>1</v>
      </c>
    </row>
    <row r="149" spans="27:33" x14ac:dyDescent="0.35">
      <c r="AA149" s="51" t="s">
        <v>1072</v>
      </c>
      <c r="AB149" s="51" t="s">
        <v>4784</v>
      </c>
      <c r="AC149" s="51" t="s">
        <v>413</v>
      </c>
      <c r="AD149" s="132" t="s">
        <v>413</v>
      </c>
      <c r="AE149" s="50" t="s">
        <v>413</v>
      </c>
      <c r="AF149" s="130"/>
      <c r="AG149" s="131" t="s">
        <v>1636</v>
      </c>
    </row>
    <row r="150" spans="27:33" x14ac:dyDescent="0.35">
      <c r="AA150" s="51" t="s">
        <v>1072</v>
      </c>
      <c r="AB150" s="51" t="s">
        <v>4805</v>
      </c>
      <c r="AC150" s="51" t="s">
        <v>413</v>
      </c>
      <c r="AD150" s="129" t="s">
        <v>413</v>
      </c>
      <c r="AE150" s="50" t="s">
        <v>413</v>
      </c>
      <c r="AF150" s="130"/>
      <c r="AG150" s="131" t="s">
        <v>1636</v>
      </c>
    </row>
    <row r="151" spans="27:33" x14ac:dyDescent="0.35">
      <c r="AA151" s="51" t="s">
        <v>1075</v>
      </c>
      <c r="AB151" s="51" t="s">
        <v>4741</v>
      </c>
      <c r="AC151" s="51" t="s">
        <v>829</v>
      </c>
      <c r="AD151" s="132" t="s">
        <v>1083</v>
      </c>
      <c r="AE151" s="50" t="s">
        <v>3182</v>
      </c>
      <c r="AF151" s="130">
        <v>18</v>
      </c>
      <c r="AG151" s="131">
        <v>1</v>
      </c>
    </row>
    <row r="152" spans="27:33" x14ac:dyDescent="0.35">
      <c r="AA152" s="51" t="s">
        <v>1075</v>
      </c>
      <c r="AB152" s="51" t="s">
        <v>4762</v>
      </c>
      <c r="AC152" s="51" t="s">
        <v>829</v>
      </c>
      <c r="AD152" s="132" t="s">
        <v>1083</v>
      </c>
      <c r="AE152" s="50" t="s">
        <v>3175</v>
      </c>
      <c r="AF152" s="130">
        <v>32</v>
      </c>
      <c r="AG152" s="131">
        <v>1</v>
      </c>
    </row>
    <row r="153" spans="27:33" x14ac:dyDescent="0.35">
      <c r="AA153" s="51" t="s">
        <v>1075</v>
      </c>
      <c r="AB153" s="51" t="s">
        <v>4783</v>
      </c>
      <c r="AC153" s="51" t="s">
        <v>413</v>
      </c>
      <c r="AD153" s="132" t="s">
        <v>413</v>
      </c>
      <c r="AE153" s="50" t="s">
        <v>413</v>
      </c>
      <c r="AF153" s="130"/>
      <c r="AG153" s="131" t="s">
        <v>1636</v>
      </c>
    </row>
    <row r="154" spans="27:33" x14ac:dyDescent="0.35">
      <c r="AA154" s="51" t="s">
        <v>1075</v>
      </c>
      <c r="AB154" s="51" t="s">
        <v>4804</v>
      </c>
      <c r="AC154" s="51" t="s">
        <v>413</v>
      </c>
      <c r="AD154" s="129" t="s">
        <v>413</v>
      </c>
      <c r="AE154" s="50" t="s">
        <v>413</v>
      </c>
      <c r="AF154" s="130"/>
      <c r="AG154" s="131" t="s">
        <v>1636</v>
      </c>
    </row>
    <row r="155" spans="27:33" x14ac:dyDescent="0.35">
      <c r="AA155" s="51" t="s">
        <v>1077</v>
      </c>
      <c r="AB155" s="51" t="s">
        <v>4740</v>
      </c>
      <c r="AC155" s="51" t="s">
        <v>1474</v>
      </c>
      <c r="AD155" s="132" t="s">
        <v>1461</v>
      </c>
      <c r="AE155" s="50" t="s">
        <v>2577</v>
      </c>
      <c r="AF155" s="130">
        <v>22</v>
      </c>
      <c r="AG155" s="131">
        <v>1</v>
      </c>
    </row>
    <row r="156" spans="27:33" x14ac:dyDescent="0.35">
      <c r="AA156" s="51" t="s">
        <v>1077</v>
      </c>
      <c r="AB156" s="51" t="s">
        <v>4761</v>
      </c>
      <c r="AC156" s="51" t="s">
        <v>824</v>
      </c>
      <c r="AD156" s="132" t="s">
        <v>2107</v>
      </c>
      <c r="AE156" s="50" t="s">
        <v>3178</v>
      </c>
      <c r="AF156" s="130">
        <v>18</v>
      </c>
      <c r="AG156" s="131">
        <v>1</v>
      </c>
    </row>
    <row r="157" spans="27:33" x14ac:dyDescent="0.35">
      <c r="AA157" s="51" t="s">
        <v>1077</v>
      </c>
      <c r="AB157" s="51" t="s">
        <v>4782</v>
      </c>
      <c r="AC157" s="51" t="s">
        <v>413</v>
      </c>
      <c r="AD157" s="132" t="s">
        <v>413</v>
      </c>
      <c r="AE157" s="50" t="s">
        <v>413</v>
      </c>
      <c r="AF157" s="130"/>
      <c r="AG157" s="131" t="s">
        <v>1636</v>
      </c>
    </row>
    <row r="158" spans="27:33" x14ac:dyDescent="0.35">
      <c r="AA158" s="51" t="s">
        <v>1077</v>
      </c>
      <c r="AB158" s="51" t="s">
        <v>4803</v>
      </c>
      <c r="AC158" s="51" t="s">
        <v>413</v>
      </c>
      <c r="AD158" s="129" t="s">
        <v>413</v>
      </c>
      <c r="AE158" s="50" t="s">
        <v>413</v>
      </c>
      <c r="AF158" s="130"/>
      <c r="AG158" s="131" t="s">
        <v>1636</v>
      </c>
    </row>
    <row r="159" spans="27:33" x14ac:dyDescent="0.35">
      <c r="AA159" s="51" t="s">
        <v>1078</v>
      </c>
      <c r="AB159" s="51" t="s">
        <v>4739</v>
      </c>
      <c r="AC159" s="51" t="s">
        <v>1474</v>
      </c>
      <c r="AD159" s="132" t="s">
        <v>1461</v>
      </c>
      <c r="AE159" s="50" t="s">
        <v>3500</v>
      </c>
      <c r="AF159" s="130">
        <v>20</v>
      </c>
      <c r="AG159" s="131">
        <v>1</v>
      </c>
    </row>
    <row r="160" spans="27:33" x14ac:dyDescent="0.35">
      <c r="AA160" s="51" t="s">
        <v>1078</v>
      </c>
      <c r="AB160" s="51" t="s">
        <v>4760</v>
      </c>
      <c r="AC160" s="51" t="s">
        <v>1475</v>
      </c>
      <c r="AD160" s="132" t="s">
        <v>1631</v>
      </c>
      <c r="AE160" s="50" t="s">
        <v>3501</v>
      </c>
      <c r="AF160" s="130">
        <v>31</v>
      </c>
      <c r="AG160" s="131">
        <v>1</v>
      </c>
    </row>
    <row r="161" spans="27:33" x14ac:dyDescent="0.35">
      <c r="AA161" s="51" t="s">
        <v>1078</v>
      </c>
      <c r="AB161" s="51" t="s">
        <v>4781</v>
      </c>
      <c r="AC161" s="51" t="s">
        <v>413</v>
      </c>
      <c r="AD161" s="132" t="s">
        <v>413</v>
      </c>
      <c r="AE161" s="50" t="s">
        <v>413</v>
      </c>
      <c r="AF161" s="130"/>
      <c r="AG161" s="131" t="s">
        <v>1636</v>
      </c>
    </row>
    <row r="162" spans="27:33" x14ac:dyDescent="0.35">
      <c r="AA162" s="51" t="s">
        <v>1078</v>
      </c>
      <c r="AB162" s="51" t="s">
        <v>4802</v>
      </c>
      <c r="AC162" s="51" t="s">
        <v>413</v>
      </c>
      <c r="AD162" s="129" t="s">
        <v>413</v>
      </c>
      <c r="AE162" s="50" t="s">
        <v>413</v>
      </c>
      <c r="AF162" s="130"/>
      <c r="AG162" s="131" t="s">
        <v>1636</v>
      </c>
    </row>
    <row r="163" spans="27:33" x14ac:dyDescent="0.35">
      <c r="AA163" s="51" t="s">
        <v>1079</v>
      </c>
      <c r="AB163" s="51" t="s">
        <v>4738</v>
      </c>
      <c r="AC163" s="51" t="s">
        <v>413</v>
      </c>
      <c r="AD163" s="132" t="s">
        <v>413</v>
      </c>
      <c r="AE163" s="50" t="s">
        <v>413</v>
      </c>
      <c r="AF163" s="130"/>
      <c r="AG163" s="131" t="s">
        <v>1636</v>
      </c>
    </row>
    <row r="164" spans="27:33" x14ac:dyDescent="0.35">
      <c r="AA164" s="51" t="s">
        <v>1079</v>
      </c>
      <c r="AB164" s="51" t="s">
        <v>4759</v>
      </c>
      <c r="AC164" s="51" t="s">
        <v>413</v>
      </c>
      <c r="AD164" s="132" t="s">
        <v>413</v>
      </c>
      <c r="AE164" s="50" t="s">
        <v>413</v>
      </c>
      <c r="AF164" s="130"/>
      <c r="AG164" s="131" t="s">
        <v>1636</v>
      </c>
    </row>
    <row r="165" spans="27:33" x14ac:dyDescent="0.35">
      <c r="AA165" s="51" t="s">
        <v>1079</v>
      </c>
      <c r="AB165" s="51" t="s">
        <v>4780</v>
      </c>
      <c r="AC165" s="51" t="s">
        <v>413</v>
      </c>
      <c r="AD165" s="132" t="s">
        <v>413</v>
      </c>
      <c r="AE165" s="50" t="s">
        <v>413</v>
      </c>
      <c r="AF165" s="130"/>
      <c r="AG165" s="131" t="s">
        <v>1636</v>
      </c>
    </row>
    <row r="166" spans="27:33" x14ac:dyDescent="0.35">
      <c r="AA166" s="51" t="s">
        <v>1079</v>
      </c>
      <c r="AB166" s="51" t="s">
        <v>4801</v>
      </c>
      <c r="AC166" s="51" t="s">
        <v>413</v>
      </c>
      <c r="AD166" s="129" t="s">
        <v>413</v>
      </c>
      <c r="AE166" s="50" t="s">
        <v>413</v>
      </c>
      <c r="AF166" s="130"/>
      <c r="AG166" s="131" t="s">
        <v>1636</v>
      </c>
    </row>
    <row r="167" spans="27:33" x14ac:dyDescent="0.35">
      <c r="AA167" s="51" t="s">
        <v>1080</v>
      </c>
      <c r="AB167" s="51" t="s">
        <v>4751</v>
      </c>
      <c r="AC167" s="51" t="s">
        <v>829</v>
      </c>
      <c r="AD167" s="132" t="s">
        <v>1083</v>
      </c>
      <c r="AE167" s="50" t="s">
        <v>3343</v>
      </c>
      <c r="AF167" s="130">
        <v>49</v>
      </c>
      <c r="AG167" s="131">
        <v>1</v>
      </c>
    </row>
    <row r="168" spans="27:33" x14ac:dyDescent="0.35">
      <c r="AA168" s="51" t="s">
        <v>1080</v>
      </c>
      <c r="AB168" s="51" t="s">
        <v>4772</v>
      </c>
      <c r="AC168" s="51" t="s">
        <v>413</v>
      </c>
      <c r="AD168" s="132" t="s">
        <v>413</v>
      </c>
      <c r="AE168" s="50" t="s">
        <v>413</v>
      </c>
      <c r="AF168" s="130"/>
      <c r="AG168" s="131" t="s">
        <v>1636</v>
      </c>
    </row>
    <row r="169" spans="27:33" x14ac:dyDescent="0.35">
      <c r="AA169" s="51" t="s">
        <v>1080</v>
      </c>
      <c r="AB169" s="51" t="s">
        <v>4793</v>
      </c>
      <c r="AC169" s="51" t="s">
        <v>413</v>
      </c>
      <c r="AD169" s="132" t="s">
        <v>413</v>
      </c>
      <c r="AE169" s="50" t="s">
        <v>413</v>
      </c>
      <c r="AF169" s="130"/>
      <c r="AG169" s="131" t="s">
        <v>1636</v>
      </c>
    </row>
    <row r="170" spans="27:33" x14ac:dyDescent="0.35">
      <c r="AA170" s="51" t="s">
        <v>1080</v>
      </c>
      <c r="AB170" s="51" t="s">
        <v>4814</v>
      </c>
      <c r="AC170" s="51" t="s">
        <v>413</v>
      </c>
      <c r="AD170" s="129" t="s">
        <v>413</v>
      </c>
      <c r="AE170" s="50" t="s">
        <v>413</v>
      </c>
      <c r="AF170" s="130"/>
      <c r="AG170" s="131" t="s">
        <v>1636</v>
      </c>
    </row>
    <row r="171" spans="27:33" x14ac:dyDescent="0.35">
      <c r="AA171" s="51" t="s">
        <v>1082</v>
      </c>
      <c r="AB171" s="51" t="s">
        <v>4750</v>
      </c>
      <c r="AC171" s="51" t="s">
        <v>1474</v>
      </c>
      <c r="AD171" s="132" t="s">
        <v>1461</v>
      </c>
      <c r="AE171" s="50" t="s">
        <v>2570</v>
      </c>
      <c r="AF171" s="130">
        <v>20</v>
      </c>
      <c r="AG171" s="131">
        <v>1</v>
      </c>
    </row>
    <row r="172" spans="27:33" x14ac:dyDescent="0.35">
      <c r="AA172" s="51" t="s">
        <v>1082</v>
      </c>
      <c r="AB172" s="51" t="s">
        <v>4771</v>
      </c>
      <c r="AC172" s="51" t="s">
        <v>829</v>
      </c>
      <c r="AD172" s="132" t="s">
        <v>1083</v>
      </c>
      <c r="AE172" s="50" t="s">
        <v>2527</v>
      </c>
      <c r="AF172" s="130">
        <v>30</v>
      </c>
      <c r="AG172" s="131">
        <v>1</v>
      </c>
    </row>
    <row r="173" spans="27:33" x14ac:dyDescent="0.35">
      <c r="AA173" s="51" t="s">
        <v>1082</v>
      </c>
      <c r="AB173" s="51" t="s">
        <v>4792</v>
      </c>
      <c r="AC173" s="51" t="s">
        <v>413</v>
      </c>
      <c r="AD173" s="132" t="s">
        <v>413</v>
      </c>
      <c r="AE173" s="50" t="s">
        <v>413</v>
      </c>
      <c r="AF173" s="130"/>
      <c r="AG173" s="131" t="s">
        <v>1636</v>
      </c>
    </row>
    <row r="174" spans="27:33" x14ac:dyDescent="0.35">
      <c r="AA174" s="51" t="s">
        <v>1082</v>
      </c>
      <c r="AB174" s="51" t="s">
        <v>4813</v>
      </c>
      <c r="AC174" s="51" t="s">
        <v>413</v>
      </c>
      <c r="AD174" s="129" t="s">
        <v>413</v>
      </c>
      <c r="AE174" s="50" t="s">
        <v>413</v>
      </c>
      <c r="AF174" s="130"/>
      <c r="AG174" s="131" t="s">
        <v>1636</v>
      </c>
    </row>
    <row r="175" spans="27:33" x14ac:dyDescent="0.35">
      <c r="AA175" s="51" t="s">
        <v>1085</v>
      </c>
      <c r="AB175" s="51" t="s">
        <v>4749</v>
      </c>
      <c r="AC175" s="51" t="s">
        <v>1474</v>
      </c>
      <c r="AD175" s="132" t="s">
        <v>1461</v>
      </c>
      <c r="AE175" s="50" t="s">
        <v>2518</v>
      </c>
      <c r="AF175" s="130">
        <v>32</v>
      </c>
      <c r="AG175" s="131">
        <v>1</v>
      </c>
    </row>
    <row r="176" spans="27:33" x14ac:dyDescent="0.35">
      <c r="AA176" s="51" t="s">
        <v>1085</v>
      </c>
      <c r="AB176" s="51" t="s">
        <v>4770</v>
      </c>
      <c r="AC176" s="51" t="s">
        <v>822</v>
      </c>
      <c r="AD176" s="132" t="s">
        <v>1666</v>
      </c>
      <c r="AE176" s="50" t="s">
        <v>2972</v>
      </c>
      <c r="AF176" s="130">
        <v>17</v>
      </c>
      <c r="AG176" s="131">
        <v>1</v>
      </c>
    </row>
    <row r="177" spans="27:33" x14ac:dyDescent="0.35">
      <c r="AA177" s="51" t="s">
        <v>1085</v>
      </c>
      <c r="AB177" s="51" t="s">
        <v>4791</v>
      </c>
      <c r="AC177" s="51" t="s">
        <v>413</v>
      </c>
      <c r="AD177" s="132" t="s">
        <v>413</v>
      </c>
      <c r="AE177" s="50" t="s">
        <v>413</v>
      </c>
      <c r="AF177" s="130"/>
      <c r="AG177" s="131" t="s">
        <v>1636</v>
      </c>
    </row>
    <row r="178" spans="27:33" x14ac:dyDescent="0.35">
      <c r="AA178" s="51" t="s">
        <v>1085</v>
      </c>
      <c r="AB178" s="51" t="s">
        <v>4812</v>
      </c>
      <c r="AC178" s="51" t="s">
        <v>413</v>
      </c>
      <c r="AD178" s="129" t="s">
        <v>413</v>
      </c>
      <c r="AE178" s="50" t="s">
        <v>413</v>
      </c>
      <c r="AF178" s="130"/>
      <c r="AG178" s="131" t="s">
        <v>1636</v>
      </c>
    </row>
    <row r="179" spans="27:33" x14ac:dyDescent="0.35">
      <c r="AA179" s="51" t="s">
        <v>1086</v>
      </c>
      <c r="AB179" s="51" t="s">
        <v>4748</v>
      </c>
      <c r="AC179" s="51" t="s">
        <v>822</v>
      </c>
      <c r="AD179" s="132" t="s">
        <v>1666</v>
      </c>
      <c r="AE179" s="134" t="s">
        <v>2972</v>
      </c>
      <c r="AF179" s="130">
        <v>5</v>
      </c>
      <c r="AG179" s="131">
        <v>1</v>
      </c>
    </row>
    <row r="180" spans="27:33" x14ac:dyDescent="0.35">
      <c r="AA180" s="51" t="s">
        <v>1086</v>
      </c>
      <c r="AB180" s="51" t="s">
        <v>4769</v>
      </c>
      <c r="AC180" s="51" t="s">
        <v>837</v>
      </c>
      <c r="AD180" s="132" t="s">
        <v>1117</v>
      </c>
      <c r="AE180" s="134" t="s">
        <v>3188</v>
      </c>
      <c r="AF180" s="130">
        <v>35</v>
      </c>
      <c r="AG180" s="131">
        <v>1</v>
      </c>
    </row>
    <row r="181" spans="27:33" x14ac:dyDescent="0.35">
      <c r="AA181" s="51" t="s">
        <v>1086</v>
      </c>
      <c r="AB181" s="51" t="s">
        <v>4790</v>
      </c>
      <c r="AC181" s="51" t="s">
        <v>413</v>
      </c>
      <c r="AD181" s="132" t="s">
        <v>413</v>
      </c>
      <c r="AE181" s="134" t="s">
        <v>413</v>
      </c>
      <c r="AF181" s="130"/>
      <c r="AG181" s="131" t="s">
        <v>1636</v>
      </c>
    </row>
    <row r="182" spans="27:33" x14ac:dyDescent="0.35">
      <c r="AA182" s="51" t="s">
        <v>1086</v>
      </c>
      <c r="AB182" s="51" t="s">
        <v>4811</v>
      </c>
      <c r="AC182" s="51" t="s">
        <v>413</v>
      </c>
      <c r="AD182" s="129" t="s">
        <v>413</v>
      </c>
      <c r="AE182" s="50" t="s">
        <v>413</v>
      </c>
      <c r="AF182" s="130"/>
      <c r="AG182" s="131" t="s">
        <v>1636</v>
      </c>
    </row>
    <row r="183" spans="27:33" x14ac:dyDescent="0.35">
      <c r="AA183" s="51" t="s">
        <v>1089</v>
      </c>
      <c r="AB183" s="51" t="s">
        <v>4747</v>
      </c>
      <c r="AC183" s="51" t="s">
        <v>1475</v>
      </c>
      <c r="AD183" s="129" t="s">
        <v>1631</v>
      </c>
      <c r="AE183" s="50" t="s">
        <v>3350</v>
      </c>
      <c r="AF183" s="130">
        <v>44</v>
      </c>
      <c r="AG183" s="131">
        <v>1</v>
      </c>
    </row>
    <row r="184" spans="27:33" x14ac:dyDescent="0.35">
      <c r="AA184" s="51" t="s">
        <v>1089</v>
      </c>
      <c r="AB184" s="51" t="s">
        <v>4768</v>
      </c>
      <c r="AC184" s="51" t="s">
        <v>413</v>
      </c>
      <c r="AD184" s="129" t="s">
        <v>413</v>
      </c>
      <c r="AE184" s="50" t="s">
        <v>413</v>
      </c>
      <c r="AF184" s="133"/>
      <c r="AG184" s="131" t="s">
        <v>1636</v>
      </c>
    </row>
    <row r="185" spans="27:33" x14ac:dyDescent="0.35">
      <c r="AA185" s="51" t="s">
        <v>1089</v>
      </c>
      <c r="AB185" s="51" t="s">
        <v>4789</v>
      </c>
      <c r="AC185" s="51" t="s">
        <v>413</v>
      </c>
      <c r="AD185" s="129" t="s">
        <v>413</v>
      </c>
      <c r="AE185" s="50" t="s">
        <v>413</v>
      </c>
      <c r="AF185" s="130"/>
      <c r="AG185" s="131" t="s">
        <v>1636</v>
      </c>
    </row>
    <row r="186" spans="27:33" x14ac:dyDescent="0.35">
      <c r="AA186" s="51" t="s">
        <v>1089</v>
      </c>
      <c r="AB186" s="51" t="s">
        <v>4810</v>
      </c>
      <c r="AC186" s="51" t="s">
        <v>413</v>
      </c>
      <c r="AD186" s="129" t="s">
        <v>413</v>
      </c>
      <c r="AE186" s="50" t="s">
        <v>413</v>
      </c>
      <c r="AF186" s="130"/>
      <c r="AG186" s="131" t="s">
        <v>1636</v>
      </c>
    </row>
    <row r="187" spans="27:33" x14ac:dyDescent="0.35">
      <c r="AA187" s="51" t="s">
        <v>1091</v>
      </c>
      <c r="AB187" s="51" t="s">
        <v>4746</v>
      </c>
      <c r="AC187" s="51" t="s">
        <v>822</v>
      </c>
      <c r="AD187" s="129" t="s">
        <v>1666</v>
      </c>
      <c r="AE187" s="50" t="s">
        <v>3334</v>
      </c>
      <c r="AF187" s="130">
        <v>49</v>
      </c>
      <c r="AG187" s="131">
        <v>1</v>
      </c>
    </row>
    <row r="188" spans="27:33" x14ac:dyDescent="0.35">
      <c r="AA188" s="51" t="s">
        <v>1091</v>
      </c>
      <c r="AB188" s="51" t="s">
        <v>4767</v>
      </c>
      <c r="AC188" s="51" t="s">
        <v>413</v>
      </c>
      <c r="AD188" s="129" t="s">
        <v>413</v>
      </c>
      <c r="AE188" s="50" t="s">
        <v>413</v>
      </c>
      <c r="AF188" s="130"/>
      <c r="AG188" s="131" t="s">
        <v>1636</v>
      </c>
    </row>
    <row r="189" spans="27:33" x14ac:dyDescent="0.35">
      <c r="AA189" s="51" t="s">
        <v>1091</v>
      </c>
      <c r="AB189" s="51" t="s">
        <v>4788</v>
      </c>
      <c r="AC189" s="51" t="s">
        <v>413</v>
      </c>
      <c r="AD189" s="129" t="s">
        <v>413</v>
      </c>
      <c r="AE189" s="50" t="s">
        <v>413</v>
      </c>
      <c r="AF189" s="130"/>
      <c r="AG189" s="131" t="s">
        <v>1636</v>
      </c>
    </row>
    <row r="190" spans="27:33" x14ac:dyDescent="0.35">
      <c r="AA190" s="51" t="s">
        <v>1091</v>
      </c>
      <c r="AB190" s="51" t="s">
        <v>4809</v>
      </c>
      <c r="AC190" s="51" t="s">
        <v>413</v>
      </c>
      <c r="AD190" s="129" t="s">
        <v>413</v>
      </c>
      <c r="AE190" s="50" t="s">
        <v>413</v>
      </c>
      <c r="AF190" s="130"/>
      <c r="AG190" s="131" t="s">
        <v>1636</v>
      </c>
    </row>
    <row r="191" spans="27:33" x14ac:dyDescent="0.35">
      <c r="AA191" s="51" t="s">
        <v>1092</v>
      </c>
      <c r="AB191" s="51" t="s">
        <v>4745</v>
      </c>
      <c r="AC191" s="51" t="s">
        <v>413</v>
      </c>
      <c r="AD191" s="129" t="s">
        <v>413</v>
      </c>
      <c r="AE191" s="50" t="s">
        <v>413</v>
      </c>
      <c r="AF191" s="130"/>
      <c r="AG191" s="131" t="s">
        <v>1636</v>
      </c>
    </row>
    <row r="192" spans="27:33" x14ac:dyDescent="0.35">
      <c r="AA192" s="51" t="s">
        <v>1092</v>
      </c>
      <c r="AB192" s="51" t="s">
        <v>4766</v>
      </c>
      <c r="AC192" s="51" t="s">
        <v>413</v>
      </c>
      <c r="AD192" s="129" t="s">
        <v>413</v>
      </c>
      <c r="AE192" s="50" t="s">
        <v>413</v>
      </c>
      <c r="AF192" s="130"/>
      <c r="AG192" s="131" t="s">
        <v>1636</v>
      </c>
    </row>
    <row r="193" spans="27:33" x14ac:dyDescent="0.35">
      <c r="AA193" s="51" t="s">
        <v>1092</v>
      </c>
      <c r="AB193" s="51" t="s">
        <v>4787</v>
      </c>
      <c r="AC193" s="51" t="s">
        <v>413</v>
      </c>
      <c r="AD193" s="129" t="s">
        <v>413</v>
      </c>
      <c r="AE193" s="50" t="s">
        <v>413</v>
      </c>
      <c r="AF193" s="130"/>
      <c r="AG193" s="131" t="s">
        <v>1636</v>
      </c>
    </row>
    <row r="194" spans="27:33" x14ac:dyDescent="0.35">
      <c r="AA194" s="51" t="s">
        <v>1092</v>
      </c>
      <c r="AB194" s="51" t="s">
        <v>4808</v>
      </c>
      <c r="AC194" s="51" t="s">
        <v>413</v>
      </c>
      <c r="AD194" s="129" t="s">
        <v>413</v>
      </c>
      <c r="AE194" s="50" t="s">
        <v>413</v>
      </c>
      <c r="AF194" s="130"/>
      <c r="AG194" s="131" t="s">
        <v>1636</v>
      </c>
    </row>
    <row r="195" spans="27:33" x14ac:dyDescent="0.35">
      <c r="AA195" s="51" t="s">
        <v>1093</v>
      </c>
      <c r="AB195" s="51" t="s">
        <v>4653</v>
      </c>
      <c r="AC195" s="51" t="s">
        <v>1721</v>
      </c>
      <c r="AD195" s="132" t="s">
        <v>2098</v>
      </c>
      <c r="AE195" s="50" t="s">
        <v>3485</v>
      </c>
      <c r="AF195" s="130">
        <v>16</v>
      </c>
      <c r="AG195" s="131">
        <v>1</v>
      </c>
    </row>
    <row r="196" spans="27:33" x14ac:dyDescent="0.35">
      <c r="AA196" s="51" t="s">
        <v>1093</v>
      </c>
      <c r="AB196" s="51" t="s">
        <v>4674</v>
      </c>
      <c r="AC196" s="51" t="s">
        <v>2092</v>
      </c>
      <c r="AD196" s="132" t="s">
        <v>2112</v>
      </c>
      <c r="AE196" s="50" t="s">
        <v>3486</v>
      </c>
      <c r="AF196" s="130">
        <v>32</v>
      </c>
      <c r="AG196" s="131">
        <v>1</v>
      </c>
    </row>
    <row r="197" spans="27:33" x14ac:dyDescent="0.35">
      <c r="AA197" s="51" t="s">
        <v>1093</v>
      </c>
      <c r="AB197" s="51" t="s">
        <v>4695</v>
      </c>
      <c r="AC197" s="51" t="s">
        <v>413</v>
      </c>
      <c r="AD197" s="132" t="s">
        <v>413</v>
      </c>
      <c r="AE197" s="50" t="s">
        <v>413</v>
      </c>
      <c r="AF197" s="130"/>
      <c r="AG197" s="131" t="s">
        <v>1636</v>
      </c>
    </row>
    <row r="198" spans="27:33" x14ac:dyDescent="0.35">
      <c r="AA198" s="51" t="s">
        <v>1093</v>
      </c>
      <c r="AB198" s="51" t="s">
        <v>4716</v>
      </c>
      <c r="AC198" s="51" t="s">
        <v>413</v>
      </c>
      <c r="AD198" s="129" t="s">
        <v>413</v>
      </c>
      <c r="AE198" s="50" t="s">
        <v>413</v>
      </c>
      <c r="AF198" s="130"/>
      <c r="AG198" s="131" t="s">
        <v>1636</v>
      </c>
    </row>
    <row r="199" spans="27:33" x14ac:dyDescent="0.35">
      <c r="AA199" s="51" t="s">
        <v>1096</v>
      </c>
      <c r="AB199" s="51" t="s">
        <v>4652</v>
      </c>
      <c r="AC199" s="51" t="s">
        <v>1474</v>
      </c>
      <c r="AD199" s="132" t="s">
        <v>1461</v>
      </c>
      <c r="AE199" s="50" t="s">
        <v>3487</v>
      </c>
      <c r="AF199" s="130">
        <v>28</v>
      </c>
      <c r="AG199" s="131">
        <v>1</v>
      </c>
    </row>
    <row r="200" spans="27:33" x14ac:dyDescent="0.35">
      <c r="AA200" s="51" t="s">
        <v>1096</v>
      </c>
      <c r="AB200" s="51" t="s">
        <v>4673</v>
      </c>
      <c r="AC200" s="51" t="s">
        <v>1721</v>
      </c>
      <c r="AD200" s="132" t="s">
        <v>2098</v>
      </c>
      <c r="AE200" s="50" t="s">
        <v>2994</v>
      </c>
      <c r="AF200" s="130">
        <v>22</v>
      </c>
      <c r="AG200" s="131">
        <v>1</v>
      </c>
    </row>
    <row r="201" spans="27:33" x14ac:dyDescent="0.35">
      <c r="AA201" s="51" t="s">
        <v>1096</v>
      </c>
      <c r="AB201" s="51" t="s">
        <v>4694</v>
      </c>
      <c r="AC201" s="51" t="s">
        <v>413</v>
      </c>
      <c r="AD201" s="132" t="s">
        <v>413</v>
      </c>
      <c r="AE201" s="50" t="s">
        <v>413</v>
      </c>
      <c r="AF201" s="130"/>
      <c r="AG201" s="131" t="s">
        <v>1636</v>
      </c>
    </row>
    <row r="202" spans="27:33" x14ac:dyDescent="0.35">
      <c r="AA202" s="51" t="s">
        <v>1096</v>
      </c>
      <c r="AB202" s="51" t="s">
        <v>4715</v>
      </c>
      <c r="AC202" s="51" t="s">
        <v>413</v>
      </c>
      <c r="AD202" s="129" t="s">
        <v>413</v>
      </c>
      <c r="AE202" s="50" t="s">
        <v>413</v>
      </c>
      <c r="AF202" s="130"/>
      <c r="AG202" s="131" t="s">
        <v>1636</v>
      </c>
    </row>
    <row r="203" spans="27:33" x14ac:dyDescent="0.35">
      <c r="AA203" s="51" t="s">
        <v>1098</v>
      </c>
      <c r="AB203" s="51" t="s">
        <v>4651</v>
      </c>
      <c r="AC203" s="51" t="s">
        <v>1477</v>
      </c>
      <c r="AD203" s="132" t="s">
        <v>3144</v>
      </c>
      <c r="AE203" s="50" t="s">
        <v>1889</v>
      </c>
      <c r="AF203" s="133">
        <v>45</v>
      </c>
      <c r="AG203" s="131">
        <v>1</v>
      </c>
    </row>
    <row r="204" spans="27:33" x14ac:dyDescent="0.35">
      <c r="AA204" s="51" t="s">
        <v>1098</v>
      </c>
      <c r="AB204" s="51" t="s">
        <v>4672</v>
      </c>
      <c r="AC204" s="51" t="s">
        <v>413</v>
      </c>
      <c r="AD204" s="132" t="s">
        <v>413</v>
      </c>
      <c r="AE204" s="50" t="s">
        <v>413</v>
      </c>
      <c r="AF204" s="130"/>
      <c r="AG204" s="131" t="s">
        <v>1636</v>
      </c>
    </row>
    <row r="205" spans="27:33" x14ac:dyDescent="0.35">
      <c r="AA205" s="51" t="s">
        <v>1098</v>
      </c>
      <c r="AB205" s="51" t="s">
        <v>4693</v>
      </c>
      <c r="AC205" s="51" t="s">
        <v>413</v>
      </c>
      <c r="AD205" s="132" t="s">
        <v>413</v>
      </c>
      <c r="AE205" s="50" t="s">
        <v>413</v>
      </c>
      <c r="AF205" s="130"/>
      <c r="AG205" s="131" t="s">
        <v>1636</v>
      </c>
    </row>
    <row r="206" spans="27:33" x14ac:dyDescent="0.35">
      <c r="AA206" s="51" t="s">
        <v>1098</v>
      </c>
      <c r="AB206" s="51" t="s">
        <v>4714</v>
      </c>
      <c r="AC206" s="51" t="s">
        <v>413</v>
      </c>
      <c r="AD206" s="129" t="s">
        <v>413</v>
      </c>
      <c r="AE206" s="50" t="s">
        <v>413</v>
      </c>
      <c r="AF206" s="130"/>
      <c r="AG206" s="131" t="s">
        <v>1636</v>
      </c>
    </row>
    <row r="207" spans="27:33" x14ac:dyDescent="0.35">
      <c r="AA207" s="51" t="s">
        <v>1102</v>
      </c>
      <c r="AB207" s="51" t="s">
        <v>4650</v>
      </c>
      <c r="AC207" s="51" t="s">
        <v>822</v>
      </c>
      <c r="AD207" s="132" t="s">
        <v>1666</v>
      </c>
      <c r="AE207" s="50" t="s">
        <v>3488</v>
      </c>
      <c r="AF207" s="130">
        <v>40</v>
      </c>
      <c r="AG207" s="131">
        <v>1</v>
      </c>
    </row>
    <row r="208" spans="27:33" x14ac:dyDescent="0.35">
      <c r="AA208" s="51" t="s">
        <v>1102</v>
      </c>
      <c r="AB208" s="51" t="s">
        <v>4671</v>
      </c>
      <c r="AC208" s="51" t="s">
        <v>1475</v>
      </c>
      <c r="AD208" s="132" t="s">
        <v>1631</v>
      </c>
      <c r="AE208" s="50" t="s">
        <v>2580</v>
      </c>
      <c r="AF208" s="130">
        <v>4</v>
      </c>
      <c r="AG208" s="131">
        <v>1</v>
      </c>
    </row>
    <row r="209" spans="27:33" x14ac:dyDescent="0.35">
      <c r="AA209" s="51" t="s">
        <v>1102</v>
      </c>
      <c r="AB209" s="51" t="s">
        <v>4692</v>
      </c>
      <c r="AC209" s="51" t="s">
        <v>413</v>
      </c>
      <c r="AD209" s="132" t="s">
        <v>413</v>
      </c>
      <c r="AE209" s="50" t="s">
        <v>413</v>
      </c>
      <c r="AF209" s="130"/>
      <c r="AG209" s="131" t="s">
        <v>1636</v>
      </c>
    </row>
    <row r="210" spans="27:33" x14ac:dyDescent="0.35">
      <c r="AA210" s="51" t="s">
        <v>1102</v>
      </c>
      <c r="AB210" s="51" t="s">
        <v>4713</v>
      </c>
      <c r="AC210" s="51" t="s">
        <v>413</v>
      </c>
      <c r="AD210" s="129" t="s">
        <v>413</v>
      </c>
      <c r="AE210" s="50" t="s">
        <v>413</v>
      </c>
      <c r="AF210" s="130"/>
      <c r="AG210" s="131" t="s">
        <v>1636</v>
      </c>
    </row>
    <row r="211" spans="27:33" x14ac:dyDescent="0.35">
      <c r="AA211" s="51" t="s">
        <v>1103</v>
      </c>
      <c r="AB211" s="51" t="s">
        <v>4649</v>
      </c>
      <c r="AC211" s="51" t="s">
        <v>1475</v>
      </c>
      <c r="AD211" s="132" t="s">
        <v>1631</v>
      </c>
      <c r="AE211" s="50" t="s">
        <v>2580</v>
      </c>
      <c r="AF211" s="133">
        <v>49</v>
      </c>
      <c r="AG211" s="131">
        <v>1</v>
      </c>
    </row>
    <row r="212" spans="27:33" x14ac:dyDescent="0.35">
      <c r="AA212" s="51" t="s">
        <v>1103</v>
      </c>
      <c r="AB212" s="51" t="s">
        <v>4670</v>
      </c>
      <c r="AC212" s="51" t="s">
        <v>413</v>
      </c>
      <c r="AD212" s="132" t="s">
        <v>413</v>
      </c>
      <c r="AE212" s="50" t="s">
        <v>413</v>
      </c>
      <c r="AF212" s="130"/>
      <c r="AG212" s="131" t="s">
        <v>1636</v>
      </c>
    </row>
    <row r="213" spans="27:33" x14ac:dyDescent="0.35">
      <c r="AA213" s="51" t="s">
        <v>1103</v>
      </c>
      <c r="AB213" s="51" t="s">
        <v>4691</v>
      </c>
      <c r="AC213" s="51" t="s">
        <v>413</v>
      </c>
      <c r="AD213" s="132" t="s">
        <v>413</v>
      </c>
      <c r="AE213" s="50" t="s">
        <v>413</v>
      </c>
      <c r="AF213" s="130"/>
      <c r="AG213" s="131" t="s">
        <v>1636</v>
      </c>
    </row>
    <row r="214" spans="27:33" x14ac:dyDescent="0.35">
      <c r="AA214" s="51" t="s">
        <v>1103</v>
      </c>
      <c r="AB214" s="51" t="s">
        <v>4712</v>
      </c>
      <c r="AC214" s="51" t="s">
        <v>413</v>
      </c>
      <c r="AD214" s="129" t="s">
        <v>413</v>
      </c>
      <c r="AE214" s="50" t="s">
        <v>413</v>
      </c>
      <c r="AF214" s="130"/>
      <c r="AG214" s="131" t="s">
        <v>1636</v>
      </c>
    </row>
    <row r="215" spans="27:33" x14ac:dyDescent="0.35">
      <c r="AA215" s="51" t="s">
        <v>1105</v>
      </c>
      <c r="AB215" s="51" t="s">
        <v>4648</v>
      </c>
      <c r="AC215" s="51" t="s">
        <v>2092</v>
      </c>
      <c r="AD215" s="132" t="s">
        <v>2112</v>
      </c>
      <c r="AE215" s="50" t="s">
        <v>3327</v>
      </c>
      <c r="AF215" s="130">
        <v>53</v>
      </c>
      <c r="AG215" s="131">
        <v>1</v>
      </c>
    </row>
    <row r="216" spans="27:33" x14ac:dyDescent="0.35">
      <c r="AA216" s="51" t="s">
        <v>1105</v>
      </c>
      <c r="AB216" s="51" t="s">
        <v>4669</v>
      </c>
      <c r="AC216" s="51" t="s">
        <v>413</v>
      </c>
      <c r="AD216" s="132" t="s">
        <v>413</v>
      </c>
      <c r="AE216" s="50" t="s">
        <v>413</v>
      </c>
      <c r="AF216" s="130"/>
      <c r="AG216" s="131" t="s">
        <v>1636</v>
      </c>
    </row>
    <row r="217" spans="27:33" x14ac:dyDescent="0.35">
      <c r="AA217" s="51" t="s">
        <v>1105</v>
      </c>
      <c r="AB217" s="51" t="s">
        <v>4690</v>
      </c>
      <c r="AC217" s="51" t="s">
        <v>413</v>
      </c>
      <c r="AD217" s="132" t="s">
        <v>413</v>
      </c>
      <c r="AE217" s="50" t="s">
        <v>413</v>
      </c>
      <c r="AF217" s="130"/>
      <c r="AG217" s="131" t="s">
        <v>1636</v>
      </c>
    </row>
    <row r="218" spans="27:33" x14ac:dyDescent="0.35">
      <c r="AA218" s="51" t="s">
        <v>1105</v>
      </c>
      <c r="AB218" s="51" t="s">
        <v>4711</v>
      </c>
      <c r="AC218" s="51" t="s">
        <v>413</v>
      </c>
      <c r="AD218" s="129" t="s">
        <v>413</v>
      </c>
      <c r="AE218" s="50" t="s">
        <v>413</v>
      </c>
      <c r="AF218" s="130"/>
      <c r="AG218" s="131" t="s">
        <v>1636</v>
      </c>
    </row>
    <row r="219" spans="27:33" x14ac:dyDescent="0.35">
      <c r="AA219" s="51" t="s">
        <v>1107</v>
      </c>
      <c r="AB219" s="51" t="s">
        <v>4647</v>
      </c>
      <c r="AC219" s="51" t="s">
        <v>413</v>
      </c>
      <c r="AD219" s="132" t="s">
        <v>413</v>
      </c>
      <c r="AE219" s="50" t="s">
        <v>413</v>
      </c>
      <c r="AF219" s="130"/>
      <c r="AG219" s="131" t="s">
        <v>1636</v>
      </c>
    </row>
    <row r="220" spans="27:33" x14ac:dyDescent="0.35">
      <c r="AA220" s="51" t="s">
        <v>1107</v>
      </c>
      <c r="AB220" s="51" t="s">
        <v>4668</v>
      </c>
      <c r="AC220" s="51" t="s">
        <v>413</v>
      </c>
      <c r="AD220" s="132" t="s">
        <v>413</v>
      </c>
      <c r="AE220" s="50" t="s">
        <v>413</v>
      </c>
      <c r="AF220" s="130"/>
      <c r="AG220" s="131" t="s">
        <v>1636</v>
      </c>
    </row>
    <row r="221" spans="27:33" x14ac:dyDescent="0.35">
      <c r="AA221" s="51" t="s">
        <v>1107</v>
      </c>
      <c r="AB221" s="51" t="s">
        <v>4689</v>
      </c>
      <c r="AC221" s="51" t="s">
        <v>413</v>
      </c>
      <c r="AD221" s="132" t="s">
        <v>413</v>
      </c>
      <c r="AE221" s="50" t="s">
        <v>413</v>
      </c>
      <c r="AF221" s="130"/>
      <c r="AG221" s="131" t="s">
        <v>1636</v>
      </c>
    </row>
    <row r="222" spans="27:33" x14ac:dyDescent="0.35">
      <c r="AA222" s="51" t="s">
        <v>1107</v>
      </c>
      <c r="AB222" s="51" t="s">
        <v>4710</v>
      </c>
      <c r="AC222" s="51" t="s">
        <v>413</v>
      </c>
      <c r="AD222" s="129" t="s">
        <v>413</v>
      </c>
      <c r="AE222" s="50" t="s">
        <v>413</v>
      </c>
      <c r="AF222" s="130"/>
      <c r="AG222" s="131" t="s">
        <v>1636</v>
      </c>
    </row>
    <row r="223" spans="27:33" x14ac:dyDescent="0.35">
      <c r="AA223" s="51" t="s">
        <v>1109</v>
      </c>
      <c r="AB223" s="51" t="s">
        <v>4660</v>
      </c>
      <c r="AC223" s="51" t="s">
        <v>413</v>
      </c>
      <c r="AD223" s="132" t="s">
        <v>413</v>
      </c>
      <c r="AE223" s="50" t="s">
        <v>413</v>
      </c>
      <c r="AF223" s="130"/>
      <c r="AG223" s="131" t="s">
        <v>1636</v>
      </c>
    </row>
    <row r="224" spans="27:33" x14ac:dyDescent="0.35">
      <c r="AA224" s="51" t="s">
        <v>1109</v>
      </c>
      <c r="AB224" s="51" t="s">
        <v>4681</v>
      </c>
      <c r="AC224" s="51" t="s">
        <v>413</v>
      </c>
      <c r="AD224" s="132" t="s">
        <v>413</v>
      </c>
      <c r="AE224" s="50" t="s">
        <v>413</v>
      </c>
      <c r="AF224" s="130"/>
      <c r="AG224" s="131" t="s">
        <v>1636</v>
      </c>
    </row>
    <row r="225" spans="27:33" x14ac:dyDescent="0.35">
      <c r="AA225" s="51" t="s">
        <v>1109</v>
      </c>
      <c r="AB225" s="51" t="s">
        <v>4702</v>
      </c>
      <c r="AC225" s="51" t="s">
        <v>413</v>
      </c>
      <c r="AD225" s="132" t="s">
        <v>413</v>
      </c>
      <c r="AE225" s="50" t="s">
        <v>413</v>
      </c>
      <c r="AF225" s="130"/>
      <c r="AG225" s="131" t="s">
        <v>1636</v>
      </c>
    </row>
    <row r="226" spans="27:33" x14ac:dyDescent="0.35">
      <c r="AA226" s="51" t="s">
        <v>1112</v>
      </c>
      <c r="AB226" s="51" t="s">
        <v>4659</v>
      </c>
      <c r="AC226" s="51" t="s">
        <v>413</v>
      </c>
      <c r="AD226" s="132" t="s">
        <v>413</v>
      </c>
      <c r="AE226" s="50" t="s">
        <v>413</v>
      </c>
      <c r="AF226" s="130"/>
      <c r="AG226" s="131" t="s">
        <v>1636</v>
      </c>
    </row>
    <row r="227" spans="27:33" x14ac:dyDescent="0.35">
      <c r="AA227" s="51" t="s">
        <v>1112</v>
      </c>
      <c r="AB227" s="51" t="s">
        <v>4680</v>
      </c>
      <c r="AC227" s="51" t="s">
        <v>413</v>
      </c>
      <c r="AD227" s="132" t="s">
        <v>413</v>
      </c>
      <c r="AE227" s="50" t="s">
        <v>413</v>
      </c>
      <c r="AF227" s="130"/>
      <c r="AG227" s="131" t="s">
        <v>1636</v>
      </c>
    </row>
    <row r="228" spans="27:33" x14ac:dyDescent="0.35">
      <c r="AA228" s="51" t="s">
        <v>1112</v>
      </c>
      <c r="AB228" s="51" t="s">
        <v>4701</v>
      </c>
      <c r="AC228" s="51" t="s">
        <v>413</v>
      </c>
      <c r="AD228" s="132" t="s">
        <v>413</v>
      </c>
      <c r="AE228" s="50" t="s">
        <v>413</v>
      </c>
      <c r="AF228" s="130"/>
      <c r="AG228" s="131" t="s">
        <v>1636</v>
      </c>
    </row>
    <row r="229" spans="27:33" x14ac:dyDescent="0.35">
      <c r="AA229" s="51" t="s">
        <v>1112</v>
      </c>
      <c r="AB229" s="51" t="s">
        <v>4722</v>
      </c>
      <c r="AC229" s="51" t="s">
        <v>413</v>
      </c>
      <c r="AD229" s="129" t="s">
        <v>413</v>
      </c>
      <c r="AE229" s="50" t="s">
        <v>413</v>
      </c>
      <c r="AF229" s="130"/>
      <c r="AG229" s="131" t="s">
        <v>1636</v>
      </c>
    </row>
    <row r="230" spans="27:33" x14ac:dyDescent="0.35">
      <c r="AA230" s="41" t="s">
        <v>1112</v>
      </c>
      <c r="AB230" s="41" t="s">
        <v>4900</v>
      </c>
      <c r="AC230" s="41" t="s">
        <v>413</v>
      </c>
      <c r="AD230" s="112" t="s">
        <v>413</v>
      </c>
      <c r="AE230" s="50" t="s">
        <v>413</v>
      </c>
      <c r="AF230" s="133"/>
      <c r="AG230" s="131" t="s">
        <v>1636</v>
      </c>
    </row>
    <row r="231" spans="27:33" x14ac:dyDescent="0.35">
      <c r="AA231" s="51" t="s">
        <v>1115</v>
      </c>
      <c r="AB231" s="51" t="s">
        <v>4658</v>
      </c>
      <c r="AC231" s="51" t="s">
        <v>413</v>
      </c>
      <c r="AD231" s="132" t="s">
        <v>413</v>
      </c>
      <c r="AE231" s="50" t="s">
        <v>413</v>
      </c>
      <c r="AF231" s="133"/>
      <c r="AG231" s="131" t="s">
        <v>1636</v>
      </c>
    </row>
    <row r="232" spans="27:33" x14ac:dyDescent="0.35">
      <c r="AA232" s="51" t="s">
        <v>1115</v>
      </c>
      <c r="AB232" s="51" t="s">
        <v>4679</v>
      </c>
      <c r="AC232" s="51" t="s">
        <v>413</v>
      </c>
      <c r="AD232" s="132" t="s">
        <v>413</v>
      </c>
      <c r="AE232" s="50" t="s">
        <v>413</v>
      </c>
      <c r="AF232" s="133"/>
      <c r="AG232" s="131" t="s">
        <v>1636</v>
      </c>
    </row>
    <row r="233" spans="27:33" x14ac:dyDescent="0.35">
      <c r="AA233" s="51" t="s">
        <v>1115</v>
      </c>
      <c r="AB233" s="51" t="s">
        <v>4700</v>
      </c>
      <c r="AC233" s="51" t="s">
        <v>413</v>
      </c>
      <c r="AD233" s="132" t="s">
        <v>413</v>
      </c>
      <c r="AE233" s="50" t="s">
        <v>413</v>
      </c>
      <c r="AF233" s="130"/>
      <c r="AG233" s="131" t="s">
        <v>1636</v>
      </c>
    </row>
    <row r="234" spans="27:33" x14ac:dyDescent="0.35">
      <c r="AA234" s="51" t="s">
        <v>1115</v>
      </c>
      <c r="AB234" s="51" t="s">
        <v>4721</v>
      </c>
      <c r="AC234" s="51" t="s">
        <v>413</v>
      </c>
      <c r="AD234" s="129" t="s">
        <v>413</v>
      </c>
      <c r="AE234" s="50" t="s">
        <v>413</v>
      </c>
      <c r="AF234" s="130"/>
      <c r="AG234" s="131" t="s">
        <v>1636</v>
      </c>
    </row>
    <row r="235" spans="27:33" x14ac:dyDescent="0.35">
      <c r="AA235" s="51" t="s">
        <v>1116</v>
      </c>
      <c r="AB235" s="51" t="s">
        <v>4657</v>
      </c>
      <c r="AC235" s="51" t="s">
        <v>413</v>
      </c>
      <c r="AD235" s="132" t="s">
        <v>413</v>
      </c>
      <c r="AE235" s="50" t="s">
        <v>413</v>
      </c>
      <c r="AF235" s="133"/>
      <c r="AG235" s="131" t="s">
        <v>1636</v>
      </c>
    </row>
    <row r="236" spans="27:33" x14ac:dyDescent="0.35">
      <c r="AA236" s="51" t="s">
        <v>1116</v>
      </c>
      <c r="AB236" s="51" t="s">
        <v>4678</v>
      </c>
      <c r="AC236" s="51" t="s">
        <v>413</v>
      </c>
      <c r="AD236" s="132" t="s">
        <v>413</v>
      </c>
      <c r="AE236" s="50" t="s">
        <v>413</v>
      </c>
      <c r="AF236" s="133"/>
      <c r="AG236" s="131" t="s">
        <v>1636</v>
      </c>
    </row>
    <row r="237" spans="27:33" x14ac:dyDescent="0.35">
      <c r="AA237" s="51" t="s">
        <v>1116</v>
      </c>
      <c r="AB237" s="51" t="s">
        <v>4699</v>
      </c>
      <c r="AC237" s="51" t="s">
        <v>413</v>
      </c>
      <c r="AD237" s="132" t="s">
        <v>413</v>
      </c>
      <c r="AE237" s="50" t="s">
        <v>413</v>
      </c>
      <c r="AF237" s="133"/>
      <c r="AG237" s="131" t="s">
        <v>1636</v>
      </c>
    </row>
    <row r="238" spans="27:33" x14ac:dyDescent="0.35">
      <c r="AA238" s="51" t="s">
        <v>1116</v>
      </c>
      <c r="AB238" s="51" t="s">
        <v>4720</v>
      </c>
      <c r="AC238" s="51" t="s">
        <v>413</v>
      </c>
      <c r="AD238" s="129" t="s">
        <v>413</v>
      </c>
      <c r="AE238" s="50" t="s">
        <v>413</v>
      </c>
      <c r="AF238" s="130"/>
      <c r="AG238" s="131" t="s">
        <v>1636</v>
      </c>
    </row>
    <row r="239" spans="27:33" x14ac:dyDescent="0.35">
      <c r="AA239" s="51" t="s">
        <v>1118</v>
      </c>
      <c r="AB239" s="51" t="s">
        <v>4656</v>
      </c>
      <c r="AC239" s="51" t="s">
        <v>413</v>
      </c>
      <c r="AD239" s="132" t="s">
        <v>413</v>
      </c>
      <c r="AE239" s="50" t="s">
        <v>413</v>
      </c>
      <c r="AF239" s="130"/>
      <c r="AG239" s="131" t="s">
        <v>1636</v>
      </c>
    </row>
    <row r="240" spans="27:33" x14ac:dyDescent="0.35">
      <c r="AA240" s="51" t="s">
        <v>1118</v>
      </c>
      <c r="AB240" s="51" t="s">
        <v>4677</v>
      </c>
      <c r="AC240" s="51" t="s">
        <v>413</v>
      </c>
      <c r="AD240" s="132" t="s">
        <v>413</v>
      </c>
      <c r="AE240" s="50" t="s">
        <v>413</v>
      </c>
      <c r="AF240" s="130"/>
      <c r="AG240" s="131" t="s">
        <v>1636</v>
      </c>
    </row>
    <row r="241" spans="27:33" x14ac:dyDescent="0.35">
      <c r="AA241" s="51" t="s">
        <v>1118</v>
      </c>
      <c r="AB241" s="51" t="s">
        <v>4698</v>
      </c>
      <c r="AC241" s="51" t="s">
        <v>413</v>
      </c>
      <c r="AD241" s="132" t="s">
        <v>413</v>
      </c>
      <c r="AE241" s="50" t="s">
        <v>413</v>
      </c>
      <c r="AF241" s="130"/>
      <c r="AG241" s="131" t="s">
        <v>1636</v>
      </c>
    </row>
    <row r="242" spans="27:33" x14ac:dyDescent="0.35">
      <c r="AA242" s="51" t="s">
        <v>1118</v>
      </c>
      <c r="AB242" s="51" t="s">
        <v>4719</v>
      </c>
      <c r="AC242" s="51" t="s">
        <v>413</v>
      </c>
      <c r="AD242" s="129" t="s">
        <v>413</v>
      </c>
      <c r="AE242" s="50" t="s">
        <v>413</v>
      </c>
      <c r="AF242" s="130"/>
      <c r="AG242" s="131" t="s">
        <v>1636</v>
      </c>
    </row>
    <row r="243" spans="27:33" x14ac:dyDescent="0.35">
      <c r="AA243" s="51" t="s">
        <v>1120</v>
      </c>
      <c r="AB243" s="51" t="s">
        <v>4655</v>
      </c>
      <c r="AC243" s="51" t="s">
        <v>413</v>
      </c>
      <c r="AD243" s="132" t="s">
        <v>413</v>
      </c>
      <c r="AE243" s="50" t="s">
        <v>413</v>
      </c>
      <c r="AF243" s="130"/>
      <c r="AG243" s="131" t="s">
        <v>1636</v>
      </c>
    </row>
    <row r="244" spans="27:33" x14ac:dyDescent="0.35">
      <c r="AA244" s="51" t="s">
        <v>1120</v>
      </c>
      <c r="AB244" s="51" t="s">
        <v>4676</v>
      </c>
      <c r="AC244" s="51" t="s">
        <v>413</v>
      </c>
      <c r="AD244" s="132" t="s">
        <v>413</v>
      </c>
      <c r="AE244" s="50" t="s">
        <v>413</v>
      </c>
      <c r="AF244" s="130"/>
      <c r="AG244" s="131" t="s">
        <v>1636</v>
      </c>
    </row>
    <row r="245" spans="27:33" x14ac:dyDescent="0.35">
      <c r="AA245" s="51" t="s">
        <v>1120</v>
      </c>
      <c r="AB245" s="51" t="s">
        <v>4697</v>
      </c>
      <c r="AC245" s="51" t="s">
        <v>413</v>
      </c>
      <c r="AD245" s="132" t="s">
        <v>413</v>
      </c>
      <c r="AE245" s="50" t="s">
        <v>413</v>
      </c>
      <c r="AF245" s="130"/>
      <c r="AG245" s="131" t="s">
        <v>1636</v>
      </c>
    </row>
    <row r="246" spans="27:33" x14ac:dyDescent="0.35">
      <c r="AA246" s="51" t="s">
        <v>1120</v>
      </c>
      <c r="AB246" s="51" t="s">
        <v>4718</v>
      </c>
      <c r="AC246" s="51" t="s">
        <v>413</v>
      </c>
      <c r="AD246" s="129" t="s">
        <v>413</v>
      </c>
      <c r="AE246" s="50" t="s">
        <v>413</v>
      </c>
      <c r="AF246" s="130"/>
      <c r="AG246" s="131" t="s">
        <v>1636</v>
      </c>
    </row>
    <row r="247" spans="27:33" x14ac:dyDescent="0.35">
      <c r="AA247" s="51" t="s">
        <v>1121</v>
      </c>
      <c r="AB247" s="51" t="s">
        <v>4654</v>
      </c>
      <c r="AC247" s="51" t="s">
        <v>413</v>
      </c>
      <c r="AD247" s="132" t="s">
        <v>413</v>
      </c>
      <c r="AE247" s="50" t="s">
        <v>413</v>
      </c>
      <c r="AF247" s="130"/>
      <c r="AG247" s="131" t="s">
        <v>1636</v>
      </c>
    </row>
    <row r="248" spans="27:33" x14ac:dyDescent="0.35">
      <c r="AA248" s="51" t="s">
        <v>1121</v>
      </c>
      <c r="AB248" s="51" t="s">
        <v>4675</v>
      </c>
      <c r="AC248" s="51" t="s">
        <v>413</v>
      </c>
      <c r="AD248" s="132" t="s">
        <v>413</v>
      </c>
      <c r="AE248" s="50" t="s">
        <v>413</v>
      </c>
      <c r="AF248" s="133"/>
      <c r="AG248" s="131" t="s">
        <v>1636</v>
      </c>
    </row>
    <row r="249" spans="27:33" x14ac:dyDescent="0.35">
      <c r="AA249" s="51" t="s">
        <v>1121</v>
      </c>
      <c r="AB249" s="51" t="s">
        <v>4696</v>
      </c>
      <c r="AC249" s="51" t="s">
        <v>413</v>
      </c>
      <c r="AD249" s="132" t="s">
        <v>413</v>
      </c>
      <c r="AE249" s="50" t="s">
        <v>413</v>
      </c>
      <c r="AF249" s="133"/>
      <c r="AG249" s="131" t="s">
        <v>1636</v>
      </c>
    </row>
    <row r="250" spans="27:33" x14ac:dyDescent="0.35">
      <c r="AA250" s="51" t="s">
        <v>1121</v>
      </c>
      <c r="AB250" s="51" t="s">
        <v>4717</v>
      </c>
      <c r="AC250" s="51" t="s">
        <v>413</v>
      </c>
      <c r="AD250" s="129" t="s">
        <v>413</v>
      </c>
      <c r="AE250" s="50" t="s">
        <v>413</v>
      </c>
      <c r="AF250" s="130"/>
      <c r="AG250" s="131" t="s">
        <v>1636</v>
      </c>
    </row>
    <row r="251" spans="27:33" x14ac:dyDescent="0.35">
      <c r="AA251" s="51" t="s">
        <v>1123</v>
      </c>
      <c r="AB251" s="51" t="s">
        <v>4667</v>
      </c>
      <c r="AC251" s="51" t="s">
        <v>1477</v>
      </c>
      <c r="AD251" s="132" t="s">
        <v>2033</v>
      </c>
      <c r="AE251" s="50" t="s">
        <v>2986</v>
      </c>
      <c r="AF251" s="130">
        <v>15</v>
      </c>
      <c r="AG251" s="131">
        <v>1</v>
      </c>
    </row>
    <row r="252" spans="27:33" x14ac:dyDescent="0.35">
      <c r="AA252" s="51" t="s">
        <v>1123</v>
      </c>
      <c r="AB252" s="51" t="s">
        <v>4688</v>
      </c>
      <c r="AC252" s="51" t="s">
        <v>1477</v>
      </c>
      <c r="AD252" s="132" t="s">
        <v>2033</v>
      </c>
      <c r="AE252" s="50" t="s">
        <v>2550</v>
      </c>
      <c r="AF252" s="130">
        <v>15</v>
      </c>
      <c r="AG252" s="131">
        <v>1</v>
      </c>
    </row>
    <row r="253" spans="27:33" x14ac:dyDescent="0.35">
      <c r="AA253" s="51" t="s">
        <v>1123</v>
      </c>
      <c r="AB253" s="51" t="s">
        <v>4709</v>
      </c>
      <c r="AC253" s="51" t="s">
        <v>1721</v>
      </c>
      <c r="AD253" s="132" t="s">
        <v>2096</v>
      </c>
      <c r="AE253" s="50" t="s">
        <v>3489</v>
      </c>
      <c r="AF253" s="130">
        <v>19</v>
      </c>
      <c r="AG253" s="131">
        <v>1</v>
      </c>
    </row>
    <row r="254" spans="27:33" x14ac:dyDescent="0.35">
      <c r="AA254" s="51" t="s">
        <v>1123</v>
      </c>
      <c r="AB254" s="51" t="s">
        <v>4730</v>
      </c>
      <c r="AC254" s="51" t="s">
        <v>413</v>
      </c>
      <c r="AD254" s="129" t="s">
        <v>413</v>
      </c>
      <c r="AE254" s="50" t="s">
        <v>413</v>
      </c>
      <c r="AF254" s="130"/>
      <c r="AG254" s="131" t="s">
        <v>1636</v>
      </c>
    </row>
    <row r="255" spans="27:33" x14ac:dyDescent="0.35">
      <c r="AA255" s="51" t="s">
        <v>1125</v>
      </c>
      <c r="AB255" s="51" t="s">
        <v>4666</v>
      </c>
      <c r="AC255" s="51" t="s">
        <v>2092</v>
      </c>
      <c r="AD255" s="132" t="s">
        <v>2110</v>
      </c>
      <c r="AE255" s="50" t="s">
        <v>3490</v>
      </c>
      <c r="AF255" s="130">
        <v>18</v>
      </c>
      <c r="AG255" s="131">
        <v>1</v>
      </c>
    </row>
    <row r="256" spans="27:33" x14ac:dyDescent="0.35">
      <c r="AA256" s="51" t="s">
        <v>1125</v>
      </c>
      <c r="AB256" s="51" t="s">
        <v>4687</v>
      </c>
      <c r="AC256" s="51" t="s">
        <v>915</v>
      </c>
      <c r="AD256" s="132" t="s">
        <v>1100</v>
      </c>
      <c r="AE256" s="50" t="s">
        <v>3340</v>
      </c>
      <c r="AF256" s="133">
        <v>21</v>
      </c>
      <c r="AG256" s="131">
        <v>1</v>
      </c>
    </row>
    <row r="257" spans="27:33" x14ac:dyDescent="0.35">
      <c r="AA257" s="51" t="s">
        <v>1125</v>
      </c>
      <c r="AB257" s="51" t="s">
        <v>4708</v>
      </c>
      <c r="AC257" s="51" t="s">
        <v>413</v>
      </c>
      <c r="AD257" s="132" t="s">
        <v>413</v>
      </c>
      <c r="AE257" s="50" t="s">
        <v>413</v>
      </c>
      <c r="AF257" s="130"/>
      <c r="AG257" s="131" t="s">
        <v>1636</v>
      </c>
    </row>
    <row r="258" spans="27:33" x14ac:dyDescent="0.35">
      <c r="AA258" s="51" t="s">
        <v>1125</v>
      </c>
      <c r="AB258" s="51" t="s">
        <v>4729</v>
      </c>
      <c r="AC258" s="51" t="s">
        <v>413</v>
      </c>
      <c r="AD258" s="129" t="s">
        <v>413</v>
      </c>
      <c r="AE258" s="50" t="s">
        <v>413</v>
      </c>
      <c r="AF258" s="130"/>
      <c r="AG258" s="131" t="s">
        <v>1636</v>
      </c>
    </row>
    <row r="259" spans="27:33" x14ac:dyDescent="0.35">
      <c r="AA259" s="51" t="s">
        <v>1126</v>
      </c>
      <c r="AB259" s="51" t="s">
        <v>4665</v>
      </c>
      <c r="AC259" s="51" t="s">
        <v>1477</v>
      </c>
      <c r="AD259" s="129" t="s">
        <v>2033</v>
      </c>
      <c r="AE259" s="50" t="s">
        <v>2603</v>
      </c>
      <c r="AF259" s="133">
        <v>24</v>
      </c>
      <c r="AG259" s="131">
        <v>1</v>
      </c>
    </row>
    <row r="260" spans="27:33" x14ac:dyDescent="0.35">
      <c r="AA260" s="51" t="s">
        <v>1126</v>
      </c>
      <c r="AB260" s="51" t="s">
        <v>4686</v>
      </c>
      <c r="AC260" s="51" t="s">
        <v>1721</v>
      </c>
      <c r="AD260" s="129" t="s">
        <v>2109</v>
      </c>
      <c r="AE260" s="50" t="s">
        <v>3491</v>
      </c>
      <c r="AF260" s="130">
        <v>12</v>
      </c>
      <c r="AG260" s="131">
        <v>1</v>
      </c>
    </row>
    <row r="261" spans="27:33" x14ac:dyDescent="0.35">
      <c r="AA261" s="51" t="s">
        <v>1126</v>
      </c>
      <c r="AB261" s="51" t="s">
        <v>4707</v>
      </c>
      <c r="AC261" s="51" t="s">
        <v>413</v>
      </c>
      <c r="AD261" s="129" t="s">
        <v>413</v>
      </c>
      <c r="AE261" s="50" t="s">
        <v>413</v>
      </c>
      <c r="AF261" s="130"/>
      <c r="AG261" s="131" t="s">
        <v>1636</v>
      </c>
    </row>
    <row r="262" spans="27:33" x14ac:dyDescent="0.35">
      <c r="AA262" s="51" t="s">
        <v>1126</v>
      </c>
      <c r="AB262" s="51" t="s">
        <v>4728</v>
      </c>
      <c r="AC262" s="51" t="s">
        <v>413</v>
      </c>
      <c r="AD262" s="129" t="s">
        <v>413</v>
      </c>
      <c r="AE262" s="50" t="s">
        <v>413</v>
      </c>
      <c r="AF262" s="130"/>
      <c r="AG262" s="131" t="s">
        <v>1636</v>
      </c>
    </row>
    <row r="263" spans="27:33" x14ac:dyDescent="0.35">
      <c r="AA263" s="51" t="s">
        <v>1129</v>
      </c>
      <c r="AB263" s="51" t="s">
        <v>4664</v>
      </c>
      <c r="AC263" s="51" t="s">
        <v>1721</v>
      </c>
      <c r="AD263" s="132" t="s">
        <v>2109</v>
      </c>
      <c r="AE263" s="50" t="s">
        <v>3491</v>
      </c>
      <c r="AF263" s="133">
        <v>49</v>
      </c>
      <c r="AG263" s="131">
        <v>1</v>
      </c>
    </row>
    <row r="264" spans="27:33" x14ac:dyDescent="0.35">
      <c r="AA264" s="51" t="s">
        <v>1129</v>
      </c>
      <c r="AB264" s="51" t="s">
        <v>4685</v>
      </c>
      <c r="AC264" s="51" t="s">
        <v>413</v>
      </c>
      <c r="AD264" s="132" t="s">
        <v>413</v>
      </c>
      <c r="AE264" s="50" t="s">
        <v>413</v>
      </c>
      <c r="AF264" s="130"/>
      <c r="AG264" s="131" t="s">
        <v>1636</v>
      </c>
    </row>
    <row r="265" spans="27:33" x14ac:dyDescent="0.35">
      <c r="AA265" s="51" t="s">
        <v>1129</v>
      </c>
      <c r="AB265" s="51" t="s">
        <v>4706</v>
      </c>
      <c r="AC265" s="51" t="s">
        <v>413</v>
      </c>
      <c r="AD265" s="132" t="s">
        <v>413</v>
      </c>
      <c r="AE265" s="50" t="s">
        <v>413</v>
      </c>
      <c r="AF265" s="130"/>
      <c r="AG265" s="131" t="s">
        <v>1636</v>
      </c>
    </row>
    <row r="266" spans="27:33" x14ac:dyDescent="0.35">
      <c r="AA266" s="51" t="s">
        <v>1129</v>
      </c>
      <c r="AB266" s="51" t="s">
        <v>4727</v>
      </c>
      <c r="AC266" s="51" t="s">
        <v>413</v>
      </c>
      <c r="AD266" s="129" t="s">
        <v>413</v>
      </c>
      <c r="AE266" s="50" t="s">
        <v>413</v>
      </c>
      <c r="AF266" s="130"/>
      <c r="AG266" s="131" t="s">
        <v>1636</v>
      </c>
    </row>
    <row r="267" spans="27:33" x14ac:dyDescent="0.35">
      <c r="AA267" s="51" t="s">
        <v>1131</v>
      </c>
      <c r="AB267" s="51" t="s">
        <v>4663</v>
      </c>
      <c r="AC267" s="51" t="s">
        <v>2092</v>
      </c>
      <c r="AD267" s="132" t="s">
        <v>2111</v>
      </c>
      <c r="AE267" s="50" t="s">
        <v>2065</v>
      </c>
      <c r="AF267" s="130">
        <v>12</v>
      </c>
      <c r="AG267" s="131">
        <v>1</v>
      </c>
    </row>
    <row r="268" spans="27:33" x14ac:dyDescent="0.35">
      <c r="AA268" s="51" t="s">
        <v>1131</v>
      </c>
      <c r="AB268" s="51" t="s">
        <v>4684</v>
      </c>
      <c r="AC268" s="51" t="s">
        <v>1477</v>
      </c>
      <c r="AD268" s="132" t="s">
        <v>2033</v>
      </c>
      <c r="AE268" s="50" t="s">
        <v>2999</v>
      </c>
      <c r="AF268" s="130">
        <v>7</v>
      </c>
      <c r="AG268" s="131">
        <v>1</v>
      </c>
    </row>
    <row r="269" spans="27:33" x14ac:dyDescent="0.35">
      <c r="AA269" s="51" t="s">
        <v>1131</v>
      </c>
      <c r="AB269" s="51" t="s">
        <v>4705</v>
      </c>
      <c r="AC269" s="51" t="s">
        <v>1719</v>
      </c>
      <c r="AD269" s="132" t="s">
        <v>2029</v>
      </c>
      <c r="AE269" s="50" t="s">
        <v>2813</v>
      </c>
      <c r="AF269" s="130">
        <v>25</v>
      </c>
      <c r="AG269" s="131">
        <v>1</v>
      </c>
    </row>
    <row r="270" spans="27:33" x14ac:dyDescent="0.35">
      <c r="AA270" s="51" t="s">
        <v>1131</v>
      </c>
      <c r="AB270" s="51" t="s">
        <v>4726</v>
      </c>
      <c r="AC270" s="51" t="s">
        <v>413</v>
      </c>
      <c r="AD270" s="129" t="s">
        <v>413</v>
      </c>
      <c r="AE270" s="50" t="s">
        <v>413</v>
      </c>
      <c r="AF270" s="130"/>
      <c r="AG270" s="131" t="s">
        <v>1636</v>
      </c>
    </row>
    <row r="271" spans="27:33" x14ac:dyDescent="0.35">
      <c r="AA271" s="51" t="s">
        <v>1134</v>
      </c>
      <c r="AB271" s="51" t="s">
        <v>4662</v>
      </c>
      <c r="AC271" s="51" t="s">
        <v>1719</v>
      </c>
      <c r="AD271" s="129" t="s">
        <v>2029</v>
      </c>
      <c r="AE271" s="50" t="s">
        <v>2304</v>
      </c>
      <c r="AF271" s="130">
        <v>37</v>
      </c>
      <c r="AG271" s="131">
        <v>1</v>
      </c>
    </row>
    <row r="272" spans="27:33" x14ac:dyDescent="0.35">
      <c r="AA272" s="51" t="s">
        <v>1134</v>
      </c>
      <c r="AB272" s="51" t="s">
        <v>4683</v>
      </c>
      <c r="AC272" s="51" t="s">
        <v>413</v>
      </c>
      <c r="AD272" s="129" t="s">
        <v>413</v>
      </c>
      <c r="AE272" s="50" t="s">
        <v>413</v>
      </c>
      <c r="AF272" s="130"/>
      <c r="AG272" s="131" t="s">
        <v>1636</v>
      </c>
    </row>
    <row r="273" spans="27:33" x14ac:dyDescent="0.35">
      <c r="AA273" s="51" t="s">
        <v>1134</v>
      </c>
      <c r="AB273" s="51" t="s">
        <v>4704</v>
      </c>
      <c r="AC273" s="51" t="s">
        <v>413</v>
      </c>
      <c r="AD273" s="129" t="s">
        <v>413</v>
      </c>
      <c r="AE273" s="50" t="s">
        <v>413</v>
      </c>
      <c r="AF273" s="130"/>
      <c r="AG273" s="131" t="s">
        <v>1636</v>
      </c>
    </row>
    <row r="274" spans="27:33" x14ac:dyDescent="0.35">
      <c r="AA274" s="51" t="s">
        <v>1134</v>
      </c>
      <c r="AB274" s="51" t="s">
        <v>4725</v>
      </c>
      <c r="AC274" s="51" t="s">
        <v>413</v>
      </c>
      <c r="AD274" s="129" t="s">
        <v>413</v>
      </c>
      <c r="AE274" s="50" t="s">
        <v>413</v>
      </c>
      <c r="AF274" s="130"/>
      <c r="AG274" s="131" t="s">
        <v>1636</v>
      </c>
    </row>
    <row r="275" spans="27:33" x14ac:dyDescent="0.35">
      <c r="AA275" s="51" t="s">
        <v>1135</v>
      </c>
      <c r="AB275" s="51" t="s">
        <v>4661</v>
      </c>
      <c r="AC275" s="51" t="s">
        <v>413</v>
      </c>
      <c r="AD275" s="129" t="s">
        <v>413</v>
      </c>
      <c r="AE275" s="50" t="s">
        <v>413</v>
      </c>
      <c r="AF275" s="130"/>
      <c r="AG275" s="131" t="s">
        <v>1636</v>
      </c>
    </row>
    <row r="276" spans="27:33" x14ac:dyDescent="0.35">
      <c r="AA276" s="51" t="s">
        <v>1135</v>
      </c>
      <c r="AB276" s="51" t="s">
        <v>4682</v>
      </c>
      <c r="AC276" s="51" t="s">
        <v>413</v>
      </c>
      <c r="AD276" s="129" t="s">
        <v>413</v>
      </c>
      <c r="AE276" s="50" t="s">
        <v>413</v>
      </c>
      <c r="AF276" s="130"/>
      <c r="AG276" s="131" t="s">
        <v>1636</v>
      </c>
    </row>
    <row r="277" spans="27:33" x14ac:dyDescent="0.35">
      <c r="AA277" s="51" t="s">
        <v>1135</v>
      </c>
      <c r="AB277" s="51" t="s">
        <v>4703</v>
      </c>
      <c r="AC277" s="51" t="s">
        <v>413</v>
      </c>
      <c r="AD277" s="129" t="s">
        <v>413</v>
      </c>
      <c r="AE277" s="50" t="s">
        <v>413</v>
      </c>
      <c r="AF277" s="130"/>
      <c r="AG277" s="131" t="s">
        <v>1636</v>
      </c>
    </row>
    <row r="278" spans="27:33" x14ac:dyDescent="0.35">
      <c r="AA278" s="51" t="s">
        <v>1135</v>
      </c>
      <c r="AB278" s="51" t="s">
        <v>4724</v>
      </c>
      <c r="AC278" s="51" t="s">
        <v>413</v>
      </c>
      <c r="AD278" s="129" t="s">
        <v>413</v>
      </c>
      <c r="AE278" s="50" t="s">
        <v>413</v>
      </c>
      <c r="AF278" s="130"/>
      <c r="AG278" s="131" t="s">
        <v>1636</v>
      </c>
    </row>
    <row r="279" spans="27:33" x14ac:dyDescent="0.35">
      <c r="AA279" s="51" t="s">
        <v>1136</v>
      </c>
      <c r="AB279" s="51" t="s">
        <v>4569</v>
      </c>
      <c r="AC279" s="51" t="s">
        <v>837</v>
      </c>
      <c r="AD279" s="132" t="s">
        <v>1117</v>
      </c>
      <c r="AE279" s="50" t="s">
        <v>2977</v>
      </c>
      <c r="AF279" s="130">
        <v>32</v>
      </c>
      <c r="AG279" s="131">
        <v>1</v>
      </c>
    </row>
    <row r="280" spans="27:33" x14ac:dyDescent="0.35">
      <c r="AA280" s="51" t="s">
        <v>1136</v>
      </c>
      <c r="AB280" s="51" t="s">
        <v>4590</v>
      </c>
      <c r="AC280" s="51" t="s">
        <v>2607</v>
      </c>
      <c r="AD280" s="132" t="s">
        <v>2791</v>
      </c>
      <c r="AE280" s="50" t="s">
        <v>2821</v>
      </c>
      <c r="AF280" s="130">
        <v>10</v>
      </c>
      <c r="AG280" s="131">
        <v>1</v>
      </c>
    </row>
    <row r="281" spans="27:33" x14ac:dyDescent="0.35">
      <c r="AA281" s="51" t="s">
        <v>1136</v>
      </c>
      <c r="AB281" s="51" t="s">
        <v>4611</v>
      </c>
      <c r="AC281" s="51" t="s">
        <v>413</v>
      </c>
      <c r="AD281" s="132" t="s">
        <v>413</v>
      </c>
      <c r="AE281" s="50" t="s">
        <v>413</v>
      </c>
      <c r="AF281" s="130"/>
      <c r="AG281" s="131" t="s">
        <v>1636</v>
      </c>
    </row>
    <row r="282" spans="27:33" x14ac:dyDescent="0.35">
      <c r="AA282" s="51" t="s">
        <v>1136</v>
      </c>
      <c r="AB282" s="51" t="s">
        <v>4632</v>
      </c>
      <c r="AC282" s="51" t="s">
        <v>413</v>
      </c>
      <c r="AD282" s="129" t="s">
        <v>413</v>
      </c>
      <c r="AE282" s="50" t="s">
        <v>413</v>
      </c>
      <c r="AF282" s="130"/>
      <c r="AG282" s="131" t="s">
        <v>1636</v>
      </c>
    </row>
    <row r="283" spans="27:33" x14ac:dyDescent="0.35">
      <c r="AA283" s="51" t="s">
        <v>1139</v>
      </c>
      <c r="AB283" s="51" t="s">
        <v>4568</v>
      </c>
      <c r="AC283" s="128" t="s">
        <v>2607</v>
      </c>
      <c r="AD283" s="129" t="s">
        <v>2791</v>
      </c>
      <c r="AE283" s="50" t="s">
        <v>2996</v>
      </c>
      <c r="AF283" s="130">
        <v>11</v>
      </c>
      <c r="AG283" s="131">
        <v>1</v>
      </c>
    </row>
    <row r="284" spans="27:33" x14ac:dyDescent="0.35">
      <c r="AA284" s="51" t="s">
        <v>1139</v>
      </c>
      <c r="AB284" s="51" t="s">
        <v>4589</v>
      </c>
      <c r="AC284" s="128" t="s">
        <v>2607</v>
      </c>
      <c r="AD284" s="129" t="s">
        <v>2791</v>
      </c>
      <c r="AE284" s="50" t="s">
        <v>2820</v>
      </c>
      <c r="AF284" s="130">
        <v>6</v>
      </c>
      <c r="AG284" s="131">
        <v>1</v>
      </c>
    </row>
    <row r="285" spans="27:33" x14ac:dyDescent="0.35">
      <c r="AA285" s="51" t="s">
        <v>1139</v>
      </c>
      <c r="AB285" s="51" t="s">
        <v>4610</v>
      </c>
      <c r="AC285" s="128" t="s">
        <v>2607</v>
      </c>
      <c r="AD285" s="129" t="s">
        <v>2791</v>
      </c>
      <c r="AE285" s="50" t="s">
        <v>2819</v>
      </c>
      <c r="AF285" s="130">
        <v>15</v>
      </c>
      <c r="AG285" s="131">
        <v>1</v>
      </c>
    </row>
    <row r="286" spans="27:33" x14ac:dyDescent="0.35">
      <c r="AA286" s="51" t="s">
        <v>1139</v>
      </c>
      <c r="AB286" s="51" t="s">
        <v>4631</v>
      </c>
      <c r="AC286" s="128" t="s">
        <v>2607</v>
      </c>
      <c r="AD286" s="129" t="s">
        <v>2791</v>
      </c>
      <c r="AE286" s="50" t="s">
        <v>2492</v>
      </c>
      <c r="AF286" s="130">
        <v>16</v>
      </c>
      <c r="AG286" s="131">
        <v>1</v>
      </c>
    </row>
    <row r="287" spans="27:33" x14ac:dyDescent="0.35">
      <c r="AA287" s="51" t="s">
        <v>1140</v>
      </c>
      <c r="AB287" s="51" t="s">
        <v>4567</v>
      </c>
      <c r="AC287" s="128" t="s">
        <v>829</v>
      </c>
      <c r="AD287" s="129" t="s">
        <v>1083</v>
      </c>
      <c r="AE287" s="50" t="s">
        <v>3145</v>
      </c>
      <c r="AF287" s="130">
        <v>23</v>
      </c>
      <c r="AG287" s="131">
        <v>1</v>
      </c>
    </row>
    <row r="288" spans="27:33" x14ac:dyDescent="0.35">
      <c r="AA288" s="51" t="s">
        <v>1140</v>
      </c>
      <c r="AB288" s="51" t="s">
        <v>4588</v>
      </c>
      <c r="AC288" s="128" t="s">
        <v>822</v>
      </c>
      <c r="AD288" s="129" t="s">
        <v>1666</v>
      </c>
      <c r="AE288" s="50" t="s">
        <v>3332</v>
      </c>
      <c r="AF288" s="130">
        <v>11</v>
      </c>
      <c r="AG288" s="131">
        <v>1</v>
      </c>
    </row>
    <row r="289" spans="27:33" x14ac:dyDescent="0.35">
      <c r="AA289" s="51" t="s">
        <v>1140</v>
      </c>
      <c r="AB289" s="51" t="s">
        <v>4609</v>
      </c>
      <c r="AC289" s="128" t="s">
        <v>413</v>
      </c>
      <c r="AD289" s="129" t="s">
        <v>413</v>
      </c>
      <c r="AE289" s="50" t="s">
        <v>413</v>
      </c>
      <c r="AF289" s="130"/>
      <c r="AG289" s="131" t="s">
        <v>1636</v>
      </c>
    </row>
    <row r="290" spans="27:33" x14ac:dyDescent="0.35">
      <c r="AA290" s="51" t="s">
        <v>1140</v>
      </c>
      <c r="AB290" s="51" t="s">
        <v>4630</v>
      </c>
      <c r="AC290" s="128" t="s">
        <v>413</v>
      </c>
      <c r="AD290" s="129" t="s">
        <v>413</v>
      </c>
      <c r="AE290" s="50" t="s">
        <v>413</v>
      </c>
      <c r="AF290" s="130"/>
      <c r="AG290" s="131" t="s">
        <v>1636</v>
      </c>
    </row>
    <row r="291" spans="27:33" x14ac:dyDescent="0.35">
      <c r="AA291" s="51" t="s">
        <v>1141</v>
      </c>
      <c r="AB291" s="51" t="s">
        <v>4566</v>
      </c>
      <c r="AC291" s="128" t="s">
        <v>822</v>
      </c>
      <c r="AD291" s="129" t="s">
        <v>1666</v>
      </c>
      <c r="AE291" s="50" t="s">
        <v>3332</v>
      </c>
      <c r="AF291" s="130">
        <v>49</v>
      </c>
      <c r="AG291" s="131">
        <v>1</v>
      </c>
    </row>
    <row r="292" spans="27:33" x14ac:dyDescent="0.35">
      <c r="AA292" s="51" t="s">
        <v>1141</v>
      </c>
      <c r="AB292" s="51" t="s">
        <v>4587</v>
      </c>
      <c r="AC292" s="128" t="s">
        <v>413</v>
      </c>
      <c r="AD292" s="129" t="s">
        <v>413</v>
      </c>
      <c r="AE292" s="50" t="s">
        <v>413</v>
      </c>
      <c r="AF292" s="130"/>
      <c r="AG292" s="131" t="s">
        <v>1636</v>
      </c>
    </row>
    <row r="293" spans="27:33" x14ac:dyDescent="0.35">
      <c r="AA293" s="51" t="s">
        <v>1141</v>
      </c>
      <c r="AB293" s="51" t="s">
        <v>4608</v>
      </c>
      <c r="AC293" s="128" t="s">
        <v>413</v>
      </c>
      <c r="AD293" s="129" t="s">
        <v>413</v>
      </c>
      <c r="AE293" s="50" t="s">
        <v>413</v>
      </c>
      <c r="AF293" s="130"/>
      <c r="AG293" s="131" t="s">
        <v>1636</v>
      </c>
    </row>
    <row r="294" spans="27:33" x14ac:dyDescent="0.35">
      <c r="AA294" s="51" t="s">
        <v>1141</v>
      </c>
      <c r="AB294" s="51" t="s">
        <v>4629</v>
      </c>
      <c r="AC294" s="128" t="s">
        <v>413</v>
      </c>
      <c r="AD294" s="129" t="s">
        <v>413</v>
      </c>
      <c r="AE294" s="50" t="s">
        <v>413</v>
      </c>
      <c r="AF294" s="130"/>
      <c r="AG294" s="131" t="s">
        <v>1636</v>
      </c>
    </row>
    <row r="295" spans="27:33" x14ac:dyDescent="0.35">
      <c r="AA295" s="51" t="s">
        <v>1142</v>
      </c>
      <c r="AB295" s="51" t="s">
        <v>4565</v>
      </c>
      <c r="AC295" s="128" t="s">
        <v>837</v>
      </c>
      <c r="AD295" s="129" t="s">
        <v>1117</v>
      </c>
      <c r="AE295" s="50" t="s">
        <v>2513</v>
      </c>
      <c r="AF295" s="130">
        <v>18</v>
      </c>
      <c r="AG295" s="131">
        <v>1</v>
      </c>
    </row>
    <row r="296" spans="27:33" x14ac:dyDescent="0.35">
      <c r="AA296" s="51" t="s">
        <v>1142</v>
      </c>
      <c r="AB296" s="51" t="s">
        <v>4586</v>
      </c>
      <c r="AC296" s="128" t="s">
        <v>829</v>
      </c>
      <c r="AD296" s="129" t="s">
        <v>1083</v>
      </c>
      <c r="AE296" s="50" t="s">
        <v>2526</v>
      </c>
      <c r="AF296" s="130">
        <v>29</v>
      </c>
      <c r="AG296" s="131">
        <v>1</v>
      </c>
    </row>
    <row r="297" spans="27:33" x14ac:dyDescent="0.35">
      <c r="AA297" s="51" t="s">
        <v>1142</v>
      </c>
      <c r="AB297" s="51" t="s">
        <v>4607</v>
      </c>
      <c r="AC297" s="128" t="s">
        <v>413</v>
      </c>
      <c r="AD297" s="129" t="s">
        <v>413</v>
      </c>
      <c r="AE297" s="50" t="s">
        <v>413</v>
      </c>
      <c r="AF297" s="130"/>
      <c r="AG297" s="131" t="s">
        <v>1636</v>
      </c>
    </row>
    <row r="298" spans="27:33" x14ac:dyDescent="0.35">
      <c r="AA298" s="51" t="s">
        <v>1142</v>
      </c>
      <c r="AB298" s="51" t="s">
        <v>4628</v>
      </c>
      <c r="AC298" s="128" t="s">
        <v>413</v>
      </c>
      <c r="AD298" s="129" t="s">
        <v>413</v>
      </c>
      <c r="AE298" s="50" t="s">
        <v>413</v>
      </c>
      <c r="AF298" s="130"/>
      <c r="AG298" s="131" t="s">
        <v>1636</v>
      </c>
    </row>
    <row r="299" spans="27:33" x14ac:dyDescent="0.35">
      <c r="AA299" s="51" t="s">
        <v>1144</v>
      </c>
      <c r="AB299" s="51" t="s">
        <v>4564</v>
      </c>
      <c r="AC299" s="128" t="s">
        <v>2092</v>
      </c>
      <c r="AD299" s="129" t="s">
        <v>2112</v>
      </c>
      <c r="AE299" s="50" t="s">
        <v>3492</v>
      </c>
      <c r="AF299" s="130">
        <v>17</v>
      </c>
      <c r="AG299" s="131">
        <v>1</v>
      </c>
    </row>
    <row r="300" spans="27:33" x14ac:dyDescent="0.35">
      <c r="AA300" s="51" t="s">
        <v>1144</v>
      </c>
      <c r="AB300" s="51" t="s">
        <v>4585</v>
      </c>
      <c r="AC300" s="128" t="s">
        <v>822</v>
      </c>
      <c r="AD300" s="129" t="s">
        <v>1666</v>
      </c>
      <c r="AE300" s="50" t="s">
        <v>2811</v>
      </c>
      <c r="AF300" s="130">
        <v>30</v>
      </c>
      <c r="AG300" s="131">
        <v>1</v>
      </c>
    </row>
    <row r="301" spans="27:33" x14ac:dyDescent="0.35">
      <c r="AA301" s="51" t="s">
        <v>1144</v>
      </c>
      <c r="AB301" s="51" t="s">
        <v>4606</v>
      </c>
      <c r="AC301" s="128" t="s">
        <v>413</v>
      </c>
      <c r="AD301" s="129" t="s">
        <v>413</v>
      </c>
      <c r="AE301" s="50" t="s">
        <v>413</v>
      </c>
      <c r="AF301" s="130"/>
      <c r="AG301" s="131" t="s">
        <v>1636</v>
      </c>
    </row>
    <row r="302" spans="27:33" x14ac:dyDescent="0.35">
      <c r="AA302" s="51" t="s">
        <v>1144</v>
      </c>
      <c r="AB302" s="51" t="s">
        <v>4627</v>
      </c>
      <c r="AC302" s="128" t="s">
        <v>413</v>
      </c>
      <c r="AD302" s="129" t="s">
        <v>413</v>
      </c>
      <c r="AE302" s="50" t="s">
        <v>413</v>
      </c>
      <c r="AF302" s="130"/>
      <c r="AG302" s="131" t="s">
        <v>1636</v>
      </c>
    </row>
    <row r="303" spans="27:33" x14ac:dyDescent="0.35">
      <c r="AA303" s="51" t="s">
        <v>1145</v>
      </c>
      <c r="AB303" s="51" t="s">
        <v>4563</v>
      </c>
      <c r="AC303" s="128" t="s">
        <v>413</v>
      </c>
      <c r="AD303" s="129" t="s">
        <v>413</v>
      </c>
      <c r="AE303" s="50" t="s">
        <v>413</v>
      </c>
      <c r="AF303" s="130"/>
      <c r="AG303" s="131" t="s">
        <v>1636</v>
      </c>
    </row>
    <row r="304" spans="27:33" x14ac:dyDescent="0.35">
      <c r="AA304" s="51" t="s">
        <v>1145</v>
      </c>
      <c r="AB304" s="51" t="s">
        <v>4584</v>
      </c>
      <c r="AC304" s="128" t="s">
        <v>413</v>
      </c>
      <c r="AD304" s="129" t="s">
        <v>413</v>
      </c>
      <c r="AE304" s="50" t="s">
        <v>413</v>
      </c>
      <c r="AF304" s="130"/>
      <c r="AG304" s="131" t="s">
        <v>1636</v>
      </c>
    </row>
    <row r="305" spans="27:33" x14ac:dyDescent="0.35">
      <c r="AA305" s="51" t="s">
        <v>1145</v>
      </c>
      <c r="AB305" s="51" t="s">
        <v>4605</v>
      </c>
      <c r="AC305" s="128" t="s">
        <v>413</v>
      </c>
      <c r="AD305" s="129" t="s">
        <v>413</v>
      </c>
      <c r="AE305" s="50" t="s">
        <v>413</v>
      </c>
      <c r="AF305" s="130"/>
      <c r="AG305" s="131" t="s">
        <v>1636</v>
      </c>
    </row>
    <row r="306" spans="27:33" x14ac:dyDescent="0.35">
      <c r="AA306" s="51" t="s">
        <v>1145</v>
      </c>
      <c r="AB306" s="51" t="s">
        <v>4626</v>
      </c>
      <c r="AC306" s="128" t="s">
        <v>413</v>
      </c>
      <c r="AD306" s="129" t="s">
        <v>413</v>
      </c>
      <c r="AE306" s="50" t="s">
        <v>413</v>
      </c>
      <c r="AF306" s="130"/>
      <c r="AG306" s="131" t="s">
        <v>1636</v>
      </c>
    </row>
    <row r="307" spans="27:33" x14ac:dyDescent="0.35">
      <c r="AA307" s="51" t="s">
        <v>1147</v>
      </c>
      <c r="AB307" s="51" t="s">
        <v>4576</v>
      </c>
      <c r="AC307" s="128" t="s">
        <v>824</v>
      </c>
      <c r="AD307" s="129" t="s">
        <v>2107</v>
      </c>
      <c r="AE307" s="50" t="s">
        <v>3174</v>
      </c>
      <c r="AF307" s="130">
        <v>30</v>
      </c>
      <c r="AG307" s="131">
        <v>1</v>
      </c>
    </row>
    <row r="308" spans="27:33" x14ac:dyDescent="0.35">
      <c r="AA308" s="51" t="s">
        <v>1147</v>
      </c>
      <c r="AB308" s="51" t="s">
        <v>4597</v>
      </c>
      <c r="AC308" s="128" t="s">
        <v>824</v>
      </c>
      <c r="AD308" s="129" t="s">
        <v>2107</v>
      </c>
      <c r="AE308" s="50" t="s">
        <v>3180</v>
      </c>
      <c r="AF308" s="130">
        <v>19</v>
      </c>
      <c r="AG308" s="131">
        <v>1</v>
      </c>
    </row>
    <row r="309" spans="27:33" x14ac:dyDescent="0.35">
      <c r="AA309" s="51" t="s">
        <v>1147</v>
      </c>
      <c r="AB309" s="51" t="s">
        <v>4618</v>
      </c>
      <c r="AC309" s="128" t="s">
        <v>413</v>
      </c>
      <c r="AD309" s="129" t="s">
        <v>413</v>
      </c>
      <c r="AE309" s="50" t="s">
        <v>413</v>
      </c>
      <c r="AF309" s="130"/>
      <c r="AG309" s="131" t="s">
        <v>1636</v>
      </c>
    </row>
    <row r="310" spans="27:33" x14ac:dyDescent="0.35">
      <c r="AA310" s="51" t="s">
        <v>1147</v>
      </c>
      <c r="AB310" s="51" t="s">
        <v>4639</v>
      </c>
      <c r="AC310" s="128" t="s">
        <v>413</v>
      </c>
      <c r="AD310" s="129" t="s">
        <v>413</v>
      </c>
      <c r="AE310" s="50" t="s">
        <v>413</v>
      </c>
      <c r="AF310" s="130"/>
      <c r="AG310" s="131" t="s">
        <v>1636</v>
      </c>
    </row>
    <row r="311" spans="27:33" x14ac:dyDescent="0.35">
      <c r="AA311" s="51" t="s">
        <v>1148</v>
      </c>
      <c r="AB311" s="51" t="s">
        <v>4575</v>
      </c>
      <c r="AC311" s="128" t="s">
        <v>2092</v>
      </c>
      <c r="AD311" s="129" t="s">
        <v>2112</v>
      </c>
      <c r="AE311" s="50" t="s">
        <v>2311</v>
      </c>
      <c r="AF311" s="130">
        <v>28</v>
      </c>
      <c r="AG311" s="131">
        <v>1</v>
      </c>
    </row>
    <row r="312" spans="27:33" x14ac:dyDescent="0.35">
      <c r="AA312" s="51" t="s">
        <v>1148</v>
      </c>
      <c r="AB312" s="51" t="s">
        <v>4596</v>
      </c>
      <c r="AC312" s="128" t="s">
        <v>1721</v>
      </c>
      <c r="AD312" s="129" t="s">
        <v>2098</v>
      </c>
      <c r="AE312" s="50" t="s">
        <v>2993</v>
      </c>
      <c r="AF312" s="130">
        <v>22</v>
      </c>
      <c r="AG312" s="131">
        <v>1</v>
      </c>
    </row>
    <row r="313" spans="27:33" x14ac:dyDescent="0.35">
      <c r="AA313" s="51" t="s">
        <v>1148</v>
      </c>
      <c r="AB313" s="51" t="s">
        <v>4617</v>
      </c>
      <c r="AC313" s="128" t="s">
        <v>413</v>
      </c>
      <c r="AD313" s="129" t="s">
        <v>413</v>
      </c>
      <c r="AE313" s="50" t="s">
        <v>413</v>
      </c>
      <c r="AF313" s="130"/>
      <c r="AG313" s="131" t="s">
        <v>1636</v>
      </c>
    </row>
    <row r="314" spans="27:33" x14ac:dyDescent="0.35">
      <c r="AA314" s="51" t="s">
        <v>1148</v>
      </c>
      <c r="AB314" s="51" t="s">
        <v>4638</v>
      </c>
      <c r="AC314" s="128" t="s">
        <v>413</v>
      </c>
      <c r="AD314" s="129" t="s">
        <v>413</v>
      </c>
      <c r="AE314" s="50" t="s">
        <v>413</v>
      </c>
      <c r="AF314" s="130"/>
      <c r="AG314" s="131" t="s">
        <v>1636</v>
      </c>
    </row>
    <row r="315" spans="27:33" x14ac:dyDescent="0.35">
      <c r="AA315" s="51" t="s">
        <v>1149</v>
      </c>
      <c r="AB315" s="51" t="s">
        <v>4574</v>
      </c>
      <c r="AC315" s="128" t="s">
        <v>1475</v>
      </c>
      <c r="AD315" s="129" t="s">
        <v>1631</v>
      </c>
      <c r="AE315" s="50" t="s">
        <v>3344</v>
      </c>
      <c r="AF315" s="130">
        <v>49</v>
      </c>
      <c r="AG315" s="131">
        <v>1</v>
      </c>
    </row>
    <row r="316" spans="27:33" x14ac:dyDescent="0.35">
      <c r="AA316" s="51" t="s">
        <v>1149</v>
      </c>
      <c r="AB316" s="51" t="s">
        <v>4595</v>
      </c>
      <c r="AC316" s="128" t="s">
        <v>413</v>
      </c>
      <c r="AD316" s="129" t="s">
        <v>413</v>
      </c>
      <c r="AE316" s="50" t="s">
        <v>413</v>
      </c>
      <c r="AF316" s="130"/>
      <c r="AG316" s="131" t="s">
        <v>1636</v>
      </c>
    </row>
    <row r="317" spans="27:33" x14ac:dyDescent="0.35">
      <c r="AA317" s="51" t="s">
        <v>1149</v>
      </c>
      <c r="AB317" s="51" t="s">
        <v>4616</v>
      </c>
      <c r="AC317" s="128" t="s">
        <v>413</v>
      </c>
      <c r="AD317" s="129" t="s">
        <v>413</v>
      </c>
      <c r="AE317" s="50" t="s">
        <v>413</v>
      </c>
      <c r="AF317" s="130"/>
      <c r="AG317" s="131" t="s">
        <v>1636</v>
      </c>
    </row>
    <row r="318" spans="27:33" x14ac:dyDescent="0.35">
      <c r="AA318" s="51" t="s">
        <v>1149</v>
      </c>
      <c r="AB318" s="51" t="s">
        <v>4637</v>
      </c>
      <c r="AC318" s="128" t="s">
        <v>413</v>
      </c>
      <c r="AD318" s="129" t="s">
        <v>413</v>
      </c>
      <c r="AE318" s="50" t="s">
        <v>413</v>
      </c>
      <c r="AF318" s="130"/>
      <c r="AG318" s="131" t="s">
        <v>1636</v>
      </c>
    </row>
    <row r="319" spans="27:33" x14ac:dyDescent="0.35">
      <c r="AA319" s="51" t="s">
        <v>1151</v>
      </c>
      <c r="AB319" s="51" t="s">
        <v>4573</v>
      </c>
      <c r="AC319" s="128" t="s">
        <v>837</v>
      </c>
      <c r="AD319" s="129" t="s">
        <v>1117</v>
      </c>
      <c r="AE319" s="50" t="s">
        <v>2590</v>
      </c>
      <c r="AF319" s="130">
        <v>19</v>
      </c>
      <c r="AG319" s="131">
        <v>1</v>
      </c>
    </row>
    <row r="320" spans="27:33" x14ac:dyDescent="0.35">
      <c r="AA320" s="51" t="s">
        <v>1151</v>
      </c>
      <c r="AB320" s="51" t="s">
        <v>4594</v>
      </c>
      <c r="AC320" s="128" t="s">
        <v>837</v>
      </c>
      <c r="AD320" s="129" t="s">
        <v>1117</v>
      </c>
      <c r="AE320" s="50" t="s">
        <v>3185</v>
      </c>
      <c r="AF320" s="130">
        <v>25</v>
      </c>
      <c r="AG320" s="131">
        <v>1</v>
      </c>
    </row>
    <row r="321" spans="27:33" x14ac:dyDescent="0.35">
      <c r="AA321" s="51" t="s">
        <v>1151</v>
      </c>
      <c r="AB321" s="51" t="s">
        <v>4615</v>
      </c>
      <c r="AC321" s="128" t="s">
        <v>413</v>
      </c>
      <c r="AD321" s="129" t="s">
        <v>413</v>
      </c>
      <c r="AE321" s="50" t="s">
        <v>413</v>
      </c>
      <c r="AF321" s="130"/>
      <c r="AG321" s="131" t="s">
        <v>1636</v>
      </c>
    </row>
    <row r="322" spans="27:33" x14ac:dyDescent="0.35">
      <c r="AA322" s="51" t="s">
        <v>1151</v>
      </c>
      <c r="AB322" s="51" t="s">
        <v>4636</v>
      </c>
      <c r="AC322" s="128" t="s">
        <v>413</v>
      </c>
      <c r="AD322" s="129" t="s">
        <v>413</v>
      </c>
      <c r="AE322" s="50" t="s">
        <v>413</v>
      </c>
      <c r="AF322" s="130"/>
      <c r="AG322" s="131" t="s">
        <v>1636</v>
      </c>
    </row>
    <row r="323" spans="27:33" x14ac:dyDescent="0.35">
      <c r="AA323" s="51" t="s">
        <v>1152</v>
      </c>
      <c r="AB323" s="51" t="s">
        <v>4572</v>
      </c>
      <c r="AC323" s="128" t="s">
        <v>1475</v>
      </c>
      <c r="AD323" s="129" t="s">
        <v>1631</v>
      </c>
      <c r="AE323" s="50" t="s">
        <v>3346</v>
      </c>
      <c r="AF323" s="130">
        <v>47</v>
      </c>
      <c r="AG323" s="131">
        <v>1</v>
      </c>
    </row>
    <row r="324" spans="27:33" x14ac:dyDescent="0.35">
      <c r="AA324" s="51" t="s">
        <v>1152</v>
      </c>
      <c r="AB324" s="51" t="s">
        <v>4593</v>
      </c>
      <c r="AC324" s="128" t="s">
        <v>413</v>
      </c>
      <c r="AD324" s="129" t="s">
        <v>413</v>
      </c>
      <c r="AE324" s="50" t="s">
        <v>413</v>
      </c>
      <c r="AF324" s="130"/>
      <c r="AG324" s="131" t="s">
        <v>1636</v>
      </c>
    </row>
    <row r="325" spans="27:33" x14ac:dyDescent="0.35">
      <c r="AA325" s="51" t="s">
        <v>1152</v>
      </c>
      <c r="AB325" s="51" t="s">
        <v>4614</v>
      </c>
      <c r="AC325" s="128" t="s">
        <v>413</v>
      </c>
      <c r="AD325" s="129" t="s">
        <v>413</v>
      </c>
      <c r="AE325" s="50" t="s">
        <v>413</v>
      </c>
      <c r="AF325" s="130"/>
      <c r="AG325" s="131" t="s">
        <v>1636</v>
      </c>
    </row>
    <row r="326" spans="27:33" x14ac:dyDescent="0.35">
      <c r="AA326" s="51" t="s">
        <v>1152</v>
      </c>
      <c r="AB326" s="51" t="s">
        <v>4635</v>
      </c>
      <c r="AC326" s="128" t="s">
        <v>413</v>
      </c>
      <c r="AD326" s="129" t="s">
        <v>413</v>
      </c>
      <c r="AE326" s="50" t="s">
        <v>413</v>
      </c>
      <c r="AF326" s="130"/>
      <c r="AG326" s="131" t="s">
        <v>1636</v>
      </c>
    </row>
    <row r="327" spans="27:33" x14ac:dyDescent="0.35">
      <c r="AA327" s="51" t="s">
        <v>1154</v>
      </c>
      <c r="AB327" s="51" t="s">
        <v>4571</v>
      </c>
      <c r="AC327" s="128" t="s">
        <v>2092</v>
      </c>
      <c r="AD327" s="129" t="s">
        <v>2112</v>
      </c>
      <c r="AE327" s="50" t="s">
        <v>3348</v>
      </c>
      <c r="AF327" s="130">
        <v>48</v>
      </c>
      <c r="AG327" s="131">
        <v>1</v>
      </c>
    </row>
    <row r="328" spans="27:33" x14ac:dyDescent="0.35">
      <c r="AA328" s="51" t="s">
        <v>1154</v>
      </c>
      <c r="AB328" s="51" t="s">
        <v>4592</v>
      </c>
      <c r="AC328" s="128" t="s">
        <v>413</v>
      </c>
      <c r="AD328" s="129" t="s">
        <v>413</v>
      </c>
      <c r="AE328" s="50" t="s">
        <v>413</v>
      </c>
      <c r="AF328" s="130"/>
      <c r="AG328" s="131" t="s">
        <v>1636</v>
      </c>
    </row>
    <row r="329" spans="27:33" x14ac:dyDescent="0.35">
      <c r="AA329" s="51" t="s">
        <v>1154</v>
      </c>
      <c r="AB329" s="51" t="s">
        <v>4613</v>
      </c>
      <c r="AC329" s="128" t="s">
        <v>413</v>
      </c>
      <c r="AD329" s="129" t="s">
        <v>413</v>
      </c>
      <c r="AE329" s="50" t="s">
        <v>413</v>
      </c>
      <c r="AF329" s="130"/>
      <c r="AG329" s="131" t="s">
        <v>1636</v>
      </c>
    </row>
    <row r="330" spans="27:33" x14ac:dyDescent="0.35">
      <c r="AA330" s="51" t="s">
        <v>1154</v>
      </c>
      <c r="AB330" s="51" t="s">
        <v>4634</v>
      </c>
      <c r="AC330" s="128" t="s">
        <v>413</v>
      </c>
      <c r="AD330" s="129" t="s">
        <v>413</v>
      </c>
      <c r="AE330" s="50" t="s">
        <v>413</v>
      </c>
      <c r="AF330" s="130"/>
      <c r="AG330" s="131" t="s">
        <v>1636</v>
      </c>
    </row>
    <row r="331" spans="27:33" x14ac:dyDescent="0.35">
      <c r="AA331" s="51" t="s">
        <v>1155</v>
      </c>
      <c r="AB331" s="51" t="s">
        <v>4570</v>
      </c>
      <c r="AC331" s="128" t="s">
        <v>413</v>
      </c>
      <c r="AD331" s="129" t="s">
        <v>413</v>
      </c>
      <c r="AE331" s="50" t="s">
        <v>413</v>
      </c>
      <c r="AF331" s="130"/>
      <c r="AG331" s="131" t="s">
        <v>1636</v>
      </c>
    </row>
    <row r="332" spans="27:33" x14ac:dyDescent="0.35">
      <c r="AA332" s="51" t="s">
        <v>1155</v>
      </c>
      <c r="AB332" s="51" t="s">
        <v>4591</v>
      </c>
      <c r="AC332" s="128" t="s">
        <v>413</v>
      </c>
      <c r="AD332" s="129" t="s">
        <v>413</v>
      </c>
      <c r="AE332" s="50" t="s">
        <v>413</v>
      </c>
      <c r="AF332" s="130"/>
      <c r="AG332" s="131" t="s">
        <v>1636</v>
      </c>
    </row>
    <row r="333" spans="27:33" x14ac:dyDescent="0.35">
      <c r="AA333" s="51" t="s">
        <v>1155</v>
      </c>
      <c r="AB333" s="51" t="s">
        <v>4612</v>
      </c>
      <c r="AC333" s="128" t="s">
        <v>413</v>
      </c>
      <c r="AD333" s="129" t="s">
        <v>413</v>
      </c>
      <c r="AE333" s="50" t="s">
        <v>413</v>
      </c>
      <c r="AF333" s="130"/>
      <c r="AG333" s="131" t="s">
        <v>1636</v>
      </c>
    </row>
    <row r="334" spans="27:33" x14ac:dyDescent="0.35">
      <c r="AA334" s="51" t="s">
        <v>1155</v>
      </c>
      <c r="AB334" s="51" t="s">
        <v>4633</v>
      </c>
      <c r="AC334" s="128" t="s">
        <v>413</v>
      </c>
      <c r="AD334" s="129" t="s">
        <v>413</v>
      </c>
      <c r="AE334" s="50" t="s">
        <v>413</v>
      </c>
      <c r="AF334" s="130"/>
      <c r="AG334" s="131" t="s">
        <v>1636</v>
      </c>
    </row>
    <row r="335" spans="27:33" x14ac:dyDescent="0.35">
      <c r="AA335" s="51" t="s">
        <v>1157</v>
      </c>
      <c r="AB335" s="51" t="s">
        <v>4583</v>
      </c>
      <c r="AC335" s="128" t="s">
        <v>2092</v>
      </c>
      <c r="AD335" s="129" t="s">
        <v>2111</v>
      </c>
      <c r="AE335" s="50" t="s">
        <v>3493</v>
      </c>
      <c r="AF335" s="130">
        <v>10</v>
      </c>
      <c r="AG335" s="131">
        <v>1</v>
      </c>
    </row>
    <row r="336" spans="27:33" x14ac:dyDescent="0.35">
      <c r="AA336" s="51" t="s">
        <v>1157</v>
      </c>
      <c r="AB336" s="51" t="s">
        <v>4604</v>
      </c>
      <c r="AC336" s="128" t="s">
        <v>1477</v>
      </c>
      <c r="AD336" s="129" t="s">
        <v>3144</v>
      </c>
      <c r="AE336" s="50" t="s">
        <v>2998</v>
      </c>
      <c r="AF336" s="130">
        <v>37</v>
      </c>
      <c r="AG336" s="131">
        <v>1</v>
      </c>
    </row>
    <row r="337" spans="27:33" x14ac:dyDescent="0.35">
      <c r="AA337" s="51" t="s">
        <v>1157</v>
      </c>
      <c r="AB337" s="51" t="s">
        <v>4625</v>
      </c>
      <c r="AC337" s="128" t="s">
        <v>413</v>
      </c>
      <c r="AD337" s="129" t="s">
        <v>413</v>
      </c>
      <c r="AE337" s="50" t="s">
        <v>413</v>
      </c>
      <c r="AF337" s="130"/>
      <c r="AG337" s="131" t="s">
        <v>1636</v>
      </c>
    </row>
    <row r="338" spans="27:33" x14ac:dyDescent="0.35">
      <c r="AA338" s="51" t="s">
        <v>1157</v>
      </c>
      <c r="AB338" s="51" t="s">
        <v>4646</v>
      </c>
      <c r="AC338" s="128" t="s">
        <v>413</v>
      </c>
      <c r="AD338" s="129" t="s">
        <v>413</v>
      </c>
      <c r="AE338" s="50" t="s">
        <v>413</v>
      </c>
      <c r="AF338" s="130"/>
      <c r="AG338" s="131" t="s">
        <v>1636</v>
      </c>
    </row>
    <row r="339" spans="27:33" x14ac:dyDescent="0.35">
      <c r="AA339" s="51" t="s">
        <v>1159</v>
      </c>
      <c r="AB339" s="51" t="s">
        <v>4582</v>
      </c>
      <c r="AC339" s="128" t="s">
        <v>1475</v>
      </c>
      <c r="AD339" s="129" t="s">
        <v>1631</v>
      </c>
      <c r="AE339" s="50" t="s">
        <v>3494</v>
      </c>
      <c r="AF339" s="130">
        <v>31</v>
      </c>
      <c r="AG339" s="131">
        <v>1</v>
      </c>
    </row>
    <row r="340" spans="27:33" x14ac:dyDescent="0.35">
      <c r="AA340" s="51" t="s">
        <v>1159</v>
      </c>
      <c r="AB340" s="51" t="s">
        <v>4603</v>
      </c>
      <c r="AC340" s="128" t="s">
        <v>1475</v>
      </c>
      <c r="AD340" s="129" t="s">
        <v>1631</v>
      </c>
      <c r="AE340" s="50" t="s">
        <v>3495</v>
      </c>
      <c r="AF340" s="130">
        <v>18</v>
      </c>
      <c r="AG340" s="131">
        <v>1</v>
      </c>
    </row>
    <row r="341" spans="27:33" x14ac:dyDescent="0.35">
      <c r="AA341" s="51" t="s">
        <v>1159</v>
      </c>
      <c r="AB341" s="51" t="s">
        <v>4624</v>
      </c>
      <c r="AC341" s="128" t="s">
        <v>413</v>
      </c>
      <c r="AD341" s="129" t="s">
        <v>413</v>
      </c>
      <c r="AE341" s="50" t="s">
        <v>413</v>
      </c>
      <c r="AF341" s="130"/>
      <c r="AG341" s="131" t="s">
        <v>1636</v>
      </c>
    </row>
    <row r="342" spans="27:33" x14ac:dyDescent="0.35">
      <c r="AA342" s="51" t="s">
        <v>1159</v>
      </c>
      <c r="AB342" s="51" t="s">
        <v>4645</v>
      </c>
      <c r="AC342" s="128" t="s">
        <v>413</v>
      </c>
      <c r="AD342" s="129" t="s">
        <v>413</v>
      </c>
      <c r="AE342" s="50" t="s">
        <v>413</v>
      </c>
      <c r="AF342" s="130"/>
      <c r="AG342" s="131" t="s">
        <v>1636</v>
      </c>
    </row>
    <row r="343" spans="27:33" x14ac:dyDescent="0.35">
      <c r="AA343" s="51" t="s">
        <v>1160</v>
      </c>
      <c r="AB343" s="51" t="s">
        <v>4581</v>
      </c>
      <c r="AC343" s="128" t="s">
        <v>1475</v>
      </c>
      <c r="AD343" s="129" t="s">
        <v>1631</v>
      </c>
      <c r="AE343" s="50" t="s">
        <v>3495</v>
      </c>
      <c r="AF343" s="130">
        <v>7</v>
      </c>
      <c r="AG343" s="131">
        <v>1</v>
      </c>
    </row>
    <row r="344" spans="27:33" x14ac:dyDescent="0.35">
      <c r="AA344" s="51" t="s">
        <v>1160</v>
      </c>
      <c r="AB344" s="51" t="s">
        <v>4602</v>
      </c>
      <c r="AC344" s="128" t="s">
        <v>832</v>
      </c>
      <c r="AD344" s="129" t="s">
        <v>1111</v>
      </c>
      <c r="AE344" s="50" t="s">
        <v>2058</v>
      </c>
      <c r="AF344" s="130">
        <v>26</v>
      </c>
      <c r="AG344" s="131">
        <v>1</v>
      </c>
    </row>
    <row r="345" spans="27:33" x14ac:dyDescent="0.35">
      <c r="AA345" s="51" t="s">
        <v>1160</v>
      </c>
      <c r="AB345" s="51" t="s">
        <v>4623</v>
      </c>
      <c r="AC345" s="128" t="s">
        <v>829</v>
      </c>
      <c r="AD345" s="129" t="s">
        <v>1051</v>
      </c>
      <c r="AE345" s="50" t="s">
        <v>3480</v>
      </c>
      <c r="AF345" s="130">
        <v>7</v>
      </c>
      <c r="AG345" s="131">
        <v>1</v>
      </c>
    </row>
    <row r="346" spans="27:33" x14ac:dyDescent="0.35">
      <c r="AA346" s="51" t="s">
        <v>1160</v>
      </c>
      <c r="AB346" s="51" t="s">
        <v>4644</v>
      </c>
      <c r="AC346" s="128" t="s">
        <v>413</v>
      </c>
      <c r="AD346" s="129" t="s">
        <v>413</v>
      </c>
      <c r="AE346" s="50" t="s">
        <v>413</v>
      </c>
      <c r="AF346" s="130"/>
      <c r="AG346" s="131" t="s">
        <v>1636</v>
      </c>
    </row>
    <row r="347" spans="27:33" x14ac:dyDescent="0.35">
      <c r="AA347" s="51" t="s">
        <v>1161</v>
      </c>
      <c r="AB347" s="51" t="s">
        <v>4580</v>
      </c>
      <c r="AC347" s="128" t="s">
        <v>824</v>
      </c>
      <c r="AD347" s="129" t="s">
        <v>2107</v>
      </c>
      <c r="AE347" s="50" t="s">
        <v>3180</v>
      </c>
      <c r="AF347" s="130">
        <v>7</v>
      </c>
      <c r="AG347" s="131">
        <v>1</v>
      </c>
    </row>
    <row r="348" spans="27:33" x14ac:dyDescent="0.35">
      <c r="AA348" s="51" t="s">
        <v>1161</v>
      </c>
      <c r="AB348" s="51" t="s">
        <v>4601</v>
      </c>
      <c r="AC348" s="128" t="s">
        <v>822</v>
      </c>
      <c r="AD348" s="129" t="s">
        <v>1666</v>
      </c>
      <c r="AE348" s="50" t="s">
        <v>3496</v>
      </c>
      <c r="AF348" s="130">
        <v>41</v>
      </c>
      <c r="AG348" s="131">
        <v>1</v>
      </c>
    </row>
    <row r="349" spans="27:33" x14ac:dyDescent="0.35">
      <c r="AA349" s="51" t="s">
        <v>1161</v>
      </c>
      <c r="AB349" s="51" t="s">
        <v>4622</v>
      </c>
      <c r="AC349" s="128" t="s">
        <v>413</v>
      </c>
      <c r="AD349" s="129" t="s">
        <v>413</v>
      </c>
      <c r="AE349" s="50" t="s">
        <v>413</v>
      </c>
      <c r="AF349" s="130"/>
      <c r="AG349" s="131" t="s">
        <v>1636</v>
      </c>
    </row>
    <row r="350" spans="27:33" x14ac:dyDescent="0.35">
      <c r="AA350" s="51" t="s">
        <v>1161</v>
      </c>
      <c r="AB350" s="51" t="s">
        <v>4643</v>
      </c>
      <c r="AC350" s="128" t="s">
        <v>413</v>
      </c>
      <c r="AD350" s="129" t="s">
        <v>413</v>
      </c>
      <c r="AE350" s="50" t="s">
        <v>413</v>
      </c>
      <c r="AF350" s="130"/>
      <c r="AG350" s="131" t="s">
        <v>1636</v>
      </c>
    </row>
    <row r="351" spans="27:33" x14ac:dyDescent="0.35">
      <c r="AA351" s="51" t="s">
        <v>1162</v>
      </c>
      <c r="AB351" s="51" t="s">
        <v>4579</v>
      </c>
      <c r="AC351" s="128" t="s">
        <v>822</v>
      </c>
      <c r="AD351" s="129" t="s">
        <v>1666</v>
      </c>
      <c r="AE351" s="50" t="s">
        <v>2972</v>
      </c>
      <c r="AF351" s="130">
        <v>14</v>
      </c>
      <c r="AG351" s="131">
        <v>1</v>
      </c>
    </row>
    <row r="352" spans="27:33" x14ac:dyDescent="0.35">
      <c r="AA352" s="51" t="s">
        <v>1162</v>
      </c>
      <c r="AB352" s="51" t="s">
        <v>4600</v>
      </c>
      <c r="AC352" s="128" t="s">
        <v>1475</v>
      </c>
      <c r="AD352" s="129" t="s">
        <v>1631</v>
      </c>
      <c r="AE352" s="50" t="s">
        <v>2579</v>
      </c>
      <c r="AF352" s="130">
        <v>35</v>
      </c>
      <c r="AG352" s="131">
        <v>1</v>
      </c>
    </row>
    <row r="353" spans="27:33" x14ac:dyDescent="0.35">
      <c r="AA353" s="51" t="s">
        <v>1162</v>
      </c>
      <c r="AB353" s="51" t="s">
        <v>4621</v>
      </c>
      <c r="AC353" s="128" t="s">
        <v>413</v>
      </c>
      <c r="AD353" s="129" t="s">
        <v>413</v>
      </c>
      <c r="AE353" s="50" t="s">
        <v>413</v>
      </c>
      <c r="AF353" s="130"/>
      <c r="AG353" s="131" t="s">
        <v>1636</v>
      </c>
    </row>
    <row r="354" spans="27:33" x14ac:dyDescent="0.35">
      <c r="AA354" s="51" t="s">
        <v>1162</v>
      </c>
      <c r="AB354" s="51" t="s">
        <v>4642</v>
      </c>
      <c r="AC354" s="128" t="s">
        <v>413</v>
      </c>
      <c r="AD354" s="129" t="s">
        <v>413</v>
      </c>
      <c r="AE354" s="50" t="s">
        <v>413</v>
      </c>
      <c r="AF354" s="130"/>
      <c r="AG354" s="131" t="s">
        <v>1636</v>
      </c>
    </row>
    <row r="355" spans="27:33" x14ac:dyDescent="0.35">
      <c r="AA355" s="51" t="s">
        <v>1163</v>
      </c>
      <c r="AB355" s="51" t="s">
        <v>4578</v>
      </c>
      <c r="AC355" s="128" t="s">
        <v>2607</v>
      </c>
      <c r="AD355" s="129" t="s">
        <v>2791</v>
      </c>
      <c r="AE355" s="50" t="s">
        <v>3497</v>
      </c>
      <c r="AF355" s="130">
        <v>7</v>
      </c>
      <c r="AG355" s="131">
        <v>1</v>
      </c>
    </row>
    <row r="356" spans="27:33" x14ac:dyDescent="0.35">
      <c r="AA356" s="51" t="s">
        <v>1163</v>
      </c>
      <c r="AB356" s="51" t="s">
        <v>4599</v>
      </c>
      <c r="AC356" s="128" t="s">
        <v>2092</v>
      </c>
      <c r="AD356" s="129" t="s">
        <v>2112</v>
      </c>
      <c r="AE356" s="50" t="s">
        <v>3498</v>
      </c>
      <c r="AF356" s="130">
        <v>38</v>
      </c>
      <c r="AG356" s="131">
        <v>1</v>
      </c>
    </row>
    <row r="357" spans="27:33" x14ac:dyDescent="0.35">
      <c r="AA357" s="51" t="s">
        <v>1163</v>
      </c>
      <c r="AB357" s="51" t="s">
        <v>4620</v>
      </c>
      <c r="AC357" s="128" t="s">
        <v>413</v>
      </c>
      <c r="AD357" s="129" t="s">
        <v>413</v>
      </c>
      <c r="AE357" s="50" t="s">
        <v>413</v>
      </c>
      <c r="AF357" s="130"/>
      <c r="AG357" s="131" t="s">
        <v>1636</v>
      </c>
    </row>
    <row r="358" spans="27:33" x14ac:dyDescent="0.35">
      <c r="AA358" s="51" t="s">
        <v>1163</v>
      </c>
      <c r="AB358" s="51" t="s">
        <v>4641</v>
      </c>
      <c r="AC358" s="128" t="s">
        <v>413</v>
      </c>
      <c r="AD358" s="129" t="s">
        <v>413</v>
      </c>
      <c r="AE358" s="50" t="s">
        <v>413</v>
      </c>
      <c r="AF358" s="130"/>
      <c r="AG358" s="131" t="s">
        <v>1636</v>
      </c>
    </row>
    <row r="359" spans="27:33" x14ac:dyDescent="0.35">
      <c r="AA359" s="51" t="s">
        <v>1164</v>
      </c>
      <c r="AB359" s="51" t="s">
        <v>4577</v>
      </c>
      <c r="AC359" s="128" t="s">
        <v>413</v>
      </c>
      <c r="AD359" s="129" t="s">
        <v>413</v>
      </c>
      <c r="AE359" s="50" t="s">
        <v>413</v>
      </c>
      <c r="AF359" s="130"/>
      <c r="AG359" s="131" t="s">
        <v>1636</v>
      </c>
    </row>
    <row r="360" spans="27:33" x14ac:dyDescent="0.35">
      <c r="AA360" s="51" t="s">
        <v>1164</v>
      </c>
      <c r="AB360" s="51" t="s">
        <v>4598</v>
      </c>
      <c r="AC360" s="128" t="s">
        <v>413</v>
      </c>
      <c r="AD360" s="129" t="s">
        <v>413</v>
      </c>
      <c r="AE360" s="50" t="s">
        <v>413</v>
      </c>
      <c r="AF360" s="130"/>
      <c r="AG360" s="131" t="s">
        <v>1636</v>
      </c>
    </row>
    <row r="361" spans="27:33" x14ac:dyDescent="0.35">
      <c r="AA361" s="51" t="s">
        <v>1164</v>
      </c>
      <c r="AB361" s="51" t="s">
        <v>4619</v>
      </c>
      <c r="AC361" s="128" t="s">
        <v>413</v>
      </c>
      <c r="AD361" s="129" t="s">
        <v>413</v>
      </c>
      <c r="AE361" s="50" t="s">
        <v>413</v>
      </c>
      <c r="AF361" s="130"/>
      <c r="AG361" s="131" t="s">
        <v>1636</v>
      </c>
    </row>
    <row r="362" spans="27:33" x14ac:dyDescent="0.35">
      <c r="AA362" s="51" t="s">
        <v>1164</v>
      </c>
      <c r="AB362" s="51" t="s">
        <v>4640</v>
      </c>
      <c r="AC362" s="128" t="s">
        <v>413</v>
      </c>
      <c r="AD362" s="129" t="s">
        <v>413</v>
      </c>
      <c r="AE362" s="50" t="s">
        <v>413</v>
      </c>
      <c r="AF362" s="130"/>
      <c r="AG362" s="131" t="s">
        <v>1636</v>
      </c>
    </row>
    <row r="363" spans="27:33" x14ac:dyDescent="0.35">
      <c r="AA363" s="51" t="s">
        <v>585</v>
      </c>
      <c r="AB363" s="51" t="s">
        <v>4485</v>
      </c>
      <c r="AC363" s="128" t="s">
        <v>1477</v>
      </c>
      <c r="AD363" s="129" t="s">
        <v>3144</v>
      </c>
      <c r="AE363" s="50" t="s">
        <v>2970</v>
      </c>
      <c r="AF363" s="130">
        <v>40</v>
      </c>
      <c r="AG363" s="131">
        <v>1</v>
      </c>
    </row>
    <row r="364" spans="27:33" x14ac:dyDescent="0.35">
      <c r="AA364" s="51" t="s">
        <v>585</v>
      </c>
      <c r="AB364" s="51" t="s">
        <v>4506</v>
      </c>
      <c r="AC364" s="51" t="s">
        <v>413</v>
      </c>
      <c r="AD364" s="129" t="s">
        <v>413</v>
      </c>
      <c r="AE364" s="50" t="s">
        <v>413</v>
      </c>
      <c r="AF364" s="130"/>
      <c r="AG364" s="131" t="s">
        <v>1636</v>
      </c>
    </row>
    <row r="365" spans="27:33" x14ac:dyDescent="0.35">
      <c r="AA365" s="51" t="s">
        <v>585</v>
      </c>
      <c r="AB365" s="51" t="s">
        <v>4527</v>
      </c>
      <c r="AC365" s="51" t="s">
        <v>413</v>
      </c>
      <c r="AD365" s="129" t="s">
        <v>413</v>
      </c>
      <c r="AE365" s="50" t="s">
        <v>413</v>
      </c>
      <c r="AF365" s="130"/>
      <c r="AG365" s="131" t="s">
        <v>1636</v>
      </c>
    </row>
    <row r="366" spans="27:33" x14ac:dyDescent="0.35">
      <c r="AA366" s="51" t="s">
        <v>585</v>
      </c>
      <c r="AB366" s="51" t="s">
        <v>4548</v>
      </c>
      <c r="AC366" s="51" t="s">
        <v>413</v>
      </c>
      <c r="AD366" s="129" t="s">
        <v>413</v>
      </c>
      <c r="AE366" s="50" t="s">
        <v>413</v>
      </c>
      <c r="AF366" s="130"/>
      <c r="AG366" s="131" t="s">
        <v>1636</v>
      </c>
    </row>
    <row r="367" spans="27:33" x14ac:dyDescent="0.35">
      <c r="AA367" s="51" t="s">
        <v>1165</v>
      </c>
      <c r="AB367" s="51" t="s">
        <v>4484</v>
      </c>
      <c r="AC367" s="51" t="s">
        <v>2092</v>
      </c>
      <c r="AD367" s="129" t="s">
        <v>2112</v>
      </c>
      <c r="AE367" s="50" t="s">
        <v>3190</v>
      </c>
      <c r="AF367" s="130">
        <v>52</v>
      </c>
      <c r="AG367" s="131">
        <v>1</v>
      </c>
    </row>
    <row r="368" spans="27:33" x14ac:dyDescent="0.35">
      <c r="AA368" s="51" t="s">
        <v>1165</v>
      </c>
      <c r="AB368" s="51" t="s">
        <v>4505</v>
      </c>
      <c r="AC368" s="51" t="s">
        <v>413</v>
      </c>
      <c r="AD368" s="129" t="s">
        <v>413</v>
      </c>
      <c r="AE368" s="50" t="s">
        <v>413</v>
      </c>
      <c r="AF368" s="130"/>
      <c r="AG368" s="131" t="s">
        <v>1636</v>
      </c>
    </row>
    <row r="369" spans="27:33" x14ac:dyDescent="0.35">
      <c r="AA369" s="51" t="s">
        <v>1165</v>
      </c>
      <c r="AB369" s="51" t="s">
        <v>4526</v>
      </c>
      <c r="AC369" s="51" t="s">
        <v>413</v>
      </c>
      <c r="AD369" s="129" t="s">
        <v>413</v>
      </c>
      <c r="AE369" s="50" t="s">
        <v>413</v>
      </c>
      <c r="AF369" s="130"/>
      <c r="AG369" s="131" t="s">
        <v>1636</v>
      </c>
    </row>
    <row r="370" spans="27:33" x14ac:dyDescent="0.35">
      <c r="AA370" s="51" t="s">
        <v>1165</v>
      </c>
      <c r="AB370" s="51" t="s">
        <v>4547</v>
      </c>
      <c r="AC370" s="51" t="s">
        <v>413</v>
      </c>
      <c r="AD370" s="129" t="s">
        <v>413</v>
      </c>
      <c r="AE370" s="50" t="s">
        <v>413</v>
      </c>
      <c r="AF370" s="130"/>
      <c r="AG370" s="131" t="s">
        <v>1636</v>
      </c>
    </row>
    <row r="371" spans="27:33" x14ac:dyDescent="0.35">
      <c r="AA371" s="51" t="s">
        <v>1166</v>
      </c>
      <c r="AB371" s="51" t="s">
        <v>4483</v>
      </c>
      <c r="AC371" s="51" t="s">
        <v>1477</v>
      </c>
      <c r="AD371" s="129" t="s">
        <v>3144</v>
      </c>
      <c r="AE371" s="50" t="s">
        <v>3474</v>
      </c>
      <c r="AF371" s="130">
        <v>16</v>
      </c>
      <c r="AG371" s="131">
        <v>1</v>
      </c>
    </row>
    <row r="372" spans="27:33" x14ac:dyDescent="0.35">
      <c r="AA372" s="51" t="s">
        <v>1166</v>
      </c>
      <c r="AB372" s="51" t="s">
        <v>4504</v>
      </c>
      <c r="AC372" s="51" t="s">
        <v>1477</v>
      </c>
      <c r="AD372" s="129" t="s">
        <v>3144</v>
      </c>
      <c r="AE372" s="50" t="s">
        <v>3475</v>
      </c>
      <c r="AF372" s="130">
        <v>20</v>
      </c>
      <c r="AG372" s="131">
        <v>1</v>
      </c>
    </row>
    <row r="373" spans="27:33" x14ac:dyDescent="0.35">
      <c r="AA373" s="51" t="s">
        <v>1166</v>
      </c>
      <c r="AB373" s="51" t="s">
        <v>4525</v>
      </c>
      <c r="AC373" s="51" t="s">
        <v>2607</v>
      </c>
      <c r="AD373" s="129" t="s">
        <v>2791</v>
      </c>
      <c r="AE373" s="50" t="s">
        <v>3476</v>
      </c>
      <c r="AF373" s="130">
        <v>9</v>
      </c>
      <c r="AG373" s="131">
        <v>1</v>
      </c>
    </row>
    <row r="374" spans="27:33" x14ac:dyDescent="0.35">
      <c r="AA374" s="51" t="s">
        <v>1166</v>
      </c>
      <c r="AB374" s="51" t="s">
        <v>4546</v>
      </c>
      <c r="AC374" s="51" t="s">
        <v>413</v>
      </c>
      <c r="AD374" s="129" t="s">
        <v>413</v>
      </c>
      <c r="AE374" s="50" t="s">
        <v>413</v>
      </c>
      <c r="AF374" s="130"/>
      <c r="AG374" s="131" t="s">
        <v>1636</v>
      </c>
    </row>
    <row r="375" spans="27:33" x14ac:dyDescent="0.35">
      <c r="AA375" s="51" t="s">
        <v>1167</v>
      </c>
      <c r="AB375" s="51" t="s">
        <v>4482</v>
      </c>
      <c r="AC375" s="51" t="s">
        <v>829</v>
      </c>
      <c r="AD375" s="129" t="s">
        <v>1083</v>
      </c>
      <c r="AE375" s="135" t="s">
        <v>3184</v>
      </c>
      <c r="AF375" s="136">
        <v>28</v>
      </c>
      <c r="AG375" s="131">
        <v>1</v>
      </c>
    </row>
    <row r="376" spans="27:33" x14ac:dyDescent="0.35">
      <c r="AA376" s="51" t="s">
        <v>1167</v>
      </c>
      <c r="AB376" s="51" t="s">
        <v>4503</v>
      </c>
      <c r="AC376" s="51" t="s">
        <v>829</v>
      </c>
      <c r="AD376" s="129" t="s">
        <v>1051</v>
      </c>
      <c r="AE376" s="50" t="s">
        <v>3477</v>
      </c>
      <c r="AF376" s="130">
        <v>9</v>
      </c>
      <c r="AG376" s="131">
        <v>1</v>
      </c>
    </row>
    <row r="377" spans="27:33" x14ac:dyDescent="0.35">
      <c r="AA377" s="51" t="s">
        <v>1167</v>
      </c>
      <c r="AB377" s="51" t="s">
        <v>4524</v>
      </c>
      <c r="AC377" s="51" t="s">
        <v>413</v>
      </c>
      <c r="AD377" s="129" t="s">
        <v>413</v>
      </c>
      <c r="AE377" s="50" t="s">
        <v>413</v>
      </c>
      <c r="AF377" s="130"/>
      <c r="AG377" s="131" t="s">
        <v>1636</v>
      </c>
    </row>
    <row r="378" spans="27:33" x14ac:dyDescent="0.35">
      <c r="AA378" s="51" t="s">
        <v>1167</v>
      </c>
      <c r="AB378" s="51" t="s">
        <v>4545</v>
      </c>
      <c r="AC378" s="51" t="s">
        <v>413</v>
      </c>
      <c r="AD378" s="129" t="s">
        <v>413</v>
      </c>
      <c r="AE378" s="50" t="s">
        <v>413</v>
      </c>
      <c r="AF378" s="130"/>
      <c r="AG378" s="131" t="s">
        <v>1636</v>
      </c>
    </row>
    <row r="379" spans="27:33" x14ac:dyDescent="0.35">
      <c r="AA379" s="51" t="s">
        <v>601</v>
      </c>
      <c r="AB379" s="51" t="s">
        <v>4481</v>
      </c>
      <c r="AC379" s="51" t="s">
        <v>1474</v>
      </c>
      <c r="AD379" s="129" t="s">
        <v>1461</v>
      </c>
      <c r="AE379" s="50" t="s">
        <v>2517</v>
      </c>
      <c r="AF379" s="130">
        <v>33</v>
      </c>
      <c r="AG379" s="131">
        <v>1</v>
      </c>
    </row>
    <row r="380" spans="27:33" x14ac:dyDescent="0.35">
      <c r="AA380" s="51" t="s">
        <v>601</v>
      </c>
      <c r="AB380" s="51" t="s">
        <v>4502</v>
      </c>
      <c r="AC380" s="51" t="s">
        <v>1721</v>
      </c>
      <c r="AD380" s="129" t="s">
        <v>2098</v>
      </c>
      <c r="AE380" s="50" t="s">
        <v>2991</v>
      </c>
      <c r="AF380" s="130">
        <v>15</v>
      </c>
      <c r="AG380" s="131">
        <v>1</v>
      </c>
    </row>
    <row r="381" spans="27:33" x14ac:dyDescent="0.35">
      <c r="AA381" s="51" t="s">
        <v>601</v>
      </c>
      <c r="AB381" s="51" t="s">
        <v>4523</v>
      </c>
      <c r="AC381" s="51" t="s">
        <v>413</v>
      </c>
      <c r="AD381" s="129" t="s">
        <v>413</v>
      </c>
      <c r="AE381" s="50" t="s">
        <v>413</v>
      </c>
      <c r="AF381" s="130"/>
      <c r="AG381" s="131" t="s">
        <v>1636</v>
      </c>
    </row>
    <row r="382" spans="27:33" x14ac:dyDescent="0.35">
      <c r="AA382" s="51" t="s">
        <v>601</v>
      </c>
      <c r="AB382" s="51" t="s">
        <v>4544</v>
      </c>
      <c r="AC382" s="51" t="s">
        <v>413</v>
      </c>
      <c r="AD382" s="129" t="s">
        <v>413</v>
      </c>
      <c r="AE382" s="50" t="s">
        <v>413</v>
      </c>
      <c r="AF382" s="130"/>
      <c r="AG382" s="131" t="s">
        <v>1636</v>
      </c>
    </row>
    <row r="383" spans="27:33" x14ac:dyDescent="0.35">
      <c r="AA383" s="51" t="s">
        <v>611</v>
      </c>
      <c r="AB383" s="51" t="s">
        <v>4480</v>
      </c>
      <c r="AC383" s="51" t="s">
        <v>829</v>
      </c>
      <c r="AD383" s="129" t="s">
        <v>1051</v>
      </c>
      <c r="AE383" s="50" t="s">
        <v>3477</v>
      </c>
      <c r="AF383" s="130">
        <v>46</v>
      </c>
      <c r="AG383" s="131">
        <v>1</v>
      </c>
    </row>
    <row r="384" spans="27:33" x14ac:dyDescent="0.35">
      <c r="AA384" s="51" t="s">
        <v>611</v>
      </c>
      <c r="AB384" s="51" t="s">
        <v>4501</v>
      </c>
      <c r="AC384" s="51" t="s">
        <v>413</v>
      </c>
      <c r="AD384" s="129" t="s">
        <v>413</v>
      </c>
      <c r="AE384" s="50" t="s">
        <v>413</v>
      </c>
      <c r="AF384" s="130"/>
      <c r="AG384" s="131" t="s">
        <v>1636</v>
      </c>
    </row>
    <row r="385" spans="27:33" x14ac:dyDescent="0.35">
      <c r="AA385" s="51" t="s">
        <v>611</v>
      </c>
      <c r="AB385" s="51" t="s">
        <v>4522</v>
      </c>
      <c r="AC385" s="51" t="s">
        <v>413</v>
      </c>
      <c r="AD385" s="129" t="s">
        <v>413</v>
      </c>
      <c r="AE385" s="50" t="s">
        <v>413</v>
      </c>
      <c r="AF385" s="130"/>
      <c r="AG385" s="131" t="s">
        <v>1636</v>
      </c>
    </row>
    <row r="386" spans="27:33" x14ac:dyDescent="0.35">
      <c r="AA386" s="51" t="s">
        <v>611</v>
      </c>
      <c r="AB386" s="51" t="s">
        <v>4543</v>
      </c>
      <c r="AC386" s="51" t="s">
        <v>413</v>
      </c>
      <c r="AD386" s="129" t="s">
        <v>413</v>
      </c>
      <c r="AE386" s="50" t="s">
        <v>413</v>
      </c>
      <c r="AF386" s="130"/>
      <c r="AG386" s="131" t="s">
        <v>1636</v>
      </c>
    </row>
    <row r="387" spans="27:33" x14ac:dyDescent="0.35">
      <c r="AA387" s="51" t="s">
        <v>623</v>
      </c>
      <c r="AB387" s="51" t="s">
        <v>4479</v>
      </c>
      <c r="AC387" s="51" t="s">
        <v>413</v>
      </c>
      <c r="AD387" s="129" t="s">
        <v>413</v>
      </c>
      <c r="AE387" s="50" t="s">
        <v>413</v>
      </c>
      <c r="AF387" s="130"/>
      <c r="AG387" s="131" t="s">
        <v>1636</v>
      </c>
    </row>
    <row r="388" spans="27:33" x14ac:dyDescent="0.35">
      <c r="AA388" s="51" t="s">
        <v>623</v>
      </c>
      <c r="AB388" s="51" t="s">
        <v>4500</v>
      </c>
      <c r="AC388" s="51" t="s">
        <v>413</v>
      </c>
      <c r="AD388" s="129" t="s">
        <v>413</v>
      </c>
      <c r="AE388" s="50" t="s">
        <v>413</v>
      </c>
      <c r="AF388" s="130"/>
      <c r="AG388" s="131" t="s">
        <v>1636</v>
      </c>
    </row>
    <row r="389" spans="27:33" x14ac:dyDescent="0.35">
      <c r="AA389" s="51" t="s">
        <v>623</v>
      </c>
      <c r="AB389" s="51" t="s">
        <v>4521</v>
      </c>
      <c r="AC389" s="51" t="s">
        <v>413</v>
      </c>
      <c r="AD389" s="129" t="s">
        <v>413</v>
      </c>
      <c r="AE389" s="50" t="s">
        <v>413</v>
      </c>
      <c r="AF389" s="130"/>
      <c r="AG389" s="131" t="s">
        <v>1636</v>
      </c>
    </row>
    <row r="390" spans="27:33" x14ac:dyDescent="0.35">
      <c r="AA390" s="51" t="s">
        <v>623</v>
      </c>
      <c r="AB390" s="51" t="s">
        <v>4542</v>
      </c>
      <c r="AC390" s="51" t="s">
        <v>413</v>
      </c>
      <c r="AD390" s="129" t="s">
        <v>413</v>
      </c>
      <c r="AE390" s="50" t="s">
        <v>413</v>
      </c>
      <c r="AF390" s="130"/>
      <c r="AG390" s="131" t="s">
        <v>1636</v>
      </c>
    </row>
    <row r="391" spans="27:33" x14ac:dyDescent="0.35">
      <c r="AA391" s="51" t="s">
        <v>634</v>
      </c>
      <c r="AB391" s="51" t="s">
        <v>4492</v>
      </c>
      <c r="AC391" s="51" t="s">
        <v>413</v>
      </c>
      <c r="AD391" s="129" t="s">
        <v>413</v>
      </c>
      <c r="AE391" s="50" t="s">
        <v>413</v>
      </c>
      <c r="AF391" s="130"/>
      <c r="AG391" s="131" t="s">
        <v>1636</v>
      </c>
    </row>
    <row r="392" spans="27:33" x14ac:dyDescent="0.35">
      <c r="AA392" s="51" t="s">
        <v>634</v>
      </c>
      <c r="AB392" s="51" t="s">
        <v>4513</v>
      </c>
      <c r="AC392" s="51" t="s">
        <v>413</v>
      </c>
      <c r="AD392" s="129" t="s">
        <v>413</v>
      </c>
      <c r="AE392" s="50" t="s">
        <v>413</v>
      </c>
      <c r="AF392" s="130"/>
      <c r="AG392" s="131" t="s">
        <v>1636</v>
      </c>
    </row>
    <row r="393" spans="27:33" x14ac:dyDescent="0.35">
      <c r="AA393" s="51" t="s">
        <v>634</v>
      </c>
      <c r="AB393" s="51" t="s">
        <v>4534</v>
      </c>
      <c r="AC393" s="51" t="s">
        <v>413</v>
      </c>
      <c r="AD393" s="129" t="s">
        <v>413</v>
      </c>
      <c r="AE393" s="50" t="s">
        <v>413</v>
      </c>
      <c r="AF393" s="130"/>
      <c r="AG393" s="131" t="s">
        <v>1636</v>
      </c>
    </row>
    <row r="394" spans="27:33" x14ac:dyDescent="0.35">
      <c r="AA394" s="51" t="s">
        <v>634</v>
      </c>
      <c r="AB394" s="51" t="s">
        <v>4555</v>
      </c>
      <c r="AC394" s="51" t="s">
        <v>413</v>
      </c>
      <c r="AD394" s="129" t="s">
        <v>413</v>
      </c>
      <c r="AE394" s="50" t="s">
        <v>413</v>
      </c>
      <c r="AF394" s="130"/>
      <c r="AG394" s="131" t="s">
        <v>1636</v>
      </c>
    </row>
    <row r="395" spans="27:33" x14ac:dyDescent="0.35">
      <c r="AA395" s="51" t="s">
        <v>640</v>
      </c>
      <c r="AB395" s="51" t="s">
        <v>4491</v>
      </c>
      <c r="AC395" s="51" t="s">
        <v>413</v>
      </c>
      <c r="AD395" s="129" t="s">
        <v>413</v>
      </c>
      <c r="AE395" s="50" t="s">
        <v>413</v>
      </c>
      <c r="AF395" s="130"/>
      <c r="AG395" s="131" t="s">
        <v>1636</v>
      </c>
    </row>
    <row r="396" spans="27:33" x14ac:dyDescent="0.35">
      <c r="AA396" s="51" t="s">
        <v>640</v>
      </c>
      <c r="AB396" s="51" t="s">
        <v>4512</v>
      </c>
      <c r="AC396" s="51" t="s">
        <v>413</v>
      </c>
      <c r="AD396" s="129" t="s">
        <v>413</v>
      </c>
      <c r="AE396" s="50" t="s">
        <v>413</v>
      </c>
      <c r="AF396" s="130"/>
      <c r="AG396" s="131" t="s">
        <v>1636</v>
      </c>
    </row>
    <row r="397" spans="27:33" x14ac:dyDescent="0.35">
      <c r="AA397" s="51" t="s">
        <v>640</v>
      </c>
      <c r="AB397" s="51" t="s">
        <v>4533</v>
      </c>
      <c r="AC397" s="51" t="s">
        <v>413</v>
      </c>
      <c r="AD397" s="129" t="s">
        <v>413</v>
      </c>
      <c r="AE397" s="50" t="s">
        <v>413</v>
      </c>
      <c r="AF397" s="130"/>
      <c r="AG397" s="131" t="s">
        <v>1636</v>
      </c>
    </row>
    <row r="398" spans="27:33" x14ac:dyDescent="0.35">
      <c r="AA398" s="51" t="s">
        <v>640</v>
      </c>
      <c r="AB398" s="51" t="s">
        <v>4554</v>
      </c>
      <c r="AC398" s="51" t="s">
        <v>413</v>
      </c>
      <c r="AD398" s="129" t="s">
        <v>413</v>
      </c>
      <c r="AE398" s="50" t="s">
        <v>413</v>
      </c>
      <c r="AF398" s="130"/>
      <c r="AG398" s="131" t="s">
        <v>1636</v>
      </c>
    </row>
    <row r="399" spans="27:33" x14ac:dyDescent="0.35">
      <c r="AA399" s="51" t="s">
        <v>652</v>
      </c>
      <c r="AB399" s="51" t="s">
        <v>4490</v>
      </c>
      <c r="AC399" s="51" t="s">
        <v>413</v>
      </c>
      <c r="AD399" s="129" t="s">
        <v>413</v>
      </c>
      <c r="AE399" s="50" t="s">
        <v>413</v>
      </c>
      <c r="AF399" s="130"/>
      <c r="AG399" s="131" t="s">
        <v>1636</v>
      </c>
    </row>
    <row r="400" spans="27:33" x14ac:dyDescent="0.35">
      <c r="AA400" s="51" t="s">
        <v>652</v>
      </c>
      <c r="AB400" s="51" t="s">
        <v>4511</v>
      </c>
      <c r="AC400" s="51" t="s">
        <v>413</v>
      </c>
      <c r="AD400" s="129" t="s">
        <v>413</v>
      </c>
      <c r="AE400" s="50" t="s">
        <v>413</v>
      </c>
      <c r="AF400" s="130"/>
      <c r="AG400" s="131" t="s">
        <v>1636</v>
      </c>
    </row>
    <row r="401" spans="27:33" x14ac:dyDescent="0.35">
      <c r="AA401" s="51" t="s">
        <v>652</v>
      </c>
      <c r="AB401" s="51" t="s">
        <v>4532</v>
      </c>
      <c r="AC401" s="51" t="s">
        <v>413</v>
      </c>
      <c r="AD401" s="129" t="s">
        <v>413</v>
      </c>
      <c r="AE401" s="50" t="s">
        <v>413</v>
      </c>
      <c r="AF401" s="130"/>
      <c r="AG401" s="131" t="s">
        <v>1636</v>
      </c>
    </row>
    <row r="402" spans="27:33" x14ac:dyDescent="0.35">
      <c r="AA402" s="51" t="s">
        <v>652</v>
      </c>
      <c r="AB402" s="51" t="s">
        <v>4553</v>
      </c>
      <c r="AC402" s="51" t="s">
        <v>413</v>
      </c>
      <c r="AD402" s="129" t="s">
        <v>413</v>
      </c>
      <c r="AE402" s="50" t="s">
        <v>413</v>
      </c>
      <c r="AF402" s="130"/>
      <c r="AG402" s="131" t="s">
        <v>1636</v>
      </c>
    </row>
    <row r="403" spans="27:33" x14ac:dyDescent="0.35">
      <c r="AA403" s="128" t="s">
        <v>2113</v>
      </c>
      <c r="AB403" s="51" t="s">
        <v>4489</v>
      </c>
      <c r="AC403" s="128" t="s">
        <v>413</v>
      </c>
      <c r="AD403" s="129" t="s">
        <v>413</v>
      </c>
      <c r="AE403" s="50" t="s">
        <v>413</v>
      </c>
      <c r="AF403" s="130"/>
      <c r="AG403" s="131" t="s">
        <v>1636</v>
      </c>
    </row>
    <row r="404" spans="27:33" x14ac:dyDescent="0.35">
      <c r="AA404" s="128" t="s">
        <v>2113</v>
      </c>
      <c r="AB404" s="51" t="s">
        <v>4510</v>
      </c>
      <c r="AC404" s="128" t="s">
        <v>413</v>
      </c>
      <c r="AD404" s="129" t="s">
        <v>413</v>
      </c>
      <c r="AE404" s="50" t="s">
        <v>413</v>
      </c>
      <c r="AF404" s="130"/>
      <c r="AG404" s="131" t="s">
        <v>1636</v>
      </c>
    </row>
    <row r="405" spans="27:33" x14ac:dyDescent="0.35">
      <c r="AA405" s="128" t="s">
        <v>2113</v>
      </c>
      <c r="AB405" s="51" t="s">
        <v>4531</v>
      </c>
      <c r="AC405" s="128" t="s">
        <v>413</v>
      </c>
      <c r="AD405" s="129" t="s">
        <v>413</v>
      </c>
      <c r="AE405" s="50" t="s">
        <v>413</v>
      </c>
      <c r="AF405" s="130"/>
      <c r="AG405" s="131" t="s">
        <v>1636</v>
      </c>
    </row>
    <row r="406" spans="27:33" x14ac:dyDescent="0.35">
      <c r="AA406" s="128" t="s">
        <v>2113</v>
      </c>
      <c r="AB406" s="51" t="s">
        <v>4552</v>
      </c>
      <c r="AC406" s="128" t="s">
        <v>413</v>
      </c>
      <c r="AD406" s="129" t="s">
        <v>413</v>
      </c>
      <c r="AE406" s="50" t="s">
        <v>413</v>
      </c>
      <c r="AF406" s="130"/>
      <c r="AG406" s="131" t="s">
        <v>1636</v>
      </c>
    </row>
    <row r="407" spans="27:33" x14ac:dyDescent="0.35">
      <c r="AA407" s="128" t="s">
        <v>2114</v>
      </c>
      <c r="AB407" s="51" t="s">
        <v>4488</v>
      </c>
      <c r="AC407" s="128" t="s">
        <v>413</v>
      </c>
      <c r="AD407" s="129" t="s">
        <v>413</v>
      </c>
      <c r="AE407" s="50" t="s">
        <v>413</v>
      </c>
      <c r="AF407" s="130"/>
      <c r="AG407" s="131" t="s">
        <v>1636</v>
      </c>
    </row>
    <row r="408" spans="27:33" x14ac:dyDescent="0.35">
      <c r="AA408" s="128" t="s">
        <v>2114</v>
      </c>
      <c r="AB408" s="51" t="s">
        <v>4509</v>
      </c>
      <c r="AC408" s="128" t="s">
        <v>413</v>
      </c>
      <c r="AD408" s="129" t="s">
        <v>413</v>
      </c>
      <c r="AE408" s="50" t="s">
        <v>413</v>
      </c>
      <c r="AF408" s="130"/>
      <c r="AG408" s="131" t="s">
        <v>1636</v>
      </c>
    </row>
    <row r="409" spans="27:33" x14ac:dyDescent="0.35">
      <c r="AA409" s="128" t="s">
        <v>2114</v>
      </c>
      <c r="AB409" s="51" t="s">
        <v>4530</v>
      </c>
      <c r="AC409" s="128" t="s">
        <v>413</v>
      </c>
      <c r="AD409" s="129" t="s">
        <v>413</v>
      </c>
      <c r="AE409" s="50" t="s">
        <v>413</v>
      </c>
      <c r="AF409" s="130"/>
      <c r="AG409" s="131" t="s">
        <v>1636</v>
      </c>
    </row>
    <row r="410" spans="27:33" x14ac:dyDescent="0.35">
      <c r="AA410" s="128" t="s">
        <v>2114</v>
      </c>
      <c r="AB410" s="51" t="s">
        <v>4551</v>
      </c>
      <c r="AC410" s="128" t="s">
        <v>413</v>
      </c>
      <c r="AD410" s="129" t="s">
        <v>413</v>
      </c>
      <c r="AE410" s="50" t="s">
        <v>413</v>
      </c>
      <c r="AF410" s="130"/>
      <c r="AG410" s="131" t="s">
        <v>1636</v>
      </c>
    </row>
    <row r="411" spans="27:33" x14ac:dyDescent="0.35">
      <c r="AA411" s="128" t="s">
        <v>2115</v>
      </c>
      <c r="AB411" s="51" t="s">
        <v>4487</v>
      </c>
      <c r="AC411" s="128" t="s">
        <v>413</v>
      </c>
      <c r="AD411" s="129" t="s">
        <v>413</v>
      </c>
      <c r="AE411" s="50" t="s">
        <v>413</v>
      </c>
      <c r="AF411" s="130"/>
      <c r="AG411" s="131" t="s">
        <v>1636</v>
      </c>
    </row>
    <row r="412" spans="27:33" x14ac:dyDescent="0.35">
      <c r="AA412" s="128" t="s">
        <v>2115</v>
      </c>
      <c r="AB412" s="51" t="s">
        <v>4508</v>
      </c>
      <c r="AC412" s="128" t="s">
        <v>413</v>
      </c>
      <c r="AD412" s="129" t="s">
        <v>413</v>
      </c>
      <c r="AE412" s="50" t="s">
        <v>413</v>
      </c>
      <c r="AF412" s="130"/>
      <c r="AG412" s="131" t="s">
        <v>1636</v>
      </c>
    </row>
    <row r="413" spans="27:33" x14ac:dyDescent="0.35">
      <c r="AA413" s="128" t="s">
        <v>2115</v>
      </c>
      <c r="AB413" s="51" t="s">
        <v>4529</v>
      </c>
      <c r="AC413" s="128" t="s">
        <v>413</v>
      </c>
      <c r="AD413" s="129" t="s">
        <v>413</v>
      </c>
      <c r="AE413" s="50" t="s">
        <v>413</v>
      </c>
      <c r="AF413" s="130"/>
      <c r="AG413" s="131" t="s">
        <v>1636</v>
      </c>
    </row>
    <row r="414" spans="27:33" x14ac:dyDescent="0.35">
      <c r="AA414" s="128" t="s">
        <v>2115</v>
      </c>
      <c r="AB414" s="51" t="s">
        <v>4550</v>
      </c>
      <c r="AC414" s="128" t="s">
        <v>413</v>
      </c>
      <c r="AD414" s="129" t="s">
        <v>413</v>
      </c>
      <c r="AE414" s="50" t="s">
        <v>413</v>
      </c>
      <c r="AF414" s="130"/>
      <c r="AG414" s="131" t="s">
        <v>1636</v>
      </c>
    </row>
    <row r="415" spans="27:33" x14ac:dyDescent="0.35">
      <c r="AA415" s="128" t="s">
        <v>2116</v>
      </c>
      <c r="AB415" s="51" t="s">
        <v>4486</v>
      </c>
      <c r="AC415" s="128" t="s">
        <v>413</v>
      </c>
      <c r="AD415" s="129" t="s">
        <v>413</v>
      </c>
      <c r="AE415" s="50" t="s">
        <v>413</v>
      </c>
      <c r="AF415" s="130"/>
      <c r="AG415" s="131" t="s">
        <v>1636</v>
      </c>
    </row>
    <row r="416" spans="27:33" x14ac:dyDescent="0.35">
      <c r="AA416" s="128" t="s">
        <v>2116</v>
      </c>
      <c r="AB416" s="51" t="s">
        <v>4507</v>
      </c>
      <c r="AC416" s="128" t="s">
        <v>413</v>
      </c>
      <c r="AD416" s="129" t="s">
        <v>413</v>
      </c>
      <c r="AE416" s="50" t="s">
        <v>413</v>
      </c>
      <c r="AF416" s="130"/>
      <c r="AG416" s="131" t="s">
        <v>1636</v>
      </c>
    </row>
    <row r="417" spans="27:33" x14ac:dyDescent="0.35">
      <c r="AA417" s="128" t="s">
        <v>2116</v>
      </c>
      <c r="AB417" s="51" t="s">
        <v>4528</v>
      </c>
      <c r="AC417" s="128" t="s">
        <v>413</v>
      </c>
      <c r="AD417" s="129" t="s">
        <v>413</v>
      </c>
      <c r="AE417" s="50" t="s">
        <v>413</v>
      </c>
      <c r="AF417" s="130"/>
      <c r="AG417" s="131" t="s">
        <v>1636</v>
      </c>
    </row>
    <row r="418" spans="27:33" x14ac:dyDescent="0.35">
      <c r="AA418" s="128" t="s">
        <v>2116</v>
      </c>
      <c r="AB418" s="51" t="s">
        <v>4549</v>
      </c>
      <c r="AC418" s="128" t="s">
        <v>413</v>
      </c>
      <c r="AD418" s="129" t="s">
        <v>413</v>
      </c>
      <c r="AE418" s="50" t="s">
        <v>413</v>
      </c>
      <c r="AF418" s="130"/>
      <c r="AG418" s="131" t="s">
        <v>1636</v>
      </c>
    </row>
    <row r="419" spans="27:33" x14ac:dyDescent="0.35">
      <c r="AA419" s="128" t="s">
        <v>2117</v>
      </c>
      <c r="AB419" s="51" t="s">
        <v>4499</v>
      </c>
      <c r="AC419" s="128" t="s">
        <v>1477</v>
      </c>
      <c r="AD419" s="129" t="s">
        <v>2033</v>
      </c>
      <c r="AE419" s="50" t="s">
        <v>2528</v>
      </c>
      <c r="AF419" s="130">
        <v>14</v>
      </c>
      <c r="AG419" s="131">
        <v>1</v>
      </c>
    </row>
    <row r="420" spans="27:33" x14ac:dyDescent="0.35">
      <c r="AA420" s="128" t="s">
        <v>2117</v>
      </c>
      <c r="AB420" s="51" t="s">
        <v>4520</v>
      </c>
      <c r="AC420" s="128" t="s">
        <v>1719</v>
      </c>
      <c r="AD420" s="129" t="s">
        <v>2029</v>
      </c>
      <c r="AE420" s="50" t="s">
        <v>3478</v>
      </c>
      <c r="AF420" s="130">
        <v>35</v>
      </c>
      <c r="AG420" s="131">
        <v>1</v>
      </c>
    </row>
    <row r="421" spans="27:33" x14ac:dyDescent="0.35">
      <c r="AA421" s="128" t="s">
        <v>2117</v>
      </c>
      <c r="AB421" s="51" t="s">
        <v>4541</v>
      </c>
      <c r="AC421" s="128" t="s">
        <v>413</v>
      </c>
      <c r="AD421" s="129" t="s">
        <v>413</v>
      </c>
      <c r="AE421" s="50" t="s">
        <v>413</v>
      </c>
      <c r="AF421" s="130"/>
      <c r="AG421" s="131" t="s">
        <v>1636</v>
      </c>
    </row>
    <row r="422" spans="27:33" x14ac:dyDescent="0.35">
      <c r="AA422" s="128" t="s">
        <v>2117</v>
      </c>
      <c r="AB422" s="51" t="s">
        <v>4562</v>
      </c>
      <c r="AC422" s="128" t="s">
        <v>413</v>
      </c>
      <c r="AD422" s="129" t="s">
        <v>413</v>
      </c>
      <c r="AE422" s="50" t="s">
        <v>413</v>
      </c>
      <c r="AF422" s="130"/>
      <c r="AG422" s="131" t="s">
        <v>1636</v>
      </c>
    </row>
    <row r="423" spans="27:33" x14ac:dyDescent="0.35">
      <c r="AA423" s="128" t="s">
        <v>2118</v>
      </c>
      <c r="AB423" s="51" t="s">
        <v>4498</v>
      </c>
      <c r="AC423" s="128" t="s">
        <v>1719</v>
      </c>
      <c r="AD423" s="129" t="s">
        <v>2029</v>
      </c>
      <c r="AE423" s="50" t="s">
        <v>2305</v>
      </c>
      <c r="AF423" s="130">
        <v>27</v>
      </c>
      <c r="AG423" s="131">
        <v>1</v>
      </c>
    </row>
    <row r="424" spans="27:33" x14ac:dyDescent="0.35">
      <c r="AA424" s="128" t="s">
        <v>2118</v>
      </c>
      <c r="AB424" s="51" t="s">
        <v>4519</v>
      </c>
      <c r="AC424" s="128" t="s">
        <v>837</v>
      </c>
      <c r="AD424" s="129" t="s">
        <v>1099</v>
      </c>
      <c r="AE424" s="50" t="s">
        <v>3479</v>
      </c>
      <c r="AF424" s="130">
        <v>18</v>
      </c>
      <c r="AG424" s="131">
        <v>1</v>
      </c>
    </row>
    <row r="425" spans="27:33" x14ac:dyDescent="0.35">
      <c r="AA425" s="128" t="s">
        <v>2118</v>
      </c>
      <c r="AB425" s="51" t="s">
        <v>4540</v>
      </c>
      <c r="AC425" s="128" t="s">
        <v>413</v>
      </c>
      <c r="AD425" s="129" t="s">
        <v>413</v>
      </c>
      <c r="AE425" s="50" t="s">
        <v>413</v>
      </c>
      <c r="AF425" s="130"/>
      <c r="AG425" s="131" t="s">
        <v>1636</v>
      </c>
    </row>
    <row r="426" spans="27:33" x14ac:dyDescent="0.35">
      <c r="AA426" s="128" t="s">
        <v>2118</v>
      </c>
      <c r="AB426" s="51" t="s">
        <v>4561</v>
      </c>
      <c r="AC426" s="128" t="s">
        <v>413</v>
      </c>
      <c r="AD426" s="129" t="s">
        <v>413</v>
      </c>
      <c r="AE426" s="50" t="s">
        <v>413</v>
      </c>
      <c r="AF426" s="130"/>
      <c r="AG426" s="131" t="s">
        <v>1636</v>
      </c>
    </row>
    <row r="427" spans="27:33" x14ac:dyDescent="0.35">
      <c r="AA427" s="128" t="s">
        <v>2119</v>
      </c>
      <c r="AB427" s="51" t="s">
        <v>4497</v>
      </c>
      <c r="AC427" s="128" t="s">
        <v>829</v>
      </c>
      <c r="AD427" s="129" t="s">
        <v>1051</v>
      </c>
      <c r="AE427" s="50" t="s">
        <v>3480</v>
      </c>
      <c r="AF427" s="130">
        <v>49</v>
      </c>
      <c r="AG427" s="131">
        <v>1</v>
      </c>
    </row>
    <row r="428" spans="27:33" x14ac:dyDescent="0.35">
      <c r="AA428" s="128" t="s">
        <v>2119</v>
      </c>
      <c r="AB428" s="51" t="s">
        <v>4518</v>
      </c>
      <c r="AC428" s="128" t="s">
        <v>413</v>
      </c>
      <c r="AD428" s="129" t="s">
        <v>413</v>
      </c>
      <c r="AE428" s="50" t="s">
        <v>413</v>
      </c>
      <c r="AF428" s="130"/>
      <c r="AG428" s="131" t="s">
        <v>1636</v>
      </c>
    </row>
    <row r="429" spans="27:33" x14ac:dyDescent="0.35">
      <c r="AA429" s="128" t="s">
        <v>2119</v>
      </c>
      <c r="AB429" s="51" t="s">
        <v>4539</v>
      </c>
      <c r="AC429" s="128" t="s">
        <v>413</v>
      </c>
      <c r="AD429" s="129" t="s">
        <v>413</v>
      </c>
      <c r="AE429" s="50" t="s">
        <v>413</v>
      </c>
      <c r="AF429" s="130"/>
      <c r="AG429" s="131" t="s">
        <v>1636</v>
      </c>
    </row>
    <row r="430" spans="27:33" x14ac:dyDescent="0.35">
      <c r="AA430" s="128" t="s">
        <v>2119</v>
      </c>
      <c r="AB430" s="51" t="s">
        <v>4560</v>
      </c>
      <c r="AC430" s="128" t="s">
        <v>413</v>
      </c>
      <c r="AD430" s="129" t="s">
        <v>413</v>
      </c>
      <c r="AE430" s="50" t="s">
        <v>413</v>
      </c>
      <c r="AF430" s="130"/>
      <c r="AG430" s="131" t="s">
        <v>1636</v>
      </c>
    </row>
    <row r="431" spans="27:33" x14ac:dyDescent="0.35">
      <c r="AA431" s="128" t="s">
        <v>2120</v>
      </c>
      <c r="AB431" s="51" t="s">
        <v>4496</v>
      </c>
      <c r="AC431" s="128" t="s">
        <v>824</v>
      </c>
      <c r="AD431" s="129" t="s">
        <v>2339</v>
      </c>
      <c r="AE431" s="50" t="s">
        <v>3481</v>
      </c>
      <c r="AF431" s="130">
        <v>9</v>
      </c>
      <c r="AG431" s="131">
        <v>1</v>
      </c>
    </row>
    <row r="432" spans="27:33" x14ac:dyDescent="0.35">
      <c r="AA432" s="128" t="s">
        <v>2120</v>
      </c>
      <c r="AB432" s="51" t="s">
        <v>4517</v>
      </c>
      <c r="AC432" s="128" t="s">
        <v>837</v>
      </c>
      <c r="AD432" s="129" t="s">
        <v>1099</v>
      </c>
      <c r="AE432" s="50" t="s">
        <v>3482</v>
      </c>
      <c r="AF432" s="130">
        <v>28</v>
      </c>
      <c r="AG432" s="131">
        <v>1</v>
      </c>
    </row>
    <row r="433" spans="27:33" x14ac:dyDescent="0.35">
      <c r="AA433" s="128" t="s">
        <v>2120</v>
      </c>
      <c r="AB433" s="51" t="s">
        <v>4538</v>
      </c>
      <c r="AC433" s="128" t="s">
        <v>413</v>
      </c>
      <c r="AD433" s="129" t="s">
        <v>413</v>
      </c>
      <c r="AE433" s="50" t="s">
        <v>413</v>
      </c>
      <c r="AF433" s="130"/>
      <c r="AG433" s="131" t="s">
        <v>1636</v>
      </c>
    </row>
    <row r="434" spans="27:33" x14ac:dyDescent="0.35">
      <c r="AA434" s="128" t="s">
        <v>2120</v>
      </c>
      <c r="AB434" s="51" t="s">
        <v>4559</v>
      </c>
      <c r="AC434" s="128" t="s">
        <v>413</v>
      </c>
      <c r="AD434" s="129" t="s">
        <v>413</v>
      </c>
      <c r="AE434" s="50" t="s">
        <v>413</v>
      </c>
      <c r="AF434" s="130"/>
      <c r="AG434" s="131" t="s">
        <v>1636</v>
      </c>
    </row>
    <row r="435" spans="27:33" x14ac:dyDescent="0.35">
      <c r="AA435" s="128" t="s">
        <v>2121</v>
      </c>
      <c r="AB435" s="51" t="s">
        <v>4495</v>
      </c>
      <c r="AC435" s="128" t="s">
        <v>837</v>
      </c>
      <c r="AD435" s="129" t="s">
        <v>1099</v>
      </c>
      <c r="AE435" s="50" t="s">
        <v>3483</v>
      </c>
      <c r="AF435" s="130">
        <v>36</v>
      </c>
      <c r="AG435" s="131">
        <v>1</v>
      </c>
    </row>
    <row r="436" spans="27:33" x14ac:dyDescent="0.35">
      <c r="AA436" s="128" t="s">
        <v>2121</v>
      </c>
      <c r="AB436" s="51" t="s">
        <v>4516</v>
      </c>
      <c r="AC436" s="128" t="s">
        <v>413</v>
      </c>
      <c r="AD436" s="129" t="s">
        <v>413</v>
      </c>
      <c r="AE436" s="50" t="s">
        <v>413</v>
      </c>
      <c r="AF436" s="130"/>
      <c r="AG436" s="131" t="s">
        <v>1636</v>
      </c>
    </row>
    <row r="437" spans="27:33" x14ac:dyDescent="0.35">
      <c r="AA437" s="128" t="s">
        <v>2121</v>
      </c>
      <c r="AB437" s="51" t="s">
        <v>4537</v>
      </c>
      <c r="AC437" s="128" t="s">
        <v>413</v>
      </c>
      <c r="AD437" s="129" t="s">
        <v>413</v>
      </c>
      <c r="AE437" s="50" t="s">
        <v>413</v>
      </c>
      <c r="AF437" s="130"/>
      <c r="AG437" s="131" t="s">
        <v>1636</v>
      </c>
    </row>
    <row r="438" spans="27:33" x14ac:dyDescent="0.35">
      <c r="AA438" s="128" t="s">
        <v>2121</v>
      </c>
      <c r="AB438" s="51" t="s">
        <v>4558</v>
      </c>
      <c r="AC438" s="128" t="s">
        <v>413</v>
      </c>
      <c r="AD438" s="129" t="s">
        <v>413</v>
      </c>
      <c r="AE438" s="50" t="s">
        <v>413</v>
      </c>
      <c r="AF438" s="130"/>
      <c r="AG438" s="131" t="s">
        <v>1636</v>
      </c>
    </row>
    <row r="439" spans="27:33" x14ac:dyDescent="0.35">
      <c r="AA439" s="128" t="s">
        <v>2122</v>
      </c>
      <c r="AB439" s="51" t="s">
        <v>4494</v>
      </c>
      <c r="AC439" s="128" t="s">
        <v>2092</v>
      </c>
      <c r="AD439" s="129" t="s">
        <v>2111</v>
      </c>
      <c r="AE439" s="50" t="s">
        <v>3484</v>
      </c>
      <c r="AF439" s="130">
        <v>25</v>
      </c>
      <c r="AG439" s="131">
        <v>1</v>
      </c>
    </row>
    <row r="440" spans="27:33" x14ac:dyDescent="0.35">
      <c r="AA440" s="128" t="s">
        <v>2122</v>
      </c>
      <c r="AB440" s="51" t="s">
        <v>4515</v>
      </c>
      <c r="AC440" s="128" t="s">
        <v>1477</v>
      </c>
      <c r="AD440" s="129" t="s">
        <v>2033</v>
      </c>
      <c r="AE440" s="50" t="s">
        <v>2975</v>
      </c>
      <c r="AF440" s="130">
        <v>26</v>
      </c>
      <c r="AG440" s="131">
        <v>1</v>
      </c>
    </row>
    <row r="441" spans="27:33" x14ac:dyDescent="0.35">
      <c r="AA441" s="128" t="s">
        <v>2122</v>
      </c>
      <c r="AB441" s="51" t="s">
        <v>4536</v>
      </c>
      <c r="AC441" s="128" t="s">
        <v>413</v>
      </c>
      <c r="AD441" s="129" t="s">
        <v>413</v>
      </c>
      <c r="AE441" s="50" t="s">
        <v>413</v>
      </c>
      <c r="AF441" s="130"/>
      <c r="AG441" s="131" t="s">
        <v>1636</v>
      </c>
    </row>
    <row r="442" spans="27:33" x14ac:dyDescent="0.35">
      <c r="AA442" s="128" t="s">
        <v>2122</v>
      </c>
      <c r="AB442" s="51" t="s">
        <v>4557</v>
      </c>
      <c r="AC442" s="128" t="s">
        <v>413</v>
      </c>
      <c r="AD442" s="129" t="s">
        <v>413</v>
      </c>
      <c r="AE442" s="50" t="s">
        <v>413</v>
      </c>
      <c r="AF442" s="130"/>
      <c r="AG442" s="131" t="s">
        <v>1636</v>
      </c>
    </row>
    <row r="443" spans="27:33" x14ac:dyDescent="0.35">
      <c r="AA443" s="128" t="s">
        <v>2094</v>
      </c>
      <c r="AB443" s="51" t="s">
        <v>4493</v>
      </c>
      <c r="AC443" s="128" t="s">
        <v>1719</v>
      </c>
      <c r="AD443" s="129" t="s">
        <v>2029</v>
      </c>
      <c r="AE443" s="50" t="s">
        <v>2812</v>
      </c>
      <c r="AF443" s="130">
        <v>44</v>
      </c>
      <c r="AG443" s="131">
        <v>1</v>
      </c>
    </row>
    <row r="444" spans="27:33" x14ac:dyDescent="0.35">
      <c r="AA444" s="128" t="s">
        <v>2094</v>
      </c>
      <c r="AB444" s="51" t="s">
        <v>4514</v>
      </c>
      <c r="AC444" s="128" t="s">
        <v>413</v>
      </c>
      <c r="AD444" s="129" t="s">
        <v>413</v>
      </c>
      <c r="AE444" s="50" t="s">
        <v>413</v>
      </c>
      <c r="AF444" s="130"/>
      <c r="AG444" s="131" t="s">
        <v>1636</v>
      </c>
    </row>
    <row r="445" spans="27:33" x14ac:dyDescent="0.35">
      <c r="AA445" s="128" t="s">
        <v>2094</v>
      </c>
      <c r="AB445" s="51" t="s">
        <v>4535</v>
      </c>
      <c r="AC445" s="128" t="s">
        <v>413</v>
      </c>
      <c r="AD445" s="129" t="s">
        <v>413</v>
      </c>
      <c r="AE445" s="50" t="s">
        <v>413</v>
      </c>
      <c r="AF445" s="130"/>
      <c r="AG445" s="131" t="s">
        <v>1636</v>
      </c>
    </row>
    <row r="446" spans="27:33" x14ac:dyDescent="0.35">
      <c r="AA446" s="128" t="s">
        <v>2094</v>
      </c>
      <c r="AB446" s="51" t="s">
        <v>4556</v>
      </c>
      <c r="AC446" s="128" t="s">
        <v>413</v>
      </c>
      <c r="AD446" s="129" t="s">
        <v>413</v>
      </c>
      <c r="AE446" s="50" t="s">
        <v>413</v>
      </c>
      <c r="AF446" s="130"/>
      <c r="AG446" s="131" t="s">
        <v>1636</v>
      </c>
    </row>
    <row r="447" spans="27:33" x14ac:dyDescent="0.35">
      <c r="AF447">
        <f>SUM(Table11420212317[Initial Clone Count])</f>
        <v>2830</v>
      </c>
      <c r="AG447" s="123"/>
    </row>
  </sheetData>
  <conditionalFormatting sqref="AB351:AB354">
    <cfRule type="expression" dxfId="135" priority="8">
      <formula>MOD(ROW(),4)=2</formula>
    </cfRule>
  </conditionalFormatting>
  <conditionalFormatting sqref="AB320">
    <cfRule type="expression" dxfId="134" priority="7">
      <formula>MOD(ROW(),4)=2</formula>
    </cfRule>
  </conditionalFormatting>
  <conditionalFormatting sqref="AA27:AD162 AA163 AC163:AD163 AA355:AD446 AA351:AA354 AC351:AD354 AA164:AD318 AA323:AD350 AA319:AA322 AC319:AD322 AB321:AB322">
    <cfRule type="expression" dxfId="133" priority="16">
      <formula>MOD(ROW(),4)=2</formula>
    </cfRule>
  </conditionalFormatting>
  <conditionalFormatting sqref="AE334:AF351 AF352 AE353:AF374 AE27:AF134 AF135:AF177 AE379:AF446 AE135:AE199 AF179:AF200 AE201:AF332">
    <cfRule type="expression" dxfId="132" priority="14">
      <formula>MOD(ROW(),4)=1</formula>
    </cfRule>
    <cfRule type="expression" dxfId="131" priority="15">
      <formula>MOD(ROW(),4)=2</formula>
    </cfRule>
  </conditionalFormatting>
  <conditionalFormatting sqref="AE251:AE278">
    <cfRule type="expression" dxfId="130" priority="12">
      <formula>MOD(ROW(),4)=1</formula>
    </cfRule>
    <cfRule type="expression" dxfId="129" priority="13">
      <formula>MOD(ROW(),4)=2</formula>
    </cfRule>
  </conditionalFormatting>
  <conditionalFormatting sqref="AG27:AG446 AE375:AF375">
    <cfRule type="expression" dxfId="128" priority="10">
      <formula>MOD(ROW(),4)=1</formula>
    </cfRule>
    <cfRule type="expression" dxfId="127" priority="11">
      <formula>MOD(ROW(),4)=2</formula>
    </cfRule>
  </conditionalFormatting>
  <conditionalFormatting sqref="AB163">
    <cfRule type="expression" dxfId="126" priority="9">
      <formula>MOD(ROW(),4)=2</formula>
    </cfRule>
  </conditionalFormatting>
  <pageMargins left="0.7" right="0.7" top="0.75" bottom="0.75" header="0.3" footer="0.3"/>
  <pageSetup scale="56" fitToHeight="0" orientation="landscape"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2B096-E73C-4920-A41D-8591D9AA8A80}">
  <sheetPr>
    <pageSetUpPr fitToPage="1"/>
  </sheetPr>
  <dimension ref="A1:AN455"/>
  <sheetViews>
    <sheetView topLeftCell="M12" zoomScale="73" workbookViewId="0">
      <selection activeCell="AH26" sqref="AH26:AH447"/>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
        <v>3351</v>
      </c>
      <c r="C3" s="56" t="s">
        <v>3352</v>
      </c>
      <c r="D3" s="56" t="s">
        <v>3353</v>
      </c>
      <c r="E3" s="56" t="s">
        <v>1480</v>
      </c>
      <c r="F3" s="40"/>
      <c r="G3" s="56" t="s">
        <v>1480</v>
      </c>
      <c r="H3" s="56" t="s">
        <v>1480</v>
      </c>
      <c r="I3" s="56" t="s">
        <v>1480</v>
      </c>
      <c r="J3" s="56" t="s">
        <v>1480</v>
      </c>
      <c r="L3" s="56" t="s">
        <v>3354</v>
      </c>
      <c r="M3" s="56" t="s">
        <v>3355</v>
      </c>
      <c r="N3" s="56" t="s">
        <v>1480</v>
      </c>
      <c r="O3" s="56" t="s">
        <v>1480</v>
      </c>
      <c r="Q3" s="56" t="s">
        <v>1480</v>
      </c>
      <c r="R3" s="56" t="s">
        <v>1480</v>
      </c>
      <c r="S3" s="56" t="s">
        <v>1480</v>
      </c>
      <c r="T3" s="56" t="s">
        <v>3356</v>
      </c>
      <c r="V3" s="56" t="s">
        <v>1480</v>
      </c>
      <c r="W3" s="56" t="s">
        <v>1480</v>
      </c>
      <c r="X3" s="56" t="s">
        <v>1480</v>
      </c>
      <c r="Y3" s="56" t="s">
        <v>1480</v>
      </c>
      <c r="Z3" s="18">
        <v>7</v>
      </c>
      <c r="AA3" s="18"/>
    </row>
    <row r="4" spans="1:40" x14ac:dyDescent="0.35">
      <c r="A4" s="40"/>
      <c r="B4" s="56" t="s">
        <v>3357</v>
      </c>
      <c r="C4" s="56" t="s">
        <v>3358</v>
      </c>
      <c r="D4" s="56" t="s">
        <v>3359</v>
      </c>
      <c r="E4" s="56" t="s">
        <v>1480</v>
      </c>
      <c r="F4" s="40"/>
      <c r="G4" s="56" t="s">
        <v>1480</v>
      </c>
      <c r="H4" s="56" t="s">
        <v>3360</v>
      </c>
      <c r="I4" s="56" t="s">
        <v>3361</v>
      </c>
      <c r="J4" s="56" t="s">
        <v>3362</v>
      </c>
      <c r="L4" s="56" t="s">
        <v>3363</v>
      </c>
      <c r="M4" s="56" t="s">
        <v>3364</v>
      </c>
      <c r="N4" s="56" t="s">
        <v>1480</v>
      </c>
      <c r="O4" s="56" t="s">
        <v>1480</v>
      </c>
      <c r="Q4" s="56" t="s">
        <v>1480</v>
      </c>
      <c r="R4" s="56" t="s">
        <v>3365</v>
      </c>
      <c r="S4" s="56" t="s">
        <v>3366</v>
      </c>
      <c r="T4" s="56" t="s">
        <v>3367</v>
      </c>
      <c r="V4" s="56" t="s">
        <v>1480</v>
      </c>
      <c r="W4" s="56" t="s">
        <v>1480</v>
      </c>
      <c r="X4" s="56" t="s">
        <v>1480</v>
      </c>
      <c r="Y4" s="56" t="s">
        <v>1480</v>
      </c>
      <c r="Z4" s="18">
        <v>6</v>
      </c>
      <c r="AA4" s="18"/>
    </row>
    <row r="5" spans="1:40" x14ac:dyDescent="0.35">
      <c r="A5" s="40"/>
      <c r="B5" s="56" t="s">
        <v>3368</v>
      </c>
      <c r="C5" s="56" t="s">
        <v>3369</v>
      </c>
      <c r="D5" s="56" t="s">
        <v>3370</v>
      </c>
      <c r="E5" s="56" t="s">
        <v>1480</v>
      </c>
      <c r="F5" s="40"/>
      <c r="G5" s="56" t="s">
        <v>1480</v>
      </c>
      <c r="H5" s="56" t="s">
        <v>1480</v>
      </c>
      <c r="I5" s="56" t="s">
        <v>3371</v>
      </c>
      <c r="J5" s="56" t="s">
        <v>3372</v>
      </c>
      <c r="L5" s="56" t="s">
        <v>3373</v>
      </c>
      <c r="M5" s="56" t="s">
        <v>3374</v>
      </c>
      <c r="N5" s="56" t="s">
        <v>3375</v>
      </c>
      <c r="O5" s="56" t="s">
        <v>1480</v>
      </c>
      <c r="Q5" s="56" t="s">
        <v>1480</v>
      </c>
      <c r="R5" s="56" t="s">
        <v>1480</v>
      </c>
      <c r="S5" s="56" t="s">
        <v>1480</v>
      </c>
      <c r="T5" s="56" t="s">
        <v>3376</v>
      </c>
      <c r="V5" s="56" t="s">
        <v>1480</v>
      </c>
      <c r="W5" s="56" t="s">
        <v>1480</v>
      </c>
      <c r="X5" s="56" t="s">
        <v>1480</v>
      </c>
      <c r="Y5" s="56" t="s">
        <v>1480</v>
      </c>
      <c r="Z5" s="18">
        <v>5</v>
      </c>
      <c r="AA5" s="18"/>
    </row>
    <row r="6" spans="1:40" x14ac:dyDescent="0.35">
      <c r="A6" s="40">
        <v>1</v>
      </c>
      <c r="B6" s="56" t="s">
        <v>3377</v>
      </c>
      <c r="C6" s="56" t="s">
        <v>3378</v>
      </c>
      <c r="D6" s="56" t="s">
        <v>1480</v>
      </c>
      <c r="E6" s="56" t="s">
        <v>1480</v>
      </c>
      <c r="F6" s="40"/>
      <c r="G6" s="56" t="s">
        <v>1480</v>
      </c>
      <c r="H6" s="56" t="s">
        <v>3379</v>
      </c>
      <c r="I6" s="56" t="s">
        <v>3380</v>
      </c>
      <c r="J6" s="56" t="s">
        <v>3381</v>
      </c>
      <c r="L6" s="56" t="s">
        <v>3382</v>
      </c>
      <c r="M6" s="56" t="s">
        <v>1480</v>
      </c>
      <c r="N6" s="56" t="s">
        <v>1480</v>
      </c>
      <c r="O6" s="56" t="s">
        <v>1480</v>
      </c>
      <c r="Q6" s="56" t="s">
        <v>1480</v>
      </c>
      <c r="R6" s="56" t="s">
        <v>1480</v>
      </c>
      <c r="S6" s="56" t="s">
        <v>1480</v>
      </c>
      <c r="T6" s="56" t="s">
        <v>3383</v>
      </c>
      <c r="V6" s="56" t="s">
        <v>1480</v>
      </c>
      <c r="W6" s="56" t="s">
        <v>1480</v>
      </c>
      <c r="X6" s="56" t="s">
        <v>1480</v>
      </c>
      <c r="Y6" s="56" t="s">
        <v>1480</v>
      </c>
      <c r="Z6" s="18">
        <v>4</v>
      </c>
      <c r="AA6" s="18"/>
    </row>
    <row r="7" spans="1:40" x14ac:dyDescent="0.35">
      <c r="A7" s="40"/>
      <c r="B7" s="56" t="s">
        <v>3384</v>
      </c>
      <c r="C7" s="56" t="s">
        <v>1480</v>
      </c>
      <c r="D7" s="56" t="s">
        <v>1480</v>
      </c>
      <c r="E7" s="56" t="s">
        <v>1480</v>
      </c>
      <c r="F7" s="40"/>
      <c r="G7" s="56" t="s">
        <v>1480</v>
      </c>
      <c r="H7" s="56" t="s">
        <v>3385</v>
      </c>
      <c r="I7" s="56" t="s">
        <v>3386</v>
      </c>
      <c r="J7" s="56" t="s">
        <v>3238</v>
      </c>
      <c r="L7" s="56" t="s">
        <v>3387</v>
      </c>
      <c r="M7" s="56" t="s">
        <v>1480</v>
      </c>
      <c r="N7" s="56" t="s">
        <v>1480</v>
      </c>
      <c r="O7" s="56" t="s">
        <v>1480</v>
      </c>
      <c r="Q7" s="56" t="s">
        <v>1480</v>
      </c>
      <c r="R7" s="56" t="s">
        <v>1480</v>
      </c>
      <c r="S7" s="56" t="s">
        <v>3388</v>
      </c>
      <c r="T7" s="56" t="s">
        <v>3389</v>
      </c>
      <c r="V7" s="56" t="s">
        <v>1480</v>
      </c>
      <c r="W7" s="56" t="s">
        <v>1480</v>
      </c>
      <c r="X7" s="56" t="s">
        <v>1480</v>
      </c>
      <c r="Y7" s="56" t="s">
        <v>1480</v>
      </c>
      <c r="Z7" s="18">
        <v>3</v>
      </c>
      <c r="AA7" s="18"/>
    </row>
    <row r="8" spans="1:40" x14ac:dyDescent="0.35">
      <c r="A8" s="40"/>
      <c r="B8" s="56" t="s">
        <v>3390</v>
      </c>
      <c r="C8" s="56" t="s">
        <v>3391</v>
      </c>
      <c r="D8" s="56" t="s">
        <v>1480</v>
      </c>
      <c r="E8" s="56" t="s">
        <v>1480</v>
      </c>
      <c r="F8" s="40"/>
      <c r="G8" s="56" t="s">
        <v>1480</v>
      </c>
      <c r="H8" s="56" t="s">
        <v>1480</v>
      </c>
      <c r="I8" s="56" t="s">
        <v>3392</v>
      </c>
      <c r="J8" s="56" t="s">
        <v>3393</v>
      </c>
      <c r="L8" s="56" t="s">
        <v>3394</v>
      </c>
      <c r="M8" s="56" t="s">
        <v>3395</v>
      </c>
      <c r="N8" s="56" t="s">
        <v>1480</v>
      </c>
      <c r="O8" s="56" t="s">
        <v>1480</v>
      </c>
      <c r="Q8" s="56" t="s">
        <v>1480</v>
      </c>
      <c r="R8" s="56" t="s">
        <v>1480</v>
      </c>
      <c r="S8" s="56" t="s">
        <v>1480</v>
      </c>
      <c r="T8" s="56" t="s">
        <v>3396</v>
      </c>
      <c r="V8" s="56" t="s">
        <v>1480</v>
      </c>
      <c r="W8" s="56" t="s">
        <v>1480</v>
      </c>
      <c r="X8" s="56" t="s">
        <v>1480</v>
      </c>
      <c r="Y8" s="56" t="s">
        <v>1480</v>
      </c>
      <c r="Z8" s="18">
        <v>2</v>
      </c>
      <c r="AA8" s="18"/>
    </row>
    <row r="9" spans="1:40" x14ac:dyDescent="0.35">
      <c r="A9" s="40"/>
      <c r="B9" s="56" t="s">
        <v>3397</v>
      </c>
      <c r="C9" s="56" t="s">
        <v>3398</v>
      </c>
      <c r="D9" s="56" t="s">
        <v>3399</v>
      </c>
      <c r="E9" s="56" t="s">
        <v>1480</v>
      </c>
      <c r="F9" s="40"/>
      <c r="G9" s="56" t="s">
        <v>1480</v>
      </c>
      <c r="H9" s="56" t="s">
        <v>1480</v>
      </c>
      <c r="I9" s="56" t="s">
        <v>3400</v>
      </c>
      <c r="J9" s="56" t="s">
        <v>3401</v>
      </c>
      <c r="L9" s="56" t="s">
        <v>3402</v>
      </c>
      <c r="M9" s="56" t="s">
        <v>1480</v>
      </c>
      <c r="N9" s="56" t="s">
        <v>1480</v>
      </c>
      <c r="O9" s="56" t="s">
        <v>1480</v>
      </c>
      <c r="Q9" s="56" t="s">
        <v>1480</v>
      </c>
      <c r="R9" s="56" t="s">
        <v>1480</v>
      </c>
      <c r="S9" s="56" t="s">
        <v>3403</v>
      </c>
      <c r="T9" s="56" t="s">
        <v>3404</v>
      </c>
      <c r="V9" s="56" t="s">
        <v>1480</v>
      </c>
      <c r="W9" s="56" t="s">
        <v>1480</v>
      </c>
      <c r="X9" s="56" t="s">
        <v>1480</v>
      </c>
      <c r="Y9" s="56" t="s">
        <v>1480</v>
      </c>
      <c r="Z9" s="18">
        <v>1</v>
      </c>
      <c r="AA9" s="18"/>
    </row>
    <row r="11" spans="1:40" x14ac:dyDescent="0.35">
      <c r="A11" s="40"/>
      <c r="B11" s="56" t="s">
        <v>1480</v>
      </c>
      <c r="C11" s="56" t="s">
        <v>1480</v>
      </c>
      <c r="D11" s="56" t="s">
        <v>1480</v>
      </c>
      <c r="E11" s="56" t="s">
        <v>1480</v>
      </c>
      <c r="F11" s="40"/>
      <c r="G11" s="56" t="s">
        <v>1480</v>
      </c>
      <c r="H11" s="56" t="s">
        <v>1480</v>
      </c>
      <c r="I11" s="56" t="s">
        <v>3405</v>
      </c>
      <c r="J11" s="56" t="s">
        <v>3406</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v>7</v>
      </c>
      <c r="AA11" s="18"/>
    </row>
    <row r="12" spans="1:40" x14ac:dyDescent="0.35">
      <c r="A12" s="40"/>
      <c r="B12" s="56" t="s">
        <v>1480</v>
      </c>
      <c r="C12" s="56" t="s">
        <v>1480</v>
      </c>
      <c r="D12" s="56" t="s">
        <v>1480</v>
      </c>
      <c r="E12" s="56" t="s">
        <v>1480</v>
      </c>
      <c r="F12" s="40"/>
      <c r="G12" s="56" t="s">
        <v>1480</v>
      </c>
      <c r="H12" s="56" t="s">
        <v>1480</v>
      </c>
      <c r="I12" s="56" t="s">
        <v>1480</v>
      </c>
      <c r="J12" s="56" t="s">
        <v>3407</v>
      </c>
      <c r="L12" s="56" t="s">
        <v>1480</v>
      </c>
      <c r="M12" s="56" t="s">
        <v>1480</v>
      </c>
      <c r="N12" s="56" t="s">
        <v>1480</v>
      </c>
      <c r="O12" s="56" t="s">
        <v>1480</v>
      </c>
      <c r="Q12" s="56" t="s">
        <v>1480</v>
      </c>
      <c r="R12" s="56" t="s">
        <v>1480</v>
      </c>
      <c r="S12" s="56" t="s">
        <v>3408</v>
      </c>
      <c r="T12" s="56" t="s">
        <v>3409</v>
      </c>
      <c r="V12" s="56" t="s">
        <v>1480</v>
      </c>
      <c r="W12" s="56" t="s">
        <v>1480</v>
      </c>
      <c r="X12" s="56" t="s">
        <v>1480</v>
      </c>
      <c r="Y12" s="56" t="s">
        <v>1480</v>
      </c>
      <c r="Z12" s="18">
        <v>6</v>
      </c>
      <c r="AA12" s="18"/>
    </row>
    <row r="13" spans="1:40" x14ac:dyDescent="0.35">
      <c r="A13" s="40"/>
      <c r="B13" s="56" t="s">
        <v>1480</v>
      </c>
      <c r="C13" s="56" t="s">
        <v>1480</v>
      </c>
      <c r="D13" s="56" t="s">
        <v>1480</v>
      </c>
      <c r="E13" s="56" t="s">
        <v>1480</v>
      </c>
      <c r="F13" s="40"/>
      <c r="G13" s="56" t="s">
        <v>1480</v>
      </c>
      <c r="H13" s="56" t="s">
        <v>1480</v>
      </c>
      <c r="I13" s="56" t="s">
        <v>1480</v>
      </c>
      <c r="J13" s="56" t="s">
        <v>3410</v>
      </c>
      <c r="L13" s="56" t="s">
        <v>1480</v>
      </c>
      <c r="M13" s="56" t="s">
        <v>1480</v>
      </c>
      <c r="N13" s="56" t="s">
        <v>1480</v>
      </c>
      <c r="O13" s="56" t="s">
        <v>1480</v>
      </c>
      <c r="Q13" s="56" t="s">
        <v>1480</v>
      </c>
      <c r="R13" s="56" t="s">
        <v>1480</v>
      </c>
      <c r="S13" s="56" t="s">
        <v>3411</v>
      </c>
      <c r="T13" s="56" t="s">
        <v>3412</v>
      </c>
      <c r="V13" s="56" t="s">
        <v>1480</v>
      </c>
      <c r="W13" s="56" t="s">
        <v>1480</v>
      </c>
      <c r="X13" s="56" t="s">
        <v>1480</v>
      </c>
      <c r="Y13" s="56" t="s">
        <v>1480</v>
      </c>
      <c r="Z13" s="18">
        <v>5</v>
      </c>
      <c r="AA13" s="18"/>
    </row>
    <row r="14" spans="1:40" x14ac:dyDescent="0.35">
      <c r="A14" s="40">
        <v>2</v>
      </c>
      <c r="B14" s="56" t="s">
        <v>1480</v>
      </c>
      <c r="C14" s="56" t="s">
        <v>1480</v>
      </c>
      <c r="D14" s="56" t="s">
        <v>1480</v>
      </c>
      <c r="E14" s="56" t="s">
        <v>1480</v>
      </c>
      <c r="F14" s="40"/>
      <c r="G14" s="56" t="s">
        <v>1480</v>
      </c>
      <c r="H14" s="56" t="s">
        <v>1480</v>
      </c>
      <c r="I14" s="56" t="s">
        <v>3413</v>
      </c>
      <c r="J14" s="56" t="s">
        <v>3414</v>
      </c>
      <c r="L14" s="56" t="s">
        <v>1480</v>
      </c>
      <c r="M14" s="56" t="s">
        <v>1480</v>
      </c>
      <c r="N14" s="56" t="s">
        <v>1480</v>
      </c>
      <c r="O14" s="56" t="s">
        <v>1480</v>
      </c>
      <c r="Q14" s="56" t="s">
        <v>1480</v>
      </c>
      <c r="R14" s="56" t="s">
        <v>1480</v>
      </c>
      <c r="S14" s="56" t="s">
        <v>3415</v>
      </c>
      <c r="T14" s="56" t="s">
        <v>3416</v>
      </c>
      <c r="V14" s="56" t="s">
        <v>1480</v>
      </c>
      <c r="W14" s="56" t="s">
        <v>1480</v>
      </c>
      <c r="X14" s="56" t="s">
        <v>1480</v>
      </c>
      <c r="Y14" s="56" t="s">
        <v>1480</v>
      </c>
      <c r="Z14" s="18">
        <v>4</v>
      </c>
      <c r="AA14" s="18"/>
    </row>
    <row r="15" spans="1:40" x14ac:dyDescent="0.35">
      <c r="A15" s="40"/>
      <c r="B15" s="56" t="s">
        <v>1480</v>
      </c>
      <c r="C15" s="56" t="s">
        <v>1480</v>
      </c>
      <c r="D15" s="56" t="s">
        <v>1480</v>
      </c>
      <c r="E15" s="56" t="s">
        <v>1480</v>
      </c>
      <c r="F15" s="40"/>
      <c r="G15" s="56" t="s">
        <v>1480</v>
      </c>
      <c r="H15" s="56" t="s">
        <v>1480</v>
      </c>
      <c r="I15" s="56" t="s">
        <v>3417</v>
      </c>
      <c r="J15" s="56" t="s">
        <v>3418</v>
      </c>
      <c r="L15" s="56" t="s">
        <v>1480</v>
      </c>
      <c r="M15" s="56" t="s">
        <v>1480</v>
      </c>
      <c r="N15" s="56" t="s">
        <v>1480</v>
      </c>
      <c r="O15" s="56" t="s">
        <v>1480</v>
      </c>
      <c r="Q15" s="56" t="s">
        <v>1480</v>
      </c>
      <c r="R15" s="56" t="s">
        <v>1480</v>
      </c>
      <c r="S15" s="56" t="s">
        <v>1480</v>
      </c>
      <c r="T15" s="56" t="s">
        <v>3419</v>
      </c>
      <c r="V15" s="56" t="s">
        <v>1480</v>
      </c>
      <c r="W15" s="56" t="s">
        <v>1480</v>
      </c>
      <c r="X15" s="56" t="s">
        <v>1480</v>
      </c>
      <c r="Y15" s="56" t="s">
        <v>1480</v>
      </c>
      <c r="Z15" s="18">
        <v>3</v>
      </c>
      <c r="AA15" s="18"/>
    </row>
    <row r="16" spans="1:40" x14ac:dyDescent="0.35">
      <c r="A16" s="40"/>
      <c r="B16" s="56" t="s">
        <v>1480</v>
      </c>
      <c r="C16" s="56" t="s">
        <v>1480</v>
      </c>
      <c r="D16" s="56" t="s">
        <v>1480</v>
      </c>
      <c r="E16" s="56" t="s">
        <v>1480</v>
      </c>
      <c r="F16" s="40"/>
      <c r="G16" s="56" t="s">
        <v>1480</v>
      </c>
      <c r="H16" s="56" t="s">
        <v>1480</v>
      </c>
      <c r="I16" s="56" t="s">
        <v>3420</v>
      </c>
      <c r="J16" s="56" t="s">
        <v>3421</v>
      </c>
      <c r="L16" s="56" t="s">
        <v>1480</v>
      </c>
      <c r="M16" s="56" t="s">
        <v>1480</v>
      </c>
      <c r="N16" s="56" t="s">
        <v>1480</v>
      </c>
      <c r="O16" s="56" t="s">
        <v>1480</v>
      </c>
      <c r="Q16" s="56" t="s">
        <v>1480</v>
      </c>
      <c r="R16" s="56" t="s">
        <v>1480</v>
      </c>
      <c r="S16" s="56" t="s">
        <v>3422</v>
      </c>
      <c r="T16" s="56" t="s">
        <v>3423</v>
      </c>
      <c r="V16" s="56" t="s">
        <v>1480</v>
      </c>
      <c r="W16" s="56" t="s">
        <v>1480</v>
      </c>
      <c r="X16" s="56" t="s">
        <v>1480</v>
      </c>
      <c r="Y16" s="56" t="s">
        <v>1480</v>
      </c>
      <c r="Z16" s="18">
        <v>2</v>
      </c>
      <c r="AA16" s="18"/>
    </row>
    <row r="17" spans="1:33" x14ac:dyDescent="0.35">
      <c r="A17" s="40"/>
      <c r="B17" s="56" t="s">
        <v>1480</v>
      </c>
      <c r="C17" s="56" t="s">
        <v>1480</v>
      </c>
      <c r="D17" s="56" t="s">
        <v>1480</v>
      </c>
      <c r="E17" s="56" t="s">
        <v>1480</v>
      </c>
      <c r="F17" s="40"/>
      <c r="G17" s="56" t="s">
        <v>1480</v>
      </c>
      <c r="H17" s="56" t="s">
        <v>1480</v>
      </c>
      <c r="I17" s="56" t="s">
        <v>3424</v>
      </c>
      <c r="J17" s="56" t="s">
        <v>3425</v>
      </c>
      <c r="L17" s="56" t="s">
        <v>1480</v>
      </c>
      <c r="M17" s="56" t="s">
        <v>1480</v>
      </c>
      <c r="N17" s="56" t="s">
        <v>1480</v>
      </c>
      <c r="O17" s="56" t="s">
        <v>1480</v>
      </c>
      <c r="Q17" s="56" t="s">
        <v>1480</v>
      </c>
      <c r="R17" s="56" t="s">
        <v>1480</v>
      </c>
      <c r="S17" s="56" t="s">
        <v>3426</v>
      </c>
      <c r="T17" s="56" t="s">
        <v>3427</v>
      </c>
      <c r="V17" s="56" t="s">
        <v>1480</v>
      </c>
      <c r="W17" s="56" t="s">
        <v>1480</v>
      </c>
      <c r="X17" s="56" t="s">
        <v>1480</v>
      </c>
      <c r="Y17" s="56" t="s">
        <v>1480</v>
      </c>
      <c r="Z17" s="18">
        <v>1</v>
      </c>
      <c r="AA17" s="18"/>
    </row>
    <row r="19" spans="1:33" x14ac:dyDescent="0.35">
      <c r="A19" s="40"/>
      <c r="B19" s="56" t="s">
        <v>1480</v>
      </c>
      <c r="C19" s="56" t="s">
        <v>1480</v>
      </c>
      <c r="D19" s="56" t="s">
        <v>1480</v>
      </c>
      <c r="E19" s="56" t="s">
        <v>1480</v>
      </c>
      <c r="F19" s="40"/>
      <c r="G19" s="56" t="s">
        <v>1480</v>
      </c>
      <c r="H19" s="56" t="s">
        <v>1480</v>
      </c>
      <c r="I19" s="56" t="s">
        <v>1480</v>
      </c>
      <c r="J19" s="56" t="s">
        <v>3428</v>
      </c>
      <c r="L19" s="56" t="s">
        <v>3429</v>
      </c>
      <c r="M19" s="56" t="s">
        <v>3430</v>
      </c>
      <c r="N19" s="56" t="s">
        <v>1480</v>
      </c>
      <c r="O19" s="56" t="s">
        <v>1480</v>
      </c>
      <c r="Q19" s="56" t="s">
        <v>1480</v>
      </c>
      <c r="R19" s="56" t="s">
        <v>1480</v>
      </c>
      <c r="S19" s="56" t="s">
        <v>1480</v>
      </c>
      <c r="T19" s="56" t="s">
        <v>1480</v>
      </c>
      <c r="V19" s="56" t="s">
        <v>1480</v>
      </c>
      <c r="W19" s="56" t="s">
        <v>1480</v>
      </c>
      <c r="X19" s="56" t="s">
        <v>1480</v>
      </c>
      <c r="Y19" s="56" t="s">
        <v>1480</v>
      </c>
      <c r="Z19" s="18">
        <v>7</v>
      </c>
      <c r="AA19" s="18"/>
    </row>
    <row r="20" spans="1:33" x14ac:dyDescent="0.35">
      <c r="A20" s="40"/>
      <c r="B20" s="56" t="s">
        <v>3431</v>
      </c>
      <c r="C20" s="56" t="s">
        <v>2641</v>
      </c>
      <c r="D20" s="56" t="s">
        <v>1480</v>
      </c>
      <c r="E20" s="56" t="s">
        <v>1480</v>
      </c>
      <c r="F20" s="40"/>
      <c r="G20" s="56" t="s">
        <v>1480</v>
      </c>
      <c r="H20" s="56" t="s">
        <v>3246</v>
      </c>
      <c r="I20" s="56" t="s">
        <v>3432</v>
      </c>
      <c r="J20" s="56" t="s">
        <v>3433</v>
      </c>
      <c r="L20" s="56" t="s">
        <v>3434</v>
      </c>
      <c r="M20" s="56" t="s">
        <v>2944</v>
      </c>
      <c r="N20" s="56" t="s">
        <v>1480</v>
      </c>
      <c r="O20" s="56" t="s">
        <v>1480</v>
      </c>
      <c r="Q20" s="56" t="s">
        <v>1480</v>
      </c>
      <c r="R20" s="56" t="s">
        <v>1480</v>
      </c>
      <c r="S20" s="56" t="s">
        <v>1480</v>
      </c>
      <c r="T20" s="56" t="s">
        <v>1480</v>
      </c>
      <c r="V20" s="56" t="s">
        <v>1480</v>
      </c>
      <c r="W20" s="56" t="s">
        <v>1480</v>
      </c>
      <c r="X20" s="56" t="s">
        <v>1480</v>
      </c>
      <c r="Y20" s="56" t="s">
        <v>1480</v>
      </c>
      <c r="Z20" s="18">
        <v>6</v>
      </c>
      <c r="AA20" s="18"/>
    </row>
    <row r="21" spans="1:33" x14ac:dyDescent="0.35">
      <c r="A21" s="40"/>
      <c r="B21" s="56" t="s">
        <v>3435</v>
      </c>
      <c r="C21" s="56" t="s">
        <v>1480</v>
      </c>
      <c r="D21" s="56" t="s">
        <v>1480</v>
      </c>
      <c r="E21" s="56" t="s">
        <v>1480</v>
      </c>
      <c r="F21" s="40"/>
      <c r="G21" s="56" t="s">
        <v>1480</v>
      </c>
      <c r="H21" s="56" t="s">
        <v>1480</v>
      </c>
      <c r="I21" s="56" t="s">
        <v>3436</v>
      </c>
      <c r="J21" s="56" t="s">
        <v>3222</v>
      </c>
      <c r="L21" s="56" t="s">
        <v>3437</v>
      </c>
      <c r="M21" s="56" t="s">
        <v>1480</v>
      </c>
      <c r="N21" s="56" t="s">
        <v>1480</v>
      </c>
      <c r="O21" s="56" t="s">
        <v>1480</v>
      </c>
      <c r="Q21" s="56" t="s">
        <v>1480</v>
      </c>
      <c r="R21" s="56" t="s">
        <v>1480</v>
      </c>
      <c r="S21" s="56" t="s">
        <v>1480</v>
      </c>
      <c r="T21" s="56" t="s">
        <v>1480</v>
      </c>
      <c r="V21" s="56" t="s">
        <v>1480</v>
      </c>
      <c r="W21" s="56" t="s">
        <v>1480</v>
      </c>
      <c r="X21" s="56" t="s">
        <v>1480</v>
      </c>
      <c r="Y21" s="56" t="s">
        <v>1480</v>
      </c>
      <c r="Z21" s="18">
        <v>5</v>
      </c>
      <c r="AA21" s="18"/>
    </row>
    <row r="22" spans="1:33" x14ac:dyDescent="0.35">
      <c r="A22" s="40">
        <v>3</v>
      </c>
      <c r="B22" s="56" t="s">
        <v>3035</v>
      </c>
      <c r="C22" s="56" t="s">
        <v>3438</v>
      </c>
      <c r="D22" s="56" t="s">
        <v>1480</v>
      </c>
      <c r="E22" s="56" t="s">
        <v>1480</v>
      </c>
      <c r="F22" s="40"/>
      <c r="G22" s="56" t="s">
        <v>1480</v>
      </c>
      <c r="H22" s="56" t="s">
        <v>1480</v>
      </c>
      <c r="I22" s="56" t="s">
        <v>3439</v>
      </c>
      <c r="J22" s="56" t="s">
        <v>3440</v>
      </c>
      <c r="L22" s="56" t="s">
        <v>3441</v>
      </c>
      <c r="M22" s="56" t="s">
        <v>3256</v>
      </c>
      <c r="N22" s="56" t="s">
        <v>3442</v>
      </c>
      <c r="O22" s="56" t="s">
        <v>1480</v>
      </c>
      <c r="Q22" s="56" t="s">
        <v>1480</v>
      </c>
      <c r="R22" s="56" t="s">
        <v>1480</v>
      </c>
      <c r="S22" s="56" t="s">
        <v>1480</v>
      </c>
      <c r="T22" s="56" t="s">
        <v>1480</v>
      </c>
      <c r="V22" s="56" t="s">
        <v>1480</v>
      </c>
      <c r="W22" s="56" t="s">
        <v>1480</v>
      </c>
      <c r="X22" s="56" t="s">
        <v>1480</v>
      </c>
      <c r="Y22" s="56" t="s">
        <v>1480</v>
      </c>
      <c r="Z22" s="18">
        <v>4</v>
      </c>
      <c r="AA22" s="18"/>
    </row>
    <row r="23" spans="1:33" x14ac:dyDescent="0.35">
      <c r="A23" s="40"/>
      <c r="B23" s="56" t="s">
        <v>3443</v>
      </c>
      <c r="C23" s="56" t="s">
        <v>1480</v>
      </c>
      <c r="D23" s="56" t="s">
        <v>1480</v>
      </c>
      <c r="E23" s="56" t="s">
        <v>1480</v>
      </c>
      <c r="F23" s="40"/>
      <c r="G23" s="56" t="s">
        <v>1480</v>
      </c>
      <c r="H23" s="56" t="s">
        <v>3444</v>
      </c>
      <c r="I23" s="56" t="s">
        <v>3445</v>
      </c>
      <c r="J23" s="56" t="s">
        <v>3446</v>
      </c>
      <c r="L23" s="56" t="s">
        <v>3447</v>
      </c>
      <c r="M23" s="56" t="s">
        <v>3448</v>
      </c>
      <c r="N23" s="56" t="s">
        <v>1480</v>
      </c>
      <c r="O23" s="56" t="s">
        <v>1480</v>
      </c>
      <c r="Q23" s="56" t="s">
        <v>1480</v>
      </c>
      <c r="R23" s="56" t="s">
        <v>1480</v>
      </c>
      <c r="S23" s="56" t="s">
        <v>1480</v>
      </c>
      <c r="T23" s="56" t="s">
        <v>1480</v>
      </c>
      <c r="V23" s="56" t="s">
        <v>1480</v>
      </c>
      <c r="W23" s="56" t="s">
        <v>1480</v>
      </c>
      <c r="X23" s="56" t="s">
        <v>1480</v>
      </c>
      <c r="Y23" s="56" t="s">
        <v>1480</v>
      </c>
      <c r="Z23" s="18">
        <v>3</v>
      </c>
      <c r="AA23" s="18"/>
    </row>
    <row r="24" spans="1:33" x14ac:dyDescent="0.35">
      <c r="A24" s="40"/>
      <c r="B24" s="56" t="s">
        <v>3449</v>
      </c>
      <c r="C24" s="56" t="s">
        <v>3450</v>
      </c>
      <c r="D24" s="56" t="s">
        <v>1480</v>
      </c>
      <c r="E24" s="56" t="s">
        <v>1480</v>
      </c>
      <c r="F24" s="40"/>
      <c r="G24" s="56" t="s">
        <v>1480</v>
      </c>
      <c r="H24" s="56" t="s">
        <v>3451</v>
      </c>
      <c r="I24" s="56" t="s">
        <v>3452</v>
      </c>
      <c r="J24" s="56" t="s">
        <v>3453</v>
      </c>
      <c r="L24" s="56" t="s">
        <v>3454</v>
      </c>
      <c r="M24" s="56" t="s">
        <v>3455</v>
      </c>
      <c r="N24" s="56" t="s">
        <v>3456</v>
      </c>
      <c r="O24" s="56" t="s">
        <v>1480</v>
      </c>
      <c r="Q24" s="56" t="s">
        <v>1480</v>
      </c>
      <c r="R24" s="56" t="s">
        <v>1480</v>
      </c>
      <c r="S24" s="56" t="s">
        <v>1480</v>
      </c>
      <c r="T24" s="56" t="s">
        <v>1480</v>
      </c>
      <c r="V24" s="56" t="s">
        <v>1480</v>
      </c>
      <c r="W24" s="56" t="s">
        <v>1480</v>
      </c>
      <c r="X24" s="56" t="s">
        <v>1480</v>
      </c>
      <c r="Y24" s="56" t="s">
        <v>1480</v>
      </c>
      <c r="Z24" s="18">
        <v>2</v>
      </c>
      <c r="AA24" s="18"/>
    </row>
    <row r="25" spans="1:33" x14ac:dyDescent="0.35">
      <c r="A25" s="40"/>
      <c r="B25" s="56" t="s">
        <v>3457</v>
      </c>
      <c r="C25" s="56" t="s">
        <v>3458</v>
      </c>
      <c r="D25" s="56" t="s">
        <v>1480</v>
      </c>
      <c r="E25" s="56" t="s">
        <v>1480</v>
      </c>
      <c r="F25" s="40"/>
      <c r="G25" s="56" t="s">
        <v>1480</v>
      </c>
      <c r="H25" s="56" t="s">
        <v>1480</v>
      </c>
      <c r="I25" s="56" t="s">
        <v>3459</v>
      </c>
      <c r="J25" s="56" t="s">
        <v>3460</v>
      </c>
      <c r="L25" s="56" t="s">
        <v>3461</v>
      </c>
      <c r="M25" s="56" t="s">
        <v>1480</v>
      </c>
      <c r="N25" s="56" t="s">
        <v>1480</v>
      </c>
      <c r="O25" s="56" t="s">
        <v>1480</v>
      </c>
      <c r="Q25" s="56" t="s">
        <v>1480</v>
      </c>
      <c r="R25" s="56" t="s">
        <v>1480</v>
      </c>
      <c r="S25" s="56" t="s">
        <v>3462</v>
      </c>
      <c r="T25" s="56" t="s">
        <v>3463</v>
      </c>
      <c r="V25" s="56" t="s">
        <v>1480</v>
      </c>
      <c r="W25" s="56" t="s">
        <v>1480</v>
      </c>
      <c r="X25" s="56" t="s">
        <v>1480</v>
      </c>
      <c r="Y25" s="56" t="s">
        <v>1480</v>
      </c>
      <c r="Z25" s="18">
        <v>1</v>
      </c>
      <c r="AA25" s="18"/>
    </row>
    <row r="26" spans="1:33"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row>
    <row r="27" spans="1:33" x14ac:dyDescent="0.35">
      <c r="A27" s="1"/>
      <c r="B27" s="1"/>
      <c r="C27" s="1"/>
      <c r="D27" s="1"/>
      <c r="E27" s="1"/>
      <c r="F27" s="1"/>
      <c r="G27" s="1"/>
      <c r="H27" s="1"/>
      <c r="I27" s="1"/>
      <c r="J27" s="1"/>
      <c r="L27" s="1"/>
      <c r="M27" s="1"/>
      <c r="N27" s="1"/>
      <c r="O27" s="1"/>
      <c r="Q27" s="1"/>
      <c r="AA27" s="128" t="s">
        <v>1606</v>
      </c>
      <c r="AB27" s="51" t="s">
        <v>4821</v>
      </c>
      <c r="AC27" s="128" t="s">
        <v>413</v>
      </c>
      <c r="AD27" s="129" t="s">
        <v>413</v>
      </c>
      <c r="AE27" s="50" t="s">
        <v>413</v>
      </c>
      <c r="AF27" s="130"/>
      <c r="AG27" s="131" t="s">
        <v>1636</v>
      </c>
    </row>
    <row r="28" spans="1:33" x14ac:dyDescent="0.35">
      <c r="AA28" s="128" t="s">
        <v>1606</v>
      </c>
      <c r="AB28" s="51" t="s">
        <v>4842</v>
      </c>
      <c r="AC28" s="128" t="s">
        <v>413</v>
      </c>
      <c r="AD28" s="129" t="s">
        <v>413</v>
      </c>
      <c r="AE28" s="50" t="s">
        <v>413</v>
      </c>
      <c r="AF28" s="130"/>
      <c r="AG28" s="131" t="s">
        <v>1636</v>
      </c>
    </row>
    <row r="29" spans="1:33" x14ac:dyDescent="0.35">
      <c r="AA29" s="128" t="s">
        <v>1606</v>
      </c>
      <c r="AB29" s="51" t="s">
        <v>4863</v>
      </c>
      <c r="AC29" s="128" t="s">
        <v>413</v>
      </c>
      <c r="AD29" s="129" t="s">
        <v>413</v>
      </c>
      <c r="AE29" s="50" t="s">
        <v>413</v>
      </c>
      <c r="AF29" s="130"/>
      <c r="AG29" s="131" t="s">
        <v>1636</v>
      </c>
    </row>
    <row r="30" spans="1:33" x14ac:dyDescent="0.35">
      <c r="AA30" s="128" t="s">
        <v>1606</v>
      </c>
      <c r="AB30" s="51" t="s">
        <v>4884</v>
      </c>
      <c r="AC30" s="128" t="s">
        <v>413</v>
      </c>
      <c r="AD30" s="129" t="s">
        <v>413</v>
      </c>
      <c r="AE30" s="50" t="s">
        <v>413</v>
      </c>
      <c r="AF30" s="130"/>
      <c r="AG30" s="131" t="s">
        <v>1636</v>
      </c>
    </row>
    <row r="31" spans="1:33" x14ac:dyDescent="0.35">
      <c r="AA31" s="128" t="s">
        <v>1607</v>
      </c>
      <c r="AB31" s="51" t="s">
        <v>4820</v>
      </c>
      <c r="AC31" s="128" t="s">
        <v>413</v>
      </c>
      <c r="AD31" s="129" t="s">
        <v>413</v>
      </c>
      <c r="AE31" s="50" t="s">
        <v>413</v>
      </c>
      <c r="AF31" s="130"/>
      <c r="AG31" s="131" t="s">
        <v>1636</v>
      </c>
    </row>
    <row r="32" spans="1:33" x14ac:dyDescent="0.35">
      <c r="AA32" s="128" t="s">
        <v>1607</v>
      </c>
      <c r="AB32" s="51" t="s">
        <v>4841</v>
      </c>
      <c r="AC32" s="128" t="s">
        <v>413</v>
      </c>
      <c r="AD32" s="129" t="s">
        <v>413</v>
      </c>
      <c r="AE32" s="50" t="s">
        <v>413</v>
      </c>
      <c r="AF32" s="130"/>
      <c r="AG32" s="131" t="s">
        <v>1636</v>
      </c>
    </row>
    <row r="33" spans="27:33" x14ac:dyDescent="0.35">
      <c r="AA33" s="128" t="s">
        <v>1607</v>
      </c>
      <c r="AB33" s="51" t="s">
        <v>4862</v>
      </c>
      <c r="AC33" s="128" t="s">
        <v>413</v>
      </c>
      <c r="AD33" s="129" t="s">
        <v>413</v>
      </c>
      <c r="AE33" s="50" t="s">
        <v>413</v>
      </c>
      <c r="AF33" s="130"/>
      <c r="AG33" s="131" t="s">
        <v>1636</v>
      </c>
    </row>
    <row r="34" spans="27:33" x14ac:dyDescent="0.35">
      <c r="AA34" s="128" t="s">
        <v>1607</v>
      </c>
      <c r="AB34" s="51" t="s">
        <v>4883</v>
      </c>
      <c r="AC34" s="128" t="s">
        <v>413</v>
      </c>
      <c r="AD34" s="129" t="s">
        <v>413</v>
      </c>
      <c r="AE34" s="50" t="s">
        <v>413</v>
      </c>
      <c r="AF34" s="130"/>
      <c r="AG34" s="131" t="s">
        <v>1636</v>
      </c>
    </row>
    <row r="35" spans="27:33" x14ac:dyDescent="0.35">
      <c r="AA35" s="128" t="s">
        <v>1608</v>
      </c>
      <c r="AB35" s="51" t="s">
        <v>4819</v>
      </c>
      <c r="AC35" s="128" t="s">
        <v>413</v>
      </c>
      <c r="AD35" s="129" t="s">
        <v>413</v>
      </c>
      <c r="AE35" s="50" t="s">
        <v>413</v>
      </c>
      <c r="AF35" s="130"/>
      <c r="AG35" s="131" t="s">
        <v>1636</v>
      </c>
    </row>
    <row r="36" spans="27:33" x14ac:dyDescent="0.35">
      <c r="AA36" s="128" t="s">
        <v>1608</v>
      </c>
      <c r="AB36" s="51" t="s">
        <v>4840</v>
      </c>
      <c r="AC36" s="128" t="s">
        <v>413</v>
      </c>
      <c r="AD36" s="129" t="s">
        <v>413</v>
      </c>
      <c r="AE36" s="50" t="s">
        <v>413</v>
      </c>
      <c r="AF36" s="130"/>
      <c r="AG36" s="131" t="s">
        <v>1636</v>
      </c>
    </row>
    <row r="37" spans="27:33" x14ac:dyDescent="0.35">
      <c r="AA37" s="128" t="s">
        <v>1608</v>
      </c>
      <c r="AB37" s="51" t="s">
        <v>4861</v>
      </c>
      <c r="AC37" s="128" t="s">
        <v>413</v>
      </c>
      <c r="AD37" s="129" t="s">
        <v>413</v>
      </c>
      <c r="AE37" s="50" t="s">
        <v>413</v>
      </c>
      <c r="AF37" s="130"/>
      <c r="AG37" s="131" t="s">
        <v>1636</v>
      </c>
    </row>
    <row r="38" spans="27:33" x14ac:dyDescent="0.35">
      <c r="AA38" s="128" t="s">
        <v>1608</v>
      </c>
      <c r="AB38" s="51" t="s">
        <v>4882</v>
      </c>
      <c r="AC38" s="128" t="s">
        <v>413</v>
      </c>
      <c r="AD38" s="129" t="s">
        <v>413</v>
      </c>
      <c r="AE38" s="50" t="s">
        <v>413</v>
      </c>
      <c r="AF38" s="130"/>
      <c r="AG38" s="131" t="s">
        <v>1636</v>
      </c>
    </row>
    <row r="39" spans="27:33" x14ac:dyDescent="0.35">
      <c r="AA39" s="128" t="s">
        <v>1609</v>
      </c>
      <c r="AB39" s="51" t="s">
        <v>4818</v>
      </c>
      <c r="AC39" s="128" t="s">
        <v>413</v>
      </c>
      <c r="AD39" s="129" t="s">
        <v>413</v>
      </c>
      <c r="AE39" s="50" t="s">
        <v>413</v>
      </c>
      <c r="AF39" s="130"/>
      <c r="AG39" s="131" t="s">
        <v>1636</v>
      </c>
    </row>
    <row r="40" spans="27:33" x14ac:dyDescent="0.35">
      <c r="AA40" s="128" t="s">
        <v>1609</v>
      </c>
      <c r="AB40" s="51" t="s">
        <v>4839</v>
      </c>
      <c r="AC40" s="128" t="s">
        <v>413</v>
      </c>
      <c r="AD40" s="129" t="s">
        <v>413</v>
      </c>
      <c r="AE40" s="50" t="s">
        <v>413</v>
      </c>
      <c r="AF40" s="130"/>
      <c r="AG40" s="131" t="s">
        <v>1636</v>
      </c>
    </row>
    <row r="41" spans="27:33" x14ac:dyDescent="0.35">
      <c r="AA41" s="128" t="s">
        <v>1609</v>
      </c>
      <c r="AB41" s="51" t="s">
        <v>4860</v>
      </c>
      <c r="AC41" s="128" t="s">
        <v>413</v>
      </c>
      <c r="AD41" s="129" t="s">
        <v>413</v>
      </c>
      <c r="AE41" s="50" t="s">
        <v>413</v>
      </c>
      <c r="AF41" s="130"/>
      <c r="AG41" s="131" t="s">
        <v>1636</v>
      </c>
    </row>
    <row r="42" spans="27:33" x14ac:dyDescent="0.35">
      <c r="AA42" s="128" t="s">
        <v>1609</v>
      </c>
      <c r="AB42" s="51" t="s">
        <v>4881</v>
      </c>
      <c r="AC42" s="128" t="s">
        <v>413</v>
      </c>
      <c r="AD42" s="129" t="s">
        <v>413</v>
      </c>
      <c r="AE42" s="50" t="s">
        <v>413</v>
      </c>
      <c r="AF42" s="130"/>
      <c r="AG42" s="131" t="s">
        <v>1636</v>
      </c>
    </row>
    <row r="43" spans="27:33" x14ac:dyDescent="0.35">
      <c r="AA43" s="128" t="s">
        <v>1610</v>
      </c>
      <c r="AB43" s="51" t="s">
        <v>4817</v>
      </c>
      <c r="AC43" s="128" t="s">
        <v>413</v>
      </c>
      <c r="AD43" s="129" t="s">
        <v>413</v>
      </c>
      <c r="AE43" s="50" t="s">
        <v>413</v>
      </c>
      <c r="AF43" s="130"/>
      <c r="AG43" s="131" t="s">
        <v>1636</v>
      </c>
    </row>
    <row r="44" spans="27:33" x14ac:dyDescent="0.35">
      <c r="AA44" s="128" t="s">
        <v>1610</v>
      </c>
      <c r="AB44" s="51" t="s">
        <v>4838</v>
      </c>
      <c r="AC44" s="128" t="s">
        <v>413</v>
      </c>
      <c r="AD44" s="129" t="s">
        <v>413</v>
      </c>
      <c r="AE44" s="50" t="s">
        <v>413</v>
      </c>
      <c r="AF44" s="130"/>
      <c r="AG44" s="131" t="s">
        <v>1636</v>
      </c>
    </row>
    <row r="45" spans="27:33" x14ac:dyDescent="0.35">
      <c r="AA45" s="128" t="s">
        <v>1610</v>
      </c>
      <c r="AB45" s="51" t="s">
        <v>4859</v>
      </c>
      <c r="AC45" s="128" t="s">
        <v>413</v>
      </c>
      <c r="AD45" s="129" t="s">
        <v>413</v>
      </c>
      <c r="AE45" s="50" t="s">
        <v>413</v>
      </c>
      <c r="AF45" s="130"/>
      <c r="AG45" s="131" t="s">
        <v>1636</v>
      </c>
    </row>
    <row r="46" spans="27:33" x14ac:dyDescent="0.35">
      <c r="AA46" s="128" t="s">
        <v>1610</v>
      </c>
      <c r="AB46" s="51" t="s">
        <v>4880</v>
      </c>
      <c r="AC46" s="128" t="s">
        <v>413</v>
      </c>
      <c r="AD46" s="129" t="s">
        <v>413</v>
      </c>
      <c r="AE46" s="50" t="s">
        <v>413</v>
      </c>
      <c r="AF46" s="130"/>
      <c r="AG46" s="131" t="s">
        <v>1636</v>
      </c>
    </row>
    <row r="47" spans="27:33" x14ac:dyDescent="0.35">
      <c r="AA47" s="128" t="s">
        <v>1611</v>
      </c>
      <c r="AB47" s="51" t="s">
        <v>4816</v>
      </c>
      <c r="AC47" s="128" t="s">
        <v>413</v>
      </c>
      <c r="AD47" s="129" t="s">
        <v>413</v>
      </c>
      <c r="AE47" s="50" t="s">
        <v>413</v>
      </c>
      <c r="AF47" s="130"/>
      <c r="AG47" s="131" t="s">
        <v>1636</v>
      </c>
    </row>
    <row r="48" spans="27:33" x14ac:dyDescent="0.35">
      <c r="AA48" s="128" t="s">
        <v>1611</v>
      </c>
      <c r="AB48" s="51" t="s">
        <v>4837</v>
      </c>
      <c r="AC48" s="128" t="s">
        <v>413</v>
      </c>
      <c r="AD48" s="129" t="s">
        <v>413</v>
      </c>
      <c r="AE48" s="50" t="s">
        <v>413</v>
      </c>
      <c r="AF48" s="130"/>
      <c r="AG48" s="131" t="s">
        <v>1636</v>
      </c>
    </row>
    <row r="49" spans="27:33" x14ac:dyDescent="0.35">
      <c r="AA49" s="128" t="s">
        <v>1611</v>
      </c>
      <c r="AB49" s="51" t="s">
        <v>4858</v>
      </c>
      <c r="AC49" s="128" t="s">
        <v>413</v>
      </c>
      <c r="AD49" s="129" t="s">
        <v>413</v>
      </c>
      <c r="AE49" s="50" t="s">
        <v>413</v>
      </c>
      <c r="AF49" s="130"/>
      <c r="AG49" s="131" t="s">
        <v>1636</v>
      </c>
    </row>
    <row r="50" spans="27:33" x14ac:dyDescent="0.35">
      <c r="AA50" s="128" t="s">
        <v>1611</v>
      </c>
      <c r="AB50" s="51" t="s">
        <v>4879</v>
      </c>
      <c r="AC50" s="128" t="s">
        <v>413</v>
      </c>
      <c r="AD50" s="129" t="s">
        <v>413</v>
      </c>
      <c r="AE50" s="50" t="s">
        <v>413</v>
      </c>
      <c r="AF50" s="130"/>
      <c r="AG50" s="131" t="s">
        <v>1636</v>
      </c>
    </row>
    <row r="51" spans="27:33" x14ac:dyDescent="0.35">
      <c r="AA51" s="128" t="s">
        <v>1612</v>
      </c>
      <c r="AB51" s="51" t="s">
        <v>4815</v>
      </c>
      <c r="AC51" s="128" t="s">
        <v>413</v>
      </c>
      <c r="AD51" s="129" t="s">
        <v>413</v>
      </c>
      <c r="AE51" s="50" t="s">
        <v>413</v>
      </c>
      <c r="AF51" s="130"/>
      <c r="AG51" s="131" t="s">
        <v>1636</v>
      </c>
    </row>
    <row r="52" spans="27:33" x14ac:dyDescent="0.35">
      <c r="AA52" s="128" t="s">
        <v>1612</v>
      </c>
      <c r="AB52" s="51" t="s">
        <v>4836</v>
      </c>
      <c r="AC52" s="128" t="s">
        <v>413</v>
      </c>
      <c r="AD52" s="129" t="s">
        <v>413</v>
      </c>
      <c r="AE52" s="50" t="s">
        <v>413</v>
      </c>
      <c r="AF52" s="130"/>
      <c r="AG52" s="131" t="s">
        <v>1636</v>
      </c>
    </row>
    <row r="53" spans="27:33" x14ac:dyDescent="0.35">
      <c r="AA53" s="128" t="s">
        <v>1612</v>
      </c>
      <c r="AB53" s="51" t="s">
        <v>4857</v>
      </c>
      <c r="AC53" s="128" t="s">
        <v>413</v>
      </c>
      <c r="AD53" s="129" t="s">
        <v>413</v>
      </c>
      <c r="AE53" s="50" t="s">
        <v>413</v>
      </c>
      <c r="AF53" s="130"/>
      <c r="AG53" s="131" t="s">
        <v>1636</v>
      </c>
    </row>
    <row r="54" spans="27:33" x14ac:dyDescent="0.35">
      <c r="AA54" s="128" t="s">
        <v>1612</v>
      </c>
      <c r="AB54" s="51" t="s">
        <v>4878</v>
      </c>
      <c r="AC54" s="128" t="s">
        <v>413</v>
      </c>
      <c r="AD54" s="129" t="s">
        <v>413</v>
      </c>
      <c r="AE54" s="50" t="s">
        <v>413</v>
      </c>
      <c r="AF54" s="130"/>
      <c r="AG54" s="131" t="s">
        <v>1636</v>
      </c>
    </row>
    <row r="55" spans="27:33" x14ac:dyDescent="0.35">
      <c r="AA55" s="128" t="s">
        <v>1613</v>
      </c>
      <c r="AB55" s="51" t="s">
        <v>4828</v>
      </c>
      <c r="AC55" s="128" t="s">
        <v>413</v>
      </c>
      <c r="AD55" s="129" t="s">
        <v>413</v>
      </c>
      <c r="AE55" s="50" t="s">
        <v>413</v>
      </c>
      <c r="AF55" s="130"/>
      <c r="AG55" s="131" t="s">
        <v>1636</v>
      </c>
    </row>
    <row r="56" spans="27:33" x14ac:dyDescent="0.35">
      <c r="AA56" s="128" t="s">
        <v>1613</v>
      </c>
      <c r="AB56" s="51" t="s">
        <v>4849</v>
      </c>
      <c r="AC56" s="128" t="s">
        <v>413</v>
      </c>
      <c r="AD56" s="129" t="s">
        <v>413</v>
      </c>
      <c r="AE56" s="50" t="s">
        <v>413</v>
      </c>
      <c r="AF56" s="130"/>
      <c r="AG56" s="131" t="s">
        <v>1636</v>
      </c>
    </row>
    <row r="57" spans="27:33" x14ac:dyDescent="0.35">
      <c r="AA57" s="128" t="s">
        <v>1613</v>
      </c>
      <c r="AB57" s="51" t="s">
        <v>4870</v>
      </c>
      <c r="AC57" s="128" t="s">
        <v>413</v>
      </c>
      <c r="AD57" s="129" t="s">
        <v>413</v>
      </c>
      <c r="AE57" s="50" t="s">
        <v>413</v>
      </c>
      <c r="AF57" s="130"/>
      <c r="AG57" s="131" t="s">
        <v>1636</v>
      </c>
    </row>
    <row r="58" spans="27:33" x14ac:dyDescent="0.35">
      <c r="AA58" s="128" t="s">
        <v>1613</v>
      </c>
      <c r="AB58" s="51" t="s">
        <v>4891</v>
      </c>
      <c r="AC58" s="128" t="s">
        <v>413</v>
      </c>
      <c r="AD58" s="129" t="s">
        <v>413</v>
      </c>
      <c r="AE58" s="50" t="s">
        <v>413</v>
      </c>
      <c r="AF58" s="130"/>
      <c r="AG58" s="131" t="s">
        <v>1636</v>
      </c>
    </row>
    <row r="59" spans="27:33" x14ac:dyDescent="0.35">
      <c r="AA59" s="128" t="s">
        <v>1614</v>
      </c>
      <c r="AB59" s="51" t="s">
        <v>4827</v>
      </c>
      <c r="AC59" s="128" t="s">
        <v>413</v>
      </c>
      <c r="AD59" s="129" t="s">
        <v>413</v>
      </c>
      <c r="AE59" s="50" t="s">
        <v>413</v>
      </c>
      <c r="AF59" s="130"/>
      <c r="AG59" s="131" t="s">
        <v>1636</v>
      </c>
    </row>
    <row r="60" spans="27:33" x14ac:dyDescent="0.35">
      <c r="AA60" s="128" t="s">
        <v>1614</v>
      </c>
      <c r="AB60" s="51" t="s">
        <v>4848</v>
      </c>
      <c r="AC60" s="128" t="s">
        <v>413</v>
      </c>
      <c r="AD60" s="129" t="s">
        <v>413</v>
      </c>
      <c r="AE60" s="50" t="s">
        <v>413</v>
      </c>
      <c r="AF60" s="130"/>
      <c r="AG60" s="131" t="s">
        <v>1636</v>
      </c>
    </row>
    <row r="61" spans="27:33" x14ac:dyDescent="0.35">
      <c r="AA61" s="128" t="s">
        <v>1614</v>
      </c>
      <c r="AB61" s="51" t="s">
        <v>4869</v>
      </c>
      <c r="AC61" s="128" t="s">
        <v>413</v>
      </c>
      <c r="AD61" s="129" t="s">
        <v>413</v>
      </c>
      <c r="AE61" s="50" t="s">
        <v>413</v>
      </c>
      <c r="AF61" s="130"/>
      <c r="AG61" s="131" t="s">
        <v>1636</v>
      </c>
    </row>
    <row r="62" spans="27:33" x14ac:dyDescent="0.35">
      <c r="AA62" s="128" t="s">
        <v>1614</v>
      </c>
      <c r="AB62" s="51" t="s">
        <v>4890</v>
      </c>
      <c r="AC62" s="128" t="s">
        <v>413</v>
      </c>
      <c r="AD62" s="129" t="s">
        <v>413</v>
      </c>
      <c r="AE62" s="50" t="s">
        <v>413</v>
      </c>
      <c r="AF62" s="130"/>
      <c r="AG62" s="131" t="s">
        <v>1636</v>
      </c>
    </row>
    <row r="63" spans="27:33" x14ac:dyDescent="0.35">
      <c r="AA63" s="128" t="s">
        <v>1615</v>
      </c>
      <c r="AB63" s="51" t="s">
        <v>4826</v>
      </c>
      <c r="AC63" s="128" t="s">
        <v>413</v>
      </c>
      <c r="AD63" s="129" t="s">
        <v>413</v>
      </c>
      <c r="AE63" s="50" t="s">
        <v>413</v>
      </c>
      <c r="AF63" s="130"/>
      <c r="AG63" s="131" t="s">
        <v>1636</v>
      </c>
    </row>
    <row r="64" spans="27:33" x14ac:dyDescent="0.35">
      <c r="AA64" s="128" t="s">
        <v>1615</v>
      </c>
      <c r="AB64" s="51" t="s">
        <v>4847</v>
      </c>
      <c r="AC64" s="128" t="s">
        <v>413</v>
      </c>
      <c r="AD64" s="129" t="s">
        <v>413</v>
      </c>
      <c r="AE64" s="50" t="s">
        <v>413</v>
      </c>
      <c r="AF64" s="130"/>
      <c r="AG64" s="131" t="s">
        <v>1636</v>
      </c>
    </row>
    <row r="65" spans="27:33" x14ac:dyDescent="0.35">
      <c r="AA65" s="128" t="s">
        <v>1615</v>
      </c>
      <c r="AB65" s="51" t="s">
        <v>4868</v>
      </c>
      <c r="AC65" s="128" t="s">
        <v>413</v>
      </c>
      <c r="AD65" s="129" t="s">
        <v>413</v>
      </c>
      <c r="AE65" s="50" t="s">
        <v>413</v>
      </c>
      <c r="AF65" s="130"/>
      <c r="AG65" s="131" t="s">
        <v>1636</v>
      </c>
    </row>
    <row r="66" spans="27:33" x14ac:dyDescent="0.35">
      <c r="AA66" s="128" t="s">
        <v>1615</v>
      </c>
      <c r="AB66" s="51" t="s">
        <v>4889</v>
      </c>
      <c r="AC66" s="128" t="s">
        <v>413</v>
      </c>
      <c r="AD66" s="129" t="s">
        <v>413</v>
      </c>
      <c r="AE66" s="50" t="s">
        <v>413</v>
      </c>
      <c r="AF66" s="130"/>
      <c r="AG66" s="131" t="s">
        <v>1636</v>
      </c>
    </row>
    <row r="67" spans="27:33" x14ac:dyDescent="0.35">
      <c r="AA67" s="128" t="s">
        <v>1616</v>
      </c>
      <c r="AB67" s="51" t="s">
        <v>4825</v>
      </c>
      <c r="AC67" s="128" t="s">
        <v>413</v>
      </c>
      <c r="AD67" s="129" t="s">
        <v>413</v>
      </c>
      <c r="AE67" s="50" t="s">
        <v>413</v>
      </c>
      <c r="AF67" s="130"/>
      <c r="AG67" s="131" t="s">
        <v>1636</v>
      </c>
    </row>
    <row r="68" spans="27:33" x14ac:dyDescent="0.35">
      <c r="AA68" s="128" t="s">
        <v>1616</v>
      </c>
      <c r="AB68" s="51" t="s">
        <v>4846</v>
      </c>
      <c r="AC68" s="128" t="s">
        <v>413</v>
      </c>
      <c r="AD68" s="129" t="s">
        <v>413</v>
      </c>
      <c r="AE68" s="50" t="s">
        <v>413</v>
      </c>
      <c r="AF68" s="130"/>
      <c r="AG68" s="131" t="s">
        <v>1636</v>
      </c>
    </row>
    <row r="69" spans="27:33" x14ac:dyDescent="0.35">
      <c r="AA69" s="128" t="s">
        <v>1616</v>
      </c>
      <c r="AB69" s="51" t="s">
        <v>4867</v>
      </c>
      <c r="AC69" s="128" t="s">
        <v>413</v>
      </c>
      <c r="AD69" s="129" t="s">
        <v>413</v>
      </c>
      <c r="AE69" s="50" t="s">
        <v>413</v>
      </c>
      <c r="AF69" s="130"/>
      <c r="AG69" s="131" t="s">
        <v>1636</v>
      </c>
    </row>
    <row r="70" spans="27:33" x14ac:dyDescent="0.35">
      <c r="AA70" s="128" t="s">
        <v>1616</v>
      </c>
      <c r="AB70" s="51" t="s">
        <v>4888</v>
      </c>
      <c r="AC70" s="128" t="s">
        <v>413</v>
      </c>
      <c r="AD70" s="129" t="s">
        <v>413</v>
      </c>
      <c r="AE70" s="50" t="s">
        <v>413</v>
      </c>
      <c r="AF70" s="130"/>
      <c r="AG70" s="131" t="s">
        <v>1636</v>
      </c>
    </row>
    <row r="71" spans="27:33" x14ac:dyDescent="0.35">
      <c r="AA71" s="128" t="s">
        <v>1617</v>
      </c>
      <c r="AB71" s="51" t="s">
        <v>4824</v>
      </c>
      <c r="AC71" s="128" t="s">
        <v>413</v>
      </c>
      <c r="AD71" s="129" t="s">
        <v>413</v>
      </c>
      <c r="AE71" s="50" t="s">
        <v>413</v>
      </c>
      <c r="AF71" s="130"/>
      <c r="AG71" s="131" t="s">
        <v>1636</v>
      </c>
    </row>
    <row r="72" spans="27:33" x14ac:dyDescent="0.35">
      <c r="AA72" s="128" t="s">
        <v>1617</v>
      </c>
      <c r="AB72" s="51" t="s">
        <v>4845</v>
      </c>
      <c r="AC72" s="128" t="s">
        <v>413</v>
      </c>
      <c r="AD72" s="129" t="s">
        <v>413</v>
      </c>
      <c r="AE72" s="50" t="s">
        <v>413</v>
      </c>
      <c r="AF72" s="130"/>
      <c r="AG72" s="131" t="s">
        <v>1636</v>
      </c>
    </row>
    <row r="73" spans="27:33" x14ac:dyDescent="0.35">
      <c r="AA73" s="128" t="s">
        <v>1617</v>
      </c>
      <c r="AB73" s="51" t="s">
        <v>4866</v>
      </c>
      <c r="AC73" s="128" t="s">
        <v>413</v>
      </c>
      <c r="AD73" s="129" t="s">
        <v>413</v>
      </c>
      <c r="AE73" s="50" t="s">
        <v>413</v>
      </c>
      <c r="AF73" s="130"/>
      <c r="AG73" s="131" t="s">
        <v>1636</v>
      </c>
    </row>
    <row r="74" spans="27:33" x14ac:dyDescent="0.35">
      <c r="AA74" s="128" t="s">
        <v>1617</v>
      </c>
      <c r="AB74" s="51" t="s">
        <v>4887</v>
      </c>
      <c r="AC74" s="128" t="s">
        <v>413</v>
      </c>
      <c r="AD74" s="129" t="s">
        <v>413</v>
      </c>
      <c r="AE74" s="50" t="s">
        <v>413</v>
      </c>
      <c r="AF74" s="130"/>
      <c r="AG74" s="131" t="s">
        <v>1636</v>
      </c>
    </row>
    <row r="75" spans="27:33" x14ac:dyDescent="0.35">
      <c r="AA75" s="128" t="s">
        <v>1618</v>
      </c>
      <c r="AB75" s="51" t="s">
        <v>4823</v>
      </c>
      <c r="AC75" s="128" t="s">
        <v>413</v>
      </c>
      <c r="AD75" s="129" t="s">
        <v>413</v>
      </c>
      <c r="AE75" s="50" t="s">
        <v>413</v>
      </c>
      <c r="AF75" s="130"/>
      <c r="AG75" s="131" t="s">
        <v>1636</v>
      </c>
    </row>
    <row r="76" spans="27:33" x14ac:dyDescent="0.35">
      <c r="AA76" s="128" t="s">
        <v>1618</v>
      </c>
      <c r="AB76" s="51" t="s">
        <v>4844</v>
      </c>
      <c r="AC76" s="128" t="s">
        <v>413</v>
      </c>
      <c r="AD76" s="129" t="s">
        <v>413</v>
      </c>
      <c r="AE76" s="50" t="s">
        <v>413</v>
      </c>
      <c r="AF76" s="130"/>
      <c r="AG76" s="131" t="s">
        <v>1636</v>
      </c>
    </row>
    <row r="77" spans="27:33" x14ac:dyDescent="0.35">
      <c r="AA77" s="128" t="s">
        <v>1618</v>
      </c>
      <c r="AB77" s="51" t="s">
        <v>4865</v>
      </c>
      <c r="AC77" s="128" t="s">
        <v>413</v>
      </c>
      <c r="AD77" s="129" t="s">
        <v>413</v>
      </c>
      <c r="AE77" s="50" t="s">
        <v>413</v>
      </c>
      <c r="AF77" s="130"/>
      <c r="AG77" s="131" t="s">
        <v>1636</v>
      </c>
    </row>
    <row r="78" spans="27:33" x14ac:dyDescent="0.35">
      <c r="AA78" s="128" t="s">
        <v>1618</v>
      </c>
      <c r="AB78" s="51" t="s">
        <v>4886</v>
      </c>
      <c r="AC78" s="128" t="s">
        <v>413</v>
      </c>
      <c r="AD78" s="129" t="s">
        <v>413</v>
      </c>
      <c r="AE78" s="50" t="s">
        <v>413</v>
      </c>
      <c r="AF78" s="130"/>
      <c r="AG78" s="131" t="s">
        <v>1636</v>
      </c>
    </row>
    <row r="79" spans="27:33" x14ac:dyDescent="0.35">
      <c r="AA79" s="128" t="s">
        <v>1619</v>
      </c>
      <c r="AB79" s="51" t="s">
        <v>4822</v>
      </c>
      <c r="AC79" s="128" t="s">
        <v>413</v>
      </c>
      <c r="AD79" s="129" t="s">
        <v>413</v>
      </c>
      <c r="AE79" s="50" t="s">
        <v>413</v>
      </c>
      <c r="AF79" s="130"/>
      <c r="AG79" s="131" t="s">
        <v>1636</v>
      </c>
    </row>
    <row r="80" spans="27:33" x14ac:dyDescent="0.35">
      <c r="AA80" s="128" t="s">
        <v>1619</v>
      </c>
      <c r="AB80" s="51" t="s">
        <v>4843</v>
      </c>
      <c r="AC80" s="128" t="s">
        <v>413</v>
      </c>
      <c r="AD80" s="129" t="s">
        <v>413</v>
      </c>
      <c r="AE80" s="50" t="s">
        <v>413</v>
      </c>
      <c r="AF80" s="130"/>
      <c r="AG80" s="131" t="s">
        <v>1636</v>
      </c>
    </row>
    <row r="81" spans="27:33" x14ac:dyDescent="0.35">
      <c r="AA81" s="128" t="s">
        <v>1619</v>
      </c>
      <c r="AB81" s="51" t="s">
        <v>4864</v>
      </c>
      <c r="AC81" s="128" t="s">
        <v>413</v>
      </c>
      <c r="AD81" s="129" t="s">
        <v>413</v>
      </c>
      <c r="AE81" s="50" t="s">
        <v>413</v>
      </c>
      <c r="AF81" s="130"/>
      <c r="AG81" s="131" t="s">
        <v>1636</v>
      </c>
    </row>
    <row r="82" spans="27:33" x14ac:dyDescent="0.35">
      <c r="AA82" s="128" t="s">
        <v>1619</v>
      </c>
      <c r="AB82" s="51" t="s">
        <v>4885</v>
      </c>
      <c r="AC82" s="128" t="s">
        <v>413</v>
      </c>
      <c r="AD82" s="129" t="s">
        <v>413</v>
      </c>
      <c r="AE82" s="50" t="s">
        <v>413</v>
      </c>
      <c r="AF82" s="130"/>
      <c r="AG82" s="131" t="s">
        <v>1636</v>
      </c>
    </row>
    <row r="83" spans="27:33" x14ac:dyDescent="0.35">
      <c r="AA83" s="128" t="s">
        <v>1620</v>
      </c>
      <c r="AB83" s="51" t="s">
        <v>4835</v>
      </c>
      <c r="AC83" s="128" t="s">
        <v>413</v>
      </c>
      <c r="AD83" s="129" t="s">
        <v>413</v>
      </c>
      <c r="AE83" s="50" t="s">
        <v>413</v>
      </c>
      <c r="AF83" s="130"/>
      <c r="AG83" s="131" t="s">
        <v>1636</v>
      </c>
    </row>
    <row r="84" spans="27:33" x14ac:dyDescent="0.35">
      <c r="AA84" s="128" t="s">
        <v>1620</v>
      </c>
      <c r="AB84" s="51" t="s">
        <v>4856</v>
      </c>
      <c r="AC84" s="128" t="s">
        <v>413</v>
      </c>
      <c r="AD84" s="129" t="s">
        <v>413</v>
      </c>
      <c r="AE84" s="50" t="s">
        <v>413</v>
      </c>
      <c r="AF84" s="130"/>
      <c r="AG84" s="131" t="s">
        <v>1636</v>
      </c>
    </row>
    <row r="85" spans="27:33" x14ac:dyDescent="0.35">
      <c r="AA85" s="128" t="s">
        <v>1620</v>
      </c>
      <c r="AB85" s="51" t="s">
        <v>4877</v>
      </c>
      <c r="AC85" s="128" t="s">
        <v>413</v>
      </c>
      <c r="AD85" s="129" t="s">
        <v>413</v>
      </c>
      <c r="AE85" s="50" t="s">
        <v>413</v>
      </c>
      <c r="AF85" s="130"/>
      <c r="AG85" s="131" t="s">
        <v>1636</v>
      </c>
    </row>
    <row r="86" spans="27:33" x14ac:dyDescent="0.35">
      <c r="AA86" s="128" t="s">
        <v>1620</v>
      </c>
      <c r="AB86" s="51" t="s">
        <v>4898</v>
      </c>
      <c r="AC86" s="128" t="s">
        <v>413</v>
      </c>
      <c r="AD86" s="129" t="s">
        <v>413</v>
      </c>
      <c r="AE86" s="50" t="s">
        <v>413</v>
      </c>
      <c r="AF86" s="130"/>
      <c r="AG86" s="131" t="s">
        <v>1636</v>
      </c>
    </row>
    <row r="87" spans="27:33" x14ac:dyDescent="0.35">
      <c r="AA87" s="128" t="s">
        <v>1621</v>
      </c>
      <c r="AB87" s="51" t="s">
        <v>4834</v>
      </c>
      <c r="AC87" s="128" t="s">
        <v>413</v>
      </c>
      <c r="AD87" s="129" t="s">
        <v>413</v>
      </c>
      <c r="AE87" s="50" t="s">
        <v>413</v>
      </c>
      <c r="AF87" s="130"/>
      <c r="AG87" s="131" t="s">
        <v>1636</v>
      </c>
    </row>
    <row r="88" spans="27:33" x14ac:dyDescent="0.35">
      <c r="AA88" s="128" t="s">
        <v>1621</v>
      </c>
      <c r="AB88" s="51" t="s">
        <v>4855</v>
      </c>
      <c r="AC88" s="128" t="s">
        <v>413</v>
      </c>
      <c r="AD88" s="129" t="s">
        <v>413</v>
      </c>
      <c r="AE88" s="50" t="s">
        <v>413</v>
      </c>
      <c r="AF88" s="130"/>
      <c r="AG88" s="131" t="s">
        <v>1636</v>
      </c>
    </row>
    <row r="89" spans="27:33" x14ac:dyDescent="0.35">
      <c r="AA89" s="128" t="s">
        <v>1621</v>
      </c>
      <c r="AB89" s="51" t="s">
        <v>4876</v>
      </c>
      <c r="AC89" s="128" t="s">
        <v>413</v>
      </c>
      <c r="AD89" s="129" t="s">
        <v>413</v>
      </c>
      <c r="AE89" s="50" t="s">
        <v>413</v>
      </c>
      <c r="AF89" s="130"/>
      <c r="AG89" s="131" t="s">
        <v>1636</v>
      </c>
    </row>
    <row r="90" spans="27:33" x14ac:dyDescent="0.35">
      <c r="AA90" s="128" t="s">
        <v>1621</v>
      </c>
      <c r="AB90" s="51" t="s">
        <v>4897</v>
      </c>
      <c r="AC90" s="128" t="s">
        <v>413</v>
      </c>
      <c r="AD90" s="129" t="s">
        <v>413</v>
      </c>
      <c r="AE90" s="50" t="s">
        <v>413</v>
      </c>
      <c r="AF90" s="130"/>
      <c r="AG90" s="131" t="s">
        <v>1636</v>
      </c>
    </row>
    <row r="91" spans="27:33" x14ac:dyDescent="0.35">
      <c r="AA91" s="128" t="s">
        <v>1622</v>
      </c>
      <c r="AB91" s="51" t="s">
        <v>4833</v>
      </c>
      <c r="AC91" s="128" t="s">
        <v>413</v>
      </c>
      <c r="AD91" s="129" t="s">
        <v>413</v>
      </c>
      <c r="AE91" s="50" t="s">
        <v>413</v>
      </c>
      <c r="AF91" s="130"/>
      <c r="AG91" s="131" t="s">
        <v>1636</v>
      </c>
    </row>
    <row r="92" spans="27:33" x14ac:dyDescent="0.35">
      <c r="AA92" s="128" t="s">
        <v>1622</v>
      </c>
      <c r="AB92" s="51" t="s">
        <v>4854</v>
      </c>
      <c r="AC92" s="128" t="s">
        <v>413</v>
      </c>
      <c r="AD92" s="129" t="s">
        <v>413</v>
      </c>
      <c r="AE92" s="50" t="s">
        <v>413</v>
      </c>
      <c r="AF92" s="130"/>
      <c r="AG92" s="131" t="s">
        <v>1636</v>
      </c>
    </row>
    <row r="93" spans="27:33" x14ac:dyDescent="0.35">
      <c r="AA93" s="128" t="s">
        <v>1622</v>
      </c>
      <c r="AB93" s="51" t="s">
        <v>4875</v>
      </c>
      <c r="AC93" s="128" t="s">
        <v>413</v>
      </c>
      <c r="AD93" s="129" t="s">
        <v>413</v>
      </c>
      <c r="AE93" s="50" t="s">
        <v>413</v>
      </c>
      <c r="AF93" s="130"/>
      <c r="AG93" s="131" t="s">
        <v>1636</v>
      </c>
    </row>
    <row r="94" spans="27:33" x14ac:dyDescent="0.35">
      <c r="AA94" s="128" t="s">
        <v>1622</v>
      </c>
      <c r="AB94" s="51" t="s">
        <v>4896</v>
      </c>
      <c r="AC94" s="128" t="s">
        <v>413</v>
      </c>
      <c r="AD94" s="129" t="s">
        <v>413</v>
      </c>
      <c r="AE94" s="50" t="s">
        <v>413</v>
      </c>
      <c r="AF94" s="130"/>
      <c r="AG94" s="131" t="s">
        <v>1636</v>
      </c>
    </row>
    <row r="95" spans="27:33" x14ac:dyDescent="0.35">
      <c r="AA95" s="128" t="s">
        <v>1623</v>
      </c>
      <c r="AB95" s="51" t="s">
        <v>4832</v>
      </c>
      <c r="AC95" s="128" t="s">
        <v>413</v>
      </c>
      <c r="AD95" s="129" t="s">
        <v>413</v>
      </c>
      <c r="AE95" s="50" t="s">
        <v>413</v>
      </c>
      <c r="AF95" s="130"/>
      <c r="AG95" s="131" t="s">
        <v>1636</v>
      </c>
    </row>
    <row r="96" spans="27:33" x14ac:dyDescent="0.35">
      <c r="AA96" s="128" t="s">
        <v>1623</v>
      </c>
      <c r="AB96" s="51" t="s">
        <v>4853</v>
      </c>
      <c r="AC96" s="128" t="s">
        <v>413</v>
      </c>
      <c r="AD96" s="129" t="s">
        <v>413</v>
      </c>
      <c r="AE96" s="50" t="s">
        <v>413</v>
      </c>
      <c r="AF96" s="130"/>
      <c r="AG96" s="131" t="s">
        <v>1636</v>
      </c>
    </row>
    <row r="97" spans="27:33" x14ac:dyDescent="0.35">
      <c r="AA97" s="128" t="s">
        <v>1623</v>
      </c>
      <c r="AB97" s="51" t="s">
        <v>4874</v>
      </c>
      <c r="AC97" s="128" t="s">
        <v>413</v>
      </c>
      <c r="AD97" s="129" t="s">
        <v>413</v>
      </c>
      <c r="AE97" s="50" t="s">
        <v>413</v>
      </c>
      <c r="AF97" s="130"/>
      <c r="AG97" s="131" t="s">
        <v>1636</v>
      </c>
    </row>
    <row r="98" spans="27:33" x14ac:dyDescent="0.35">
      <c r="AA98" s="128" t="s">
        <v>1623</v>
      </c>
      <c r="AB98" s="51" t="s">
        <v>4895</v>
      </c>
      <c r="AC98" s="128" t="s">
        <v>413</v>
      </c>
      <c r="AD98" s="129" t="s">
        <v>413</v>
      </c>
      <c r="AE98" s="50" t="s">
        <v>413</v>
      </c>
      <c r="AF98" s="130"/>
      <c r="AG98" s="131" t="s">
        <v>1636</v>
      </c>
    </row>
    <row r="99" spans="27:33" x14ac:dyDescent="0.35">
      <c r="AA99" s="128" t="s">
        <v>1624</v>
      </c>
      <c r="AB99" s="51" t="s">
        <v>4831</v>
      </c>
      <c r="AC99" s="128" t="s">
        <v>413</v>
      </c>
      <c r="AD99" s="129" t="s">
        <v>413</v>
      </c>
      <c r="AE99" s="50" t="s">
        <v>413</v>
      </c>
      <c r="AF99" s="130"/>
      <c r="AG99" s="131" t="s">
        <v>1636</v>
      </c>
    </row>
    <row r="100" spans="27:33" x14ac:dyDescent="0.35">
      <c r="AA100" s="128" t="s">
        <v>1624</v>
      </c>
      <c r="AB100" s="51" t="s">
        <v>4852</v>
      </c>
      <c r="AC100" s="128" t="s">
        <v>413</v>
      </c>
      <c r="AD100" s="129" t="s">
        <v>413</v>
      </c>
      <c r="AE100" s="50" t="s">
        <v>413</v>
      </c>
      <c r="AF100" s="130"/>
      <c r="AG100" s="131" t="s">
        <v>1636</v>
      </c>
    </row>
    <row r="101" spans="27:33" x14ac:dyDescent="0.35">
      <c r="AA101" s="128" t="s">
        <v>1624</v>
      </c>
      <c r="AB101" s="51" t="s">
        <v>4873</v>
      </c>
      <c r="AC101" s="128" t="s">
        <v>413</v>
      </c>
      <c r="AD101" s="129" t="s">
        <v>413</v>
      </c>
      <c r="AE101" s="50" t="s">
        <v>413</v>
      </c>
      <c r="AF101" s="130"/>
      <c r="AG101" s="131" t="s">
        <v>1636</v>
      </c>
    </row>
    <row r="102" spans="27:33" x14ac:dyDescent="0.35">
      <c r="AA102" s="128" t="s">
        <v>1624</v>
      </c>
      <c r="AB102" s="51" t="s">
        <v>4894</v>
      </c>
      <c r="AC102" s="128" t="s">
        <v>413</v>
      </c>
      <c r="AD102" s="129" t="s">
        <v>413</v>
      </c>
      <c r="AE102" s="50" t="s">
        <v>413</v>
      </c>
      <c r="AF102" s="130"/>
      <c r="AG102" s="131" t="s">
        <v>1636</v>
      </c>
    </row>
    <row r="103" spans="27:33" x14ac:dyDescent="0.35">
      <c r="AA103" s="128" t="s">
        <v>1625</v>
      </c>
      <c r="AB103" s="51" t="s">
        <v>4830</v>
      </c>
      <c r="AC103" s="128" t="s">
        <v>413</v>
      </c>
      <c r="AD103" s="129" t="s">
        <v>413</v>
      </c>
      <c r="AE103" s="50" t="s">
        <v>413</v>
      </c>
      <c r="AF103" s="130"/>
      <c r="AG103" s="131" t="s">
        <v>1636</v>
      </c>
    </row>
    <row r="104" spans="27:33" x14ac:dyDescent="0.35">
      <c r="AA104" s="128" t="s">
        <v>1625</v>
      </c>
      <c r="AB104" s="51" t="s">
        <v>4851</v>
      </c>
      <c r="AC104" s="128" t="s">
        <v>413</v>
      </c>
      <c r="AD104" s="129" t="s">
        <v>413</v>
      </c>
      <c r="AE104" s="50" t="s">
        <v>413</v>
      </c>
      <c r="AF104" s="130"/>
      <c r="AG104" s="131" t="s">
        <v>1636</v>
      </c>
    </row>
    <row r="105" spans="27:33" x14ac:dyDescent="0.35">
      <c r="AA105" s="128" t="s">
        <v>1625</v>
      </c>
      <c r="AB105" s="51" t="s">
        <v>4872</v>
      </c>
      <c r="AC105" s="128" t="s">
        <v>413</v>
      </c>
      <c r="AD105" s="129" t="s">
        <v>413</v>
      </c>
      <c r="AE105" s="50" t="s">
        <v>413</v>
      </c>
      <c r="AF105" s="130"/>
      <c r="AG105" s="131" t="s">
        <v>1636</v>
      </c>
    </row>
    <row r="106" spans="27:33" x14ac:dyDescent="0.35">
      <c r="AA106" s="128" t="s">
        <v>1625</v>
      </c>
      <c r="AB106" s="51" t="s">
        <v>4893</v>
      </c>
      <c r="AC106" s="128" t="s">
        <v>413</v>
      </c>
      <c r="AD106" s="129" t="s">
        <v>413</v>
      </c>
      <c r="AE106" s="50" t="s">
        <v>413</v>
      </c>
      <c r="AF106" s="130"/>
      <c r="AG106" s="131" t="s">
        <v>1636</v>
      </c>
    </row>
    <row r="107" spans="27:33" x14ac:dyDescent="0.35">
      <c r="AA107" s="128" t="s">
        <v>1626</v>
      </c>
      <c r="AB107" s="51" t="s">
        <v>4829</v>
      </c>
      <c r="AC107" s="128" t="s">
        <v>413</v>
      </c>
      <c r="AD107" s="129" t="s">
        <v>413</v>
      </c>
      <c r="AE107" s="50" t="s">
        <v>413</v>
      </c>
      <c r="AF107" s="130"/>
      <c r="AG107" s="131" t="s">
        <v>1636</v>
      </c>
    </row>
    <row r="108" spans="27:33" x14ac:dyDescent="0.35">
      <c r="AA108" s="128" t="s">
        <v>1626</v>
      </c>
      <c r="AB108" s="51" t="s">
        <v>4850</v>
      </c>
      <c r="AC108" s="128" t="s">
        <v>413</v>
      </c>
      <c r="AD108" s="129" t="s">
        <v>413</v>
      </c>
      <c r="AE108" s="50" t="s">
        <v>413</v>
      </c>
      <c r="AF108" s="130"/>
      <c r="AG108" s="131" t="s">
        <v>1636</v>
      </c>
    </row>
    <row r="109" spans="27:33" x14ac:dyDescent="0.35">
      <c r="AA109" s="128" t="s">
        <v>1626</v>
      </c>
      <c r="AB109" s="51" t="s">
        <v>4871</v>
      </c>
      <c r="AC109" s="128" t="s">
        <v>413</v>
      </c>
      <c r="AD109" s="129" t="s">
        <v>413</v>
      </c>
      <c r="AE109" s="50" t="s">
        <v>413</v>
      </c>
      <c r="AF109" s="130"/>
      <c r="AG109" s="131" t="s">
        <v>1636</v>
      </c>
    </row>
    <row r="110" spans="27:33" x14ac:dyDescent="0.35">
      <c r="AA110" s="128" t="s">
        <v>1626</v>
      </c>
      <c r="AB110" s="51" t="s">
        <v>4892</v>
      </c>
      <c r="AC110" s="128" t="s">
        <v>413</v>
      </c>
      <c r="AD110" s="129" t="s">
        <v>413</v>
      </c>
      <c r="AE110" s="50" t="s">
        <v>413</v>
      </c>
      <c r="AF110" s="130"/>
      <c r="AG110" s="131" t="s">
        <v>1636</v>
      </c>
    </row>
    <row r="111" spans="27:33" x14ac:dyDescent="0.35">
      <c r="AA111" s="51" t="s">
        <v>1049</v>
      </c>
      <c r="AB111" s="51" t="s">
        <v>4737</v>
      </c>
      <c r="AC111" s="51" t="s">
        <v>821</v>
      </c>
      <c r="AD111" s="132" t="s">
        <v>1094</v>
      </c>
      <c r="AE111" s="50" t="s">
        <v>2509</v>
      </c>
      <c r="AF111" s="130">
        <v>39</v>
      </c>
      <c r="AG111" s="131" t="s">
        <v>2353</v>
      </c>
    </row>
    <row r="112" spans="27:33" x14ac:dyDescent="0.35">
      <c r="AA112" s="51" t="s">
        <v>1049</v>
      </c>
      <c r="AB112" s="51" t="s">
        <v>4758</v>
      </c>
      <c r="AC112" s="51" t="s">
        <v>1477</v>
      </c>
      <c r="AD112" s="132" t="s">
        <v>2033</v>
      </c>
      <c r="AE112" s="50" t="s">
        <v>2986</v>
      </c>
      <c r="AF112" s="130">
        <v>12</v>
      </c>
      <c r="AG112" s="131" t="s">
        <v>2353</v>
      </c>
    </row>
    <row r="113" spans="27:33" x14ac:dyDescent="0.35">
      <c r="AA113" s="51" t="s">
        <v>1049</v>
      </c>
      <c r="AB113" s="51" t="s">
        <v>4779</v>
      </c>
      <c r="AC113" s="51" t="s">
        <v>413</v>
      </c>
      <c r="AD113" s="132" t="s">
        <v>413</v>
      </c>
      <c r="AE113" s="50" t="s">
        <v>413</v>
      </c>
      <c r="AF113" s="130"/>
      <c r="AG113" s="131" t="s">
        <v>1636</v>
      </c>
    </row>
    <row r="114" spans="27:33" x14ac:dyDescent="0.35">
      <c r="AA114" s="51" t="s">
        <v>1049</v>
      </c>
      <c r="AB114" s="51" t="s">
        <v>4800</v>
      </c>
      <c r="AC114" s="51" t="s">
        <v>413</v>
      </c>
      <c r="AD114" s="132" t="s">
        <v>413</v>
      </c>
      <c r="AE114" s="50" t="s">
        <v>413</v>
      </c>
      <c r="AF114" s="133"/>
      <c r="AG114" s="131" t="s">
        <v>1636</v>
      </c>
    </row>
    <row r="115" spans="27:33" x14ac:dyDescent="0.35">
      <c r="AA115" s="51" t="s">
        <v>1053</v>
      </c>
      <c r="AB115" s="51" t="s">
        <v>4736</v>
      </c>
      <c r="AC115" s="51" t="s">
        <v>1475</v>
      </c>
      <c r="AD115" s="132" t="s">
        <v>1631</v>
      </c>
      <c r="AE115" s="50" t="s">
        <v>3344</v>
      </c>
      <c r="AF115" s="133">
        <v>41</v>
      </c>
      <c r="AG115" s="131" t="s">
        <v>2353</v>
      </c>
    </row>
    <row r="116" spans="27:33" x14ac:dyDescent="0.35">
      <c r="AA116" s="51" t="s">
        <v>1053</v>
      </c>
      <c r="AB116" s="51" t="s">
        <v>4757</v>
      </c>
      <c r="AC116" s="51" t="s">
        <v>413</v>
      </c>
      <c r="AD116" s="132" t="s">
        <v>413</v>
      </c>
      <c r="AE116" s="50" t="s">
        <v>413</v>
      </c>
      <c r="AF116" s="133"/>
      <c r="AG116" s="131" t="s">
        <v>1636</v>
      </c>
    </row>
    <row r="117" spans="27:33" x14ac:dyDescent="0.35">
      <c r="AA117" s="51" t="s">
        <v>1053</v>
      </c>
      <c r="AB117" s="51" t="s">
        <v>4778</v>
      </c>
      <c r="AC117" s="51" t="s">
        <v>413</v>
      </c>
      <c r="AD117" s="132" t="s">
        <v>413</v>
      </c>
      <c r="AE117" s="50" t="s">
        <v>413</v>
      </c>
      <c r="AF117" s="133"/>
      <c r="AG117" s="131" t="s">
        <v>1636</v>
      </c>
    </row>
    <row r="118" spans="27:33" x14ac:dyDescent="0.35">
      <c r="AA118" s="51" t="s">
        <v>1053</v>
      </c>
      <c r="AB118" s="51" t="s">
        <v>4799</v>
      </c>
      <c r="AC118" s="51" t="s">
        <v>413</v>
      </c>
      <c r="AD118" s="129" t="s">
        <v>413</v>
      </c>
      <c r="AE118" s="50" t="s">
        <v>413</v>
      </c>
      <c r="AF118" s="130"/>
      <c r="AG118" s="131" t="s">
        <v>1636</v>
      </c>
    </row>
    <row r="119" spans="27:33" x14ac:dyDescent="0.35">
      <c r="AA119" s="51" t="s">
        <v>1056</v>
      </c>
      <c r="AB119" s="51" t="s">
        <v>4735</v>
      </c>
      <c r="AC119" s="51" t="s">
        <v>821</v>
      </c>
      <c r="AD119" s="132" t="s">
        <v>1094</v>
      </c>
      <c r="AE119" s="50" t="s">
        <v>2508</v>
      </c>
      <c r="AF119" s="133">
        <v>33</v>
      </c>
      <c r="AG119" s="131" t="s">
        <v>2353</v>
      </c>
    </row>
    <row r="120" spans="27:33" x14ac:dyDescent="0.35">
      <c r="AA120" s="51" t="s">
        <v>1056</v>
      </c>
      <c r="AB120" s="51" t="s">
        <v>4756</v>
      </c>
      <c r="AC120" s="51" t="s">
        <v>829</v>
      </c>
      <c r="AD120" s="132" t="s">
        <v>2793</v>
      </c>
      <c r="AE120" s="50" t="s">
        <v>3326</v>
      </c>
      <c r="AF120" s="133">
        <v>15</v>
      </c>
      <c r="AG120" s="131" t="s">
        <v>2353</v>
      </c>
    </row>
    <row r="121" spans="27:33" x14ac:dyDescent="0.35">
      <c r="AA121" s="51" t="s">
        <v>1056</v>
      </c>
      <c r="AB121" s="51" t="s">
        <v>4777</v>
      </c>
      <c r="AC121" s="51" t="s">
        <v>413</v>
      </c>
      <c r="AD121" s="132" t="s">
        <v>413</v>
      </c>
      <c r="AE121" s="50" t="s">
        <v>413</v>
      </c>
      <c r="AF121" s="133"/>
      <c r="AG121" s="131" t="s">
        <v>1636</v>
      </c>
    </row>
    <row r="122" spans="27:33" x14ac:dyDescent="0.35">
      <c r="AA122" s="51" t="s">
        <v>1056</v>
      </c>
      <c r="AB122" s="51" t="s">
        <v>4798</v>
      </c>
      <c r="AC122" s="51" t="s">
        <v>413</v>
      </c>
      <c r="AD122" s="129" t="s">
        <v>413</v>
      </c>
      <c r="AE122" s="50" t="s">
        <v>413</v>
      </c>
      <c r="AF122" s="130"/>
      <c r="AG122" s="131" t="s">
        <v>1636</v>
      </c>
    </row>
    <row r="123" spans="27:33" x14ac:dyDescent="0.35">
      <c r="AA123" s="51" t="s">
        <v>1059</v>
      </c>
      <c r="AB123" s="51" t="s">
        <v>4734</v>
      </c>
      <c r="AC123" s="51" t="s">
        <v>822</v>
      </c>
      <c r="AD123" s="132" t="s">
        <v>1054</v>
      </c>
      <c r="AE123" s="50" t="s">
        <v>3345</v>
      </c>
      <c r="AF123" s="133">
        <v>49</v>
      </c>
      <c r="AG123" s="131" t="s">
        <v>2353</v>
      </c>
    </row>
    <row r="124" spans="27:33" x14ac:dyDescent="0.35">
      <c r="AA124" s="51" t="s">
        <v>1059</v>
      </c>
      <c r="AB124" s="51" t="s">
        <v>4755</v>
      </c>
      <c r="AC124" s="51" t="s">
        <v>413</v>
      </c>
      <c r="AD124" s="132" t="s">
        <v>413</v>
      </c>
      <c r="AE124" s="50" t="s">
        <v>413</v>
      </c>
      <c r="AF124" s="133"/>
      <c r="AG124" s="131" t="s">
        <v>1636</v>
      </c>
    </row>
    <row r="125" spans="27:33" x14ac:dyDescent="0.35">
      <c r="AA125" s="51" t="s">
        <v>1059</v>
      </c>
      <c r="AB125" s="51" t="s">
        <v>4776</v>
      </c>
      <c r="AC125" s="51" t="s">
        <v>413</v>
      </c>
      <c r="AD125" s="132" t="s">
        <v>413</v>
      </c>
      <c r="AE125" s="50" t="s">
        <v>413</v>
      </c>
      <c r="AF125" s="133"/>
      <c r="AG125" s="131" t="s">
        <v>1636</v>
      </c>
    </row>
    <row r="126" spans="27:33" x14ac:dyDescent="0.35">
      <c r="AA126" s="51" t="s">
        <v>1059</v>
      </c>
      <c r="AB126" s="51" t="s">
        <v>4797</v>
      </c>
      <c r="AC126" s="51" t="s">
        <v>413</v>
      </c>
      <c r="AD126" s="129" t="s">
        <v>413</v>
      </c>
      <c r="AE126" s="50" t="s">
        <v>413</v>
      </c>
      <c r="AF126" s="130"/>
      <c r="AG126" s="131" t="s">
        <v>1636</v>
      </c>
    </row>
    <row r="127" spans="27:33" x14ac:dyDescent="0.35">
      <c r="AA127" s="51" t="s">
        <v>1062</v>
      </c>
      <c r="AB127" s="51" t="s">
        <v>4733</v>
      </c>
      <c r="AC127" s="51" t="s">
        <v>822</v>
      </c>
      <c r="AD127" s="132" t="s">
        <v>1054</v>
      </c>
      <c r="AE127" s="50" t="s">
        <v>2498</v>
      </c>
      <c r="AF127" s="133">
        <v>44</v>
      </c>
      <c r="AG127" s="131" t="s">
        <v>2353</v>
      </c>
    </row>
    <row r="128" spans="27:33" x14ac:dyDescent="0.35">
      <c r="AA128" s="51" t="s">
        <v>1062</v>
      </c>
      <c r="AB128" s="51" t="s">
        <v>4754</v>
      </c>
      <c r="AC128" s="51" t="s">
        <v>413</v>
      </c>
      <c r="AD128" s="132" t="s">
        <v>413</v>
      </c>
      <c r="AE128" s="50" t="s">
        <v>413</v>
      </c>
      <c r="AF128" s="133"/>
      <c r="AG128" s="131" t="s">
        <v>1636</v>
      </c>
    </row>
    <row r="129" spans="27:33" x14ac:dyDescent="0.35">
      <c r="AA129" s="51" t="s">
        <v>1062</v>
      </c>
      <c r="AB129" s="51" t="s">
        <v>4775</v>
      </c>
      <c r="AC129" s="51" t="s">
        <v>413</v>
      </c>
      <c r="AD129" s="132" t="s">
        <v>413</v>
      </c>
      <c r="AE129" s="50" t="s">
        <v>413</v>
      </c>
      <c r="AF129" s="133"/>
      <c r="AG129" s="131" t="s">
        <v>1636</v>
      </c>
    </row>
    <row r="130" spans="27:33" x14ac:dyDescent="0.35">
      <c r="AA130" s="51" t="s">
        <v>1062</v>
      </c>
      <c r="AB130" s="51" t="s">
        <v>4796</v>
      </c>
      <c r="AC130" s="51" t="s">
        <v>413</v>
      </c>
      <c r="AD130" s="129" t="s">
        <v>413</v>
      </c>
      <c r="AE130" s="50" t="s">
        <v>413</v>
      </c>
      <c r="AF130" s="130"/>
      <c r="AG130" s="131" t="s">
        <v>1636</v>
      </c>
    </row>
    <row r="131" spans="27:33" x14ac:dyDescent="0.35">
      <c r="AA131" s="51" t="s">
        <v>1065</v>
      </c>
      <c r="AB131" s="51" t="s">
        <v>4732</v>
      </c>
      <c r="AC131" s="51" t="s">
        <v>1475</v>
      </c>
      <c r="AD131" s="132" t="s">
        <v>1631</v>
      </c>
      <c r="AE131" s="50" t="s">
        <v>3346</v>
      </c>
      <c r="AF131" s="133">
        <v>18</v>
      </c>
      <c r="AG131" s="131" t="s">
        <v>2353</v>
      </c>
    </row>
    <row r="132" spans="27:33" x14ac:dyDescent="0.35">
      <c r="AA132" s="51" t="s">
        <v>1065</v>
      </c>
      <c r="AB132" s="51" t="s">
        <v>4753</v>
      </c>
      <c r="AC132" s="51" t="s">
        <v>1477</v>
      </c>
      <c r="AD132" s="132" t="s">
        <v>2033</v>
      </c>
      <c r="AE132" s="50" t="s">
        <v>2999</v>
      </c>
      <c r="AF132" s="133">
        <v>17</v>
      </c>
      <c r="AG132" s="131" t="s">
        <v>2353</v>
      </c>
    </row>
    <row r="133" spans="27:33" x14ac:dyDescent="0.35">
      <c r="AA133" s="51" t="s">
        <v>1065</v>
      </c>
      <c r="AB133" s="51" t="s">
        <v>4774</v>
      </c>
      <c r="AC133" s="51" t="s">
        <v>822</v>
      </c>
      <c r="AD133" s="132" t="s">
        <v>1054</v>
      </c>
      <c r="AE133" s="50" t="s">
        <v>3345</v>
      </c>
      <c r="AF133" s="133">
        <v>13</v>
      </c>
      <c r="AG133" s="131" t="s">
        <v>2353</v>
      </c>
    </row>
    <row r="134" spans="27:33" x14ac:dyDescent="0.35">
      <c r="AA134" s="51" t="s">
        <v>1065</v>
      </c>
      <c r="AB134" s="51" t="s">
        <v>4795</v>
      </c>
      <c r="AC134" s="51" t="s">
        <v>413</v>
      </c>
      <c r="AD134" s="129" t="s">
        <v>413</v>
      </c>
      <c r="AE134" s="50" t="s">
        <v>413</v>
      </c>
      <c r="AF134" s="130"/>
      <c r="AG134" s="131" t="s">
        <v>1636</v>
      </c>
    </row>
    <row r="135" spans="27:33" x14ac:dyDescent="0.35">
      <c r="AA135" s="51" t="s">
        <v>1067</v>
      </c>
      <c r="AB135" s="51" t="s">
        <v>4731</v>
      </c>
      <c r="AC135" s="51" t="s">
        <v>822</v>
      </c>
      <c r="AD135" s="132" t="s">
        <v>1054</v>
      </c>
      <c r="AE135" s="50" t="s">
        <v>3347</v>
      </c>
      <c r="AF135" s="130">
        <v>49</v>
      </c>
      <c r="AG135" s="131" t="s">
        <v>2353</v>
      </c>
    </row>
    <row r="136" spans="27:33" x14ac:dyDescent="0.35">
      <c r="AA136" s="51" t="s">
        <v>1067</v>
      </c>
      <c r="AB136" s="51" t="s">
        <v>4752</v>
      </c>
      <c r="AC136" s="51" t="s">
        <v>413</v>
      </c>
      <c r="AD136" s="132" t="s">
        <v>413</v>
      </c>
      <c r="AE136" s="50" t="s">
        <v>413</v>
      </c>
      <c r="AF136" s="130"/>
      <c r="AG136" s="131" t="s">
        <v>1636</v>
      </c>
    </row>
    <row r="137" spans="27:33" x14ac:dyDescent="0.35">
      <c r="AA137" s="51" t="s">
        <v>1067</v>
      </c>
      <c r="AB137" s="51" t="s">
        <v>4773</v>
      </c>
      <c r="AC137" s="51" t="s">
        <v>413</v>
      </c>
      <c r="AD137" s="132" t="s">
        <v>413</v>
      </c>
      <c r="AE137" s="50" t="s">
        <v>413</v>
      </c>
      <c r="AF137" s="130"/>
      <c r="AG137" s="131" t="s">
        <v>1636</v>
      </c>
    </row>
    <row r="138" spans="27:33" x14ac:dyDescent="0.35">
      <c r="AA138" s="51" t="s">
        <v>1067</v>
      </c>
      <c r="AB138" s="51" t="s">
        <v>4794</v>
      </c>
      <c r="AC138" s="51" t="s">
        <v>413</v>
      </c>
      <c r="AD138" s="129" t="s">
        <v>413</v>
      </c>
      <c r="AE138" s="50" t="s">
        <v>413</v>
      </c>
      <c r="AF138" s="130"/>
      <c r="AG138" s="131" t="s">
        <v>1636</v>
      </c>
    </row>
    <row r="139" spans="27:33" x14ac:dyDescent="0.35">
      <c r="AA139" s="51" t="s">
        <v>1068</v>
      </c>
      <c r="AB139" s="51" t="s">
        <v>4744</v>
      </c>
      <c r="AC139" s="51" t="s">
        <v>837</v>
      </c>
      <c r="AD139" s="132" t="s">
        <v>1146</v>
      </c>
      <c r="AE139" s="50" t="s">
        <v>3183</v>
      </c>
      <c r="AF139" s="130">
        <v>35</v>
      </c>
      <c r="AG139" s="131" t="s">
        <v>2353</v>
      </c>
    </row>
    <row r="140" spans="27:33" x14ac:dyDescent="0.35">
      <c r="AA140" s="51" t="s">
        <v>1068</v>
      </c>
      <c r="AB140" s="51" t="s">
        <v>4765</v>
      </c>
      <c r="AC140" s="51" t="s">
        <v>2092</v>
      </c>
      <c r="AD140" s="132" t="s">
        <v>2112</v>
      </c>
      <c r="AE140" s="50" t="s">
        <v>3348</v>
      </c>
      <c r="AF140" s="130">
        <v>14</v>
      </c>
      <c r="AG140" s="131" t="s">
        <v>2353</v>
      </c>
    </row>
    <row r="141" spans="27:33" x14ac:dyDescent="0.35">
      <c r="AA141" s="51" t="s">
        <v>1068</v>
      </c>
      <c r="AB141" s="51" t="s">
        <v>4786</v>
      </c>
      <c r="AC141" s="51" t="s">
        <v>413</v>
      </c>
      <c r="AD141" s="132" t="s">
        <v>413</v>
      </c>
      <c r="AE141" s="50" t="s">
        <v>413</v>
      </c>
      <c r="AF141" s="130"/>
      <c r="AG141" s="131" t="s">
        <v>1636</v>
      </c>
    </row>
    <row r="142" spans="27:33" x14ac:dyDescent="0.35">
      <c r="AA142" s="51" t="s">
        <v>1068</v>
      </c>
      <c r="AB142" s="51" t="s">
        <v>4807</v>
      </c>
      <c r="AC142" s="51" t="s">
        <v>413</v>
      </c>
      <c r="AD142" s="129" t="s">
        <v>413</v>
      </c>
      <c r="AE142" s="50" t="s">
        <v>413</v>
      </c>
      <c r="AF142" s="130"/>
      <c r="AG142" s="131" t="s">
        <v>1636</v>
      </c>
    </row>
    <row r="143" spans="27:33" x14ac:dyDescent="0.35">
      <c r="AA143" s="51" t="s">
        <v>1071</v>
      </c>
      <c r="AB143" s="51" t="s">
        <v>4743</v>
      </c>
      <c r="AC143" s="51" t="s">
        <v>2092</v>
      </c>
      <c r="AD143" s="132" t="s">
        <v>2112</v>
      </c>
      <c r="AE143" s="50" t="s">
        <v>3348</v>
      </c>
      <c r="AF143" s="130">
        <v>4</v>
      </c>
      <c r="AG143" s="131" t="s">
        <v>2353</v>
      </c>
    </row>
    <row r="144" spans="27:33" x14ac:dyDescent="0.35">
      <c r="AA144" s="51" t="s">
        <v>1071</v>
      </c>
      <c r="AB144" s="51" t="s">
        <v>4764</v>
      </c>
      <c r="AC144" s="51" t="s">
        <v>829</v>
      </c>
      <c r="AD144" s="132" t="s">
        <v>2793</v>
      </c>
      <c r="AE144" s="50" t="s">
        <v>2515</v>
      </c>
      <c r="AF144" s="130">
        <v>39</v>
      </c>
      <c r="AG144" s="131" t="s">
        <v>2353</v>
      </c>
    </row>
    <row r="145" spans="27:33" x14ac:dyDescent="0.35">
      <c r="AA145" s="51" t="s">
        <v>1071</v>
      </c>
      <c r="AB145" s="51" t="s">
        <v>4785</v>
      </c>
      <c r="AC145" s="51" t="s">
        <v>413</v>
      </c>
      <c r="AD145" s="132" t="s">
        <v>413</v>
      </c>
      <c r="AE145" s="50" t="s">
        <v>413</v>
      </c>
      <c r="AF145" s="130"/>
      <c r="AG145" s="131" t="s">
        <v>1636</v>
      </c>
    </row>
    <row r="146" spans="27:33" x14ac:dyDescent="0.35">
      <c r="AA146" s="51" t="s">
        <v>1071</v>
      </c>
      <c r="AB146" s="51" t="s">
        <v>4806</v>
      </c>
      <c r="AC146" s="51" t="s">
        <v>413</v>
      </c>
      <c r="AD146" s="129" t="s">
        <v>413</v>
      </c>
      <c r="AE146" s="50" t="s">
        <v>413</v>
      </c>
      <c r="AF146" s="130"/>
      <c r="AG146" s="131" t="s">
        <v>1636</v>
      </c>
    </row>
    <row r="147" spans="27:33" x14ac:dyDescent="0.35">
      <c r="AA147" s="51" t="s">
        <v>1072</v>
      </c>
      <c r="AB147" s="51" t="s">
        <v>4742</v>
      </c>
      <c r="AC147" s="51" t="s">
        <v>2092</v>
      </c>
      <c r="AD147" s="132" t="s">
        <v>2112</v>
      </c>
      <c r="AE147" s="50" t="s">
        <v>3190</v>
      </c>
      <c r="AF147" s="130">
        <v>47</v>
      </c>
      <c r="AG147" s="131" t="s">
        <v>2353</v>
      </c>
    </row>
    <row r="148" spans="27:33" x14ac:dyDescent="0.35">
      <c r="AA148" s="51" t="s">
        <v>1072</v>
      </c>
      <c r="AB148" s="51" t="s">
        <v>4763</v>
      </c>
      <c r="AC148" s="51" t="s">
        <v>413</v>
      </c>
      <c r="AD148" s="132" t="s">
        <v>413</v>
      </c>
      <c r="AE148" s="50" t="s">
        <v>413</v>
      </c>
      <c r="AF148" s="130"/>
      <c r="AG148" s="131" t="s">
        <v>1636</v>
      </c>
    </row>
    <row r="149" spans="27:33" x14ac:dyDescent="0.35">
      <c r="AA149" s="51" t="s">
        <v>1072</v>
      </c>
      <c r="AB149" s="51" t="s">
        <v>4784</v>
      </c>
      <c r="AC149" s="51" t="s">
        <v>413</v>
      </c>
      <c r="AD149" s="132" t="s">
        <v>413</v>
      </c>
      <c r="AE149" s="50" t="s">
        <v>413</v>
      </c>
      <c r="AF149" s="130"/>
      <c r="AG149" s="131" t="s">
        <v>1636</v>
      </c>
    </row>
    <row r="150" spans="27:33" x14ac:dyDescent="0.35">
      <c r="AA150" s="51" t="s">
        <v>1072</v>
      </c>
      <c r="AB150" s="51" t="s">
        <v>4805</v>
      </c>
      <c r="AC150" s="51" t="s">
        <v>413</v>
      </c>
      <c r="AD150" s="129" t="s">
        <v>413</v>
      </c>
      <c r="AE150" s="50" t="s">
        <v>413</v>
      </c>
      <c r="AF150" s="130"/>
      <c r="AG150" s="131" t="s">
        <v>1636</v>
      </c>
    </row>
    <row r="151" spans="27:33" x14ac:dyDescent="0.35">
      <c r="AA151" s="51" t="s">
        <v>1075</v>
      </c>
      <c r="AB151" s="51" t="s">
        <v>4741</v>
      </c>
      <c r="AC151" s="51" t="s">
        <v>837</v>
      </c>
      <c r="AD151" s="132" t="s">
        <v>1146</v>
      </c>
      <c r="AE151" s="50" t="s">
        <v>3176</v>
      </c>
      <c r="AF151" s="130">
        <v>24</v>
      </c>
      <c r="AG151" s="131" t="s">
        <v>2353</v>
      </c>
    </row>
    <row r="152" spans="27:33" x14ac:dyDescent="0.35">
      <c r="AA152" s="51" t="s">
        <v>1075</v>
      </c>
      <c r="AB152" s="51" t="s">
        <v>4762</v>
      </c>
      <c r="AC152" s="51" t="s">
        <v>822</v>
      </c>
      <c r="AD152" s="132" t="s">
        <v>1084</v>
      </c>
      <c r="AE152" s="50" t="s">
        <v>3349</v>
      </c>
      <c r="AF152" s="130">
        <v>25</v>
      </c>
      <c r="AG152" s="131" t="s">
        <v>2353</v>
      </c>
    </row>
    <row r="153" spans="27:33" x14ac:dyDescent="0.35">
      <c r="AA153" s="51" t="s">
        <v>1075</v>
      </c>
      <c r="AB153" s="51" t="s">
        <v>4783</v>
      </c>
      <c r="AC153" s="51" t="s">
        <v>413</v>
      </c>
      <c r="AD153" s="132" t="s">
        <v>413</v>
      </c>
      <c r="AE153" s="50" t="s">
        <v>413</v>
      </c>
      <c r="AF153" s="130"/>
      <c r="AG153" s="131" t="s">
        <v>1636</v>
      </c>
    </row>
    <row r="154" spans="27:33" x14ac:dyDescent="0.35">
      <c r="AA154" s="51" t="s">
        <v>1075</v>
      </c>
      <c r="AB154" s="51" t="s">
        <v>4804</v>
      </c>
      <c r="AC154" s="51" t="s">
        <v>413</v>
      </c>
      <c r="AD154" s="129" t="s">
        <v>413</v>
      </c>
      <c r="AE154" s="50" t="s">
        <v>413</v>
      </c>
      <c r="AF154" s="130"/>
      <c r="AG154" s="131" t="s">
        <v>1636</v>
      </c>
    </row>
    <row r="155" spans="27:33" x14ac:dyDescent="0.35">
      <c r="AA155" s="51" t="s">
        <v>1077</v>
      </c>
      <c r="AB155" s="51" t="s">
        <v>4740</v>
      </c>
      <c r="AC155" s="51" t="s">
        <v>837</v>
      </c>
      <c r="AD155" s="132" t="s">
        <v>1146</v>
      </c>
      <c r="AE155" s="50" t="s">
        <v>3177</v>
      </c>
      <c r="AF155" s="130">
        <v>21</v>
      </c>
      <c r="AG155" s="131" t="s">
        <v>2353</v>
      </c>
    </row>
    <row r="156" spans="27:33" x14ac:dyDescent="0.35">
      <c r="AA156" s="51" t="s">
        <v>1077</v>
      </c>
      <c r="AB156" s="51" t="s">
        <v>4761</v>
      </c>
      <c r="AC156" s="51" t="s">
        <v>837</v>
      </c>
      <c r="AD156" s="132" t="s">
        <v>1146</v>
      </c>
      <c r="AE156" s="50" t="s">
        <v>2071</v>
      </c>
      <c r="AF156" s="130">
        <v>20</v>
      </c>
      <c r="AG156" s="131" t="s">
        <v>2353</v>
      </c>
    </row>
    <row r="157" spans="27:33" x14ac:dyDescent="0.35">
      <c r="AA157" s="51" t="s">
        <v>1077</v>
      </c>
      <c r="AB157" s="51" t="s">
        <v>4782</v>
      </c>
      <c r="AC157" s="51" t="s">
        <v>413</v>
      </c>
      <c r="AD157" s="132" t="s">
        <v>413</v>
      </c>
      <c r="AE157" s="50" t="s">
        <v>413</v>
      </c>
      <c r="AF157" s="130"/>
      <c r="AG157" s="131" t="s">
        <v>1636</v>
      </c>
    </row>
    <row r="158" spans="27:33" x14ac:dyDescent="0.35">
      <c r="AA158" s="51" t="s">
        <v>1077</v>
      </c>
      <c r="AB158" s="51" t="s">
        <v>4803</v>
      </c>
      <c r="AC158" s="51" t="s">
        <v>413</v>
      </c>
      <c r="AD158" s="129" t="s">
        <v>413</v>
      </c>
      <c r="AE158" s="50" t="s">
        <v>413</v>
      </c>
      <c r="AF158" s="130"/>
      <c r="AG158" s="131" t="s">
        <v>1636</v>
      </c>
    </row>
    <row r="159" spans="27:33" x14ac:dyDescent="0.35">
      <c r="AA159" s="51" t="s">
        <v>1078</v>
      </c>
      <c r="AB159" s="51" t="s">
        <v>4739</v>
      </c>
      <c r="AC159" s="51" t="s">
        <v>837</v>
      </c>
      <c r="AD159" s="132" t="s">
        <v>1146</v>
      </c>
      <c r="AE159" s="50" t="s">
        <v>3171</v>
      </c>
      <c r="AF159" s="130">
        <v>18</v>
      </c>
      <c r="AG159" s="131" t="s">
        <v>2353</v>
      </c>
    </row>
    <row r="160" spans="27:33" x14ac:dyDescent="0.35">
      <c r="AA160" s="51" t="s">
        <v>1078</v>
      </c>
      <c r="AB160" s="51" t="s">
        <v>4760</v>
      </c>
      <c r="AC160" s="51" t="s">
        <v>2485</v>
      </c>
      <c r="AD160" s="132" t="s">
        <v>2334</v>
      </c>
      <c r="AE160" s="50" t="s">
        <v>3166</v>
      </c>
      <c r="AF160" s="130">
        <v>25</v>
      </c>
      <c r="AG160" s="131" t="s">
        <v>2353</v>
      </c>
    </row>
    <row r="161" spans="27:33" x14ac:dyDescent="0.35">
      <c r="AA161" s="51" t="s">
        <v>1078</v>
      </c>
      <c r="AB161" s="51" t="s">
        <v>4781</v>
      </c>
      <c r="AC161" s="51" t="s">
        <v>413</v>
      </c>
      <c r="AD161" s="132" t="s">
        <v>413</v>
      </c>
      <c r="AE161" s="50" t="s">
        <v>413</v>
      </c>
      <c r="AF161" s="130"/>
      <c r="AG161" s="131" t="s">
        <v>1636</v>
      </c>
    </row>
    <row r="162" spans="27:33" x14ac:dyDescent="0.35">
      <c r="AA162" s="51" t="s">
        <v>1078</v>
      </c>
      <c r="AB162" s="51" t="s">
        <v>4802</v>
      </c>
      <c r="AC162" s="51" t="s">
        <v>413</v>
      </c>
      <c r="AD162" s="129" t="s">
        <v>413</v>
      </c>
      <c r="AE162" s="50" t="s">
        <v>413</v>
      </c>
      <c r="AF162" s="130"/>
      <c r="AG162" s="131" t="s">
        <v>1636</v>
      </c>
    </row>
    <row r="163" spans="27:33" x14ac:dyDescent="0.35">
      <c r="AA163" s="51" t="s">
        <v>1079</v>
      </c>
      <c r="AB163" s="51" t="s">
        <v>4738</v>
      </c>
      <c r="AC163" s="51" t="s">
        <v>413</v>
      </c>
      <c r="AD163" s="132" t="s">
        <v>413</v>
      </c>
      <c r="AE163" s="50" t="s">
        <v>413</v>
      </c>
      <c r="AF163" s="130"/>
      <c r="AG163" s="131" t="s">
        <v>1636</v>
      </c>
    </row>
    <row r="164" spans="27:33" x14ac:dyDescent="0.35">
      <c r="AA164" s="51" t="s">
        <v>1079</v>
      </c>
      <c r="AB164" s="51" t="s">
        <v>4759</v>
      </c>
      <c r="AC164" s="51" t="s">
        <v>413</v>
      </c>
      <c r="AD164" s="132" t="s">
        <v>413</v>
      </c>
      <c r="AE164" s="50" t="s">
        <v>413</v>
      </c>
      <c r="AF164" s="130"/>
      <c r="AG164" s="131" t="s">
        <v>1636</v>
      </c>
    </row>
    <row r="165" spans="27:33" x14ac:dyDescent="0.35">
      <c r="AA165" s="51" t="s">
        <v>1079</v>
      </c>
      <c r="AB165" s="51" t="s">
        <v>4780</v>
      </c>
      <c r="AC165" s="51" t="s">
        <v>413</v>
      </c>
      <c r="AD165" s="132" t="s">
        <v>413</v>
      </c>
      <c r="AE165" s="50" t="s">
        <v>413</v>
      </c>
      <c r="AF165" s="130"/>
      <c r="AG165" s="131" t="s">
        <v>1636</v>
      </c>
    </row>
    <row r="166" spans="27:33" x14ac:dyDescent="0.35">
      <c r="AA166" s="51" t="s">
        <v>1079</v>
      </c>
      <c r="AB166" s="51" t="s">
        <v>4801</v>
      </c>
      <c r="AC166" s="51" t="s">
        <v>413</v>
      </c>
      <c r="AD166" s="129" t="s">
        <v>413</v>
      </c>
      <c r="AE166" s="50" t="s">
        <v>413</v>
      </c>
      <c r="AF166" s="130"/>
      <c r="AG166" s="131" t="s">
        <v>1636</v>
      </c>
    </row>
    <row r="167" spans="27:33" x14ac:dyDescent="0.35">
      <c r="AA167" s="51" t="s">
        <v>1080</v>
      </c>
      <c r="AB167" s="51" t="s">
        <v>4751</v>
      </c>
      <c r="AC167" s="51" t="s">
        <v>829</v>
      </c>
      <c r="AD167" s="132" t="s">
        <v>1083</v>
      </c>
      <c r="AE167" s="50" t="s">
        <v>3184</v>
      </c>
      <c r="AF167" s="130">
        <v>28</v>
      </c>
      <c r="AG167" s="131" t="s">
        <v>2353</v>
      </c>
    </row>
    <row r="168" spans="27:33" x14ac:dyDescent="0.35">
      <c r="AA168" s="51" t="s">
        <v>1080</v>
      </c>
      <c r="AB168" s="51" t="s">
        <v>4772</v>
      </c>
      <c r="AC168" s="51" t="s">
        <v>1474</v>
      </c>
      <c r="AD168" s="132" t="s">
        <v>1461</v>
      </c>
      <c r="AE168" s="50" t="s">
        <v>2517</v>
      </c>
      <c r="AF168" s="130">
        <v>25</v>
      </c>
      <c r="AG168" s="131" t="s">
        <v>2353</v>
      </c>
    </row>
    <row r="169" spans="27:33" x14ac:dyDescent="0.35">
      <c r="AA169" s="51" t="s">
        <v>1080</v>
      </c>
      <c r="AB169" s="51" t="s">
        <v>4793</v>
      </c>
      <c r="AC169" s="51" t="s">
        <v>413</v>
      </c>
      <c r="AD169" s="132" t="s">
        <v>413</v>
      </c>
      <c r="AE169" s="50" t="s">
        <v>413</v>
      </c>
      <c r="AF169" s="130"/>
      <c r="AG169" s="131" t="s">
        <v>1636</v>
      </c>
    </row>
    <row r="170" spans="27:33" x14ac:dyDescent="0.35">
      <c r="AA170" s="51" t="s">
        <v>1080</v>
      </c>
      <c r="AB170" s="51" t="s">
        <v>4814</v>
      </c>
      <c r="AC170" s="51" t="s">
        <v>413</v>
      </c>
      <c r="AD170" s="129" t="s">
        <v>413</v>
      </c>
      <c r="AE170" s="50" t="s">
        <v>413</v>
      </c>
      <c r="AF170" s="130"/>
      <c r="AG170" s="131" t="s">
        <v>1636</v>
      </c>
    </row>
    <row r="171" spans="27:33" x14ac:dyDescent="0.35">
      <c r="AA171" s="51" t="s">
        <v>1082</v>
      </c>
      <c r="AB171" s="51" t="s">
        <v>4750</v>
      </c>
      <c r="AC171" s="51" t="s">
        <v>413</v>
      </c>
      <c r="AD171" s="132" t="s">
        <v>413</v>
      </c>
      <c r="AE171" s="50" t="s">
        <v>413</v>
      </c>
      <c r="AF171" s="130"/>
      <c r="AG171" s="131" t="s">
        <v>1636</v>
      </c>
    </row>
    <row r="172" spans="27:33" x14ac:dyDescent="0.35">
      <c r="AA172" s="51" t="s">
        <v>1082</v>
      </c>
      <c r="AB172" s="51" t="s">
        <v>4771</v>
      </c>
      <c r="AC172" s="51" t="s">
        <v>413</v>
      </c>
      <c r="AD172" s="132" t="s">
        <v>413</v>
      </c>
      <c r="AE172" s="50" t="s">
        <v>413</v>
      </c>
      <c r="AF172" s="130"/>
      <c r="AG172" s="131" t="s">
        <v>1636</v>
      </c>
    </row>
    <row r="173" spans="27:33" x14ac:dyDescent="0.35">
      <c r="AA173" s="51" t="s">
        <v>1082</v>
      </c>
      <c r="AB173" s="51" t="s">
        <v>4792</v>
      </c>
      <c r="AC173" s="51" t="s">
        <v>413</v>
      </c>
      <c r="AD173" s="132" t="s">
        <v>413</v>
      </c>
      <c r="AE173" s="50" t="s">
        <v>413</v>
      </c>
      <c r="AF173" s="130"/>
      <c r="AG173" s="131" t="s">
        <v>1636</v>
      </c>
    </row>
    <row r="174" spans="27:33" x14ac:dyDescent="0.35">
      <c r="AA174" s="51" t="s">
        <v>1082</v>
      </c>
      <c r="AB174" s="51" t="s">
        <v>4813</v>
      </c>
      <c r="AC174" s="51" t="s">
        <v>413</v>
      </c>
      <c r="AD174" s="129" t="s">
        <v>413</v>
      </c>
      <c r="AE174" s="50" t="s">
        <v>413</v>
      </c>
      <c r="AF174" s="130"/>
      <c r="AG174" s="131" t="s">
        <v>1636</v>
      </c>
    </row>
    <row r="175" spans="27:33" x14ac:dyDescent="0.35">
      <c r="AA175" s="51" t="s">
        <v>1085</v>
      </c>
      <c r="AB175" s="51" t="s">
        <v>4749</v>
      </c>
      <c r="AC175" s="51" t="s">
        <v>413</v>
      </c>
      <c r="AD175" s="132" t="s">
        <v>413</v>
      </c>
      <c r="AE175" s="50" t="s">
        <v>413</v>
      </c>
      <c r="AF175" s="130"/>
      <c r="AG175" s="131" t="s">
        <v>1636</v>
      </c>
    </row>
    <row r="176" spans="27:33" x14ac:dyDescent="0.35">
      <c r="AA176" s="51" t="s">
        <v>1085</v>
      </c>
      <c r="AB176" s="51" t="s">
        <v>4770</v>
      </c>
      <c r="AC176" s="51" t="s">
        <v>413</v>
      </c>
      <c r="AD176" s="132" t="s">
        <v>413</v>
      </c>
      <c r="AE176" s="50" t="s">
        <v>413</v>
      </c>
      <c r="AF176" s="130"/>
      <c r="AG176" s="131" t="s">
        <v>1636</v>
      </c>
    </row>
    <row r="177" spans="27:33" x14ac:dyDescent="0.35">
      <c r="AA177" s="51" t="s">
        <v>1085</v>
      </c>
      <c r="AB177" s="51" t="s">
        <v>4791</v>
      </c>
      <c r="AC177" s="51" t="s">
        <v>413</v>
      </c>
      <c r="AD177" s="132" t="s">
        <v>413</v>
      </c>
      <c r="AE177" s="50" t="s">
        <v>413</v>
      </c>
      <c r="AF177" s="130"/>
      <c r="AG177" s="131" t="s">
        <v>1636</v>
      </c>
    </row>
    <row r="178" spans="27:33" x14ac:dyDescent="0.35">
      <c r="AA178" s="51" t="s">
        <v>1085</v>
      </c>
      <c r="AB178" s="51" t="s">
        <v>4812</v>
      </c>
      <c r="AC178" s="51" t="s">
        <v>413</v>
      </c>
      <c r="AD178" s="129" t="s">
        <v>413</v>
      </c>
      <c r="AE178" s="50" t="s">
        <v>413</v>
      </c>
      <c r="AF178" s="130"/>
      <c r="AG178" s="131" t="s">
        <v>1636</v>
      </c>
    </row>
    <row r="179" spans="27:33" x14ac:dyDescent="0.35">
      <c r="AA179" s="51" t="s">
        <v>1086</v>
      </c>
      <c r="AB179" s="51" t="s">
        <v>4748</v>
      </c>
      <c r="AC179" s="51" t="s">
        <v>413</v>
      </c>
      <c r="AD179" s="132" t="s">
        <v>413</v>
      </c>
      <c r="AE179" s="134" t="s">
        <v>413</v>
      </c>
      <c r="AF179" s="130"/>
      <c r="AG179" s="131" t="s">
        <v>1636</v>
      </c>
    </row>
    <row r="180" spans="27:33" x14ac:dyDescent="0.35">
      <c r="AA180" s="51" t="s">
        <v>1086</v>
      </c>
      <c r="AB180" s="51" t="s">
        <v>4769</v>
      </c>
      <c r="AC180" s="51" t="s">
        <v>413</v>
      </c>
      <c r="AD180" s="132" t="s">
        <v>413</v>
      </c>
      <c r="AE180" s="134" t="s">
        <v>413</v>
      </c>
      <c r="AF180" s="130"/>
      <c r="AG180" s="131" t="s">
        <v>1636</v>
      </c>
    </row>
    <row r="181" spans="27:33" x14ac:dyDescent="0.35">
      <c r="AA181" s="51" t="s">
        <v>1086</v>
      </c>
      <c r="AB181" s="51" t="s">
        <v>4790</v>
      </c>
      <c r="AC181" s="51" t="s">
        <v>413</v>
      </c>
      <c r="AD181" s="132" t="s">
        <v>413</v>
      </c>
      <c r="AE181" s="134" t="s">
        <v>413</v>
      </c>
      <c r="AF181" s="130"/>
      <c r="AG181" s="131" t="s">
        <v>1636</v>
      </c>
    </row>
    <row r="182" spans="27:33" x14ac:dyDescent="0.35">
      <c r="AA182" s="51" t="s">
        <v>1086</v>
      </c>
      <c r="AB182" s="51" t="s">
        <v>4811</v>
      </c>
      <c r="AC182" s="51" t="s">
        <v>413</v>
      </c>
      <c r="AD182" s="129" t="s">
        <v>413</v>
      </c>
      <c r="AE182" s="50" t="s">
        <v>413</v>
      </c>
      <c r="AF182" s="130"/>
      <c r="AG182" s="131" t="s">
        <v>1636</v>
      </c>
    </row>
    <row r="183" spans="27:33" x14ac:dyDescent="0.35">
      <c r="AA183" s="51" t="s">
        <v>1089</v>
      </c>
      <c r="AB183" s="51" t="s">
        <v>4747</v>
      </c>
      <c r="AC183" s="51" t="s">
        <v>413</v>
      </c>
      <c r="AD183" s="129" t="s">
        <v>413</v>
      </c>
      <c r="AE183" s="50" t="s">
        <v>413</v>
      </c>
      <c r="AF183" s="130"/>
      <c r="AG183" s="131" t="s">
        <v>1636</v>
      </c>
    </row>
    <row r="184" spans="27:33" x14ac:dyDescent="0.35">
      <c r="AA184" s="51" t="s">
        <v>1089</v>
      </c>
      <c r="AB184" s="51" t="s">
        <v>4768</v>
      </c>
      <c r="AC184" s="51" t="s">
        <v>413</v>
      </c>
      <c r="AD184" s="129" t="s">
        <v>413</v>
      </c>
      <c r="AE184" s="50" t="s">
        <v>413</v>
      </c>
      <c r="AF184" s="133"/>
      <c r="AG184" s="131" t="s">
        <v>1636</v>
      </c>
    </row>
    <row r="185" spans="27:33" x14ac:dyDescent="0.35">
      <c r="AA185" s="51" t="s">
        <v>1089</v>
      </c>
      <c r="AB185" s="51" t="s">
        <v>4789</v>
      </c>
      <c r="AC185" s="51" t="s">
        <v>413</v>
      </c>
      <c r="AD185" s="129" t="s">
        <v>413</v>
      </c>
      <c r="AE185" s="50" t="s">
        <v>413</v>
      </c>
      <c r="AF185" s="130"/>
      <c r="AG185" s="131" t="s">
        <v>1636</v>
      </c>
    </row>
    <row r="186" spans="27:33" x14ac:dyDescent="0.35">
      <c r="AA186" s="51" t="s">
        <v>1089</v>
      </c>
      <c r="AB186" s="51" t="s">
        <v>4810</v>
      </c>
      <c r="AC186" s="51" t="s">
        <v>413</v>
      </c>
      <c r="AD186" s="129" t="s">
        <v>413</v>
      </c>
      <c r="AE186" s="50" t="s">
        <v>413</v>
      </c>
      <c r="AF186" s="130"/>
      <c r="AG186" s="131" t="s">
        <v>1636</v>
      </c>
    </row>
    <row r="187" spans="27:33" x14ac:dyDescent="0.35">
      <c r="AA187" s="51" t="s">
        <v>1091</v>
      </c>
      <c r="AB187" s="51" t="s">
        <v>4746</v>
      </c>
      <c r="AC187" s="51" t="s">
        <v>413</v>
      </c>
      <c r="AD187" s="129" t="s">
        <v>413</v>
      </c>
      <c r="AE187" s="50" t="s">
        <v>413</v>
      </c>
      <c r="AF187" s="130"/>
      <c r="AG187" s="131" t="s">
        <v>1636</v>
      </c>
    </row>
    <row r="188" spans="27:33" x14ac:dyDescent="0.35">
      <c r="AA188" s="51" t="s">
        <v>1091</v>
      </c>
      <c r="AB188" s="51" t="s">
        <v>4767</v>
      </c>
      <c r="AC188" s="51" t="s">
        <v>413</v>
      </c>
      <c r="AD188" s="129" t="s">
        <v>413</v>
      </c>
      <c r="AE188" s="50" t="s">
        <v>413</v>
      </c>
      <c r="AF188" s="130"/>
      <c r="AG188" s="131" t="s">
        <v>1636</v>
      </c>
    </row>
    <row r="189" spans="27:33" x14ac:dyDescent="0.35">
      <c r="AA189" s="51" t="s">
        <v>1091</v>
      </c>
      <c r="AB189" s="51" t="s">
        <v>4788</v>
      </c>
      <c r="AC189" s="51" t="s">
        <v>413</v>
      </c>
      <c r="AD189" s="129" t="s">
        <v>413</v>
      </c>
      <c r="AE189" s="50" t="s">
        <v>413</v>
      </c>
      <c r="AF189" s="130"/>
      <c r="AG189" s="131" t="s">
        <v>1636</v>
      </c>
    </row>
    <row r="190" spans="27:33" x14ac:dyDescent="0.35">
      <c r="AA190" s="51" t="s">
        <v>1091</v>
      </c>
      <c r="AB190" s="51" t="s">
        <v>4809</v>
      </c>
      <c r="AC190" s="51" t="s">
        <v>413</v>
      </c>
      <c r="AD190" s="129" t="s">
        <v>413</v>
      </c>
      <c r="AE190" s="50" t="s">
        <v>413</v>
      </c>
      <c r="AF190" s="130"/>
      <c r="AG190" s="131" t="s">
        <v>1636</v>
      </c>
    </row>
    <row r="191" spans="27:33" x14ac:dyDescent="0.35">
      <c r="AA191" s="51" t="s">
        <v>1092</v>
      </c>
      <c r="AB191" s="51" t="s">
        <v>4745</v>
      </c>
      <c r="AC191" s="51" t="s">
        <v>413</v>
      </c>
      <c r="AD191" s="129" t="s">
        <v>413</v>
      </c>
      <c r="AE191" s="50" t="s">
        <v>413</v>
      </c>
      <c r="AF191" s="130"/>
      <c r="AG191" s="131" t="s">
        <v>1636</v>
      </c>
    </row>
    <row r="192" spans="27:33" x14ac:dyDescent="0.35">
      <c r="AA192" s="51" t="s">
        <v>1092</v>
      </c>
      <c r="AB192" s="51" t="s">
        <v>4766</v>
      </c>
      <c r="AC192" s="51" t="s">
        <v>413</v>
      </c>
      <c r="AD192" s="129" t="s">
        <v>413</v>
      </c>
      <c r="AE192" s="50" t="s">
        <v>413</v>
      </c>
      <c r="AF192" s="130"/>
      <c r="AG192" s="131" t="s">
        <v>1636</v>
      </c>
    </row>
    <row r="193" spans="27:33" x14ac:dyDescent="0.35">
      <c r="AA193" s="51" t="s">
        <v>1092</v>
      </c>
      <c r="AB193" s="51" t="s">
        <v>4787</v>
      </c>
      <c r="AC193" s="51" t="s">
        <v>413</v>
      </c>
      <c r="AD193" s="129" t="s">
        <v>413</v>
      </c>
      <c r="AE193" s="50" t="s">
        <v>413</v>
      </c>
      <c r="AF193" s="130"/>
      <c r="AG193" s="131" t="s">
        <v>1636</v>
      </c>
    </row>
    <row r="194" spans="27:33" x14ac:dyDescent="0.35">
      <c r="AA194" s="51" t="s">
        <v>1092</v>
      </c>
      <c r="AB194" s="51" t="s">
        <v>4808</v>
      </c>
      <c r="AC194" s="51" t="s">
        <v>413</v>
      </c>
      <c r="AD194" s="129" t="s">
        <v>413</v>
      </c>
      <c r="AE194" s="50" t="s">
        <v>413</v>
      </c>
      <c r="AF194" s="130"/>
      <c r="AG194" s="131" t="s">
        <v>1636</v>
      </c>
    </row>
    <row r="195" spans="27:33" x14ac:dyDescent="0.35">
      <c r="AA195" s="51" t="s">
        <v>1093</v>
      </c>
      <c r="AB195" s="51" t="s">
        <v>4653</v>
      </c>
      <c r="AC195" s="51" t="s">
        <v>829</v>
      </c>
      <c r="AD195" s="132" t="s">
        <v>2793</v>
      </c>
      <c r="AE195" s="50" t="s">
        <v>3325</v>
      </c>
      <c r="AF195" s="130">
        <v>40</v>
      </c>
      <c r="AG195" s="131" t="s">
        <v>2353</v>
      </c>
    </row>
    <row r="196" spans="27:33" x14ac:dyDescent="0.35">
      <c r="AA196" s="51" t="s">
        <v>1093</v>
      </c>
      <c r="AB196" s="51" t="s">
        <v>4674</v>
      </c>
      <c r="AC196" s="51" t="s">
        <v>413</v>
      </c>
      <c r="AD196" s="132" t="s">
        <v>413</v>
      </c>
      <c r="AE196" s="50" t="s">
        <v>413</v>
      </c>
      <c r="AF196" s="130"/>
      <c r="AG196" s="131" t="s">
        <v>1636</v>
      </c>
    </row>
    <row r="197" spans="27:33" x14ac:dyDescent="0.35">
      <c r="AA197" s="51" t="s">
        <v>1093</v>
      </c>
      <c r="AB197" s="51" t="s">
        <v>4695</v>
      </c>
      <c r="AC197" s="51" t="s">
        <v>413</v>
      </c>
      <c r="AD197" s="132" t="s">
        <v>413</v>
      </c>
      <c r="AE197" s="50" t="s">
        <v>413</v>
      </c>
      <c r="AF197" s="130"/>
      <c r="AG197" s="131" t="s">
        <v>1636</v>
      </c>
    </row>
    <row r="198" spans="27:33" x14ac:dyDescent="0.35">
      <c r="AA198" s="51" t="s">
        <v>1093</v>
      </c>
      <c r="AB198" s="51" t="s">
        <v>4716</v>
      </c>
      <c r="AC198" s="51" t="s">
        <v>413</v>
      </c>
      <c r="AD198" s="129" t="s">
        <v>413</v>
      </c>
      <c r="AE198" s="50" t="s">
        <v>413</v>
      </c>
      <c r="AF198" s="130"/>
      <c r="AG198" s="131" t="s">
        <v>1636</v>
      </c>
    </row>
    <row r="199" spans="27:33" x14ac:dyDescent="0.35">
      <c r="AA199" s="51" t="s">
        <v>1096</v>
      </c>
      <c r="AB199" s="51" t="s">
        <v>4652</v>
      </c>
      <c r="AC199" s="51" t="s">
        <v>2092</v>
      </c>
      <c r="AD199" s="132" t="s">
        <v>2112</v>
      </c>
      <c r="AE199" s="50" t="s">
        <v>2311</v>
      </c>
      <c r="AF199" s="130">
        <v>25</v>
      </c>
      <c r="AG199" s="131" t="s">
        <v>2353</v>
      </c>
    </row>
    <row r="200" spans="27:33" x14ac:dyDescent="0.35">
      <c r="AA200" s="51" t="s">
        <v>1096</v>
      </c>
      <c r="AB200" s="51" t="s">
        <v>4673</v>
      </c>
      <c r="AC200" s="51" t="s">
        <v>829</v>
      </c>
      <c r="AD200" s="132" t="s">
        <v>2793</v>
      </c>
      <c r="AE200" s="50" t="s">
        <v>3326</v>
      </c>
      <c r="AF200" s="130">
        <v>24</v>
      </c>
      <c r="AG200" s="131" t="s">
        <v>2353</v>
      </c>
    </row>
    <row r="201" spans="27:33" x14ac:dyDescent="0.35">
      <c r="AA201" s="51" t="s">
        <v>1096</v>
      </c>
      <c r="AB201" s="51" t="s">
        <v>4694</v>
      </c>
      <c r="AC201" s="51" t="s">
        <v>413</v>
      </c>
      <c r="AD201" s="132" t="s">
        <v>413</v>
      </c>
      <c r="AE201" s="50" t="s">
        <v>413</v>
      </c>
      <c r="AF201" s="130"/>
      <c r="AG201" s="131" t="s">
        <v>1636</v>
      </c>
    </row>
    <row r="202" spans="27:33" x14ac:dyDescent="0.35">
      <c r="AA202" s="51" t="s">
        <v>1096</v>
      </c>
      <c r="AB202" s="51" t="s">
        <v>4715</v>
      </c>
      <c r="AC202" s="51" t="s">
        <v>413</v>
      </c>
      <c r="AD202" s="129" t="s">
        <v>413</v>
      </c>
      <c r="AE202" s="50" t="s">
        <v>413</v>
      </c>
      <c r="AF202" s="130"/>
      <c r="AG202" s="131" t="s">
        <v>1636</v>
      </c>
    </row>
    <row r="203" spans="27:33" x14ac:dyDescent="0.35">
      <c r="AA203" s="51" t="s">
        <v>1098</v>
      </c>
      <c r="AB203" s="51" t="s">
        <v>4651</v>
      </c>
      <c r="AC203" s="51" t="s">
        <v>2092</v>
      </c>
      <c r="AD203" s="132" t="s">
        <v>2112</v>
      </c>
      <c r="AE203" s="50" t="s">
        <v>3327</v>
      </c>
      <c r="AF203" s="133">
        <v>40</v>
      </c>
      <c r="AG203" s="131" t="s">
        <v>2353</v>
      </c>
    </row>
    <row r="204" spans="27:33" x14ac:dyDescent="0.35">
      <c r="AA204" s="51" t="s">
        <v>1098</v>
      </c>
      <c r="AB204" s="51" t="s">
        <v>4672</v>
      </c>
      <c r="AC204" s="51" t="s">
        <v>413</v>
      </c>
      <c r="AD204" s="132" t="s">
        <v>413</v>
      </c>
      <c r="AE204" s="50" t="s">
        <v>413</v>
      </c>
      <c r="AF204" s="130"/>
      <c r="AG204" s="131" t="s">
        <v>1636</v>
      </c>
    </row>
    <row r="205" spans="27:33" x14ac:dyDescent="0.35">
      <c r="AA205" s="51" t="s">
        <v>1098</v>
      </c>
      <c r="AB205" s="51" t="s">
        <v>4693</v>
      </c>
      <c r="AC205" s="51" t="s">
        <v>413</v>
      </c>
      <c r="AD205" s="132" t="s">
        <v>413</v>
      </c>
      <c r="AE205" s="50" t="s">
        <v>413</v>
      </c>
      <c r="AF205" s="130"/>
      <c r="AG205" s="131" t="s">
        <v>1636</v>
      </c>
    </row>
    <row r="206" spans="27:33" x14ac:dyDescent="0.35">
      <c r="AA206" s="51" t="s">
        <v>1098</v>
      </c>
      <c r="AB206" s="51" t="s">
        <v>4714</v>
      </c>
      <c r="AC206" s="51" t="s">
        <v>413</v>
      </c>
      <c r="AD206" s="129" t="s">
        <v>413</v>
      </c>
      <c r="AE206" s="50" t="s">
        <v>413</v>
      </c>
      <c r="AF206" s="130"/>
      <c r="AG206" s="131" t="s">
        <v>1636</v>
      </c>
    </row>
    <row r="207" spans="27:33" x14ac:dyDescent="0.35">
      <c r="AA207" s="51" t="s">
        <v>1102</v>
      </c>
      <c r="AB207" s="51" t="s">
        <v>4650</v>
      </c>
      <c r="AC207" s="51" t="s">
        <v>822</v>
      </c>
      <c r="AD207" s="132" t="s">
        <v>1084</v>
      </c>
      <c r="AE207" s="50" t="s">
        <v>3328</v>
      </c>
      <c r="AF207" s="130">
        <v>49</v>
      </c>
      <c r="AG207" s="131" t="s">
        <v>2353</v>
      </c>
    </row>
    <row r="208" spans="27:33" x14ac:dyDescent="0.35">
      <c r="AA208" s="51" t="s">
        <v>1102</v>
      </c>
      <c r="AB208" s="51" t="s">
        <v>4671</v>
      </c>
      <c r="AC208" s="51" t="s">
        <v>413</v>
      </c>
      <c r="AD208" s="132" t="s">
        <v>413</v>
      </c>
      <c r="AE208" s="50" t="s">
        <v>413</v>
      </c>
      <c r="AF208" s="130"/>
      <c r="AG208" s="131" t="s">
        <v>1636</v>
      </c>
    </row>
    <row r="209" spans="27:33" x14ac:dyDescent="0.35">
      <c r="AA209" s="51" t="s">
        <v>1102</v>
      </c>
      <c r="AB209" s="51" t="s">
        <v>4692</v>
      </c>
      <c r="AC209" s="51" t="s">
        <v>413</v>
      </c>
      <c r="AD209" s="132" t="s">
        <v>413</v>
      </c>
      <c r="AE209" s="50" t="s">
        <v>413</v>
      </c>
      <c r="AF209" s="130"/>
      <c r="AG209" s="131" t="s">
        <v>1636</v>
      </c>
    </row>
    <row r="210" spans="27:33" x14ac:dyDescent="0.35">
      <c r="AA210" s="51" t="s">
        <v>1102</v>
      </c>
      <c r="AB210" s="51" t="s">
        <v>4713</v>
      </c>
      <c r="AC210" s="51" t="s">
        <v>413</v>
      </c>
      <c r="AD210" s="129" t="s">
        <v>413</v>
      </c>
      <c r="AE210" s="50" t="s">
        <v>413</v>
      </c>
      <c r="AF210" s="130"/>
      <c r="AG210" s="131" t="s">
        <v>1636</v>
      </c>
    </row>
    <row r="211" spans="27:33" x14ac:dyDescent="0.35">
      <c r="AA211" s="51" t="s">
        <v>1103</v>
      </c>
      <c r="AB211" s="51" t="s">
        <v>4649</v>
      </c>
      <c r="AC211" s="51" t="s">
        <v>824</v>
      </c>
      <c r="AD211" s="132" t="s">
        <v>1133</v>
      </c>
      <c r="AE211" s="50" t="s">
        <v>3329</v>
      </c>
      <c r="AF211" s="133">
        <v>20</v>
      </c>
      <c r="AG211" s="131" t="s">
        <v>2353</v>
      </c>
    </row>
    <row r="212" spans="27:33" x14ac:dyDescent="0.35">
      <c r="AA212" s="51" t="s">
        <v>1103</v>
      </c>
      <c r="AB212" s="51" t="s">
        <v>4670</v>
      </c>
      <c r="AC212" s="51" t="s">
        <v>824</v>
      </c>
      <c r="AD212" s="132" t="s">
        <v>1133</v>
      </c>
      <c r="AE212" s="50" t="s">
        <v>3330</v>
      </c>
      <c r="AF212" s="130">
        <v>16</v>
      </c>
      <c r="AG212" s="131" t="s">
        <v>2353</v>
      </c>
    </row>
    <row r="213" spans="27:33" x14ac:dyDescent="0.35">
      <c r="AA213" s="51" t="s">
        <v>1103</v>
      </c>
      <c r="AB213" s="51" t="s">
        <v>4691</v>
      </c>
      <c r="AC213" s="51" t="s">
        <v>824</v>
      </c>
      <c r="AD213" s="132" t="s">
        <v>1133</v>
      </c>
      <c r="AE213" s="50" t="s">
        <v>2815</v>
      </c>
      <c r="AF213" s="130">
        <v>13</v>
      </c>
      <c r="AG213" s="131" t="s">
        <v>2353</v>
      </c>
    </row>
    <row r="214" spans="27:33" x14ac:dyDescent="0.35">
      <c r="AA214" s="51" t="s">
        <v>1103</v>
      </c>
      <c r="AB214" s="51" t="s">
        <v>4712</v>
      </c>
      <c r="AC214" s="51" t="s">
        <v>413</v>
      </c>
      <c r="AD214" s="129" t="s">
        <v>413</v>
      </c>
      <c r="AE214" s="50" t="s">
        <v>413</v>
      </c>
      <c r="AF214" s="130"/>
      <c r="AG214" s="131" t="s">
        <v>1636</v>
      </c>
    </row>
    <row r="215" spans="27:33" x14ac:dyDescent="0.35">
      <c r="AA215" s="51" t="s">
        <v>1105</v>
      </c>
      <c r="AB215" s="51" t="s">
        <v>4648</v>
      </c>
      <c r="AC215" s="51" t="s">
        <v>824</v>
      </c>
      <c r="AD215" s="132" t="s">
        <v>1133</v>
      </c>
      <c r="AE215" s="50" t="s">
        <v>2814</v>
      </c>
      <c r="AF215" s="130">
        <v>24</v>
      </c>
      <c r="AG215" s="131" t="s">
        <v>2353</v>
      </c>
    </row>
    <row r="216" spans="27:33" x14ac:dyDescent="0.35">
      <c r="AA216" s="51" t="s">
        <v>1105</v>
      </c>
      <c r="AB216" s="51" t="s">
        <v>4669</v>
      </c>
      <c r="AC216" s="51" t="s">
        <v>837</v>
      </c>
      <c r="AD216" s="132" t="s">
        <v>1146</v>
      </c>
      <c r="AE216" s="50" t="s">
        <v>2072</v>
      </c>
      <c r="AF216" s="130">
        <v>25</v>
      </c>
      <c r="AG216" s="131" t="s">
        <v>2353</v>
      </c>
    </row>
    <row r="217" spans="27:33" x14ac:dyDescent="0.35">
      <c r="AA217" s="51" t="s">
        <v>1105</v>
      </c>
      <c r="AB217" s="51" t="s">
        <v>4690</v>
      </c>
      <c r="AC217" s="51" t="s">
        <v>413</v>
      </c>
      <c r="AD217" s="132" t="s">
        <v>413</v>
      </c>
      <c r="AE217" s="50" t="s">
        <v>413</v>
      </c>
      <c r="AF217" s="130"/>
      <c r="AG217" s="131" t="s">
        <v>1636</v>
      </c>
    </row>
    <row r="218" spans="27:33" x14ac:dyDescent="0.35">
      <c r="AA218" s="51" t="s">
        <v>1105</v>
      </c>
      <c r="AB218" s="51" t="s">
        <v>4711</v>
      </c>
      <c r="AC218" s="51" t="s">
        <v>413</v>
      </c>
      <c r="AD218" s="129" t="s">
        <v>413</v>
      </c>
      <c r="AE218" s="50" t="s">
        <v>413</v>
      </c>
      <c r="AF218" s="130"/>
      <c r="AG218" s="131" t="s">
        <v>1636</v>
      </c>
    </row>
    <row r="219" spans="27:33" x14ac:dyDescent="0.35">
      <c r="AA219" s="51" t="s">
        <v>1107</v>
      </c>
      <c r="AB219" s="51" t="s">
        <v>4647</v>
      </c>
      <c r="AC219" s="51" t="s">
        <v>829</v>
      </c>
      <c r="AD219" s="132" t="s">
        <v>2793</v>
      </c>
      <c r="AE219" s="50" t="s">
        <v>2525</v>
      </c>
      <c r="AF219" s="130">
        <v>24</v>
      </c>
      <c r="AG219" s="131" t="s">
        <v>2353</v>
      </c>
    </row>
    <row r="220" spans="27:33" x14ac:dyDescent="0.35">
      <c r="AA220" s="51" t="s">
        <v>1107</v>
      </c>
      <c r="AB220" s="51" t="s">
        <v>4668</v>
      </c>
      <c r="AC220" s="51" t="s">
        <v>1474</v>
      </c>
      <c r="AD220" s="132" t="s">
        <v>1455</v>
      </c>
      <c r="AE220" s="50" t="s">
        <v>3331</v>
      </c>
      <c r="AF220" s="130">
        <v>25</v>
      </c>
      <c r="AG220" s="131" t="s">
        <v>2353</v>
      </c>
    </row>
    <row r="221" spans="27:33" x14ac:dyDescent="0.35">
      <c r="AA221" s="51" t="s">
        <v>1107</v>
      </c>
      <c r="AB221" s="51" t="s">
        <v>4689</v>
      </c>
      <c r="AC221" s="51" t="s">
        <v>413</v>
      </c>
      <c r="AD221" s="132" t="s">
        <v>413</v>
      </c>
      <c r="AE221" s="50" t="s">
        <v>413</v>
      </c>
      <c r="AF221" s="130"/>
      <c r="AG221" s="131" t="s">
        <v>1636</v>
      </c>
    </row>
    <row r="222" spans="27:33" x14ac:dyDescent="0.35">
      <c r="AA222" s="51" t="s">
        <v>1107</v>
      </c>
      <c r="AB222" s="51" t="s">
        <v>4710</v>
      </c>
      <c r="AC222" s="51" t="s">
        <v>413</v>
      </c>
      <c r="AD222" s="129" t="s">
        <v>413</v>
      </c>
      <c r="AE222" s="50" t="s">
        <v>413</v>
      </c>
      <c r="AF222" s="130"/>
      <c r="AG222" s="131" t="s">
        <v>1636</v>
      </c>
    </row>
    <row r="223" spans="27:33" x14ac:dyDescent="0.35">
      <c r="AA223" s="51" t="s">
        <v>1109</v>
      </c>
      <c r="AB223" s="51" t="s">
        <v>4660</v>
      </c>
      <c r="AC223" s="51" t="s">
        <v>413</v>
      </c>
      <c r="AD223" s="132" t="s">
        <v>413</v>
      </c>
      <c r="AE223" s="50" t="s">
        <v>413</v>
      </c>
      <c r="AF223" s="130"/>
      <c r="AG223" s="131" t="s">
        <v>1636</v>
      </c>
    </row>
    <row r="224" spans="27:33" x14ac:dyDescent="0.35">
      <c r="AA224" s="51" t="s">
        <v>1109</v>
      </c>
      <c r="AB224" s="51" t="s">
        <v>4681</v>
      </c>
      <c r="AC224" s="51" t="s">
        <v>413</v>
      </c>
      <c r="AD224" s="132" t="s">
        <v>413</v>
      </c>
      <c r="AE224" s="50" t="s">
        <v>413</v>
      </c>
      <c r="AF224" s="130"/>
      <c r="AG224" s="131" t="s">
        <v>1636</v>
      </c>
    </row>
    <row r="225" spans="27:33" x14ac:dyDescent="0.35">
      <c r="AA225" s="51" t="s">
        <v>1109</v>
      </c>
      <c r="AB225" s="51" t="s">
        <v>4702</v>
      </c>
      <c r="AC225" s="51" t="s">
        <v>413</v>
      </c>
      <c r="AD225" s="132" t="s">
        <v>413</v>
      </c>
      <c r="AE225" s="50" t="s">
        <v>413</v>
      </c>
      <c r="AF225" s="130"/>
      <c r="AG225" s="131" t="s">
        <v>1636</v>
      </c>
    </row>
    <row r="226" spans="27:33" x14ac:dyDescent="0.35">
      <c r="AA226" s="51" t="s">
        <v>1112</v>
      </c>
      <c r="AB226" s="51" t="s">
        <v>4659</v>
      </c>
      <c r="AC226" s="51" t="s">
        <v>413</v>
      </c>
      <c r="AD226" s="132" t="s">
        <v>413</v>
      </c>
      <c r="AE226" s="50" t="s">
        <v>413</v>
      </c>
      <c r="AF226" s="130"/>
      <c r="AG226" s="131" t="s">
        <v>1636</v>
      </c>
    </row>
    <row r="227" spans="27:33" x14ac:dyDescent="0.35">
      <c r="AA227" s="51" t="s">
        <v>1112</v>
      </c>
      <c r="AB227" s="51" t="s">
        <v>4680</v>
      </c>
      <c r="AC227" s="51" t="s">
        <v>413</v>
      </c>
      <c r="AD227" s="132" t="s">
        <v>413</v>
      </c>
      <c r="AE227" s="50" t="s">
        <v>413</v>
      </c>
      <c r="AF227" s="130"/>
      <c r="AG227" s="131" t="s">
        <v>1636</v>
      </c>
    </row>
    <row r="228" spans="27:33" x14ac:dyDescent="0.35">
      <c r="AA228" s="51" t="s">
        <v>1112</v>
      </c>
      <c r="AB228" s="51" t="s">
        <v>4701</v>
      </c>
      <c r="AC228" s="51" t="s">
        <v>413</v>
      </c>
      <c r="AD228" s="132" t="s">
        <v>413</v>
      </c>
      <c r="AE228" s="50" t="s">
        <v>413</v>
      </c>
      <c r="AF228" s="130"/>
      <c r="AG228" s="131" t="s">
        <v>1636</v>
      </c>
    </row>
    <row r="229" spans="27:33" x14ac:dyDescent="0.35">
      <c r="AA229" s="51" t="s">
        <v>1112</v>
      </c>
      <c r="AB229" s="51" t="s">
        <v>4722</v>
      </c>
      <c r="AC229" s="51" t="s">
        <v>413</v>
      </c>
      <c r="AD229" s="129" t="s">
        <v>413</v>
      </c>
      <c r="AE229" s="50" t="s">
        <v>413</v>
      </c>
      <c r="AF229" s="130"/>
      <c r="AG229" s="131" t="s">
        <v>1636</v>
      </c>
    </row>
    <row r="230" spans="27:33" x14ac:dyDescent="0.35">
      <c r="AA230" s="41" t="s">
        <v>1112</v>
      </c>
      <c r="AB230" s="41" t="s">
        <v>4900</v>
      </c>
      <c r="AC230" s="41" t="s">
        <v>413</v>
      </c>
      <c r="AD230" s="112" t="s">
        <v>413</v>
      </c>
      <c r="AE230" s="50" t="s">
        <v>413</v>
      </c>
      <c r="AF230" s="133"/>
      <c r="AG230" s="131" t="s">
        <v>1636</v>
      </c>
    </row>
    <row r="231" spans="27:33" x14ac:dyDescent="0.35">
      <c r="AA231" s="51" t="s">
        <v>1115</v>
      </c>
      <c r="AB231" s="51" t="s">
        <v>4658</v>
      </c>
      <c r="AC231" s="51" t="s">
        <v>413</v>
      </c>
      <c r="AD231" s="132" t="s">
        <v>413</v>
      </c>
      <c r="AE231" s="50" t="s">
        <v>413</v>
      </c>
      <c r="AF231" s="133"/>
      <c r="AG231" s="131" t="s">
        <v>1636</v>
      </c>
    </row>
    <row r="232" spans="27:33" x14ac:dyDescent="0.35">
      <c r="AA232" s="51" t="s">
        <v>1115</v>
      </c>
      <c r="AB232" s="51" t="s">
        <v>4679</v>
      </c>
      <c r="AC232" s="51" t="s">
        <v>413</v>
      </c>
      <c r="AD232" s="132" t="s">
        <v>413</v>
      </c>
      <c r="AE232" s="50" t="s">
        <v>413</v>
      </c>
      <c r="AF232" s="133"/>
      <c r="AG232" s="131" t="s">
        <v>1636</v>
      </c>
    </row>
    <row r="233" spans="27:33" x14ac:dyDescent="0.35">
      <c r="AA233" s="51" t="s">
        <v>1115</v>
      </c>
      <c r="AB233" s="51" t="s">
        <v>4700</v>
      </c>
      <c r="AC233" s="51" t="s">
        <v>413</v>
      </c>
      <c r="AD233" s="132" t="s">
        <v>413</v>
      </c>
      <c r="AE233" s="50" t="s">
        <v>413</v>
      </c>
      <c r="AF233" s="130"/>
      <c r="AG233" s="131" t="s">
        <v>1636</v>
      </c>
    </row>
    <row r="234" spans="27:33" x14ac:dyDescent="0.35">
      <c r="AA234" s="51" t="s">
        <v>1115</v>
      </c>
      <c r="AB234" s="51" t="s">
        <v>4721</v>
      </c>
      <c r="AC234" s="51" t="s">
        <v>413</v>
      </c>
      <c r="AD234" s="129" t="s">
        <v>413</v>
      </c>
      <c r="AE234" s="50" t="s">
        <v>413</v>
      </c>
      <c r="AF234" s="130"/>
      <c r="AG234" s="131" t="s">
        <v>1636</v>
      </c>
    </row>
    <row r="235" spans="27:33" x14ac:dyDescent="0.35">
      <c r="AA235" s="51" t="s">
        <v>1116</v>
      </c>
      <c r="AB235" s="51" t="s">
        <v>4657</v>
      </c>
      <c r="AC235" s="51" t="s">
        <v>413</v>
      </c>
      <c r="AD235" s="132" t="s">
        <v>413</v>
      </c>
      <c r="AE235" s="50" t="s">
        <v>413</v>
      </c>
      <c r="AF235" s="133"/>
      <c r="AG235" s="131" t="s">
        <v>1636</v>
      </c>
    </row>
    <row r="236" spans="27:33" x14ac:dyDescent="0.35">
      <c r="AA236" s="51" t="s">
        <v>1116</v>
      </c>
      <c r="AB236" s="51" t="s">
        <v>4678</v>
      </c>
      <c r="AC236" s="51" t="s">
        <v>413</v>
      </c>
      <c r="AD236" s="132" t="s">
        <v>413</v>
      </c>
      <c r="AE236" s="50" t="s">
        <v>413</v>
      </c>
      <c r="AF236" s="133"/>
      <c r="AG236" s="131" t="s">
        <v>1636</v>
      </c>
    </row>
    <row r="237" spans="27:33" x14ac:dyDescent="0.35">
      <c r="AA237" s="51" t="s">
        <v>1116</v>
      </c>
      <c r="AB237" s="51" t="s">
        <v>4699</v>
      </c>
      <c r="AC237" s="51" t="s">
        <v>413</v>
      </c>
      <c r="AD237" s="132" t="s">
        <v>413</v>
      </c>
      <c r="AE237" s="50" t="s">
        <v>413</v>
      </c>
      <c r="AF237" s="133"/>
      <c r="AG237" s="131" t="s">
        <v>1636</v>
      </c>
    </row>
    <row r="238" spans="27:33" x14ac:dyDescent="0.35">
      <c r="AA238" s="51" t="s">
        <v>1116</v>
      </c>
      <c r="AB238" s="51" t="s">
        <v>4720</v>
      </c>
      <c r="AC238" s="51" t="s">
        <v>413</v>
      </c>
      <c r="AD238" s="129" t="s">
        <v>413</v>
      </c>
      <c r="AE238" s="50" t="s">
        <v>413</v>
      </c>
      <c r="AF238" s="130"/>
      <c r="AG238" s="131" t="s">
        <v>1636</v>
      </c>
    </row>
    <row r="239" spans="27:33" x14ac:dyDescent="0.35">
      <c r="AA239" s="51" t="s">
        <v>1118</v>
      </c>
      <c r="AB239" s="51" t="s">
        <v>4656</v>
      </c>
      <c r="AC239" s="51" t="s">
        <v>413</v>
      </c>
      <c r="AD239" s="132" t="s">
        <v>413</v>
      </c>
      <c r="AE239" s="50" t="s">
        <v>413</v>
      </c>
      <c r="AF239" s="130"/>
      <c r="AG239" s="131" t="s">
        <v>1636</v>
      </c>
    </row>
    <row r="240" spans="27:33" x14ac:dyDescent="0.35">
      <c r="AA240" s="51" t="s">
        <v>1118</v>
      </c>
      <c r="AB240" s="51" t="s">
        <v>4677</v>
      </c>
      <c r="AC240" s="51" t="s">
        <v>413</v>
      </c>
      <c r="AD240" s="132" t="s">
        <v>413</v>
      </c>
      <c r="AE240" s="50" t="s">
        <v>413</v>
      </c>
      <c r="AF240" s="130"/>
      <c r="AG240" s="131" t="s">
        <v>1636</v>
      </c>
    </row>
    <row r="241" spans="27:33" x14ac:dyDescent="0.35">
      <c r="AA241" s="51" t="s">
        <v>1118</v>
      </c>
      <c r="AB241" s="51" t="s">
        <v>4698</v>
      </c>
      <c r="AC241" s="51" t="s">
        <v>413</v>
      </c>
      <c r="AD241" s="132" t="s">
        <v>413</v>
      </c>
      <c r="AE241" s="50" t="s">
        <v>413</v>
      </c>
      <c r="AF241" s="130"/>
      <c r="AG241" s="131" t="s">
        <v>1636</v>
      </c>
    </row>
    <row r="242" spans="27:33" x14ac:dyDescent="0.35">
      <c r="AA242" s="51" t="s">
        <v>1118</v>
      </c>
      <c r="AB242" s="51" t="s">
        <v>4719</v>
      </c>
      <c r="AC242" s="51" t="s">
        <v>413</v>
      </c>
      <c r="AD242" s="129" t="s">
        <v>413</v>
      </c>
      <c r="AE242" s="50" t="s">
        <v>413</v>
      </c>
      <c r="AF242" s="130"/>
      <c r="AG242" s="131" t="s">
        <v>1636</v>
      </c>
    </row>
    <row r="243" spans="27:33" x14ac:dyDescent="0.35">
      <c r="AA243" s="51" t="s">
        <v>1120</v>
      </c>
      <c r="AB243" s="51" t="s">
        <v>4655</v>
      </c>
      <c r="AC243" s="51" t="s">
        <v>413</v>
      </c>
      <c r="AD243" s="132" t="s">
        <v>413</v>
      </c>
      <c r="AE243" s="50" t="s">
        <v>413</v>
      </c>
      <c r="AF243" s="130"/>
      <c r="AG243" s="131" t="s">
        <v>1636</v>
      </c>
    </row>
    <row r="244" spans="27:33" x14ac:dyDescent="0.35">
      <c r="AA244" s="51" t="s">
        <v>1120</v>
      </c>
      <c r="AB244" s="51" t="s">
        <v>4676</v>
      </c>
      <c r="AC244" s="51" t="s">
        <v>413</v>
      </c>
      <c r="AD244" s="132" t="s">
        <v>413</v>
      </c>
      <c r="AE244" s="50" t="s">
        <v>413</v>
      </c>
      <c r="AF244" s="130"/>
      <c r="AG244" s="131" t="s">
        <v>1636</v>
      </c>
    </row>
    <row r="245" spans="27:33" x14ac:dyDescent="0.35">
      <c r="AA245" s="51" t="s">
        <v>1120</v>
      </c>
      <c r="AB245" s="51" t="s">
        <v>4697</v>
      </c>
      <c r="AC245" s="51" t="s">
        <v>413</v>
      </c>
      <c r="AD245" s="132" t="s">
        <v>413</v>
      </c>
      <c r="AE245" s="50" t="s">
        <v>413</v>
      </c>
      <c r="AF245" s="130"/>
      <c r="AG245" s="131" t="s">
        <v>1636</v>
      </c>
    </row>
    <row r="246" spans="27:33" x14ac:dyDescent="0.35">
      <c r="AA246" s="51" t="s">
        <v>1120</v>
      </c>
      <c r="AB246" s="51" t="s">
        <v>4718</v>
      </c>
      <c r="AC246" s="51" t="s">
        <v>413</v>
      </c>
      <c r="AD246" s="129" t="s">
        <v>413</v>
      </c>
      <c r="AE246" s="50" t="s">
        <v>413</v>
      </c>
      <c r="AF246" s="130"/>
      <c r="AG246" s="131" t="s">
        <v>1636</v>
      </c>
    </row>
    <row r="247" spans="27:33" x14ac:dyDescent="0.35">
      <c r="AA247" s="51" t="s">
        <v>1121</v>
      </c>
      <c r="AB247" s="51" t="s">
        <v>4654</v>
      </c>
      <c r="AC247" s="51" t="s">
        <v>413</v>
      </c>
      <c r="AD247" s="132" t="s">
        <v>413</v>
      </c>
      <c r="AE247" s="50" t="s">
        <v>413</v>
      </c>
      <c r="AF247" s="130"/>
      <c r="AG247" s="131" t="s">
        <v>1636</v>
      </c>
    </row>
    <row r="248" spans="27:33" x14ac:dyDescent="0.35">
      <c r="AA248" s="51" t="s">
        <v>1121</v>
      </c>
      <c r="AB248" s="51" t="s">
        <v>4675</v>
      </c>
      <c r="AC248" s="51" t="s">
        <v>413</v>
      </c>
      <c r="AD248" s="132" t="s">
        <v>413</v>
      </c>
      <c r="AE248" s="50" t="s">
        <v>413</v>
      </c>
      <c r="AF248" s="133"/>
      <c r="AG248" s="131" t="s">
        <v>1636</v>
      </c>
    </row>
    <row r="249" spans="27:33" x14ac:dyDescent="0.35">
      <c r="AA249" s="51" t="s">
        <v>1121</v>
      </c>
      <c r="AB249" s="51" t="s">
        <v>4696</v>
      </c>
      <c r="AC249" s="51" t="s">
        <v>413</v>
      </c>
      <c r="AD249" s="132" t="s">
        <v>413</v>
      </c>
      <c r="AE249" s="50" t="s">
        <v>413</v>
      </c>
      <c r="AF249" s="133"/>
      <c r="AG249" s="131" t="s">
        <v>1636</v>
      </c>
    </row>
    <row r="250" spans="27:33" x14ac:dyDescent="0.35">
      <c r="AA250" s="51" t="s">
        <v>1121</v>
      </c>
      <c r="AB250" s="51" t="s">
        <v>4717</v>
      </c>
      <c r="AC250" s="51" t="s">
        <v>413</v>
      </c>
      <c r="AD250" s="129" t="s">
        <v>413</v>
      </c>
      <c r="AE250" s="50" t="s">
        <v>413</v>
      </c>
      <c r="AF250" s="130"/>
      <c r="AG250" s="131" t="s">
        <v>1636</v>
      </c>
    </row>
    <row r="251" spans="27:33" x14ac:dyDescent="0.35">
      <c r="AA251" s="51" t="s">
        <v>1123</v>
      </c>
      <c r="AB251" s="51" t="s">
        <v>4667</v>
      </c>
      <c r="AC251" s="51" t="s">
        <v>2485</v>
      </c>
      <c r="AD251" s="132" t="s">
        <v>2334</v>
      </c>
      <c r="AE251" s="50" t="s">
        <v>3168</v>
      </c>
      <c r="AF251" s="130">
        <v>44</v>
      </c>
      <c r="AG251" s="131" t="s">
        <v>2353</v>
      </c>
    </row>
    <row r="252" spans="27:33" x14ac:dyDescent="0.35">
      <c r="AA252" s="51" t="s">
        <v>1123</v>
      </c>
      <c r="AB252" s="51" t="s">
        <v>4688</v>
      </c>
      <c r="AC252" s="51" t="s">
        <v>413</v>
      </c>
      <c r="AD252" s="132" t="s">
        <v>413</v>
      </c>
      <c r="AE252" s="50" t="s">
        <v>413</v>
      </c>
      <c r="AF252" s="130"/>
      <c r="AG252" s="131" t="s">
        <v>1636</v>
      </c>
    </row>
    <row r="253" spans="27:33" x14ac:dyDescent="0.35">
      <c r="AA253" s="51" t="s">
        <v>1123</v>
      </c>
      <c r="AB253" s="51" t="s">
        <v>4709</v>
      </c>
      <c r="AC253" s="51" t="s">
        <v>413</v>
      </c>
      <c r="AD253" s="132" t="s">
        <v>413</v>
      </c>
      <c r="AE253" s="50" t="s">
        <v>413</v>
      </c>
      <c r="AF253" s="130"/>
      <c r="AG253" s="131" t="s">
        <v>1636</v>
      </c>
    </row>
    <row r="254" spans="27:33" x14ac:dyDescent="0.35">
      <c r="AA254" s="51" t="s">
        <v>1123</v>
      </c>
      <c r="AB254" s="51" t="s">
        <v>4730</v>
      </c>
      <c r="AC254" s="51" t="s">
        <v>413</v>
      </c>
      <c r="AD254" s="129" t="s">
        <v>413</v>
      </c>
      <c r="AE254" s="50" t="s">
        <v>413</v>
      </c>
      <c r="AF254" s="130"/>
      <c r="AG254" s="131" t="s">
        <v>1636</v>
      </c>
    </row>
    <row r="255" spans="27:33" x14ac:dyDescent="0.35">
      <c r="AA255" s="51" t="s">
        <v>1125</v>
      </c>
      <c r="AB255" s="51" t="s">
        <v>4666</v>
      </c>
      <c r="AC255" s="51" t="s">
        <v>837</v>
      </c>
      <c r="AD255" s="132" t="s">
        <v>1117</v>
      </c>
      <c r="AE255" s="50" t="s">
        <v>3186</v>
      </c>
      <c r="AF255" s="130">
        <v>11</v>
      </c>
      <c r="AG255" s="131" t="s">
        <v>2353</v>
      </c>
    </row>
    <row r="256" spans="27:33" x14ac:dyDescent="0.35">
      <c r="AA256" s="51" t="s">
        <v>1125</v>
      </c>
      <c r="AB256" s="51" t="s">
        <v>4687</v>
      </c>
      <c r="AC256" s="51" t="s">
        <v>837</v>
      </c>
      <c r="AD256" s="132" t="s">
        <v>1117</v>
      </c>
      <c r="AE256" s="50" t="s">
        <v>3188</v>
      </c>
      <c r="AF256" s="133">
        <v>11</v>
      </c>
      <c r="AG256" s="131" t="s">
        <v>2353</v>
      </c>
    </row>
    <row r="257" spans="27:33" x14ac:dyDescent="0.35">
      <c r="AA257" s="51" t="s">
        <v>1125</v>
      </c>
      <c r="AB257" s="51" t="s">
        <v>4708</v>
      </c>
      <c r="AC257" s="51" t="s">
        <v>829</v>
      </c>
      <c r="AD257" s="132" t="s">
        <v>1083</v>
      </c>
      <c r="AE257" s="50" t="s">
        <v>3175</v>
      </c>
      <c r="AF257" s="130">
        <v>24</v>
      </c>
      <c r="AG257" s="131" t="s">
        <v>2353</v>
      </c>
    </row>
    <row r="258" spans="27:33" x14ac:dyDescent="0.35">
      <c r="AA258" s="51" t="s">
        <v>1125</v>
      </c>
      <c r="AB258" s="51" t="s">
        <v>4729</v>
      </c>
      <c r="AC258" s="51" t="s">
        <v>413</v>
      </c>
      <c r="AD258" s="129" t="s">
        <v>413</v>
      </c>
      <c r="AE258" s="50" t="s">
        <v>413</v>
      </c>
      <c r="AF258" s="130"/>
      <c r="AG258" s="131" t="s">
        <v>1636</v>
      </c>
    </row>
    <row r="259" spans="27:33" x14ac:dyDescent="0.35">
      <c r="AA259" s="51" t="s">
        <v>1126</v>
      </c>
      <c r="AB259" s="51" t="s">
        <v>4665</v>
      </c>
      <c r="AC259" s="51" t="s">
        <v>1474</v>
      </c>
      <c r="AD259" s="129" t="s">
        <v>1461</v>
      </c>
      <c r="AE259" s="50" t="s">
        <v>2518</v>
      </c>
      <c r="AF259" s="133">
        <v>27</v>
      </c>
      <c r="AG259" s="131" t="s">
        <v>2353</v>
      </c>
    </row>
    <row r="260" spans="27:33" x14ac:dyDescent="0.35">
      <c r="AA260" s="51" t="s">
        <v>1126</v>
      </c>
      <c r="AB260" s="51" t="s">
        <v>4686</v>
      </c>
      <c r="AC260" s="51" t="s">
        <v>824</v>
      </c>
      <c r="AD260" s="129" t="s">
        <v>2107</v>
      </c>
      <c r="AE260" s="50" t="s">
        <v>3179</v>
      </c>
      <c r="AF260" s="130">
        <v>22</v>
      </c>
      <c r="AG260" s="131" t="s">
        <v>2353</v>
      </c>
    </row>
    <row r="261" spans="27:33" x14ac:dyDescent="0.35">
      <c r="AA261" s="51" t="s">
        <v>1126</v>
      </c>
      <c r="AB261" s="51" t="s">
        <v>4707</v>
      </c>
      <c r="AC261" s="51" t="s">
        <v>413</v>
      </c>
      <c r="AD261" s="129" t="s">
        <v>413</v>
      </c>
      <c r="AE261" s="50" t="s">
        <v>413</v>
      </c>
      <c r="AF261" s="130"/>
      <c r="AG261" s="131" t="s">
        <v>1636</v>
      </c>
    </row>
    <row r="262" spans="27:33" x14ac:dyDescent="0.35">
      <c r="AA262" s="51" t="s">
        <v>1126</v>
      </c>
      <c r="AB262" s="51" t="s">
        <v>4728</v>
      </c>
      <c r="AC262" s="51" t="s">
        <v>413</v>
      </c>
      <c r="AD262" s="129" t="s">
        <v>413</v>
      </c>
      <c r="AE262" s="50" t="s">
        <v>413</v>
      </c>
      <c r="AF262" s="130"/>
      <c r="AG262" s="131" t="s">
        <v>1636</v>
      </c>
    </row>
    <row r="263" spans="27:33" x14ac:dyDescent="0.35">
      <c r="AA263" s="51" t="s">
        <v>1129</v>
      </c>
      <c r="AB263" s="51" t="s">
        <v>4664</v>
      </c>
      <c r="AC263" s="51" t="s">
        <v>1474</v>
      </c>
      <c r="AD263" s="132" t="s">
        <v>1461</v>
      </c>
      <c r="AE263" s="50" t="s">
        <v>2570</v>
      </c>
      <c r="AF263" s="133">
        <v>30</v>
      </c>
      <c r="AG263" s="131" t="s">
        <v>2353</v>
      </c>
    </row>
    <row r="264" spans="27:33" x14ac:dyDescent="0.35">
      <c r="AA264" s="51" t="s">
        <v>1129</v>
      </c>
      <c r="AB264" s="51" t="s">
        <v>4685</v>
      </c>
      <c r="AC264" s="51" t="s">
        <v>915</v>
      </c>
      <c r="AD264" s="132" t="s">
        <v>1100</v>
      </c>
      <c r="AE264" s="50" t="s">
        <v>2561</v>
      </c>
      <c r="AF264" s="130">
        <v>7</v>
      </c>
      <c r="AG264" s="131" t="s">
        <v>2353</v>
      </c>
    </row>
    <row r="265" spans="27:33" x14ac:dyDescent="0.35">
      <c r="AA265" s="51" t="s">
        <v>1129</v>
      </c>
      <c r="AB265" s="51" t="s">
        <v>4706</v>
      </c>
      <c r="AC265" s="51" t="s">
        <v>2607</v>
      </c>
      <c r="AD265" s="132" t="s">
        <v>2791</v>
      </c>
      <c r="AE265" s="50" t="s">
        <v>1852</v>
      </c>
      <c r="AF265" s="130">
        <v>3</v>
      </c>
      <c r="AG265" s="131" t="s">
        <v>2353</v>
      </c>
    </row>
    <row r="266" spans="27:33" x14ac:dyDescent="0.35">
      <c r="AA266" s="51" t="s">
        <v>1129</v>
      </c>
      <c r="AB266" s="51" t="s">
        <v>4727</v>
      </c>
      <c r="AC266" s="51" t="s">
        <v>413</v>
      </c>
      <c r="AD266" s="129" t="s">
        <v>413</v>
      </c>
      <c r="AE266" s="50" t="s">
        <v>413</v>
      </c>
      <c r="AF266" s="130"/>
      <c r="AG266" s="131" t="s">
        <v>1636</v>
      </c>
    </row>
    <row r="267" spans="27:33" x14ac:dyDescent="0.35">
      <c r="AA267" s="51" t="s">
        <v>1131</v>
      </c>
      <c r="AB267" s="51" t="s">
        <v>4663</v>
      </c>
      <c r="AC267" s="51" t="s">
        <v>2485</v>
      </c>
      <c r="AD267" s="132" t="s">
        <v>2334</v>
      </c>
      <c r="AE267" s="50" t="s">
        <v>3150</v>
      </c>
      <c r="AF267" s="130">
        <v>45</v>
      </c>
      <c r="AG267" s="131" t="s">
        <v>2353</v>
      </c>
    </row>
    <row r="268" spans="27:33" x14ac:dyDescent="0.35">
      <c r="AA268" s="51" t="s">
        <v>1131</v>
      </c>
      <c r="AB268" s="51" t="s">
        <v>4684</v>
      </c>
      <c r="AC268" s="51" t="s">
        <v>413</v>
      </c>
      <c r="AD268" s="132" t="s">
        <v>413</v>
      </c>
      <c r="AE268" s="50" t="s">
        <v>413</v>
      </c>
      <c r="AF268" s="130"/>
      <c r="AG268" s="131" t="s">
        <v>1636</v>
      </c>
    </row>
    <row r="269" spans="27:33" x14ac:dyDescent="0.35">
      <c r="AA269" s="51" t="s">
        <v>1131</v>
      </c>
      <c r="AB269" s="51" t="s">
        <v>4705</v>
      </c>
      <c r="AC269" s="51" t="s">
        <v>413</v>
      </c>
      <c r="AD269" s="132" t="s">
        <v>413</v>
      </c>
      <c r="AE269" s="50" t="s">
        <v>413</v>
      </c>
      <c r="AF269" s="130"/>
      <c r="AG269" s="131" t="s">
        <v>1636</v>
      </c>
    </row>
    <row r="270" spans="27:33" x14ac:dyDescent="0.35">
      <c r="AA270" s="51" t="s">
        <v>1131</v>
      </c>
      <c r="AB270" s="51" t="s">
        <v>4726</v>
      </c>
      <c r="AC270" s="51" t="s">
        <v>413</v>
      </c>
      <c r="AD270" s="129" t="s">
        <v>413</v>
      </c>
      <c r="AE270" s="50" t="s">
        <v>413</v>
      </c>
      <c r="AF270" s="130"/>
      <c r="AG270" s="131" t="s">
        <v>1636</v>
      </c>
    </row>
    <row r="271" spans="27:33" x14ac:dyDescent="0.35">
      <c r="AA271" s="51" t="s">
        <v>1134</v>
      </c>
      <c r="AB271" s="51" t="s">
        <v>4662</v>
      </c>
      <c r="AC271" s="51" t="s">
        <v>824</v>
      </c>
      <c r="AD271" s="129" t="s">
        <v>2107</v>
      </c>
      <c r="AE271" s="50" t="s">
        <v>3174</v>
      </c>
      <c r="AF271" s="130">
        <v>23</v>
      </c>
      <c r="AG271" s="131" t="s">
        <v>2353</v>
      </c>
    </row>
    <row r="272" spans="27:33" x14ac:dyDescent="0.35">
      <c r="AA272" s="51" t="s">
        <v>1134</v>
      </c>
      <c r="AB272" s="51" t="s">
        <v>4683</v>
      </c>
      <c r="AC272" s="51" t="s">
        <v>1474</v>
      </c>
      <c r="AD272" s="129" t="s">
        <v>1461</v>
      </c>
      <c r="AE272" s="50" t="s">
        <v>2577</v>
      </c>
      <c r="AF272" s="130">
        <v>26</v>
      </c>
      <c r="AG272" s="131" t="s">
        <v>2353</v>
      </c>
    </row>
    <row r="273" spans="27:33" x14ac:dyDescent="0.35">
      <c r="AA273" s="51" t="s">
        <v>1134</v>
      </c>
      <c r="AB273" s="51" t="s">
        <v>4704</v>
      </c>
      <c r="AC273" s="51" t="s">
        <v>413</v>
      </c>
      <c r="AD273" s="129" t="s">
        <v>413</v>
      </c>
      <c r="AE273" s="50" t="s">
        <v>413</v>
      </c>
      <c r="AF273" s="130"/>
      <c r="AG273" s="131" t="s">
        <v>1636</v>
      </c>
    </row>
    <row r="274" spans="27:33" x14ac:dyDescent="0.35">
      <c r="AA274" s="51" t="s">
        <v>1134</v>
      </c>
      <c r="AB274" s="51" t="s">
        <v>4725</v>
      </c>
      <c r="AC274" s="51" t="s">
        <v>413</v>
      </c>
      <c r="AD274" s="129" t="s">
        <v>413</v>
      </c>
      <c r="AE274" s="50" t="s">
        <v>413</v>
      </c>
      <c r="AF274" s="130"/>
      <c r="AG274" s="131" t="s">
        <v>1636</v>
      </c>
    </row>
    <row r="275" spans="27:33" x14ac:dyDescent="0.35">
      <c r="AA275" s="51" t="s">
        <v>1135</v>
      </c>
      <c r="AB275" s="51" t="s">
        <v>4661</v>
      </c>
      <c r="AC275" s="51" t="s">
        <v>2608</v>
      </c>
      <c r="AD275" s="129" t="s">
        <v>2794</v>
      </c>
      <c r="AE275" s="50" t="s">
        <v>2524</v>
      </c>
      <c r="AF275" s="130">
        <v>39</v>
      </c>
      <c r="AG275" s="131" t="s">
        <v>2353</v>
      </c>
    </row>
    <row r="276" spans="27:33" x14ac:dyDescent="0.35">
      <c r="AA276" s="51" t="s">
        <v>1135</v>
      </c>
      <c r="AB276" s="51" t="s">
        <v>4682</v>
      </c>
      <c r="AC276" s="51" t="s">
        <v>1474</v>
      </c>
      <c r="AD276" s="129" t="s">
        <v>1461</v>
      </c>
      <c r="AE276" s="50" t="s">
        <v>2577</v>
      </c>
      <c r="AF276" s="130">
        <v>3</v>
      </c>
      <c r="AG276" s="131" t="s">
        <v>2353</v>
      </c>
    </row>
    <row r="277" spans="27:33" x14ac:dyDescent="0.35">
      <c r="AA277" s="51" t="s">
        <v>1135</v>
      </c>
      <c r="AB277" s="51" t="s">
        <v>4703</v>
      </c>
      <c r="AC277" s="51" t="s">
        <v>413</v>
      </c>
      <c r="AD277" s="129" t="s">
        <v>413</v>
      </c>
      <c r="AE277" s="50" t="s">
        <v>413</v>
      </c>
      <c r="AF277" s="130"/>
      <c r="AG277" s="131" t="s">
        <v>1636</v>
      </c>
    </row>
    <row r="278" spans="27:33" x14ac:dyDescent="0.35">
      <c r="AA278" s="51" t="s">
        <v>1135</v>
      </c>
      <c r="AB278" s="51" t="s">
        <v>4724</v>
      </c>
      <c r="AC278" s="51" t="s">
        <v>413</v>
      </c>
      <c r="AD278" s="129" t="s">
        <v>413</v>
      </c>
      <c r="AE278" s="50" t="s">
        <v>413</v>
      </c>
      <c r="AF278" s="130"/>
      <c r="AG278" s="131" t="s">
        <v>1636</v>
      </c>
    </row>
    <row r="279" spans="27:33" x14ac:dyDescent="0.35">
      <c r="AA279" s="51" t="s">
        <v>1136</v>
      </c>
      <c r="AB279" s="51" t="s">
        <v>4569</v>
      </c>
      <c r="AC279" s="51" t="s">
        <v>822</v>
      </c>
      <c r="AD279" s="132" t="s">
        <v>1666</v>
      </c>
      <c r="AE279" s="50" t="s">
        <v>3332</v>
      </c>
      <c r="AF279" s="130">
        <v>25</v>
      </c>
      <c r="AG279" s="131" t="s">
        <v>2353</v>
      </c>
    </row>
    <row r="280" spans="27:33" x14ac:dyDescent="0.35">
      <c r="AA280" s="51" t="s">
        <v>1136</v>
      </c>
      <c r="AB280" s="51" t="s">
        <v>4590</v>
      </c>
      <c r="AC280" s="51" t="s">
        <v>2092</v>
      </c>
      <c r="AD280" s="132" t="s">
        <v>2100</v>
      </c>
      <c r="AE280" s="50" t="s">
        <v>3333</v>
      </c>
      <c r="AF280" s="130">
        <v>24</v>
      </c>
      <c r="AG280" s="131" t="s">
        <v>2353</v>
      </c>
    </row>
    <row r="281" spans="27:33" x14ac:dyDescent="0.35">
      <c r="AA281" s="51" t="s">
        <v>1136</v>
      </c>
      <c r="AB281" s="51" t="s">
        <v>4611</v>
      </c>
      <c r="AC281" s="51" t="s">
        <v>413</v>
      </c>
      <c r="AD281" s="132" t="s">
        <v>413</v>
      </c>
      <c r="AE281" s="50" t="s">
        <v>413</v>
      </c>
      <c r="AF281" s="130"/>
      <c r="AG281" s="131" t="s">
        <v>1636</v>
      </c>
    </row>
    <row r="282" spans="27:33" x14ac:dyDescent="0.35">
      <c r="AA282" s="51" t="s">
        <v>1136</v>
      </c>
      <c r="AB282" s="51" t="s">
        <v>4632</v>
      </c>
      <c r="AC282" s="51" t="s">
        <v>413</v>
      </c>
      <c r="AD282" s="129" t="s">
        <v>413</v>
      </c>
      <c r="AE282" s="50" t="s">
        <v>413</v>
      </c>
      <c r="AF282" s="130"/>
      <c r="AG282" s="131" t="s">
        <v>1636</v>
      </c>
    </row>
    <row r="283" spans="27:33" x14ac:dyDescent="0.35">
      <c r="AA283" s="51" t="s">
        <v>1139</v>
      </c>
      <c r="AB283" s="51" t="s">
        <v>4568</v>
      </c>
      <c r="AC283" s="128" t="s">
        <v>837</v>
      </c>
      <c r="AD283" s="129" t="s">
        <v>1117</v>
      </c>
      <c r="AE283" s="50" t="s">
        <v>2977</v>
      </c>
      <c r="AF283" s="130">
        <v>27</v>
      </c>
      <c r="AG283" s="131" t="s">
        <v>2353</v>
      </c>
    </row>
    <row r="284" spans="27:33" x14ac:dyDescent="0.35">
      <c r="AA284" s="51" t="s">
        <v>1139</v>
      </c>
      <c r="AB284" s="51" t="s">
        <v>4589</v>
      </c>
      <c r="AC284" s="128" t="s">
        <v>822</v>
      </c>
      <c r="AD284" s="129" t="s">
        <v>1666</v>
      </c>
      <c r="AE284" s="50" t="s">
        <v>3334</v>
      </c>
      <c r="AF284" s="130">
        <v>22</v>
      </c>
      <c r="AG284" s="131" t="s">
        <v>2353</v>
      </c>
    </row>
    <row r="285" spans="27:33" x14ac:dyDescent="0.35">
      <c r="AA285" s="51" t="s">
        <v>1139</v>
      </c>
      <c r="AB285" s="51" t="s">
        <v>4610</v>
      </c>
      <c r="AC285" s="128" t="s">
        <v>413</v>
      </c>
      <c r="AD285" s="129" t="s">
        <v>413</v>
      </c>
      <c r="AE285" s="50" t="s">
        <v>413</v>
      </c>
      <c r="AF285" s="130"/>
      <c r="AG285" s="131" t="s">
        <v>1636</v>
      </c>
    </row>
    <row r="286" spans="27:33" x14ac:dyDescent="0.35">
      <c r="AA286" s="51" t="s">
        <v>1139</v>
      </c>
      <c r="AB286" s="51" t="s">
        <v>4631</v>
      </c>
      <c r="AC286" s="128" t="s">
        <v>413</v>
      </c>
      <c r="AD286" s="129" t="s">
        <v>413</v>
      </c>
      <c r="AE286" s="50" t="s">
        <v>413</v>
      </c>
      <c r="AF286" s="130"/>
      <c r="AG286" s="131" t="s">
        <v>1636</v>
      </c>
    </row>
    <row r="287" spans="27:33" x14ac:dyDescent="0.35">
      <c r="AA287" s="51" t="s">
        <v>1140</v>
      </c>
      <c r="AB287" s="51" t="s">
        <v>4567</v>
      </c>
      <c r="AC287" s="128" t="s">
        <v>829</v>
      </c>
      <c r="AD287" s="129" t="s">
        <v>1083</v>
      </c>
      <c r="AE287" s="50" t="s">
        <v>3145</v>
      </c>
      <c r="AF287" s="130">
        <v>20</v>
      </c>
      <c r="AG287" s="131" t="s">
        <v>2353</v>
      </c>
    </row>
    <row r="288" spans="27:33" x14ac:dyDescent="0.35">
      <c r="AA288" s="51" t="s">
        <v>1140</v>
      </c>
      <c r="AB288" s="51" t="s">
        <v>4588</v>
      </c>
      <c r="AC288" s="128" t="s">
        <v>2607</v>
      </c>
      <c r="AD288" s="129" t="s">
        <v>2791</v>
      </c>
      <c r="AE288" s="50" t="s">
        <v>2996</v>
      </c>
      <c r="AF288" s="130">
        <v>14</v>
      </c>
      <c r="AG288" s="131" t="s">
        <v>2353</v>
      </c>
    </row>
    <row r="289" spans="27:33" x14ac:dyDescent="0.35">
      <c r="AA289" s="51" t="s">
        <v>1140</v>
      </c>
      <c r="AB289" s="51" t="s">
        <v>4609</v>
      </c>
      <c r="AC289" s="128" t="s">
        <v>2607</v>
      </c>
      <c r="AD289" s="129" t="s">
        <v>2791</v>
      </c>
      <c r="AE289" s="50" t="s">
        <v>2821</v>
      </c>
      <c r="AF289" s="130">
        <v>15</v>
      </c>
      <c r="AG289" s="131" t="s">
        <v>2353</v>
      </c>
    </row>
    <row r="290" spans="27:33" x14ac:dyDescent="0.35">
      <c r="AA290" s="51" t="s">
        <v>1140</v>
      </c>
      <c r="AB290" s="51" t="s">
        <v>4630</v>
      </c>
      <c r="AC290" s="128" t="s">
        <v>413</v>
      </c>
      <c r="AD290" s="129" t="s">
        <v>413</v>
      </c>
      <c r="AE290" s="50" t="s">
        <v>413</v>
      </c>
      <c r="AF290" s="130"/>
      <c r="AG290" s="131" t="s">
        <v>1636</v>
      </c>
    </row>
    <row r="291" spans="27:33" x14ac:dyDescent="0.35">
      <c r="AA291" s="51" t="s">
        <v>1141</v>
      </c>
      <c r="AB291" s="51" t="s">
        <v>4566</v>
      </c>
      <c r="AC291" s="128" t="s">
        <v>822</v>
      </c>
      <c r="AD291" s="129" t="s">
        <v>1666</v>
      </c>
      <c r="AE291" s="50" t="s">
        <v>3332</v>
      </c>
      <c r="AF291" s="130">
        <v>5</v>
      </c>
      <c r="AG291" s="131" t="s">
        <v>2353</v>
      </c>
    </row>
    <row r="292" spans="27:33" x14ac:dyDescent="0.35">
      <c r="AA292" s="51" t="s">
        <v>1141</v>
      </c>
      <c r="AB292" s="51" t="s">
        <v>4587</v>
      </c>
      <c r="AC292" s="128" t="s">
        <v>2608</v>
      </c>
      <c r="AD292" s="129" t="s">
        <v>2794</v>
      </c>
      <c r="AE292" s="50" t="s">
        <v>3335</v>
      </c>
      <c r="AF292" s="130">
        <v>34</v>
      </c>
      <c r="AG292" s="131" t="s">
        <v>2353</v>
      </c>
    </row>
    <row r="293" spans="27:33" x14ac:dyDescent="0.35">
      <c r="AA293" s="51" t="s">
        <v>1141</v>
      </c>
      <c r="AB293" s="51" t="s">
        <v>4608</v>
      </c>
      <c r="AC293" s="128" t="s">
        <v>822</v>
      </c>
      <c r="AD293" s="129" t="s">
        <v>1666</v>
      </c>
      <c r="AE293" s="50" t="s">
        <v>3334</v>
      </c>
      <c r="AF293" s="130">
        <v>4</v>
      </c>
      <c r="AG293" s="131" t="s">
        <v>2353</v>
      </c>
    </row>
    <row r="294" spans="27:33" x14ac:dyDescent="0.35">
      <c r="AA294" s="51" t="s">
        <v>1141</v>
      </c>
      <c r="AB294" s="51" t="s">
        <v>4629</v>
      </c>
      <c r="AC294" s="128" t="s">
        <v>413</v>
      </c>
      <c r="AD294" s="129" t="s">
        <v>413</v>
      </c>
      <c r="AE294" s="50" t="s">
        <v>413</v>
      </c>
      <c r="AF294" s="130"/>
      <c r="AG294" s="131" t="s">
        <v>1636</v>
      </c>
    </row>
    <row r="295" spans="27:33" x14ac:dyDescent="0.35">
      <c r="AA295" s="51" t="s">
        <v>1142</v>
      </c>
      <c r="AB295" s="51" t="s">
        <v>4565</v>
      </c>
      <c r="AC295" s="128" t="s">
        <v>822</v>
      </c>
      <c r="AD295" s="129" t="s">
        <v>1666</v>
      </c>
      <c r="AE295" s="50" t="s">
        <v>3336</v>
      </c>
      <c r="AF295" s="130">
        <v>23</v>
      </c>
      <c r="AG295" s="131" t="s">
        <v>2353</v>
      </c>
    </row>
    <row r="296" spans="27:33" x14ac:dyDescent="0.35">
      <c r="AA296" s="51" t="s">
        <v>1142</v>
      </c>
      <c r="AB296" s="51" t="s">
        <v>4586</v>
      </c>
      <c r="AC296" s="128" t="s">
        <v>2607</v>
      </c>
      <c r="AD296" s="129" t="s">
        <v>2791</v>
      </c>
      <c r="AE296" s="50" t="s">
        <v>2492</v>
      </c>
      <c r="AF296" s="130">
        <v>18</v>
      </c>
      <c r="AG296" s="131" t="s">
        <v>2353</v>
      </c>
    </row>
    <row r="297" spans="27:33" x14ac:dyDescent="0.35">
      <c r="AA297" s="51" t="s">
        <v>1142</v>
      </c>
      <c r="AB297" s="51" t="s">
        <v>4607</v>
      </c>
      <c r="AC297" s="128" t="s">
        <v>413</v>
      </c>
      <c r="AD297" s="129" t="s">
        <v>413</v>
      </c>
      <c r="AE297" s="50" t="s">
        <v>413</v>
      </c>
      <c r="AF297" s="130"/>
      <c r="AG297" s="131" t="s">
        <v>1636</v>
      </c>
    </row>
    <row r="298" spans="27:33" x14ac:dyDescent="0.35">
      <c r="AA298" s="51" t="s">
        <v>1142</v>
      </c>
      <c r="AB298" s="51" t="s">
        <v>4628</v>
      </c>
      <c r="AC298" s="128" t="s">
        <v>413</v>
      </c>
      <c r="AD298" s="129" t="s">
        <v>413</v>
      </c>
      <c r="AE298" s="50" t="s">
        <v>413</v>
      </c>
      <c r="AF298" s="130"/>
      <c r="AG298" s="131" t="s">
        <v>1636</v>
      </c>
    </row>
    <row r="299" spans="27:33" x14ac:dyDescent="0.35">
      <c r="AA299" s="51" t="s">
        <v>1144</v>
      </c>
      <c r="AB299" s="51" t="s">
        <v>4564</v>
      </c>
      <c r="AC299" s="128" t="s">
        <v>2608</v>
      </c>
      <c r="AD299" s="129" t="s">
        <v>2794</v>
      </c>
      <c r="AE299" s="50" t="s">
        <v>3337</v>
      </c>
      <c r="AF299" s="130">
        <v>23</v>
      </c>
      <c r="AG299" s="131" t="s">
        <v>2353</v>
      </c>
    </row>
    <row r="300" spans="27:33" x14ac:dyDescent="0.35">
      <c r="AA300" s="51" t="s">
        <v>1144</v>
      </c>
      <c r="AB300" s="51" t="s">
        <v>4585</v>
      </c>
      <c r="AC300" s="128" t="s">
        <v>2607</v>
      </c>
      <c r="AD300" s="129" t="s">
        <v>2791</v>
      </c>
      <c r="AE300" s="50" t="s">
        <v>2820</v>
      </c>
      <c r="AF300" s="130">
        <v>9</v>
      </c>
      <c r="AG300" s="131" t="s">
        <v>2353</v>
      </c>
    </row>
    <row r="301" spans="27:33" x14ac:dyDescent="0.35">
      <c r="AA301" s="51" t="s">
        <v>1144</v>
      </c>
      <c r="AB301" s="51" t="s">
        <v>4606</v>
      </c>
      <c r="AC301" s="128" t="s">
        <v>837</v>
      </c>
      <c r="AD301" s="129" t="s">
        <v>1117</v>
      </c>
      <c r="AE301" s="50" t="s">
        <v>2513</v>
      </c>
      <c r="AF301" s="130">
        <v>13</v>
      </c>
      <c r="AG301" s="131" t="s">
        <v>2353</v>
      </c>
    </row>
    <row r="302" spans="27:33" x14ac:dyDescent="0.35">
      <c r="AA302" s="51" t="s">
        <v>1144</v>
      </c>
      <c r="AB302" s="51" t="s">
        <v>4627</v>
      </c>
      <c r="AC302" s="128" t="s">
        <v>413</v>
      </c>
      <c r="AD302" s="129" t="s">
        <v>413</v>
      </c>
      <c r="AE302" s="50" t="s">
        <v>413</v>
      </c>
      <c r="AF302" s="130"/>
      <c r="AG302" s="131" t="s">
        <v>1636</v>
      </c>
    </row>
    <row r="303" spans="27:33" x14ac:dyDescent="0.35">
      <c r="AA303" s="51" t="s">
        <v>1145</v>
      </c>
      <c r="AB303" s="51" t="s">
        <v>4563</v>
      </c>
      <c r="AC303" s="128" t="s">
        <v>413</v>
      </c>
      <c r="AD303" s="129" t="s">
        <v>413</v>
      </c>
      <c r="AE303" s="50" t="s">
        <v>413</v>
      </c>
      <c r="AF303" s="130"/>
      <c r="AG303" s="131" t="s">
        <v>1636</v>
      </c>
    </row>
    <row r="304" spans="27:33" x14ac:dyDescent="0.35">
      <c r="AA304" s="51" t="s">
        <v>1145</v>
      </c>
      <c r="AB304" s="51" t="s">
        <v>4584</v>
      </c>
      <c r="AC304" s="128" t="s">
        <v>413</v>
      </c>
      <c r="AD304" s="129" t="s">
        <v>413</v>
      </c>
      <c r="AE304" s="50" t="s">
        <v>413</v>
      </c>
      <c r="AF304" s="130"/>
      <c r="AG304" s="131" t="s">
        <v>1636</v>
      </c>
    </row>
    <row r="305" spans="27:33" x14ac:dyDescent="0.35">
      <c r="AA305" s="51" t="s">
        <v>1145</v>
      </c>
      <c r="AB305" s="51" t="s">
        <v>4605</v>
      </c>
      <c r="AC305" s="128" t="s">
        <v>413</v>
      </c>
      <c r="AD305" s="129" t="s">
        <v>413</v>
      </c>
      <c r="AE305" s="50" t="s">
        <v>413</v>
      </c>
      <c r="AF305" s="130"/>
      <c r="AG305" s="131" t="s">
        <v>1636</v>
      </c>
    </row>
    <row r="306" spans="27:33" x14ac:dyDescent="0.35">
      <c r="AA306" s="51" t="s">
        <v>1145</v>
      </c>
      <c r="AB306" s="51" t="s">
        <v>4626</v>
      </c>
      <c r="AC306" s="128" t="s">
        <v>413</v>
      </c>
      <c r="AD306" s="129" t="s">
        <v>413</v>
      </c>
      <c r="AE306" s="50" t="s">
        <v>413</v>
      </c>
      <c r="AF306" s="130"/>
      <c r="AG306" s="131" t="s">
        <v>1636</v>
      </c>
    </row>
    <row r="307" spans="27:33" x14ac:dyDescent="0.35">
      <c r="AA307" s="51" t="s">
        <v>1147</v>
      </c>
      <c r="AB307" s="51" t="s">
        <v>4576</v>
      </c>
      <c r="AC307" s="128" t="s">
        <v>2092</v>
      </c>
      <c r="AD307" s="129" t="s">
        <v>2100</v>
      </c>
      <c r="AE307" s="50" t="s">
        <v>3181</v>
      </c>
      <c r="AF307" s="130">
        <v>20</v>
      </c>
      <c r="AG307" s="131" t="s">
        <v>2353</v>
      </c>
    </row>
    <row r="308" spans="27:33" x14ac:dyDescent="0.35">
      <c r="AA308" s="51" t="s">
        <v>1147</v>
      </c>
      <c r="AB308" s="51" t="s">
        <v>4597</v>
      </c>
      <c r="AC308" s="128" t="s">
        <v>2608</v>
      </c>
      <c r="AD308" s="129" t="s">
        <v>2794</v>
      </c>
      <c r="AE308" s="50" t="s">
        <v>3338</v>
      </c>
      <c r="AF308" s="130">
        <v>29</v>
      </c>
      <c r="AG308" s="131" t="s">
        <v>2353</v>
      </c>
    </row>
    <row r="309" spans="27:33" x14ac:dyDescent="0.35">
      <c r="AA309" s="51" t="s">
        <v>1147</v>
      </c>
      <c r="AB309" s="51" t="s">
        <v>4618</v>
      </c>
      <c r="AC309" s="128" t="s">
        <v>413</v>
      </c>
      <c r="AD309" s="129" t="s">
        <v>413</v>
      </c>
      <c r="AE309" s="50" t="s">
        <v>413</v>
      </c>
      <c r="AF309" s="130"/>
      <c r="AG309" s="131" t="s">
        <v>1636</v>
      </c>
    </row>
    <row r="310" spans="27:33" x14ac:dyDescent="0.35">
      <c r="AA310" s="51" t="s">
        <v>1147</v>
      </c>
      <c r="AB310" s="51" t="s">
        <v>4639</v>
      </c>
      <c r="AC310" s="128" t="s">
        <v>413</v>
      </c>
      <c r="AD310" s="129" t="s">
        <v>413</v>
      </c>
      <c r="AE310" s="50" t="s">
        <v>413</v>
      </c>
      <c r="AF310" s="130"/>
      <c r="AG310" s="131" t="s">
        <v>1636</v>
      </c>
    </row>
    <row r="311" spans="27:33" x14ac:dyDescent="0.35">
      <c r="AA311" s="51" t="s">
        <v>1148</v>
      </c>
      <c r="AB311" s="51" t="s">
        <v>4575</v>
      </c>
      <c r="AC311" s="128" t="s">
        <v>822</v>
      </c>
      <c r="AD311" s="129" t="s">
        <v>1666</v>
      </c>
      <c r="AE311" s="50" t="s">
        <v>2811</v>
      </c>
      <c r="AF311" s="130">
        <v>39</v>
      </c>
      <c r="AG311" s="131" t="s">
        <v>2353</v>
      </c>
    </row>
    <row r="312" spans="27:33" x14ac:dyDescent="0.35">
      <c r="AA312" s="51" t="s">
        <v>1148</v>
      </c>
      <c r="AB312" s="51" t="s">
        <v>4596</v>
      </c>
      <c r="AC312" s="128" t="s">
        <v>1474</v>
      </c>
      <c r="AD312" s="129" t="s">
        <v>1461</v>
      </c>
      <c r="AE312" s="50" t="s">
        <v>2817</v>
      </c>
      <c r="AF312" s="130">
        <v>10</v>
      </c>
      <c r="AG312" s="131" t="s">
        <v>2353</v>
      </c>
    </row>
    <row r="313" spans="27:33" x14ac:dyDescent="0.35">
      <c r="AA313" s="51" t="s">
        <v>1148</v>
      </c>
      <c r="AB313" s="51" t="s">
        <v>4617</v>
      </c>
      <c r="AC313" s="128" t="s">
        <v>413</v>
      </c>
      <c r="AD313" s="129" t="s">
        <v>413</v>
      </c>
      <c r="AE313" s="50" t="s">
        <v>413</v>
      </c>
      <c r="AF313" s="130"/>
      <c r="AG313" s="131" t="s">
        <v>1636</v>
      </c>
    </row>
    <row r="314" spans="27:33" x14ac:dyDescent="0.35">
      <c r="AA314" s="51" t="s">
        <v>1148</v>
      </c>
      <c r="AB314" s="51" t="s">
        <v>4638</v>
      </c>
      <c r="AC314" s="128" t="s">
        <v>413</v>
      </c>
      <c r="AD314" s="129" t="s">
        <v>413</v>
      </c>
      <c r="AE314" s="50" t="s">
        <v>413</v>
      </c>
      <c r="AF314" s="130"/>
      <c r="AG314" s="131" t="s">
        <v>1636</v>
      </c>
    </row>
    <row r="315" spans="27:33" x14ac:dyDescent="0.35">
      <c r="AA315" s="51" t="s">
        <v>1149</v>
      </c>
      <c r="AB315" s="51" t="s">
        <v>4574</v>
      </c>
      <c r="AC315" s="128" t="s">
        <v>2608</v>
      </c>
      <c r="AD315" s="129" t="s">
        <v>2794</v>
      </c>
      <c r="AE315" s="50" t="s">
        <v>3339</v>
      </c>
      <c r="AF315" s="130">
        <v>36</v>
      </c>
      <c r="AG315" s="131" t="s">
        <v>2353</v>
      </c>
    </row>
    <row r="316" spans="27:33" x14ac:dyDescent="0.35">
      <c r="AA316" s="51" t="s">
        <v>1149</v>
      </c>
      <c r="AB316" s="51" t="s">
        <v>4595</v>
      </c>
      <c r="AC316" s="128" t="s">
        <v>2092</v>
      </c>
      <c r="AD316" s="129" t="s">
        <v>2100</v>
      </c>
      <c r="AE316" s="50" t="s">
        <v>3181</v>
      </c>
      <c r="AF316" s="130">
        <v>12</v>
      </c>
      <c r="AG316" s="131" t="s">
        <v>2353</v>
      </c>
    </row>
    <row r="317" spans="27:33" x14ac:dyDescent="0.35">
      <c r="AA317" s="51" t="s">
        <v>1149</v>
      </c>
      <c r="AB317" s="51" t="s">
        <v>4616</v>
      </c>
      <c r="AC317" s="128" t="s">
        <v>413</v>
      </c>
      <c r="AD317" s="129" t="s">
        <v>413</v>
      </c>
      <c r="AE317" s="50" t="s">
        <v>413</v>
      </c>
      <c r="AF317" s="130"/>
      <c r="AG317" s="131" t="s">
        <v>1636</v>
      </c>
    </row>
    <row r="318" spans="27:33" x14ac:dyDescent="0.35">
      <c r="AA318" s="51" t="s">
        <v>1149</v>
      </c>
      <c r="AB318" s="51" t="s">
        <v>4637</v>
      </c>
      <c r="AC318" s="128" t="s">
        <v>413</v>
      </c>
      <c r="AD318" s="129" t="s">
        <v>413</v>
      </c>
      <c r="AE318" s="50" t="s">
        <v>413</v>
      </c>
      <c r="AF318" s="130"/>
      <c r="AG318" s="131" t="s">
        <v>1636</v>
      </c>
    </row>
    <row r="319" spans="27:33" x14ac:dyDescent="0.35">
      <c r="AA319" s="51" t="s">
        <v>1151</v>
      </c>
      <c r="AB319" s="51" t="s">
        <v>4573</v>
      </c>
      <c r="AC319" s="128" t="s">
        <v>1474</v>
      </c>
      <c r="AD319" s="129" t="s">
        <v>1461</v>
      </c>
      <c r="AE319" s="50" t="s">
        <v>2817</v>
      </c>
      <c r="AF319" s="130">
        <v>20</v>
      </c>
      <c r="AG319" s="131" t="s">
        <v>2353</v>
      </c>
    </row>
    <row r="320" spans="27:33" x14ac:dyDescent="0.35">
      <c r="AA320" s="51" t="s">
        <v>1151</v>
      </c>
      <c r="AB320" s="51" t="s">
        <v>4594</v>
      </c>
      <c r="AC320" s="128" t="s">
        <v>915</v>
      </c>
      <c r="AD320" s="129" t="s">
        <v>1100</v>
      </c>
      <c r="AE320" s="50" t="s">
        <v>3340</v>
      </c>
      <c r="AF320" s="130">
        <v>30</v>
      </c>
      <c r="AG320" s="131" t="s">
        <v>2353</v>
      </c>
    </row>
    <row r="321" spans="27:33" x14ac:dyDescent="0.35">
      <c r="AA321" s="51" t="s">
        <v>1151</v>
      </c>
      <c r="AB321" s="51" t="s">
        <v>4615</v>
      </c>
      <c r="AC321" s="128" t="s">
        <v>413</v>
      </c>
      <c r="AD321" s="129" t="s">
        <v>413</v>
      </c>
      <c r="AE321" s="50" t="s">
        <v>413</v>
      </c>
      <c r="AF321" s="130"/>
      <c r="AG321" s="131" t="s">
        <v>1636</v>
      </c>
    </row>
    <row r="322" spans="27:33" x14ac:dyDescent="0.35">
      <c r="AA322" s="51" t="s">
        <v>1151</v>
      </c>
      <c r="AB322" s="51" t="s">
        <v>4636</v>
      </c>
      <c r="AC322" s="128" t="s">
        <v>413</v>
      </c>
      <c r="AD322" s="129" t="s">
        <v>413</v>
      </c>
      <c r="AE322" s="50" t="s">
        <v>413</v>
      </c>
      <c r="AF322" s="130"/>
      <c r="AG322" s="131" t="s">
        <v>1636</v>
      </c>
    </row>
    <row r="323" spans="27:33" x14ac:dyDescent="0.35">
      <c r="AA323" s="51" t="s">
        <v>1152</v>
      </c>
      <c r="AB323" s="51" t="s">
        <v>4572</v>
      </c>
      <c r="AC323" s="128" t="s">
        <v>2092</v>
      </c>
      <c r="AD323" s="129" t="s">
        <v>2100</v>
      </c>
      <c r="AE323" s="50" t="s">
        <v>3341</v>
      </c>
      <c r="AF323" s="130">
        <v>49</v>
      </c>
      <c r="AG323" s="131" t="s">
        <v>2353</v>
      </c>
    </row>
    <row r="324" spans="27:33" x14ac:dyDescent="0.35">
      <c r="AA324" s="51" t="s">
        <v>1152</v>
      </c>
      <c r="AB324" s="51" t="s">
        <v>4593</v>
      </c>
      <c r="AC324" s="128" t="s">
        <v>413</v>
      </c>
      <c r="AD324" s="129" t="s">
        <v>413</v>
      </c>
      <c r="AE324" s="50" t="s">
        <v>413</v>
      </c>
      <c r="AF324" s="130"/>
      <c r="AG324" s="131" t="s">
        <v>1636</v>
      </c>
    </row>
    <row r="325" spans="27:33" x14ac:dyDescent="0.35">
      <c r="AA325" s="51" t="s">
        <v>1152</v>
      </c>
      <c r="AB325" s="51" t="s">
        <v>4614</v>
      </c>
      <c r="AC325" s="128" t="s">
        <v>413</v>
      </c>
      <c r="AD325" s="129" t="s">
        <v>413</v>
      </c>
      <c r="AE325" s="50" t="s">
        <v>413</v>
      </c>
      <c r="AF325" s="130"/>
      <c r="AG325" s="131" t="s">
        <v>1636</v>
      </c>
    </row>
    <row r="326" spans="27:33" x14ac:dyDescent="0.35">
      <c r="AA326" s="51" t="s">
        <v>1152</v>
      </c>
      <c r="AB326" s="51" t="s">
        <v>4635</v>
      </c>
      <c r="AC326" s="128" t="s">
        <v>413</v>
      </c>
      <c r="AD326" s="129" t="s">
        <v>413</v>
      </c>
      <c r="AE326" s="50" t="s">
        <v>413</v>
      </c>
      <c r="AF326" s="130"/>
      <c r="AG326" s="131" t="s">
        <v>1636</v>
      </c>
    </row>
    <row r="327" spans="27:33" x14ac:dyDescent="0.35">
      <c r="AA327" s="51" t="s">
        <v>1154</v>
      </c>
      <c r="AB327" s="51" t="s">
        <v>4571</v>
      </c>
      <c r="AC327" s="128" t="s">
        <v>2608</v>
      </c>
      <c r="AD327" s="129" t="s">
        <v>2794</v>
      </c>
      <c r="AE327" s="50" t="s">
        <v>3342</v>
      </c>
      <c r="AF327" s="130">
        <v>49</v>
      </c>
      <c r="AG327" s="131" t="s">
        <v>2353</v>
      </c>
    </row>
    <row r="328" spans="27:33" x14ac:dyDescent="0.35">
      <c r="AA328" s="51" t="s">
        <v>1154</v>
      </c>
      <c r="AB328" s="51" t="s">
        <v>4592</v>
      </c>
      <c r="AC328" s="128" t="s">
        <v>413</v>
      </c>
      <c r="AD328" s="129" t="s">
        <v>413</v>
      </c>
      <c r="AE328" s="50" t="s">
        <v>413</v>
      </c>
      <c r="AF328" s="130"/>
      <c r="AG328" s="131" t="s">
        <v>1636</v>
      </c>
    </row>
    <row r="329" spans="27:33" x14ac:dyDescent="0.35">
      <c r="AA329" s="51" t="s">
        <v>1154</v>
      </c>
      <c r="AB329" s="51" t="s">
        <v>4613</v>
      </c>
      <c r="AC329" s="128" t="s">
        <v>413</v>
      </c>
      <c r="AD329" s="129" t="s">
        <v>413</v>
      </c>
      <c r="AE329" s="50" t="s">
        <v>413</v>
      </c>
      <c r="AF329" s="130"/>
      <c r="AG329" s="131" t="s">
        <v>1636</v>
      </c>
    </row>
    <row r="330" spans="27:33" x14ac:dyDescent="0.35">
      <c r="AA330" s="51" t="s">
        <v>1154</v>
      </c>
      <c r="AB330" s="51" t="s">
        <v>4634</v>
      </c>
      <c r="AC330" s="128" t="s">
        <v>413</v>
      </c>
      <c r="AD330" s="129" t="s">
        <v>413</v>
      </c>
      <c r="AE330" s="50" t="s">
        <v>413</v>
      </c>
      <c r="AF330" s="130"/>
      <c r="AG330" s="131" t="s">
        <v>1636</v>
      </c>
    </row>
    <row r="331" spans="27:33" x14ac:dyDescent="0.35">
      <c r="AA331" s="51" t="s">
        <v>1155</v>
      </c>
      <c r="AB331" s="51" t="s">
        <v>4570</v>
      </c>
      <c r="AC331" s="128" t="s">
        <v>2092</v>
      </c>
      <c r="AD331" s="129" t="s">
        <v>2100</v>
      </c>
      <c r="AE331" s="50" t="s">
        <v>2275</v>
      </c>
      <c r="AF331" s="130">
        <v>27</v>
      </c>
      <c r="AG331" s="131" t="s">
        <v>2353</v>
      </c>
    </row>
    <row r="332" spans="27:33" x14ac:dyDescent="0.35">
      <c r="AA332" s="51" t="s">
        <v>1155</v>
      </c>
      <c r="AB332" s="51" t="s">
        <v>4591</v>
      </c>
      <c r="AC332" s="128" t="s">
        <v>2092</v>
      </c>
      <c r="AD332" s="129" t="s">
        <v>2100</v>
      </c>
      <c r="AE332" s="50" t="s">
        <v>3341</v>
      </c>
      <c r="AF332" s="130">
        <v>22</v>
      </c>
      <c r="AG332" s="131" t="s">
        <v>2353</v>
      </c>
    </row>
    <row r="333" spans="27:33" x14ac:dyDescent="0.35">
      <c r="AA333" s="51" t="s">
        <v>1155</v>
      </c>
      <c r="AB333" s="51" t="s">
        <v>4612</v>
      </c>
      <c r="AC333" s="128" t="s">
        <v>413</v>
      </c>
      <c r="AD333" s="129" t="s">
        <v>413</v>
      </c>
      <c r="AE333" s="50" t="s">
        <v>413</v>
      </c>
      <c r="AF333" s="130"/>
      <c r="AG333" s="131" t="s">
        <v>1636</v>
      </c>
    </row>
    <row r="334" spans="27:33" x14ac:dyDescent="0.35">
      <c r="AA334" s="51" t="s">
        <v>1155</v>
      </c>
      <c r="AB334" s="51" t="s">
        <v>4633</v>
      </c>
      <c r="AC334" s="128" t="s">
        <v>413</v>
      </c>
      <c r="AD334" s="129" t="s">
        <v>413</v>
      </c>
      <c r="AE334" s="50" t="s">
        <v>413</v>
      </c>
      <c r="AF334" s="130"/>
      <c r="AG334" s="131" t="s">
        <v>1636</v>
      </c>
    </row>
    <row r="335" spans="27:33" x14ac:dyDescent="0.35">
      <c r="AA335" s="51" t="s">
        <v>1157</v>
      </c>
      <c r="AB335" s="51" t="s">
        <v>4583</v>
      </c>
      <c r="AC335" s="128" t="s">
        <v>837</v>
      </c>
      <c r="AD335" s="129" t="s">
        <v>1117</v>
      </c>
      <c r="AE335" s="50" t="s">
        <v>2590</v>
      </c>
      <c r="AF335" s="130">
        <v>20</v>
      </c>
      <c r="AG335" s="131" t="s">
        <v>2353</v>
      </c>
    </row>
    <row r="336" spans="27:33" x14ac:dyDescent="0.35">
      <c r="AA336" s="51" t="s">
        <v>1157</v>
      </c>
      <c r="AB336" s="51" t="s">
        <v>4604</v>
      </c>
      <c r="AC336" s="128" t="s">
        <v>837</v>
      </c>
      <c r="AD336" s="129" t="s">
        <v>1117</v>
      </c>
      <c r="AE336" s="50" t="s">
        <v>2512</v>
      </c>
      <c r="AF336" s="130">
        <v>29</v>
      </c>
      <c r="AG336" s="131" t="s">
        <v>2353</v>
      </c>
    </row>
    <row r="337" spans="27:33" x14ac:dyDescent="0.35">
      <c r="AA337" s="51" t="s">
        <v>1157</v>
      </c>
      <c r="AB337" s="51" t="s">
        <v>4625</v>
      </c>
      <c r="AC337" s="128" t="s">
        <v>413</v>
      </c>
      <c r="AD337" s="129" t="s">
        <v>413</v>
      </c>
      <c r="AE337" s="50" t="s">
        <v>413</v>
      </c>
      <c r="AF337" s="130"/>
      <c r="AG337" s="131" t="s">
        <v>1636</v>
      </c>
    </row>
    <row r="338" spans="27:33" x14ac:dyDescent="0.35">
      <c r="AA338" s="51" t="s">
        <v>1157</v>
      </c>
      <c r="AB338" s="51" t="s">
        <v>4646</v>
      </c>
      <c r="AC338" s="128" t="s">
        <v>413</v>
      </c>
      <c r="AD338" s="129" t="s">
        <v>413</v>
      </c>
      <c r="AE338" s="50" t="s">
        <v>413</v>
      </c>
      <c r="AF338" s="130"/>
      <c r="AG338" s="131" t="s">
        <v>1636</v>
      </c>
    </row>
    <row r="339" spans="27:33" x14ac:dyDescent="0.35">
      <c r="AA339" s="51" t="s">
        <v>1159</v>
      </c>
      <c r="AB339" s="51" t="s">
        <v>4582</v>
      </c>
      <c r="AC339" s="128" t="s">
        <v>2608</v>
      </c>
      <c r="AD339" s="129" t="s">
        <v>2794</v>
      </c>
      <c r="AE339" s="50" t="s">
        <v>3342</v>
      </c>
      <c r="AF339" s="130">
        <v>21</v>
      </c>
      <c r="AG339" s="131" t="s">
        <v>2353</v>
      </c>
    </row>
    <row r="340" spans="27:33" x14ac:dyDescent="0.35">
      <c r="AA340" s="51" t="s">
        <v>1159</v>
      </c>
      <c r="AB340" s="51" t="s">
        <v>4603</v>
      </c>
      <c r="AC340" s="128" t="s">
        <v>837</v>
      </c>
      <c r="AD340" s="129" t="s">
        <v>1117</v>
      </c>
      <c r="AE340" s="50" t="s">
        <v>3185</v>
      </c>
      <c r="AF340" s="130">
        <v>14</v>
      </c>
      <c r="AG340" s="131" t="s">
        <v>2353</v>
      </c>
    </row>
    <row r="341" spans="27:33" x14ac:dyDescent="0.35">
      <c r="AA341" s="51" t="s">
        <v>1159</v>
      </c>
      <c r="AB341" s="51" t="s">
        <v>4624</v>
      </c>
      <c r="AC341" s="128" t="s">
        <v>837</v>
      </c>
      <c r="AD341" s="129" t="s">
        <v>1117</v>
      </c>
      <c r="AE341" s="50" t="s">
        <v>2590</v>
      </c>
      <c r="AF341" s="130">
        <v>6</v>
      </c>
      <c r="AG341" s="131" t="s">
        <v>2353</v>
      </c>
    </row>
    <row r="342" spans="27:33" x14ac:dyDescent="0.35">
      <c r="AA342" s="51" t="s">
        <v>1159</v>
      </c>
      <c r="AB342" s="51" t="s">
        <v>4645</v>
      </c>
      <c r="AC342" s="128" t="s">
        <v>413</v>
      </c>
      <c r="AD342" s="129" t="s">
        <v>413</v>
      </c>
      <c r="AE342" s="50" t="s">
        <v>413</v>
      </c>
      <c r="AF342" s="130"/>
      <c r="AG342" s="131" t="s">
        <v>1636</v>
      </c>
    </row>
    <row r="343" spans="27:33" x14ac:dyDescent="0.35">
      <c r="AA343" s="51" t="s">
        <v>1160</v>
      </c>
      <c r="AB343" s="51" t="s">
        <v>4581</v>
      </c>
      <c r="AC343" s="128" t="s">
        <v>915</v>
      </c>
      <c r="AD343" s="129" t="s">
        <v>1100</v>
      </c>
      <c r="AE343" s="50" t="s">
        <v>2560</v>
      </c>
      <c r="AF343" s="130">
        <v>7</v>
      </c>
      <c r="AG343" s="131" t="s">
        <v>2353</v>
      </c>
    </row>
    <row r="344" spans="27:33" x14ac:dyDescent="0.35">
      <c r="AA344" s="51" t="s">
        <v>1160</v>
      </c>
      <c r="AB344" s="51" t="s">
        <v>4602</v>
      </c>
      <c r="AC344" s="128" t="s">
        <v>829</v>
      </c>
      <c r="AD344" s="129" t="s">
        <v>1083</v>
      </c>
      <c r="AE344" s="50" t="s">
        <v>3182</v>
      </c>
      <c r="AF344" s="130">
        <v>29</v>
      </c>
      <c r="AG344" s="131" t="s">
        <v>2353</v>
      </c>
    </row>
    <row r="345" spans="27:33" x14ac:dyDescent="0.35">
      <c r="AA345" s="51" t="s">
        <v>1160</v>
      </c>
      <c r="AB345" s="51" t="s">
        <v>4623</v>
      </c>
      <c r="AC345" s="128" t="s">
        <v>2607</v>
      </c>
      <c r="AD345" s="129" t="s">
        <v>2791</v>
      </c>
      <c r="AE345" s="50" t="s">
        <v>2819</v>
      </c>
      <c r="AF345" s="130">
        <v>13</v>
      </c>
      <c r="AG345" s="131" t="s">
        <v>2353</v>
      </c>
    </row>
    <row r="346" spans="27:33" x14ac:dyDescent="0.35">
      <c r="AA346" s="51" t="s">
        <v>1160</v>
      </c>
      <c r="AB346" s="51" t="s">
        <v>4644</v>
      </c>
      <c r="AC346" s="128" t="s">
        <v>413</v>
      </c>
      <c r="AD346" s="129" t="s">
        <v>413</v>
      </c>
      <c r="AE346" s="50" t="s">
        <v>413</v>
      </c>
      <c r="AF346" s="130"/>
      <c r="AG346" s="131" t="s">
        <v>1636</v>
      </c>
    </row>
    <row r="347" spans="27:33" x14ac:dyDescent="0.35">
      <c r="AA347" s="51" t="s">
        <v>1161</v>
      </c>
      <c r="AB347" s="51" t="s">
        <v>4580</v>
      </c>
      <c r="AC347" s="128" t="s">
        <v>915</v>
      </c>
      <c r="AD347" s="129" t="s">
        <v>1100</v>
      </c>
      <c r="AE347" s="50" t="s">
        <v>2560</v>
      </c>
      <c r="AF347" s="130">
        <v>3</v>
      </c>
      <c r="AG347" s="131" t="s">
        <v>2353</v>
      </c>
    </row>
    <row r="348" spans="27:33" x14ac:dyDescent="0.35">
      <c r="AA348" s="51" t="s">
        <v>1161</v>
      </c>
      <c r="AB348" s="51" t="s">
        <v>4601</v>
      </c>
      <c r="AC348" s="128" t="s">
        <v>829</v>
      </c>
      <c r="AD348" s="129" t="s">
        <v>1083</v>
      </c>
      <c r="AE348" s="50" t="s">
        <v>3343</v>
      </c>
      <c r="AF348" s="130">
        <v>46</v>
      </c>
      <c r="AG348" s="131" t="s">
        <v>2353</v>
      </c>
    </row>
    <row r="349" spans="27:33" x14ac:dyDescent="0.35">
      <c r="AA349" s="51" t="s">
        <v>1161</v>
      </c>
      <c r="AB349" s="51" t="s">
        <v>4622</v>
      </c>
      <c r="AC349" s="128" t="s">
        <v>413</v>
      </c>
      <c r="AD349" s="129" t="s">
        <v>413</v>
      </c>
      <c r="AE349" s="50" t="s">
        <v>413</v>
      </c>
      <c r="AF349" s="130"/>
      <c r="AG349" s="131" t="s">
        <v>1636</v>
      </c>
    </row>
    <row r="350" spans="27:33" x14ac:dyDescent="0.35">
      <c r="AA350" s="51" t="s">
        <v>1161</v>
      </c>
      <c r="AB350" s="51" t="s">
        <v>4643</v>
      </c>
      <c r="AC350" s="128" t="s">
        <v>413</v>
      </c>
      <c r="AD350" s="129" t="s">
        <v>413</v>
      </c>
      <c r="AE350" s="50" t="s">
        <v>413</v>
      </c>
      <c r="AF350" s="130"/>
      <c r="AG350" s="131" t="s">
        <v>1636</v>
      </c>
    </row>
    <row r="351" spans="27:33" x14ac:dyDescent="0.35">
      <c r="AA351" s="51" t="s">
        <v>1162</v>
      </c>
      <c r="AB351" s="51" t="s">
        <v>4579</v>
      </c>
      <c r="AC351" s="128" t="s">
        <v>824</v>
      </c>
      <c r="AD351" s="129" t="s">
        <v>2107</v>
      </c>
      <c r="AE351" s="50" t="s">
        <v>3180</v>
      </c>
      <c r="AF351" s="130">
        <v>19</v>
      </c>
      <c r="AG351" s="131" t="s">
        <v>2353</v>
      </c>
    </row>
    <row r="352" spans="27:33" x14ac:dyDescent="0.35">
      <c r="AA352" s="51" t="s">
        <v>1162</v>
      </c>
      <c r="AB352" s="51" t="s">
        <v>4600</v>
      </c>
      <c r="AC352" s="128" t="s">
        <v>829</v>
      </c>
      <c r="AD352" s="129" t="s">
        <v>1083</v>
      </c>
      <c r="AE352" s="50" t="s">
        <v>2527</v>
      </c>
      <c r="AF352" s="130">
        <v>24</v>
      </c>
      <c r="AG352" s="131" t="s">
        <v>2353</v>
      </c>
    </row>
    <row r="353" spans="27:33" x14ac:dyDescent="0.35">
      <c r="AA353" s="51" t="s">
        <v>1162</v>
      </c>
      <c r="AB353" s="51" t="s">
        <v>4621</v>
      </c>
      <c r="AC353" s="128" t="s">
        <v>413</v>
      </c>
      <c r="AD353" s="129" t="s">
        <v>413</v>
      </c>
      <c r="AE353" s="50" t="s">
        <v>413</v>
      </c>
      <c r="AF353" s="130"/>
      <c r="AG353" s="131" t="s">
        <v>1636</v>
      </c>
    </row>
    <row r="354" spans="27:33" x14ac:dyDescent="0.35">
      <c r="AA354" s="51" t="s">
        <v>1162</v>
      </c>
      <c r="AB354" s="51" t="s">
        <v>4642</v>
      </c>
      <c r="AC354" s="128" t="s">
        <v>413</v>
      </c>
      <c r="AD354" s="129" t="s">
        <v>413</v>
      </c>
      <c r="AE354" s="50" t="s">
        <v>413</v>
      </c>
      <c r="AF354" s="130"/>
      <c r="AG354" s="131" t="s">
        <v>1636</v>
      </c>
    </row>
    <row r="355" spans="27:33" x14ac:dyDescent="0.35">
      <c r="AA355" s="51" t="s">
        <v>1163</v>
      </c>
      <c r="AB355" s="51" t="s">
        <v>4578</v>
      </c>
      <c r="AC355" s="128" t="s">
        <v>2485</v>
      </c>
      <c r="AD355" s="129" t="s">
        <v>2334</v>
      </c>
      <c r="AE355" s="50" t="s">
        <v>3168</v>
      </c>
      <c r="AF355" s="130">
        <v>10</v>
      </c>
      <c r="AG355" s="131" t="s">
        <v>2353</v>
      </c>
    </row>
    <row r="356" spans="27:33" x14ac:dyDescent="0.35">
      <c r="AA356" s="51" t="s">
        <v>1163</v>
      </c>
      <c r="AB356" s="51" t="s">
        <v>4599</v>
      </c>
      <c r="AC356" s="128" t="s">
        <v>824</v>
      </c>
      <c r="AD356" s="129" t="s">
        <v>2107</v>
      </c>
      <c r="AE356" s="50" t="s">
        <v>3178</v>
      </c>
      <c r="AF356" s="130">
        <v>24</v>
      </c>
      <c r="AG356" s="131" t="s">
        <v>2353</v>
      </c>
    </row>
    <row r="357" spans="27:33" x14ac:dyDescent="0.35">
      <c r="AA357" s="51" t="s">
        <v>1163</v>
      </c>
      <c r="AB357" s="51" t="s">
        <v>4620</v>
      </c>
      <c r="AC357" s="128" t="s">
        <v>915</v>
      </c>
      <c r="AD357" s="129" t="s">
        <v>1100</v>
      </c>
      <c r="AE357" s="50" t="s">
        <v>2494</v>
      </c>
      <c r="AF357" s="130">
        <v>15</v>
      </c>
      <c r="AG357" s="131" t="s">
        <v>2353</v>
      </c>
    </row>
    <row r="358" spans="27:33" x14ac:dyDescent="0.35">
      <c r="AA358" s="51" t="s">
        <v>1163</v>
      </c>
      <c r="AB358" s="51" t="s">
        <v>4641</v>
      </c>
      <c r="AC358" s="128" t="s">
        <v>413</v>
      </c>
      <c r="AD358" s="129" t="s">
        <v>413</v>
      </c>
      <c r="AE358" s="50" t="s">
        <v>413</v>
      </c>
      <c r="AF358" s="130"/>
      <c r="AG358" s="131" t="s">
        <v>1636</v>
      </c>
    </row>
    <row r="359" spans="27:33" x14ac:dyDescent="0.35">
      <c r="AA359" s="51" t="s">
        <v>1164</v>
      </c>
      <c r="AB359" s="51" t="s">
        <v>4577</v>
      </c>
      <c r="AC359" s="128" t="s">
        <v>822</v>
      </c>
      <c r="AD359" s="129" t="s">
        <v>1666</v>
      </c>
      <c r="AE359" s="50" t="s">
        <v>2972</v>
      </c>
      <c r="AF359" s="130">
        <v>41</v>
      </c>
      <c r="AG359" s="131" t="s">
        <v>2353</v>
      </c>
    </row>
    <row r="360" spans="27:33" x14ac:dyDescent="0.35">
      <c r="AA360" s="51" t="s">
        <v>1164</v>
      </c>
      <c r="AB360" s="51" t="s">
        <v>4598</v>
      </c>
      <c r="AC360" s="128" t="s">
        <v>413</v>
      </c>
      <c r="AD360" s="129" t="s">
        <v>413</v>
      </c>
      <c r="AE360" s="50" t="s">
        <v>413</v>
      </c>
      <c r="AF360" s="130"/>
      <c r="AG360" s="131" t="s">
        <v>1636</v>
      </c>
    </row>
    <row r="361" spans="27:33" x14ac:dyDescent="0.35">
      <c r="AA361" s="51" t="s">
        <v>1164</v>
      </c>
      <c r="AB361" s="51" t="s">
        <v>4619</v>
      </c>
      <c r="AC361" s="128" t="s">
        <v>413</v>
      </c>
      <c r="AD361" s="129" t="s">
        <v>413</v>
      </c>
      <c r="AE361" s="50" t="s">
        <v>413</v>
      </c>
      <c r="AF361" s="130"/>
      <c r="AG361" s="131" t="s">
        <v>1636</v>
      </c>
    </row>
    <row r="362" spans="27:33" x14ac:dyDescent="0.35">
      <c r="AA362" s="51" t="s">
        <v>1164</v>
      </c>
      <c r="AB362" s="51" t="s">
        <v>4640</v>
      </c>
      <c r="AC362" s="128" t="s">
        <v>413</v>
      </c>
      <c r="AD362" s="129" t="s">
        <v>413</v>
      </c>
      <c r="AE362" s="50" t="s">
        <v>413</v>
      </c>
      <c r="AF362" s="130"/>
      <c r="AG362" s="131" t="s">
        <v>1636</v>
      </c>
    </row>
    <row r="363" spans="27:33" x14ac:dyDescent="0.35">
      <c r="AA363" s="51" t="s">
        <v>585</v>
      </c>
      <c r="AB363" s="51" t="s">
        <v>4485</v>
      </c>
      <c r="AC363" s="128" t="s">
        <v>829</v>
      </c>
      <c r="AD363" s="129" t="s">
        <v>1070</v>
      </c>
      <c r="AE363" s="50" t="s">
        <v>3163</v>
      </c>
      <c r="AF363" s="130">
        <v>29</v>
      </c>
      <c r="AG363" s="131" t="s">
        <v>2353</v>
      </c>
    </row>
    <row r="364" spans="27:33" x14ac:dyDescent="0.35">
      <c r="AA364" s="51" t="s">
        <v>585</v>
      </c>
      <c r="AB364" s="51" t="s">
        <v>4506</v>
      </c>
      <c r="AC364" s="51" t="s">
        <v>1477</v>
      </c>
      <c r="AD364" s="129" t="s">
        <v>2033</v>
      </c>
      <c r="AE364" s="50" t="s">
        <v>2528</v>
      </c>
      <c r="AF364" s="130">
        <v>11</v>
      </c>
      <c r="AG364" s="131" t="s">
        <v>2353</v>
      </c>
    </row>
    <row r="365" spans="27:33" x14ac:dyDescent="0.35">
      <c r="AA365" s="51" t="s">
        <v>585</v>
      </c>
      <c r="AB365" s="51" t="s">
        <v>4527</v>
      </c>
      <c r="AC365" s="51" t="s">
        <v>820</v>
      </c>
      <c r="AD365" s="129" t="s">
        <v>1057</v>
      </c>
      <c r="AE365" s="50" t="s">
        <v>1057</v>
      </c>
      <c r="AF365" s="130">
        <v>4</v>
      </c>
      <c r="AG365" s="131" t="s">
        <v>2353</v>
      </c>
    </row>
    <row r="366" spans="27:33" x14ac:dyDescent="0.35">
      <c r="AA366" s="51" t="s">
        <v>585</v>
      </c>
      <c r="AB366" s="51" t="s">
        <v>4548</v>
      </c>
      <c r="AC366" s="51" t="s">
        <v>413</v>
      </c>
      <c r="AD366" s="129" t="s">
        <v>413</v>
      </c>
      <c r="AE366" s="50" t="s">
        <v>413</v>
      </c>
      <c r="AF366" s="130"/>
      <c r="AG366" s="131" t="s">
        <v>1636</v>
      </c>
    </row>
    <row r="367" spans="27:33" x14ac:dyDescent="0.35">
      <c r="AA367" s="51" t="s">
        <v>1165</v>
      </c>
      <c r="AB367" s="51" t="s">
        <v>4484</v>
      </c>
      <c r="AC367" s="51" t="s">
        <v>1475</v>
      </c>
      <c r="AD367" s="129" t="s">
        <v>1631</v>
      </c>
      <c r="AE367" s="50" t="s">
        <v>2580</v>
      </c>
      <c r="AF367" s="130">
        <v>17</v>
      </c>
      <c r="AG367" s="131" t="s">
        <v>2353</v>
      </c>
    </row>
    <row r="368" spans="27:33" x14ac:dyDescent="0.35">
      <c r="AA368" s="51" t="s">
        <v>1165</v>
      </c>
      <c r="AB368" s="51" t="s">
        <v>4505</v>
      </c>
      <c r="AC368" s="51" t="s">
        <v>1477</v>
      </c>
      <c r="AD368" s="129" t="s">
        <v>2033</v>
      </c>
      <c r="AE368" s="50" t="s">
        <v>2975</v>
      </c>
      <c r="AF368" s="130">
        <v>31</v>
      </c>
      <c r="AG368" s="131" t="s">
        <v>2353</v>
      </c>
    </row>
    <row r="369" spans="27:33" x14ac:dyDescent="0.35">
      <c r="AA369" s="51" t="s">
        <v>1165</v>
      </c>
      <c r="AB369" s="51" t="s">
        <v>4526</v>
      </c>
      <c r="AC369" s="51" t="s">
        <v>413</v>
      </c>
      <c r="AD369" s="129" t="s">
        <v>413</v>
      </c>
      <c r="AE369" s="50" t="s">
        <v>413</v>
      </c>
      <c r="AF369" s="130"/>
      <c r="AG369" s="131" t="s">
        <v>1636</v>
      </c>
    </row>
    <row r="370" spans="27:33" x14ac:dyDescent="0.35">
      <c r="AA370" s="51" t="s">
        <v>1165</v>
      </c>
      <c r="AB370" s="51" t="s">
        <v>4547</v>
      </c>
      <c r="AC370" s="51" t="s">
        <v>413</v>
      </c>
      <c r="AD370" s="129" t="s">
        <v>413</v>
      </c>
      <c r="AE370" s="50" t="s">
        <v>413</v>
      </c>
      <c r="AF370" s="130"/>
      <c r="AG370" s="131" t="s">
        <v>1636</v>
      </c>
    </row>
    <row r="371" spans="27:33" x14ac:dyDescent="0.35">
      <c r="AA371" s="51" t="s">
        <v>1166</v>
      </c>
      <c r="AB371" s="51" t="s">
        <v>4483</v>
      </c>
      <c r="AC371" s="51" t="s">
        <v>1475</v>
      </c>
      <c r="AD371" s="129" t="s">
        <v>1631</v>
      </c>
      <c r="AE371" s="50" t="s">
        <v>2579</v>
      </c>
      <c r="AF371" s="130">
        <v>49</v>
      </c>
      <c r="AG371" s="131" t="s">
        <v>2353</v>
      </c>
    </row>
    <row r="372" spans="27:33" x14ac:dyDescent="0.35">
      <c r="AA372" s="51" t="s">
        <v>1166</v>
      </c>
      <c r="AB372" s="51" t="s">
        <v>4504</v>
      </c>
      <c r="AC372" s="51" t="s">
        <v>413</v>
      </c>
      <c r="AD372" s="129" t="s">
        <v>413</v>
      </c>
      <c r="AE372" s="50" t="s">
        <v>413</v>
      </c>
      <c r="AF372" s="130"/>
      <c r="AG372" s="131" t="s">
        <v>1636</v>
      </c>
    </row>
    <row r="373" spans="27:33" x14ac:dyDescent="0.35">
      <c r="AA373" s="51" t="s">
        <v>1166</v>
      </c>
      <c r="AB373" s="51" t="s">
        <v>4525</v>
      </c>
      <c r="AC373" s="51" t="s">
        <v>413</v>
      </c>
      <c r="AD373" s="129" t="s">
        <v>413</v>
      </c>
      <c r="AE373" s="50" t="s">
        <v>413</v>
      </c>
      <c r="AF373" s="130"/>
      <c r="AG373" s="131" t="s">
        <v>1636</v>
      </c>
    </row>
    <row r="374" spans="27:33" x14ac:dyDescent="0.35">
      <c r="AA374" s="51" t="s">
        <v>1166</v>
      </c>
      <c r="AB374" s="51" t="s">
        <v>4546</v>
      </c>
      <c r="AC374" s="51" t="s">
        <v>413</v>
      </c>
      <c r="AD374" s="129" t="s">
        <v>413</v>
      </c>
      <c r="AE374" s="50" t="s">
        <v>413</v>
      </c>
      <c r="AF374" s="130"/>
      <c r="AG374" s="131" t="s">
        <v>1636</v>
      </c>
    </row>
    <row r="375" spans="27:33" x14ac:dyDescent="0.35">
      <c r="AA375" s="51" t="s">
        <v>1167</v>
      </c>
      <c r="AB375" s="51" t="s">
        <v>4482</v>
      </c>
      <c r="AC375" s="51" t="s">
        <v>824</v>
      </c>
      <c r="AD375" s="129" t="s">
        <v>2336</v>
      </c>
      <c r="AE375" s="135" t="s">
        <v>3169</v>
      </c>
      <c r="AF375" s="136">
        <v>19</v>
      </c>
      <c r="AG375" s="131" t="s">
        <v>2353</v>
      </c>
    </row>
    <row r="376" spans="27:33" x14ac:dyDescent="0.35">
      <c r="AA376" s="51" t="s">
        <v>1167</v>
      </c>
      <c r="AB376" s="51" t="s">
        <v>4503</v>
      </c>
      <c r="AC376" s="51" t="s">
        <v>829</v>
      </c>
      <c r="AD376" s="129" t="s">
        <v>1070</v>
      </c>
      <c r="AE376" s="50" t="s">
        <v>3192</v>
      </c>
      <c r="AF376" s="130">
        <v>29</v>
      </c>
      <c r="AG376" s="131" t="s">
        <v>2353</v>
      </c>
    </row>
    <row r="377" spans="27:33" x14ac:dyDescent="0.35">
      <c r="AA377" s="51" t="s">
        <v>1167</v>
      </c>
      <c r="AB377" s="51" t="s">
        <v>4524</v>
      </c>
      <c r="AC377" s="51" t="s">
        <v>413</v>
      </c>
      <c r="AD377" s="129" t="s">
        <v>413</v>
      </c>
      <c r="AE377" s="50" t="s">
        <v>413</v>
      </c>
      <c r="AF377" s="130"/>
      <c r="AG377" s="131" t="s">
        <v>1636</v>
      </c>
    </row>
    <row r="378" spans="27:33" x14ac:dyDescent="0.35">
      <c r="AA378" s="51" t="s">
        <v>1167</v>
      </c>
      <c r="AB378" s="51" t="s">
        <v>4545</v>
      </c>
      <c r="AC378" s="51" t="s">
        <v>413</v>
      </c>
      <c r="AD378" s="129" t="s">
        <v>413</v>
      </c>
      <c r="AE378" s="50" t="s">
        <v>413</v>
      </c>
      <c r="AF378" s="130"/>
      <c r="AG378" s="131" t="s">
        <v>1636</v>
      </c>
    </row>
    <row r="379" spans="27:33" x14ac:dyDescent="0.35">
      <c r="AA379" s="51" t="s">
        <v>601</v>
      </c>
      <c r="AB379" s="51" t="s">
        <v>4481</v>
      </c>
      <c r="AC379" s="51" t="s">
        <v>824</v>
      </c>
      <c r="AD379" s="129" t="s">
        <v>2336</v>
      </c>
      <c r="AE379" s="50" t="s">
        <v>3170</v>
      </c>
      <c r="AF379" s="130">
        <v>9</v>
      </c>
      <c r="AG379" s="131" t="s">
        <v>2353</v>
      </c>
    </row>
    <row r="380" spans="27:33" x14ac:dyDescent="0.35">
      <c r="AA380" s="51" t="s">
        <v>601</v>
      </c>
      <c r="AB380" s="51" t="s">
        <v>4502</v>
      </c>
      <c r="AC380" s="51" t="s">
        <v>2092</v>
      </c>
      <c r="AD380" s="129" t="s">
        <v>2111</v>
      </c>
      <c r="AE380" s="50" t="s">
        <v>2065</v>
      </c>
      <c r="AF380" s="130">
        <v>21</v>
      </c>
      <c r="AG380" s="131" t="s">
        <v>2353</v>
      </c>
    </row>
    <row r="381" spans="27:33" x14ac:dyDescent="0.35">
      <c r="AA381" s="51" t="s">
        <v>601</v>
      </c>
      <c r="AB381" s="51" t="s">
        <v>4523</v>
      </c>
      <c r="AC381" s="51" t="s">
        <v>824</v>
      </c>
      <c r="AD381" s="129" t="s">
        <v>2336</v>
      </c>
      <c r="AE381" s="50" t="s">
        <v>3173</v>
      </c>
      <c r="AF381" s="130">
        <v>19</v>
      </c>
      <c r="AG381" s="131" t="s">
        <v>2353</v>
      </c>
    </row>
    <row r="382" spans="27:33" x14ac:dyDescent="0.35">
      <c r="AA382" s="51" t="s">
        <v>601</v>
      </c>
      <c r="AB382" s="51" t="s">
        <v>4544</v>
      </c>
      <c r="AC382" s="51" t="s">
        <v>413</v>
      </c>
      <c r="AD382" s="129" t="s">
        <v>413</v>
      </c>
      <c r="AE382" s="50" t="s">
        <v>413</v>
      </c>
      <c r="AF382" s="130"/>
      <c r="AG382" s="131" t="s">
        <v>1636</v>
      </c>
    </row>
    <row r="383" spans="27:33" x14ac:dyDescent="0.35">
      <c r="AA383" s="51" t="s">
        <v>611</v>
      </c>
      <c r="AB383" s="51" t="s">
        <v>4480</v>
      </c>
      <c r="AC383" s="51" t="s">
        <v>822</v>
      </c>
      <c r="AD383" s="129" t="s">
        <v>1054</v>
      </c>
      <c r="AE383" s="50" t="s">
        <v>2545</v>
      </c>
      <c r="AF383" s="130">
        <v>30</v>
      </c>
      <c r="AG383" s="131" t="s">
        <v>2353</v>
      </c>
    </row>
    <row r="384" spans="27:33" x14ac:dyDescent="0.35">
      <c r="AA384" s="51" t="s">
        <v>611</v>
      </c>
      <c r="AB384" s="51" t="s">
        <v>4501</v>
      </c>
      <c r="AC384" s="51" t="s">
        <v>824</v>
      </c>
      <c r="AD384" s="129" t="s">
        <v>2336</v>
      </c>
      <c r="AE384" s="50" t="s">
        <v>3157</v>
      </c>
      <c r="AF384" s="130">
        <v>10</v>
      </c>
      <c r="AG384" s="131" t="s">
        <v>2353</v>
      </c>
    </row>
    <row r="385" spans="27:33" x14ac:dyDescent="0.35">
      <c r="AA385" s="51" t="s">
        <v>611</v>
      </c>
      <c r="AB385" s="51" t="s">
        <v>4522</v>
      </c>
      <c r="AC385" s="51" t="s">
        <v>824</v>
      </c>
      <c r="AD385" s="129" t="s">
        <v>2336</v>
      </c>
      <c r="AE385" s="50" t="s">
        <v>3170</v>
      </c>
      <c r="AF385" s="130">
        <v>11</v>
      </c>
      <c r="AG385" s="131" t="s">
        <v>2353</v>
      </c>
    </row>
    <row r="386" spans="27:33" x14ac:dyDescent="0.35">
      <c r="AA386" s="51" t="s">
        <v>611</v>
      </c>
      <c r="AB386" s="51" t="s">
        <v>4543</v>
      </c>
      <c r="AC386" s="51" t="s">
        <v>413</v>
      </c>
      <c r="AD386" s="129" t="s">
        <v>413</v>
      </c>
      <c r="AE386" s="50" t="s">
        <v>413</v>
      </c>
      <c r="AF386" s="130"/>
      <c r="AG386" s="131" t="s">
        <v>1636</v>
      </c>
    </row>
    <row r="387" spans="27:33" x14ac:dyDescent="0.35">
      <c r="AA387" s="51" t="s">
        <v>623</v>
      </c>
      <c r="AB387" s="51" t="s">
        <v>4479</v>
      </c>
      <c r="AC387" s="51" t="s">
        <v>1475</v>
      </c>
      <c r="AD387" s="129" t="s">
        <v>1631</v>
      </c>
      <c r="AE387" s="50" t="s">
        <v>3350</v>
      </c>
      <c r="AF387" s="130">
        <v>19</v>
      </c>
      <c r="AG387" s="131" t="s">
        <v>2353</v>
      </c>
    </row>
    <row r="388" spans="27:33" x14ac:dyDescent="0.35">
      <c r="AA388" s="51" t="s">
        <v>623</v>
      </c>
      <c r="AB388" s="51" t="s">
        <v>4500</v>
      </c>
      <c r="AC388" s="51" t="s">
        <v>821</v>
      </c>
      <c r="AD388" s="129" t="s">
        <v>1094</v>
      </c>
      <c r="AE388" s="50" t="s">
        <v>2572</v>
      </c>
      <c r="AF388" s="130">
        <v>20</v>
      </c>
      <c r="AG388" s="131" t="s">
        <v>2353</v>
      </c>
    </row>
    <row r="389" spans="27:33" x14ac:dyDescent="0.35">
      <c r="AA389" s="51" t="s">
        <v>623</v>
      </c>
      <c r="AB389" s="51" t="s">
        <v>4521</v>
      </c>
      <c r="AC389" s="51" t="s">
        <v>1475</v>
      </c>
      <c r="AD389" s="129" t="s">
        <v>1631</v>
      </c>
      <c r="AE389" s="50" t="s">
        <v>2580</v>
      </c>
      <c r="AF389" s="130">
        <v>4</v>
      </c>
      <c r="AG389" s="131" t="s">
        <v>2353</v>
      </c>
    </row>
    <row r="390" spans="27:33" x14ac:dyDescent="0.35">
      <c r="AA390" s="51" t="s">
        <v>623</v>
      </c>
      <c r="AB390" s="51" t="s">
        <v>4542</v>
      </c>
      <c r="AC390" s="51" t="s">
        <v>413</v>
      </c>
      <c r="AD390" s="129" t="s">
        <v>413</v>
      </c>
      <c r="AE390" s="50" t="s">
        <v>413</v>
      </c>
      <c r="AF390" s="130"/>
      <c r="AG390" s="131" t="s">
        <v>1636</v>
      </c>
    </row>
    <row r="391" spans="27:33" x14ac:dyDescent="0.35">
      <c r="AA391" s="51" t="s">
        <v>634</v>
      </c>
      <c r="AB391" s="51" t="s">
        <v>4492</v>
      </c>
      <c r="AC391" s="51" t="s">
        <v>413</v>
      </c>
      <c r="AD391" s="129" t="s">
        <v>413</v>
      </c>
      <c r="AE391" s="50" t="s">
        <v>413</v>
      </c>
      <c r="AF391" s="130"/>
      <c r="AG391" s="131" t="s">
        <v>1636</v>
      </c>
    </row>
    <row r="392" spans="27:33" x14ac:dyDescent="0.35">
      <c r="AA392" s="51" t="s">
        <v>634</v>
      </c>
      <c r="AB392" s="51" t="s">
        <v>4513</v>
      </c>
      <c r="AC392" s="51" t="s">
        <v>413</v>
      </c>
      <c r="AD392" s="129" t="s">
        <v>413</v>
      </c>
      <c r="AE392" s="50" t="s">
        <v>413</v>
      </c>
      <c r="AF392" s="130"/>
      <c r="AG392" s="131" t="s">
        <v>1636</v>
      </c>
    </row>
    <row r="393" spans="27:33" x14ac:dyDescent="0.35">
      <c r="AA393" s="51" t="s">
        <v>634</v>
      </c>
      <c r="AB393" s="51" t="s">
        <v>4534</v>
      </c>
      <c r="AC393" s="51" t="s">
        <v>413</v>
      </c>
      <c r="AD393" s="129" t="s">
        <v>413</v>
      </c>
      <c r="AE393" s="50" t="s">
        <v>413</v>
      </c>
      <c r="AF393" s="130"/>
      <c r="AG393" s="131" t="s">
        <v>1636</v>
      </c>
    </row>
    <row r="394" spans="27:33" x14ac:dyDescent="0.35">
      <c r="AA394" s="51" t="s">
        <v>634</v>
      </c>
      <c r="AB394" s="51" t="s">
        <v>4555</v>
      </c>
      <c r="AC394" s="51" t="s">
        <v>413</v>
      </c>
      <c r="AD394" s="129" t="s">
        <v>413</v>
      </c>
      <c r="AE394" s="50" t="s">
        <v>413</v>
      </c>
      <c r="AF394" s="130"/>
      <c r="AG394" s="131" t="s">
        <v>1636</v>
      </c>
    </row>
    <row r="395" spans="27:33" x14ac:dyDescent="0.35">
      <c r="AA395" s="51" t="s">
        <v>640</v>
      </c>
      <c r="AB395" s="51" t="s">
        <v>4491</v>
      </c>
      <c r="AC395" s="51" t="s">
        <v>413</v>
      </c>
      <c r="AD395" s="129" t="s">
        <v>413</v>
      </c>
      <c r="AE395" s="50" t="s">
        <v>413</v>
      </c>
      <c r="AF395" s="130"/>
      <c r="AG395" s="131" t="s">
        <v>1636</v>
      </c>
    </row>
    <row r="396" spans="27:33" x14ac:dyDescent="0.35">
      <c r="AA396" s="51" t="s">
        <v>640</v>
      </c>
      <c r="AB396" s="51" t="s">
        <v>4512</v>
      </c>
      <c r="AC396" s="51" t="s">
        <v>413</v>
      </c>
      <c r="AD396" s="129" t="s">
        <v>413</v>
      </c>
      <c r="AE396" s="50" t="s">
        <v>413</v>
      </c>
      <c r="AF396" s="130"/>
      <c r="AG396" s="131" t="s">
        <v>1636</v>
      </c>
    </row>
    <row r="397" spans="27:33" x14ac:dyDescent="0.35">
      <c r="AA397" s="51" t="s">
        <v>640</v>
      </c>
      <c r="AB397" s="51" t="s">
        <v>4533</v>
      </c>
      <c r="AC397" s="51" t="s">
        <v>413</v>
      </c>
      <c r="AD397" s="129" t="s">
        <v>413</v>
      </c>
      <c r="AE397" s="50" t="s">
        <v>413</v>
      </c>
      <c r="AF397" s="130"/>
      <c r="AG397" s="131" t="s">
        <v>1636</v>
      </c>
    </row>
    <row r="398" spans="27:33" x14ac:dyDescent="0.35">
      <c r="AA398" s="51" t="s">
        <v>640</v>
      </c>
      <c r="AB398" s="51" t="s">
        <v>4554</v>
      </c>
      <c r="AC398" s="51" t="s">
        <v>413</v>
      </c>
      <c r="AD398" s="129" t="s">
        <v>413</v>
      </c>
      <c r="AE398" s="50" t="s">
        <v>413</v>
      </c>
      <c r="AF398" s="130"/>
      <c r="AG398" s="131" t="s">
        <v>1636</v>
      </c>
    </row>
    <row r="399" spans="27:33" x14ac:dyDescent="0.35">
      <c r="AA399" s="51" t="s">
        <v>652</v>
      </c>
      <c r="AB399" s="51" t="s">
        <v>4490</v>
      </c>
      <c r="AC399" s="51" t="s">
        <v>413</v>
      </c>
      <c r="AD399" s="129" t="s">
        <v>413</v>
      </c>
      <c r="AE399" s="50" t="s">
        <v>413</v>
      </c>
      <c r="AF399" s="130"/>
      <c r="AG399" s="131" t="s">
        <v>1636</v>
      </c>
    </row>
    <row r="400" spans="27:33" x14ac:dyDescent="0.35">
      <c r="AA400" s="51" t="s">
        <v>652</v>
      </c>
      <c r="AB400" s="51" t="s">
        <v>4511</v>
      </c>
      <c r="AC400" s="51" t="s">
        <v>413</v>
      </c>
      <c r="AD400" s="129" t="s">
        <v>413</v>
      </c>
      <c r="AE400" s="50" t="s">
        <v>413</v>
      </c>
      <c r="AF400" s="130"/>
      <c r="AG400" s="131" t="s">
        <v>1636</v>
      </c>
    </row>
    <row r="401" spans="27:33" x14ac:dyDescent="0.35">
      <c r="AA401" s="51" t="s">
        <v>652</v>
      </c>
      <c r="AB401" s="51" t="s">
        <v>4532</v>
      </c>
      <c r="AC401" s="51" t="s">
        <v>413</v>
      </c>
      <c r="AD401" s="129" t="s">
        <v>413</v>
      </c>
      <c r="AE401" s="50" t="s">
        <v>413</v>
      </c>
      <c r="AF401" s="130"/>
      <c r="AG401" s="131" t="s">
        <v>1636</v>
      </c>
    </row>
    <row r="402" spans="27:33" x14ac:dyDescent="0.35">
      <c r="AA402" s="51" t="s">
        <v>652</v>
      </c>
      <c r="AB402" s="51" t="s">
        <v>4553</v>
      </c>
      <c r="AC402" s="51" t="s">
        <v>413</v>
      </c>
      <c r="AD402" s="129" t="s">
        <v>413</v>
      </c>
      <c r="AE402" s="50" t="s">
        <v>413</v>
      </c>
      <c r="AF402" s="130"/>
      <c r="AG402" s="131" t="s">
        <v>1636</v>
      </c>
    </row>
    <row r="403" spans="27:33" x14ac:dyDescent="0.35">
      <c r="AA403" s="128" t="s">
        <v>2113</v>
      </c>
      <c r="AB403" s="51" t="s">
        <v>4489</v>
      </c>
      <c r="AC403" s="128" t="s">
        <v>413</v>
      </c>
      <c r="AD403" s="129" t="s">
        <v>413</v>
      </c>
      <c r="AE403" s="50" t="s">
        <v>413</v>
      </c>
      <c r="AF403" s="130"/>
      <c r="AG403" s="131" t="s">
        <v>1636</v>
      </c>
    </row>
    <row r="404" spans="27:33" x14ac:dyDescent="0.35">
      <c r="AA404" s="128" t="s">
        <v>2113</v>
      </c>
      <c r="AB404" s="51" t="s">
        <v>4510</v>
      </c>
      <c r="AC404" s="128" t="s">
        <v>413</v>
      </c>
      <c r="AD404" s="129" t="s">
        <v>413</v>
      </c>
      <c r="AE404" s="50" t="s">
        <v>413</v>
      </c>
      <c r="AF404" s="130"/>
      <c r="AG404" s="131" t="s">
        <v>1636</v>
      </c>
    </row>
    <row r="405" spans="27:33" x14ac:dyDescent="0.35">
      <c r="AA405" s="128" t="s">
        <v>2113</v>
      </c>
      <c r="AB405" s="51" t="s">
        <v>4531</v>
      </c>
      <c r="AC405" s="128" t="s">
        <v>413</v>
      </c>
      <c r="AD405" s="129" t="s">
        <v>413</v>
      </c>
      <c r="AE405" s="50" t="s">
        <v>413</v>
      </c>
      <c r="AF405" s="130"/>
      <c r="AG405" s="131" t="s">
        <v>1636</v>
      </c>
    </row>
    <row r="406" spans="27:33" x14ac:dyDescent="0.35">
      <c r="AA406" s="128" t="s">
        <v>2113</v>
      </c>
      <c r="AB406" s="51" t="s">
        <v>4552</v>
      </c>
      <c r="AC406" s="128" t="s">
        <v>413</v>
      </c>
      <c r="AD406" s="129" t="s">
        <v>413</v>
      </c>
      <c r="AE406" s="50" t="s">
        <v>413</v>
      </c>
      <c r="AF406" s="130"/>
      <c r="AG406" s="131" t="s">
        <v>1636</v>
      </c>
    </row>
    <row r="407" spans="27:33" x14ac:dyDescent="0.35">
      <c r="AA407" s="128" t="s">
        <v>2114</v>
      </c>
      <c r="AB407" s="51" t="s">
        <v>4488</v>
      </c>
      <c r="AC407" s="128" t="s">
        <v>413</v>
      </c>
      <c r="AD407" s="129" t="s">
        <v>413</v>
      </c>
      <c r="AE407" s="50" t="s">
        <v>413</v>
      </c>
      <c r="AF407" s="130"/>
      <c r="AG407" s="131" t="s">
        <v>1636</v>
      </c>
    </row>
    <row r="408" spans="27:33" x14ac:dyDescent="0.35">
      <c r="AA408" s="128" t="s">
        <v>2114</v>
      </c>
      <c r="AB408" s="51" t="s">
        <v>4509</v>
      </c>
      <c r="AC408" s="128" t="s">
        <v>413</v>
      </c>
      <c r="AD408" s="129" t="s">
        <v>413</v>
      </c>
      <c r="AE408" s="50" t="s">
        <v>413</v>
      </c>
      <c r="AF408" s="130"/>
      <c r="AG408" s="131" t="s">
        <v>1636</v>
      </c>
    </row>
    <row r="409" spans="27:33" x14ac:dyDescent="0.35">
      <c r="AA409" s="128" t="s">
        <v>2114</v>
      </c>
      <c r="AB409" s="51" t="s">
        <v>4530</v>
      </c>
      <c r="AC409" s="128" t="s">
        <v>413</v>
      </c>
      <c r="AD409" s="129" t="s">
        <v>413</v>
      </c>
      <c r="AE409" s="50" t="s">
        <v>413</v>
      </c>
      <c r="AF409" s="130"/>
      <c r="AG409" s="131" t="s">
        <v>1636</v>
      </c>
    </row>
    <row r="410" spans="27:33" x14ac:dyDescent="0.35">
      <c r="AA410" s="128" t="s">
        <v>2114</v>
      </c>
      <c r="AB410" s="51" t="s">
        <v>4551</v>
      </c>
      <c r="AC410" s="128" t="s">
        <v>413</v>
      </c>
      <c r="AD410" s="129" t="s">
        <v>413</v>
      </c>
      <c r="AE410" s="50" t="s">
        <v>413</v>
      </c>
      <c r="AF410" s="130"/>
      <c r="AG410" s="131" t="s">
        <v>1636</v>
      </c>
    </row>
    <row r="411" spans="27:33" x14ac:dyDescent="0.35">
      <c r="AA411" s="128" t="s">
        <v>2115</v>
      </c>
      <c r="AB411" s="51" t="s">
        <v>4487</v>
      </c>
      <c r="AC411" s="128" t="s">
        <v>413</v>
      </c>
      <c r="AD411" s="129" t="s">
        <v>413</v>
      </c>
      <c r="AE411" s="50" t="s">
        <v>413</v>
      </c>
      <c r="AF411" s="130"/>
      <c r="AG411" s="131" t="s">
        <v>1636</v>
      </c>
    </row>
    <row r="412" spans="27:33" x14ac:dyDescent="0.35">
      <c r="AA412" s="128" t="s">
        <v>2115</v>
      </c>
      <c r="AB412" s="51" t="s">
        <v>4508</v>
      </c>
      <c r="AC412" s="128" t="s">
        <v>413</v>
      </c>
      <c r="AD412" s="129" t="s">
        <v>413</v>
      </c>
      <c r="AE412" s="50" t="s">
        <v>413</v>
      </c>
      <c r="AF412" s="130"/>
      <c r="AG412" s="131" t="s">
        <v>1636</v>
      </c>
    </row>
    <row r="413" spans="27:33" x14ac:dyDescent="0.35">
      <c r="AA413" s="128" t="s">
        <v>2115</v>
      </c>
      <c r="AB413" s="51" t="s">
        <v>4529</v>
      </c>
      <c r="AC413" s="128" t="s">
        <v>413</v>
      </c>
      <c r="AD413" s="129" t="s">
        <v>413</v>
      </c>
      <c r="AE413" s="50" t="s">
        <v>413</v>
      </c>
      <c r="AF413" s="130"/>
      <c r="AG413" s="131" t="s">
        <v>1636</v>
      </c>
    </row>
    <row r="414" spans="27:33" x14ac:dyDescent="0.35">
      <c r="AA414" s="128" t="s">
        <v>2115</v>
      </c>
      <c r="AB414" s="51" t="s">
        <v>4550</v>
      </c>
      <c r="AC414" s="128" t="s">
        <v>413</v>
      </c>
      <c r="AD414" s="129" t="s">
        <v>413</v>
      </c>
      <c r="AE414" s="50" t="s">
        <v>413</v>
      </c>
      <c r="AF414" s="130"/>
      <c r="AG414" s="131" t="s">
        <v>1636</v>
      </c>
    </row>
    <row r="415" spans="27:33" x14ac:dyDescent="0.35">
      <c r="AA415" s="128" t="s">
        <v>2116</v>
      </c>
      <c r="AB415" s="51" t="s">
        <v>4486</v>
      </c>
      <c r="AC415" s="128" t="s">
        <v>413</v>
      </c>
      <c r="AD415" s="129" t="s">
        <v>413</v>
      </c>
      <c r="AE415" s="50" t="s">
        <v>413</v>
      </c>
      <c r="AF415" s="130"/>
      <c r="AG415" s="131" t="s">
        <v>1636</v>
      </c>
    </row>
    <row r="416" spans="27:33" x14ac:dyDescent="0.35">
      <c r="AA416" s="128" t="s">
        <v>2116</v>
      </c>
      <c r="AB416" s="51" t="s">
        <v>4507</v>
      </c>
      <c r="AC416" s="128" t="s">
        <v>413</v>
      </c>
      <c r="AD416" s="129" t="s">
        <v>413</v>
      </c>
      <c r="AE416" s="50" t="s">
        <v>413</v>
      </c>
      <c r="AF416" s="130"/>
      <c r="AG416" s="131" t="s">
        <v>1636</v>
      </c>
    </row>
    <row r="417" spans="27:33" x14ac:dyDescent="0.35">
      <c r="AA417" s="128" t="s">
        <v>2116</v>
      </c>
      <c r="AB417" s="51" t="s">
        <v>4528</v>
      </c>
      <c r="AC417" s="128" t="s">
        <v>413</v>
      </c>
      <c r="AD417" s="129" t="s">
        <v>413</v>
      </c>
      <c r="AE417" s="50" t="s">
        <v>413</v>
      </c>
      <c r="AF417" s="130"/>
      <c r="AG417" s="131" t="s">
        <v>1636</v>
      </c>
    </row>
    <row r="418" spans="27:33" x14ac:dyDescent="0.35">
      <c r="AA418" s="128" t="s">
        <v>2116</v>
      </c>
      <c r="AB418" s="51" t="s">
        <v>4549</v>
      </c>
      <c r="AC418" s="128" t="s">
        <v>413</v>
      </c>
      <c r="AD418" s="129" t="s">
        <v>413</v>
      </c>
      <c r="AE418" s="50" t="s">
        <v>413</v>
      </c>
      <c r="AF418" s="130"/>
      <c r="AG418" s="131" t="s">
        <v>1636</v>
      </c>
    </row>
    <row r="419" spans="27:33" x14ac:dyDescent="0.35">
      <c r="AA419" s="128" t="s">
        <v>2117</v>
      </c>
      <c r="AB419" s="51" t="s">
        <v>4499</v>
      </c>
      <c r="AC419" s="128" t="s">
        <v>1474</v>
      </c>
      <c r="AD419" s="129" t="s">
        <v>1461</v>
      </c>
      <c r="AE419" s="50" t="s">
        <v>2576</v>
      </c>
      <c r="AF419" s="130">
        <v>20</v>
      </c>
      <c r="AG419" s="131" t="s">
        <v>2353</v>
      </c>
    </row>
    <row r="420" spans="27:33" x14ac:dyDescent="0.35">
      <c r="AA420" s="128" t="s">
        <v>2117</v>
      </c>
      <c r="AB420" s="51" t="s">
        <v>4520</v>
      </c>
      <c r="AC420" s="128" t="s">
        <v>829</v>
      </c>
      <c r="AD420" s="129" t="s">
        <v>1083</v>
      </c>
      <c r="AE420" s="50" t="s">
        <v>2526</v>
      </c>
      <c r="AF420" s="130">
        <v>27</v>
      </c>
      <c r="AG420" s="131" t="s">
        <v>2353</v>
      </c>
    </row>
    <row r="421" spans="27:33" x14ac:dyDescent="0.35">
      <c r="AA421" s="128" t="s">
        <v>2117</v>
      </c>
      <c r="AB421" s="51" t="s">
        <v>4541</v>
      </c>
      <c r="AC421" s="128" t="s">
        <v>413</v>
      </c>
      <c r="AD421" s="129" t="s">
        <v>413</v>
      </c>
      <c r="AE421" s="50" t="s">
        <v>413</v>
      </c>
      <c r="AF421" s="130"/>
      <c r="AG421" s="131" t="s">
        <v>1636</v>
      </c>
    </row>
    <row r="422" spans="27:33" x14ac:dyDescent="0.35">
      <c r="AA422" s="128" t="s">
        <v>2117</v>
      </c>
      <c r="AB422" s="51" t="s">
        <v>4562</v>
      </c>
      <c r="AC422" s="128" t="s">
        <v>413</v>
      </c>
      <c r="AD422" s="129" t="s">
        <v>413</v>
      </c>
      <c r="AE422" s="50" t="s">
        <v>413</v>
      </c>
      <c r="AF422" s="130"/>
      <c r="AG422" s="131" t="s">
        <v>1636</v>
      </c>
    </row>
    <row r="423" spans="27:33" x14ac:dyDescent="0.35">
      <c r="AA423" s="128" t="s">
        <v>2118</v>
      </c>
      <c r="AB423" s="51" t="s">
        <v>4498</v>
      </c>
      <c r="AC423" s="128" t="s">
        <v>1477</v>
      </c>
      <c r="AD423" s="129" t="s">
        <v>3144</v>
      </c>
      <c r="AE423" s="50" t="s">
        <v>1889</v>
      </c>
      <c r="AF423" s="130">
        <v>12</v>
      </c>
      <c r="AG423" s="131" t="s">
        <v>2353</v>
      </c>
    </row>
    <row r="424" spans="27:33" x14ac:dyDescent="0.35">
      <c r="AA424" s="128" t="s">
        <v>2118</v>
      </c>
      <c r="AB424" s="51" t="s">
        <v>4519</v>
      </c>
      <c r="AC424" s="128" t="s">
        <v>1477</v>
      </c>
      <c r="AD424" s="129" t="s">
        <v>3144</v>
      </c>
      <c r="AE424" s="50" t="s">
        <v>2998</v>
      </c>
      <c r="AF424" s="130">
        <v>23</v>
      </c>
      <c r="AG424" s="131" t="s">
        <v>2353</v>
      </c>
    </row>
    <row r="425" spans="27:33" x14ac:dyDescent="0.35">
      <c r="AA425" s="128" t="s">
        <v>2118</v>
      </c>
      <c r="AB425" s="51" t="s">
        <v>4540</v>
      </c>
      <c r="AC425" s="128" t="s">
        <v>413</v>
      </c>
      <c r="AD425" s="129" t="s">
        <v>413</v>
      </c>
      <c r="AE425" s="50" t="s">
        <v>413</v>
      </c>
      <c r="AF425" s="130"/>
      <c r="AG425" s="131" t="s">
        <v>1636</v>
      </c>
    </row>
    <row r="426" spans="27:33" x14ac:dyDescent="0.35">
      <c r="AA426" s="128" t="s">
        <v>2118</v>
      </c>
      <c r="AB426" s="51" t="s">
        <v>4561</v>
      </c>
      <c r="AC426" s="128" t="s">
        <v>413</v>
      </c>
      <c r="AD426" s="129" t="s">
        <v>413</v>
      </c>
      <c r="AE426" s="50" t="s">
        <v>413</v>
      </c>
      <c r="AF426" s="130"/>
      <c r="AG426" s="131" t="s">
        <v>1636</v>
      </c>
    </row>
    <row r="427" spans="27:33" x14ac:dyDescent="0.35">
      <c r="AA427" s="128" t="s">
        <v>2119</v>
      </c>
      <c r="AB427" s="51" t="s">
        <v>4497</v>
      </c>
      <c r="AC427" s="128" t="s">
        <v>1477</v>
      </c>
      <c r="AD427" s="129" t="s">
        <v>3144</v>
      </c>
      <c r="AE427" s="50" t="s">
        <v>2970</v>
      </c>
      <c r="AF427" s="130">
        <v>36</v>
      </c>
      <c r="AG427" s="131" t="s">
        <v>2353</v>
      </c>
    </row>
    <row r="428" spans="27:33" x14ac:dyDescent="0.35">
      <c r="AA428" s="128" t="s">
        <v>2119</v>
      </c>
      <c r="AB428" s="51" t="s">
        <v>4518</v>
      </c>
      <c r="AC428" s="128" t="s">
        <v>413</v>
      </c>
      <c r="AD428" s="129" t="s">
        <v>413</v>
      </c>
      <c r="AE428" s="50" t="s">
        <v>413</v>
      </c>
      <c r="AF428" s="130"/>
      <c r="AG428" s="131" t="s">
        <v>1636</v>
      </c>
    </row>
    <row r="429" spans="27:33" x14ac:dyDescent="0.35">
      <c r="AA429" s="128" t="s">
        <v>2119</v>
      </c>
      <c r="AB429" s="51" t="s">
        <v>4539</v>
      </c>
      <c r="AC429" s="128" t="s">
        <v>413</v>
      </c>
      <c r="AD429" s="129" t="s">
        <v>413</v>
      </c>
      <c r="AE429" s="50" t="s">
        <v>413</v>
      </c>
      <c r="AF429" s="130"/>
      <c r="AG429" s="131" t="s">
        <v>1636</v>
      </c>
    </row>
    <row r="430" spans="27:33" x14ac:dyDescent="0.35">
      <c r="AA430" s="128" t="s">
        <v>2119</v>
      </c>
      <c r="AB430" s="51" t="s">
        <v>4560</v>
      </c>
      <c r="AC430" s="128" t="s">
        <v>413</v>
      </c>
      <c r="AD430" s="129" t="s">
        <v>413</v>
      </c>
      <c r="AE430" s="50" t="s">
        <v>413</v>
      </c>
      <c r="AF430" s="130"/>
      <c r="AG430" s="131" t="s">
        <v>1636</v>
      </c>
    </row>
    <row r="431" spans="27:33" x14ac:dyDescent="0.35">
      <c r="AA431" s="128" t="s">
        <v>2120</v>
      </c>
      <c r="AB431" s="51" t="s">
        <v>4496</v>
      </c>
      <c r="AC431" s="128" t="s">
        <v>1477</v>
      </c>
      <c r="AD431" s="129" t="s">
        <v>2033</v>
      </c>
      <c r="AE431" s="50" t="s">
        <v>2603</v>
      </c>
      <c r="AF431" s="130">
        <v>18</v>
      </c>
      <c r="AG431" s="131" t="s">
        <v>2353</v>
      </c>
    </row>
    <row r="432" spans="27:33" x14ac:dyDescent="0.35">
      <c r="AA432" s="128" t="s">
        <v>2120</v>
      </c>
      <c r="AB432" s="51" t="s">
        <v>4517</v>
      </c>
      <c r="AC432" s="128" t="s">
        <v>1477</v>
      </c>
      <c r="AD432" s="129" t="s">
        <v>3144</v>
      </c>
      <c r="AE432" s="50" t="s">
        <v>1889</v>
      </c>
      <c r="AF432" s="130">
        <v>31</v>
      </c>
      <c r="AG432" s="131" t="s">
        <v>2353</v>
      </c>
    </row>
    <row r="433" spans="27:33" x14ac:dyDescent="0.35">
      <c r="AA433" s="128" t="s">
        <v>2120</v>
      </c>
      <c r="AB433" s="51" t="s">
        <v>4538</v>
      </c>
      <c r="AC433" s="128" t="s">
        <v>413</v>
      </c>
      <c r="AD433" s="129" t="s">
        <v>413</v>
      </c>
      <c r="AE433" s="50" t="s">
        <v>413</v>
      </c>
      <c r="AF433" s="130"/>
      <c r="AG433" s="131" t="s">
        <v>1636</v>
      </c>
    </row>
    <row r="434" spans="27:33" x14ac:dyDescent="0.35">
      <c r="AA434" s="128" t="s">
        <v>2120</v>
      </c>
      <c r="AB434" s="51" t="s">
        <v>4559</v>
      </c>
      <c r="AC434" s="128" t="s">
        <v>413</v>
      </c>
      <c r="AD434" s="129" t="s">
        <v>413</v>
      </c>
      <c r="AE434" s="50" t="s">
        <v>413</v>
      </c>
      <c r="AF434" s="130"/>
      <c r="AG434" s="131" t="s">
        <v>1636</v>
      </c>
    </row>
    <row r="435" spans="27:33" x14ac:dyDescent="0.35">
      <c r="AA435" s="128" t="s">
        <v>2121</v>
      </c>
      <c r="AB435" s="51" t="s">
        <v>4495</v>
      </c>
      <c r="AC435" s="128" t="s">
        <v>837</v>
      </c>
      <c r="AD435" s="129" t="s">
        <v>1099</v>
      </c>
      <c r="AE435" s="50" t="s">
        <v>3162</v>
      </c>
      <c r="AF435" s="130">
        <v>43</v>
      </c>
      <c r="AG435" s="131" t="s">
        <v>2353</v>
      </c>
    </row>
    <row r="436" spans="27:33" x14ac:dyDescent="0.35">
      <c r="AA436" s="128" t="s">
        <v>2121</v>
      </c>
      <c r="AB436" s="51" t="s">
        <v>4516</v>
      </c>
      <c r="AC436" s="128" t="s">
        <v>413</v>
      </c>
      <c r="AD436" s="129" t="s">
        <v>413</v>
      </c>
      <c r="AE436" s="50" t="s">
        <v>413</v>
      </c>
      <c r="AF436" s="130"/>
      <c r="AG436" s="131" t="s">
        <v>1636</v>
      </c>
    </row>
    <row r="437" spans="27:33" x14ac:dyDescent="0.35">
      <c r="AA437" s="128" t="s">
        <v>2121</v>
      </c>
      <c r="AB437" s="51" t="s">
        <v>4537</v>
      </c>
      <c r="AC437" s="128" t="s">
        <v>413</v>
      </c>
      <c r="AD437" s="129" t="s">
        <v>413</v>
      </c>
      <c r="AE437" s="50" t="s">
        <v>413</v>
      </c>
      <c r="AF437" s="130"/>
      <c r="AG437" s="131" t="s">
        <v>1636</v>
      </c>
    </row>
    <row r="438" spans="27:33" x14ac:dyDescent="0.35">
      <c r="AA438" s="128" t="s">
        <v>2121</v>
      </c>
      <c r="AB438" s="51" t="s">
        <v>4558</v>
      </c>
      <c r="AC438" s="128" t="s">
        <v>413</v>
      </c>
      <c r="AD438" s="129" t="s">
        <v>413</v>
      </c>
      <c r="AE438" s="50" t="s">
        <v>413</v>
      </c>
      <c r="AF438" s="130"/>
      <c r="AG438" s="131" t="s">
        <v>1636</v>
      </c>
    </row>
    <row r="439" spans="27:33" x14ac:dyDescent="0.35">
      <c r="AA439" s="128" t="s">
        <v>2122</v>
      </c>
      <c r="AB439" s="51" t="s">
        <v>4494</v>
      </c>
      <c r="AC439" s="128" t="s">
        <v>829</v>
      </c>
      <c r="AD439" s="129" t="s">
        <v>1070</v>
      </c>
      <c r="AE439" s="50" t="s">
        <v>3167</v>
      </c>
      <c r="AF439" s="130">
        <v>35</v>
      </c>
      <c r="AG439" s="131" t="s">
        <v>2353</v>
      </c>
    </row>
    <row r="440" spans="27:33" x14ac:dyDescent="0.35">
      <c r="AA440" s="128" t="s">
        <v>2122</v>
      </c>
      <c r="AB440" s="51" t="s">
        <v>4515</v>
      </c>
      <c r="AC440" s="128" t="s">
        <v>1477</v>
      </c>
      <c r="AD440" s="129" t="s">
        <v>2033</v>
      </c>
      <c r="AE440" s="50" t="s">
        <v>2550</v>
      </c>
      <c r="AF440" s="130">
        <v>13</v>
      </c>
      <c r="AG440" s="131" t="s">
        <v>2353</v>
      </c>
    </row>
    <row r="441" spans="27:33" x14ac:dyDescent="0.35">
      <c r="AA441" s="128" t="s">
        <v>2122</v>
      </c>
      <c r="AB441" s="51" t="s">
        <v>4536</v>
      </c>
      <c r="AC441" s="128" t="s">
        <v>413</v>
      </c>
      <c r="AD441" s="129" t="s">
        <v>413</v>
      </c>
      <c r="AE441" s="50" t="s">
        <v>413</v>
      </c>
      <c r="AF441" s="130"/>
      <c r="AG441" s="131" t="s">
        <v>1636</v>
      </c>
    </row>
    <row r="442" spans="27:33" x14ac:dyDescent="0.35">
      <c r="AA442" s="128" t="s">
        <v>2122</v>
      </c>
      <c r="AB442" s="51" t="s">
        <v>4557</v>
      </c>
      <c r="AC442" s="128" t="s">
        <v>413</v>
      </c>
      <c r="AD442" s="129" t="s">
        <v>413</v>
      </c>
      <c r="AE442" s="50" t="s">
        <v>413</v>
      </c>
      <c r="AF442" s="130"/>
      <c r="AG442" s="131" t="s">
        <v>1636</v>
      </c>
    </row>
    <row r="443" spans="27:33" x14ac:dyDescent="0.35">
      <c r="AA443" s="128" t="s">
        <v>2094</v>
      </c>
      <c r="AB443" s="51" t="s">
        <v>4493</v>
      </c>
      <c r="AC443" s="128" t="s">
        <v>413</v>
      </c>
      <c r="AD443" s="129" t="s">
        <v>413</v>
      </c>
      <c r="AE443" s="50" t="s">
        <v>413</v>
      </c>
      <c r="AF443" s="130"/>
      <c r="AG443" s="131" t="s">
        <v>1636</v>
      </c>
    </row>
    <row r="444" spans="27:33" x14ac:dyDescent="0.35">
      <c r="AA444" s="128" t="s">
        <v>2094</v>
      </c>
      <c r="AB444" s="51" t="s">
        <v>4514</v>
      </c>
      <c r="AC444" s="128" t="s">
        <v>413</v>
      </c>
      <c r="AD444" s="129" t="s">
        <v>413</v>
      </c>
      <c r="AE444" s="50" t="s">
        <v>413</v>
      </c>
      <c r="AF444" s="130"/>
      <c r="AG444" s="131" t="s">
        <v>1636</v>
      </c>
    </row>
    <row r="445" spans="27:33" x14ac:dyDescent="0.35">
      <c r="AA445" s="128" t="s">
        <v>2094</v>
      </c>
      <c r="AB445" s="51" t="s">
        <v>4535</v>
      </c>
      <c r="AC445" s="128" t="s">
        <v>413</v>
      </c>
      <c r="AD445" s="129" t="s">
        <v>413</v>
      </c>
      <c r="AE445" s="50" t="s">
        <v>413</v>
      </c>
      <c r="AF445" s="130"/>
      <c r="AG445" s="131" t="s">
        <v>1636</v>
      </c>
    </row>
    <row r="446" spans="27:33" x14ac:dyDescent="0.35">
      <c r="AA446" s="128" t="s">
        <v>2094</v>
      </c>
      <c r="AB446" s="51" t="s">
        <v>4556</v>
      </c>
      <c r="AC446" s="128" t="s">
        <v>413</v>
      </c>
      <c r="AD446" s="129" t="s">
        <v>413</v>
      </c>
      <c r="AE446" s="50" t="s">
        <v>413</v>
      </c>
      <c r="AF446" s="130"/>
      <c r="AG446" s="131" t="s">
        <v>1636</v>
      </c>
    </row>
    <row r="447" spans="27:33" x14ac:dyDescent="0.35">
      <c r="AF447">
        <f>SUM(Table114202123[Initial Clone Count])</f>
        <v>2825</v>
      </c>
      <c r="AG447" s="123"/>
    </row>
    <row r="449" spans="27:31" x14ac:dyDescent="0.35">
      <c r="AA449" s="138" t="s">
        <v>1851</v>
      </c>
      <c r="AB449" s="138" t="s">
        <v>1284</v>
      </c>
      <c r="AC449" s="138" t="s">
        <v>818</v>
      </c>
      <c r="AD449" s="138" t="s">
        <v>197</v>
      </c>
      <c r="AE449" s="138" t="s">
        <v>1466</v>
      </c>
    </row>
    <row r="450" spans="27:31" x14ac:dyDescent="0.35">
      <c r="AA450" s="62" t="s">
        <v>9</v>
      </c>
      <c r="AB450" s="45" t="str">
        <f>LEFT(AA450,4)</f>
        <v>D1-2</v>
      </c>
      <c r="AC450" s="137" t="str">
        <f>LEFT(AD450,4)</f>
        <v>STR8</v>
      </c>
      <c r="AD450" s="45" t="s">
        <v>2033</v>
      </c>
      <c r="AE450" s="45">
        <v>4</v>
      </c>
    </row>
    <row r="451" spans="27:31" x14ac:dyDescent="0.35">
      <c r="AA451" s="69" t="s">
        <v>358</v>
      </c>
      <c r="AB451" s="45" t="str">
        <f t="shared" ref="AB451:AB455" si="0">LEFT(AA451,4)</f>
        <v>D1-2</v>
      </c>
      <c r="AC451" s="137" t="str">
        <f t="shared" ref="AC451:AC455" si="1">LEFT(AD451,4)</f>
        <v>DRMC</v>
      </c>
      <c r="AD451" s="44" t="s">
        <v>1094</v>
      </c>
      <c r="AE451" s="44">
        <v>4</v>
      </c>
    </row>
    <row r="452" spans="27:31" x14ac:dyDescent="0.35">
      <c r="AA452" s="62" t="s">
        <v>358</v>
      </c>
      <c r="AB452" s="45" t="str">
        <f t="shared" si="0"/>
        <v>D1-2</v>
      </c>
      <c r="AC452" s="137" t="str">
        <f t="shared" si="1"/>
        <v>PLAN</v>
      </c>
      <c r="AD452" s="45" t="s">
        <v>2109</v>
      </c>
      <c r="AE452" s="45">
        <v>4</v>
      </c>
    </row>
    <row r="453" spans="27:31" x14ac:dyDescent="0.35">
      <c r="AA453" s="69" t="s">
        <v>135</v>
      </c>
      <c r="AB453" s="45" t="str">
        <f t="shared" si="0"/>
        <v>B1-2</v>
      </c>
      <c r="AC453" s="137" t="str">
        <f t="shared" si="1"/>
        <v>PLAN</v>
      </c>
      <c r="AD453" s="44" t="s">
        <v>2098</v>
      </c>
      <c r="AE453" s="44">
        <v>4</v>
      </c>
    </row>
    <row r="454" spans="27:31" x14ac:dyDescent="0.35">
      <c r="AA454" s="62" t="s">
        <v>146</v>
      </c>
      <c r="AB454" s="45" t="str">
        <f t="shared" si="0"/>
        <v>B1-6</v>
      </c>
      <c r="AC454" s="137" t="str">
        <f t="shared" si="1"/>
        <v>SECF</v>
      </c>
      <c r="AD454" s="45" t="s">
        <v>1052</v>
      </c>
      <c r="AE454" s="45">
        <v>5</v>
      </c>
    </row>
    <row r="455" spans="27:31" x14ac:dyDescent="0.35">
      <c r="AA455" s="139" t="s">
        <v>153</v>
      </c>
      <c r="AB455" s="140" t="str">
        <f t="shared" si="0"/>
        <v>B2-1</v>
      </c>
      <c r="AC455" s="141" t="str">
        <f t="shared" si="1"/>
        <v>STR8</v>
      </c>
      <c r="AD455" s="142" t="s">
        <v>3144</v>
      </c>
      <c r="AE455" s="142">
        <v>4</v>
      </c>
    </row>
  </sheetData>
  <conditionalFormatting sqref="AB351:AB354">
    <cfRule type="expression" dxfId="125" priority="8">
      <formula>MOD(ROW(),4)=2</formula>
    </cfRule>
  </conditionalFormatting>
  <conditionalFormatting sqref="AB320">
    <cfRule type="expression" dxfId="124" priority="7">
      <formula>MOD(ROW(),4)=2</formula>
    </cfRule>
  </conditionalFormatting>
  <conditionalFormatting sqref="AA27:AD162 AA163 AC163:AD163 AA355:AD446 AA351:AA354 AC351:AD354 AA164:AD318 AA323:AD350 AA319:AA322 AC319:AD322 AB321:AB322">
    <cfRule type="expression" dxfId="123" priority="16">
      <formula>MOD(ROW(),4)=2</formula>
    </cfRule>
  </conditionalFormatting>
  <conditionalFormatting sqref="AE334:AF351 AF352 AE353:AF374 AE27:AF134 AF135:AF177 AE379:AF446 AE135:AE199 AF179:AF200 AE201:AF332">
    <cfRule type="expression" dxfId="122" priority="14">
      <formula>MOD(ROW(),4)=1</formula>
    </cfRule>
    <cfRule type="expression" dxfId="121" priority="15">
      <formula>MOD(ROW(),4)=2</formula>
    </cfRule>
  </conditionalFormatting>
  <conditionalFormatting sqref="AE251:AE278">
    <cfRule type="expression" dxfId="120" priority="12">
      <formula>MOD(ROW(),4)=1</formula>
    </cfRule>
    <cfRule type="expression" dxfId="119" priority="13">
      <formula>MOD(ROW(),4)=2</formula>
    </cfRule>
  </conditionalFormatting>
  <conditionalFormatting sqref="AG27:AG446 AE375:AF375">
    <cfRule type="expression" dxfId="118" priority="10">
      <formula>MOD(ROW(),4)=1</formula>
    </cfRule>
    <cfRule type="expression" dxfId="117" priority="11">
      <formula>MOD(ROW(),4)=2</formula>
    </cfRule>
  </conditionalFormatting>
  <conditionalFormatting sqref="AB163">
    <cfRule type="expression" dxfId="116" priority="9">
      <formula>MOD(ROW(),4)=2</formula>
    </cfRule>
  </conditionalFormatting>
  <conditionalFormatting sqref="AA450">
    <cfRule type="expression" dxfId="115" priority="6">
      <formula>MOD(ROW(),4)=2</formula>
    </cfRule>
  </conditionalFormatting>
  <conditionalFormatting sqref="AA451">
    <cfRule type="expression" dxfId="114" priority="5">
      <formula>MOD(ROW(),4)=2</formula>
    </cfRule>
  </conditionalFormatting>
  <conditionalFormatting sqref="AA452">
    <cfRule type="expression" dxfId="113" priority="4">
      <formula>MOD(ROW(),4)=2</formula>
    </cfRule>
  </conditionalFormatting>
  <conditionalFormatting sqref="AA453">
    <cfRule type="expression" dxfId="112" priority="3">
      <formula>MOD(ROW(),4)=2</formula>
    </cfRule>
  </conditionalFormatting>
  <conditionalFormatting sqref="AA454">
    <cfRule type="expression" dxfId="111" priority="2">
      <formula>MOD(ROW(),4)=2</formula>
    </cfRule>
  </conditionalFormatting>
  <conditionalFormatting sqref="AA455">
    <cfRule type="expression" dxfId="110" priority="1">
      <formula>MOD(ROW(),4)=2</formula>
    </cfRule>
  </conditionalFormatting>
  <pageMargins left="0.7" right="0.7" top="0.75" bottom="0.75" header="0.3" footer="0.3"/>
  <pageSetup scale="56" fitToHeight="0" orientation="landscape" r:id="rId1"/>
  <tableParts count="2">
    <tablePart r:id="rId2"/>
    <tablePart r:id="rId3"/>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2B270-1339-418F-BC43-BF7BF64073AA}">
  <sheetPr>
    <pageSetUpPr fitToPage="1"/>
  </sheetPr>
  <dimension ref="A1:AN455"/>
  <sheetViews>
    <sheetView topLeftCell="P122" zoomScale="73" workbookViewId="0">
      <selection activeCell="AC33" sqref="AC33"/>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26" width="8.7265625" customWidth="1"/>
    <col min="27" max="27" width="8.453125" customWidth="1"/>
    <col min="28" max="29" width="8.7265625" customWidth="1"/>
    <col min="30" max="30" width="12.453125" customWidth="1"/>
    <col min="31" max="31" width="29.453125" customWidth="1"/>
    <col min="32" max="34" width="8.7265625" customWidth="1"/>
  </cols>
  <sheetData>
    <row r="1" spans="1:40" x14ac:dyDescent="0.35">
      <c r="A1" s="40"/>
      <c r="B1" s="143" t="s">
        <v>3319</v>
      </c>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1480</v>
      </c>
      <c r="T3" s="56" t="s">
        <v>1480</v>
      </c>
      <c r="V3" s="56" t="s">
        <v>1480</v>
      </c>
      <c r="W3" s="56" t="s">
        <v>1480</v>
      </c>
      <c r="X3" s="56" t="s">
        <v>1480</v>
      </c>
      <c r="Y3" s="56" t="s">
        <v>1480</v>
      </c>
      <c r="Z3" s="18"/>
      <c r="AA3" s="18"/>
    </row>
    <row r="4" spans="1:40" x14ac:dyDescent="0.35">
      <c r="A4" s="40"/>
      <c r="B4" s="56" t="s">
        <v>3195</v>
      </c>
      <c r="C4" s="56" t="s">
        <v>3196</v>
      </c>
      <c r="D4" s="56" t="s">
        <v>1480</v>
      </c>
      <c r="E4" s="56" t="s">
        <v>1480</v>
      </c>
      <c r="F4" s="40"/>
      <c r="G4" s="56" t="s">
        <v>1480</v>
      </c>
      <c r="H4" s="56" t="s">
        <v>1480</v>
      </c>
      <c r="I4" s="56" t="s">
        <v>3197</v>
      </c>
      <c r="J4" s="56" t="s">
        <v>3198</v>
      </c>
      <c r="L4" s="56" t="s">
        <v>3199</v>
      </c>
      <c r="M4" s="56" t="s">
        <v>3200</v>
      </c>
      <c r="N4" s="56" t="s">
        <v>1480</v>
      </c>
      <c r="O4" s="56" t="s">
        <v>1480</v>
      </c>
      <c r="Q4" s="56" t="s">
        <v>1480</v>
      </c>
      <c r="R4" s="56" t="s">
        <v>3201</v>
      </c>
      <c r="S4" s="56" t="s">
        <v>3202</v>
      </c>
      <c r="T4" s="56" t="s">
        <v>3203</v>
      </c>
      <c r="V4" s="56" t="s">
        <v>1480</v>
      </c>
      <c r="W4" s="56" t="s">
        <v>1480</v>
      </c>
      <c r="X4" s="56" t="s">
        <v>1480</v>
      </c>
      <c r="Y4" s="56" t="s">
        <v>1480</v>
      </c>
      <c r="Z4" s="18"/>
      <c r="AA4" s="18"/>
    </row>
    <row r="5" spans="1:40" x14ac:dyDescent="0.35">
      <c r="A5" s="40"/>
      <c r="B5" s="56" t="s">
        <v>3204</v>
      </c>
      <c r="C5" s="56" t="s">
        <v>3205</v>
      </c>
      <c r="D5" s="56" t="s">
        <v>1480</v>
      </c>
      <c r="E5" s="56" t="s">
        <v>1480</v>
      </c>
      <c r="F5" s="40"/>
      <c r="G5" s="56" t="s">
        <v>1480</v>
      </c>
      <c r="H5" s="56" t="s">
        <v>1480</v>
      </c>
      <c r="I5" s="56" t="s">
        <v>3206</v>
      </c>
      <c r="J5" s="56" t="s">
        <v>3207</v>
      </c>
      <c r="L5" s="56" t="s">
        <v>3208</v>
      </c>
      <c r="M5" s="56" t="s">
        <v>3209</v>
      </c>
      <c r="N5" s="56" t="s">
        <v>1480</v>
      </c>
      <c r="O5" s="56" t="s">
        <v>1480</v>
      </c>
      <c r="Q5" s="56" t="s">
        <v>1480</v>
      </c>
      <c r="R5" s="56" t="s">
        <v>3210</v>
      </c>
      <c r="S5" s="56" t="s">
        <v>3211</v>
      </c>
      <c r="T5" s="56" t="s">
        <v>3212</v>
      </c>
      <c r="V5" s="56" t="s">
        <v>1480</v>
      </c>
      <c r="W5" s="56" t="s">
        <v>1480</v>
      </c>
      <c r="X5" s="56" t="s">
        <v>1480</v>
      </c>
      <c r="Y5" s="56" t="s">
        <v>1480</v>
      </c>
      <c r="Z5" s="18"/>
      <c r="AA5" s="18"/>
    </row>
    <row r="6" spans="1:40" x14ac:dyDescent="0.35">
      <c r="A6" s="40">
        <v>1</v>
      </c>
      <c r="B6" s="56" t="s">
        <v>3213</v>
      </c>
      <c r="C6" s="56" t="s">
        <v>3214</v>
      </c>
      <c r="D6" s="56" t="s">
        <v>1480</v>
      </c>
      <c r="E6" s="56" t="s">
        <v>1480</v>
      </c>
      <c r="F6" s="40"/>
      <c r="G6" s="56" t="s">
        <v>1480</v>
      </c>
      <c r="H6" s="56" t="s">
        <v>1480</v>
      </c>
      <c r="I6" s="56" t="s">
        <v>1480</v>
      </c>
      <c r="J6" s="56" t="s">
        <v>3215</v>
      </c>
      <c r="L6" s="56" t="s">
        <v>3216</v>
      </c>
      <c r="M6" s="56" t="s">
        <v>3217</v>
      </c>
      <c r="N6" s="56" t="s">
        <v>1480</v>
      </c>
      <c r="O6" s="56" t="s">
        <v>1480</v>
      </c>
      <c r="Q6" s="56" t="s">
        <v>1480</v>
      </c>
      <c r="R6" s="56" t="s">
        <v>1480</v>
      </c>
      <c r="S6" s="56" t="s">
        <v>1480</v>
      </c>
      <c r="T6" s="56" t="s">
        <v>3218</v>
      </c>
      <c r="V6" s="56" t="s">
        <v>1480</v>
      </c>
      <c r="W6" s="56" t="s">
        <v>1480</v>
      </c>
      <c r="X6" s="56" t="s">
        <v>1480</v>
      </c>
      <c r="Y6" s="56" t="s">
        <v>1480</v>
      </c>
      <c r="Z6" s="18"/>
      <c r="AA6" s="18"/>
    </row>
    <row r="7" spans="1:40" x14ac:dyDescent="0.35">
      <c r="A7" s="40"/>
      <c r="B7" s="56" t="s">
        <v>3219</v>
      </c>
      <c r="C7" s="56" t="s">
        <v>3220</v>
      </c>
      <c r="D7" s="56" t="s">
        <v>1480</v>
      </c>
      <c r="E7" s="56" t="s">
        <v>1480</v>
      </c>
      <c r="F7" s="40"/>
      <c r="G7" s="56" t="s">
        <v>1480</v>
      </c>
      <c r="H7" s="56" t="s">
        <v>3221</v>
      </c>
      <c r="I7" s="56" t="s">
        <v>3222</v>
      </c>
      <c r="J7" s="56" t="s">
        <v>3223</v>
      </c>
      <c r="L7" s="56" t="s">
        <v>3224</v>
      </c>
      <c r="M7" s="56" t="s">
        <v>3225</v>
      </c>
      <c r="N7" s="56" t="s">
        <v>1480</v>
      </c>
      <c r="O7" s="56" t="s">
        <v>1480</v>
      </c>
      <c r="Q7" s="56" t="s">
        <v>1480</v>
      </c>
      <c r="R7" s="56" t="s">
        <v>1480</v>
      </c>
      <c r="S7" s="56" t="s">
        <v>3226</v>
      </c>
      <c r="T7" s="56" t="s">
        <v>3227</v>
      </c>
      <c r="V7" s="56" t="s">
        <v>1480</v>
      </c>
      <c r="W7" s="56" t="s">
        <v>1480</v>
      </c>
      <c r="X7" s="56" t="s">
        <v>1480</v>
      </c>
      <c r="Y7" s="56" t="s">
        <v>1480</v>
      </c>
      <c r="Z7" s="18"/>
      <c r="AA7" s="18"/>
    </row>
    <row r="8" spans="1:40" x14ac:dyDescent="0.35">
      <c r="A8" s="40"/>
      <c r="B8" s="56" t="s">
        <v>3228</v>
      </c>
      <c r="C8" s="56" t="s">
        <v>3229</v>
      </c>
      <c r="D8" s="56" t="s">
        <v>1480</v>
      </c>
      <c r="E8" s="56" t="s">
        <v>1480</v>
      </c>
      <c r="F8" s="40"/>
      <c r="G8" s="56" t="s">
        <v>3134</v>
      </c>
      <c r="H8" s="56" t="s">
        <v>3230</v>
      </c>
      <c r="I8" s="56" t="s">
        <v>3231</v>
      </c>
      <c r="J8" s="56" t="s">
        <v>3232</v>
      </c>
      <c r="L8" s="56" t="s">
        <v>3233</v>
      </c>
      <c r="M8" s="56" t="s">
        <v>3234</v>
      </c>
      <c r="N8" s="56" t="s">
        <v>1480</v>
      </c>
      <c r="O8" s="56" t="s">
        <v>1480</v>
      </c>
      <c r="Q8" s="56" t="s">
        <v>3235</v>
      </c>
      <c r="R8" s="56" t="s">
        <v>3236</v>
      </c>
      <c r="S8" s="56" t="s">
        <v>3231</v>
      </c>
      <c r="T8" s="56" t="s">
        <v>3237</v>
      </c>
      <c r="V8" s="56" t="s">
        <v>1480</v>
      </c>
      <c r="W8" s="56" t="s">
        <v>1480</v>
      </c>
      <c r="X8" s="56" t="s">
        <v>1480</v>
      </c>
      <c r="Y8" s="56" t="s">
        <v>1480</v>
      </c>
      <c r="Z8" s="18"/>
      <c r="AA8" s="18"/>
    </row>
    <row r="9" spans="1:40" x14ac:dyDescent="0.35">
      <c r="A9" s="40"/>
      <c r="B9" s="56" t="s">
        <v>3238</v>
      </c>
      <c r="C9" s="56" t="s">
        <v>3239</v>
      </c>
      <c r="D9" s="56" t="s">
        <v>1480</v>
      </c>
      <c r="E9" s="56" t="s">
        <v>1480</v>
      </c>
      <c r="F9" s="40"/>
      <c r="G9" s="56" t="s">
        <v>3240</v>
      </c>
      <c r="H9" s="56" t="s">
        <v>3241</v>
      </c>
      <c r="I9" s="56" t="s">
        <v>3242</v>
      </c>
      <c r="J9" s="56" t="s">
        <v>3243</v>
      </c>
      <c r="L9" s="56" t="s">
        <v>3218</v>
      </c>
      <c r="M9" s="56" t="s">
        <v>1480</v>
      </c>
      <c r="N9" s="56" t="s">
        <v>1480</v>
      </c>
      <c r="O9" s="56" t="s">
        <v>1480</v>
      </c>
      <c r="Q9" s="56" t="s">
        <v>1480</v>
      </c>
      <c r="R9" s="56" t="s">
        <v>1480</v>
      </c>
      <c r="S9" s="56" t="s">
        <v>3244</v>
      </c>
      <c r="T9" s="56" t="s">
        <v>3245</v>
      </c>
      <c r="V9" s="56" t="s">
        <v>1480</v>
      </c>
      <c r="W9" s="56" t="s">
        <v>1480</v>
      </c>
      <c r="X9" s="56" t="s">
        <v>1480</v>
      </c>
      <c r="Y9" s="56" t="s">
        <v>1480</v>
      </c>
      <c r="Z9" s="18"/>
      <c r="AA9" s="18"/>
    </row>
    <row r="11" spans="1:40" x14ac:dyDescent="0.35">
      <c r="A11" s="40"/>
      <c r="B11" s="56" t="s">
        <v>1480</v>
      </c>
      <c r="C11" s="56" t="s">
        <v>1480</v>
      </c>
      <c r="D11" s="56" t="s">
        <v>1480</v>
      </c>
      <c r="E11" s="56" t="s">
        <v>1480</v>
      </c>
      <c r="F11" s="40"/>
      <c r="G11" s="56" t="s">
        <v>1480</v>
      </c>
      <c r="H11" s="56" t="s">
        <v>1480</v>
      </c>
      <c r="I11" s="56" t="s">
        <v>1480</v>
      </c>
      <c r="J11" s="56" t="s">
        <v>1480</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c r="AA11" s="18"/>
    </row>
    <row r="12" spans="1:40" x14ac:dyDescent="0.35">
      <c r="A12" s="40"/>
      <c r="B12" s="56" t="s">
        <v>1480</v>
      </c>
      <c r="C12" s="56" t="s">
        <v>1480</v>
      </c>
      <c r="D12" s="56" t="s">
        <v>1480</v>
      </c>
      <c r="E12" s="56" t="s">
        <v>1480</v>
      </c>
      <c r="F12" s="40"/>
      <c r="G12" s="56" t="s">
        <v>3246</v>
      </c>
      <c r="H12" s="56" t="s">
        <v>3077</v>
      </c>
      <c r="I12" s="56" t="s">
        <v>3247</v>
      </c>
      <c r="J12" s="56" t="s">
        <v>3248</v>
      </c>
      <c r="L12" s="56" t="s">
        <v>1480</v>
      </c>
      <c r="M12" s="56" t="s">
        <v>1480</v>
      </c>
      <c r="N12" s="56" t="s">
        <v>1480</v>
      </c>
      <c r="O12" s="56" t="s">
        <v>1480</v>
      </c>
      <c r="Q12" s="56" t="s">
        <v>1480</v>
      </c>
      <c r="R12" s="56" t="s">
        <v>3249</v>
      </c>
      <c r="S12" s="56" t="s">
        <v>3250</v>
      </c>
      <c r="T12" s="56" t="s">
        <v>3251</v>
      </c>
      <c r="V12" s="56" t="s">
        <v>1480</v>
      </c>
      <c r="W12" s="56" t="s">
        <v>1480</v>
      </c>
      <c r="X12" s="56" t="s">
        <v>1480</v>
      </c>
      <c r="Y12" s="56" t="s">
        <v>1480</v>
      </c>
      <c r="Z12" s="18"/>
      <c r="AA12" s="18"/>
    </row>
    <row r="13" spans="1:40" x14ac:dyDescent="0.35">
      <c r="A13" s="40"/>
      <c r="B13" s="56" t="s">
        <v>1480</v>
      </c>
      <c r="C13" s="56" t="s">
        <v>1480</v>
      </c>
      <c r="D13" s="56" t="s">
        <v>1480</v>
      </c>
      <c r="E13" s="56" t="s">
        <v>1480</v>
      </c>
      <c r="F13" s="40"/>
      <c r="G13" s="56" t="s">
        <v>1480</v>
      </c>
      <c r="H13" s="56" t="s">
        <v>1480</v>
      </c>
      <c r="I13" s="56" t="s">
        <v>3252</v>
      </c>
      <c r="J13" s="56" t="s">
        <v>3253</v>
      </c>
      <c r="L13" s="56" t="s">
        <v>1480</v>
      </c>
      <c r="M13" s="56" t="s">
        <v>1480</v>
      </c>
      <c r="N13" s="56" t="s">
        <v>1480</v>
      </c>
      <c r="O13" s="56" t="s">
        <v>1480</v>
      </c>
      <c r="Q13" s="56" t="s">
        <v>1480</v>
      </c>
      <c r="R13" s="56" t="s">
        <v>3254</v>
      </c>
      <c r="S13" s="56" t="s">
        <v>3255</v>
      </c>
      <c r="T13" s="56" t="s">
        <v>3256</v>
      </c>
      <c r="V13" s="56" t="s">
        <v>1480</v>
      </c>
      <c r="W13" s="56" t="s">
        <v>1480</v>
      </c>
      <c r="X13" s="56" t="s">
        <v>1480</v>
      </c>
      <c r="Y13" s="56" t="s">
        <v>1480</v>
      </c>
      <c r="Z13" s="18"/>
      <c r="AA13" s="18"/>
    </row>
    <row r="14" spans="1:40" x14ac:dyDescent="0.35">
      <c r="A14" s="40">
        <v>2</v>
      </c>
      <c r="B14" s="56" t="s">
        <v>1480</v>
      </c>
      <c r="C14" s="56" t="s">
        <v>1480</v>
      </c>
      <c r="D14" s="56" t="s">
        <v>1480</v>
      </c>
      <c r="E14" s="56" t="s">
        <v>1480</v>
      </c>
      <c r="F14" s="40"/>
      <c r="G14" s="56" t="s">
        <v>1480</v>
      </c>
      <c r="H14" s="56" t="s">
        <v>3257</v>
      </c>
      <c r="I14" s="56" t="s">
        <v>3258</v>
      </c>
      <c r="J14" s="56" t="s">
        <v>3259</v>
      </c>
      <c r="L14" s="56" t="s">
        <v>1480</v>
      </c>
      <c r="M14" s="56" t="s">
        <v>1480</v>
      </c>
      <c r="N14" s="56" t="s">
        <v>1480</v>
      </c>
      <c r="O14" s="56" t="s">
        <v>1480</v>
      </c>
      <c r="Q14" s="56" t="s">
        <v>1480</v>
      </c>
      <c r="R14" s="56" t="s">
        <v>1480</v>
      </c>
      <c r="S14" s="56" t="s">
        <v>3260</v>
      </c>
      <c r="T14" s="56" t="s">
        <v>3261</v>
      </c>
      <c r="V14" s="56" t="s">
        <v>1480</v>
      </c>
      <c r="W14" s="56" t="s">
        <v>1480</v>
      </c>
      <c r="X14" s="56" t="s">
        <v>1480</v>
      </c>
      <c r="Y14" s="56" t="s">
        <v>1480</v>
      </c>
      <c r="Z14" s="18"/>
      <c r="AA14" s="18"/>
    </row>
    <row r="15" spans="1:40" x14ac:dyDescent="0.35">
      <c r="A15" s="40"/>
      <c r="B15" s="56" t="s">
        <v>1480</v>
      </c>
      <c r="C15" s="56" t="s">
        <v>1480</v>
      </c>
      <c r="D15" s="56" t="s">
        <v>1480</v>
      </c>
      <c r="E15" s="56" t="s">
        <v>1480</v>
      </c>
      <c r="F15" s="40"/>
      <c r="G15" s="56" t="s">
        <v>1480</v>
      </c>
      <c r="H15" s="56" t="s">
        <v>1480</v>
      </c>
      <c r="I15" s="56" t="s">
        <v>1480</v>
      </c>
      <c r="J15" s="56" t="s">
        <v>3218</v>
      </c>
      <c r="L15" s="56" t="s">
        <v>1480</v>
      </c>
      <c r="M15" s="56" t="s">
        <v>1480</v>
      </c>
      <c r="N15" s="56" t="s">
        <v>1480</v>
      </c>
      <c r="O15" s="56" t="s">
        <v>1480</v>
      </c>
      <c r="Q15" s="56" t="s">
        <v>1480</v>
      </c>
      <c r="R15" s="56" t="s">
        <v>1480</v>
      </c>
      <c r="S15" s="56" t="s">
        <v>3262</v>
      </c>
      <c r="T15" s="56" t="s">
        <v>3263</v>
      </c>
      <c r="V15" s="56" t="s">
        <v>1480</v>
      </c>
      <c r="W15" s="56" t="s">
        <v>1480</v>
      </c>
      <c r="X15" s="56" t="s">
        <v>1480</v>
      </c>
      <c r="Y15" s="56" t="s">
        <v>1480</v>
      </c>
      <c r="Z15" s="18"/>
      <c r="AA15" s="18"/>
    </row>
    <row r="16" spans="1:40" x14ac:dyDescent="0.35">
      <c r="A16" s="40"/>
      <c r="B16" s="56" t="s">
        <v>1480</v>
      </c>
      <c r="C16" s="56" t="s">
        <v>1480</v>
      </c>
      <c r="D16" s="56" t="s">
        <v>1480</v>
      </c>
      <c r="E16" s="56" t="s">
        <v>1480</v>
      </c>
      <c r="F16" s="40"/>
      <c r="G16" s="56" t="s">
        <v>1480</v>
      </c>
      <c r="H16" s="56" t="s">
        <v>3264</v>
      </c>
      <c r="I16" s="56" t="s">
        <v>3265</v>
      </c>
      <c r="J16" s="56" t="s">
        <v>3266</v>
      </c>
      <c r="L16" s="56" t="s">
        <v>1480</v>
      </c>
      <c r="M16" s="56" t="s">
        <v>1480</v>
      </c>
      <c r="N16" s="56" t="s">
        <v>1480</v>
      </c>
      <c r="O16" s="56" t="s">
        <v>1480</v>
      </c>
      <c r="Q16" s="56" t="s">
        <v>1480</v>
      </c>
      <c r="R16" s="56" t="s">
        <v>3267</v>
      </c>
      <c r="S16" s="56" t="s">
        <v>3268</v>
      </c>
      <c r="T16" s="56" t="s">
        <v>3269</v>
      </c>
      <c r="V16" s="56" t="s">
        <v>1480</v>
      </c>
      <c r="W16" s="56" t="s">
        <v>1480</v>
      </c>
      <c r="X16" s="56" t="s">
        <v>1480</v>
      </c>
      <c r="Y16" s="56" t="s">
        <v>1480</v>
      </c>
      <c r="Z16" s="18"/>
      <c r="AA16" s="18"/>
    </row>
    <row r="17" spans="1:33" x14ac:dyDescent="0.35">
      <c r="A17" s="40"/>
      <c r="B17" s="56" t="s">
        <v>1480</v>
      </c>
      <c r="C17" s="56" t="s">
        <v>1480</v>
      </c>
      <c r="D17" s="56" t="s">
        <v>1480</v>
      </c>
      <c r="E17" s="56" t="s">
        <v>1480</v>
      </c>
      <c r="F17" s="40"/>
      <c r="G17" s="56" t="s">
        <v>1480</v>
      </c>
      <c r="H17" s="56" t="s">
        <v>3270</v>
      </c>
      <c r="I17" s="56" t="s">
        <v>3271</v>
      </c>
      <c r="J17" s="56" t="s">
        <v>3272</v>
      </c>
      <c r="L17" s="56" t="s">
        <v>1480</v>
      </c>
      <c r="M17" s="56" t="s">
        <v>1480</v>
      </c>
      <c r="N17" s="56" t="s">
        <v>1480</v>
      </c>
      <c r="O17" s="56" t="s">
        <v>1480</v>
      </c>
      <c r="Q17" s="56" t="s">
        <v>1480</v>
      </c>
      <c r="R17" s="56" t="s">
        <v>3273</v>
      </c>
      <c r="S17" s="56" t="s">
        <v>3231</v>
      </c>
      <c r="T17" s="56" t="s">
        <v>3274</v>
      </c>
      <c r="V17" s="56" t="s">
        <v>1480</v>
      </c>
      <c r="W17" s="56" t="s">
        <v>1480</v>
      </c>
      <c r="X17" s="56" t="s">
        <v>1480</v>
      </c>
      <c r="Y17" s="56" t="s">
        <v>1480</v>
      </c>
      <c r="Z17" s="18"/>
      <c r="AA17" s="18"/>
    </row>
    <row r="19" spans="1:33" x14ac:dyDescent="0.35">
      <c r="A19" s="40"/>
      <c r="B19" s="56" t="s">
        <v>1480</v>
      </c>
      <c r="C19" s="56" t="s">
        <v>1480</v>
      </c>
      <c r="D19" s="56" t="s">
        <v>1480</v>
      </c>
      <c r="E19" s="56" t="s">
        <v>1480</v>
      </c>
      <c r="F19" s="40"/>
      <c r="G19" s="56" t="s">
        <v>1480</v>
      </c>
      <c r="H19" s="56" t="s">
        <v>1480</v>
      </c>
      <c r="I19" s="56" t="s">
        <v>1480</v>
      </c>
      <c r="J19" s="56" t="s">
        <v>1480</v>
      </c>
      <c r="L19" s="56" t="s">
        <v>1480</v>
      </c>
      <c r="M19" s="56" t="s">
        <v>1480</v>
      </c>
      <c r="N19" s="56" t="s">
        <v>1480</v>
      </c>
      <c r="O19" s="56" t="s">
        <v>1480</v>
      </c>
      <c r="Q19" s="56" t="s">
        <v>1480</v>
      </c>
      <c r="R19" s="56" t="s">
        <v>1480</v>
      </c>
      <c r="S19" s="56" t="s">
        <v>1480</v>
      </c>
      <c r="T19" s="56" t="s">
        <v>1480</v>
      </c>
      <c r="V19" s="56" t="s">
        <v>1480</v>
      </c>
      <c r="W19" s="56" t="s">
        <v>1480</v>
      </c>
      <c r="X19" s="56" t="s">
        <v>1480</v>
      </c>
      <c r="Y19" s="56" t="s">
        <v>1480</v>
      </c>
      <c r="Z19" s="18">
        <v>7</v>
      </c>
      <c r="AA19" s="18"/>
    </row>
    <row r="20" spans="1:33" x14ac:dyDescent="0.35">
      <c r="A20" s="40"/>
      <c r="B20" s="56" t="s">
        <v>1480</v>
      </c>
      <c r="C20" s="56" t="s">
        <v>1480</v>
      </c>
      <c r="D20" s="56" t="s">
        <v>1480</v>
      </c>
      <c r="E20" s="56" t="s">
        <v>1480</v>
      </c>
      <c r="F20" s="40"/>
      <c r="G20" s="56" t="s">
        <v>1480</v>
      </c>
      <c r="H20" s="56" t="s">
        <v>1480</v>
      </c>
      <c r="I20" s="56" t="s">
        <v>3275</v>
      </c>
      <c r="J20" s="56" t="s">
        <v>3276</v>
      </c>
      <c r="L20" s="56" t="s">
        <v>3277</v>
      </c>
      <c r="M20" s="56" t="s">
        <v>3278</v>
      </c>
      <c r="N20" s="56" t="s">
        <v>3279</v>
      </c>
      <c r="O20" s="56" t="s">
        <v>1480</v>
      </c>
      <c r="Q20" s="56" t="s">
        <v>1480</v>
      </c>
      <c r="R20" s="56" t="s">
        <v>3280</v>
      </c>
      <c r="S20" s="56" t="s">
        <v>3281</v>
      </c>
      <c r="T20" s="56" t="s">
        <v>3282</v>
      </c>
      <c r="V20" s="56" t="s">
        <v>1480</v>
      </c>
      <c r="W20" s="56" t="s">
        <v>1480</v>
      </c>
      <c r="X20" s="56" t="s">
        <v>1480</v>
      </c>
      <c r="Y20" s="56" t="s">
        <v>1480</v>
      </c>
      <c r="Z20" s="18">
        <v>6</v>
      </c>
      <c r="AA20" s="18"/>
    </row>
    <row r="21" spans="1:33" x14ac:dyDescent="0.35">
      <c r="A21" s="40"/>
      <c r="B21" s="56" t="s">
        <v>1480</v>
      </c>
      <c r="C21" s="56" t="s">
        <v>1480</v>
      </c>
      <c r="D21" s="56" t="s">
        <v>1480</v>
      </c>
      <c r="E21" s="56" t="s">
        <v>1480</v>
      </c>
      <c r="F21" s="40"/>
      <c r="G21" s="56" t="s">
        <v>1480</v>
      </c>
      <c r="H21" s="56" t="s">
        <v>1480</v>
      </c>
      <c r="I21" s="56" t="s">
        <v>3283</v>
      </c>
      <c r="J21" s="56" t="s">
        <v>3284</v>
      </c>
      <c r="L21" s="56" t="s">
        <v>3285</v>
      </c>
      <c r="M21" s="56" t="s">
        <v>3286</v>
      </c>
      <c r="N21" s="56" t="s">
        <v>3287</v>
      </c>
      <c r="O21" s="56" t="s">
        <v>1480</v>
      </c>
      <c r="Q21" s="56" t="s">
        <v>1480</v>
      </c>
      <c r="R21" s="56" t="s">
        <v>1480</v>
      </c>
      <c r="S21" s="56" t="s">
        <v>3288</v>
      </c>
      <c r="T21" s="56" t="s">
        <v>3289</v>
      </c>
      <c r="V21" s="56" t="s">
        <v>1480</v>
      </c>
      <c r="W21" s="56" t="s">
        <v>1480</v>
      </c>
      <c r="X21" s="56" t="s">
        <v>1480</v>
      </c>
      <c r="Y21" s="56" t="s">
        <v>1480</v>
      </c>
      <c r="Z21" s="18">
        <v>5</v>
      </c>
      <c r="AA21" s="18"/>
    </row>
    <row r="22" spans="1:33" x14ac:dyDescent="0.35">
      <c r="A22" s="40">
        <v>3</v>
      </c>
      <c r="B22" s="56" t="s">
        <v>1480</v>
      </c>
      <c r="C22" s="56" t="s">
        <v>1480</v>
      </c>
      <c r="D22" s="56" t="s">
        <v>1480</v>
      </c>
      <c r="E22" s="56" t="s">
        <v>1480</v>
      </c>
      <c r="F22" s="40"/>
      <c r="G22" s="56" t="s">
        <v>1480</v>
      </c>
      <c r="H22" s="56" t="s">
        <v>1480</v>
      </c>
      <c r="I22" s="56" t="s">
        <v>3290</v>
      </c>
      <c r="J22" s="56" t="s">
        <v>3291</v>
      </c>
      <c r="L22" s="56" t="s">
        <v>3292</v>
      </c>
      <c r="M22" s="56" t="s">
        <v>3293</v>
      </c>
      <c r="N22" s="56" t="s">
        <v>1480</v>
      </c>
      <c r="O22" s="56" t="s">
        <v>1480</v>
      </c>
      <c r="Q22" s="56" t="s">
        <v>1480</v>
      </c>
      <c r="R22" s="56" t="s">
        <v>3294</v>
      </c>
      <c r="S22" s="56" t="s">
        <v>3295</v>
      </c>
      <c r="T22" s="56" t="s">
        <v>3296</v>
      </c>
      <c r="V22" s="56" t="s">
        <v>1480</v>
      </c>
      <c r="W22" s="56" t="s">
        <v>1480</v>
      </c>
      <c r="X22" s="56" t="s">
        <v>1480</v>
      </c>
      <c r="Y22" s="56" t="s">
        <v>1480</v>
      </c>
      <c r="Z22" s="18">
        <v>4</v>
      </c>
      <c r="AA22" s="18"/>
    </row>
    <row r="23" spans="1:33" x14ac:dyDescent="0.35">
      <c r="A23" s="40"/>
      <c r="B23" s="56" t="s">
        <v>1480</v>
      </c>
      <c r="C23" s="56" t="s">
        <v>1480</v>
      </c>
      <c r="D23" s="56" t="s">
        <v>1480</v>
      </c>
      <c r="E23" s="56" t="s">
        <v>1480</v>
      </c>
      <c r="F23" s="40"/>
      <c r="G23" s="56" t="s">
        <v>1480</v>
      </c>
      <c r="H23" s="56" t="s">
        <v>3297</v>
      </c>
      <c r="I23" s="56" t="s">
        <v>3298</v>
      </c>
      <c r="J23" s="56" t="s">
        <v>3299</v>
      </c>
      <c r="L23" s="56" t="s">
        <v>3300</v>
      </c>
      <c r="M23" s="56" t="s">
        <v>3301</v>
      </c>
      <c r="N23" s="56" t="s">
        <v>1480</v>
      </c>
      <c r="O23" s="56" t="s">
        <v>1480</v>
      </c>
      <c r="Q23" s="56" t="s">
        <v>1480</v>
      </c>
      <c r="R23" s="56" t="s">
        <v>2686</v>
      </c>
      <c r="S23" s="56" t="s">
        <v>2434</v>
      </c>
      <c r="T23" s="56" t="s">
        <v>3302</v>
      </c>
      <c r="V23" s="56" t="s">
        <v>1480</v>
      </c>
      <c r="W23" s="56" t="s">
        <v>1480</v>
      </c>
      <c r="X23" s="56" t="s">
        <v>1480</v>
      </c>
      <c r="Y23" s="56" t="s">
        <v>1480</v>
      </c>
      <c r="Z23" s="18">
        <v>3</v>
      </c>
      <c r="AA23" s="18"/>
    </row>
    <row r="24" spans="1:33" x14ac:dyDescent="0.35">
      <c r="A24" s="40"/>
      <c r="B24" s="56" t="s">
        <v>1480</v>
      </c>
      <c r="C24" s="56" t="s">
        <v>1480</v>
      </c>
      <c r="D24" s="56" t="s">
        <v>1480</v>
      </c>
      <c r="E24" s="56" t="s">
        <v>1480</v>
      </c>
      <c r="F24" s="40"/>
      <c r="G24" s="56" t="s">
        <v>1480</v>
      </c>
      <c r="H24" s="56" t="s">
        <v>1480</v>
      </c>
      <c r="I24" s="56" t="s">
        <v>3303</v>
      </c>
      <c r="J24" s="56" t="s">
        <v>3304</v>
      </c>
      <c r="L24" s="56" t="s">
        <v>3305</v>
      </c>
      <c r="M24" s="56" t="s">
        <v>3306</v>
      </c>
      <c r="N24" s="56" t="s">
        <v>3307</v>
      </c>
      <c r="O24" s="56" t="s">
        <v>1480</v>
      </c>
      <c r="Q24" s="56" t="s">
        <v>1480</v>
      </c>
      <c r="R24" s="56" t="s">
        <v>3308</v>
      </c>
      <c r="S24" s="56" t="s">
        <v>3309</v>
      </c>
      <c r="T24" s="56" t="s">
        <v>3310</v>
      </c>
      <c r="V24" s="56" t="s">
        <v>1480</v>
      </c>
      <c r="W24" s="56" t="s">
        <v>1480</v>
      </c>
      <c r="X24" s="56" t="s">
        <v>1480</v>
      </c>
      <c r="Y24" s="56" t="s">
        <v>1480</v>
      </c>
      <c r="Z24" s="18">
        <v>2</v>
      </c>
      <c r="AA24" s="18"/>
    </row>
    <row r="25" spans="1:33" x14ac:dyDescent="0.35">
      <c r="A25" s="40"/>
      <c r="B25" s="56" t="s">
        <v>1480</v>
      </c>
      <c r="C25" s="56" t="s">
        <v>1480</v>
      </c>
      <c r="D25" s="56" t="s">
        <v>1480</v>
      </c>
      <c r="E25" s="56" t="s">
        <v>1480</v>
      </c>
      <c r="F25" s="40"/>
      <c r="G25" s="56" t="s">
        <v>1480</v>
      </c>
      <c r="H25" s="56" t="s">
        <v>1480</v>
      </c>
      <c r="I25" s="56" t="s">
        <v>3311</v>
      </c>
      <c r="J25" s="56" t="s">
        <v>3312</v>
      </c>
      <c r="L25" s="56" t="s">
        <v>3313</v>
      </c>
      <c r="M25" s="56" t="s">
        <v>3314</v>
      </c>
      <c r="N25" s="56" t="s">
        <v>3315</v>
      </c>
      <c r="O25" s="56" t="s">
        <v>1480</v>
      </c>
      <c r="Q25" s="56" t="s">
        <v>1480</v>
      </c>
      <c r="R25" s="56" t="s">
        <v>3316</v>
      </c>
      <c r="S25" s="56" t="s">
        <v>3317</v>
      </c>
      <c r="T25" s="56" t="s">
        <v>3318</v>
      </c>
      <c r="V25" s="56" t="s">
        <v>1480</v>
      </c>
      <c r="W25" s="56" t="s">
        <v>1480</v>
      </c>
      <c r="X25" s="56" t="s">
        <v>1480</v>
      </c>
      <c r="Y25" s="56" t="s">
        <v>1480</v>
      </c>
      <c r="Z25" s="18">
        <v>1</v>
      </c>
      <c r="AA25" s="18"/>
    </row>
    <row r="26" spans="1:33"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row>
    <row r="27" spans="1:33" x14ac:dyDescent="0.35">
      <c r="A27" s="1"/>
      <c r="B27" s="1"/>
      <c r="C27" s="1"/>
      <c r="D27" s="1"/>
      <c r="E27" s="1"/>
      <c r="F27" s="1"/>
      <c r="G27" s="1"/>
      <c r="H27" s="1"/>
      <c r="I27" s="1"/>
      <c r="J27" s="1"/>
      <c r="L27" s="1"/>
      <c r="M27" s="1"/>
      <c r="N27" s="1"/>
      <c r="O27" s="1"/>
      <c r="Q27" s="1"/>
      <c r="AA27" s="128" t="s">
        <v>1606</v>
      </c>
      <c r="AB27" s="51" t="s">
        <v>1175</v>
      </c>
      <c r="AC27" s="128" t="s">
        <v>413</v>
      </c>
      <c r="AD27" s="129" t="s">
        <v>413</v>
      </c>
      <c r="AE27" s="50" t="s">
        <v>413</v>
      </c>
      <c r="AF27" s="130"/>
      <c r="AG27" s="131" t="s">
        <v>1636</v>
      </c>
    </row>
    <row r="28" spans="1:33" x14ac:dyDescent="0.35">
      <c r="AA28" s="128" t="s">
        <v>1606</v>
      </c>
      <c r="AB28" s="51" t="s">
        <v>1176</v>
      </c>
      <c r="AC28" s="128" t="s">
        <v>413</v>
      </c>
      <c r="AD28" s="129" t="s">
        <v>413</v>
      </c>
      <c r="AE28" s="50" t="s">
        <v>413</v>
      </c>
      <c r="AF28" s="130"/>
      <c r="AG28" s="131" t="s">
        <v>1636</v>
      </c>
    </row>
    <row r="29" spans="1:33" x14ac:dyDescent="0.35">
      <c r="AA29" s="128" t="s">
        <v>1606</v>
      </c>
      <c r="AB29" s="51" t="s">
        <v>1177</v>
      </c>
      <c r="AC29" s="128" t="s">
        <v>413</v>
      </c>
      <c r="AD29" s="129" t="s">
        <v>413</v>
      </c>
      <c r="AE29" s="50" t="s">
        <v>413</v>
      </c>
      <c r="AF29" s="130"/>
      <c r="AG29" s="131" t="s">
        <v>1636</v>
      </c>
    </row>
    <row r="30" spans="1:33" x14ac:dyDescent="0.35">
      <c r="AA30" s="128" t="s">
        <v>1606</v>
      </c>
      <c r="AB30" s="51" t="s">
        <v>1178</v>
      </c>
      <c r="AC30" s="128" t="s">
        <v>413</v>
      </c>
      <c r="AD30" s="129" t="s">
        <v>413</v>
      </c>
      <c r="AE30" s="50" t="s">
        <v>413</v>
      </c>
      <c r="AF30" s="130"/>
      <c r="AG30" s="131" t="s">
        <v>1636</v>
      </c>
    </row>
    <row r="31" spans="1:33" x14ac:dyDescent="0.35">
      <c r="AA31" s="128" t="s">
        <v>1607</v>
      </c>
      <c r="AB31" s="51" t="s">
        <v>1179</v>
      </c>
      <c r="AC31" s="128" t="s">
        <v>413</v>
      </c>
      <c r="AD31" s="129" t="s">
        <v>413</v>
      </c>
      <c r="AE31" s="50" t="s">
        <v>413</v>
      </c>
      <c r="AF31" s="130"/>
      <c r="AG31" s="131" t="s">
        <v>1636</v>
      </c>
    </row>
    <row r="32" spans="1:33" x14ac:dyDescent="0.35">
      <c r="AA32" s="128" t="s">
        <v>1607</v>
      </c>
      <c r="AB32" s="51" t="s">
        <v>1180</v>
      </c>
      <c r="AC32" s="128" t="s">
        <v>413</v>
      </c>
      <c r="AD32" s="129" t="s">
        <v>413</v>
      </c>
      <c r="AE32" s="50" t="s">
        <v>413</v>
      </c>
      <c r="AF32" s="130"/>
      <c r="AG32" s="131" t="s">
        <v>1636</v>
      </c>
    </row>
    <row r="33" spans="27:33" x14ac:dyDescent="0.35">
      <c r="AA33" s="128" t="s">
        <v>1607</v>
      </c>
      <c r="AB33" s="51" t="s">
        <v>1181</v>
      </c>
      <c r="AC33" s="128" t="s">
        <v>413</v>
      </c>
      <c r="AD33" s="129" t="s">
        <v>413</v>
      </c>
      <c r="AE33" s="50" t="s">
        <v>413</v>
      </c>
      <c r="AF33" s="130"/>
      <c r="AG33" s="131" t="s">
        <v>1636</v>
      </c>
    </row>
    <row r="34" spans="27:33" x14ac:dyDescent="0.35">
      <c r="AA34" s="128" t="s">
        <v>1607</v>
      </c>
      <c r="AB34" s="51" t="s">
        <v>1182</v>
      </c>
      <c r="AC34" s="128" t="s">
        <v>413</v>
      </c>
      <c r="AD34" s="129" t="s">
        <v>413</v>
      </c>
      <c r="AE34" s="50" t="s">
        <v>413</v>
      </c>
      <c r="AF34" s="130"/>
      <c r="AG34" s="131" t="s">
        <v>1636</v>
      </c>
    </row>
    <row r="35" spans="27:33" x14ac:dyDescent="0.35">
      <c r="AA35" s="128" t="s">
        <v>1608</v>
      </c>
      <c r="AB35" s="51" t="s">
        <v>1183</v>
      </c>
      <c r="AC35" s="128" t="s">
        <v>413</v>
      </c>
      <c r="AD35" s="129" t="s">
        <v>413</v>
      </c>
      <c r="AE35" s="50" t="s">
        <v>413</v>
      </c>
      <c r="AF35" s="130"/>
      <c r="AG35" s="131" t="s">
        <v>1636</v>
      </c>
    </row>
    <row r="36" spans="27:33" x14ac:dyDescent="0.35">
      <c r="AA36" s="128" t="s">
        <v>1608</v>
      </c>
      <c r="AB36" s="51" t="s">
        <v>1184</v>
      </c>
      <c r="AC36" s="128" t="s">
        <v>413</v>
      </c>
      <c r="AD36" s="129" t="s">
        <v>413</v>
      </c>
      <c r="AE36" s="50" t="s">
        <v>413</v>
      </c>
      <c r="AF36" s="130"/>
      <c r="AG36" s="131" t="s">
        <v>1636</v>
      </c>
    </row>
    <row r="37" spans="27:33" x14ac:dyDescent="0.35">
      <c r="AA37" s="128" t="s">
        <v>1608</v>
      </c>
      <c r="AB37" s="51" t="s">
        <v>1185</v>
      </c>
      <c r="AC37" s="128" t="s">
        <v>413</v>
      </c>
      <c r="AD37" s="129" t="s">
        <v>413</v>
      </c>
      <c r="AE37" s="50" t="s">
        <v>413</v>
      </c>
      <c r="AF37" s="130"/>
      <c r="AG37" s="131" t="s">
        <v>1636</v>
      </c>
    </row>
    <row r="38" spans="27:33" x14ac:dyDescent="0.35">
      <c r="AA38" s="128" t="s">
        <v>1608</v>
      </c>
      <c r="AB38" s="51" t="s">
        <v>1186</v>
      </c>
      <c r="AC38" s="128" t="s">
        <v>413</v>
      </c>
      <c r="AD38" s="129" t="s">
        <v>413</v>
      </c>
      <c r="AE38" s="50" t="s">
        <v>413</v>
      </c>
      <c r="AF38" s="130"/>
      <c r="AG38" s="131" t="s">
        <v>1636</v>
      </c>
    </row>
    <row r="39" spans="27:33" x14ac:dyDescent="0.35">
      <c r="AA39" s="128" t="s">
        <v>1609</v>
      </c>
      <c r="AB39" s="51" t="s">
        <v>1187</v>
      </c>
      <c r="AC39" s="128" t="s">
        <v>413</v>
      </c>
      <c r="AD39" s="129" t="s">
        <v>413</v>
      </c>
      <c r="AE39" s="50" t="s">
        <v>413</v>
      </c>
      <c r="AF39" s="130"/>
      <c r="AG39" s="131" t="s">
        <v>1636</v>
      </c>
    </row>
    <row r="40" spans="27:33" x14ac:dyDescent="0.35">
      <c r="AA40" s="128" t="s">
        <v>1609</v>
      </c>
      <c r="AB40" s="51" t="s">
        <v>1188</v>
      </c>
      <c r="AC40" s="128" t="s">
        <v>413</v>
      </c>
      <c r="AD40" s="129" t="s">
        <v>413</v>
      </c>
      <c r="AE40" s="50" t="s">
        <v>413</v>
      </c>
      <c r="AF40" s="130"/>
      <c r="AG40" s="131" t="s">
        <v>1636</v>
      </c>
    </row>
    <row r="41" spans="27:33" x14ac:dyDescent="0.35">
      <c r="AA41" s="128" t="s">
        <v>1609</v>
      </c>
      <c r="AB41" s="51" t="s">
        <v>1189</v>
      </c>
      <c r="AC41" s="128" t="s">
        <v>413</v>
      </c>
      <c r="AD41" s="129" t="s">
        <v>413</v>
      </c>
      <c r="AE41" s="50" t="s">
        <v>413</v>
      </c>
      <c r="AF41" s="130"/>
      <c r="AG41" s="131" t="s">
        <v>1636</v>
      </c>
    </row>
    <row r="42" spans="27:33" x14ac:dyDescent="0.35">
      <c r="AA42" s="128" t="s">
        <v>1609</v>
      </c>
      <c r="AB42" s="51" t="s">
        <v>1190</v>
      </c>
      <c r="AC42" s="128" t="s">
        <v>413</v>
      </c>
      <c r="AD42" s="129" t="s">
        <v>413</v>
      </c>
      <c r="AE42" s="50" t="s">
        <v>413</v>
      </c>
      <c r="AF42" s="130"/>
      <c r="AG42" s="131" t="s">
        <v>1636</v>
      </c>
    </row>
    <row r="43" spans="27:33" x14ac:dyDescent="0.35">
      <c r="AA43" s="128" t="s">
        <v>1610</v>
      </c>
      <c r="AB43" s="51" t="s">
        <v>1191</v>
      </c>
      <c r="AC43" s="128" t="s">
        <v>413</v>
      </c>
      <c r="AD43" s="129" t="s">
        <v>413</v>
      </c>
      <c r="AE43" s="50" t="s">
        <v>413</v>
      </c>
      <c r="AF43" s="130"/>
      <c r="AG43" s="131" t="s">
        <v>1636</v>
      </c>
    </row>
    <row r="44" spans="27:33" x14ac:dyDescent="0.35">
      <c r="AA44" s="128" t="s">
        <v>1610</v>
      </c>
      <c r="AB44" s="51" t="s">
        <v>1192</v>
      </c>
      <c r="AC44" s="128" t="s">
        <v>413</v>
      </c>
      <c r="AD44" s="129" t="s">
        <v>413</v>
      </c>
      <c r="AE44" s="50" t="s">
        <v>413</v>
      </c>
      <c r="AF44" s="130"/>
      <c r="AG44" s="131" t="s">
        <v>1636</v>
      </c>
    </row>
    <row r="45" spans="27:33" x14ac:dyDescent="0.35">
      <c r="AA45" s="128" t="s">
        <v>1610</v>
      </c>
      <c r="AB45" s="51" t="s">
        <v>1193</v>
      </c>
      <c r="AC45" s="128" t="s">
        <v>413</v>
      </c>
      <c r="AD45" s="129" t="s">
        <v>413</v>
      </c>
      <c r="AE45" s="50" t="s">
        <v>413</v>
      </c>
      <c r="AF45" s="130"/>
      <c r="AG45" s="131" t="s">
        <v>1636</v>
      </c>
    </row>
    <row r="46" spans="27:33" x14ac:dyDescent="0.35">
      <c r="AA46" s="128" t="s">
        <v>1610</v>
      </c>
      <c r="AB46" s="51" t="s">
        <v>1194</v>
      </c>
      <c r="AC46" s="128" t="s">
        <v>413</v>
      </c>
      <c r="AD46" s="129" t="s">
        <v>413</v>
      </c>
      <c r="AE46" s="50" t="s">
        <v>413</v>
      </c>
      <c r="AF46" s="130"/>
      <c r="AG46" s="131" t="s">
        <v>1636</v>
      </c>
    </row>
    <row r="47" spans="27:33" x14ac:dyDescent="0.35">
      <c r="AA47" s="128" t="s">
        <v>1611</v>
      </c>
      <c r="AB47" s="51" t="s">
        <v>1195</v>
      </c>
      <c r="AC47" s="128" t="s">
        <v>413</v>
      </c>
      <c r="AD47" s="129" t="s">
        <v>413</v>
      </c>
      <c r="AE47" s="50" t="s">
        <v>413</v>
      </c>
      <c r="AF47" s="130"/>
      <c r="AG47" s="131" t="s">
        <v>1636</v>
      </c>
    </row>
    <row r="48" spans="27:33" x14ac:dyDescent="0.35">
      <c r="AA48" s="128" t="s">
        <v>1611</v>
      </c>
      <c r="AB48" s="51" t="s">
        <v>1196</v>
      </c>
      <c r="AC48" s="128" t="s">
        <v>413</v>
      </c>
      <c r="AD48" s="129" t="s">
        <v>413</v>
      </c>
      <c r="AE48" s="50" t="s">
        <v>413</v>
      </c>
      <c r="AF48" s="130"/>
      <c r="AG48" s="131" t="s">
        <v>1636</v>
      </c>
    </row>
    <row r="49" spans="27:33" x14ac:dyDescent="0.35">
      <c r="AA49" s="128" t="s">
        <v>1611</v>
      </c>
      <c r="AB49" s="51" t="s">
        <v>1197</v>
      </c>
      <c r="AC49" s="128" t="s">
        <v>413</v>
      </c>
      <c r="AD49" s="129" t="s">
        <v>413</v>
      </c>
      <c r="AE49" s="50" t="s">
        <v>413</v>
      </c>
      <c r="AF49" s="130"/>
      <c r="AG49" s="131" t="s">
        <v>1636</v>
      </c>
    </row>
    <row r="50" spans="27:33" x14ac:dyDescent="0.35">
      <c r="AA50" s="128" t="s">
        <v>1611</v>
      </c>
      <c r="AB50" s="51" t="s">
        <v>1198</v>
      </c>
      <c r="AC50" s="128" t="s">
        <v>413</v>
      </c>
      <c r="AD50" s="129" t="s">
        <v>413</v>
      </c>
      <c r="AE50" s="50" t="s">
        <v>413</v>
      </c>
      <c r="AF50" s="130"/>
      <c r="AG50" s="131" t="s">
        <v>1636</v>
      </c>
    </row>
    <row r="51" spans="27:33" x14ac:dyDescent="0.35">
      <c r="AA51" s="128" t="s">
        <v>1612</v>
      </c>
      <c r="AB51" s="51" t="s">
        <v>1199</v>
      </c>
      <c r="AC51" s="128" t="s">
        <v>413</v>
      </c>
      <c r="AD51" s="129" t="s">
        <v>413</v>
      </c>
      <c r="AE51" s="50" t="s">
        <v>413</v>
      </c>
      <c r="AF51" s="130"/>
      <c r="AG51" s="131" t="s">
        <v>1636</v>
      </c>
    </row>
    <row r="52" spans="27:33" x14ac:dyDescent="0.35">
      <c r="AA52" s="128" t="s">
        <v>1612</v>
      </c>
      <c r="AB52" s="51" t="s">
        <v>1200</v>
      </c>
      <c r="AC52" s="128" t="s">
        <v>413</v>
      </c>
      <c r="AD52" s="129" t="s">
        <v>413</v>
      </c>
      <c r="AE52" s="50" t="s">
        <v>413</v>
      </c>
      <c r="AF52" s="130"/>
      <c r="AG52" s="131" t="s">
        <v>1636</v>
      </c>
    </row>
    <row r="53" spans="27:33" x14ac:dyDescent="0.35">
      <c r="AA53" s="128" t="s">
        <v>1612</v>
      </c>
      <c r="AB53" s="51" t="s">
        <v>1201</v>
      </c>
      <c r="AC53" s="128" t="s">
        <v>413</v>
      </c>
      <c r="AD53" s="129" t="s">
        <v>413</v>
      </c>
      <c r="AE53" s="50" t="s">
        <v>413</v>
      </c>
      <c r="AF53" s="130"/>
      <c r="AG53" s="131" t="s">
        <v>1636</v>
      </c>
    </row>
    <row r="54" spans="27:33" x14ac:dyDescent="0.35">
      <c r="AA54" s="128" t="s">
        <v>1612</v>
      </c>
      <c r="AB54" s="51" t="s">
        <v>1202</v>
      </c>
      <c r="AC54" s="128" t="s">
        <v>413</v>
      </c>
      <c r="AD54" s="129" t="s">
        <v>413</v>
      </c>
      <c r="AE54" s="50" t="s">
        <v>413</v>
      </c>
      <c r="AF54" s="130"/>
      <c r="AG54" s="131" t="s">
        <v>1636</v>
      </c>
    </row>
    <row r="55" spans="27:33" x14ac:dyDescent="0.35">
      <c r="AA55" s="128" t="s">
        <v>1613</v>
      </c>
      <c r="AB55" s="51" t="s">
        <v>1203</v>
      </c>
      <c r="AC55" s="128" t="s">
        <v>413</v>
      </c>
      <c r="AD55" s="129" t="s">
        <v>413</v>
      </c>
      <c r="AE55" s="50" t="s">
        <v>413</v>
      </c>
      <c r="AF55" s="130"/>
      <c r="AG55" s="131" t="s">
        <v>1636</v>
      </c>
    </row>
    <row r="56" spans="27:33" x14ac:dyDescent="0.35">
      <c r="AA56" s="128" t="s">
        <v>1613</v>
      </c>
      <c r="AB56" s="51" t="s">
        <v>1204</v>
      </c>
      <c r="AC56" s="128" t="s">
        <v>413</v>
      </c>
      <c r="AD56" s="129" t="s">
        <v>413</v>
      </c>
      <c r="AE56" s="50" t="s">
        <v>413</v>
      </c>
      <c r="AF56" s="130"/>
      <c r="AG56" s="131" t="s">
        <v>1636</v>
      </c>
    </row>
    <row r="57" spans="27:33" x14ac:dyDescent="0.35">
      <c r="AA57" s="128" t="s">
        <v>1613</v>
      </c>
      <c r="AB57" s="51" t="s">
        <v>1205</v>
      </c>
      <c r="AC57" s="128" t="s">
        <v>413</v>
      </c>
      <c r="AD57" s="129" t="s">
        <v>413</v>
      </c>
      <c r="AE57" s="50" t="s">
        <v>413</v>
      </c>
      <c r="AF57" s="130"/>
      <c r="AG57" s="131" t="s">
        <v>1636</v>
      </c>
    </row>
    <row r="58" spans="27:33" x14ac:dyDescent="0.35">
      <c r="AA58" s="128" t="s">
        <v>1613</v>
      </c>
      <c r="AB58" s="51" t="s">
        <v>1206</v>
      </c>
      <c r="AC58" s="128" t="s">
        <v>413</v>
      </c>
      <c r="AD58" s="129" t="s">
        <v>413</v>
      </c>
      <c r="AE58" s="50" t="s">
        <v>413</v>
      </c>
      <c r="AF58" s="130"/>
      <c r="AG58" s="131" t="s">
        <v>1636</v>
      </c>
    </row>
    <row r="59" spans="27:33" x14ac:dyDescent="0.35">
      <c r="AA59" s="128" t="s">
        <v>1614</v>
      </c>
      <c r="AB59" s="51" t="s">
        <v>1207</v>
      </c>
      <c r="AC59" s="128" t="s">
        <v>413</v>
      </c>
      <c r="AD59" s="129" t="s">
        <v>413</v>
      </c>
      <c r="AE59" s="50" t="s">
        <v>413</v>
      </c>
      <c r="AF59" s="130"/>
      <c r="AG59" s="131" t="s">
        <v>1636</v>
      </c>
    </row>
    <row r="60" spans="27:33" x14ac:dyDescent="0.35">
      <c r="AA60" s="128" t="s">
        <v>1614</v>
      </c>
      <c r="AB60" s="51" t="s">
        <v>1208</v>
      </c>
      <c r="AC60" s="128" t="s">
        <v>413</v>
      </c>
      <c r="AD60" s="129" t="s">
        <v>413</v>
      </c>
      <c r="AE60" s="50" t="s">
        <v>413</v>
      </c>
      <c r="AF60" s="130"/>
      <c r="AG60" s="131" t="s">
        <v>1636</v>
      </c>
    </row>
    <row r="61" spans="27:33" x14ac:dyDescent="0.35">
      <c r="AA61" s="128" t="s">
        <v>1614</v>
      </c>
      <c r="AB61" s="51" t="s">
        <v>1209</v>
      </c>
      <c r="AC61" s="128" t="s">
        <v>413</v>
      </c>
      <c r="AD61" s="129" t="s">
        <v>413</v>
      </c>
      <c r="AE61" s="50" t="s">
        <v>413</v>
      </c>
      <c r="AF61" s="130"/>
      <c r="AG61" s="131" t="s">
        <v>1636</v>
      </c>
    </row>
    <row r="62" spans="27:33" x14ac:dyDescent="0.35">
      <c r="AA62" s="128" t="s">
        <v>1614</v>
      </c>
      <c r="AB62" s="51" t="s">
        <v>1210</v>
      </c>
      <c r="AC62" s="128" t="s">
        <v>413</v>
      </c>
      <c r="AD62" s="129" t="s">
        <v>413</v>
      </c>
      <c r="AE62" s="50" t="s">
        <v>413</v>
      </c>
      <c r="AF62" s="130"/>
      <c r="AG62" s="131" t="s">
        <v>1636</v>
      </c>
    </row>
    <row r="63" spans="27:33" x14ac:dyDescent="0.35">
      <c r="AA63" s="128" t="s">
        <v>1615</v>
      </c>
      <c r="AB63" s="51" t="s">
        <v>1211</v>
      </c>
      <c r="AC63" s="128" t="s">
        <v>413</v>
      </c>
      <c r="AD63" s="129" t="s">
        <v>413</v>
      </c>
      <c r="AE63" s="50" t="s">
        <v>413</v>
      </c>
      <c r="AF63" s="130"/>
      <c r="AG63" s="131" t="s">
        <v>1636</v>
      </c>
    </row>
    <row r="64" spans="27:33" x14ac:dyDescent="0.35">
      <c r="AA64" s="128" t="s">
        <v>1615</v>
      </c>
      <c r="AB64" s="51" t="s">
        <v>1212</v>
      </c>
      <c r="AC64" s="128" t="s">
        <v>413</v>
      </c>
      <c r="AD64" s="129" t="s">
        <v>413</v>
      </c>
      <c r="AE64" s="50" t="s">
        <v>413</v>
      </c>
      <c r="AF64" s="130"/>
      <c r="AG64" s="131" t="s">
        <v>1636</v>
      </c>
    </row>
    <row r="65" spans="27:33" x14ac:dyDescent="0.35">
      <c r="AA65" s="128" t="s">
        <v>1615</v>
      </c>
      <c r="AB65" s="51" t="s">
        <v>1213</v>
      </c>
      <c r="AC65" s="128" t="s">
        <v>413</v>
      </c>
      <c r="AD65" s="129" t="s">
        <v>413</v>
      </c>
      <c r="AE65" s="50" t="s">
        <v>413</v>
      </c>
      <c r="AF65" s="130"/>
      <c r="AG65" s="131" t="s">
        <v>1636</v>
      </c>
    </row>
    <row r="66" spans="27:33" x14ac:dyDescent="0.35">
      <c r="AA66" s="128" t="s">
        <v>1615</v>
      </c>
      <c r="AB66" s="51" t="s">
        <v>1214</v>
      </c>
      <c r="AC66" s="128" t="s">
        <v>413</v>
      </c>
      <c r="AD66" s="129" t="s">
        <v>413</v>
      </c>
      <c r="AE66" s="50" t="s">
        <v>413</v>
      </c>
      <c r="AF66" s="130"/>
      <c r="AG66" s="131" t="s">
        <v>1636</v>
      </c>
    </row>
    <row r="67" spans="27:33" x14ac:dyDescent="0.35">
      <c r="AA67" s="128" t="s">
        <v>1616</v>
      </c>
      <c r="AB67" s="51" t="s">
        <v>1215</v>
      </c>
      <c r="AC67" s="128" t="s">
        <v>413</v>
      </c>
      <c r="AD67" s="129" t="s">
        <v>413</v>
      </c>
      <c r="AE67" s="50" t="s">
        <v>413</v>
      </c>
      <c r="AF67" s="130"/>
      <c r="AG67" s="131" t="s">
        <v>1636</v>
      </c>
    </row>
    <row r="68" spans="27:33" x14ac:dyDescent="0.35">
      <c r="AA68" s="128" t="s">
        <v>1616</v>
      </c>
      <c r="AB68" s="51" t="s">
        <v>1216</v>
      </c>
      <c r="AC68" s="128" t="s">
        <v>413</v>
      </c>
      <c r="AD68" s="129" t="s">
        <v>413</v>
      </c>
      <c r="AE68" s="50" t="s">
        <v>413</v>
      </c>
      <c r="AF68" s="130"/>
      <c r="AG68" s="131" t="s">
        <v>1636</v>
      </c>
    </row>
    <row r="69" spans="27:33" x14ac:dyDescent="0.35">
      <c r="AA69" s="128" t="s">
        <v>1616</v>
      </c>
      <c r="AB69" s="51" t="s">
        <v>1217</v>
      </c>
      <c r="AC69" s="128" t="s">
        <v>413</v>
      </c>
      <c r="AD69" s="129" t="s">
        <v>413</v>
      </c>
      <c r="AE69" s="50" t="s">
        <v>413</v>
      </c>
      <c r="AF69" s="130"/>
      <c r="AG69" s="131" t="s">
        <v>1636</v>
      </c>
    </row>
    <row r="70" spans="27:33" x14ac:dyDescent="0.35">
      <c r="AA70" s="128" t="s">
        <v>1616</v>
      </c>
      <c r="AB70" s="51" t="s">
        <v>1218</v>
      </c>
      <c r="AC70" s="128" t="s">
        <v>413</v>
      </c>
      <c r="AD70" s="129" t="s">
        <v>413</v>
      </c>
      <c r="AE70" s="50" t="s">
        <v>413</v>
      </c>
      <c r="AF70" s="130"/>
      <c r="AG70" s="131" t="s">
        <v>1636</v>
      </c>
    </row>
    <row r="71" spans="27:33" x14ac:dyDescent="0.35">
      <c r="AA71" s="128" t="s">
        <v>1617</v>
      </c>
      <c r="AB71" s="51" t="s">
        <v>1219</v>
      </c>
      <c r="AC71" s="128" t="s">
        <v>413</v>
      </c>
      <c r="AD71" s="129" t="s">
        <v>413</v>
      </c>
      <c r="AE71" s="50" t="s">
        <v>413</v>
      </c>
      <c r="AF71" s="130"/>
      <c r="AG71" s="131" t="s">
        <v>1636</v>
      </c>
    </row>
    <row r="72" spans="27:33" x14ac:dyDescent="0.35">
      <c r="AA72" s="128" t="s">
        <v>1617</v>
      </c>
      <c r="AB72" s="51" t="s">
        <v>1220</v>
      </c>
      <c r="AC72" s="128" t="s">
        <v>413</v>
      </c>
      <c r="AD72" s="129" t="s">
        <v>413</v>
      </c>
      <c r="AE72" s="50" t="s">
        <v>413</v>
      </c>
      <c r="AF72" s="130"/>
      <c r="AG72" s="131" t="s">
        <v>1636</v>
      </c>
    </row>
    <row r="73" spans="27:33" x14ac:dyDescent="0.35">
      <c r="AA73" s="128" t="s">
        <v>1617</v>
      </c>
      <c r="AB73" s="51" t="s">
        <v>1221</v>
      </c>
      <c r="AC73" s="128" t="s">
        <v>413</v>
      </c>
      <c r="AD73" s="129" t="s">
        <v>413</v>
      </c>
      <c r="AE73" s="50" t="s">
        <v>413</v>
      </c>
      <c r="AF73" s="130"/>
      <c r="AG73" s="131" t="s">
        <v>1636</v>
      </c>
    </row>
    <row r="74" spans="27:33" x14ac:dyDescent="0.35">
      <c r="AA74" s="128" t="s">
        <v>1617</v>
      </c>
      <c r="AB74" s="51" t="s">
        <v>1222</v>
      </c>
      <c r="AC74" s="128" t="s">
        <v>413</v>
      </c>
      <c r="AD74" s="129" t="s">
        <v>413</v>
      </c>
      <c r="AE74" s="50" t="s">
        <v>413</v>
      </c>
      <c r="AF74" s="130"/>
      <c r="AG74" s="131" t="s">
        <v>1636</v>
      </c>
    </row>
    <row r="75" spans="27:33" x14ac:dyDescent="0.35">
      <c r="AA75" s="128" t="s">
        <v>1618</v>
      </c>
      <c r="AB75" s="51" t="s">
        <v>1223</v>
      </c>
      <c r="AC75" s="128" t="s">
        <v>413</v>
      </c>
      <c r="AD75" s="129" t="s">
        <v>413</v>
      </c>
      <c r="AE75" s="50" t="s">
        <v>413</v>
      </c>
      <c r="AF75" s="130"/>
      <c r="AG75" s="131" t="s">
        <v>1636</v>
      </c>
    </row>
    <row r="76" spans="27:33" x14ac:dyDescent="0.35">
      <c r="AA76" s="128" t="s">
        <v>1618</v>
      </c>
      <c r="AB76" s="51" t="s">
        <v>1224</v>
      </c>
      <c r="AC76" s="128" t="s">
        <v>413</v>
      </c>
      <c r="AD76" s="129" t="s">
        <v>413</v>
      </c>
      <c r="AE76" s="50" t="s">
        <v>413</v>
      </c>
      <c r="AF76" s="130"/>
      <c r="AG76" s="131" t="s">
        <v>1636</v>
      </c>
    </row>
    <row r="77" spans="27:33" x14ac:dyDescent="0.35">
      <c r="AA77" s="128" t="s">
        <v>1618</v>
      </c>
      <c r="AB77" s="51" t="s">
        <v>1225</v>
      </c>
      <c r="AC77" s="128" t="s">
        <v>413</v>
      </c>
      <c r="AD77" s="129" t="s">
        <v>413</v>
      </c>
      <c r="AE77" s="50" t="s">
        <v>413</v>
      </c>
      <c r="AF77" s="130"/>
      <c r="AG77" s="131" t="s">
        <v>1636</v>
      </c>
    </row>
    <row r="78" spans="27:33" x14ac:dyDescent="0.35">
      <c r="AA78" s="128" t="s">
        <v>1618</v>
      </c>
      <c r="AB78" s="51" t="s">
        <v>1226</v>
      </c>
      <c r="AC78" s="128" t="s">
        <v>413</v>
      </c>
      <c r="AD78" s="129" t="s">
        <v>413</v>
      </c>
      <c r="AE78" s="50" t="s">
        <v>413</v>
      </c>
      <c r="AF78" s="130"/>
      <c r="AG78" s="131" t="s">
        <v>1636</v>
      </c>
    </row>
    <row r="79" spans="27:33" x14ac:dyDescent="0.35">
      <c r="AA79" s="128" t="s">
        <v>1619</v>
      </c>
      <c r="AB79" s="51" t="s">
        <v>1227</v>
      </c>
      <c r="AC79" s="128" t="s">
        <v>413</v>
      </c>
      <c r="AD79" s="129" t="s">
        <v>413</v>
      </c>
      <c r="AE79" s="50" t="s">
        <v>413</v>
      </c>
      <c r="AF79" s="130"/>
      <c r="AG79" s="131" t="s">
        <v>1636</v>
      </c>
    </row>
    <row r="80" spans="27:33" x14ac:dyDescent="0.35">
      <c r="AA80" s="128" t="s">
        <v>1619</v>
      </c>
      <c r="AB80" s="51" t="s">
        <v>1228</v>
      </c>
      <c r="AC80" s="128" t="s">
        <v>413</v>
      </c>
      <c r="AD80" s="129" t="s">
        <v>413</v>
      </c>
      <c r="AE80" s="50" t="s">
        <v>413</v>
      </c>
      <c r="AF80" s="130"/>
      <c r="AG80" s="131" t="s">
        <v>1636</v>
      </c>
    </row>
    <row r="81" spans="27:33" x14ac:dyDescent="0.35">
      <c r="AA81" s="128" t="s">
        <v>1619</v>
      </c>
      <c r="AB81" s="51" t="s">
        <v>1229</v>
      </c>
      <c r="AC81" s="128" t="s">
        <v>413</v>
      </c>
      <c r="AD81" s="129" t="s">
        <v>413</v>
      </c>
      <c r="AE81" s="50" t="s">
        <v>413</v>
      </c>
      <c r="AF81" s="130"/>
      <c r="AG81" s="131" t="s">
        <v>1636</v>
      </c>
    </row>
    <row r="82" spans="27:33" x14ac:dyDescent="0.35">
      <c r="AA82" s="128" t="s">
        <v>1619</v>
      </c>
      <c r="AB82" s="51" t="s">
        <v>1230</v>
      </c>
      <c r="AC82" s="128" t="s">
        <v>413</v>
      </c>
      <c r="AD82" s="129" t="s">
        <v>413</v>
      </c>
      <c r="AE82" s="50" t="s">
        <v>413</v>
      </c>
      <c r="AF82" s="130"/>
      <c r="AG82" s="131" t="s">
        <v>1636</v>
      </c>
    </row>
    <row r="83" spans="27:33" x14ac:dyDescent="0.35">
      <c r="AA83" s="128" t="s">
        <v>1620</v>
      </c>
      <c r="AB83" s="51" t="s">
        <v>1231</v>
      </c>
      <c r="AC83" s="128" t="s">
        <v>413</v>
      </c>
      <c r="AD83" s="129" t="s">
        <v>413</v>
      </c>
      <c r="AE83" s="50" t="s">
        <v>413</v>
      </c>
      <c r="AF83" s="130"/>
      <c r="AG83" s="131" t="s">
        <v>1636</v>
      </c>
    </row>
    <row r="84" spans="27:33" x14ac:dyDescent="0.35">
      <c r="AA84" s="128" t="s">
        <v>1620</v>
      </c>
      <c r="AB84" s="51" t="s">
        <v>1232</v>
      </c>
      <c r="AC84" s="128" t="s">
        <v>413</v>
      </c>
      <c r="AD84" s="129" t="s">
        <v>413</v>
      </c>
      <c r="AE84" s="50" t="s">
        <v>413</v>
      </c>
      <c r="AF84" s="130"/>
      <c r="AG84" s="131" t="s">
        <v>1636</v>
      </c>
    </row>
    <row r="85" spans="27:33" x14ac:dyDescent="0.35">
      <c r="AA85" s="128" t="s">
        <v>1620</v>
      </c>
      <c r="AB85" s="51" t="s">
        <v>1233</v>
      </c>
      <c r="AC85" s="128" t="s">
        <v>413</v>
      </c>
      <c r="AD85" s="129" t="s">
        <v>413</v>
      </c>
      <c r="AE85" s="50" t="s">
        <v>413</v>
      </c>
      <c r="AF85" s="130"/>
      <c r="AG85" s="131" t="s">
        <v>1636</v>
      </c>
    </row>
    <row r="86" spans="27:33" x14ac:dyDescent="0.35">
      <c r="AA86" s="128" t="s">
        <v>1620</v>
      </c>
      <c r="AB86" s="51" t="s">
        <v>1234</v>
      </c>
      <c r="AC86" s="128" t="s">
        <v>413</v>
      </c>
      <c r="AD86" s="129" t="s">
        <v>413</v>
      </c>
      <c r="AE86" s="50" t="s">
        <v>413</v>
      </c>
      <c r="AF86" s="130"/>
      <c r="AG86" s="131" t="s">
        <v>1636</v>
      </c>
    </row>
    <row r="87" spans="27:33" x14ac:dyDescent="0.35">
      <c r="AA87" s="128" t="s">
        <v>1621</v>
      </c>
      <c r="AB87" s="51" t="s">
        <v>1235</v>
      </c>
      <c r="AC87" s="128" t="s">
        <v>413</v>
      </c>
      <c r="AD87" s="129" t="s">
        <v>413</v>
      </c>
      <c r="AE87" s="50" t="s">
        <v>413</v>
      </c>
      <c r="AF87" s="130"/>
      <c r="AG87" s="131" t="s">
        <v>1636</v>
      </c>
    </row>
    <row r="88" spans="27:33" x14ac:dyDescent="0.35">
      <c r="AA88" s="128" t="s">
        <v>1621</v>
      </c>
      <c r="AB88" s="51" t="s">
        <v>1236</v>
      </c>
      <c r="AC88" s="128" t="s">
        <v>413</v>
      </c>
      <c r="AD88" s="129" t="s">
        <v>413</v>
      </c>
      <c r="AE88" s="50" t="s">
        <v>413</v>
      </c>
      <c r="AF88" s="130"/>
      <c r="AG88" s="131" t="s">
        <v>1636</v>
      </c>
    </row>
    <row r="89" spans="27:33" x14ac:dyDescent="0.35">
      <c r="AA89" s="128" t="s">
        <v>1621</v>
      </c>
      <c r="AB89" s="51" t="s">
        <v>1237</v>
      </c>
      <c r="AC89" s="128" t="s">
        <v>413</v>
      </c>
      <c r="AD89" s="129" t="s">
        <v>413</v>
      </c>
      <c r="AE89" s="50" t="s">
        <v>413</v>
      </c>
      <c r="AF89" s="130"/>
      <c r="AG89" s="131" t="s">
        <v>1636</v>
      </c>
    </row>
    <row r="90" spans="27:33" x14ac:dyDescent="0.35">
      <c r="AA90" s="128" t="s">
        <v>1621</v>
      </c>
      <c r="AB90" s="51" t="s">
        <v>1238</v>
      </c>
      <c r="AC90" s="128" t="s">
        <v>413</v>
      </c>
      <c r="AD90" s="129" t="s">
        <v>413</v>
      </c>
      <c r="AE90" s="50" t="s">
        <v>413</v>
      </c>
      <c r="AF90" s="130"/>
      <c r="AG90" s="131" t="s">
        <v>1636</v>
      </c>
    </row>
    <row r="91" spans="27:33" x14ac:dyDescent="0.35">
      <c r="AA91" s="128" t="s">
        <v>1622</v>
      </c>
      <c r="AB91" s="51" t="s">
        <v>1239</v>
      </c>
      <c r="AC91" s="128" t="s">
        <v>413</v>
      </c>
      <c r="AD91" s="129" t="s">
        <v>413</v>
      </c>
      <c r="AE91" s="50" t="s">
        <v>413</v>
      </c>
      <c r="AF91" s="130"/>
      <c r="AG91" s="131" t="s">
        <v>1636</v>
      </c>
    </row>
    <row r="92" spans="27:33" x14ac:dyDescent="0.35">
      <c r="AA92" s="128" t="s">
        <v>1622</v>
      </c>
      <c r="AB92" s="51" t="s">
        <v>1240</v>
      </c>
      <c r="AC92" s="128" t="s">
        <v>413</v>
      </c>
      <c r="AD92" s="129" t="s">
        <v>413</v>
      </c>
      <c r="AE92" s="50" t="s">
        <v>413</v>
      </c>
      <c r="AF92" s="130"/>
      <c r="AG92" s="131" t="s">
        <v>1636</v>
      </c>
    </row>
    <row r="93" spans="27:33" x14ac:dyDescent="0.35">
      <c r="AA93" s="128" t="s">
        <v>1622</v>
      </c>
      <c r="AB93" s="51" t="s">
        <v>1241</v>
      </c>
      <c r="AC93" s="128" t="s">
        <v>413</v>
      </c>
      <c r="AD93" s="129" t="s">
        <v>413</v>
      </c>
      <c r="AE93" s="50" t="s">
        <v>413</v>
      </c>
      <c r="AF93" s="130"/>
      <c r="AG93" s="131" t="s">
        <v>1636</v>
      </c>
    </row>
    <row r="94" spans="27:33" x14ac:dyDescent="0.35">
      <c r="AA94" s="128" t="s">
        <v>1622</v>
      </c>
      <c r="AB94" s="51" t="s">
        <v>1242</v>
      </c>
      <c r="AC94" s="128" t="s">
        <v>413</v>
      </c>
      <c r="AD94" s="129" t="s">
        <v>413</v>
      </c>
      <c r="AE94" s="50" t="s">
        <v>413</v>
      </c>
      <c r="AF94" s="130"/>
      <c r="AG94" s="131" t="s">
        <v>1636</v>
      </c>
    </row>
    <row r="95" spans="27:33" x14ac:dyDescent="0.35">
      <c r="AA95" s="128" t="s">
        <v>1623</v>
      </c>
      <c r="AB95" s="51" t="s">
        <v>1243</v>
      </c>
      <c r="AC95" s="128" t="s">
        <v>413</v>
      </c>
      <c r="AD95" s="129" t="s">
        <v>413</v>
      </c>
      <c r="AE95" s="50" t="s">
        <v>413</v>
      </c>
      <c r="AF95" s="130"/>
      <c r="AG95" s="131" t="s">
        <v>1636</v>
      </c>
    </row>
    <row r="96" spans="27:33" x14ac:dyDescent="0.35">
      <c r="AA96" s="128" t="s">
        <v>1623</v>
      </c>
      <c r="AB96" s="51" t="s">
        <v>1244</v>
      </c>
      <c r="AC96" s="128" t="s">
        <v>413</v>
      </c>
      <c r="AD96" s="129" t="s">
        <v>413</v>
      </c>
      <c r="AE96" s="50" t="s">
        <v>413</v>
      </c>
      <c r="AF96" s="130"/>
      <c r="AG96" s="131" t="s">
        <v>1636</v>
      </c>
    </row>
    <row r="97" spans="27:33" x14ac:dyDescent="0.35">
      <c r="AA97" s="128" t="s">
        <v>1623</v>
      </c>
      <c r="AB97" s="51" t="s">
        <v>1245</v>
      </c>
      <c r="AC97" s="128" t="s">
        <v>413</v>
      </c>
      <c r="AD97" s="129" t="s">
        <v>413</v>
      </c>
      <c r="AE97" s="50" t="s">
        <v>413</v>
      </c>
      <c r="AF97" s="130"/>
      <c r="AG97" s="131" t="s">
        <v>1636</v>
      </c>
    </row>
    <row r="98" spans="27:33" x14ac:dyDescent="0.35">
      <c r="AA98" s="128" t="s">
        <v>1623</v>
      </c>
      <c r="AB98" s="51" t="s">
        <v>1246</v>
      </c>
      <c r="AC98" s="128" t="s">
        <v>413</v>
      </c>
      <c r="AD98" s="129" t="s">
        <v>413</v>
      </c>
      <c r="AE98" s="50" t="s">
        <v>413</v>
      </c>
      <c r="AF98" s="130"/>
      <c r="AG98" s="131" t="s">
        <v>1636</v>
      </c>
    </row>
    <row r="99" spans="27:33" x14ac:dyDescent="0.35">
      <c r="AA99" s="128" t="s">
        <v>1624</v>
      </c>
      <c r="AB99" s="51" t="s">
        <v>1247</v>
      </c>
      <c r="AC99" s="128" t="s">
        <v>413</v>
      </c>
      <c r="AD99" s="129" t="s">
        <v>413</v>
      </c>
      <c r="AE99" s="50" t="s">
        <v>413</v>
      </c>
      <c r="AF99" s="130"/>
      <c r="AG99" s="131" t="s">
        <v>1636</v>
      </c>
    </row>
    <row r="100" spans="27:33" x14ac:dyDescent="0.35">
      <c r="AA100" s="128" t="s">
        <v>1624</v>
      </c>
      <c r="AB100" s="51" t="s">
        <v>1248</v>
      </c>
      <c r="AC100" s="128" t="s">
        <v>413</v>
      </c>
      <c r="AD100" s="129" t="s">
        <v>413</v>
      </c>
      <c r="AE100" s="50" t="s">
        <v>413</v>
      </c>
      <c r="AF100" s="130"/>
      <c r="AG100" s="131" t="s">
        <v>1636</v>
      </c>
    </row>
    <row r="101" spans="27:33" x14ac:dyDescent="0.35">
      <c r="AA101" s="128" t="s">
        <v>1624</v>
      </c>
      <c r="AB101" s="51" t="s">
        <v>1249</v>
      </c>
      <c r="AC101" s="128" t="s">
        <v>413</v>
      </c>
      <c r="AD101" s="129" t="s">
        <v>413</v>
      </c>
      <c r="AE101" s="50" t="s">
        <v>413</v>
      </c>
      <c r="AF101" s="130"/>
      <c r="AG101" s="131" t="s">
        <v>1636</v>
      </c>
    </row>
    <row r="102" spans="27:33" x14ac:dyDescent="0.35">
      <c r="AA102" s="128" t="s">
        <v>1624</v>
      </c>
      <c r="AB102" s="51" t="s">
        <v>1250</v>
      </c>
      <c r="AC102" s="128" t="s">
        <v>413</v>
      </c>
      <c r="AD102" s="129" t="s">
        <v>413</v>
      </c>
      <c r="AE102" s="50" t="s">
        <v>413</v>
      </c>
      <c r="AF102" s="130"/>
      <c r="AG102" s="131" t="s">
        <v>1636</v>
      </c>
    </row>
    <row r="103" spans="27:33" x14ac:dyDescent="0.35">
      <c r="AA103" s="128" t="s">
        <v>1625</v>
      </c>
      <c r="AB103" s="51" t="s">
        <v>1251</v>
      </c>
      <c r="AC103" s="128" t="s">
        <v>413</v>
      </c>
      <c r="AD103" s="129" t="s">
        <v>413</v>
      </c>
      <c r="AE103" s="50" t="s">
        <v>413</v>
      </c>
      <c r="AF103" s="130"/>
      <c r="AG103" s="131" t="s">
        <v>1636</v>
      </c>
    </row>
    <row r="104" spans="27:33" x14ac:dyDescent="0.35">
      <c r="AA104" s="128" t="s">
        <v>1625</v>
      </c>
      <c r="AB104" s="51" t="s">
        <v>1252</v>
      </c>
      <c r="AC104" s="128" t="s">
        <v>413</v>
      </c>
      <c r="AD104" s="129" t="s">
        <v>413</v>
      </c>
      <c r="AE104" s="50" t="s">
        <v>413</v>
      </c>
      <c r="AF104" s="130"/>
      <c r="AG104" s="131" t="s">
        <v>1636</v>
      </c>
    </row>
    <row r="105" spans="27:33" x14ac:dyDescent="0.35">
      <c r="AA105" s="128" t="s">
        <v>1625</v>
      </c>
      <c r="AB105" s="51" t="s">
        <v>1253</v>
      </c>
      <c r="AC105" s="128" t="s">
        <v>413</v>
      </c>
      <c r="AD105" s="129" t="s">
        <v>413</v>
      </c>
      <c r="AE105" s="50" t="s">
        <v>413</v>
      </c>
      <c r="AF105" s="130"/>
      <c r="AG105" s="131" t="s">
        <v>1636</v>
      </c>
    </row>
    <row r="106" spans="27:33" x14ac:dyDescent="0.35">
      <c r="AA106" s="128" t="s">
        <v>1625</v>
      </c>
      <c r="AB106" s="51" t="s">
        <v>1254</v>
      </c>
      <c r="AC106" s="128" t="s">
        <v>413</v>
      </c>
      <c r="AD106" s="129" t="s">
        <v>413</v>
      </c>
      <c r="AE106" s="50" t="s">
        <v>413</v>
      </c>
      <c r="AF106" s="130"/>
      <c r="AG106" s="131" t="s">
        <v>1636</v>
      </c>
    </row>
    <row r="107" spans="27:33" x14ac:dyDescent="0.35">
      <c r="AA107" s="128" t="s">
        <v>1626</v>
      </c>
      <c r="AB107" s="51" t="s">
        <v>1255</v>
      </c>
      <c r="AC107" s="128" t="s">
        <v>413</v>
      </c>
      <c r="AD107" s="129" t="s">
        <v>413</v>
      </c>
      <c r="AE107" s="50" t="s">
        <v>413</v>
      </c>
      <c r="AF107" s="130"/>
      <c r="AG107" s="131" t="s">
        <v>1636</v>
      </c>
    </row>
    <row r="108" spans="27:33" x14ac:dyDescent="0.35">
      <c r="AA108" s="128" t="s">
        <v>1626</v>
      </c>
      <c r="AB108" s="51" t="s">
        <v>1256</v>
      </c>
      <c r="AC108" s="128" t="s">
        <v>413</v>
      </c>
      <c r="AD108" s="129" t="s">
        <v>413</v>
      </c>
      <c r="AE108" s="50" t="s">
        <v>413</v>
      </c>
      <c r="AF108" s="130"/>
      <c r="AG108" s="131" t="s">
        <v>1636</v>
      </c>
    </row>
    <row r="109" spans="27:33" x14ac:dyDescent="0.35">
      <c r="AA109" s="128" t="s">
        <v>1626</v>
      </c>
      <c r="AB109" s="51" t="s">
        <v>1257</v>
      </c>
      <c r="AC109" s="128" t="s">
        <v>413</v>
      </c>
      <c r="AD109" s="129" t="s">
        <v>413</v>
      </c>
      <c r="AE109" s="50" t="s">
        <v>413</v>
      </c>
      <c r="AF109" s="130"/>
      <c r="AG109" s="131" t="s">
        <v>1636</v>
      </c>
    </row>
    <row r="110" spans="27:33" x14ac:dyDescent="0.35">
      <c r="AA110" s="128" t="s">
        <v>1626</v>
      </c>
      <c r="AB110" s="51" t="s">
        <v>1258</v>
      </c>
      <c r="AC110" s="128" t="s">
        <v>413</v>
      </c>
      <c r="AD110" s="129" t="s">
        <v>413</v>
      </c>
      <c r="AE110" s="50" t="s">
        <v>413</v>
      </c>
      <c r="AF110" s="130"/>
      <c r="AG110" s="131" t="s">
        <v>1636</v>
      </c>
    </row>
    <row r="111" spans="27:33" x14ac:dyDescent="0.35">
      <c r="AA111" s="51" t="s">
        <v>1049</v>
      </c>
      <c r="AB111" s="51" t="s">
        <v>133</v>
      </c>
      <c r="AC111" s="51" t="s">
        <v>834</v>
      </c>
      <c r="AD111" s="132" t="s">
        <v>1150</v>
      </c>
      <c r="AE111" s="50" t="s">
        <v>2516</v>
      </c>
      <c r="AF111" s="130">
        <v>44</v>
      </c>
      <c r="AG111" s="131" t="s">
        <v>2353</v>
      </c>
    </row>
    <row r="112" spans="27:33" x14ac:dyDescent="0.35">
      <c r="AA112" s="51" t="s">
        <v>1049</v>
      </c>
      <c r="AB112" s="51" t="s">
        <v>132</v>
      </c>
      <c r="AC112" s="51" t="s">
        <v>829</v>
      </c>
      <c r="AD112" s="132" t="s">
        <v>1083</v>
      </c>
      <c r="AE112" s="50" t="s">
        <v>3145</v>
      </c>
      <c r="AF112" s="130">
        <v>5</v>
      </c>
      <c r="AG112" s="131" t="s">
        <v>2353</v>
      </c>
    </row>
    <row r="113" spans="27:33" x14ac:dyDescent="0.35">
      <c r="AA113" s="51" t="s">
        <v>1049</v>
      </c>
      <c r="AB113" s="51" t="s">
        <v>131</v>
      </c>
      <c r="AC113" s="51" t="s">
        <v>413</v>
      </c>
      <c r="AD113" s="132" t="s">
        <v>413</v>
      </c>
      <c r="AE113" s="50" t="s">
        <v>413</v>
      </c>
      <c r="AF113" s="130"/>
      <c r="AG113" s="131" t="s">
        <v>1636</v>
      </c>
    </row>
    <row r="114" spans="27:33" x14ac:dyDescent="0.35">
      <c r="AA114" s="51" t="s">
        <v>1049</v>
      </c>
      <c r="AB114" s="51" t="s">
        <v>363</v>
      </c>
      <c r="AC114" s="51" t="s">
        <v>413</v>
      </c>
      <c r="AD114" s="132" t="s">
        <v>413</v>
      </c>
      <c r="AE114" s="50" t="s">
        <v>413</v>
      </c>
      <c r="AF114" s="133"/>
      <c r="AG114" s="131" t="s">
        <v>1636</v>
      </c>
    </row>
    <row r="115" spans="27:33" x14ac:dyDescent="0.35">
      <c r="AA115" s="51" t="s">
        <v>1053</v>
      </c>
      <c r="AB115" s="51" t="s">
        <v>136</v>
      </c>
      <c r="AC115" s="51" t="s">
        <v>2607</v>
      </c>
      <c r="AD115" s="132" t="s">
        <v>2791</v>
      </c>
      <c r="AE115" s="50" t="s">
        <v>1852</v>
      </c>
      <c r="AF115" s="133">
        <v>7</v>
      </c>
      <c r="AG115" s="131" t="s">
        <v>2353</v>
      </c>
    </row>
    <row r="116" spans="27:33" x14ac:dyDescent="0.35">
      <c r="AA116" s="51" t="s">
        <v>1053</v>
      </c>
      <c r="AB116" s="51" t="s">
        <v>135</v>
      </c>
      <c r="AC116" s="51" t="s">
        <v>1425</v>
      </c>
      <c r="AD116" s="132" t="s">
        <v>1425</v>
      </c>
      <c r="AE116" s="50" t="s">
        <v>1425</v>
      </c>
      <c r="AF116" s="133">
        <v>4</v>
      </c>
      <c r="AG116" s="131" t="s">
        <v>2353</v>
      </c>
    </row>
    <row r="117" spans="27:33" x14ac:dyDescent="0.35">
      <c r="AA117" s="51" t="s">
        <v>1053</v>
      </c>
      <c r="AB117" s="51" t="s">
        <v>134</v>
      </c>
      <c r="AC117" s="51" t="s">
        <v>1720</v>
      </c>
      <c r="AD117" s="132" t="s">
        <v>1850</v>
      </c>
      <c r="AE117" s="50" t="s">
        <v>3146</v>
      </c>
      <c r="AF117" s="133">
        <v>2</v>
      </c>
      <c r="AG117" s="131" t="s">
        <v>2353</v>
      </c>
    </row>
    <row r="118" spans="27:33" x14ac:dyDescent="0.35">
      <c r="AA118" s="51" t="s">
        <v>1053</v>
      </c>
      <c r="AB118" s="51" t="s">
        <v>360</v>
      </c>
      <c r="AC118" s="51" t="s">
        <v>1424</v>
      </c>
      <c r="AD118" s="129" t="s">
        <v>1457</v>
      </c>
      <c r="AE118" s="50" t="s">
        <v>2510</v>
      </c>
      <c r="AF118" s="130">
        <v>35</v>
      </c>
      <c r="AG118" s="131" t="s">
        <v>2353</v>
      </c>
    </row>
    <row r="119" spans="27:33" x14ac:dyDescent="0.35">
      <c r="AA119" s="51" t="s">
        <v>1056</v>
      </c>
      <c r="AB119" s="51" t="s">
        <v>139</v>
      </c>
      <c r="AC119" s="51" t="s">
        <v>824</v>
      </c>
      <c r="AD119" s="132" t="s">
        <v>2099</v>
      </c>
      <c r="AE119" s="50" t="s">
        <v>3147</v>
      </c>
      <c r="AF119" s="133">
        <v>33</v>
      </c>
      <c r="AG119" s="131" t="s">
        <v>2353</v>
      </c>
    </row>
    <row r="120" spans="27:33" x14ac:dyDescent="0.35">
      <c r="AA120" s="51" t="s">
        <v>1056</v>
      </c>
      <c r="AB120" s="51" t="s">
        <v>138</v>
      </c>
      <c r="AC120" s="51" t="s">
        <v>824</v>
      </c>
      <c r="AD120" s="132" t="s">
        <v>2099</v>
      </c>
      <c r="AE120" s="50" t="s">
        <v>3148</v>
      </c>
      <c r="AF120" s="133">
        <v>16</v>
      </c>
      <c r="AG120" s="131" t="s">
        <v>2353</v>
      </c>
    </row>
    <row r="121" spans="27:33" x14ac:dyDescent="0.35">
      <c r="AA121" s="51" t="s">
        <v>1056</v>
      </c>
      <c r="AB121" s="51" t="s">
        <v>137</v>
      </c>
      <c r="AC121" s="51" t="s">
        <v>413</v>
      </c>
      <c r="AD121" s="132" t="s">
        <v>413</v>
      </c>
      <c r="AE121" s="50" t="s">
        <v>413</v>
      </c>
      <c r="AF121" s="133"/>
      <c r="AG121" s="131" t="s">
        <v>1636</v>
      </c>
    </row>
    <row r="122" spans="27:33" x14ac:dyDescent="0.35">
      <c r="AA122" s="51" t="s">
        <v>1056</v>
      </c>
      <c r="AB122" s="51" t="s">
        <v>357</v>
      </c>
      <c r="AC122" s="51" t="s">
        <v>413</v>
      </c>
      <c r="AD122" s="129" t="s">
        <v>413</v>
      </c>
      <c r="AE122" s="50" t="s">
        <v>413</v>
      </c>
      <c r="AF122" s="130"/>
      <c r="AG122" s="131" t="s">
        <v>1636</v>
      </c>
    </row>
    <row r="123" spans="27:33" x14ac:dyDescent="0.35">
      <c r="AA123" s="51" t="s">
        <v>1059</v>
      </c>
      <c r="AB123" s="51" t="s">
        <v>142</v>
      </c>
      <c r="AC123" s="51" t="s">
        <v>3193</v>
      </c>
      <c r="AD123" s="132" t="s">
        <v>3194</v>
      </c>
      <c r="AE123" s="50" t="s">
        <v>3149</v>
      </c>
      <c r="AF123" s="133"/>
      <c r="AG123" s="131" t="s">
        <v>1636</v>
      </c>
    </row>
    <row r="124" spans="27:33" x14ac:dyDescent="0.35">
      <c r="AA124" s="51" t="s">
        <v>1059</v>
      </c>
      <c r="AB124" s="51" t="s">
        <v>141</v>
      </c>
      <c r="AC124" s="51" t="s">
        <v>413</v>
      </c>
      <c r="AD124" s="132" t="s">
        <v>413</v>
      </c>
      <c r="AE124" s="50" t="s">
        <v>413</v>
      </c>
      <c r="AF124" s="133"/>
      <c r="AG124" s="131" t="s">
        <v>1636</v>
      </c>
    </row>
    <row r="125" spans="27:33" x14ac:dyDescent="0.35">
      <c r="AA125" s="51" t="s">
        <v>1059</v>
      </c>
      <c r="AB125" s="51" t="s">
        <v>140</v>
      </c>
      <c r="AC125" s="51" t="s">
        <v>413</v>
      </c>
      <c r="AD125" s="132" t="s">
        <v>413</v>
      </c>
      <c r="AE125" s="50" t="s">
        <v>413</v>
      </c>
      <c r="AF125" s="133"/>
      <c r="AG125" s="131" t="s">
        <v>1636</v>
      </c>
    </row>
    <row r="126" spans="27:33" x14ac:dyDescent="0.35">
      <c r="AA126" s="51" t="s">
        <v>1059</v>
      </c>
      <c r="AB126" s="51" t="s">
        <v>354</v>
      </c>
      <c r="AC126" s="51" t="s">
        <v>413</v>
      </c>
      <c r="AD126" s="129" t="s">
        <v>413</v>
      </c>
      <c r="AE126" s="50" t="s">
        <v>413</v>
      </c>
      <c r="AF126" s="130"/>
      <c r="AG126" s="131" t="s">
        <v>1636</v>
      </c>
    </row>
    <row r="127" spans="27:33" x14ac:dyDescent="0.35">
      <c r="AA127" s="51" t="s">
        <v>1062</v>
      </c>
      <c r="AB127" s="51" t="s">
        <v>145</v>
      </c>
      <c r="AC127" s="51" t="s">
        <v>2485</v>
      </c>
      <c r="AD127" s="132" t="s">
        <v>2334</v>
      </c>
      <c r="AE127" s="50" t="s">
        <v>3150</v>
      </c>
      <c r="AF127" s="133">
        <v>25</v>
      </c>
      <c r="AG127" s="131" t="s">
        <v>2353</v>
      </c>
    </row>
    <row r="128" spans="27:33" x14ac:dyDescent="0.35">
      <c r="AA128" s="51" t="s">
        <v>1062</v>
      </c>
      <c r="AB128" s="51" t="s">
        <v>144</v>
      </c>
      <c r="AC128" s="51" t="s">
        <v>2608</v>
      </c>
      <c r="AD128" s="132" t="s">
        <v>2798</v>
      </c>
      <c r="AE128" s="50" t="s">
        <v>2805</v>
      </c>
      <c r="AF128" s="133">
        <v>16</v>
      </c>
      <c r="AG128" s="131" t="s">
        <v>2353</v>
      </c>
    </row>
    <row r="129" spans="27:33" x14ac:dyDescent="0.35">
      <c r="AA129" s="51" t="s">
        <v>1062</v>
      </c>
      <c r="AB129" s="51" t="s">
        <v>143</v>
      </c>
      <c r="AC129" s="51" t="s">
        <v>832</v>
      </c>
      <c r="AD129" s="132" t="s">
        <v>2104</v>
      </c>
      <c r="AE129" s="50" t="s">
        <v>3151</v>
      </c>
      <c r="AF129" s="133">
        <v>6</v>
      </c>
      <c r="AG129" s="131" t="s">
        <v>2353</v>
      </c>
    </row>
    <row r="130" spans="27:33" x14ac:dyDescent="0.35">
      <c r="AA130" s="51" t="s">
        <v>1062</v>
      </c>
      <c r="AB130" s="51" t="s">
        <v>351</v>
      </c>
      <c r="AC130" s="51" t="s">
        <v>413</v>
      </c>
      <c r="AD130" s="129" t="s">
        <v>413</v>
      </c>
      <c r="AE130" s="50" t="s">
        <v>413</v>
      </c>
      <c r="AF130" s="130"/>
      <c r="AG130" s="131" t="s">
        <v>1636</v>
      </c>
    </row>
    <row r="131" spans="27:33" x14ac:dyDescent="0.35">
      <c r="AA131" s="51" t="s">
        <v>1065</v>
      </c>
      <c r="AB131" s="51" t="s">
        <v>148</v>
      </c>
      <c r="AC131" s="51" t="s">
        <v>1424</v>
      </c>
      <c r="AD131" s="132" t="s">
        <v>2351</v>
      </c>
      <c r="AE131" s="50" t="s">
        <v>3152</v>
      </c>
      <c r="AF131" s="133">
        <v>23</v>
      </c>
      <c r="AG131" s="131" t="s">
        <v>2353</v>
      </c>
    </row>
    <row r="132" spans="27:33" x14ac:dyDescent="0.35">
      <c r="AA132" s="51" t="s">
        <v>1065</v>
      </c>
      <c r="AB132" s="51" t="s">
        <v>147</v>
      </c>
      <c r="AC132" s="51" t="s">
        <v>1424</v>
      </c>
      <c r="AD132" s="132" t="s">
        <v>2351</v>
      </c>
      <c r="AE132" s="50" t="s">
        <v>3153</v>
      </c>
      <c r="AF132" s="133">
        <v>21</v>
      </c>
      <c r="AG132" s="131" t="s">
        <v>2353</v>
      </c>
    </row>
    <row r="133" spans="27:33" x14ac:dyDescent="0.35">
      <c r="AA133" s="51" t="s">
        <v>1065</v>
      </c>
      <c r="AB133" s="51" t="s">
        <v>146</v>
      </c>
      <c r="AC133" s="51" t="s">
        <v>1425</v>
      </c>
      <c r="AD133" s="132" t="s">
        <v>1425</v>
      </c>
      <c r="AE133" s="50" t="s">
        <v>1425</v>
      </c>
      <c r="AF133" s="133">
        <v>5</v>
      </c>
      <c r="AG133" s="131" t="s">
        <v>2353</v>
      </c>
    </row>
    <row r="134" spans="27:33" x14ac:dyDescent="0.35">
      <c r="AA134" s="51" t="s">
        <v>1065</v>
      </c>
      <c r="AB134" s="51" t="s">
        <v>348</v>
      </c>
      <c r="AC134" s="51" t="s">
        <v>413</v>
      </c>
      <c r="AD134" s="129" t="s">
        <v>413</v>
      </c>
      <c r="AE134" s="50" t="s">
        <v>413</v>
      </c>
      <c r="AF134" s="130"/>
      <c r="AG134" s="131" t="s">
        <v>1636</v>
      </c>
    </row>
    <row r="135" spans="27:33" x14ac:dyDescent="0.35">
      <c r="AA135" s="51" t="s">
        <v>1067</v>
      </c>
      <c r="AB135" s="51" t="s">
        <v>151</v>
      </c>
      <c r="AC135" s="51" t="s">
        <v>413</v>
      </c>
      <c r="AD135" s="132" t="s">
        <v>413</v>
      </c>
      <c r="AE135" s="50" t="s">
        <v>413</v>
      </c>
      <c r="AF135" s="130"/>
      <c r="AG135" s="131" t="s">
        <v>1636</v>
      </c>
    </row>
    <row r="136" spans="27:33" x14ac:dyDescent="0.35">
      <c r="AA136" s="51" t="s">
        <v>1067</v>
      </c>
      <c r="AB136" s="51" t="s">
        <v>150</v>
      </c>
      <c r="AC136" s="51" t="s">
        <v>413</v>
      </c>
      <c r="AD136" s="132" t="s">
        <v>413</v>
      </c>
      <c r="AE136" s="50" t="s">
        <v>413</v>
      </c>
      <c r="AF136" s="130"/>
      <c r="AG136" s="131" t="s">
        <v>1636</v>
      </c>
    </row>
    <row r="137" spans="27:33" x14ac:dyDescent="0.35">
      <c r="AA137" s="51" t="s">
        <v>1067</v>
      </c>
      <c r="AB137" s="51" t="s">
        <v>149</v>
      </c>
      <c r="AC137" s="51" t="s">
        <v>413</v>
      </c>
      <c r="AD137" s="132" t="s">
        <v>413</v>
      </c>
      <c r="AE137" s="50" t="s">
        <v>413</v>
      </c>
      <c r="AF137" s="130"/>
      <c r="AG137" s="131" t="s">
        <v>1636</v>
      </c>
    </row>
    <row r="138" spans="27:33" x14ac:dyDescent="0.35">
      <c r="AA138" s="51" t="s">
        <v>1067</v>
      </c>
      <c r="AB138" s="51" t="s">
        <v>345</v>
      </c>
      <c r="AC138" s="51" t="s">
        <v>413</v>
      </c>
      <c r="AD138" s="129" t="s">
        <v>413</v>
      </c>
      <c r="AE138" s="50" t="s">
        <v>413</v>
      </c>
      <c r="AF138" s="130"/>
      <c r="AG138" s="131" t="s">
        <v>1636</v>
      </c>
    </row>
    <row r="139" spans="27:33" x14ac:dyDescent="0.35">
      <c r="AA139" s="51" t="s">
        <v>1068</v>
      </c>
      <c r="AB139" s="51" t="s">
        <v>154</v>
      </c>
      <c r="AC139" s="51" t="s">
        <v>1720</v>
      </c>
      <c r="AD139" s="132" t="s">
        <v>1645</v>
      </c>
      <c r="AE139" s="50" t="s">
        <v>2567</v>
      </c>
      <c r="AF139" s="130">
        <v>29</v>
      </c>
      <c r="AG139" s="131" t="s">
        <v>2353</v>
      </c>
    </row>
    <row r="140" spans="27:33" x14ac:dyDescent="0.35">
      <c r="AA140" s="51" t="s">
        <v>1068</v>
      </c>
      <c r="AB140" s="51" t="s">
        <v>153</v>
      </c>
      <c r="AC140" s="51" t="s">
        <v>1425</v>
      </c>
      <c r="AD140" s="132" t="s">
        <v>1425</v>
      </c>
      <c r="AE140" s="50" t="s">
        <v>1425</v>
      </c>
      <c r="AF140" s="130">
        <v>4</v>
      </c>
      <c r="AG140" s="131" t="s">
        <v>2353</v>
      </c>
    </row>
    <row r="141" spans="27:33" x14ac:dyDescent="0.35">
      <c r="AA141" s="51" t="s">
        <v>1068</v>
      </c>
      <c r="AB141" s="51" t="s">
        <v>152</v>
      </c>
      <c r="AC141" s="51" t="s">
        <v>834</v>
      </c>
      <c r="AD141" s="132" t="s">
        <v>1150</v>
      </c>
      <c r="AE141" s="50" t="s">
        <v>2531</v>
      </c>
      <c r="AF141" s="130">
        <v>16</v>
      </c>
      <c r="AG141" s="131" t="s">
        <v>2353</v>
      </c>
    </row>
    <row r="142" spans="27:33" x14ac:dyDescent="0.35">
      <c r="AA142" s="51" t="s">
        <v>1068</v>
      </c>
      <c r="AB142" s="51" t="s">
        <v>384</v>
      </c>
      <c r="AC142" s="51" t="s">
        <v>413</v>
      </c>
      <c r="AD142" s="129" t="s">
        <v>413</v>
      </c>
      <c r="AE142" s="50" t="s">
        <v>413</v>
      </c>
      <c r="AF142" s="130"/>
      <c r="AG142" s="131" t="s">
        <v>1636</v>
      </c>
    </row>
    <row r="143" spans="27:33" x14ac:dyDescent="0.35">
      <c r="AA143" s="51" t="s">
        <v>1071</v>
      </c>
      <c r="AB143" s="51" t="s">
        <v>157</v>
      </c>
      <c r="AC143" s="51" t="s">
        <v>834</v>
      </c>
      <c r="AD143" s="132" t="s">
        <v>1150</v>
      </c>
      <c r="AE143" s="50" t="s">
        <v>2531</v>
      </c>
      <c r="AF143" s="130">
        <v>17</v>
      </c>
      <c r="AG143" s="131" t="s">
        <v>2353</v>
      </c>
    </row>
    <row r="144" spans="27:33" x14ac:dyDescent="0.35">
      <c r="AA144" s="51" t="s">
        <v>1071</v>
      </c>
      <c r="AB144" s="51" t="s">
        <v>156</v>
      </c>
      <c r="AC144" s="51" t="s">
        <v>822</v>
      </c>
      <c r="AD144" s="132" t="s">
        <v>1666</v>
      </c>
      <c r="AE144" s="50" t="s">
        <v>2972</v>
      </c>
      <c r="AF144" s="130">
        <v>4</v>
      </c>
      <c r="AG144" s="131" t="s">
        <v>2353</v>
      </c>
    </row>
    <row r="145" spans="27:33" x14ac:dyDescent="0.35">
      <c r="AA145" s="51" t="s">
        <v>1071</v>
      </c>
      <c r="AB145" s="51" t="s">
        <v>155</v>
      </c>
      <c r="AC145" s="51" t="s">
        <v>832</v>
      </c>
      <c r="AD145" s="132" t="s">
        <v>1111</v>
      </c>
      <c r="AE145" s="50" t="s">
        <v>2056</v>
      </c>
      <c r="AF145" s="130">
        <v>21</v>
      </c>
      <c r="AG145" s="131" t="s">
        <v>2353</v>
      </c>
    </row>
    <row r="146" spans="27:33" x14ac:dyDescent="0.35">
      <c r="AA146" s="51" t="s">
        <v>1071</v>
      </c>
      <c r="AB146" s="51" t="s">
        <v>381</v>
      </c>
      <c r="AC146" s="51" t="s">
        <v>413</v>
      </c>
      <c r="AD146" s="129" t="s">
        <v>413</v>
      </c>
      <c r="AE146" s="50" t="s">
        <v>413</v>
      </c>
      <c r="AF146" s="130"/>
      <c r="AG146" s="131" t="s">
        <v>1636</v>
      </c>
    </row>
    <row r="147" spans="27:33" x14ac:dyDescent="0.35">
      <c r="AA147" s="51" t="s">
        <v>1072</v>
      </c>
      <c r="AB147" s="51" t="s">
        <v>160</v>
      </c>
      <c r="AC147" s="51" t="s">
        <v>832</v>
      </c>
      <c r="AD147" s="132" t="s">
        <v>1111</v>
      </c>
      <c r="AE147" s="50" t="s">
        <v>2059</v>
      </c>
      <c r="AF147" s="130">
        <v>23</v>
      </c>
      <c r="AG147" s="131" t="s">
        <v>2353</v>
      </c>
    </row>
    <row r="148" spans="27:33" x14ac:dyDescent="0.35">
      <c r="AA148" s="51" t="s">
        <v>1072</v>
      </c>
      <c r="AB148" s="51" t="s">
        <v>159</v>
      </c>
      <c r="AC148" s="51" t="s">
        <v>832</v>
      </c>
      <c r="AD148" s="132" t="s">
        <v>1111</v>
      </c>
      <c r="AE148" s="50" t="s">
        <v>2075</v>
      </c>
      <c r="AF148" s="130">
        <v>26</v>
      </c>
      <c r="AG148" s="131" t="s">
        <v>2353</v>
      </c>
    </row>
    <row r="149" spans="27:33" x14ac:dyDescent="0.35">
      <c r="AA149" s="51" t="s">
        <v>1072</v>
      </c>
      <c r="AB149" s="51" t="s">
        <v>158</v>
      </c>
      <c r="AC149" s="51" t="s">
        <v>413</v>
      </c>
      <c r="AD149" s="132" t="s">
        <v>413</v>
      </c>
      <c r="AE149" s="50" t="s">
        <v>413</v>
      </c>
      <c r="AF149" s="130"/>
      <c r="AG149" s="131" t="s">
        <v>1636</v>
      </c>
    </row>
    <row r="150" spans="27:33" x14ac:dyDescent="0.35">
      <c r="AA150" s="51" t="s">
        <v>1072</v>
      </c>
      <c r="AB150" s="51" t="s">
        <v>378</v>
      </c>
      <c r="AC150" s="51" t="s">
        <v>413</v>
      </c>
      <c r="AD150" s="129" t="s">
        <v>413</v>
      </c>
      <c r="AE150" s="50" t="s">
        <v>413</v>
      </c>
      <c r="AF150" s="130"/>
      <c r="AG150" s="131" t="s">
        <v>1636</v>
      </c>
    </row>
    <row r="151" spans="27:33" x14ac:dyDescent="0.35">
      <c r="AA151" s="51" t="s">
        <v>1075</v>
      </c>
      <c r="AB151" s="51" t="s">
        <v>163</v>
      </c>
      <c r="AC151" s="51" t="s">
        <v>832</v>
      </c>
      <c r="AD151" s="132" t="s">
        <v>1111</v>
      </c>
      <c r="AE151" s="50" t="s">
        <v>2075</v>
      </c>
      <c r="AF151" s="130">
        <v>17</v>
      </c>
      <c r="AG151" s="131" t="s">
        <v>2353</v>
      </c>
    </row>
    <row r="152" spans="27:33" x14ac:dyDescent="0.35">
      <c r="AA152" s="51" t="s">
        <v>1075</v>
      </c>
      <c r="AB152" s="51" t="s">
        <v>162</v>
      </c>
      <c r="AC152" s="51" t="s">
        <v>832</v>
      </c>
      <c r="AD152" s="132" t="s">
        <v>1111</v>
      </c>
      <c r="AE152" s="50" t="s">
        <v>2061</v>
      </c>
      <c r="AF152" s="130">
        <v>26</v>
      </c>
      <c r="AG152" s="131" t="s">
        <v>2353</v>
      </c>
    </row>
    <row r="153" spans="27:33" x14ac:dyDescent="0.35">
      <c r="AA153" s="51" t="s">
        <v>1075</v>
      </c>
      <c r="AB153" s="51" t="s">
        <v>161</v>
      </c>
      <c r="AC153" s="51" t="s">
        <v>413</v>
      </c>
      <c r="AD153" s="132" t="s">
        <v>413</v>
      </c>
      <c r="AE153" s="50" t="s">
        <v>413</v>
      </c>
      <c r="AF153" s="130"/>
      <c r="AG153" s="131" t="s">
        <v>1636</v>
      </c>
    </row>
    <row r="154" spans="27:33" x14ac:dyDescent="0.35">
      <c r="AA154" s="51" t="s">
        <v>1075</v>
      </c>
      <c r="AB154" s="51" t="s">
        <v>375</v>
      </c>
      <c r="AC154" s="51" t="s">
        <v>413</v>
      </c>
      <c r="AD154" s="129" t="s">
        <v>413</v>
      </c>
      <c r="AE154" s="50" t="s">
        <v>413</v>
      </c>
      <c r="AF154" s="130"/>
      <c r="AG154" s="131" t="s">
        <v>1636</v>
      </c>
    </row>
    <row r="155" spans="27:33" x14ac:dyDescent="0.35">
      <c r="AA155" s="51" t="s">
        <v>1077</v>
      </c>
      <c r="AB155" s="51" t="s">
        <v>166</v>
      </c>
      <c r="AC155" s="51" t="s">
        <v>915</v>
      </c>
      <c r="AD155" s="132" t="s">
        <v>1100</v>
      </c>
      <c r="AE155" s="50" t="s">
        <v>2561</v>
      </c>
      <c r="AF155" s="130">
        <v>7</v>
      </c>
      <c r="AG155" s="131" t="s">
        <v>2353</v>
      </c>
    </row>
    <row r="156" spans="27:33" x14ac:dyDescent="0.35">
      <c r="AA156" s="51" t="s">
        <v>1077</v>
      </c>
      <c r="AB156" s="51" t="s">
        <v>165</v>
      </c>
      <c r="AC156" s="51" t="s">
        <v>832</v>
      </c>
      <c r="AD156" s="132" t="s">
        <v>2104</v>
      </c>
      <c r="AE156" s="50" t="s">
        <v>3154</v>
      </c>
      <c r="AF156" s="130">
        <v>11</v>
      </c>
      <c r="AG156" s="131" t="s">
        <v>2353</v>
      </c>
    </row>
    <row r="157" spans="27:33" x14ac:dyDescent="0.35">
      <c r="AA157" s="51" t="s">
        <v>1077</v>
      </c>
      <c r="AB157" s="51" t="s">
        <v>164</v>
      </c>
      <c r="AC157" s="51" t="s">
        <v>2092</v>
      </c>
      <c r="AD157" s="132" t="s">
        <v>2110</v>
      </c>
      <c r="AE157" s="50" t="s">
        <v>2270</v>
      </c>
      <c r="AF157" s="130">
        <v>31</v>
      </c>
      <c r="AG157" s="131" t="s">
        <v>2353</v>
      </c>
    </row>
    <row r="158" spans="27:33" x14ac:dyDescent="0.35">
      <c r="AA158" s="51" t="s">
        <v>1077</v>
      </c>
      <c r="AB158" s="51" t="s">
        <v>372</v>
      </c>
      <c r="AC158" s="51" t="s">
        <v>413</v>
      </c>
      <c r="AD158" s="129" t="s">
        <v>413</v>
      </c>
      <c r="AE158" s="50" t="s">
        <v>413</v>
      </c>
      <c r="AF158" s="130"/>
      <c r="AG158" s="131" t="s">
        <v>1636</v>
      </c>
    </row>
    <row r="159" spans="27:33" x14ac:dyDescent="0.35">
      <c r="AA159" s="51" t="s">
        <v>1078</v>
      </c>
      <c r="AB159" s="51" t="s">
        <v>169</v>
      </c>
      <c r="AC159" s="51" t="s">
        <v>832</v>
      </c>
      <c r="AD159" s="132" t="s">
        <v>2104</v>
      </c>
      <c r="AE159" s="50" t="s">
        <v>3155</v>
      </c>
      <c r="AF159" s="130">
        <v>17</v>
      </c>
      <c r="AG159" s="131" t="s">
        <v>2353</v>
      </c>
    </row>
    <row r="160" spans="27:33" x14ac:dyDescent="0.35">
      <c r="AA160" s="51" t="s">
        <v>1078</v>
      </c>
      <c r="AB160" s="51" t="s">
        <v>168</v>
      </c>
      <c r="AC160" s="51" t="s">
        <v>832</v>
      </c>
      <c r="AD160" s="132" t="s">
        <v>2104</v>
      </c>
      <c r="AE160" s="50" t="s">
        <v>3156</v>
      </c>
      <c r="AF160" s="130">
        <v>26</v>
      </c>
      <c r="AG160" s="131" t="s">
        <v>2353</v>
      </c>
    </row>
    <row r="161" spans="27:33" x14ac:dyDescent="0.35">
      <c r="AA161" s="51" t="s">
        <v>1078</v>
      </c>
      <c r="AB161" s="51" t="s">
        <v>167</v>
      </c>
      <c r="AC161" s="51" t="s">
        <v>824</v>
      </c>
      <c r="AD161" s="132" t="s">
        <v>2336</v>
      </c>
      <c r="AE161" s="50" t="s">
        <v>3157</v>
      </c>
      <c r="AF161" s="130">
        <v>6</v>
      </c>
      <c r="AG161" s="131" t="s">
        <v>2353</v>
      </c>
    </row>
    <row r="162" spans="27:33" x14ac:dyDescent="0.35">
      <c r="AA162" s="51" t="s">
        <v>1078</v>
      </c>
      <c r="AB162" s="51" t="s">
        <v>369</v>
      </c>
      <c r="AC162" s="51" t="s">
        <v>413</v>
      </c>
      <c r="AD162" s="129" t="s">
        <v>413</v>
      </c>
      <c r="AE162" s="50" t="s">
        <v>413</v>
      </c>
      <c r="AF162" s="130"/>
      <c r="AG162" s="131" t="s">
        <v>1636</v>
      </c>
    </row>
    <row r="163" spans="27:33" x14ac:dyDescent="0.35">
      <c r="AA163" s="51" t="s">
        <v>1079</v>
      </c>
      <c r="AB163" s="51" t="s">
        <v>172</v>
      </c>
      <c r="AC163" s="51" t="s">
        <v>413</v>
      </c>
      <c r="AD163" s="132" t="s">
        <v>413</v>
      </c>
      <c r="AE163" s="50" t="s">
        <v>413</v>
      </c>
      <c r="AF163" s="130"/>
      <c r="AG163" s="131" t="s">
        <v>1636</v>
      </c>
    </row>
    <row r="164" spans="27:33" x14ac:dyDescent="0.35">
      <c r="AA164" s="51" t="s">
        <v>1079</v>
      </c>
      <c r="AB164" s="51" t="s">
        <v>171</v>
      </c>
      <c r="AC164" s="51" t="s">
        <v>413</v>
      </c>
      <c r="AD164" s="132" t="s">
        <v>413</v>
      </c>
      <c r="AE164" s="50" t="s">
        <v>413</v>
      </c>
      <c r="AF164" s="130"/>
      <c r="AG164" s="131" t="s">
        <v>1636</v>
      </c>
    </row>
    <row r="165" spans="27:33" x14ac:dyDescent="0.35">
      <c r="AA165" s="51" t="s">
        <v>1079</v>
      </c>
      <c r="AB165" s="51" t="s">
        <v>170</v>
      </c>
      <c r="AC165" s="51" t="s">
        <v>413</v>
      </c>
      <c r="AD165" s="132" t="s">
        <v>413</v>
      </c>
      <c r="AE165" s="50" t="s">
        <v>413</v>
      </c>
      <c r="AF165" s="130"/>
      <c r="AG165" s="131" t="s">
        <v>1636</v>
      </c>
    </row>
    <row r="166" spans="27:33" x14ac:dyDescent="0.35">
      <c r="AA166" s="51" t="s">
        <v>1079</v>
      </c>
      <c r="AB166" s="51" t="s">
        <v>366</v>
      </c>
      <c r="AC166" s="51" t="s">
        <v>413</v>
      </c>
      <c r="AD166" s="129" t="s">
        <v>413</v>
      </c>
      <c r="AE166" s="50" t="s">
        <v>413</v>
      </c>
      <c r="AF166" s="130"/>
      <c r="AG166" s="131" t="s">
        <v>1636</v>
      </c>
    </row>
    <row r="167" spans="27:33" x14ac:dyDescent="0.35">
      <c r="AA167" s="51" t="s">
        <v>1080</v>
      </c>
      <c r="AB167" s="51" t="s">
        <v>175</v>
      </c>
      <c r="AC167" s="51" t="s">
        <v>2092</v>
      </c>
      <c r="AD167" s="132" t="s">
        <v>2100</v>
      </c>
      <c r="AE167" s="50" t="s">
        <v>2275</v>
      </c>
      <c r="AF167" s="130">
        <v>7</v>
      </c>
      <c r="AG167" s="131" t="s">
        <v>2353</v>
      </c>
    </row>
    <row r="168" spans="27:33" x14ac:dyDescent="0.35">
      <c r="AA168" s="51" t="s">
        <v>1080</v>
      </c>
      <c r="AB168" s="51" t="s">
        <v>174</v>
      </c>
      <c r="AC168" s="51" t="s">
        <v>1720</v>
      </c>
      <c r="AD168" s="132" t="s">
        <v>1645</v>
      </c>
      <c r="AE168" s="50" t="s">
        <v>2587</v>
      </c>
      <c r="AF168" s="130">
        <v>26</v>
      </c>
      <c r="AG168" s="131" t="s">
        <v>2353</v>
      </c>
    </row>
    <row r="169" spans="27:33" x14ac:dyDescent="0.35">
      <c r="AA169" s="51" t="s">
        <v>1080</v>
      </c>
      <c r="AB169" s="51" t="s">
        <v>173</v>
      </c>
      <c r="AC169" s="51" t="s">
        <v>1474</v>
      </c>
      <c r="AD169" s="132" t="s">
        <v>1461</v>
      </c>
      <c r="AE169" s="50" t="s">
        <v>2817</v>
      </c>
      <c r="AF169" s="130">
        <v>15</v>
      </c>
      <c r="AG169" s="131" t="s">
        <v>2353</v>
      </c>
    </row>
    <row r="170" spans="27:33" x14ac:dyDescent="0.35">
      <c r="AA170" s="51" t="s">
        <v>1080</v>
      </c>
      <c r="AB170" s="51" t="s">
        <v>405</v>
      </c>
      <c r="AC170" s="51" t="s">
        <v>413</v>
      </c>
      <c r="AD170" s="129" t="s">
        <v>413</v>
      </c>
      <c r="AE170" s="50" t="s">
        <v>413</v>
      </c>
      <c r="AF170" s="130"/>
      <c r="AG170" s="131" t="s">
        <v>1636</v>
      </c>
    </row>
    <row r="171" spans="27:33" x14ac:dyDescent="0.35">
      <c r="AA171" s="51" t="s">
        <v>1082</v>
      </c>
      <c r="AB171" s="51" t="s">
        <v>178</v>
      </c>
      <c r="AC171" s="51" t="s">
        <v>1720</v>
      </c>
      <c r="AD171" s="132" t="s">
        <v>1645</v>
      </c>
      <c r="AE171" s="50" t="s">
        <v>2566</v>
      </c>
      <c r="AF171" s="130">
        <v>7</v>
      </c>
      <c r="AG171" s="131" t="s">
        <v>2353</v>
      </c>
    </row>
    <row r="172" spans="27:33" x14ac:dyDescent="0.35">
      <c r="AA172" s="51" t="s">
        <v>1082</v>
      </c>
      <c r="AB172" s="51" t="s">
        <v>177</v>
      </c>
      <c r="AC172" s="51" t="s">
        <v>834</v>
      </c>
      <c r="AD172" s="132" t="s">
        <v>1150</v>
      </c>
      <c r="AE172" s="50" t="s">
        <v>2532</v>
      </c>
      <c r="AF172" s="130">
        <v>35</v>
      </c>
      <c r="AG172" s="131" t="s">
        <v>2353</v>
      </c>
    </row>
    <row r="173" spans="27:33" x14ac:dyDescent="0.35">
      <c r="AA173" s="51" t="s">
        <v>1082</v>
      </c>
      <c r="AB173" s="51" t="s">
        <v>176</v>
      </c>
      <c r="AC173" s="51" t="s">
        <v>1424</v>
      </c>
      <c r="AD173" s="132" t="s">
        <v>1462</v>
      </c>
      <c r="AE173" s="50" t="s">
        <v>2287</v>
      </c>
      <c r="AF173" s="130">
        <v>6</v>
      </c>
      <c r="AG173" s="131" t="s">
        <v>2353</v>
      </c>
    </row>
    <row r="174" spans="27:33" x14ac:dyDescent="0.35">
      <c r="AA174" s="51" t="s">
        <v>1082</v>
      </c>
      <c r="AB174" s="51" t="s">
        <v>402</v>
      </c>
      <c r="AC174" s="51" t="s">
        <v>413</v>
      </c>
      <c r="AD174" s="129" t="s">
        <v>413</v>
      </c>
      <c r="AE174" s="50" t="s">
        <v>413</v>
      </c>
      <c r="AF174" s="130"/>
      <c r="AG174" s="131" t="s">
        <v>1636</v>
      </c>
    </row>
    <row r="175" spans="27:33" x14ac:dyDescent="0.35">
      <c r="AA175" s="51" t="s">
        <v>1085</v>
      </c>
      <c r="AB175" s="51" t="s">
        <v>181</v>
      </c>
      <c r="AC175" s="51" t="s">
        <v>1474</v>
      </c>
      <c r="AD175" s="132" t="s">
        <v>1461</v>
      </c>
      <c r="AE175" s="50" t="s">
        <v>2817</v>
      </c>
      <c r="AF175" s="130">
        <v>4</v>
      </c>
      <c r="AG175" s="131" t="s">
        <v>2353</v>
      </c>
    </row>
    <row r="176" spans="27:33" x14ac:dyDescent="0.35">
      <c r="AA176" s="51" t="s">
        <v>1085</v>
      </c>
      <c r="AB176" s="51" t="s">
        <v>180</v>
      </c>
      <c r="AC176" s="51" t="s">
        <v>1424</v>
      </c>
      <c r="AD176" s="132" t="s">
        <v>1462</v>
      </c>
      <c r="AE176" s="50" t="s">
        <v>2302</v>
      </c>
      <c r="AF176" s="130">
        <v>27</v>
      </c>
      <c r="AG176" s="131" t="s">
        <v>2353</v>
      </c>
    </row>
    <row r="177" spans="27:33" x14ac:dyDescent="0.35">
      <c r="AA177" s="51" t="s">
        <v>1085</v>
      </c>
      <c r="AB177" s="51" t="s">
        <v>179</v>
      </c>
      <c r="AC177" s="51" t="s">
        <v>1474</v>
      </c>
      <c r="AD177" s="132" t="s">
        <v>1461</v>
      </c>
      <c r="AE177" s="50" t="s">
        <v>2570</v>
      </c>
      <c r="AF177" s="130">
        <v>16</v>
      </c>
      <c r="AG177" s="131" t="s">
        <v>2353</v>
      </c>
    </row>
    <row r="178" spans="27:33" x14ac:dyDescent="0.35">
      <c r="AA178" s="51" t="s">
        <v>1085</v>
      </c>
      <c r="AB178" s="51" t="s">
        <v>399</v>
      </c>
      <c r="AC178" s="51" t="s">
        <v>413</v>
      </c>
      <c r="AD178" s="129" t="s">
        <v>413</v>
      </c>
      <c r="AE178" s="50" t="s">
        <v>413</v>
      </c>
      <c r="AF178" s="130"/>
      <c r="AG178" s="131" t="s">
        <v>1636</v>
      </c>
    </row>
    <row r="179" spans="27:33" x14ac:dyDescent="0.35">
      <c r="AA179" s="51" t="s">
        <v>1086</v>
      </c>
      <c r="AB179" s="51" t="s">
        <v>184</v>
      </c>
      <c r="AC179" s="51" t="s">
        <v>837</v>
      </c>
      <c r="AD179" s="132" t="s">
        <v>1146</v>
      </c>
      <c r="AE179" s="134" t="s">
        <v>2072</v>
      </c>
      <c r="AF179" s="130">
        <v>11</v>
      </c>
      <c r="AG179" s="131" t="s">
        <v>2353</v>
      </c>
    </row>
    <row r="180" spans="27:33" x14ac:dyDescent="0.35">
      <c r="AA180" s="51" t="s">
        <v>1086</v>
      </c>
      <c r="AB180" s="51" t="s">
        <v>183</v>
      </c>
      <c r="AC180" s="51" t="s">
        <v>837</v>
      </c>
      <c r="AD180" s="132" t="s">
        <v>1146</v>
      </c>
      <c r="AE180" s="134" t="s">
        <v>2071</v>
      </c>
      <c r="AF180" s="130">
        <v>13</v>
      </c>
      <c r="AG180" s="131" t="s">
        <v>2353</v>
      </c>
    </row>
    <row r="181" spans="27:33" x14ac:dyDescent="0.35">
      <c r="AA181" s="51" t="s">
        <v>1086</v>
      </c>
      <c r="AB181" s="51" t="s">
        <v>182</v>
      </c>
      <c r="AC181" s="51" t="s">
        <v>1720</v>
      </c>
      <c r="AD181" s="132" t="s">
        <v>1645</v>
      </c>
      <c r="AE181" s="134" t="s">
        <v>2566</v>
      </c>
      <c r="AF181" s="130">
        <v>25</v>
      </c>
      <c r="AG181" s="131" t="s">
        <v>2353</v>
      </c>
    </row>
    <row r="182" spans="27:33" x14ac:dyDescent="0.35">
      <c r="AA182" s="51" t="s">
        <v>1086</v>
      </c>
      <c r="AB182" s="51" t="s">
        <v>396</v>
      </c>
      <c r="AC182" s="51" t="s">
        <v>413</v>
      </c>
      <c r="AD182" s="129" t="s">
        <v>413</v>
      </c>
      <c r="AE182" s="50" t="s">
        <v>413</v>
      </c>
      <c r="AF182" s="130"/>
      <c r="AG182" s="131" t="s">
        <v>1636</v>
      </c>
    </row>
    <row r="183" spans="27:33" x14ac:dyDescent="0.35">
      <c r="AA183" s="51" t="s">
        <v>1089</v>
      </c>
      <c r="AB183" s="51" t="s">
        <v>187</v>
      </c>
      <c r="AC183" s="51" t="s">
        <v>2092</v>
      </c>
      <c r="AD183" s="129" t="s">
        <v>2112</v>
      </c>
      <c r="AE183" s="50" t="s">
        <v>2311</v>
      </c>
      <c r="AF183" s="130">
        <v>27</v>
      </c>
      <c r="AG183" s="131" t="s">
        <v>2353</v>
      </c>
    </row>
    <row r="184" spans="27:33" x14ac:dyDescent="0.35">
      <c r="AA184" s="51" t="s">
        <v>1089</v>
      </c>
      <c r="AB184" s="51" t="s">
        <v>186</v>
      </c>
      <c r="AC184" s="51" t="s">
        <v>832</v>
      </c>
      <c r="AD184" s="129" t="s">
        <v>1111</v>
      </c>
      <c r="AE184" s="50" t="s">
        <v>2059</v>
      </c>
      <c r="AF184" s="133">
        <v>22</v>
      </c>
      <c r="AG184" s="131" t="s">
        <v>2353</v>
      </c>
    </row>
    <row r="185" spans="27:33" x14ac:dyDescent="0.35">
      <c r="AA185" s="51" t="s">
        <v>1089</v>
      </c>
      <c r="AB185" s="51" t="s">
        <v>185</v>
      </c>
      <c r="AC185" s="51" t="s">
        <v>413</v>
      </c>
      <c r="AD185" s="129" t="s">
        <v>413</v>
      </c>
      <c r="AE185" s="50" t="s">
        <v>413</v>
      </c>
      <c r="AF185" s="130"/>
      <c r="AG185" s="131" t="s">
        <v>1636</v>
      </c>
    </row>
    <row r="186" spans="27:33" x14ac:dyDescent="0.35">
      <c r="AA186" s="51" t="s">
        <v>1089</v>
      </c>
      <c r="AB186" s="51" t="s">
        <v>393</v>
      </c>
      <c r="AC186" s="51" t="s">
        <v>413</v>
      </c>
      <c r="AD186" s="129" t="s">
        <v>413</v>
      </c>
      <c r="AE186" s="50" t="s">
        <v>413</v>
      </c>
      <c r="AF186" s="130"/>
      <c r="AG186" s="131" t="s">
        <v>1636</v>
      </c>
    </row>
    <row r="187" spans="27:33" x14ac:dyDescent="0.35">
      <c r="AA187" s="51" t="s">
        <v>1091</v>
      </c>
      <c r="AB187" s="51" t="s">
        <v>190</v>
      </c>
      <c r="AC187" s="51" t="s">
        <v>832</v>
      </c>
      <c r="AD187" s="129" t="s">
        <v>1111</v>
      </c>
      <c r="AE187" s="50" t="s">
        <v>2061</v>
      </c>
      <c r="AF187" s="130">
        <v>10</v>
      </c>
      <c r="AG187" s="131" t="s">
        <v>2353</v>
      </c>
    </row>
    <row r="188" spans="27:33" x14ac:dyDescent="0.35">
      <c r="AA188" s="51" t="s">
        <v>1091</v>
      </c>
      <c r="AB188" s="51" t="s">
        <v>189</v>
      </c>
      <c r="AC188" s="51" t="s">
        <v>822</v>
      </c>
      <c r="AD188" s="129" t="s">
        <v>1054</v>
      </c>
      <c r="AE188" s="50" t="s">
        <v>2545</v>
      </c>
      <c r="AF188" s="130">
        <v>4</v>
      </c>
      <c r="AG188" s="131" t="s">
        <v>2353</v>
      </c>
    </row>
    <row r="189" spans="27:33" x14ac:dyDescent="0.35">
      <c r="AA189" s="51" t="s">
        <v>1091</v>
      </c>
      <c r="AB189" s="51" t="s">
        <v>188</v>
      </c>
      <c r="AC189" s="51" t="s">
        <v>832</v>
      </c>
      <c r="AD189" s="129" t="s">
        <v>1111</v>
      </c>
      <c r="AE189" s="50" t="s">
        <v>2058</v>
      </c>
      <c r="AF189" s="130">
        <v>35</v>
      </c>
      <c r="AG189" s="131" t="s">
        <v>2353</v>
      </c>
    </row>
    <row r="190" spans="27:33" x14ac:dyDescent="0.35">
      <c r="AA190" s="51" t="s">
        <v>1091</v>
      </c>
      <c r="AB190" s="51" t="s">
        <v>390</v>
      </c>
      <c r="AC190" s="51" t="s">
        <v>413</v>
      </c>
      <c r="AD190" s="129" t="s">
        <v>413</v>
      </c>
      <c r="AE190" s="50" t="s">
        <v>413</v>
      </c>
      <c r="AF190" s="130"/>
      <c r="AG190" s="131" t="s">
        <v>1636</v>
      </c>
    </row>
    <row r="191" spans="27:33" x14ac:dyDescent="0.35">
      <c r="AA191" s="51" t="s">
        <v>1092</v>
      </c>
      <c r="AB191" s="51" t="s">
        <v>193</v>
      </c>
      <c r="AC191" s="51" t="s">
        <v>413</v>
      </c>
      <c r="AD191" s="129" t="s">
        <v>413</v>
      </c>
      <c r="AE191" s="50" t="s">
        <v>413</v>
      </c>
      <c r="AF191" s="130"/>
      <c r="AG191" s="131" t="s">
        <v>1636</v>
      </c>
    </row>
    <row r="192" spans="27:33" x14ac:dyDescent="0.35">
      <c r="AA192" s="51" t="s">
        <v>1092</v>
      </c>
      <c r="AB192" s="51" t="s">
        <v>192</v>
      </c>
      <c r="AC192" s="51" t="s">
        <v>413</v>
      </c>
      <c r="AD192" s="129" t="s">
        <v>413</v>
      </c>
      <c r="AE192" s="50" t="s">
        <v>413</v>
      </c>
      <c r="AF192" s="130"/>
      <c r="AG192" s="131" t="s">
        <v>1636</v>
      </c>
    </row>
    <row r="193" spans="27:33" x14ac:dyDescent="0.35">
      <c r="AA193" s="51" t="s">
        <v>1092</v>
      </c>
      <c r="AB193" s="51" t="s">
        <v>191</v>
      </c>
      <c r="AC193" s="51" t="s">
        <v>413</v>
      </c>
      <c r="AD193" s="129" t="s">
        <v>413</v>
      </c>
      <c r="AE193" s="50" t="s">
        <v>413</v>
      </c>
      <c r="AF193" s="130"/>
      <c r="AG193" s="131" t="s">
        <v>1636</v>
      </c>
    </row>
    <row r="194" spans="27:33" x14ac:dyDescent="0.35">
      <c r="AA194" s="51" t="s">
        <v>1092</v>
      </c>
      <c r="AB194" s="51" t="s">
        <v>387</v>
      </c>
      <c r="AC194" s="51" t="s">
        <v>413</v>
      </c>
      <c r="AD194" s="129" t="s">
        <v>413</v>
      </c>
      <c r="AE194" s="50" t="s">
        <v>413</v>
      </c>
      <c r="AF194" s="130"/>
      <c r="AG194" s="131" t="s">
        <v>1636</v>
      </c>
    </row>
    <row r="195" spans="27:33" x14ac:dyDescent="0.35">
      <c r="AA195" s="51" t="s">
        <v>1093</v>
      </c>
      <c r="AB195" s="51" t="s">
        <v>68</v>
      </c>
      <c r="AC195" s="51" t="s">
        <v>3193</v>
      </c>
      <c r="AD195" s="132" t="s">
        <v>3194</v>
      </c>
      <c r="AE195" s="50" t="s">
        <v>3149</v>
      </c>
      <c r="AF195" s="130"/>
      <c r="AG195" s="131" t="s">
        <v>1636</v>
      </c>
    </row>
    <row r="196" spans="27:33" x14ac:dyDescent="0.35">
      <c r="AA196" s="51" t="s">
        <v>1093</v>
      </c>
      <c r="AB196" s="51" t="s">
        <v>69</v>
      </c>
      <c r="AC196" s="51" t="s">
        <v>413</v>
      </c>
      <c r="AD196" s="132" t="s">
        <v>413</v>
      </c>
      <c r="AE196" s="50" t="s">
        <v>413</v>
      </c>
      <c r="AF196" s="130"/>
      <c r="AG196" s="131" t="s">
        <v>1636</v>
      </c>
    </row>
    <row r="197" spans="27:33" x14ac:dyDescent="0.35">
      <c r="AA197" s="51" t="s">
        <v>1093</v>
      </c>
      <c r="AB197" s="51" t="s">
        <v>70</v>
      </c>
      <c r="AC197" s="51" t="s">
        <v>413</v>
      </c>
      <c r="AD197" s="132" t="s">
        <v>413</v>
      </c>
      <c r="AE197" s="50" t="s">
        <v>413</v>
      </c>
      <c r="AF197" s="130"/>
      <c r="AG197" s="131" t="s">
        <v>1636</v>
      </c>
    </row>
    <row r="198" spans="27:33" x14ac:dyDescent="0.35">
      <c r="AA198" s="51" t="s">
        <v>1093</v>
      </c>
      <c r="AB198" s="51" t="s">
        <v>362</v>
      </c>
      <c r="AC198" s="51" t="s">
        <v>413</v>
      </c>
      <c r="AD198" s="129" t="s">
        <v>413</v>
      </c>
      <c r="AE198" s="50" t="s">
        <v>413</v>
      </c>
      <c r="AF198" s="130"/>
      <c r="AG198" s="131" t="s">
        <v>1636</v>
      </c>
    </row>
    <row r="199" spans="27:33" x14ac:dyDescent="0.35">
      <c r="AA199" s="51" t="s">
        <v>1096</v>
      </c>
      <c r="AB199" s="51" t="s">
        <v>71</v>
      </c>
      <c r="AC199" s="51" t="s">
        <v>829</v>
      </c>
      <c r="AD199" s="132" t="s">
        <v>1070</v>
      </c>
      <c r="AE199" s="50" t="s">
        <v>3163</v>
      </c>
      <c r="AF199" s="130">
        <v>30</v>
      </c>
      <c r="AG199" s="131" t="s">
        <v>2353</v>
      </c>
    </row>
    <row r="200" spans="27:33" x14ac:dyDescent="0.35">
      <c r="AA200" s="51" t="s">
        <v>1096</v>
      </c>
      <c r="AB200" s="51" t="s">
        <v>72</v>
      </c>
      <c r="AC200" s="51" t="s">
        <v>824</v>
      </c>
      <c r="AD200" s="132" t="s">
        <v>2099</v>
      </c>
      <c r="AE200" s="50" t="s">
        <v>3164</v>
      </c>
      <c r="AF200" s="130">
        <v>17</v>
      </c>
      <c r="AG200" s="131" t="s">
        <v>2353</v>
      </c>
    </row>
    <row r="201" spans="27:33" x14ac:dyDescent="0.35">
      <c r="AA201" s="51" t="s">
        <v>1096</v>
      </c>
      <c r="AB201" s="51" t="s">
        <v>73</v>
      </c>
      <c r="AC201" s="51" t="s">
        <v>413</v>
      </c>
      <c r="AD201" s="132" t="s">
        <v>413</v>
      </c>
      <c r="AE201" s="50" t="s">
        <v>413</v>
      </c>
      <c r="AF201" s="130"/>
      <c r="AG201" s="131" t="s">
        <v>1636</v>
      </c>
    </row>
    <row r="202" spans="27:33" x14ac:dyDescent="0.35">
      <c r="AA202" s="51" t="s">
        <v>1096</v>
      </c>
      <c r="AB202" s="51" t="s">
        <v>359</v>
      </c>
      <c r="AC202" s="51" t="s">
        <v>413</v>
      </c>
      <c r="AD202" s="129" t="s">
        <v>413</v>
      </c>
      <c r="AE202" s="50" t="s">
        <v>413</v>
      </c>
      <c r="AF202" s="130"/>
      <c r="AG202" s="131" t="s">
        <v>1636</v>
      </c>
    </row>
    <row r="203" spans="27:33" x14ac:dyDescent="0.35">
      <c r="AA203" s="51" t="s">
        <v>1098</v>
      </c>
      <c r="AB203" s="51" t="s">
        <v>74</v>
      </c>
      <c r="AC203" s="51" t="s">
        <v>837</v>
      </c>
      <c r="AD203" s="132" t="s">
        <v>1117</v>
      </c>
      <c r="AE203" s="50" t="s">
        <v>2977</v>
      </c>
      <c r="AF203" s="133">
        <v>3</v>
      </c>
      <c r="AG203" s="131" t="s">
        <v>2353</v>
      </c>
    </row>
    <row r="204" spans="27:33" x14ac:dyDescent="0.35">
      <c r="AA204" s="51" t="s">
        <v>1098</v>
      </c>
      <c r="AB204" s="51" t="s">
        <v>75</v>
      </c>
      <c r="AC204" s="51" t="s">
        <v>824</v>
      </c>
      <c r="AD204" s="132" t="s">
        <v>2099</v>
      </c>
      <c r="AE204" s="50" t="s">
        <v>3165</v>
      </c>
      <c r="AF204" s="130">
        <v>39</v>
      </c>
      <c r="AG204" s="131" t="s">
        <v>2353</v>
      </c>
    </row>
    <row r="205" spans="27:33" x14ac:dyDescent="0.35">
      <c r="AA205" s="51" t="s">
        <v>1098</v>
      </c>
      <c r="AB205" s="51" t="s">
        <v>76</v>
      </c>
      <c r="AC205" s="51" t="s">
        <v>413</v>
      </c>
      <c r="AD205" s="132" t="s">
        <v>413</v>
      </c>
      <c r="AE205" s="50" t="s">
        <v>413</v>
      </c>
      <c r="AF205" s="130"/>
      <c r="AG205" s="131" t="s">
        <v>1636</v>
      </c>
    </row>
    <row r="206" spans="27:33" x14ac:dyDescent="0.35">
      <c r="AA206" s="51" t="s">
        <v>1098</v>
      </c>
      <c r="AB206" s="51" t="s">
        <v>356</v>
      </c>
      <c r="AC206" s="51" t="s">
        <v>413</v>
      </c>
      <c r="AD206" s="129" t="s">
        <v>413</v>
      </c>
      <c r="AE206" s="50" t="s">
        <v>413</v>
      </c>
      <c r="AF206" s="130"/>
      <c r="AG206" s="131" t="s">
        <v>1636</v>
      </c>
    </row>
    <row r="207" spans="27:33" x14ac:dyDescent="0.35">
      <c r="AA207" s="51" t="s">
        <v>1102</v>
      </c>
      <c r="AB207" s="51" t="s">
        <v>77</v>
      </c>
      <c r="AC207" s="51" t="s">
        <v>824</v>
      </c>
      <c r="AD207" s="132" t="s">
        <v>2099</v>
      </c>
      <c r="AE207" s="50" t="s">
        <v>3164</v>
      </c>
      <c r="AF207" s="130">
        <v>14</v>
      </c>
      <c r="AG207" s="131" t="s">
        <v>2353</v>
      </c>
    </row>
    <row r="208" spans="27:33" x14ac:dyDescent="0.35">
      <c r="AA208" s="51" t="s">
        <v>1102</v>
      </c>
      <c r="AB208" s="51" t="s">
        <v>78</v>
      </c>
      <c r="AC208" s="51" t="s">
        <v>2608</v>
      </c>
      <c r="AD208" s="132" t="s">
        <v>2792</v>
      </c>
      <c r="AE208" s="50" t="s">
        <v>2497</v>
      </c>
      <c r="AF208" s="130">
        <v>32</v>
      </c>
      <c r="AG208" s="131" t="s">
        <v>2353</v>
      </c>
    </row>
    <row r="209" spans="27:33" x14ac:dyDescent="0.35">
      <c r="AA209" s="51" t="s">
        <v>1102</v>
      </c>
      <c r="AB209" s="51" t="s">
        <v>79</v>
      </c>
      <c r="AC209" s="51" t="s">
        <v>413</v>
      </c>
      <c r="AD209" s="132" t="s">
        <v>413</v>
      </c>
      <c r="AE209" s="50" t="s">
        <v>413</v>
      </c>
      <c r="AF209" s="130"/>
      <c r="AG209" s="131" t="s">
        <v>1636</v>
      </c>
    </row>
    <row r="210" spans="27:33" x14ac:dyDescent="0.35">
      <c r="AA210" s="51" t="s">
        <v>1102</v>
      </c>
      <c r="AB210" s="51" t="s">
        <v>353</v>
      </c>
      <c r="AC210" s="51" t="s">
        <v>413</v>
      </c>
      <c r="AD210" s="129" t="s">
        <v>413</v>
      </c>
      <c r="AE210" s="50" t="s">
        <v>413</v>
      </c>
      <c r="AF210" s="130"/>
      <c r="AG210" s="131" t="s">
        <v>1636</v>
      </c>
    </row>
    <row r="211" spans="27:33" x14ac:dyDescent="0.35">
      <c r="AA211" s="51" t="s">
        <v>1103</v>
      </c>
      <c r="AB211" s="51" t="s">
        <v>80</v>
      </c>
      <c r="AC211" s="51" t="s">
        <v>2485</v>
      </c>
      <c r="AD211" s="132" t="s">
        <v>2334</v>
      </c>
      <c r="AE211" s="50" t="s">
        <v>3166</v>
      </c>
      <c r="AF211" s="133">
        <v>17</v>
      </c>
      <c r="AG211" s="131" t="s">
        <v>2353</v>
      </c>
    </row>
    <row r="212" spans="27:33" x14ac:dyDescent="0.35">
      <c r="AA212" s="51" t="s">
        <v>1103</v>
      </c>
      <c r="AB212" s="51" t="s">
        <v>81</v>
      </c>
      <c r="AC212" s="51" t="s">
        <v>829</v>
      </c>
      <c r="AD212" s="132" t="s">
        <v>1070</v>
      </c>
      <c r="AE212" s="50" t="s">
        <v>3167</v>
      </c>
      <c r="AF212" s="130">
        <v>32</v>
      </c>
      <c r="AG212" s="131" t="s">
        <v>2353</v>
      </c>
    </row>
    <row r="213" spans="27:33" x14ac:dyDescent="0.35">
      <c r="AA213" s="51" t="s">
        <v>1103</v>
      </c>
      <c r="AB213" s="51" t="s">
        <v>82</v>
      </c>
      <c r="AC213" s="51" t="s">
        <v>413</v>
      </c>
      <c r="AD213" s="132" t="s">
        <v>413</v>
      </c>
      <c r="AE213" s="50" t="s">
        <v>413</v>
      </c>
      <c r="AF213" s="130"/>
      <c r="AG213" s="131" t="s">
        <v>1636</v>
      </c>
    </row>
    <row r="214" spans="27:33" x14ac:dyDescent="0.35">
      <c r="AA214" s="51" t="s">
        <v>1103</v>
      </c>
      <c r="AB214" s="51" t="s">
        <v>350</v>
      </c>
      <c r="AC214" s="51" t="s">
        <v>413</v>
      </c>
      <c r="AD214" s="129" t="s">
        <v>413</v>
      </c>
      <c r="AE214" s="50" t="s">
        <v>413</v>
      </c>
      <c r="AF214" s="130"/>
      <c r="AG214" s="131" t="s">
        <v>1636</v>
      </c>
    </row>
    <row r="215" spans="27:33" x14ac:dyDescent="0.35">
      <c r="AA215" s="51" t="s">
        <v>1105</v>
      </c>
      <c r="AB215" s="51" t="s">
        <v>83</v>
      </c>
      <c r="AC215" s="51" t="s">
        <v>2485</v>
      </c>
      <c r="AD215" s="132" t="s">
        <v>2334</v>
      </c>
      <c r="AE215" s="50" t="s">
        <v>3166</v>
      </c>
      <c r="AF215" s="130">
        <v>13</v>
      </c>
      <c r="AG215" s="131" t="s">
        <v>2353</v>
      </c>
    </row>
    <row r="216" spans="27:33" x14ac:dyDescent="0.35">
      <c r="AA216" s="51" t="s">
        <v>1105</v>
      </c>
      <c r="AB216" s="51" t="s">
        <v>84</v>
      </c>
      <c r="AC216" s="51" t="s">
        <v>2485</v>
      </c>
      <c r="AD216" s="132" t="s">
        <v>2334</v>
      </c>
      <c r="AE216" s="50" t="s">
        <v>3168</v>
      </c>
      <c r="AF216" s="130">
        <v>38</v>
      </c>
      <c r="AG216" s="131" t="s">
        <v>2353</v>
      </c>
    </row>
    <row r="217" spans="27:33" x14ac:dyDescent="0.35">
      <c r="AA217" s="51" t="s">
        <v>1105</v>
      </c>
      <c r="AB217" s="51" t="s">
        <v>85</v>
      </c>
      <c r="AC217" s="51" t="s">
        <v>413</v>
      </c>
      <c r="AD217" s="132" t="s">
        <v>413</v>
      </c>
      <c r="AE217" s="50" t="s">
        <v>413</v>
      </c>
      <c r="AF217" s="130"/>
      <c r="AG217" s="131" t="s">
        <v>1636</v>
      </c>
    </row>
    <row r="218" spans="27:33" x14ac:dyDescent="0.35">
      <c r="AA218" s="51" t="s">
        <v>1105</v>
      </c>
      <c r="AB218" s="51" t="s">
        <v>347</v>
      </c>
      <c r="AC218" s="51" t="s">
        <v>413</v>
      </c>
      <c r="AD218" s="129" t="s">
        <v>413</v>
      </c>
      <c r="AE218" s="50" t="s">
        <v>413</v>
      </c>
      <c r="AF218" s="130"/>
      <c r="AG218" s="131" t="s">
        <v>1636</v>
      </c>
    </row>
    <row r="219" spans="27:33" x14ac:dyDescent="0.35">
      <c r="AA219" s="51" t="s">
        <v>1107</v>
      </c>
      <c r="AB219" s="51" t="s">
        <v>86</v>
      </c>
      <c r="AC219" s="51" t="s">
        <v>413</v>
      </c>
      <c r="AD219" s="132" t="s">
        <v>413</v>
      </c>
      <c r="AE219" s="50" t="s">
        <v>413</v>
      </c>
      <c r="AF219" s="130"/>
      <c r="AG219" s="131" t="s">
        <v>1636</v>
      </c>
    </row>
    <row r="220" spans="27:33" x14ac:dyDescent="0.35">
      <c r="AA220" s="51" t="s">
        <v>1107</v>
      </c>
      <c r="AB220" s="51" t="s">
        <v>87</v>
      </c>
      <c r="AC220" s="51" t="s">
        <v>413</v>
      </c>
      <c r="AD220" s="132" t="s">
        <v>413</v>
      </c>
      <c r="AE220" s="50" t="s">
        <v>413</v>
      </c>
      <c r="AF220" s="130"/>
      <c r="AG220" s="131" t="s">
        <v>1636</v>
      </c>
    </row>
    <row r="221" spans="27:33" x14ac:dyDescent="0.35">
      <c r="AA221" s="51" t="s">
        <v>1107</v>
      </c>
      <c r="AB221" s="51" t="s">
        <v>88</v>
      </c>
      <c r="AC221" s="51" t="s">
        <v>413</v>
      </c>
      <c r="AD221" s="132" t="s">
        <v>413</v>
      </c>
      <c r="AE221" s="50" t="s">
        <v>413</v>
      </c>
      <c r="AF221" s="130"/>
      <c r="AG221" s="131" t="s">
        <v>1636</v>
      </c>
    </row>
    <row r="222" spans="27:33" x14ac:dyDescent="0.35">
      <c r="AA222" s="51" t="s">
        <v>1107</v>
      </c>
      <c r="AB222" s="51" t="s">
        <v>344</v>
      </c>
      <c r="AC222" s="51" t="s">
        <v>413</v>
      </c>
      <c r="AD222" s="129" t="s">
        <v>413</v>
      </c>
      <c r="AE222" s="50" t="s">
        <v>413</v>
      </c>
      <c r="AF222" s="130"/>
      <c r="AG222" s="131" t="s">
        <v>1636</v>
      </c>
    </row>
    <row r="223" spans="27:33" x14ac:dyDescent="0.35">
      <c r="AA223" s="51" t="s">
        <v>1109</v>
      </c>
      <c r="AB223" s="51" t="s">
        <v>89</v>
      </c>
      <c r="AC223" s="51" t="s">
        <v>413</v>
      </c>
      <c r="AD223" s="132" t="s">
        <v>413</v>
      </c>
      <c r="AE223" s="50" t="s">
        <v>413</v>
      </c>
      <c r="AF223" s="130"/>
      <c r="AG223" s="131" t="s">
        <v>1636</v>
      </c>
    </row>
    <row r="224" spans="27:33" x14ac:dyDescent="0.35">
      <c r="AA224" s="51" t="s">
        <v>1109</v>
      </c>
      <c r="AB224" s="51" t="s">
        <v>90</v>
      </c>
      <c r="AC224" s="51" t="s">
        <v>413</v>
      </c>
      <c r="AD224" s="132" t="s">
        <v>413</v>
      </c>
      <c r="AE224" s="50" t="s">
        <v>413</v>
      </c>
      <c r="AF224" s="130"/>
      <c r="AG224" s="131" t="s">
        <v>1636</v>
      </c>
    </row>
    <row r="225" spans="27:33" x14ac:dyDescent="0.35">
      <c r="AA225" s="51" t="s">
        <v>1109</v>
      </c>
      <c r="AB225" s="51" t="s">
        <v>91</v>
      </c>
      <c r="AC225" s="51" t="s">
        <v>413</v>
      </c>
      <c r="AD225" s="132" t="s">
        <v>413</v>
      </c>
      <c r="AE225" s="50" t="s">
        <v>413</v>
      </c>
      <c r="AF225" s="130"/>
      <c r="AG225" s="131" t="s">
        <v>1636</v>
      </c>
    </row>
    <row r="226" spans="27:33" x14ac:dyDescent="0.35">
      <c r="AA226" s="51" t="s">
        <v>1112</v>
      </c>
      <c r="AB226" s="51" t="s">
        <v>92</v>
      </c>
      <c r="AC226" s="51" t="s">
        <v>413</v>
      </c>
      <c r="AD226" s="132" t="s">
        <v>413</v>
      </c>
      <c r="AE226" s="50" t="s">
        <v>413</v>
      </c>
      <c r="AF226" s="130"/>
      <c r="AG226" s="131" t="s">
        <v>1636</v>
      </c>
    </row>
    <row r="227" spans="27:33" x14ac:dyDescent="0.35">
      <c r="AA227" s="51" t="s">
        <v>1112</v>
      </c>
      <c r="AB227" s="51" t="s">
        <v>93</v>
      </c>
      <c r="AC227" s="51" t="s">
        <v>413</v>
      </c>
      <c r="AD227" s="132" t="s">
        <v>413</v>
      </c>
      <c r="AE227" s="50" t="s">
        <v>413</v>
      </c>
      <c r="AF227" s="130"/>
      <c r="AG227" s="131" t="s">
        <v>1636</v>
      </c>
    </row>
    <row r="228" spans="27:33" x14ac:dyDescent="0.35">
      <c r="AA228" s="51" t="s">
        <v>1112</v>
      </c>
      <c r="AB228" s="51" t="s">
        <v>94</v>
      </c>
      <c r="AC228" s="51" t="s">
        <v>413</v>
      </c>
      <c r="AD228" s="132" t="s">
        <v>413</v>
      </c>
      <c r="AE228" s="50" t="s">
        <v>413</v>
      </c>
      <c r="AF228" s="130"/>
      <c r="AG228" s="131" t="s">
        <v>1636</v>
      </c>
    </row>
    <row r="229" spans="27:33" x14ac:dyDescent="0.35">
      <c r="AA229" s="51" t="s">
        <v>1112</v>
      </c>
      <c r="AB229" s="51" t="s">
        <v>380</v>
      </c>
      <c r="AC229" s="51" t="s">
        <v>413</v>
      </c>
      <c r="AD229" s="129" t="s">
        <v>413</v>
      </c>
      <c r="AE229" s="50" t="s">
        <v>413</v>
      </c>
      <c r="AF229" s="130"/>
      <c r="AG229" s="131" t="s">
        <v>1636</v>
      </c>
    </row>
    <row r="230" spans="27:33" x14ac:dyDescent="0.35">
      <c r="AA230" s="41" t="s">
        <v>1112</v>
      </c>
      <c r="AB230" s="41" t="s">
        <v>877</v>
      </c>
      <c r="AC230" s="41" t="s">
        <v>413</v>
      </c>
      <c r="AD230" s="112" t="s">
        <v>413</v>
      </c>
      <c r="AE230" s="50" t="s">
        <v>413</v>
      </c>
      <c r="AF230" s="133"/>
      <c r="AG230" s="131" t="s">
        <v>1636</v>
      </c>
    </row>
    <row r="231" spans="27:33" x14ac:dyDescent="0.35">
      <c r="AA231" s="51" t="s">
        <v>1115</v>
      </c>
      <c r="AB231" s="51" t="s">
        <v>95</v>
      </c>
      <c r="AC231" s="51" t="s">
        <v>413</v>
      </c>
      <c r="AD231" s="132" t="s">
        <v>413</v>
      </c>
      <c r="AE231" s="50" t="s">
        <v>413</v>
      </c>
      <c r="AF231" s="133"/>
      <c r="AG231" s="131" t="s">
        <v>1636</v>
      </c>
    </row>
    <row r="232" spans="27:33" x14ac:dyDescent="0.35">
      <c r="AA232" s="51" t="s">
        <v>1115</v>
      </c>
      <c r="AB232" s="51" t="s">
        <v>96</v>
      </c>
      <c r="AC232" s="51" t="s">
        <v>413</v>
      </c>
      <c r="AD232" s="132" t="s">
        <v>413</v>
      </c>
      <c r="AE232" s="50" t="s">
        <v>413</v>
      </c>
      <c r="AF232" s="133"/>
      <c r="AG232" s="131" t="s">
        <v>1636</v>
      </c>
    </row>
    <row r="233" spans="27:33" x14ac:dyDescent="0.35">
      <c r="AA233" s="51" t="s">
        <v>1115</v>
      </c>
      <c r="AB233" s="51" t="s">
        <v>97</v>
      </c>
      <c r="AC233" s="51" t="s">
        <v>413</v>
      </c>
      <c r="AD233" s="132" t="s">
        <v>413</v>
      </c>
      <c r="AE233" s="50" t="s">
        <v>413</v>
      </c>
      <c r="AF233" s="130"/>
      <c r="AG233" s="131" t="s">
        <v>1636</v>
      </c>
    </row>
    <row r="234" spans="27:33" x14ac:dyDescent="0.35">
      <c r="AA234" s="51" t="s">
        <v>1115</v>
      </c>
      <c r="AB234" s="51" t="s">
        <v>377</v>
      </c>
      <c r="AC234" s="51" t="s">
        <v>413</v>
      </c>
      <c r="AD234" s="129" t="s">
        <v>413</v>
      </c>
      <c r="AE234" s="50" t="s">
        <v>413</v>
      </c>
      <c r="AF234" s="130"/>
      <c r="AG234" s="131" t="s">
        <v>1636</v>
      </c>
    </row>
    <row r="235" spans="27:33" x14ac:dyDescent="0.35">
      <c r="AA235" s="51" t="s">
        <v>1116</v>
      </c>
      <c r="AB235" s="51" t="s">
        <v>98</v>
      </c>
      <c r="AC235" s="51" t="s">
        <v>413</v>
      </c>
      <c r="AD235" s="132" t="s">
        <v>413</v>
      </c>
      <c r="AE235" s="50" t="s">
        <v>413</v>
      </c>
      <c r="AF235" s="133"/>
      <c r="AG235" s="131" t="s">
        <v>1636</v>
      </c>
    </row>
    <row r="236" spans="27:33" x14ac:dyDescent="0.35">
      <c r="AA236" s="51" t="s">
        <v>1116</v>
      </c>
      <c r="AB236" s="51" t="s">
        <v>99</v>
      </c>
      <c r="AC236" s="51" t="s">
        <v>413</v>
      </c>
      <c r="AD236" s="132" t="s">
        <v>413</v>
      </c>
      <c r="AE236" s="50" t="s">
        <v>413</v>
      </c>
      <c r="AF236" s="133"/>
      <c r="AG236" s="131" t="s">
        <v>1636</v>
      </c>
    </row>
    <row r="237" spans="27:33" x14ac:dyDescent="0.35">
      <c r="AA237" s="51" t="s">
        <v>1116</v>
      </c>
      <c r="AB237" s="51" t="s">
        <v>100</v>
      </c>
      <c r="AC237" s="51" t="s">
        <v>413</v>
      </c>
      <c r="AD237" s="132" t="s">
        <v>413</v>
      </c>
      <c r="AE237" s="50" t="s">
        <v>413</v>
      </c>
      <c r="AF237" s="133"/>
      <c r="AG237" s="131" t="s">
        <v>1636</v>
      </c>
    </row>
    <row r="238" spans="27:33" x14ac:dyDescent="0.35">
      <c r="AA238" s="51" t="s">
        <v>1116</v>
      </c>
      <c r="AB238" s="51" t="s">
        <v>374</v>
      </c>
      <c r="AC238" s="51" t="s">
        <v>413</v>
      </c>
      <c r="AD238" s="129" t="s">
        <v>413</v>
      </c>
      <c r="AE238" s="50" t="s">
        <v>413</v>
      </c>
      <c r="AF238" s="130"/>
      <c r="AG238" s="131" t="s">
        <v>1636</v>
      </c>
    </row>
    <row r="239" spans="27:33" x14ac:dyDescent="0.35">
      <c r="AA239" s="51" t="s">
        <v>1118</v>
      </c>
      <c r="AB239" s="51" t="s">
        <v>101</v>
      </c>
      <c r="AC239" s="51" t="s">
        <v>413</v>
      </c>
      <c r="AD239" s="132" t="s">
        <v>413</v>
      </c>
      <c r="AE239" s="50" t="s">
        <v>413</v>
      </c>
      <c r="AF239" s="130"/>
      <c r="AG239" s="131" t="s">
        <v>1636</v>
      </c>
    </row>
    <row r="240" spans="27:33" x14ac:dyDescent="0.35">
      <c r="AA240" s="51" t="s">
        <v>1118</v>
      </c>
      <c r="AB240" s="51" t="s">
        <v>102</v>
      </c>
      <c r="AC240" s="51" t="s">
        <v>413</v>
      </c>
      <c r="AD240" s="132" t="s">
        <v>413</v>
      </c>
      <c r="AE240" s="50" t="s">
        <v>413</v>
      </c>
      <c r="AF240" s="130"/>
      <c r="AG240" s="131" t="s">
        <v>1636</v>
      </c>
    </row>
    <row r="241" spans="27:33" x14ac:dyDescent="0.35">
      <c r="AA241" s="51" t="s">
        <v>1118</v>
      </c>
      <c r="AB241" s="51" t="s">
        <v>103</v>
      </c>
      <c r="AC241" s="51" t="s">
        <v>413</v>
      </c>
      <c r="AD241" s="132" t="s">
        <v>413</v>
      </c>
      <c r="AE241" s="50" t="s">
        <v>413</v>
      </c>
      <c r="AF241" s="130"/>
      <c r="AG241" s="131" t="s">
        <v>1636</v>
      </c>
    </row>
    <row r="242" spans="27:33" x14ac:dyDescent="0.35">
      <c r="AA242" s="51" t="s">
        <v>1118</v>
      </c>
      <c r="AB242" s="51" t="s">
        <v>371</v>
      </c>
      <c r="AC242" s="51" t="s">
        <v>413</v>
      </c>
      <c r="AD242" s="129" t="s">
        <v>413</v>
      </c>
      <c r="AE242" s="50" t="s">
        <v>413</v>
      </c>
      <c r="AF242" s="130"/>
      <c r="AG242" s="131" t="s">
        <v>1636</v>
      </c>
    </row>
    <row r="243" spans="27:33" x14ac:dyDescent="0.35">
      <c r="AA243" s="51" t="s">
        <v>1120</v>
      </c>
      <c r="AB243" s="51" t="s">
        <v>104</v>
      </c>
      <c r="AC243" s="51" t="s">
        <v>413</v>
      </c>
      <c r="AD243" s="132" t="s">
        <v>413</v>
      </c>
      <c r="AE243" s="50" t="s">
        <v>413</v>
      </c>
      <c r="AF243" s="130"/>
      <c r="AG243" s="131" t="s">
        <v>1636</v>
      </c>
    </row>
    <row r="244" spans="27:33" x14ac:dyDescent="0.35">
      <c r="AA244" s="51" t="s">
        <v>1120</v>
      </c>
      <c r="AB244" s="51" t="s">
        <v>105</v>
      </c>
      <c r="AC244" s="51" t="s">
        <v>413</v>
      </c>
      <c r="AD244" s="132" t="s">
        <v>413</v>
      </c>
      <c r="AE244" s="50" t="s">
        <v>413</v>
      </c>
      <c r="AF244" s="130"/>
      <c r="AG244" s="131" t="s">
        <v>1636</v>
      </c>
    </row>
    <row r="245" spans="27:33" x14ac:dyDescent="0.35">
      <c r="AA245" s="51" t="s">
        <v>1120</v>
      </c>
      <c r="AB245" s="51" t="s">
        <v>106</v>
      </c>
      <c r="AC245" s="51" t="s">
        <v>413</v>
      </c>
      <c r="AD245" s="132" t="s">
        <v>413</v>
      </c>
      <c r="AE245" s="50" t="s">
        <v>413</v>
      </c>
      <c r="AF245" s="130"/>
      <c r="AG245" s="131" t="s">
        <v>1636</v>
      </c>
    </row>
    <row r="246" spans="27:33" x14ac:dyDescent="0.35">
      <c r="AA246" s="51" t="s">
        <v>1120</v>
      </c>
      <c r="AB246" s="51" t="s">
        <v>368</v>
      </c>
      <c r="AC246" s="51" t="s">
        <v>413</v>
      </c>
      <c r="AD246" s="129" t="s">
        <v>413</v>
      </c>
      <c r="AE246" s="50" t="s">
        <v>413</v>
      </c>
      <c r="AF246" s="130"/>
      <c r="AG246" s="131" t="s">
        <v>1636</v>
      </c>
    </row>
    <row r="247" spans="27:33" x14ac:dyDescent="0.35">
      <c r="AA247" s="51" t="s">
        <v>1121</v>
      </c>
      <c r="AB247" s="51" t="s">
        <v>107</v>
      </c>
      <c r="AC247" s="51" t="s">
        <v>413</v>
      </c>
      <c r="AD247" s="132" t="s">
        <v>413</v>
      </c>
      <c r="AE247" s="50" t="s">
        <v>413</v>
      </c>
      <c r="AF247" s="130"/>
      <c r="AG247" s="131" t="s">
        <v>1636</v>
      </c>
    </row>
    <row r="248" spans="27:33" x14ac:dyDescent="0.35">
      <c r="AA248" s="51" t="s">
        <v>1121</v>
      </c>
      <c r="AB248" s="51" t="s">
        <v>108</v>
      </c>
      <c r="AC248" s="51" t="s">
        <v>413</v>
      </c>
      <c r="AD248" s="132" t="s">
        <v>413</v>
      </c>
      <c r="AE248" s="50" t="s">
        <v>413</v>
      </c>
      <c r="AF248" s="133"/>
      <c r="AG248" s="131" t="s">
        <v>1636</v>
      </c>
    </row>
    <row r="249" spans="27:33" x14ac:dyDescent="0.35">
      <c r="AA249" s="51" t="s">
        <v>1121</v>
      </c>
      <c r="AB249" s="51" t="s">
        <v>109</v>
      </c>
      <c r="AC249" s="51" t="s">
        <v>413</v>
      </c>
      <c r="AD249" s="132" t="s">
        <v>413</v>
      </c>
      <c r="AE249" s="50" t="s">
        <v>413</v>
      </c>
      <c r="AF249" s="133"/>
      <c r="AG249" s="131" t="s">
        <v>1636</v>
      </c>
    </row>
    <row r="250" spans="27:33" x14ac:dyDescent="0.35">
      <c r="AA250" s="51" t="s">
        <v>1121</v>
      </c>
      <c r="AB250" s="51" t="s">
        <v>365</v>
      </c>
      <c r="AC250" s="51" t="s">
        <v>413</v>
      </c>
      <c r="AD250" s="129" t="s">
        <v>413</v>
      </c>
      <c r="AE250" s="50" t="s">
        <v>413</v>
      </c>
      <c r="AF250" s="130"/>
      <c r="AG250" s="131" t="s">
        <v>1636</v>
      </c>
    </row>
    <row r="251" spans="27:33" x14ac:dyDescent="0.35">
      <c r="AA251" s="51" t="s">
        <v>1123</v>
      </c>
      <c r="AB251" s="51" t="s">
        <v>110</v>
      </c>
      <c r="AC251" s="51" t="s">
        <v>2092</v>
      </c>
      <c r="AD251" s="132" t="s">
        <v>2100</v>
      </c>
      <c r="AE251" s="50" t="s">
        <v>2275</v>
      </c>
      <c r="AF251" s="130">
        <v>20</v>
      </c>
      <c r="AG251" s="131" t="s">
        <v>2353</v>
      </c>
    </row>
    <row r="252" spans="27:33" x14ac:dyDescent="0.35">
      <c r="AA252" s="51" t="s">
        <v>1123</v>
      </c>
      <c r="AB252" s="51" t="s">
        <v>111</v>
      </c>
      <c r="AC252" s="51" t="s">
        <v>829</v>
      </c>
      <c r="AD252" s="132" t="s">
        <v>1083</v>
      </c>
      <c r="AE252" s="50" t="s">
        <v>2526</v>
      </c>
      <c r="AF252" s="130">
        <v>25</v>
      </c>
      <c r="AG252" s="131" t="s">
        <v>2353</v>
      </c>
    </row>
    <row r="253" spans="27:33" x14ac:dyDescent="0.35">
      <c r="AA253" s="51" t="s">
        <v>1123</v>
      </c>
      <c r="AB253" s="51" t="s">
        <v>112</v>
      </c>
      <c r="AC253" s="51" t="s">
        <v>1424</v>
      </c>
      <c r="AD253" s="132" t="s">
        <v>1462</v>
      </c>
      <c r="AE253" s="50" t="s">
        <v>2301</v>
      </c>
      <c r="AF253" s="130">
        <v>4</v>
      </c>
      <c r="AG253" s="131" t="s">
        <v>2353</v>
      </c>
    </row>
    <row r="254" spans="27:33" x14ac:dyDescent="0.35">
      <c r="AA254" s="51" t="s">
        <v>1123</v>
      </c>
      <c r="AB254" s="51" t="s">
        <v>404</v>
      </c>
      <c r="AC254" s="51" t="s">
        <v>413</v>
      </c>
      <c r="AD254" s="129" t="s">
        <v>413</v>
      </c>
      <c r="AE254" s="50" t="s">
        <v>413</v>
      </c>
      <c r="AF254" s="130"/>
      <c r="AG254" s="131" t="s">
        <v>1636</v>
      </c>
    </row>
    <row r="255" spans="27:33" x14ac:dyDescent="0.35">
      <c r="AA255" s="51" t="s">
        <v>1125</v>
      </c>
      <c r="AB255" s="51" t="s">
        <v>113</v>
      </c>
      <c r="AC255" s="51" t="s">
        <v>915</v>
      </c>
      <c r="AD255" s="132" t="s">
        <v>1100</v>
      </c>
      <c r="AE255" s="50" t="s">
        <v>2560</v>
      </c>
      <c r="AF255" s="130">
        <v>18</v>
      </c>
      <c r="AG255" s="131" t="s">
        <v>2353</v>
      </c>
    </row>
    <row r="256" spans="27:33" x14ac:dyDescent="0.35">
      <c r="AA256" s="51" t="s">
        <v>1125</v>
      </c>
      <c r="AB256" s="51" t="s">
        <v>114</v>
      </c>
      <c r="AC256" s="51" t="s">
        <v>1474</v>
      </c>
      <c r="AD256" s="132" t="s">
        <v>1461</v>
      </c>
      <c r="AE256" s="50" t="s">
        <v>2518</v>
      </c>
      <c r="AF256" s="133">
        <v>15</v>
      </c>
      <c r="AG256" s="131" t="s">
        <v>2353</v>
      </c>
    </row>
    <row r="257" spans="27:33" x14ac:dyDescent="0.35">
      <c r="AA257" s="51" t="s">
        <v>1125</v>
      </c>
      <c r="AB257" s="51" t="s">
        <v>115</v>
      </c>
      <c r="AC257" s="51" t="s">
        <v>1424</v>
      </c>
      <c r="AD257" s="132" t="s">
        <v>1462</v>
      </c>
      <c r="AE257" s="50" t="s">
        <v>2287</v>
      </c>
      <c r="AF257" s="130">
        <v>16</v>
      </c>
      <c r="AG257" s="131" t="s">
        <v>2353</v>
      </c>
    </row>
    <row r="258" spans="27:33" x14ac:dyDescent="0.35">
      <c r="AA258" s="51" t="s">
        <v>1125</v>
      </c>
      <c r="AB258" s="51" t="s">
        <v>401</v>
      </c>
      <c r="AC258" s="51" t="s">
        <v>413</v>
      </c>
      <c r="AD258" s="129" t="s">
        <v>413</v>
      </c>
      <c r="AE258" s="50" t="s">
        <v>413</v>
      </c>
      <c r="AF258" s="130"/>
      <c r="AG258" s="131" t="s">
        <v>1636</v>
      </c>
    </row>
    <row r="259" spans="27:33" x14ac:dyDescent="0.35">
      <c r="AA259" s="51" t="s">
        <v>1126</v>
      </c>
      <c r="AB259" s="51" t="s">
        <v>116</v>
      </c>
      <c r="AC259" s="51" t="s">
        <v>1474</v>
      </c>
      <c r="AD259" s="129" t="s">
        <v>1461</v>
      </c>
      <c r="AE259" s="50" t="s">
        <v>2576</v>
      </c>
      <c r="AF259" s="133">
        <v>22</v>
      </c>
      <c r="AG259" s="131" t="s">
        <v>2353</v>
      </c>
    </row>
    <row r="260" spans="27:33" x14ac:dyDescent="0.35">
      <c r="AA260" s="51" t="s">
        <v>1126</v>
      </c>
      <c r="AB260" s="51" t="s">
        <v>117</v>
      </c>
      <c r="AC260" s="51" t="s">
        <v>1474</v>
      </c>
      <c r="AD260" s="129" t="s">
        <v>1461</v>
      </c>
      <c r="AE260" s="50" t="s">
        <v>2577</v>
      </c>
      <c r="AF260" s="130">
        <v>27</v>
      </c>
      <c r="AG260" s="131" t="s">
        <v>2353</v>
      </c>
    </row>
    <row r="261" spans="27:33" x14ac:dyDescent="0.35">
      <c r="AA261" s="51" t="s">
        <v>1126</v>
      </c>
      <c r="AB261" s="51" t="s">
        <v>118</v>
      </c>
      <c r="AC261" s="51" t="s">
        <v>413</v>
      </c>
      <c r="AD261" s="129" t="s">
        <v>413</v>
      </c>
      <c r="AE261" s="50" t="s">
        <v>413</v>
      </c>
      <c r="AF261" s="130"/>
      <c r="AG261" s="131" t="s">
        <v>1636</v>
      </c>
    </row>
    <row r="262" spans="27:33" x14ac:dyDescent="0.35">
      <c r="AA262" s="51" t="s">
        <v>1126</v>
      </c>
      <c r="AB262" s="51" t="s">
        <v>398</v>
      </c>
      <c r="AC262" s="51" t="s">
        <v>413</v>
      </c>
      <c r="AD262" s="129" t="s">
        <v>413</v>
      </c>
      <c r="AE262" s="50" t="s">
        <v>413</v>
      </c>
      <c r="AF262" s="130"/>
      <c r="AG262" s="131" t="s">
        <v>1636</v>
      </c>
    </row>
    <row r="263" spans="27:33" x14ac:dyDescent="0.35">
      <c r="AA263" s="51" t="s">
        <v>1129</v>
      </c>
      <c r="AB263" s="51" t="s">
        <v>119</v>
      </c>
      <c r="AC263" s="51" t="s">
        <v>1424</v>
      </c>
      <c r="AD263" s="132" t="s">
        <v>1462</v>
      </c>
      <c r="AE263" s="50" t="s">
        <v>2301</v>
      </c>
      <c r="AF263" s="133">
        <v>24</v>
      </c>
      <c r="AG263" s="131" t="s">
        <v>2353</v>
      </c>
    </row>
    <row r="264" spans="27:33" x14ac:dyDescent="0.35">
      <c r="AA264" s="51" t="s">
        <v>1129</v>
      </c>
      <c r="AB264" s="51" t="s">
        <v>120</v>
      </c>
      <c r="AC264" s="51" t="s">
        <v>824</v>
      </c>
      <c r="AD264" s="132" t="s">
        <v>2336</v>
      </c>
      <c r="AE264" s="50" t="s">
        <v>3169</v>
      </c>
      <c r="AF264" s="130">
        <v>25</v>
      </c>
      <c r="AG264" s="131" t="s">
        <v>2353</v>
      </c>
    </row>
    <row r="265" spans="27:33" x14ac:dyDescent="0.35">
      <c r="AA265" s="51" t="s">
        <v>1129</v>
      </c>
      <c r="AB265" s="51" t="s">
        <v>121</v>
      </c>
      <c r="AC265" s="51" t="s">
        <v>413</v>
      </c>
      <c r="AD265" s="132" t="s">
        <v>413</v>
      </c>
      <c r="AE265" s="50" t="s">
        <v>413</v>
      </c>
      <c r="AF265" s="130"/>
      <c r="AG265" s="131" t="s">
        <v>1636</v>
      </c>
    </row>
    <row r="266" spans="27:33" x14ac:dyDescent="0.35">
      <c r="AA266" s="51" t="s">
        <v>1129</v>
      </c>
      <c r="AB266" s="51" t="s">
        <v>395</v>
      </c>
      <c r="AC266" s="51" t="s">
        <v>413</v>
      </c>
      <c r="AD266" s="129" t="s">
        <v>413</v>
      </c>
      <c r="AE266" s="50" t="s">
        <v>413</v>
      </c>
      <c r="AF266" s="130"/>
      <c r="AG266" s="131" t="s">
        <v>1636</v>
      </c>
    </row>
    <row r="267" spans="27:33" x14ac:dyDescent="0.35">
      <c r="AA267" s="51" t="s">
        <v>1131</v>
      </c>
      <c r="AB267" s="51" t="s">
        <v>122</v>
      </c>
      <c r="AC267" s="51" t="s">
        <v>824</v>
      </c>
      <c r="AD267" s="132" t="s">
        <v>2336</v>
      </c>
      <c r="AE267" s="50" t="s">
        <v>3170</v>
      </c>
      <c r="AF267" s="130">
        <v>27</v>
      </c>
      <c r="AG267" s="131" t="s">
        <v>2353</v>
      </c>
    </row>
    <row r="268" spans="27:33" x14ac:dyDescent="0.35">
      <c r="AA268" s="51" t="s">
        <v>1131</v>
      </c>
      <c r="AB268" s="51" t="s">
        <v>123</v>
      </c>
      <c r="AC268" s="51" t="s">
        <v>837</v>
      </c>
      <c r="AD268" s="132" t="s">
        <v>1146</v>
      </c>
      <c r="AE268" s="50" t="s">
        <v>3171</v>
      </c>
      <c r="AF268" s="130">
        <v>14</v>
      </c>
      <c r="AG268" s="131" t="s">
        <v>2353</v>
      </c>
    </row>
    <row r="269" spans="27:33" x14ac:dyDescent="0.35">
      <c r="AA269" s="51" t="s">
        <v>1131</v>
      </c>
      <c r="AB269" s="51" t="s">
        <v>124</v>
      </c>
      <c r="AC269" s="51" t="s">
        <v>915</v>
      </c>
      <c r="AD269" s="132" t="s">
        <v>1100</v>
      </c>
      <c r="AE269" s="50" t="s">
        <v>2561</v>
      </c>
      <c r="AF269" s="130">
        <v>8</v>
      </c>
      <c r="AG269" s="131" t="s">
        <v>2353</v>
      </c>
    </row>
    <row r="270" spans="27:33" x14ac:dyDescent="0.35">
      <c r="AA270" s="51" t="s">
        <v>1131</v>
      </c>
      <c r="AB270" s="51" t="s">
        <v>392</v>
      </c>
      <c r="AC270" s="51" t="s">
        <v>413</v>
      </c>
      <c r="AD270" s="129" t="s">
        <v>413</v>
      </c>
      <c r="AE270" s="50" t="s">
        <v>413</v>
      </c>
      <c r="AF270" s="130"/>
      <c r="AG270" s="131" t="s">
        <v>1636</v>
      </c>
    </row>
    <row r="271" spans="27:33" x14ac:dyDescent="0.35">
      <c r="AA271" s="51" t="s">
        <v>1134</v>
      </c>
      <c r="AB271" s="51" t="s">
        <v>125</v>
      </c>
      <c r="AC271" s="51" t="s">
        <v>824</v>
      </c>
      <c r="AD271" s="129" t="s">
        <v>2336</v>
      </c>
      <c r="AE271" s="50" t="s">
        <v>3157</v>
      </c>
      <c r="AF271" s="130">
        <v>11</v>
      </c>
      <c r="AG271" s="131" t="s">
        <v>2353</v>
      </c>
    </row>
    <row r="272" spans="27:33" x14ac:dyDescent="0.35">
      <c r="AA272" s="51" t="s">
        <v>1134</v>
      </c>
      <c r="AB272" s="51" t="s">
        <v>126</v>
      </c>
      <c r="AC272" s="51" t="s">
        <v>832</v>
      </c>
      <c r="AD272" s="129" t="s">
        <v>2104</v>
      </c>
      <c r="AE272" s="50" t="s">
        <v>3172</v>
      </c>
      <c r="AF272" s="130">
        <v>18</v>
      </c>
      <c r="AG272" s="131" t="s">
        <v>2353</v>
      </c>
    </row>
    <row r="273" spans="27:33" x14ac:dyDescent="0.35">
      <c r="AA273" s="51" t="s">
        <v>1134</v>
      </c>
      <c r="AB273" s="51" t="s">
        <v>127</v>
      </c>
      <c r="AC273" s="51" t="s">
        <v>824</v>
      </c>
      <c r="AD273" s="129" t="s">
        <v>2336</v>
      </c>
      <c r="AE273" s="50" t="s">
        <v>3173</v>
      </c>
      <c r="AF273" s="130">
        <v>20</v>
      </c>
      <c r="AG273" s="131" t="s">
        <v>2353</v>
      </c>
    </row>
    <row r="274" spans="27:33" x14ac:dyDescent="0.35">
      <c r="AA274" s="51" t="s">
        <v>1134</v>
      </c>
      <c r="AB274" s="51" t="s">
        <v>389</v>
      </c>
      <c r="AC274" s="51" t="s">
        <v>413</v>
      </c>
      <c r="AD274" s="129" t="s">
        <v>413</v>
      </c>
      <c r="AE274" s="50" t="s">
        <v>413</v>
      </c>
      <c r="AF274" s="130"/>
      <c r="AG274" s="131" t="s">
        <v>1636</v>
      </c>
    </row>
    <row r="275" spans="27:33" x14ac:dyDescent="0.35">
      <c r="AA275" s="51" t="s">
        <v>1135</v>
      </c>
      <c r="AB275" s="51" t="s">
        <v>128</v>
      </c>
      <c r="AC275" s="51" t="s">
        <v>413</v>
      </c>
      <c r="AD275" s="129" t="s">
        <v>413</v>
      </c>
      <c r="AE275" s="50" t="s">
        <v>413</v>
      </c>
      <c r="AF275" s="130"/>
      <c r="AG275" s="131" t="s">
        <v>1636</v>
      </c>
    </row>
    <row r="276" spans="27:33" x14ac:dyDescent="0.35">
      <c r="AA276" s="51" t="s">
        <v>1135</v>
      </c>
      <c r="AB276" s="51" t="s">
        <v>129</v>
      </c>
      <c r="AC276" s="51" t="s">
        <v>413</v>
      </c>
      <c r="AD276" s="129" t="s">
        <v>413</v>
      </c>
      <c r="AE276" s="50" t="s">
        <v>413</v>
      </c>
      <c r="AF276" s="130"/>
      <c r="AG276" s="131" t="s">
        <v>1636</v>
      </c>
    </row>
    <row r="277" spans="27:33" x14ac:dyDescent="0.35">
      <c r="AA277" s="51" t="s">
        <v>1135</v>
      </c>
      <c r="AB277" s="51" t="s">
        <v>130</v>
      </c>
      <c r="AC277" s="51" t="s">
        <v>413</v>
      </c>
      <c r="AD277" s="129" t="s">
        <v>413</v>
      </c>
      <c r="AE277" s="50" t="s">
        <v>413</v>
      </c>
      <c r="AF277" s="130"/>
      <c r="AG277" s="131" t="s">
        <v>1636</v>
      </c>
    </row>
    <row r="278" spans="27:33" x14ac:dyDescent="0.35">
      <c r="AA278" s="51" t="s">
        <v>1135</v>
      </c>
      <c r="AB278" s="51" t="s">
        <v>386</v>
      </c>
      <c r="AC278" s="51" t="s">
        <v>413</v>
      </c>
      <c r="AD278" s="129" t="s">
        <v>413</v>
      </c>
      <c r="AE278" s="50" t="s">
        <v>413</v>
      </c>
      <c r="AF278" s="130"/>
      <c r="AG278" s="131" t="s">
        <v>1636</v>
      </c>
    </row>
    <row r="279" spans="27:33" x14ac:dyDescent="0.35">
      <c r="AA279" s="51" t="s">
        <v>1136</v>
      </c>
      <c r="AB279" s="51" t="s">
        <v>7</v>
      </c>
      <c r="AC279" s="51" t="s">
        <v>824</v>
      </c>
      <c r="AD279" s="132" t="s">
        <v>2107</v>
      </c>
      <c r="AE279" s="50" t="s">
        <v>3174</v>
      </c>
      <c r="AF279" s="130">
        <v>8</v>
      </c>
      <c r="AG279" s="131" t="s">
        <v>2353</v>
      </c>
    </row>
    <row r="280" spans="27:33" x14ac:dyDescent="0.35">
      <c r="AA280" s="51" t="s">
        <v>1136</v>
      </c>
      <c r="AB280" s="51" t="s">
        <v>6</v>
      </c>
      <c r="AC280" s="51" t="s">
        <v>829</v>
      </c>
      <c r="AD280" s="132" t="s">
        <v>1083</v>
      </c>
      <c r="AE280" s="50" t="s">
        <v>3175</v>
      </c>
      <c r="AF280" s="130">
        <v>13</v>
      </c>
      <c r="AG280" s="131" t="s">
        <v>2353</v>
      </c>
    </row>
    <row r="281" spans="27:33" x14ac:dyDescent="0.35">
      <c r="AA281" s="51" t="s">
        <v>1136</v>
      </c>
      <c r="AB281" s="51" t="s">
        <v>5</v>
      </c>
      <c r="AC281" s="51" t="s">
        <v>837</v>
      </c>
      <c r="AD281" s="132" t="s">
        <v>1146</v>
      </c>
      <c r="AE281" s="50" t="s">
        <v>3176</v>
      </c>
      <c r="AF281" s="130">
        <v>10</v>
      </c>
      <c r="AG281" s="131" t="s">
        <v>2353</v>
      </c>
    </row>
    <row r="282" spans="27:33" x14ac:dyDescent="0.35">
      <c r="AA282" s="51" t="s">
        <v>1136</v>
      </c>
      <c r="AB282" s="51" t="s">
        <v>361</v>
      </c>
      <c r="AC282" s="51" t="s">
        <v>837</v>
      </c>
      <c r="AD282" s="129" t="s">
        <v>1146</v>
      </c>
      <c r="AE282" s="50" t="s">
        <v>3177</v>
      </c>
      <c r="AF282" s="130">
        <v>18</v>
      </c>
      <c r="AG282" s="131" t="s">
        <v>2353</v>
      </c>
    </row>
    <row r="283" spans="27:33" x14ac:dyDescent="0.35">
      <c r="AA283" s="51" t="s">
        <v>1139</v>
      </c>
      <c r="AB283" s="51" t="s">
        <v>10</v>
      </c>
      <c r="AC283" s="128" t="s">
        <v>1474</v>
      </c>
      <c r="AD283" s="129" t="s">
        <v>1461</v>
      </c>
      <c r="AE283" s="50" t="s">
        <v>2517</v>
      </c>
      <c r="AF283" s="130">
        <v>5</v>
      </c>
      <c r="AG283" s="131" t="s">
        <v>2353</v>
      </c>
    </row>
    <row r="284" spans="27:33" x14ac:dyDescent="0.35">
      <c r="AA284" s="51" t="s">
        <v>1139</v>
      </c>
      <c r="AB284" s="51" t="s">
        <v>9</v>
      </c>
      <c r="AC284" s="128" t="s">
        <v>1425</v>
      </c>
      <c r="AD284" s="129" t="s">
        <v>1425</v>
      </c>
      <c r="AE284" s="50" t="s">
        <v>1425</v>
      </c>
      <c r="AF284" s="130">
        <v>4</v>
      </c>
      <c r="AG284" s="131" t="s">
        <v>2353</v>
      </c>
    </row>
    <row r="285" spans="27:33" x14ac:dyDescent="0.35">
      <c r="AA285" s="51" t="s">
        <v>1139</v>
      </c>
      <c r="AB285" s="51" t="s">
        <v>8</v>
      </c>
      <c r="AC285" s="128" t="s">
        <v>824</v>
      </c>
      <c r="AD285" s="129" t="s">
        <v>2107</v>
      </c>
      <c r="AE285" s="50" t="s">
        <v>3178</v>
      </c>
      <c r="AF285" s="130">
        <v>27</v>
      </c>
      <c r="AG285" s="131" t="s">
        <v>2353</v>
      </c>
    </row>
    <row r="286" spans="27:33" x14ac:dyDescent="0.35">
      <c r="AA286" s="51" t="s">
        <v>1139</v>
      </c>
      <c r="AB286" s="51" t="s">
        <v>358</v>
      </c>
      <c r="AC286" s="128" t="s">
        <v>1425</v>
      </c>
      <c r="AD286" s="129" t="s">
        <v>1425</v>
      </c>
      <c r="AE286" s="50" t="s">
        <v>1425</v>
      </c>
      <c r="AF286" s="130">
        <v>8</v>
      </c>
      <c r="AG286" s="131" t="s">
        <v>2353</v>
      </c>
    </row>
    <row r="287" spans="27:33" x14ac:dyDescent="0.35">
      <c r="AA287" s="51" t="s">
        <v>1140</v>
      </c>
      <c r="AB287" s="51" t="s">
        <v>13</v>
      </c>
      <c r="AC287" s="128" t="s">
        <v>824</v>
      </c>
      <c r="AD287" s="129" t="s">
        <v>2107</v>
      </c>
      <c r="AE287" s="50" t="s">
        <v>3179</v>
      </c>
      <c r="AF287" s="130">
        <v>3</v>
      </c>
      <c r="AG287" s="131" t="s">
        <v>2353</v>
      </c>
    </row>
    <row r="288" spans="27:33" x14ac:dyDescent="0.35">
      <c r="AA288" s="51" t="s">
        <v>1140</v>
      </c>
      <c r="AB288" s="51" t="s">
        <v>12</v>
      </c>
      <c r="AC288" s="128" t="s">
        <v>824</v>
      </c>
      <c r="AD288" s="129" t="s">
        <v>2107</v>
      </c>
      <c r="AE288" s="50" t="s">
        <v>3180</v>
      </c>
      <c r="AF288" s="130">
        <v>19</v>
      </c>
      <c r="AG288" s="131" t="s">
        <v>2353</v>
      </c>
    </row>
    <row r="289" spans="27:33" x14ac:dyDescent="0.35">
      <c r="AA289" s="51" t="s">
        <v>1140</v>
      </c>
      <c r="AB289" s="51" t="s">
        <v>11</v>
      </c>
      <c r="AC289" s="128" t="s">
        <v>824</v>
      </c>
      <c r="AD289" s="129" t="s">
        <v>2107</v>
      </c>
      <c r="AE289" s="50" t="s">
        <v>3174</v>
      </c>
      <c r="AF289" s="130">
        <v>22</v>
      </c>
      <c r="AG289" s="131" t="s">
        <v>2353</v>
      </c>
    </row>
    <row r="290" spans="27:33" x14ac:dyDescent="0.35">
      <c r="AA290" s="51" t="s">
        <v>1140</v>
      </c>
      <c r="AB290" s="51" t="s">
        <v>355</v>
      </c>
      <c r="AC290" s="128" t="s">
        <v>413</v>
      </c>
      <c r="AD290" s="129" t="s">
        <v>413</v>
      </c>
      <c r="AE290" s="50" t="s">
        <v>413</v>
      </c>
      <c r="AF290" s="130"/>
      <c r="AG290" s="131" t="s">
        <v>1636</v>
      </c>
    </row>
    <row r="291" spans="27:33" x14ac:dyDescent="0.35">
      <c r="AA291" s="51" t="s">
        <v>1141</v>
      </c>
      <c r="AB291" s="51" t="s">
        <v>16</v>
      </c>
      <c r="AC291" s="128" t="s">
        <v>1474</v>
      </c>
      <c r="AD291" s="129" t="s">
        <v>1461</v>
      </c>
      <c r="AE291" s="50" t="s">
        <v>2517</v>
      </c>
      <c r="AF291" s="130">
        <v>48</v>
      </c>
      <c r="AG291" s="131" t="s">
        <v>2353</v>
      </c>
    </row>
    <row r="292" spans="27:33" x14ac:dyDescent="0.35">
      <c r="AA292" s="51" t="s">
        <v>1141</v>
      </c>
      <c r="AB292" s="51" t="s">
        <v>15</v>
      </c>
      <c r="AC292" s="128" t="s">
        <v>413</v>
      </c>
      <c r="AD292" s="129" t="s">
        <v>413</v>
      </c>
      <c r="AE292" s="50" t="s">
        <v>413</v>
      </c>
      <c r="AF292" s="130"/>
      <c r="AG292" s="131" t="s">
        <v>1636</v>
      </c>
    </row>
    <row r="293" spans="27:33" x14ac:dyDescent="0.35">
      <c r="AA293" s="51" t="s">
        <v>1141</v>
      </c>
      <c r="AB293" s="51" t="s">
        <v>14</v>
      </c>
      <c r="AC293" s="128" t="s">
        <v>413</v>
      </c>
      <c r="AD293" s="129" t="s">
        <v>413</v>
      </c>
      <c r="AE293" s="50" t="s">
        <v>413</v>
      </c>
      <c r="AF293" s="130"/>
      <c r="AG293" s="131" t="s">
        <v>1636</v>
      </c>
    </row>
    <row r="294" spans="27:33" x14ac:dyDescent="0.35">
      <c r="AA294" s="51" t="s">
        <v>1141</v>
      </c>
      <c r="AB294" s="51" t="s">
        <v>352</v>
      </c>
      <c r="AC294" s="128" t="s">
        <v>413</v>
      </c>
      <c r="AD294" s="129" t="s">
        <v>413</v>
      </c>
      <c r="AE294" s="50" t="s">
        <v>413</v>
      </c>
      <c r="AF294" s="130"/>
      <c r="AG294" s="131" t="s">
        <v>1636</v>
      </c>
    </row>
    <row r="295" spans="27:33" x14ac:dyDescent="0.35">
      <c r="AA295" s="51" t="s">
        <v>1142</v>
      </c>
      <c r="AB295" s="51" t="s">
        <v>19</v>
      </c>
      <c r="AC295" s="128" t="s">
        <v>2092</v>
      </c>
      <c r="AD295" s="129" t="s">
        <v>2100</v>
      </c>
      <c r="AE295" s="50" t="s">
        <v>3181</v>
      </c>
      <c r="AF295" s="130">
        <v>39</v>
      </c>
      <c r="AG295" s="131" t="s">
        <v>2353</v>
      </c>
    </row>
    <row r="296" spans="27:33" x14ac:dyDescent="0.35">
      <c r="AA296" s="51" t="s">
        <v>1142</v>
      </c>
      <c r="AB296" s="51" t="s">
        <v>18</v>
      </c>
      <c r="AC296" s="128" t="s">
        <v>829</v>
      </c>
      <c r="AD296" s="129" t="s">
        <v>1083</v>
      </c>
      <c r="AE296" s="50" t="s">
        <v>3182</v>
      </c>
      <c r="AF296" s="130">
        <v>10</v>
      </c>
      <c r="AG296" s="131" t="s">
        <v>2353</v>
      </c>
    </row>
    <row r="297" spans="27:33" x14ac:dyDescent="0.35">
      <c r="AA297" s="51" t="s">
        <v>1142</v>
      </c>
      <c r="AB297" s="51" t="s">
        <v>17</v>
      </c>
      <c r="AC297" s="128" t="s">
        <v>413</v>
      </c>
      <c r="AD297" s="129" t="s">
        <v>413</v>
      </c>
      <c r="AE297" s="50" t="s">
        <v>413</v>
      </c>
      <c r="AF297" s="130"/>
      <c r="AG297" s="131" t="s">
        <v>1636</v>
      </c>
    </row>
    <row r="298" spans="27:33" x14ac:dyDescent="0.35">
      <c r="AA298" s="51" t="s">
        <v>1142</v>
      </c>
      <c r="AB298" s="51" t="s">
        <v>349</v>
      </c>
      <c r="AC298" s="128" t="s">
        <v>413</v>
      </c>
      <c r="AD298" s="129" t="s">
        <v>413</v>
      </c>
      <c r="AE298" s="50" t="s">
        <v>413</v>
      </c>
      <c r="AF298" s="130"/>
      <c r="AG298" s="131" t="s">
        <v>1636</v>
      </c>
    </row>
    <row r="299" spans="27:33" x14ac:dyDescent="0.35">
      <c r="AA299" s="51" t="s">
        <v>1144</v>
      </c>
      <c r="AB299" s="51" t="s">
        <v>22</v>
      </c>
      <c r="AC299" s="128" t="s">
        <v>829</v>
      </c>
      <c r="AD299" s="129" t="s">
        <v>1083</v>
      </c>
      <c r="AE299" s="50" t="s">
        <v>2527</v>
      </c>
      <c r="AF299" s="130">
        <v>26</v>
      </c>
      <c r="AG299" s="131" t="s">
        <v>2353</v>
      </c>
    </row>
    <row r="300" spans="27:33" x14ac:dyDescent="0.35">
      <c r="AA300" s="51" t="s">
        <v>1144</v>
      </c>
      <c r="AB300" s="51" t="s">
        <v>21</v>
      </c>
      <c r="AC300" s="128" t="s">
        <v>829</v>
      </c>
      <c r="AD300" s="129" t="s">
        <v>1083</v>
      </c>
      <c r="AE300" s="50" t="s">
        <v>3182</v>
      </c>
      <c r="AF300" s="130">
        <v>18</v>
      </c>
      <c r="AG300" s="131" t="s">
        <v>2353</v>
      </c>
    </row>
    <row r="301" spans="27:33" x14ac:dyDescent="0.35">
      <c r="AA301" s="51" t="s">
        <v>1144</v>
      </c>
      <c r="AB301" s="51" t="s">
        <v>20</v>
      </c>
      <c r="AC301" s="128" t="s">
        <v>413</v>
      </c>
      <c r="AD301" s="129" t="s">
        <v>413</v>
      </c>
      <c r="AE301" s="50" t="s">
        <v>413</v>
      </c>
      <c r="AF301" s="130"/>
      <c r="AG301" s="131" t="s">
        <v>1636</v>
      </c>
    </row>
    <row r="302" spans="27:33" x14ac:dyDescent="0.35">
      <c r="AA302" s="51" t="s">
        <v>1144</v>
      </c>
      <c r="AB302" s="51" t="s">
        <v>346</v>
      </c>
      <c r="AC302" s="128" t="s">
        <v>413</v>
      </c>
      <c r="AD302" s="129" t="s">
        <v>413</v>
      </c>
      <c r="AE302" s="50" t="s">
        <v>413</v>
      </c>
      <c r="AF302" s="130"/>
      <c r="AG302" s="131" t="s">
        <v>1636</v>
      </c>
    </row>
    <row r="303" spans="27:33" x14ac:dyDescent="0.35">
      <c r="AA303" s="51" t="s">
        <v>1145</v>
      </c>
      <c r="AB303" s="51" t="s">
        <v>25</v>
      </c>
      <c r="AC303" s="128" t="s">
        <v>413</v>
      </c>
      <c r="AD303" s="129" t="s">
        <v>413</v>
      </c>
      <c r="AE303" s="50" t="s">
        <v>413</v>
      </c>
      <c r="AF303" s="130"/>
      <c r="AG303" s="131" t="s">
        <v>1636</v>
      </c>
    </row>
    <row r="304" spans="27:33" x14ac:dyDescent="0.35">
      <c r="AA304" s="51" t="s">
        <v>1145</v>
      </c>
      <c r="AB304" s="51" t="s">
        <v>24</v>
      </c>
      <c r="AC304" s="128" t="s">
        <v>413</v>
      </c>
      <c r="AD304" s="129" t="s">
        <v>413</v>
      </c>
      <c r="AE304" s="50" t="s">
        <v>413</v>
      </c>
      <c r="AF304" s="130"/>
      <c r="AG304" s="131" t="s">
        <v>1636</v>
      </c>
    </row>
    <row r="305" spans="27:33" x14ac:dyDescent="0.35">
      <c r="AA305" s="51" t="s">
        <v>1145</v>
      </c>
      <c r="AB305" s="51" t="s">
        <v>23</v>
      </c>
      <c r="AC305" s="128" t="s">
        <v>413</v>
      </c>
      <c r="AD305" s="129" t="s">
        <v>413</v>
      </c>
      <c r="AE305" s="50" t="s">
        <v>413</v>
      </c>
      <c r="AF305" s="130"/>
      <c r="AG305" s="131" t="s">
        <v>1636</v>
      </c>
    </row>
    <row r="306" spans="27:33" x14ac:dyDescent="0.35">
      <c r="AA306" s="51" t="s">
        <v>1145</v>
      </c>
      <c r="AB306" s="51" t="s">
        <v>343</v>
      </c>
      <c r="AC306" s="128" t="s">
        <v>413</v>
      </c>
      <c r="AD306" s="129" t="s">
        <v>413</v>
      </c>
      <c r="AE306" s="50" t="s">
        <v>413</v>
      </c>
      <c r="AF306" s="130"/>
      <c r="AG306" s="131" t="s">
        <v>1636</v>
      </c>
    </row>
    <row r="307" spans="27:33" x14ac:dyDescent="0.35">
      <c r="AA307" s="51" t="s">
        <v>1147</v>
      </c>
      <c r="AB307" s="51" t="s">
        <v>28</v>
      </c>
      <c r="AC307" s="128" t="s">
        <v>915</v>
      </c>
      <c r="AD307" s="129" t="s">
        <v>1100</v>
      </c>
      <c r="AE307" s="50" t="s">
        <v>2494</v>
      </c>
      <c r="AF307" s="130">
        <v>7</v>
      </c>
      <c r="AG307" s="131" t="s">
        <v>2353</v>
      </c>
    </row>
    <row r="308" spans="27:33" x14ac:dyDescent="0.35">
      <c r="AA308" s="51" t="s">
        <v>1147</v>
      </c>
      <c r="AB308" s="51" t="s">
        <v>27</v>
      </c>
      <c r="AC308" s="128" t="s">
        <v>2607</v>
      </c>
      <c r="AD308" s="129" t="s">
        <v>2791</v>
      </c>
      <c r="AE308" s="50" t="s">
        <v>2820</v>
      </c>
      <c r="AF308" s="130">
        <v>8</v>
      </c>
      <c r="AG308" s="131" t="s">
        <v>2353</v>
      </c>
    </row>
    <row r="309" spans="27:33" x14ac:dyDescent="0.35">
      <c r="AA309" s="51" t="s">
        <v>1147</v>
      </c>
      <c r="AB309" s="51" t="s">
        <v>26</v>
      </c>
      <c r="AC309" s="128" t="s">
        <v>824</v>
      </c>
      <c r="AD309" s="129" t="s">
        <v>2107</v>
      </c>
      <c r="AE309" s="50" t="s">
        <v>3179</v>
      </c>
      <c r="AF309" s="130">
        <v>34</v>
      </c>
      <c r="AG309" s="131" t="s">
        <v>2353</v>
      </c>
    </row>
    <row r="310" spans="27:33" x14ac:dyDescent="0.35">
      <c r="AA310" s="51" t="s">
        <v>1147</v>
      </c>
      <c r="AB310" s="51" t="s">
        <v>382</v>
      </c>
      <c r="AC310" s="128" t="s">
        <v>413</v>
      </c>
      <c r="AD310" s="129" t="s">
        <v>413</v>
      </c>
      <c r="AE310" s="50" t="s">
        <v>413</v>
      </c>
      <c r="AF310" s="130"/>
      <c r="AG310" s="131" t="s">
        <v>1636</v>
      </c>
    </row>
    <row r="311" spans="27:33" x14ac:dyDescent="0.35">
      <c r="AA311" s="51" t="s">
        <v>1148</v>
      </c>
      <c r="AB311" s="51" t="s">
        <v>31</v>
      </c>
      <c r="AC311" s="128" t="s">
        <v>837</v>
      </c>
      <c r="AD311" s="129" t="s">
        <v>1146</v>
      </c>
      <c r="AE311" s="50" t="s">
        <v>3183</v>
      </c>
      <c r="AF311" s="130">
        <v>24</v>
      </c>
      <c r="AG311" s="131" t="s">
        <v>2353</v>
      </c>
    </row>
    <row r="312" spans="27:33" x14ac:dyDescent="0.35">
      <c r="AA312" s="51" t="s">
        <v>1148</v>
      </c>
      <c r="AB312" s="51" t="s">
        <v>30</v>
      </c>
      <c r="AC312" s="128" t="s">
        <v>829</v>
      </c>
      <c r="AD312" s="129" t="s">
        <v>1083</v>
      </c>
      <c r="AE312" s="50" t="s">
        <v>3184</v>
      </c>
      <c r="AF312" s="130">
        <v>16</v>
      </c>
      <c r="AG312" s="131" t="s">
        <v>2353</v>
      </c>
    </row>
    <row r="313" spans="27:33" x14ac:dyDescent="0.35">
      <c r="AA313" s="51" t="s">
        <v>1148</v>
      </c>
      <c r="AB313" s="51" t="s">
        <v>29</v>
      </c>
      <c r="AC313" s="128" t="s">
        <v>2607</v>
      </c>
      <c r="AD313" s="129" t="s">
        <v>2791</v>
      </c>
      <c r="AE313" s="50" t="s">
        <v>2821</v>
      </c>
      <c r="AF313" s="130">
        <v>9</v>
      </c>
      <c r="AG313" s="131" t="s">
        <v>2353</v>
      </c>
    </row>
    <row r="314" spans="27:33" x14ac:dyDescent="0.35">
      <c r="AA314" s="51" t="s">
        <v>1148</v>
      </c>
      <c r="AB314" s="51" t="s">
        <v>379</v>
      </c>
      <c r="AC314" s="128" t="s">
        <v>413</v>
      </c>
      <c r="AD314" s="129" t="s">
        <v>413</v>
      </c>
      <c r="AE314" s="50" t="s">
        <v>413</v>
      </c>
      <c r="AF314" s="130"/>
      <c r="AG314" s="131" t="s">
        <v>1636</v>
      </c>
    </row>
    <row r="315" spans="27:33" x14ac:dyDescent="0.35">
      <c r="AA315" s="51" t="s">
        <v>1149</v>
      </c>
      <c r="AB315" s="51" t="s">
        <v>34</v>
      </c>
      <c r="AC315" s="128" t="s">
        <v>3193</v>
      </c>
      <c r="AD315" s="129" t="s">
        <v>3194</v>
      </c>
      <c r="AE315" s="50" t="s">
        <v>3149</v>
      </c>
      <c r="AF315" s="130"/>
      <c r="AG315" s="131" t="s">
        <v>1636</v>
      </c>
    </row>
    <row r="316" spans="27:33" x14ac:dyDescent="0.35">
      <c r="AA316" s="51" t="s">
        <v>1149</v>
      </c>
      <c r="AB316" s="51" t="s">
        <v>33</v>
      </c>
      <c r="AC316" s="128" t="s">
        <v>413</v>
      </c>
      <c r="AD316" s="129" t="s">
        <v>413</v>
      </c>
      <c r="AE316" s="50" t="s">
        <v>413</v>
      </c>
      <c r="AF316" s="130"/>
      <c r="AG316" s="131" t="s">
        <v>1636</v>
      </c>
    </row>
    <row r="317" spans="27:33" x14ac:dyDescent="0.35">
      <c r="AA317" s="51" t="s">
        <v>1149</v>
      </c>
      <c r="AB317" s="51" t="s">
        <v>32</v>
      </c>
      <c r="AC317" s="128" t="s">
        <v>413</v>
      </c>
      <c r="AD317" s="129" t="s">
        <v>413</v>
      </c>
      <c r="AE317" s="50" t="s">
        <v>413</v>
      </c>
      <c r="AF317" s="130"/>
      <c r="AG317" s="131" t="s">
        <v>1636</v>
      </c>
    </row>
    <row r="318" spans="27:33" x14ac:dyDescent="0.35">
      <c r="AA318" s="51" t="s">
        <v>1149</v>
      </c>
      <c r="AB318" s="51" t="s">
        <v>376</v>
      </c>
      <c r="AC318" s="128" t="s">
        <v>413</v>
      </c>
      <c r="AD318" s="129" t="s">
        <v>413</v>
      </c>
      <c r="AE318" s="50" t="s">
        <v>413</v>
      </c>
      <c r="AF318" s="130"/>
      <c r="AG318" s="131" t="s">
        <v>1636</v>
      </c>
    </row>
    <row r="319" spans="27:33" x14ac:dyDescent="0.35">
      <c r="AA319" s="51" t="s">
        <v>1151</v>
      </c>
      <c r="AB319" s="51" t="s">
        <v>37</v>
      </c>
      <c r="AC319" s="128" t="s">
        <v>837</v>
      </c>
      <c r="AD319" s="129" t="s">
        <v>1146</v>
      </c>
      <c r="AE319" s="50" t="s">
        <v>2072</v>
      </c>
      <c r="AF319" s="130">
        <v>8</v>
      </c>
      <c r="AG319" s="131" t="s">
        <v>2353</v>
      </c>
    </row>
    <row r="320" spans="27:33" x14ac:dyDescent="0.35">
      <c r="AA320" s="51" t="s">
        <v>1151</v>
      </c>
      <c r="AB320" s="51" t="s">
        <v>36</v>
      </c>
      <c r="AC320" s="128" t="s">
        <v>2608</v>
      </c>
      <c r="AD320" s="129" t="s">
        <v>2794</v>
      </c>
      <c r="AE320" s="50" t="s">
        <v>2524</v>
      </c>
      <c r="AF320" s="130">
        <v>19</v>
      </c>
      <c r="AG320" s="131" t="s">
        <v>2353</v>
      </c>
    </row>
    <row r="321" spans="27:33" x14ac:dyDescent="0.35">
      <c r="AA321" s="51" t="s">
        <v>1151</v>
      </c>
      <c r="AB321" s="51" t="s">
        <v>35</v>
      </c>
      <c r="AC321" s="128" t="s">
        <v>2607</v>
      </c>
      <c r="AD321" s="129" t="s">
        <v>2791</v>
      </c>
      <c r="AE321" s="50" t="s">
        <v>2996</v>
      </c>
      <c r="AF321" s="130">
        <v>8</v>
      </c>
      <c r="AG321" s="131" t="s">
        <v>2353</v>
      </c>
    </row>
    <row r="322" spans="27:33" x14ac:dyDescent="0.35">
      <c r="AA322" s="51" t="s">
        <v>1151</v>
      </c>
      <c r="AB322" s="51" t="s">
        <v>373</v>
      </c>
      <c r="AC322" s="128" t="s">
        <v>2607</v>
      </c>
      <c r="AD322" s="129" t="s">
        <v>2791</v>
      </c>
      <c r="AE322" s="50" t="s">
        <v>2492</v>
      </c>
      <c r="AF322" s="130">
        <v>13</v>
      </c>
      <c r="AG322" s="131" t="s">
        <v>2353</v>
      </c>
    </row>
    <row r="323" spans="27:33" x14ac:dyDescent="0.35">
      <c r="AA323" s="51" t="s">
        <v>1152</v>
      </c>
      <c r="AB323" s="51" t="s">
        <v>40</v>
      </c>
      <c r="AC323" s="128" t="s">
        <v>837</v>
      </c>
      <c r="AD323" s="129" t="s">
        <v>1117</v>
      </c>
      <c r="AE323" s="50" t="s">
        <v>3185</v>
      </c>
      <c r="AF323" s="130">
        <v>24</v>
      </c>
      <c r="AG323" s="131" t="s">
        <v>2353</v>
      </c>
    </row>
    <row r="324" spans="27:33" x14ac:dyDescent="0.35">
      <c r="AA324" s="51" t="s">
        <v>1152</v>
      </c>
      <c r="AB324" s="51" t="s">
        <v>39</v>
      </c>
      <c r="AC324" s="128" t="s">
        <v>915</v>
      </c>
      <c r="AD324" s="129" t="s">
        <v>1100</v>
      </c>
      <c r="AE324" s="50" t="s">
        <v>2493</v>
      </c>
      <c r="AF324" s="130">
        <v>25</v>
      </c>
      <c r="AG324" s="131" t="s">
        <v>2353</v>
      </c>
    </row>
    <row r="325" spans="27:33" x14ac:dyDescent="0.35">
      <c r="AA325" s="51" t="s">
        <v>1152</v>
      </c>
      <c r="AB325" s="51" t="s">
        <v>38</v>
      </c>
      <c r="AC325" s="128" t="s">
        <v>413</v>
      </c>
      <c r="AD325" s="129" t="s">
        <v>413</v>
      </c>
      <c r="AE325" s="50" t="s">
        <v>413</v>
      </c>
      <c r="AF325" s="130"/>
      <c r="AG325" s="131" t="s">
        <v>1636</v>
      </c>
    </row>
    <row r="326" spans="27:33" x14ac:dyDescent="0.35">
      <c r="AA326" s="51" t="s">
        <v>1152</v>
      </c>
      <c r="AB326" s="51" t="s">
        <v>370</v>
      </c>
      <c r="AC326" s="128" t="s">
        <v>413</v>
      </c>
      <c r="AD326" s="129" t="s">
        <v>413</v>
      </c>
      <c r="AE326" s="50" t="s">
        <v>413</v>
      </c>
      <c r="AF326" s="130"/>
      <c r="AG326" s="131" t="s">
        <v>1636</v>
      </c>
    </row>
    <row r="327" spans="27:33" x14ac:dyDescent="0.35">
      <c r="AA327" s="51" t="s">
        <v>1154</v>
      </c>
      <c r="AB327" s="51" t="s">
        <v>43</v>
      </c>
      <c r="AC327" s="128" t="s">
        <v>1720</v>
      </c>
      <c r="AD327" s="129" t="s">
        <v>1850</v>
      </c>
      <c r="AE327" s="50" t="s">
        <v>3146</v>
      </c>
      <c r="AF327" s="130">
        <v>10</v>
      </c>
      <c r="AG327" s="131" t="s">
        <v>2353</v>
      </c>
    </row>
    <row r="328" spans="27:33" x14ac:dyDescent="0.35">
      <c r="AA328" s="51" t="s">
        <v>1154</v>
      </c>
      <c r="AB328" s="51" t="s">
        <v>42</v>
      </c>
      <c r="AC328" s="128" t="s">
        <v>837</v>
      </c>
      <c r="AD328" s="129" t="s">
        <v>1117</v>
      </c>
      <c r="AE328" s="50" t="s">
        <v>3186</v>
      </c>
      <c r="AF328" s="130">
        <v>9</v>
      </c>
      <c r="AG328" s="131" t="s">
        <v>2353</v>
      </c>
    </row>
    <row r="329" spans="27:33" x14ac:dyDescent="0.35">
      <c r="AA329" s="51" t="s">
        <v>1154</v>
      </c>
      <c r="AB329" s="51" t="s">
        <v>41</v>
      </c>
      <c r="AC329" s="128" t="s">
        <v>2607</v>
      </c>
      <c r="AD329" s="129" t="s">
        <v>2791</v>
      </c>
      <c r="AE329" s="50" t="s">
        <v>2819</v>
      </c>
      <c r="AF329" s="130">
        <v>15</v>
      </c>
      <c r="AG329" s="131" t="s">
        <v>2353</v>
      </c>
    </row>
    <row r="330" spans="27:33" x14ac:dyDescent="0.35">
      <c r="AA330" s="51" t="s">
        <v>1154</v>
      </c>
      <c r="AB330" s="51" t="s">
        <v>367</v>
      </c>
      <c r="AC330" s="128" t="s">
        <v>915</v>
      </c>
      <c r="AD330" s="129" t="s">
        <v>1100</v>
      </c>
      <c r="AE330" s="50" t="s">
        <v>2494</v>
      </c>
      <c r="AF330" s="130">
        <v>15</v>
      </c>
      <c r="AG330" s="131" t="s">
        <v>2353</v>
      </c>
    </row>
    <row r="331" spans="27:33" x14ac:dyDescent="0.35">
      <c r="AA331" s="51" t="s">
        <v>1155</v>
      </c>
      <c r="AB331" s="51" t="s">
        <v>46</v>
      </c>
      <c r="AC331" s="128" t="s">
        <v>413</v>
      </c>
      <c r="AD331" s="129" t="s">
        <v>413</v>
      </c>
      <c r="AE331" s="50" t="s">
        <v>413</v>
      </c>
      <c r="AF331" s="130"/>
      <c r="AG331" s="131" t="s">
        <v>1636</v>
      </c>
    </row>
    <row r="332" spans="27:33" x14ac:dyDescent="0.35">
      <c r="AA332" s="51" t="s">
        <v>1155</v>
      </c>
      <c r="AB332" s="51" t="s">
        <v>45</v>
      </c>
      <c r="AC332" s="128" t="s">
        <v>413</v>
      </c>
      <c r="AD332" s="129" t="s">
        <v>413</v>
      </c>
      <c r="AE332" s="50" t="s">
        <v>413</v>
      </c>
      <c r="AF332" s="130"/>
      <c r="AG332" s="131" t="s">
        <v>1636</v>
      </c>
    </row>
    <row r="333" spans="27:33" x14ac:dyDescent="0.35">
      <c r="AA333" s="51" t="s">
        <v>1155</v>
      </c>
      <c r="AB333" s="51" t="s">
        <v>44</v>
      </c>
      <c r="AC333" s="128" t="s">
        <v>413</v>
      </c>
      <c r="AD333" s="129" t="s">
        <v>413</v>
      </c>
      <c r="AE333" s="50" t="s">
        <v>413</v>
      </c>
      <c r="AF333" s="130"/>
      <c r="AG333" s="131" t="s">
        <v>1636</v>
      </c>
    </row>
    <row r="334" spans="27:33" x14ac:dyDescent="0.35">
      <c r="AA334" s="51" t="s">
        <v>1155</v>
      </c>
      <c r="AB334" s="51" t="s">
        <v>364</v>
      </c>
      <c r="AC334" s="128" t="s">
        <v>413</v>
      </c>
      <c r="AD334" s="129" t="s">
        <v>413</v>
      </c>
      <c r="AE334" s="50" t="s">
        <v>413</v>
      </c>
      <c r="AF334" s="130"/>
      <c r="AG334" s="131" t="s">
        <v>1636</v>
      </c>
    </row>
    <row r="335" spans="27:33" x14ac:dyDescent="0.35">
      <c r="AA335" s="51" t="s">
        <v>1157</v>
      </c>
      <c r="AB335" s="51" t="s">
        <v>49</v>
      </c>
      <c r="AC335" s="128" t="s">
        <v>824</v>
      </c>
      <c r="AD335" s="129" t="s">
        <v>2099</v>
      </c>
      <c r="AE335" s="50" t="s">
        <v>3187</v>
      </c>
      <c r="AF335" s="130">
        <v>28</v>
      </c>
      <c r="AG335" s="131" t="s">
        <v>2353</v>
      </c>
    </row>
    <row r="336" spans="27:33" x14ac:dyDescent="0.35">
      <c r="AA336" s="51" t="s">
        <v>1157</v>
      </c>
      <c r="AB336" s="51" t="s">
        <v>48</v>
      </c>
      <c r="AC336" s="128" t="s">
        <v>837</v>
      </c>
      <c r="AD336" s="129" t="s">
        <v>1117</v>
      </c>
      <c r="AE336" s="50" t="s">
        <v>3188</v>
      </c>
      <c r="AF336" s="130">
        <v>21</v>
      </c>
      <c r="AG336" s="131" t="s">
        <v>2353</v>
      </c>
    </row>
    <row r="337" spans="27:33" x14ac:dyDescent="0.35">
      <c r="AA337" s="51" t="s">
        <v>1157</v>
      </c>
      <c r="AB337" s="51" t="s">
        <v>47</v>
      </c>
      <c r="AC337" s="128" t="s">
        <v>413</v>
      </c>
      <c r="AD337" s="129" t="s">
        <v>413</v>
      </c>
      <c r="AE337" s="50" t="s">
        <v>413</v>
      </c>
      <c r="AF337" s="130"/>
      <c r="AG337" s="131" t="s">
        <v>1636</v>
      </c>
    </row>
    <row r="338" spans="27:33" x14ac:dyDescent="0.35">
      <c r="AA338" s="51" t="s">
        <v>1157</v>
      </c>
      <c r="AB338" s="51" t="s">
        <v>403</v>
      </c>
      <c r="AC338" s="128" t="s">
        <v>413</v>
      </c>
      <c r="AD338" s="129" t="s">
        <v>413</v>
      </c>
      <c r="AE338" s="50" t="s">
        <v>413</v>
      </c>
      <c r="AF338" s="130"/>
      <c r="AG338" s="131" t="s">
        <v>1636</v>
      </c>
    </row>
    <row r="339" spans="27:33" x14ac:dyDescent="0.35">
      <c r="AA339" s="51" t="s">
        <v>1159</v>
      </c>
      <c r="AB339" s="51" t="s">
        <v>52</v>
      </c>
      <c r="AC339" s="128" t="s">
        <v>824</v>
      </c>
      <c r="AD339" s="129" t="s">
        <v>2099</v>
      </c>
      <c r="AE339" s="50" t="s">
        <v>3187</v>
      </c>
      <c r="AF339" s="130">
        <v>15</v>
      </c>
      <c r="AG339" s="131" t="s">
        <v>2353</v>
      </c>
    </row>
    <row r="340" spans="27:33" x14ac:dyDescent="0.35">
      <c r="AA340" s="51" t="s">
        <v>1159</v>
      </c>
      <c r="AB340" s="51" t="s">
        <v>51</v>
      </c>
      <c r="AC340" s="128" t="s">
        <v>1424</v>
      </c>
      <c r="AD340" s="129" t="s">
        <v>1457</v>
      </c>
      <c r="AE340" s="50" t="s">
        <v>2511</v>
      </c>
      <c r="AF340" s="130">
        <v>35</v>
      </c>
      <c r="AG340" s="131" t="s">
        <v>2353</v>
      </c>
    </row>
    <row r="341" spans="27:33" x14ac:dyDescent="0.35">
      <c r="AA341" s="51" t="s">
        <v>1159</v>
      </c>
      <c r="AB341" s="51" t="s">
        <v>50</v>
      </c>
      <c r="AC341" s="128" t="s">
        <v>413</v>
      </c>
      <c r="AD341" s="129" t="s">
        <v>413</v>
      </c>
      <c r="AE341" s="50" t="s">
        <v>413</v>
      </c>
      <c r="AF341" s="130"/>
      <c r="AG341" s="131" t="s">
        <v>1636</v>
      </c>
    </row>
    <row r="342" spans="27:33" x14ac:dyDescent="0.35">
      <c r="AA342" s="51" t="s">
        <v>1159</v>
      </c>
      <c r="AB342" s="51" t="s">
        <v>400</v>
      </c>
      <c r="AC342" s="128" t="s">
        <v>413</v>
      </c>
      <c r="AD342" s="129" t="s">
        <v>413</v>
      </c>
      <c r="AE342" s="50" t="s">
        <v>413</v>
      </c>
      <c r="AF342" s="130"/>
      <c r="AG342" s="131" t="s">
        <v>1636</v>
      </c>
    </row>
    <row r="343" spans="27:33" x14ac:dyDescent="0.35">
      <c r="AA343" s="51" t="s">
        <v>1160</v>
      </c>
      <c r="AB343" s="51" t="s">
        <v>55</v>
      </c>
      <c r="AC343" s="128" t="s">
        <v>824</v>
      </c>
      <c r="AD343" s="129" t="s">
        <v>2099</v>
      </c>
      <c r="AE343" s="50" t="s">
        <v>3189</v>
      </c>
      <c r="AF343" s="130">
        <v>23</v>
      </c>
      <c r="AG343" s="131" t="s">
        <v>2353</v>
      </c>
    </row>
    <row r="344" spans="27:33" x14ac:dyDescent="0.35">
      <c r="AA344" s="51" t="s">
        <v>1160</v>
      </c>
      <c r="AB344" s="51" t="s">
        <v>54</v>
      </c>
      <c r="AC344" s="128" t="s">
        <v>2092</v>
      </c>
      <c r="AD344" s="129" t="s">
        <v>2112</v>
      </c>
      <c r="AE344" s="50" t="s">
        <v>3190</v>
      </c>
      <c r="AF344" s="130">
        <v>15</v>
      </c>
      <c r="AG344" s="131" t="s">
        <v>2353</v>
      </c>
    </row>
    <row r="345" spans="27:33" x14ac:dyDescent="0.35">
      <c r="AA345" s="51" t="s">
        <v>1160</v>
      </c>
      <c r="AB345" s="51" t="s">
        <v>53</v>
      </c>
      <c r="AC345" s="128" t="s">
        <v>837</v>
      </c>
      <c r="AD345" s="129" t="s">
        <v>1117</v>
      </c>
      <c r="AE345" s="50" t="s">
        <v>2977</v>
      </c>
      <c r="AF345" s="130">
        <v>11</v>
      </c>
      <c r="AG345" s="131" t="s">
        <v>2353</v>
      </c>
    </row>
    <row r="346" spans="27:33" x14ac:dyDescent="0.35">
      <c r="AA346" s="51" t="s">
        <v>1160</v>
      </c>
      <c r="AB346" s="51" t="s">
        <v>397</v>
      </c>
      <c r="AC346" s="128" t="s">
        <v>413</v>
      </c>
      <c r="AD346" s="129" t="s">
        <v>413</v>
      </c>
      <c r="AE346" s="50" t="s">
        <v>413</v>
      </c>
      <c r="AF346" s="130"/>
      <c r="AG346" s="131" t="s">
        <v>1636</v>
      </c>
    </row>
    <row r="347" spans="27:33" x14ac:dyDescent="0.35">
      <c r="AA347" s="51" t="s">
        <v>1161</v>
      </c>
      <c r="AB347" s="51" t="s">
        <v>58</v>
      </c>
      <c r="AC347" s="128" t="s">
        <v>824</v>
      </c>
      <c r="AD347" s="129" t="s">
        <v>2099</v>
      </c>
      <c r="AE347" s="50" t="s">
        <v>3158</v>
      </c>
      <c r="AF347" s="130">
        <v>14</v>
      </c>
      <c r="AG347" s="131" t="s">
        <v>2353</v>
      </c>
    </row>
    <row r="348" spans="27:33" x14ac:dyDescent="0.35">
      <c r="AA348" s="51" t="s">
        <v>1161</v>
      </c>
      <c r="AB348" s="51" t="s">
        <v>57</v>
      </c>
      <c r="AC348" s="128" t="s">
        <v>824</v>
      </c>
      <c r="AD348" s="129" t="s">
        <v>2099</v>
      </c>
      <c r="AE348" s="50" t="s">
        <v>3191</v>
      </c>
      <c r="AF348" s="130">
        <v>35</v>
      </c>
      <c r="AG348" s="131" t="s">
        <v>2353</v>
      </c>
    </row>
    <row r="349" spans="27:33" x14ac:dyDescent="0.35">
      <c r="AA349" s="51" t="s">
        <v>1161</v>
      </c>
      <c r="AB349" s="51" t="s">
        <v>56</v>
      </c>
      <c r="AC349" s="128" t="s">
        <v>413</v>
      </c>
      <c r="AD349" s="129" t="s">
        <v>413</v>
      </c>
      <c r="AE349" s="50" t="s">
        <v>413</v>
      </c>
      <c r="AF349" s="130"/>
      <c r="AG349" s="131" t="s">
        <v>1636</v>
      </c>
    </row>
    <row r="350" spans="27:33" x14ac:dyDescent="0.35">
      <c r="AA350" s="51" t="s">
        <v>1161</v>
      </c>
      <c r="AB350" s="51" t="s">
        <v>394</v>
      </c>
      <c r="AC350" s="128" t="s">
        <v>413</v>
      </c>
      <c r="AD350" s="129" t="s">
        <v>413</v>
      </c>
      <c r="AE350" s="50" t="s">
        <v>413</v>
      </c>
      <c r="AF350" s="130"/>
      <c r="AG350" s="131" t="s">
        <v>1636</v>
      </c>
    </row>
    <row r="351" spans="27:33" x14ac:dyDescent="0.35">
      <c r="AA351" s="51" t="s">
        <v>1162</v>
      </c>
      <c r="AB351" s="51" t="s">
        <v>61</v>
      </c>
      <c r="AC351" s="128" t="s">
        <v>829</v>
      </c>
      <c r="AD351" s="129" t="s">
        <v>1070</v>
      </c>
      <c r="AE351" s="50" t="s">
        <v>2988</v>
      </c>
      <c r="AF351" s="130">
        <v>29</v>
      </c>
      <c r="AG351" s="131" t="s">
        <v>2353</v>
      </c>
    </row>
    <row r="352" spans="27:33" x14ac:dyDescent="0.35">
      <c r="AA352" s="51" t="s">
        <v>1162</v>
      </c>
      <c r="AB352" s="51" t="s">
        <v>60</v>
      </c>
      <c r="AC352" s="128" t="s">
        <v>829</v>
      </c>
      <c r="AD352" s="129" t="s">
        <v>1070</v>
      </c>
      <c r="AE352" s="50" t="s">
        <v>3192</v>
      </c>
      <c r="AF352" s="130">
        <v>21</v>
      </c>
      <c r="AG352" s="131" t="s">
        <v>2353</v>
      </c>
    </row>
    <row r="353" spans="27:33" x14ac:dyDescent="0.35">
      <c r="AA353" s="51" t="s">
        <v>1162</v>
      </c>
      <c r="AB353" s="51" t="s">
        <v>59</v>
      </c>
      <c r="AC353" s="128" t="s">
        <v>413</v>
      </c>
      <c r="AD353" s="129" t="s">
        <v>413</v>
      </c>
      <c r="AE353" s="50" t="s">
        <v>413</v>
      </c>
      <c r="AF353" s="130"/>
      <c r="AG353" s="131" t="s">
        <v>1636</v>
      </c>
    </row>
    <row r="354" spans="27:33" x14ac:dyDescent="0.35">
      <c r="AA354" s="51" t="s">
        <v>1162</v>
      </c>
      <c r="AB354" s="51" t="s">
        <v>391</v>
      </c>
      <c r="AC354" s="128" t="s">
        <v>413</v>
      </c>
      <c r="AD354" s="129" t="s">
        <v>413</v>
      </c>
      <c r="AE354" s="50" t="s">
        <v>413</v>
      </c>
      <c r="AF354" s="130"/>
      <c r="AG354" s="131" t="s">
        <v>1636</v>
      </c>
    </row>
    <row r="355" spans="27:33" x14ac:dyDescent="0.35">
      <c r="AA355" s="51" t="s">
        <v>1163</v>
      </c>
      <c r="AB355" s="51" t="s">
        <v>64</v>
      </c>
      <c r="AC355" s="128" t="s">
        <v>829</v>
      </c>
      <c r="AD355" s="129" t="s">
        <v>1070</v>
      </c>
      <c r="AE355" s="50" t="s">
        <v>2983</v>
      </c>
      <c r="AF355" s="130">
        <v>26</v>
      </c>
      <c r="AG355" s="131" t="s">
        <v>2353</v>
      </c>
    </row>
    <row r="356" spans="27:33" x14ac:dyDescent="0.35">
      <c r="AA356" s="51" t="s">
        <v>1163</v>
      </c>
      <c r="AB356" s="51" t="s">
        <v>63</v>
      </c>
      <c r="AC356" s="128" t="s">
        <v>2092</v>
      </c>
      <c r="AD356" s="129" t="s">
        <v>2112</v>
      </c>
      <c r="AE356" s="50" t="s">
        <v>3190</v>
      </c>
      <c r="AF356" s="130">
        <v>23</v>
      </c>
      <c r="AG356" s="131" t="s">
        <v>2353</v>
      </c>
    </row>
    <row r="357" spans="27:33" x14ac:dyDescent="0.35">
      <c r="AA357" s="51" t="s">
        <v>1163</v>
      </c>
      <c r="AB357" s="51" t="s">
        <v>62</v>
      </c>
      <c r="AC357" s="128" t="s">
        <v>413</v>
      </c>
      <c r="AD357" s="129" t="s">
        <v>413</v>
      </c>
      <c r="AE357" s="50" t="s">
        <v>413</v>
      </c>
      <c r="AF357" s="130"/>
      <c r="AG357" s="131" t="s">
        <v>1636</v>
      </c>
    </row>
    <row r="358" spans="27:33" x14ac:dyDescent="0.35">
      <c r="AA358" s="51" t="s">
        <v>1163</v>
      </c>
      <c r="AB358" s="51" t="s">
        <v>388</v>
      </c>
      <c r="AC358" s="128" t="s">
        <v>413</v>
      </c>
      <c r="AD358" s="129" t="s">
        <v>413</v>
      </c>
      <c r="AE358" s="50" t="s">
        <v>413</v>
      </c>
      <c r="AF358" s="130"/>
      <c r="AG358" s="131" t="s">
        <v>1636</v>
      </c>
    </row>
    <row r="359" spans="27:33" x14ac:dyDescent="0.35">
      <c r="AA359" s="51" t="s">
        <v>1164</v>
      </c>
      <c r="AB359" s="51" t="s">
        <v>67</v>
      </c>
      <c r="AC359" s="128" t="s">
        <v>413</v>
      </c>
      <c r="AD359" s="129" t="s">
        <v>413</v>
      </c>
      <c r="AE359" s="50" t="s">
        <v>413</v>
      </c>
      <c r="AF359" s="130"/>
      <c r="AG359" s="131" t="s">
        <v>1636</v>
      </c>
    </row>
    <row r="360" spans="27:33" x14ac:dyDescent="0.35">
      <c r="AA360" s="51" t="s">
        <v>1164</v>
      </c>
      <c r="AB360" s="51" t="s">
        <v>66</v>
      </c>
      <c r="AC360" s="128" t="s">
        <v>413</v>
      </c>
      <c r="AD360" s="129" t="s">
        <v>413</v>
      </c>
      <c r="AE360" s="50" t="s">
        <v>413</v>
      </c>
      <c r="AF360" s="130"/>
      <c r="AG360" s="131" t="s">
        <v>1636</v>
      </c>
    </row>
    <row r="361" spans="27:33" x14ac:dyDescent="0.35">
      <c r="AA361" s="51" t="s">
        <v>1164</v>
      </c>
      <c r="AB361" s="51" t="s">
        <v>65</v>
      </c>
      <c r="AC361" s="128" t="s">
        <v>413</v>
      </c>
      <c r="AD361" s="129" t="s">
        <v>413</v>
      </c>
      <c r="AE361" s="50" t="s">
        <v>413</v>
      </c>
      <c r="AF361" s="130"/>
      <c r="AG361" s="131" t="s">
        <v>1636</v>
      </c>
    </row>
    <row r="362" spans="27:33" x14ac:dyDescent="0.35">
      <c r="AA362" s="51" t="s">
        <v>1164</v>
      </c>
      <c r="AB362" s="51" t="s">
        <v>385</v>
      </c>
      <c r="AC362" s="128" t="s">
        <v>413</v>
      </c>
      <c r="AD362" s="129" t="s">
        <v>413</v>
      </c>
      <c r="AE362" s="50" t="s">
        <v>413</v>
      </c>
      <c r="AF362" s="130"/>
      <c r="AG362" s="131" t="s">
        <v>1636</v>
      </c>
    </row>
    <row r="363" spans="27:33" x14ac:dyDescent="0.35">
      <c r="AA363" s="51" t="s">
        <v>585</v>
      </c>
      <c r="AB363" s="51" t="s">
        <v>545</v>
      </c>
      <c r="AC363" s="128" t="s">
        <v>829</v>
      </c>
      <c r="AD363" s="129" t="s">
        <v>1083</v>
      </c>
      <c r="AE363" s="50" t="s">
        <v>3145</v>
      </c>
      <c r="AF363" s="130">
        <v>20</v>
      </c>
      <c r="AG363" s="131" t="s">
        <v>2353</v>
      </c>
    </row>
    <row r="364" spans="27:33" x14ac:dyDescent="0.35">
      <c r="AA364" s="51" t="s">
        <v>585</v>
      </c>
      <c r="AB364" s="51" t="s">
        <v>546</v>
      </c>
      <c r="AC364" s="51" t="s">
        <v>2608</v>
      </c>
      <c r="AD364" s="129" t="s">
        <v>2794</v>
      </c>
      <c r="AE364" s="50" t="s">
        <v>2524</v>
      </c>
      <c r="AF364" s="130">
        <v>29</v>
      </c>
      <c r="AG364" s="131" t="s">
        <v>2353</v>
      </c>
    </row>
    <row r="365" spans="27:33" x14ac:dyDescent="0.35">
      <c r="AA365" s="51" t="s">
        <v>585</v>
      </c>
      <c r="AB365" s="51" t="s">
        <v>547</v>
      </c>
      <c r="AC365" s="51" t="s">
        <v>413</v>
      </c>
      <c r="AD365" s="129" t="s">
        <v>413</v>
      </c>
      <c r="AE365" s="50" t="s">
        <v>413</v>
      </c>
      <c r="AF365" s="130"/>
      <c r="AG365" s="131" t="s">
        <v>1636</v>
      </c>
    </row>
    <row r="366" spans="27:33" x14ac:dyDescent="0.35">
      <c r="AA366" s="51" t="s">
        <v>585</v>
      </c>
      <c r="AB366" s="51" t="s">
        <v>548</v>
      </c>
      <c r="AC366" s="51" t="s">
        <v>413</v>
      </c>
      <c r="AD366" s="129" t="s">
        <v>413</v>
      </c>
      <c r="AE366" s="50" t="s">
        <v>413</v>
      </c>
      <c r="AF366" s="130"/>
      <c r="AG366" s="131" t="s">
        <v>1636</v>
      </c>
    </row>
    <row r="367" spans="27:33" x14ac:dyDescent="0.35">
      <c r="AA367" s="51" t="s">
        <v>1165</v>
      </c>
      <c r="AB367" s="51" t="s">
        <v>549</v>
      </c>
      <c r="AC367" s="51" t="s">
        <v>824</v>
      </c>
      <c r="AD367" s="129" t="s">
        <v>2099</v>
      </c>
      <c r="AE367" s="50" t="s">
        <v>3158</v>
      </c>
      <c r="AF367" s="130">
        <v>19</v>
      </c>
      <c r="AG367" s="131" t="s">
        <v>2353</v>
      </c>
    </row>
    <row r="368" spans="27:33" x14ac:dyDescent="0.35">
      <c r="AA368" s="51" t="s">
        <v>1165</v>
      </c>
      <c r="AB368" s="51" t="s">
        <v>550</v>
      </c>
      <c r="AC368" s="51" t="s">
        <v>824</v>
      </c>
      <c r="AD368" s="129" t="s">
        <v>2099</v>
      </c>
      <c r="AE368" s="50" t="s">
        <v>3148</v>
      </c>
      <c r="AF368" s="130">
        <v>29</v>
      </c>
      <c r="AG368" s="131" t="s">
        <v>2353</v>
      </c>
    </row>
    <row r="369" spans="27:33" x14ac:dyDescent="0.35">
      <c r="AA369" s="51" t="s">
        <v>1165</v>
      </c>
      <c r="AB369" s="51" t="s">
        <v>551</v>
      </c>
      <c r="AC369" s="51" t="s">
        <v>413</v>
      </c>
      <c r="AD369" s="129" t="s">
        <v>413</v>
      </c>
      <c r="AE369" s="50" t="s">
        <v>413</v>
      </c>
      <c r="AF369" s="130"/>
      <c r="AG369" s="131" t="s">
        <v>1636</v>
      </c>
    </row>
    <row r="370" spans="27:33" x14ac:dyDescent="0.35">
      <c r="AA370" s="51" t="s">
        <v>1165</v>
      </c>
      <c r="AB370" s="51" t="s">
        <v>552</v>
      </c>
      <c r="AC370" s="51" t="s">
        <v>413</v>
      </c>
      <c r="AD370" s="129" t="s">
        <v>413</v>
      </c>
      <c r="AE370" s="50" t="s">
        <v>413</v>
      </c>
      <c r="AF370" s="130"/>
      <c r="AG370" s="131" t="s">
        <v>1636</v>
      </c>
    </row>
    <row r="371" spans="27:33" x14ac:dyDescent="0.35">
      <c r="AA371" s="51" t="s">
        <v>1166</v>
      </c>
      <c r="AB371" s="51" t="s">
        <v>553</v>
      </c>
      <c r="AC371" s="51" t="s">
        <v>832</v>
      </c>
      <c r="AD371" s="129" t="s">
        <v>1110</v>
      </c>
      <c r="AE371" s="50" t="s">
        <v>3159</v>
      </c>
      <c r="AF371" s="130">
        <v>17</v>
      </c>
      <c r="AG371" s="131" t="s">
        <v>2353</v>
      </c>
    </row>
    <row r="372" spans="27:33" x14ac:dyDescent="0.35">
      <c r="AA372" s="51" t="s">
        <v>1166</v>
      </c>
      <c r="AB372" s="51" t="s">
        <v>554</v>
      </c>
      <c r="AC372" s="51" t="s">
        <v>832</v>
      </c>
      <c r="AD372" s="129" t="s">
        <v>2104</v>
      </c>
      <c r="AE372" s="50" t="s">
        <v>3160</v>
      </c>
      <c r="AF372" s="130">
        <v>32</v>
      </c>
      <c r="AG372" s="131" t="s">
        <v>2353</v>
      </c>
    </row>
    <row r="373" spans="27:33" x14ac:dyDescent="0.35">
      <c r="AA373" s="51" t="s">
        <v>1166</v>
      </c>
      <c r="AB373" s="51" t="s">
        <v>555</v>
      </c>
      <c r="AC373" s="51" t="s">
        <v>413</v>
      </c>
      <c r="AD373" s="129" t="s">
        <v>413</v>
      </c>
      <c r="AE373" s="50" t="s">
        <v>413</v>
      </c>
      <c r="AF373" s="130"/>
      <c r="AG373" s="131" t="s">
        <v>1636</v>
      </c>
    </row>
    <row r="374" spans="27:33" x14ac:dyDescent="0.35">
      <c r="AA374" s="51" t="s">
        <v>1166</v>
      </c>
      <c r="AB374" s="51" t="s">
        <v>556</v>
      </c>
      <c r="AC374" s="51" t="s">
        <v>413</v>
      </c>
      <c r="AD374" s="129" t="s">
        <v>413</v>
      </c>
      <c r="AE374" s="50" t="s">
        <v>413</v>
      </c>
      <c r="AF374" s="130"/>
      <c r="AG374" s="131" t="s">
        <v>1636</v>
      </c>
    </row>
    <row r="375" spans="27:33" x14ac:dyDescent="0.35">
      <c r="AA375" s="51" t="s">
        <v>1167</v>
      </c>
      <c r="AB375" s="51" t="s">
        <v>557</v>
      </c>
      <c r="AC375" s="51" t="s">
        <v>1424</v>
      </c>
      <c r="AD375" s="129" t="s">
        <v>2351</v>
      </c>
      <c r="AE375" s="135" t="s">
        <v>3161</v>
      </c>
      <c r="AF375" s="136">
        <v>14</v>
      </c>
      <c r="AG375" s="131" t="s">
        <v>2353</v>
      </c>
    </row>
    <row r="376" spans="27:33" x14ac:dyDescent="0.35">
      <c r="AA376" s="51" t="s">
        <v>1167</v>
      </c>
      <c r="AB376" s="51" t="s">
        <v>558</v>
      </c>
      <c r="AC376" s="51" t="s">
        <v>824</v>
      </c>
      <c r="AD376" s="129" t="s">
        <v>1133</v>
      </c>
      <c r="AE376" s="50" t="s">
        <v>2814</v>
      </c>
      <c r="AF376" s="130">
        <v>33</v>
      </c>
      <c r="AG376" s="131" t="s">
        <v>2353</v>
      </c>
    </row>
    <row r="377" spans="27:33" x14ac:dyDescent="0.35">
      <c r="AA377" s="51" t="s">
        <v>1167</v>
      </c>
      <c r="AB377" s="51" t="s">
        <v>559</v>
      </c>
      <c r="AC377" s="51" t="s">
        <v>413</v>
      </c>
      <c r="AD377" s="129" t="s">
        <v>413</v>
      </c>
      <c r="AE377" s="50" t="s">
        <v>413</v>
      </c>
      <c r="AF377" s="130"/>
      <c r="AG377" s="131" t="s">
        <v>1636</v>
      </c>
    </row>
    <row r="378" spans="27:33" x14ac:dyDescent="0.35">
      <c r="AA378" s="51" t="s">
        <v>1167</v>
      </c>
      <c r="AB378" s="51" t="s">
        <v>560</v>
      </c>
      <c r="AC378" s="51" t="s">
        <v>413</v>
      </c>
      <c r="AD378" s="129" t="s">
        <v>413</v>
      </c>
      <c r="AE378" s="50" t="s">
        <v>413</v>
      </c>
      <c r="AF378" s="130"/>
      <c r="AG378" s="131" t="s">
        <v>1636</v>
      </c>
    </row>
    <row r="379" spans="27:33" x14ac:dyDescent="0.35">
      <c r="AA379" s="51" t="s">
        <v>601</v>
      </c>
      <c r="AB379" s="51" t="s">
        <v>561</v>
      </c>
      <c r="AC379" s="51" t="s">
        <v>837</v>
      </c>
      <c r="AD379" s="129" t="s">
        <v>1138</v>
      </c>
      <c r="AE379" s="50" t="s">
        <v>2987</v>
      </c>
      <c r="AF379" s="130">
        <v>22</v>
      </c>
      <c r="AG379" s="131" t="s">
        <v>2353</v>
      </c>
    </row>
    <row r="380" spans="27:33" x14ac:dyDescent="0.35">
      <c r="AA380" s="51" t="s">
        <v>601</v>
      </c>
      <c r="AB380" s="51" t="s">
        <v>562</v>
      </c>
      <c r="AC380" s="51" t="s">
        <v>824</v>
      </c>
      <c r="AD380" s="129" t="s">
        <v>1133</v>
      </c>
      <c r="AE380" s="50" t="s">
        <v>2815</v>
      </c>
      <c r="AF380" s="130">
        <v>27</v>
      </c>
      <c r="AG380" s="131" t="s">
        <v>2353</v>
      </c>
    </row>
    <row r="381" spans="27:33" x14ac:dyDescent="0.35">
      <c r="AA381" s="51" t="s">
        <v>601</v>
      </c>
      <c r="AB381" s="51" t="s">
        <v>563</v>
      </c>
      <c r="AC381" s="51" t="s">
        <v>413</v>
      </c>
      <c r="AD381" s="129" t="s">
        <v>413</v>
      </c>
      <c r="AE381" s="50" t="s">
        <v>413</v>
      </c>
      <c r="AF381" s="130"/>
      <c r="AG381" s="131" t="s">
        <v>1636</v>
      </c>
    </row>
    <row r="382" spans="27:33" x14ac:dyDescent="0.35">
      <c r="AA382" s="51" t="s">
        <v>601</v>
      </c>
      <c r="AB382" s="51" t="s">
        <v>564</v>
      </c>
      <c r="AC382" s="51" t="s">
        <v>413</v>
      </c>
      <c r="AD382" s="129" t="s">
        <v>413</v>
      </c>
      <c r="AE382" s="50" t="s">
        <v>413</v>
      </c>
      <c r="AF382" s="130"/>
      <c r="AG382" s="131" t="s">
        <v>1636</v>
      </c>
    </row>
    <row r="383" spans="27:33" x14ac:dyDescent="0.35">
      <c r="AA383" s="51" t="s">
        <v>611</v>
      </c>
      <c r="AB383" s="51" t="s">
        <v>565</v>
      </c>
      <c r="AC383" s="51" t="s">
        <v>837</v>
      </c>
      <c r="AD383" s="129" t="s">
        <v>1099</v>
      </c>
      <c r="AE383" s="50" t="s">
        <v>3162</v>
      </c>
      <c r="AF383" s="130">
        <v>38</v>
      </c>
      <c r="AG383" s="131" t="s">
        <v>2353</v>
      </c>
    </row>
    <row r="384" spans="27:33" x14ac:dyDescent="0.35">
      <c r="AA384" s="51" t="s">
        <v>611</v>
      </c>
      <c r="AB384" s="51" t="s">
        <v>566</v>
      </c>
      <c r="AC384" s="51" t="s">
        <v>1424</v>
      </c>
      <c r="AD384" s="129" t="s">
        <v>2351</v>
      </c>
      <c r="AE384" s="50" t="s">
        <v>3161</v>
      </c>
      <c r="AF384" s="130">
        <v>11</v>
      </c>
      <c r="AG384" s="131" t="s">
        <v>2353</v>
      </c>
    </row>
    <row r="385" spans="27:33" x14ac:dyDescent="0.35">
      <c r="AA385" s="51" t="s">
        <v>611</v>
      </c>
      <c r="AB385" s="51" t="s">
        <v>567</v>
      </c>
      <c r="AC385" s="51" t="s">
        <v>413</v>
      </c>
      <c r="AD385" s="129" t="s">
        <v>413</v>
      </c>
      <c r="AE385" s="50" t="s">
        <v>413</v>
      </c>
      <c r="AF385" s="130"/>
      <c r="AG385" s="131" t="s">
        <v>1636</v>
      </c>
    </row>
    <row r="386" spans="27:33" x14ac:dyDescent="0.35">
      <c r="AA386" s="51" t="s">
        <v>611</v>
      </c>
      <c r="AB386" s="51" t="s">
        <v>568</v>
      </c>
      <c r="AC386" s="51" t="s">
        <v>413</v>
      </c>
      <c r="AD386" s="129" t="s">
        <v>413</v>
      </c>
      <c r="AE386" s="50" t="s">
        <v>413</v>
      </c>
      <c r="AF386" s="130"/>
      <c r="AG386" s="131" t="s">
        <v>1636</v>
      </c>
    </row>
    <row r="387" spans="27:33" x14ac:dyDescent="0.35">
      <c r="AA387" s="51" t="s">
        <v>623</v>
      </c>
      <c r="AB387" s="51" t="s">
        <v>569</v>
      </c>
      <c r="AC387" s="51" t="s">
        <v>413</v>
      </c>
      <c r="AD387" s="129" t="s">
        <v>413</v>
      </c>
      <c r="AE387" s="50" t="s">
        <v>413</v>
      </c>
      <c r="AF387" s="130"/>
      <c r="AG387" s="131" t="s">
        <v>1636</v>
      </c>
    </row>
    <row r="388" spans="27:33" x14ac:dyDescent="0.35">
      <c r="AA388" s="51" t="s">
        <v>623</v>
      </c>
      <c r="AB388" s="51" t="s">
        <v>570</v>
      </c>
      <c r="AC388" s="51" t="s">
        <v>413</v>
      </c>
      <c r="AD388" s="129" t="s">
        <v>413</v>
      </c>
      <c r="AE388" s="50" t="s">
        <v>413</v>
      </c>
      <c r="AF388" s="130"/>
      <c r="AG388" s="131" t="s">
        <v>1636</v>
      </c>
    </row>
    <row r="389" spans="27:33" x14ac:dyDescent="0.35">
      <c r="AA389" s="51" t="s">
        <v>623</v>
      </c>
      <c r="AB389" s="51" t="s">
        <v>571</v>
      </c>
      <c r="AC389" s="51" t="s">
        <v>413</v>
      </c>
      <c r="AD389" s="129" t="s">
        <v>413</v>
      </c>
      <c r="AE389" s="50" t="s">
        <v>413</v>
      </c>
      <c r="AF389" s="130"/>
      <c r="AG389" s="131" t="s">
        <v>1636</v>
      </c>
    </row>
    <row r="390" spans="27:33" x14ac:dyDescent="0.35">
      <c r="AA390" s="51" t="s">
        <v>623</v>
      </c>
      <c r="AB390" s="51" t="s">
        <v>572</v>
      </c>
      <c r="AC390" s="51" t="s">
        <v>413</v>
      </c>
      <c r="AD390" s="129" t="s">
        <v>413</v>
      </c>
      <c r="AE390" s="50" t="s">
        <v>413</v>
      </c>
      <c r="AF390" s="130"/>
      <c r="AG390" s="131" t="s">
        <v>1636</v>
      </c>
    </row>
    <row r="391" spans="27:33" x14ac:dyDescent="0.35">
      <c r="AA391" s="51" t="s">
        <v>634</v>
      </c>
      <c r="AB391" s="51" t="s">
        <v>573</v>
      </c>
      <c r="AC391" s="51" t="s">
        <v>413</v>
      </c>
      <c r="AD391" s="129" t="s">
        <v>413</v>
      </c>
      <c r="AE391" s="50" t="s">
        <v>413</v>
      </c>
      <c r="AF391" s="130"/>
      <c r="AG391" s="131" t="s">
        <v>1636</v>
      </c>
    </row>
    <row r="392" spans="27:33" x14ac:dyDescent="0.35">
      <c r="AA392" s="51" t="s">
        <v>634</v>
      </c>
      <c r="AB392" s="51" t="s">
        <v>574</v>
      </c>
      <c r="AC392" s="51" t="s">
        <v>413</v>
      </c>
      <c r="AD392" s="129" t="s">
        <v>413</v>
      </c>
      <c r="AE392" s="50" t="s">
        <v>413</v>
      </c>
      <c r="AF392" s="130"/>
      <c r="AG392" s="131" t="s">
        <v>1636</v>
      </c>
    </row>
    <row r="393" spans="27:33" x14ac:dyDescent="0.35">
      <c r="AA393" s="51" t="s">
        <v>634</v>
      </c>
      <c r="AB393" s="51" t="s">
        <v>575</v>
      </c>
      <c r="AC393" s="51" t="s">
        <v>413</v>
      </c>
      <c r="AD393" s="129" t="s">
        <v>413</v>
      </c>
      <c r="AE393" s="50" t="s">
        <v>413</v>
      </c>
      <c r="AF393" s="130"/>
      <c r="AG393" s="131" t="s">
        <v>1636</v>
      </c>
    </row>
    <row r="394" spans="27:33" x14ac:dyDescent="0.35">
      <c r="AA394" s="51" t="s">
        <v>634</v>
      </c>
      <c r="AB394" s="51" t="s">
        <v>576</v>
      </c>
      <c r="AC394" s="51" t="s">
        <v>413</v>
      </c>
      <c r="AD394" s="129" t="s">
        <v>413</v>
      </c>
      <c r="AE394" s="50" t="s">
        <v>413</v>
      </c>
      <c r="AF394" s="130"/>
      <c r="AG394" s="131" t="s">
        <v>1636</v>
      </c>
    </row>
    <row r="395" spans="27:33" x14ac:dyDescent="0.35">
      <c r="AA395" s="51" t="s">
        <v>640</v>
      </c>
      <c r="AB395" s="51" t="s">
        <v>577</v>
      </c>
      <c r="AC395" s="51" t="s">
        <v>413</v>
      </c>
      <c r="AD395" s="129" t="s">
        <v>413</v>
      </c>
      <c r="AE395" s="50" t="s">
        <v>413</v>
      </c>
      <c r="AF395" s="130"/>
      <c r="AG395" s="131" t="s">
        <v>1636</v>
      </c>
    </row>
    <row r="396" spans="27:33" x14ac:dyDescent="0.35">
      <c r="AA396" s="51" t="s">
        <v>640</v>
      </c>
      <c r="AB396" s="51" t="s">
        <v>578</v>
      </c>
      <c r="AC396" s="51" t="s">
        <v>413</v>
      </c>
      <c r="AD396" s="129" t="s">
        <v>413</v>
      </c>
      <c r="AE396" s="50" t="s">
        <v>413</v>
      </c>
      <c r="AF396" s="130"/>
      <c r="AG396" s="131" t="s">
        <v>1636</v>
      </c>
    </row>
    <row r="397" spans="27:33" x14ac:dyDescent="0.35">
      <c r="AA397" s="51" t="s">
        <v>640</v>
      </c>
      <c r="AB397" s="51" t="s">
        <v>579</v>
      </c>
      <c r="AC397" s="51" t="s">
        <v>413</v>
      </c>
      <c r="AD397" s="129" t="s">
        <v>413</v>
      </c>
      <c r="AE397" s="50" t="s">
        <v>413</v>
      </c>
      <c r="AF397" s="130"/>
      <c r="AG397" s="131" t="s">
        <v>1636</v>
      </c>
    </row>
    <row r="398" spans="27:33" x14ac:dyDescent="0.35">
      <c r="AA398" s="51" t="s">
        <v>640</v>
      </c>
      <c r="AB398" s="51" t="s">
        <v>580</v>
      </c>
      <c r="AC398" s="51" t="s">
        <v>413</v>
      </c>
      <c r="AD398" s="129" t="s">
        <v>413</v>
      </c>
      <c r="AE398" s="50" t="s">
        <v>413</v>
      </c>
      <c r="AF398" s="130"/>
      <c r="AG398" s="131" t="s">
        <v>1636</v>
      </c>
    </row>
    <row r="399" spans="27:33" x14ac:dyDescent="0.35">
      <c r="AA399" s="51" t="s">
        <v>652</v>
      </c>
      <c r="AB399" s="51" t="s">
        <v>581</v>
      </c>
      <c r="AC399" s="51" t="s">
        <v>413</v>
      </c>
      <c r="AD399" s="129" t="s">
        <v>413</v>
      </c>
      <c r="AE399" s="50" t="s">
        <v>413</v>
      </c>
      <c r="AF399" s="130"/>
      <c r="AG399" s="131" t="s">
        <v>1636</v>
      </c>
    </row>
    <row r="400" spans="27:33" x14ac:dyDescent="0.35">
      <c r="AA400" s="51" t="s">
        <v>652</v>
      </c>
      <c r="AB400" s="51" t="s">
        <v>582</v>
      </c>
      <c r="AC400" s="51" t="s">
        <v>413</v>
      </c>
      <c r="AD400" s="129" t="s">
        <v>413</v>
      </c>
      <c r="AE400" s="50" t="s">
        <v>413</v>
      </c>
      <c r="AF400" s="130"/>
      <c r="AG400" s="131" t="s">
        <v>1636</v>
      </c>
    </row>
    <row r="401" spans="27:33" x14ac:dyDescent="0.35">
      <c r="AA401" s="51" t="s">
        <v>652</v>
      </c>
      <c r="AB401" s="51" t="s">
        <v>583</v>
      </c>
      <c r="AC401" s="51" t="s">
        <v>413</v>
      </c>
      <c r="AD401" s="129" t="s">
        <v>413</v>
      </c>
      <c r="AE401" s="50" t="s">
        <v>413</v>
      </c>
      <c r="AF401" s="130"/>
      <c r="AG401" s="131" t="s">
        <v>1636</v>
      </c>
    </row>
    <row r="402" spans="27:33" x14ac:dyDescent="0.35">
      <c r="AA402" s="51" t="s">
        <v>652</v>
      </c>
      <c r="AB402" s="51" t="s">
        <v>584</v>
      </c>
      <c r="AC402" s="51" t="s">
        <v>413</v>
      </c>
      <c r="AD402" s="129" t="s">
        <v>413</v>
      </c>
      <c r="AE402" s="50" t="s">
        <v>413</v>
      </c>
      <c r="AF402" s="130"/>
      <c r="AG402" s="131" t="s">
        <v>1636</v>
      </c>
    </row>
    <row r="403" spans="27:33" x14ac:dyDescent="0.35">
      <c r="AA403" s="128" t="s">
        <v>2113</v>
      </c>
      <c r="AB403" s="51" t="s">
        <v>1668</v>
      </c>
      <c r="AC403" s="128" t="s">
        <v>413</v>
      </c>
      <c r="AD403" s="129" t="s">
        <v>413</v>
      </c>
      <c r="AE403" s="50" t="s">
        <v>413</v>
      </c>
      <c r="AF403" s="130"/>
      <c r="AG403" s="131" t="s">
        <v>1636</v>
      </c>
    </row>
    <row r="404" spans="27:33" x14ac:dyDescent="0.35">
      <c r="AA404" s="128" t="s">
        <v>2113</v>
      </c>
      <c r="AB404" s="51" t="s">
        <v>1669</v>
      </c>
      <c r="AC404" s="128" t="s">
        <v>413</v>
      </c>
      <c r="AD404" s="129" t="s">
        <v>413</v>
      </c>
      <c r="AE404" s="50" t="s">
        <v>413</v>
      </c>
      <c r="AF404" s="130"/>
      <c r="AG404" s="131" t="s">
        <v>1636</v>
      </c>
    </row>
    <row r="405" spans="27:33" x14ac:dyDescent="0.35">
      <c r="AA405" s="128" t="s">
        <v>2113</v>
      </c>
      <c r="AB405" s="51" t="s">
        <v>1670</v>
      </c>
      <c r="AC405" s="128" t="s">
        <v>413</v>
      </c>
      <c r="AD405" s="129" t="s">
        <v>413</v>
      </c>
      <c r="AE405" s="50" t="s">
        <v>413</v>
      </c>
      <c r="AF405" s="130"/>
      <c r="AG405" s="131" t="s">
        <v>1636</v>
      </c>
    </row>
    <row r="406" spans="27:33" x14ac:dyDescent="0.35">
      <c r="AA406" s="128" t="s">
        <v>2113</v>
      </c>
      <c r="AB406" s="51" t="s">
        <v>1671</v>
      </c>
      <c r="AC406" s="128" t="s">
        <v>413</v>
      </c>
      <c r="AD406" s="129" t="s">
        <v>413</v>
      </c>
      <c r="AE406" s="50" t="s">
        <v>413</v>
      </c>
      <c r="AF406" s="130"/>
      <c r="AG406" s="131" t="s">
        <v>1636</v>
      </c>
    </row>
    <row r="407" spans="27:33" x14ac:dyDescent="0.35">
      <c r="AA407" s="128" t="s">
        <v>2114</v>
      </c>
      <c r="AB407" s="51" t="s">
        <v>1672</v>
      </c>
      <c r="AC407" s="128" t="s">
        <v>413</v>
      </c>
      <c r="AD407" s="129" t="s">
        <v>413</v>
      </c>
      <c r="AE407" s="50" t="s">
        <v>413</v>
      </c>
      <c r="AF407" s="130"/>
      <c r="AG407" s="131" t="s">
        <v>1636</v>
      </c>
    </row>
    <row r="408" spans="27:33" x14ac:dyDescent="0.35">
      <c r="AA408" s="128" t="s">
        <v>2114</v>
      </c>
      <c r="AB408" s="51" t="s">
        <v>1673</v>
      </c>
      <c r="AC408" s="128" t="s">
        <v>413</v>
      </c>
      <c r="AD408" s="129" t="s">
        <v>413</v>
      </c>
      <c r="AE408" s="50" t="s">
        <v>413</v>
      </c>
      <c r="AF408" s="130"/>
      <c r="AG408" s="131" t="s">
        <v>1636</v>
      </c>
    </row>
    <row r="409" spans="27:33" x14ac:dyDescent="0.35">
      <c r="AA409" s="128" t="s">
        <v>2114</v>
      </c>
      <c r="AB409" s="51" t="s">
        <v>1674</v>
      </c>
      <c r="AC409" s="128" t="s">
        <v>413</v>
      </c>
      <c r="AD409" s="129" t="s">
        <v>413</v>
      </c>
      <c r="AE409" s="50" t="s">
        <v>413</v>
      </c>
      <c r="AF409" s="130"/>
      <c r="AG409" s="131" t="s">
        <v>1636</v>
      </c>
    </row>
    <row r="410" spans="27:33" x14ac:dyDescent="0.35">
      <c r="AA410" s="128" t="s">
        <v>2114</v>
      </c>
      <c r="AB410" s="51" t="s">
        <v>1675</v>
      </c>
      <c r="AC410" s="128" t="s">
        <v>413</v>
      </c>
      <c r="AD410" s="129" t="s">
        <v>413</v>
      </c>
      <c r="AE410" s="50" t="s">
        <v>413</v>
      </c>
      <c r="AF410" s="130"/>
      <c r="AG410" s="131" t="s">
        <v>1636</v>
      </c>
    </row>
    <row r="411" spans="27:33" x14ac:dyDescent="0.35">
      <c r="AA411" s="128" t="s">
        <v>2115</v>
      </c>
      <c r="AB411" s="51" t="s">
        <v>1676</v>
      </c>
      <c r="AC411" s="128" t="s">
        <v>413</v>
      </c>
      <c r="AD411" s="129" t="s">
        <v>413</v>
      </c>
      <c r="AE411" s="50" t="s">
        <v>413</v>
      </c>
      <c r="AF411" s="130"/>
      <c r="AG411" s="131" t="s">
        <v>1636</v>
      </c>
    </row>
    <row r="412" spans="27:33" x14ac:dyDescent="0.35">
      <c r="AA412" s="128" t="s">
        <v>2115</v>
      </c>
      <c r="AB412" s="51" t="s">
        <v>1677</v>
      </c>
      <c r="AC412" s="128" t="s">
        <v>413</v>
      </c>
      <c r="AD412" s="129" t="s">
        <v>413</v>
      </c>
      <c r="AE412" s="50" t="s">
        <v>413</v>
      </c>
      <c r="AF412" s="130"/>
      <c r="AG412" s="131" t="s">
        <v>1636</v>
      </c>
    </row>
    <row r="413" spans="27:33" x14ac:dyDescent="0.35">
      <c r="AA413" s="128" t="s">
        <v>2115</v>
      </c>
      <c r="AB413" s="51" t="s">
        <v>1678</v>
      </c>
      <c r="AC413" s="128" t="s">
        <v>413</v>
      </c>
      <c r="AD413" s="129" t="s">
        <v>413</v>
      </c>
      <c r="AE413" s="50" t="s">
        <v>413</v>
      </c>
      <c r="AF413" s="130"/>
      <c r="AG413" s="131" t="s">
        <v>1636</v>
      </c>
    </row>
    <row r="414" spans="27:33" x14ac:dyDescent="0.35">
      <c r="AA414" s="128" t="s">
        <v>2115</v>
      </c>
      <c r="AB414" s="51" t="s">
        <v>1679</v>
      </c>
      <c r="AC414" s="128" t="s">
        <v>413</v>
      </c>
      <c r="AD414" s="129" t="s">
        <v>413</v>
      </c>
      <c r="AE414" s="50" t="s">
        <v>413</v>
      </c>
      <c r="AF414" s="130"/>
      <c r="AG414" s="131" t="s">
        <v>1636</v>
      </c>
    </row>
    <row r="415" spans="27:33" x14ac:dyDescent="0.35">
      <c r="AA415" s="128" t="s">
        <v>2116</v>
      </c>
      <c r="AB415" s="51" t="s">
        <v>1680</v>
      </c>
      <c r="AC415" s="128" t="s">
        <v>413</v>
      </c>
      <c r="AD415" s="129" t="s">
        <v>413</v>
      </c>
      <c r="AE415" s="50" t="s">
        <v>413</v>
      </c>
      <c r="AF415" s="130"/>
      <c r="AG415" s="131" t="s">
        <v>1636</v>
      </c>
    </row>
    <row r="416" spans="27:33" x14ac:dyDescent="0.35">
      <c r="AA416" s="128" t="s">
        <v>2116</v>
      </c>
      <c r="AB416" s="51" t="s">
        <v>1681</v>
      </c>
      <c r="AC416" s="128" t="s">
        <v>413</v>
      </c>
      <c r="AD416" s="129" t="s">
        <v>413</v>
      </c>
      <c r="AE416" s="50" t="s">
        <v>413</v>
      </c>
      <c r="AF416" s="130"/>
      <c r="AG416" s="131" t="s">
        <v>1636</v>
      </c>
    </row>
    <row r="417" spans="27:33" x14ac:dyDescent="0.35">
      <c r="AA417" s="128" t="s">
        <v>2116</v>
      </c>
      <c r="AB417" s="51" t="s">
        <v>1682</v>
      </c>
      <c r="AC417" s="128" t="s">
        <v>413</v>
      </c>
      <c r="AD417" s="129" t="s">
        <v>413</v>
      </c>
      <c r="AE417" s="50" t="s">
        <v>413</v>
      </c>
      <c r="AF417" s="130"/>
      <c r="AG417" s="131" t="s">
        <v>1636</v>
      </c>
    </row>
    <row r="418" spans="27:33" x14ac:dyDescent="0.35">
      <c r="AA418" s="128" t="s">
        <v>2116</v>
      </c>
      <c r="AB418" s="51" t="s">
        <v>1683</v>
      </c>
      <c r="AC418" s="128" t="s">
        <v>413</v>
      </c>
      <c r="AD418" s="129" t="s">
        <v>413</v>
      </c>
      <c r="AE418" s="50" t="s">
        <v>413</v>
      </c>
      <c r="AF418" s="130"/>
      <c r="AG418" s="131" t="s">
        <v>1636</v>
      </c>
    </row>
    <row r="419" spans="27:33" x14ac:dyDescent="0.35">
      <c r="AA419" s="128" t="s">
        <v>2117</v>
      </c>
      <c r="AB419" s="51" t="s">
        <v>1684</v>
      </c>
      <c r="AC419" s="128" t="s">
        <v>413</v>
      </c>
      <c r="AD419" s="129" t="s">
        <v>413</v>
      </c>
      <c r="AE419" s="50" t="s">
        <v>413</v>
      </c>
      <c r="AF419" s="130"/>
      <c r="AG419" s="131" t="s">
        <v>1636</v>
      </c>
    </row>
    <row r="420" spans="27:33" x14ac:dyDescent="0.35">
      <c r="AA420" s="128" t="s">
        <v>2117</v>
      </c>
      <c r="AB420" s="51" t="s">
        <v>1685</v>
      </c>
      <c r="AC420" s="128" t="s">
        <v>413</v>
      </c>
      <c r="AD420" s="129" t="s">
        <v>413</v>
      </c>
      <c r="AE420" s="50" t="s">
        <v>413</v>
      </c>
      <c r="AF420" s="130"/>
      <c r="AG420" s="131" t="s">
        <v>1636</v>
      </c>
    </row>
    <row r="421" spans="27:33" x14ac:dyDescent="0.35">
      <c r="AA421" s="128" t="s">
        <v>2117</v>
      </c>
      <c r="AB421" s="51" t="s">
        <v>1686</v>
      </c>
      <c r="AC421" s="128" t="s">
        <v>413</v>
      </c>
      <c r="AD421" s="129" t="s">
        <v>413</v>
      </c>
      <c r="AE421" s="50" t="s">
        <v>413</v>
      </c>
      <c r="AF421" s="130"/>
      <c r="AG421" s="131" t="s">
        <v>1636</v>
      </c>
    </row>
    <row r="422" spans="27:33" x14ac:dyDescent="0.35">
      <c r="AA422" s="128" t="s">
        <v>2117</v>
      </c>
      <c r="AB422" s="51" t="s">
        <v>1687</v>
      </c>
      <c r="AC422" s="128" t="s">
        <v>413</v>
      </c>
      <c r="AD422" s="129" t="s">
        <v>413</v>
      </c>
      <c r="AE422" s="50" t="s">
        <v>413</v>
      </c>
      <c r="AF422" s="130"/>
      <c r="AG422" s="131" t="s">
        <v>1636</v>
      </c>
    </row>
    <row r="423" spans="27:33" x14ac:dyDescent="0.35">
      <c r="AA423" s="128" t="s">
        <v>2118</v>
      </c>
      <c r="AB423" s="51" t="s">
        <v>1688</v>
      </c>
      <c r="AC423" s="128" t="s">
        <v>413</v>
      </c>
      <c r="AD423" s="129" t="s">
        <v>413</v>
      </c>
      <c r="AE423" s="50" t="s">
        <v>413</v>
      </c>
      <c r="AF423" s="130"/>
      <c r="AG423" s="131" t="s">
        <v>1636</v>
      </c>
    </row>
    <row r="424" spans="27:33" x14ac:dyDescent="0.35">
      <c r="AA424" s="128" t="s">
        <v>2118</v>
      </c>
      <c r="AB424" s="51" t="s">
        <v>1689</v>
      </c>
      <c r="AC424" s="128" t="s">
        <v>413</v>
      </c>
      <c r="AD424" s="129" t="s">
        <v>413</v>
      </c>
      <c r="AE424" s="50" t="s">
        <v>413</v>
      </c>
      <c r="AF424" s="130"/>
      <c r="AG424" s="131" t="s">
        <v>1636</v>
      </c>
    </row>
    <row r="425" spans="27:33" x14ac:dyDescent="0.35">
      <c r="AA425" s="128" t="s">
        <v>2118</v>
      </c>
      <c r="AB425" s="51" t="s">
        <v>1690</v>
      </c>
      <c r="AC425" s="128" t="s">
        <v>413</v>
      </c>
      <c r="AD425" s="129" t="s">
        <v>413</v>
      </c>
      <c r="AE425" s="50" t="s">
        <v>413</v>
      </c>
      <c r="AF425" s="130"/>
      <c r="AG425" s="131" t="s">
        <v>1636</v>
      </c>
    </row>
    <row r="426" spans="27:33" x14ac:dyDescent="0.35">
      <c r="AA426" s="128" t="s">
        <v>2118</v>
      </c>
      <c r="AB426" s="51" t="s">
        <v>1691</v>
      </c>
      <c r="AC426" s="128" t="s">
        <v>413</v>
      </c>
      <c r="AD426" s="129" t="s">
        <v>413</v>
      </c>
      <c r="AE426" s="50" t="s">
        <v>413</v>
      </c>
      <c r="AF426" s="130"/>
      <c r="AG426" s="131" t="s">
        <v>1636</v>
      </c>
    </row>
    <row r="427" spans="27:33" x14ac:dyDescent="0.35">
      <c r="AA427" s="128" t="s">
        <v>2119</v>
      </c>
      <c r="AB427" s="51" t="s">
        <v>1692</v>
      </c>
      <c r="AC427" s="128" t="s">
        <v>413</v>
      </c>
      <c r="AD427" s="129" t="s">
        <v>413</v>
      </c>
      <c r="AE427" s="50" t="s">
        <v>413</v>
      </c>
      <c r="AF427" s="130"/>
      <c r="AG427" s="131" t="s">
        <v>1636</v>
      </c>
    </row>
    <row r="428" spans="27:33" x14ac:dyDescent="0.35">
      <c r="AA428" s="128" t="s">
        <v>2119</v>
      </c>
      <c r="AB428" s="51" t="s">
        <v>1693</v>
      </c>
      <c r="AC428" s="128" t="s">
        <v>413</v>
      </c>
      <c r="AD428" s="129" t="s">
        <v>413</v>
      </c>
      <c r="AE428" s="50" t="s">
        <v>413</v>
      </c>
      <c r="AF428" s="130"/>
      <c r="AG428" s="131" t="s">
        <v>1636</v>
      </c>
    </row>
    <row r="429" spans="27:33" x14ac:dyDescent="0.35">
      <c r="AA429" s="128" t="s">
        <v>2119</v>
      </c>
      <c r="AB429" s="51" t="s">
        <v>1694</v>
      </c>
      <c r="AC429" s="128" t="s">
        <v>413</v>
      </c>
      <c r="AD429" s="129" t="s">
        <v>413</v>
      </c>
      <c r="AE429" s="50" t="s">
        <v>413</v>
      </c>
      <c r="AF429" s="130"/>
      <c r="AG429" s="131" t="s">
        <v>1636</v>
      </c>
    </row>
    <row r="430" spans="27:33" x14ac:dyDescent="0.35">
      <c r="AA430" s="128" t="s">
        <v>2119</v>
      </c>
      <c r="AB430" s="51" t="s">
        <v>1695</v>
      </c>
      <c r="AC430" s="128" t="s">
        <v>413</v>
      </c>
      <c r="AD430" s="129" t="s">
        <v>413</v>
      </c>
      <c r="AE430" s="50" t="s">
        <v>413</v>
      </c>
      <c r="AF430" s="130"/>
      <c r="AG430" s="131" t="s">
        <v>1636</v>
      </c>
    </row>
    <row r="431" spans="27:33" x14ac:dyDescent="0.35">
      <c r="AA431" s="128" t="s">
        <v>2120</v>
      </c>
      <c r="AB431" s="51" t="s">
        <v>1696</v>
      </c>
      <c r="AC431" s="128" t="s">
        <v>413</v>
      </c>
      <c r="AD431" s="129" t="s">
        <v>413</v>
      </c>
      <c r="AE431" s="50" t="s">
        <v>413</v>
      </c>
      <c r="AF431" s="130"/>
      <c r="AG431" s="131" t="s">
        <v>1636</v>
      </c>
    </row>
    <row r="432" spans="27:33" x14ac:dyDescent="0.35">
      <c r="AA432" s="128" t="s">
        <v>2120</v>
      </c>
      <c r="AB432" s="51" t="s">
        <v>1697</v>
      </c>
      <c r="AC432" s="128" t="s">
        <v>413</v>
      </c>
      <c r="AD432" s="129" t="s">
        <v>413</v>
      </c>
      <c r="AE432" s="50" t="s">
        <v>413</v>
      </c>
      <c r="AF432" s="130"/>
      <c r="AG432" s="131" t="s">
        <v>1636</v>
      </c>
    </row>
    <row r="433" spans="27:33" x14ac:dyDescent="0.35">
      <c r="AA433" s="128" t="s">
        <v>2120</v>
      </c>
      <c r="AB433" s="51" t="s">
        <v>1698</v>
      </c>
      <c r="AC433" s="128" t="s">
        <v>413</v>
      </c>
      <c r="AD433" s="129" t="s">
        <v>413</v>
      </c>
      <c r="AE433" s="50" t="s">
        <v>413</v>
      </c>
      <c r="AF433" s="130"/>
      <c r="AG433" s="131" t="s">
        <v>1636</v>
      </c>
    </row>
    <row r="434" spans="27:33" x14ac:dyDescent="0.35">
      <c r="AA434" s="128" t="s">
        <v>2120</v>
      </c>
      <c r="AB434" s="51" t="s">
        <v>1699</v>
      </c>
      <c r="AC434" s="128" t="s">
        <v>413</v>
      </c>
      <c r="AD434" s="129" t="s">
        <v>413</v>
      </c>
      <c r="AE434" s="50" t="s">
        <v>413</v>
      </c>
      <c r="AF434" s="130"/>
      <c r="AG434" s="131" t="s">
        <v>1636</v>
      </c>
    </row>
    <row r="435" spans="27:33" x14ac:dyDescent="0.35">
      <c r="AA435" s="128" t="s">
        <v>2121</v>
      </c>
      <c r="AB435" s="51" t="s">
        <v>1700</v>
      </c>
      <c r="AC435" s="128" t="s">
        <v>413</v>
      </c>
      <c r="AD435" s="129" t="s">
        <v>413</v>
      </c>
      <c r="AE435" s="50" t="s">
        <v>413</v>
      </c>
      <c r="AF435" s="130"/>
      <c r="AG435" s="131" t="s">
        <v>1636</v>
      </c>
    </row>
    <row r="436" spans="27:33" x14ac:dyDescent="0.35">
      <c r="AA436" s="128" t="s">
        <v>2121</v>
      </c>
      <c r="AB436" s="51" t="s">
        <v>1701</v>
      </c>
      <c r="AC436" s="128" t="s">
        <v>413</v>
      </c>
      <c r="AD436" s="129" t="s">
        <v>413</v>
      </c>
      <c r="AE436" s="50" t="s">
        <v>413</v>
      </c>
      <c r="AF436" s="130"/>
      <c r="AG436" s="131" t="s">
        <v>1636</v>
      </c>
    </row>
    <row r="437" spans="27:33" x14ac:dyDescent="0.35">
      <c r="AA437" s="128" t="s">
        <v>2121</v>
      </c>
      <c r="AB437" s="51" t="s">
        <v>1702</v>
      </c>
      <c r="AC437" s="128" t="s">
        <v>413</v>
      </c>
      <c r="AD437" s="129" t="s">
        <v>413</v>
      </c>
      <c r="AE437" s="50" t="s">
        <v>413</v>
      </c>
      <c r="AF437" s="130"/>
      <c r="AG437" s="131" t="s">
        <v>1636</v>
      </c>
    </row>
    <row r="438" spans="27:33" x14ac:dyDescent="0.35">
      <c r="AA438" s="128" t="s">
        <v>2121</v>
      </c>
      <c r="AB438" s="51" t="s">
        <v>1703</v>
      </c>
      <c r="AC438" s="128" t="s">
        <v>413</v>
      </c>
      <c r="AD438" s="129" t="s">
        <v>413</v>
      </c>
      <c r="AE438" s="50" t="s">
        <v>413</v>
      </c>
      <c r="AF438" s="130"/>
      <c r="AG438" s="131" t="s">
        <v>1636</v>
      </c>
    </row>
    <row r="439" spans="27:33" x14ac:dyDescent="0.35">
      <c r="AA439" s="128" t="s">
        <v>2122</v>
      </c>
      <c r="AB439" s="51" t="s">
        <v>1704</v>
      </c>
      <c r="AC439" s="128" t="s">
        <v>413</v>
      </c>
      <c r="AD439" s="129" t="s">
        <v>413</v>
      </c>
      <c r="AE439" s="50" t="s">
        <v>413</v>
      </c>
      <c r="AF439" s="130"/>
      <c r="AG439" s="131" t="s">
        <v>1636</v>
      </c>
    </row>
    <row r="440" spans="27:33" x14ac:dyDescent="0.35">
      <c r="AA440" s="128" t="s">
        <v>2122</v>
      </c>
      <c r="AB440" s="51" t="s">
        <v>1705</v>
      </c>
      <c r="AC440" s="128" t="s">
        <v>413</v>
      </c>
      <c r="AD440" s="129" t="s">
        <v>413</v>
      </c>
      <c r="AE440" s="50" t="s">
        <v>413</v>
      </c>
      <c r="AF440" s="130"/>
      <c r="AG440" s="131" t="s">
        <v>1636</v>
      </c>
    </row>
    <row r="441" spans="27:33" x14ac:dyDescent="0.35">
      <c r="AA441" s="128" t="s">
        <v>2122</v>
      </c>
      <c r="AB441" s="51" t="s">
        <v>1706</v>
      </c>
      <c r="AC441" s="128" t="s">
        <v>413</v>
      </c>
      <c r="AD441" s="129" t="s">
        <v>413</v>
      </c>
      <c r="AE441" s="50" t="s">
        <v>413</v>
      </c>
      <c r="AF441" s="130"/>
      <c r="AG441" s="131" t="s">
        <v>1636</v>
      </c>
    </row>
    <row r="442" spans="27:33" x14ac:dyDescent="0.35">
      <c r="AA442" s="128" t="s">
        <v>2122</v>
      </c>
      <c r="AB442" s="51" t="s">
        <v>1707</v>
      </c>
      <c r="AC442" s="128" t="s">
        <v>413</v>
      </c>
      <c r="AD442" s="129" t="s">
        <v>413</v>
      </c>
      <c r="AE442" s="50" t="s">
        <v>413</v>
      </c>
      <c r="AF442" s="130"/>
      <c r="AG442" s="131" t="s">
        <v>1636</v>
      </c>
    </row>
    <row r="443" spans="27:33" x14ac:dyDescent="0.35">
      <c r="AA443" s="128" t="s">
        <v>2094</v>
      </c>
      <c r="AB443" s="51" t="s">
        <v>1708</v>
      </c>
      <c r="AC443" s="128" t="s">
        <v>413</v>
      </c>
      <c r="AD443" s="129" t="s">
        <v>413</v>
      </c>
      <c r="AE443" s="50" t="s">
        <v>413</v>
      </c>
      <c r="AF443" s="130"/>
      <c r="AG443" s="131" t="s">
        <v>1636</v>
      </c>
    </row>
    <row r="444" spans="27:33" x14ac:dyDescent="0.35">
      <c r="AA444" s="128" t="s">
        <v>2094</v>
      </c>
      <c r="AB444" s="51" t="s">
        <v>1709</v>
      </c>
      <c r="AC444" s="128" t="s">
        <v>413</v>
      </c>
      <c r="AD444" s="129" t="s">
        <v>413</v>
      </c>
      <c r="AE444" s="50" t="s">
        <v>413</v>
      </c>
      <c r="AF444" s="130"/>
      <c r="AG444" s="131" t="s">
        <v>1636</v>
      </c>
    </row>
    <row r="445" spans="27:33" x14ac:dyDescent="0.35">
      <c r="AA445" s="128" t="s">
        <v>2094</v>
      </c>
      <c r="AB445" s="51" t="s">
        <v>1710</v>
      </c>
      <c r="AC445" s="128" t="s">
        <v>413</v>
      </c>
      <c r="AD445" s="129" t="s">
        <v>413</v>
      </c>
      <c r="AE445" s="50" t="s">
        <v>413</v>
      </c>
      <c r="AF445" s="130"/>
      <c r="AG445" s="131" t="s">
        <v>1636</v>
      </c>
    </row>
    <row r="446" spans="27:33" x14ac:dyDescent="0.35">
      <c r="AA446" s="128" t="s">
        <v>2094</v>
      </c>
      <c r="AB446" s="51" t="s">
        <v>1711</v>
      </c>
      <c r="AC446" s="128" t="s">
        <v>413</v>
      </c>
      <c r="AD446" s="129" t="s">
        <v>413</v>
      </c>
      <c r="AE446" s="50" t="s">
        <v>413</v>
      </c>
      <c r="AF446" s="130"/>
      <c r="AG446" s="131" t="s">
        <v>1636</v>
      </c>
    </row>
    <row r="447" spans="27:33" x14ac:dyDescent="0.35">
      <c r="AF447">
        <f>SUM(Table1142021[Initial Clone Count])</f>
        <v>2451</v>
      </c>
      <c r="AG447" s="123"/>
    </row>
    <row r="449" spans="27:31" x14ac:dyDescent="0.35">
      <c r="AA449" s="138" t="s">
        <v>1851</v>
      </c>
      <c r="AB449" s="138" t="s">
        <v>1284</v>
      </c>
      <c r="AC449" s="138" t="s">
        <v>818</v>
      </c>
      <c r="AD449" s="138" t="s">
        <v>197</v>
      </c>
      <c r="AE449" s="138" t="s">
        <v>1466</v>
      </c>
    </row>
    <row r="450" spans="27:31" x14ac:dyDescent="0.35">
      <c r="AA450" s="62" t="s">
        <v>9</v>
      </c>
      <c r="AB450" s="45" t="str">
        <f>LEFT(AA450,4)</f>
        <v>D1-2</v>
      </c>
      <c r="AC450" s="137" t="str">
        <f>LEFT(AD450,4)</f>
        <v>STR8</v>
      </c>
      <c r="AD450" s="45" t="s">
        <v>2033</v>
      </c>
      <c r="AE450" s="45">
        <v>4</v>
      </c>
    </row>
    <row r="451" spans="27:31" x14ac:dyDescent="0.35">
      <c r="AA451" s="69" t="s">
        <v>358</v>
      </c>
      <c r="AB451" s="45" t="str">
        <f t="shared" ref="AB451:AB455" si="0">LEFT(AA451,4)</f>
        <v>D1-2</v>
      </c>
      <c r="AC451" s="137" t="str">
        <f t="shared" ref="AC451:AC455" si="1">LEFT(AD451,4)</f>
        <v>DRMC</v>
      </c>
      <c r="AD451" s="44" t="s">
        <v>1094</v>
      </c>
      <c r="AE451" s="44">
        <v>4</v>
      </c>
    </row>
    <row r="452" spans="27:31" x14ac:dyDescent="0.35">
      <c r="AA452" s="62" t="s">
        <v>358</v>
      </c>
      <c r="AB452" s="45" t="str">
        <f t="shared" si="0"/>
        <v>D1-2</v>
      </c>
      <c r="AC452" s="137" t="str">
        <f t="shared" si="1"/>
        <v>PLAN</v>
      </c>
      <c r="AD452" s="45" t="s">
        <v>2109</v>
      </c>
      <c r="AE452" s="45">
        <v>4</v>
      </c>
    </row>
    <row r="453" spans="27:31" x14ac:dyDescent="0.35">
      <c r="AA453" s="69" t="s">
        <v>135</v>
      </c>
      <c r="AB453" s="45" t="str">
        <f t="shared" si="0"/>
        <v>B1-2</v>
      </c>
      <c r="AC453" s="137" t="str">
        <f t="shared" si="1"/>
        <v>PLAN</v>
      </c>
      <c r="AD453" s="44" t="s">
        <v>2098</v>
      </c>
      <c r="AE453" s="44">
        <v>4</v>
      </c>
    </row>
    <row r="454" spans="27:31" x14ac:dyDescent="0.35">
      <c r="AA454" s="62" t="s">
        <v>146</v>
      </c>
      <c r="AB454" s="45" t="str">
        <f t="shared" si="0"/>
        <v>B1-6</v>
      </c>
      <c r="AC454" s="137" t="str">
        <f t="shared" si="1"/>
        <v>SECF</v>
      </c>
      <c r="AD454" s="45" t="s">
        <v>1052</v>
      </c>
      <c r="AE454" s="45">
        <v>5</v>
      </c>
    </row>
    <row r="455" spans="27:31" x14ac:dyDescent="0.35">
      <c r="AA455" s="139" t="s">
        <v>153</v>
      </c>
      <c r="AB455" s="140" t="str">
        <f t="shared" si="0"/>
        <v>B2-1</v>
      </c>
      <c r="AC455" s="141" t="str">
        <f t="shared" si="1"/>
        <v>STR8</v>
      </c>
      <c r="AD455" s="142" t="s">
        <v>3144</v>
      </c>
      <c r="AE455" s="142">
        <v>4</v>
      </c>
    </row>
  </sheetData>
  <conditionalFormatting sqref="AB351:AB354">
    <cfRule type="expression" dxfId="109" priority="8">
      <formula>MOD(ROW(),4)=2</formula>
    </cfRule>
  </conditionalFormatting>
  <conditionalFormatting sqref="AB320">
    <cfRule type="expression" dxfId="108" priority="7">
      <formula>MOD(ROW(),4)=2</formula>
    </cfRule>
  </conditionalFormatting>
  <conditionalFormatting sqref="AA27:AD162 AA163 AC163:AD163 AA355:AD446 AA351:AA354 AC351:AD354 AA164:AD318 AA323:AD350 AA319:AA322 AC319:AD322 AB321:AB322">
    <cfRule type="expression" dxfId="107" priority="16">
      <formula>MOD(ROW(),4)=2</formula>
    </cfRule>
  </conditionalFormatting>
  <conditionalFormatting sqref="AE334:AF351 AF352 AE353:AF374 AE27:AF134 AF135:AF177 AE379:AF446 AE135:AE199 AF179:AF200 AE201:AF332">
    <cfRule type="expression" dxfId="106" priority="14">
      <formula>MOD(ROW(),4)=1</formula>
    </cfRule>
    <cfRule type="expression" dxfId="105" priority="15">
      <formula>MOD(ROW(),4)=2</formula>
    </cfRule>
  </conditionalFormatting>
  <conditionalFormatting sqref="AE251:AE278">
    <cfRule type="expression" dxfId="104" priority="12">
      <formula>MOD(ROW(),4)=1</formula>
    </cfRule>
    <cfRule type="expression" dxfId="103" priority="13">
      <formula>MOD(ROW(),4)=2</formula>
    </cfRule>
  </conditionalFormatting>
  <conditionalFormatting sqref="AG27:AG446 AE375:AF375">
    <cfRule type="expression" dxfId="102" priority="10">
      <formula>MOD(ROW(),4)=1</formula>
    </cfRule>
    <cfRule type="expression" dxfId="101" priority="11">
      <formula>MOD(ROW(),4)=2</formula>
    </cfRule>
  </conditionalFormatting>
  <conditionalFormatting sqref="AB163">
    <cfRule type="expression" dxfId="100" priority="9">
      <formula>MOD(ROW(),4)=2</formula>
    </cfRule>
  </conditionalFormatting>
  <conditionalFormatting sqref="AA450">
    <cfRule type="expression" dxfId="99" priority="6">
      <formula>MOD(ROW(),4)=2</formula>
    </cfRule>
  </conditionalFormatting>
  <conditionalFormatting sqref="AA451">
    <cfRule type="expression" dxfId="98" priority="5">
      <formula>MOD(ROW(),4)=2</formula>
    </cfRule>
  </conditionalFormatting>
  <conditionalFormatting sqref="AA452">
    <cfRule type="expression" dxfId="97" priority="4">
      <formula>MOD(ROW(),4)=2</formula>
    </cfRule>
  </conditionalFormatting>
  <conditionalFormatting sqref="AA453">
    <cfRule type="expression" dxfId="96" priority="3">
      <formula>MOD(ROW(),4)=2</formula>
    </cfRule>
  </conditionalFormatting>
  <conditionalFormatting sqref="AA454">
    <cfRule type="expression" dxfId="95" priority="2">
      <formula>MOD(ROW(),4)=2</formula>
    </cfRule>
  </conditionalFormatting>
  <conditionalFormatting sqref="AA455">
    <cfRule type="expression" dxfId="94" priority="1">
      <formula>MOD(ROW(),4)=2</formula>
    </cfRule>
  </conditionalFormatting>
  <pageMargins left="0.7" right="0.7" top="0.75" bottom="0.75" header="0.3" footer="0.3"/>
  <pageSetup scale="56" fitToHeight="0" orientation="landscape" r:id="rId1"/>
  <tableParts count="2">
    <tablePart r:id="rId2"/>
    <tablePart r:id="rId3"/>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DCA85-EA8D-4048-95A1-A4D9BFA388F8}">
  <sheetPr>
    <pageSetUpPr fitToPage="1"/>
  </sheetPr>
  <dimension ref="A1:AN447"/>
  <sheetViews>
    <sheetView topLeftCell="D1" zoomScale="73" workbookViewId="0">
      <selection activeCell="U13" sqref="U13"/>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34" width="8.7265625" customWidth="1"/>
    <col min="37" max="37" width="16.7265625" bestFit="1" customWidth="1"/>
    <col min="38" max="38" width="24.453125" bestFit="1" customWidth="1"/>
  </cols>
  <sheetData>
    <row r="1" spans="1:40"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
        <v>1480</v>
      </c>
      <c r="C3" s="56" t="s">
        <v>1480</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1480</v>
      </c>
      <c r="T3" s="56" t="s">
        <v>1480</v>
      </c>
      <c r="V3" s="56" t="s">
        <v>1480</v>
      </c>
      <c r="W3" s="56" t="s">
        <v>1480</v>
      </c>
      <c r="X3" s="56" t="s">
        <v>1480</v>
      </c>
      <c r="Y3" s="56" t="s">
        <v>1480</v>
      </c>
      <c r="Z3" s="18"/>
      <c r="AA3" s="18"/>
    </row>
    <row r="4" spans="1:40" x14ac:dyDescent="0.35">
      <c r="A4" s="40"/>
      <c r="B4" s="56" t="s">
        <v>3001</v>
      </c>
      <c r="C4" s="56" t="s">
        <v>3002</v>
      </c>
      <c r="D4" s="56" t="s">
        <v>1480</v>
      </c>
      <c r="E4" s="56" t="s">
        <v>1480</v>
      </c>
      <c r="F4" s="40"/>
      <c r="G4" s="56" t="s">
        <v>1480</v>
      </c>
      <c r="H4" s="56" t="s">
        <v>3003</v>
      </c>
      <c r="I4" s="56" t="s">
        <v>3004</v>
      </c>
      <c r="J4" s="56" t="s">
        <v>3005</v>
      </c>
      <c r="L4" s="56" t="s">
        <v>3006</v>
      </c>
      <c r="M4" s="56" t="s">
        <v>3007</v>
      </c>
      <c r="N4" s="56" t="s">
        <v>1480</v>
      </c>
      <c r="O4" s="56" t="s">
        <v>1480</v>
      </c>
      <c r="Q4" s="56" t="s">
        <v>1480</v>
      </c>
      <c r="R4" s="56" t="s">
        <v>3008</v>
      </c>
      <c r="S4" s="56" t="s">
        <v>3009</v>
      </c>
      <c r="T4" s="56" t="s">
        <v>3010</v>
      </c>
      <c r="V4" s="56" t="s">
        <v>1480</v>
      </c>
      <c r="W4" s="56" t="s">
        <v>1480</v>
      </c>
      <c r="X4" s="56" t="s">
        <v>1480</v>
      </c>
      <c r="Y4" s="56" t="s">
        <v>1480</v>
      </c>
      <c r="Z4" s="18"/>
      <c r="AA4" s="18"/>
    </row>
    <row r="5" spans="1:40" x14ac:dyDescent="0.35">
      <c r="A5" s="40"/>
      <c r="B5" s="56" t="s">
        <v>3011</v>
      </c>
      <c r="C5" s="56" t="s">
        <v>3012</v>
      </c>
      <c r="D5" s="56" t="s">
        <v>3013</v>
      </c>
      <c r="E5" s="56" t="s">
        <v>1480</v>
      </c>
      <c r="F5" s="40"/>
      <c r="G5" s="56" t="s">
        <v>3014</v>
      </c>
      <c r="H5" s="56" t="s">
        <v>3015</v>
      </c>
      <c r="I5" s="56" t="s">
        <v>3016</v>
      </c>
      <c r="J5" s="56" t="s">
        <v>3017</v>
      </c>
      <c r="L5" s="56" t="s">
        <v>3018</v>
      </c>
      <c r="M5" s="56" t="s">
        <v>3019</v>
      </c>
      <c r="N5" s="56" t="s">
        <v>1480</v>
      </c>
      <c r="O5" s="56" t="s">
        <v>1480</v>
      </c>
      <c r="Q5" s="56" t="s">
        <v>1480</v>
      </c>
      <c r="R5" s="56" t="s">
        <v>3020</v>
      </c>
      <c r="S5" s="56" t="s">
        <v>3021</v>
      </c>
      <c r="T5" s="56" t="s">
        <v>3022</v>
      </c>
      <c r="V5" s="56" t="s">
        <v>1480</v>
      </c>
      <c r="W5" s="56" t="s">
        <v>1480</v>
      </c>
      <c r="X5" s="56" t="s">
        <v>1480</v>
      </c>
      <c r="Y5" s="56" t="s">
        <v>1480</v>
      </c>
      <c r="Z5" s="18"/>
      <c r="AA5" s="18"/>
    </row>
    <row r="6" spans="1:40" x14ac:dyDescent="0.35">
      <c r="A6" s="40">
        <v>1</v>
      </c>
      <c r="B6" s="56" t="s">
        <v>3023</v>
      </c>
      <c r="C6" s="56" t="s">
        <v>3024</v>
      </c>
      <c r="D6" s="56" t="s">
        <v>2880</v>
      </c>
      <c r="E6" s="56" t="s">
        <v>1480</v>
      </c>
      <c r="F6" s="40"/>
      <c r="G6" s="56" t="s">
        <v>3025</v>
      </c>
      <c r="H6" s="56" t="s">
        <v>3026</v>
      </c>
      <c r="I6" s="56" t="s">
        <v>3027</v>
      </c>
      <c r="J6" s="56" t="s">
        <v>3028</v>
      </c>
      <c r="L6" s="56" t="s">
        <v>3029</v>
      </c>
      <c r="M6" s="56" t="s">
        <v>3030</v>
      </c>
      <c r="N6" s="56" t="s">
        <v>3031</v>
      </c>
      <c r="O6" s="56" t="s">
        <v>1480</v>
      </c>
      <c r="Q6" s="56" t="s">
        <v>1480</v>
      </c>
      <c r="R6" s="56" t="s">
        <v>3032</v>
      </c>
      <c r="S6" s="56" t="s">
        <v>3033</v>
      </c>
      <c r="T6" s="56" t="s">
        <v>3034</v>
      </c>
      <c r="V6" s="56" t="s">
        <v>1480</v>
      </c>
      <c r="W6" s="56" t="s">
        <v>1480</v>
      </c>
      <c r="X6" s="56" t="s">
        <v>1480</v>
      </c>
      <c r="Y6" s="56" t="s">
        <v>1480</v>
      </c>
      <c r="Z6" s="18"/>
      <c r="AA6" s="18"/>
    </row>
    <row r="7" spans="1:40" x14ac:dyDescent="0.35">
      <c r="A7" s="40"/>
      <c r="B7" s="56" t="s">
        <v>3035</v>
      </c>
      <c r="C7" s="56" t="s">
        <v>3036</v>
      </c>
      <c r="D7" s="56" t="s">
        <v>3037</v>
      </c>
      <c r="E7" s="56" t="s">
        <v>1480</v>
      </c>
      <c r="F7" s="40"/>
      <c r="G7" s="56" t="s">
        <v>3038</v>
      </c>
      <c r="H7" s="56" t="s">
        <v>3039</v>
      </c>
      <c r="I7" s="56" t="s">
        <v>3040</v>
      </c>
      <c r="J7" s="56" t="s">
        <v>3041</v>
      </c>
      <c r="L7" s="56" t="s">
        <v>3042</v>
      </c>
      <c r="M7" s="56" t="s">
        <v>1480</v>
      </c>
      <c r="N7" s="56" t="s">
        <v>1480</v>
      </c>
      <c r="O7" s="56" t="s">
        <v>1480</v>
      </c>
      <c r="Q7" s="56" t="s">
        <v>1480</v>
      </c>
      <c r="R7" s="56" t="s">
        <v>1480</v>
      </c>
      <c r="S7" s="56" t="s">
        <v>3043</v>
      </c>
      <c r="T7" s="56" t="s">
        <v>3044</v>
      </c>
      <c r="V7" s="56" t="s">
        <v>1480</v>
      </c>
      <c r="W7" s="56" t="s">
        <v>1480</v>
      </c>
      <c r="X7" s="56" t="s">
        <v>1480</v>
      </c>
      <c r="Y7" s="56" t="s">
        <v>1480</v>
      </c>
      <c r="Z7" s="18"/>
      <c r="AA7" s="18"/>
    </row>
    <row r="8" spans="1:40" x14ac:dyDescent="0.35">
      <c r="A8" s="40"/>
      <c r="B8" s="56" t="s">
        <v>3045</v>
      </c>
      <c r="C8" s="56" t="s">
        <v>3046</v>
      </c>
      <c r="D8" s="56" t="s">
        <v>1480</v>
      </c>
      <c r="E8" s="56" t="s">
        <v>1480</v>
      </c>
      <c r="F8" s="40"/>
      <c r="G8" s="56" t="s">
        <v>1480</v>
      </c>
      <c r="H8" s="56" t="s">
        <v>3047</v>
      </c>
      <c r="I8" s="56" t="s">
        <v>3048</v>
      </c>
      <c r="J8" s="56" t="s">
        <v>3049</v>
      </c>
      <c r="L8" s="56" t="s">
        <v>3050</v>
      </c>
      <c r="M8" s="56" t="s">
        <v>3051</v>
      </c>
      <c r="N8" s="56" t="s">
        <v>3052</v>
      </c>
      <c r="O8" s="56" t="s">
        <v>3053</v>
      </c>
      <c r="Q8" s="56" t="s">
        <v>1480</v>
      </c>
      <c r="R8" s="56" t="s">
        <v>1480</v>
      </c>
      <c r="S8" s="56" t="s">
        <v>3054</v>
      </c>
      <c r="T8" s="56" t="s">
        <v>3055</v>
      </c>
      <c r="V8" s="56" t="s">
        <v>1480</v>
      </c>
      <c r="W8" s="56" t="s">
        <v>1480</v>
      </c>
      <c r="X8" s="56" t="s">
        <v>1480</v>
      </c>
      <c r="Y8" s="56" t="s">
        <v>1480</v>
      </c>
      <c r="Z8" s="18"/>
      <c r="AA8" s="18"/>
    </row>
    <row r="9" spans="1:40" x14ac:dyDescent="0.35">
      <c r="A9" s="40"/>
      <c r="B9" s="56" t="s">
        <v>3056</v>
      </c>
      <c r="C9" s="56" t="s">
        <v>3057</v>
      </c>
      <c r="D9" s="56" t="s">
        <v>3058</v>
      </c>
      <c r="E9" s="56" t="s">
        <v>1480</v>
      </c>
      <c r="F9" s="40"/>
      <c r="G9" s="56" t="s">
        <v>3059</v>
      </c>
      <c r="H9" s="56" t="s">
        <v>3060</v>
      </c>
      <c r="I9" s="56" t="s">
        <v>3061</v>
      </c>
      <c r="J9" s="56" t="s">
        <v>3062</v>
      </c>
      <c r="L9" s="56" t="s">
        <v>3063</v>
      </c>
      <c r="M9" s="56" t="s">
        <v>3064</v>
      </c>
      <c r="N9" s="56" t="s">
        <v>2838</v>
      </c>
      <c r="O9" s="56" t="s">
        <v>3065</v>
      </c>
      <c r="Q9" s="56" t="s">
        <v>1480</v>
      </c>
      <c r="R9" s="56" t="s">
        <v>3066</v>
      </c>
      <c r="S9" s="56" t="s">
        <v>3067</v>
      </c>
      <c r="T9" s="56" t="s">
        <v>3068</v>
      </c>
      <c r="V9" s="56" t="s">
        <v>1480</v>
      </c>
      <c r="W9" s="56" t="s">
        <v>1480</v>
      </c>
      <c r="X9" s="56" t="s">
        <v>1480</v>
      </c>
      <c r="Y9" s="56" t="s">
        <v>1480</v>
      </c>
      <c r="Z9" s="18"/>
      <c r="AA9" s="18"/>
    </row>
    <row r="11" spans="1:40" x14ac:dyDescent="0.35">
      <c r="A11" s="40"/>
      <c r="B11" s="56" t="s">
        <v>1480</v>
      </c>
      <c r="C11" s="56" t="s">
        <v>1480</v>
      </c>
      <c r="D11" s="56" t="s">
        <v>1480</v>
      </c>
      <c r="E11" s="56" t="s">
        <v>1480</v>
      </c>
      <c r="F11" s="40"/>
      <c r="G11" s="56" t="s">
        <v>1480</v>
      </c>
      <c r="H11" s="56" t="s">
        <v>1480</v>
      </c>
      <c r="I11" s="56" t="s">
        <v>1480</v>
      </c>
      <c r="J11" s="56" t="s">
        <v>1480</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c r="AA11" s="18"/>
    </row>
    <row r="12" spans="1:40" x14ac:dyDescent="0.35">
      <c r="A12" s="40"/>
      <c r="B12" s="56" t="s">
        <v>1480</v>
      </c>
      <c r="C12" s="56" t="s">
        <v>1480</v>
      </c>
      <c r="D12" s="56" t="s">
        <v>1480</v>
      </c>
      <c r="E12" s="56" t="s">
        <v>1480</v>
      </c>
      <c r="F12" s="40"/>
      <c r="G12" s="56" t="s">
        <v>1480</v>
      </c>
      <c r="H12" s="56" t="s">
        <v>3069</v>
      </c>
      <c r="I12" s="56" t="s">
        <v>3070</v>
      </c>
      <c r="J12" s="56" t="s">
        <v>3071</v>
      </c>
      <c r="L12" s="56" t="s">
        <v>1480</v>
      </c>
      <c r="M12" s="56" t="s">
        <v>1480</v>
      </c>
      <c r="N12" s="56" t="s">
        <v>1480</v>
      </c>
      <c r="O12" s="56" t="s">
        <v>1480</v>
      </c>
      <c r="Q12" s="56" t="s">
        <v>1480</v>
      </c>
      <c r="R12" s="56" t="s">
        <v>3072</v>
      </c>
      <c r="S12" s="56" t="s">
        <v>3073</v>
      </c>
      <c r="T12" s="56" t="s">
        <v>3074</v>
      </c>
      <c r="V12" s="56" t="s">
        <v>1480</v>
      </c>
      <c r="W12" s="56" t="s">
        <v>1480</v>
      </c>
      <c r="X12" s="56" t="s">
        <v>1480</v>
      </c>
      <c r="Y12" s="56" t="s">
        <v>1480</v>
      </c>
      <c r="Z12" s="18"/>
      <c r="AA12" s="18"/>
    </row>
    <row r="13" spans="1:40" x14ac:dyDescent="0.35">
      <c r="A13" s="40"/>
      <c r="B13" s="56" t="s">
        <v>1480</v>
      </c>
      <c r="C13" s="56" t="s">
        <v>1480</v>
      </c>
      <c r="D13" s="56" t="s">
        <v>1480</v>
      </c>
      <c r="E13" s="56" t="s">
        <v>1480</v>
      </c>
      <c r="F13" s="40"/>
      <c r="G13" s="56" t="s">
        <v>3075</v>
      </c>
      <c r="H13" s="56" t="s">
        <v>3076</v>
      </c>
      <c r="I13" s="56" t="s">
        <v>3077</v>
      </c>
      <c r="J13" s="56" t="s">
        <v>3078</v>
      </c>
      <c r="L13" s="56" t="s">
        <v>1480</v>
      </c>
      <c r="M13" s="56" t="s">
        <v>1480</v>
      </c>
      <c r="N13" s="56" t="s">
        <v>1480</v>
      </c>
      <c r="O13" s="56" t="s">
        <v>1480</v>
      </c>
      <c r="Q13" s="56" t="s">
        <v>3079</v>
      </c>
      <c r="R13" s="56" t="s">
        <v>3080</v>
      </c>
      <c r="S13" s="56" t="s">
        <v>3081</v>
      </c>
      <c r="T13" s="56" t="s">
        <v>3082</v>
      </c>
      <c r="V13" s="56" t="s">
        <v>1480</v>
      </c>
      <c r="W13" s="56" t="s">
        <v>1480</v>
      </c>
      <c r="X13" s="56" t="s">
        <v>1480</v>
      </c>
      <c r="Y13" s="56" t="s">
        <v>1480</v>
      </c>
      <c r="Z13" s="18"/>
      <c r="AA13" s="18"/>
    </row>
    <row r="14" spans="1:40" x14ac:dyDescent="0.35">
      <c r="A14" s="40">
        <v>2</v>
      </c>
      <c r="B14" s="56" t="s">
        <v>1480</v>
      </c>
      <c r="C14" s="56" t="s">
        <v>1480</v>
      </c>
      <c r="D14" s="56" t="s">
        <v>1480</v>
      </c>
      <c r="E14" s="56" t="s">
        <v>1480</v>
      </c>
      <c r="F14" s="40"/>
      <c r="G14" s="56" t="s">
        <v>1480</v>
      </c>
      <c r="H14" s="56" t="s">
        <v>1480</v>
      </c>
      <c r="I14" s="56" t="s">
        <v>1480</v>
      </c>
      <c r="J14" s="56" t="s">
        <v>3083</v>
      </c>
      <c r="L14" s="56" t="s">
        <v>1480</v>
      </c>
      <c r="M14" s="56" t="s">
        <v>1480</v>
      </c>
      <c r="N14" s="56" t="s">
        <v>1480</v>
      </c>
      <c r="O14" s="56" t="s">
        <v>1480</v>
      </c>
      <c r="Q14" s="56" t="s">
        <v>1480</v>
      </c>
      <c r="R14" s="56" t="s">
        <v>1480</v>
      </c>
      <c r="S14" s="56" t="s">
        <v>3084</v>
      </c>
      <c r="T14" s="56" t="s">
        <v>3085</v>
      </c>
      <c r="V14" s="56" t="s">
        <v>1480</v>
      </c>
      <c r="W14" s="56" t="s">
        <v>1480</v>
      </c>
      <c r="X14" s="56" t="s">
        <v>1480</v>
      </c>
      <c r="Y14" s="56" t="s">
        <v>1480</v>
      </c>
      <c r="Z14" s="18"/>
      <c r="AA14" s="18"/>
    </row>
    <row r="15" spans="1:40" x14ac:dyDescent="0.35">
      <c r="A15" s="40"/>
      <c r="B15" s="56" t="s">
        <v>1480</v>
      </c>
      <c r="C15" s="56" t="s">
        <v>1480</v>
      </c>
      <c r="D15" s="56" t="s">
        <v>1480</v>
      </c>
      <c r="E15" s="56" t="s">
        <v>1480</v>
      </c>
      <c r="F15" s="40"/>
      <c r="G15" s="56" t="s">
        <v>3086</v>
      </c>
      <c r="H15" s="56" t="s">
        <v>3087</v>
      </c>
      <c r="I15" s="56" t="s">
        <v>3088</v>
      </c>
      <c r="J15" s="56" t="s">
        <v>3089</v>
      </c>
      <c r="L15" s="56" t="s">
        <v>1480</v>
      </c>
      <c r="M15" s="56" t="s">
        <v>1480</v>
      </c>
      <c r="N15" s="56" t="s">
        <v>1480</v>
      </c>
      <c r="O15" s="56" t="s">
        <v>1480</v>
      </c>
      <c r="Q15" s="56" t="s">
        <v>1480</v>
      </c>
      <c r="R15" s="56" t="s">
        <v>3090</v>
      </c>
      <c r="S15" s="56" t="s">
        <v>3091</v>
      </c>
      <c r="T15" s="56" t="s">
        <v>3092</v>
      </c>
      <c r="V15" s="56" t="s">
        <v>1480</v>
      </c>
      <c r="W15" s="56" t="s">
        <v>1480</v>
      </c>
      <c r="X15" s="56" t="s">
        <v>1480</v>
      </c>
      <c r="Y15" s="56" t="s">
        <v>1480</v>
      </c>
      <c r="Z15" s="18"/>
      <c r="AA15" s="18"/>
    </row>
    <row r="16" spans="1:40" x14ac:dyDescent="0.35">
      <c r="A16" s="40"/>
      <c r="B16" s="56" t="s">
        <v>1480</v>
      </c>
      <c r="C16" s="56" t="s">
        <v>1480</v>
      </c>
      <c r="D16" s="56" t="s">
        <v>1480</v>
      </c>
      <c r="E16" s="56" t="s">
        <v>1480</v>
      </c>
      <c r="F16" s="40"/>
      <c r="G16" s="56" t="s">
        <v>1480</v>
      </c>
      <c r="H16" s="56" t="s">
        <v>3093</v>
      </c>
      <c r="I16" s="56" t="s">
        <v>3094</v>
      </c>
      <c r="J16" s="56" t="s">
        <v>3095</v>
      </c>
      <c r="L16" s="56" t="s">
        <v>1480</v>
      </c>
      <c r="M16" s="56" t="s">
        <v>1480</v>
      </c>
      <c r="N16" s="56" t="s">
        <v>1480</v>
      </c>
      <c r="O16" s="56" t="s">
        <v>1480</v>
      </c>
      <c r="Q16" s="56" t="s">
        <v>1480</v>
      </c>
      <c r="R16" s="56" t="s">
        <v>1480</v>
      </c>
      <c r="S16" s="56" t="s">
        <v>3096</v>
      </c>
      <c r="T16" s="56" t="s">
        <v>3097</v>
      </c>
      <c r="V16" s="56" t="s">
        <v>1480</v>
      </c>
      <c r="W16" s="56" t="s">
        <v>1480</v>
      </c>
      <c r="X16" s="56" t="s">
        <v>1480</v>
      </c>
      <c r="Y16" s="56" t="s">
        <v>1480</v>
      </c>
      <c r="Z16" s="18"/>
      <c r="AA16" s="18"/>
    </row>
    <row r="17" spans="1:38" x14ac:dyDescent="0.35">
      <c r="A17" s="40"/>
      <c r="B17" s="56" t="s">
        <v>1480</v>
      </c>
      <c r="C17" s="56" t="s">
        <v>1480</v>
      </c>
      <c r="D17" s="56" t="s">
        <v>1480</v>
      </c>
      <c r="E17" s="56" t="s">
        <v>1480</v>
      </c>
      <c r="F17" s="40"/>
      <c r="G17" s="56" t="s">
        <v>1480</v>
      </c>
      <c r="H17" s="56" t="s">
        <v>3098</v>
      </c>
      <c r="I17" s="56" t="s">
        <v>3099</v>
      </c>
      <c r="J17" s="56" t="s">
        <v>3100</v>
      </c>
      <c r="L17" s="56" t="s">
        <v>1480</v>
      </c>
      <c r="M17" s="56" t="s">
        <v>1480</v>
      </c>
      <c r="N17" s="56" t="s">
        <v>1480</v>
      </c>
      <c r="O17" s="56" t="s">
        <v>1480</v>
      </c>
      <c r="Q17" s="56" t="s">
        <v>1480</v>
      </c>
      <c r="R17" s="56" t="s">
        <v>1480</v>
      </c>
      <c r="S17" s="56" t="s">
        <v>3101</v>
      </c>
      <c r="T17" s="56" t="s">
        <v>3102</v>
      </c>
      <c r="V17" s="56" t="s">
        <v>1480</v>
      </c>
      <c r="W17" s="56" t="s">
        <v>1480</v>
      </c>
      <c r="X17" s="56" t="s">
        <v>1480</v>
      </c>
      <c r="Y17" s="56" t="s">
        <v>1480</v>
      </c>
      <c r="Z17" s="18"/>
      <c r="AA17" s="18"/>
    </row>
    <row r="19" spans="1:38" x14ac:dyDescent="0.35">
      <c r="A19" s="40"/>
      <c r="B19" s="56" t="s">
        <v>1480</v>
      </c>
      <c r="C19" s="56" t="s">
        <v>1480</v>
      </c>
      <c r="D19" s="56" t="s">
        <v>1480</v>
      </c>
      <c r="E19" s="56" t="s">
        <v>1480</v>
      </c>
      <c r="F19" s="40"/>
      <c r="G19" s="56" t="s">
        <v>1480</v>
      </c>
      <c r="H19" s="56" t="s">
        <v>1480</v>
      </c>
      <c r="I19" s="56" t="s">
        <v>1480</v>
      </c>
      <c r="J19" s="56" t="s">
        <v>1480</v>
      </c>
      <c r="L19" s="56" t="s">
        <v>1480</v>
      </c>
      <c r="M19" s="56" t="s">
        <v>1480</v>
      </c>
      <c r="N19" s="56" t="s">
        <v>1480</v>
      </c>
      <c r="O19" s="56" t="s">
        <v>1480</v>
      </c>
      <c r="Q19" s="56" t="s">
        <v>1480</v>
      </c>
      <c r="R19" s="56" t="s">
        <v>1480</v>
      </c>
      <c r="S19" s="56" t="s">
        <v>1480</v>
      </c>
      <c r="T19" s="56" t="s">
        <v>1480</v>
      </c>
      <c r="V19" s="56" t="s">
        <v>1480</v>
      </c>
      <c r="W19" s="56" t="s">
        <v>1480</v>
      </c>
      <c r="X19" s="56" t="s">
        <v>1480</v>
      </c>
      <c r="Y19" s="56" t="s">
        <v>1480</v>
      </c>
      <c r="Z19" s="18"/>
      <c r="AA19" s="18"/>
    </row>
    <row r="20" spans="1:38" x14ac:dyDescent="0.35">
      <c r="A20" s="40"/>
      <c r="B20" s="56" t="s">
        <v>1480</v>
      </c>
      <c r="C20" s="56" t="s">
        <v>1480</v>
      </c>
      <c r="D20" s="56" t="s">
        <v>1480</v>
      </c>
      <c r="E20" s="56" t="s">
        <v>1480</v>
      </c>
      <c r="F20" s="40"/>
      <c r="G20" s="56" t="s">
        <v>1480</v>
      </c>
      <c r="H20" s="56" t="s">
        <v>3103</v>
      </c>
      <c r="I20" s="56" t="s">
        <v>3104</v>
      </c>
      <c r="J20" s="56" t="s">
        <v>3105</v>
      </c>
      <c r="L20" s="56" t="s">
        <v>2785</v>
      </c>
      <c r="M20" s="56" t="s">
        <v>3106</v>
      </c>
      <c r="N20" s="56" t="s">
        <v>3107</v>
      </c>
      <c r="O20" s="56" t="s">
        <v>1480</v>
      </c>
      <c r="Q20" s="56" t="s">
        <v>1480</v>
      </c>
      <c r="R20" s="56" t="s">
        <v>1480</v>
      </c>
      <c r="S20" s="56" t="s">
        <v>1480</v>
      </c>
      <c r="T20" s="56" t="s">
        <v>1480</v>
      </c>
      <c r="V20" s="56" t="s">
        <v>1480</v>
      </c>
      <c r="W20" s="56" t="s">
        <v>1480</v>
      </c>
      <c r="X20" s="56" t="s">
        <v>1480</v>
      </c>
      <c r="Y20" s="56" t="s">
        <v>1480</v>
      </c>
      <c r="Z20" s="18"/>
      <c r="AA20" s="18"/>
    </row>
    <row r="21" spans="1:38" x14ac:dyDescent="0.35">
      <c r="A21" s="40"/>
      <c r="B21" s="56" t="s">
        <v>1480</v>
      </c>
      <c r="C21" s="56" t="s">
        <v>1480</v>
      </c>
      <c r="D21" s="56" t="s">
        <v>1480</v>
      </c>
      <c r="E21" s="56" t="s">
        <v>1480</v>
      </c>
      <c r="F21" s="40"/>
      <c r="G21" s="56" t="s">
        <v>1480</v>
      </c>
      <c r="H21" s="56" t="s">
        <v>1480</v>
      </c>
      <c r="I21" s="56" t="s">
        <v>3108</v>
      </c>
      <c r="J21" s="56" t="s">
        <v>3109</v>
      </c>
      <c r="L21" s="56" t="s">
        <v>3110</v>
      </c>
      <c r="M21" s="56" t="s">
        <v>3111</v>
      </c>
      <c r="N21" s="56" t="s">
        <v>3112</v>
      </c>
      <c r="O21" s="56" t="s">
        <v>1480</v>
      </c>
      <c r="Q21" s="56" t="s">
        <v>1480</v>
      </c>
      <c r="R21" s="56" t="s">
        <v>1480</v>
      </c>
      <c r="S21" s="56" t="s">
        <v>1480</v>
      </c>
      <c r="T21" s="56" t="s">
        <v>1480</v>
      </c>
      <c r="V21" s="56" t="s">
        <v>1480</v>
      </c>
      <c r="W21" s="56" t="s">
        <v>1480</v>
      </c>
      <c r="X21" s="56" t="s">
        <v>1480</v>
      </c>
      <c r="Y21" s="56" t="s">
        <v>1480</v>
      </c>
      <c r="Z21" s="18"/>
      <c r="AA21" s="18"/>
    </row>
    <row r="22" spans="1:38" x14ac:dyDescent="0.35">
      <c r="A22" s="40">
        <v>3</v>
      </c>
      <c r="B22" s="56" t="s">
        <v>1480</v>
      </c>
      <c r="C22" s="56" t="s">
        <v>1480</v>
      </c>
      <c r="D22" s="56" t="s">
        <v>1480</v>
      </c>
      <c r="E22" s="56" t="s">
        <v>1480</v>
      </c>
      <c r="F22" s="40"/>
      <c r="G22" s="56" t="s">
        <v>3113</v>
      </c>
      <c r="H22" s="56" t="s">
        <v>3114</v>
      </c>
      <c r="I22" s="56" t="s">
        <v>3115</v>
      </c>
      <c r="J22" s="56" t="s">
        <v>3116</v>
      </c>
      <c r="L22" s="56" t="s">
        <v>3117</v>
      </c>
      <c r="M22" s="56" t="s">
        <v>3118</v>
      </c>
      <c r="N22" s="56" t="s">
        <v>3119</v>
      </c>
      <c r="O22" s="56" t="s">
        <v>1480</v>
      </c>
      <c r="Q22" s="56" t="s">
        <v>1480</v>
      </c>
      <c r="R22" s="56" t="s">
        <v>3120</v>
      </c>
      <c r="S22" s="56" t="s">
        <v>2705</v>
      </c>
      <c r="T22" s="56" t="s">
        <v>3121</v>
      </c>
      <c r="V22" s="56" t="s">
        <v>1480</v>
      </c>
      <c r="W22" s="56" t="s">
        <v>1480</v>
      </c>
      <c r="X22" s="56" t="s">
        <v>1480</v>
      </c>
      <c r="Y22" s="56" t="s">
        <v>1480</v>
      </c>
      <c r="Z22" s="18"/>
      <c r="AA22" s="18"/>
    </row>
    <row r="23" spans="1:38" x14ac:dyDescent="0.35">
      <c r="A23" s="40"/>
      <c r="B23" s="56" t="s">
        <v>1480</v>
      </c>
      <c r="C23" s="56" t="s">
        <v>1480</v>
      </c>
      <c r="D23" s="56" t="s">
        <v>1480</v>
      </c>
      <c r="E23" s="56" t="s">
        <v>1480</v>
      </c>
      <c r="F23" s="40"/>
      <c r="G23" s="56" t="s">
        <v>1480</v>
      </c>
      <c r="H23" s="56" t="s">
        <v>1480</v>
      </c>
      <c r="I23" s="56" t="s">
        <v>3122</v>
      </c>
      <c r="J23" s="56" t="s">
        <v>3123</v>
      </c>
      <c r="L23" s="56" t="s">
        <v>3124</v>
      </c>
      <c r="M23" s="56" t="s">
        <v>3125</v>
      </c>
      <c r="N23" s="56" t="s">
        <v>3126</v>
      </c>
      <c r="O23" s="56" t="s">
        <v>1480</v>
      </c>
      <c r="Q23" s="56" t="s">
        <v>1480</v>
      </c>
      <c r="R23" s="56" t="s">
        <v>3127</v>
      </c>
      <c r="S23" s="56" t="s">
        <v>3128</v>
      </c>
      <c r="T23" s="56" t="s">
        <v>3129</v>
      </c>
      <c r="V23" s="56" t="s">
        <v>1480</v>
      </c>
      <c r="W23" s="56" t="s">
        <v>1480</v>
      </c>
      <c r="X23" s="56" t="s">
        <v>1480</v>
      </c>
      <c r="Y23" s="56" t="s">
        <v>1480</v>
      </c>
      <c r="Z23" s="18"/>
      <c r="AA23" s="18"/>
    </row>
    <row r="24" spans="1:38" x14ac:dyDescent="0.35">
      <c r="A24" s="40"/>
      <c r="B24" s="56" t="s">
        <v>1480</v>
      </c>
      <c r="C24" s="56" t="s">
        <v>1480</v>
      </c>
      <c r="D24" s="56" t="s">
        <v>1480</v>
      </c>
      <c r="E24" s="56" t="s">
        <v>1480</v>
      </c>
      <c r="F24" s="40"/>
      <c r="G24" s="56" t="s">
        <v>1480</v>
      </c>
      <c r="H24" s="56" t="s">
        <v>1480</v>
      </c>
      <c r="I24" s="56" t="s">
        <v>3130</v>
      </c>
      <c r="J24" s="56" t="s">
        <v>2656</v>
      </c>
      <c r="L24" s="56" t="s">
        <v>3131</v>
      </c>
      <c r="M24" s="56" t="s">
        <v>3132</v>
      </c>
      <c r="N24" s="56" t="s">
        <v>3133</v>
      </c>
      <c r="O24" s="56" t="s">
        <v>1480</v>
      </c>
      <c r="Q24" s="56" t="s">
        <v>1480</v>
      </c>
      <c r="R24" s="56" t="s">
        <v>1480</v>
      </c>
      <c r="S24" s="56" t="s">
        <v>3134</v>
      </c>
      <c r="T24" s="56" t="s">
        <v>3135</v>
      </c>
      <c r="V24" s="56" t="s">
        <v>1480</v>
      </c>
      <c r="W24" s="56" t="s">
        <v>1480</v>
      </c>
      <c r="X24" s="56" t="s">
        <v>1480</v>
      </c>
      <c r="Y24" s="56" t="s">
        <v>1480</v>
      </c>
      <c r="Z24" s="18"/>
      <c r="AA24" s="18"/>
    </row>
    <row r="25" spans="1:38" x14ac:dyDescent="0.35">
      <c r="A25" s="40"/>
      <c r="B25" s="56" t="s">
        <v>1480</v>
      </c>
      <c r="C25" s="56" t="s">
        <v>1480</v>
      </c>
      <c r="D25" s="56" t="s">
        <v>1480</v>
      </c>
      <c r="E25" s="56" t="s">
        <v>1480</v>
      </c>
      <c r="F25" s="40"/>
      <c r="G25" s="56" t="s">
        <v>1480</v>
      </c>
      <c r="H25" s="56" t="s">
        <v>3136</v>
      </c>
      <c r="I25" s="56" t="s">
        <v>3137</v>
      </c>
      <c r="J25" s="56" t="s">
        <v>3138</v>
      </c>
      <c r="L25" s="56" t="s">
        <v>3139</v>
      </c>
      <c r="M25" s="56" t="s">
        <v>3140</v>
      </c>
      <c r="N25" s="56" t="s">
        <v>1480</v>
      </c>
      <c r="O25" s="56" t="s">
        <v>1480</v>
      </c>
      <c r="Q25" s="56" t="s">
        <v>1480</v>
      </c>
      <c r="R25" s="56" t="s">
        <v>3141</v>
      </c>
      <c r="S25" s="56" t="s">
        <v>3142</v>
      </c>
      <c r="T25" s="56" t="s">
        <v>3143</v>
      </c>
      <c r="V25" s="56" t="s">
        <v>1480</v>
      </c>
      <c r="W25" s="56" t="s">
        <v>1480</v>
      </c>
      <c r="X25" s="56" t="s">
        <v>1480</v>
      </c>
      <c r="Y25" s="56" t="s">
        <v>1480</v>
      </c>
      <c r="Z25" s="18"/>
      <c r="AA25" s="18"/>
    </row>
    <row r="26" spans="1:38"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c r="AK26" s="26" t="s">
        <v>409</v>
      </c>
      <c r="AL26" t="s">
        <v>1423</v>
      </c>
    </row>
    <row r="27" spans="1:38" x14ac:dyDescent="0.35">
      <c r="A27" s="1"/>
      <c r="B27" s="1"/>
      <c r="C27" s="1"/>
      <c r="D27" s="1"/>
      <c r="E27" s="1"/>
      <c r="F27" s="1"/>
      <c r="G27" s="1"/>
      <c r="H27" s="1"/>
      <c r="I27" s="1"/>
      <c r="J27" s="1"/>
      <c r="L27" s="1"/>
      <c r="M27" s="1"/>
      <c r="N27" s="1"/>
      <c r="O27" s="1"/>
      <c r="Q27" s="1"/>
      <c r="AA27" s="48" t="s">
        <v>1606</v>
      </c>
      <c r="AB27" s="10" t="s">
        <v>1175</v>
      </c>
      <c r="AC27" s="48" t="s">
        <v>413</v>
      </c>
      <c r="AD27" s="110" t="s">
        <v>413</v>
      </c>
      <c r="AE27" s="3" t="s">
        <v>413</v>
      </c>
      <c r="AF27" s="124"/>
      <c r="AG27" s="122" t="s">
        <v>1636</v>
      </c>
      <c r="AK27" s="15" t="s">
        <v>413</v>
      </c>
      <c r="AL27" s="28"/>
    </row>
    <row r="28" spans="1:38" x14ac:dyDescent="0.35">
      <c r="AA28" s="48" t="s">
        <v>1606</v>
      </c>
      <c r="AB28" s="10" t="s">
        <v>1176</v>
      </c>
      <c r="AC28" s="48" t="s">
        <v>413</v>
      </c>
      <c r="AD28" s="110" t="s">
        <v>413</v>
      </c>
      <c r="AE28" s="3" t="s">
        <v>413</v>
      </c>
      <c r="AF28" s="124"/>
      <c r="AG28" s="122" t="s">
        <v>1636</v>
      </c>
      <c r="AK28" s="15" t="s">
        <v>2979</v>
      </c>
      <c r="AL28" s="28">
        <v>6</v>
      </c>
    </row>
    <row r="29" spans="1:38" x14ac:dyDescent="0.35">
      <c r="AA29" s="48" t="s">
        <v>1606</v>
      </c>
      <c r="AB29" s="10" t="s">
        <v>1177</v>
      </c>
      <c r="AC29" s="48" t="s">
        <v>413</v>
      </c>
      <c r="AD29" s="110" t="s">
        <v>413</v>
      </c>
      <c r="AE29" s="3" t="s">
        <v>413</v>
      </c>
      <c r="AF29" s="124"/>
      <c r="AG29" s="122" t="s">
        <v>1636</v>
      </c>
      <c r="AK29" s="15" t="s">
        <v>2572</v>
      </c>
      <c r="AL29" s="28">
        <v>15</v>
      </c>
    </row>
    <row r="30" spans="1:38" x14ac:dyDescent="0.35">
      <c r="AA30" s="48" t="s">
        <v>1606</v>
      </c>
      <c r="AB30" s="10" t="s">
        <v>1178</v>
      </c>
      <c r="AC30" s="48" t="s">
        <v>413</v>
      </c>
      <c r="AD30" s="110" t="s">
        <v>413</v>
      </c>
      <c r="AE30" s="3" t="s">
        <v>413</v>
      </c>
      <c r="AF30" s="124"/>
      <c r="AG30" s="122" t="s">
        <v>1636</v>
      </c>
      <c r="AK30" s="15" t="s">
        <v>2509</v>
      </c>
      <c r="AL30" s="28">
        <v>21</v>
      </c>
    </row>
    <row r="31" spans="1:38" x14ac:dyDescent="0.35">
      <c r="AA31" s="48" t="s">
        <v>1607</v>
      </c>
      <c r="AB31" s="10" t="s">
        <v>1179</v>
      </c>
      <c r="AC31" s="48" t="s">
        <v>413</v>
      </c>
      <c r="AD31" s="110" t="s">
        <v>413</v>
      </c>
      <c r="AE31" s="3" t="s">
        <v>413</v>
      </c>
      <c r="AF31" s="124"/>
      <c r="AG31" s="122" t="s">
        <v>1636</v>
      </c>
      <c r="AK31" s="15" t="s">
        <v>2508</v>
      </c>
      <c r="AL31" s="28">
        <v>13</v>
      </c>
    </row>
    <row r="32" spans="1:38" x14ac:dyDescent="0.35">
      <c r="AA32" s="48" t="s">
        <v>1607</v>
      </c>
      <c r="AB32" s="10" t="s">
        <v>1180</v>
      </c>
      <c r="AC32" s="48" t="s">
        <v>413</v>
      </c>
      <c r="AD32" s="110" t="s">
        <v>413</v>
      </c>
      <c r="AE32" s="3" t="s">
        <v>413</v>
      </c>
      <c r="AF32" s="124"/>
      <c r="AG32" s="122" t="s">
        <v>1636</v>
      </c>
      <c r="AK32" s="15" t="s">
        <v>3000</v>
      </c>
      <c r="AL32" s="28">
        <v>16</v>
      </c>
    </row>
    <row r="33" spans="27:38" x14ac:dyDescent="0.35">
      <c r="AA33" s="48" t="s">
        <v>1607</v>
      </c>
      <c r="AB33" s="10" t="s">
        <v>1181</v>
      </c>
      <c r="AC33" s="48" t="s">
        <v>413</v>
      </c>
      <c r="AD33" s="110" t="s">
        <v>413</v>
      </c>
      <c r="AE33" s="3" t="s">
        <v>413</v>
      </c>
      <c r="AF33" s="124"/>
      <c r="AG33" s="122" t="s">
        <v>1636</v>
      </c>
      <c r="AK33" s="15" t="s">
        <v>2985</v>
      </c>
      <c r="AL33" s="28">
        <v>20</v>
      </c>
    </row>
    <row r="34" spans="27:38" x14ac:dyDescent="0.35">
      <c r="AA34" s="48" t="s">
        <v>1607</v>
      </c>
      <c r="AB34" s="10" t="s">
        <v>1182</v>
      </c>
      <c r="AC34" s="48" t="s">
        <v>413</v>
      </c>
      <c r="AD34" s="110" t="s">
        <v>413</v>
      </c>
      <c r="AE34" s="3" t="s">
        <v>413</v>
      </c>
      <c r="AF34" s="124"/>
      <c r="AG34" s="122" t="s">
        <v>1636</v>
      </c>
      <c r="AK34" s="15" t="s">
        <v>2973</v>
      </c>
      <c r="AL34" s="28">
        <v>32</v>
      </c>
    </row>
    <row r="35" spans="27:38" x14ac:dyDescent="0.35">
      <c r="AA35" s="48" t="s">
        <v>1608</v>
      </c>
      <c r="AB35" s="10" t="s">
        <v>1183</v>
      </c>
      <c r="AC35" s="48" t="s">
        <v>413</v>
      </c>
      <c r="AD35" s="110" t="s">
        <v>413</v>
      </c>
      <c r="AE35" s="3" t="s">
        <v>413</v>
      </c>
      <c r="AF35" s="124"/>
      <c r="AG35" s="122" t="s">
        <v>1636</v>
      </c>
      <c r="AK35" s="15" t="s">
        <v>1054</v>
      </c>
      <c r="AL35" s="28">
        <v>4</v>
      </c>
    </row>
    <row r="36" spans="27:38" x14ac:dyDescent="0.35">
      <c r="AA36" s="48" t="s">
        <v>1608</v>
      </c>
      <c r="AB36" s="10" t="s">
        <v>1184</v>
      </c>
      <c r="AC36" s="48" t="s">
        <v>413</v>
      </c>
      <c r="AD36" s="110" t="s">
        <v>413</v>
      </c>
      <c r="AE36" s="3" t="s">
        <v>413</v>
      </c>
      <c r="AF36" s="124"/>
      <c r="AG36" s="122" t="s">
        <v>1636</v>
      </c>
      <c r="AK36" s="15" t="s">
        <v>2498</v>
      </c>
      <c r="AL36" s="28">
        <v>15</v>
      </c>
    </row>
    <row r="37" spans="27:38" x14ac:dyDescent="0.35">
      <c r="AA37" s="48" t="s">
        <v>1608</v>
      </c>
      <c r="AB37" s="10" t="s">
        <v>1185</v>
      </c>
      <c r="AC37" s="48" t="s">
        <v>413</v>
      </c>
      <c r="AD37" s="110" t="s">
        <v>413</v>
      </c>
      <c r="AE37" s="3" t="s">
        <v>413</v>
      </c>
      <c r="AF37" s="124"/>
      <c r="AG37" s="122" t="s">
        <v>1636</v>
      </c>
      <c r="AK37" s="15" t="s">
        <v>2545</v>
      </c>
      <c r="AL37" s="28">
        <v>23</v>
      </c>
    </row>
    <row r="38" spans="27:38" x14ac:dyDescent="0.35">
      <c r="AA38" s="48" t="s">
        <v>1608</v>
      </c>
      <c r="AB38" s="10" t="s">
        <v>1186</v>
      </c>
      <c r="AC38" s="48" t="s">
        <v>413</v>
      </c>
      <c r="AD38" s="110" t="s">
        <v>413</v>
      </c>
      <c r="AE38" s="3" t="s">
        <v>413</v>
      </c>
      <c r="AF38" s="124"/>
      <c r="AG38" s="122" t="s">
        <v>1636</v>
      </c>
      <c r="AK38" s="15" t="s">
        <v>2529</v>
      </c>
      <c r="AL38" s="28">
        <v>19</v>
      </c>
    </row>
    <row r="39" spans="27:38" x14ac:dyDescent="0.35">
      <c r="AA39" s="48" t="s">
        <v>1609</v>
      </c>
      <c r="AB39" s="10" t="s">
        <v>1187</v>
      </c>
      <c r="AC39" s="48" t="s">
        <v>413</v>
      </c>
      <c r="AD39" s="110" t="s">
        <v>413</v>
      </c>
      <c r="AE39" s="3" t="s">
        <v>413</v>
      </c>
      <c r="AF39" s="124"/>
      <c r="AG39" s="122" t="s">
        <v>1636</v>
      </c>
      <c r="AK39" s="15" t="s">
        <v>1666</v>
      </c>
      <c r="AL39" s="28">
        <v>5</v>
      </c>
    </row>
    <row r="40" spans="27:38" x14ac:dyDescent="0.35">
      <c r="AA40" s="48" t="s">
        <v>1609</v>
      </c>
      <c r="AB40" s="10" t="s">
        <v>1188</v>
      </c>
      <c r="AC40" s="48" t="s">
        <v>413</v>
      </c>
      <c r="AD40" s="110" t="s">
        <v>413</v>
      </c>
      <c r="AE40" s="3" t="s">
        <v>413</v>
      </c>
      <c r="AF40" s="124"/>
      <c r="AG40" s="122" t="s">
        <v>1636</v>
      </c>
      <c r="AK40" s="15" t="s">
        <v>2972</v>
      </c>
      <c r="AL40" s="28">
        <v>27</v>
      </c>
    </row>
    <row r="41" spans="27:38" x14ac:dyDescent="0.35">
      <c r="AA41" s="48" t="s">
        <v>1609</v>
      </c>
      <c r="AB41" s="10" t="s">
        <v>1189</v>
      </c>
      <c r="AC41" s="48" t="s">
        <v>413</v>
      </c>
      <c r="AD41" s="110" t="s">
        <v>413</v>
      </c>
      <c r="AE41" s="3" t="s">
        <v>413</v>
      </c>
      <c r="AF41" s="124"/>
      <c r="AG41" s="122" t="s">
        <v>1636</v>
      </c>
      <c r="AK41" s="15" t="s">
        <v>2811</v>
      </c>
      <c r="AL41" s="28">
        <v>10</v>
      </c>
    </row>
    <row r="42" spans="27:38" x14ac:dyDescent="0.35">
      <c r="AA42" s="48" t="s">
        <v>1609</v>
      </c>
      <c r="AB42" s="10" t="s">
        <v>1190</v>
      </c>
      <c r="AC42" s="48" t="s">
        <v>413</v>
      </c>
      <c r="AD42" s="110" t="s">
        <v>413</v>
      </c>
      <c r="AE42" s="3" t="s">
        <v>413</v>
      </c>
      <c r="AF42" s="124"/>
      <c r="AG42" s="122" t="s">
        <v>1636</v>
      </c>
      <c r="AK42" s="15" t="s">
        <v>2566</v>
      </c>
      <c r="AL42" s="28">
        <v>35</v>
      </c>
    </row>
    <row r="43" spans="27:38" x14ac:dyDescent="0.35">
      <c r="AA43" s="48" t="s">
        <v>1610</v>
      </c>
      <c r="AB43" s="10" t="s">
        <v>1191</v>
      </c>
      <c r="AC43" s="48" t="s">
        <v>413</v>
      </c>
      <c r="AD43" s="110" t="s">
        <v>413</v>
      </c>
      <c r="AE43" s="3" t="s">
        <v>413</v>
      </c>
      <c r="AF43" s="124"/>
      <c r="AG43" s="122" t="s">
        <v>1636</v>
      </c>
      <c r="AK43" s="15" t="s">
        <v>2587</v>
      </c>
      <c r="AL43" s="28">
        <v>31</v>
      </c>
    </row>
    <row r="44" spans="27:38" x14ac:dyDescent="0.35">
      <c r="AA44" s="48" t="s">
        <v>1610</v>
      </c>
      <c r="AB44" s="10" t="s">
        <v>1192</v>
      </c>
      <c r="AC44" s="48" t="s">
        <v>413</v>
      </c>
      <c r="AD44" s="110" t="s">
        <v>413</v>
      </c>
      <c r="AE44" s="3" t="s">
        <v>413</v>
      </c>
      <c r="AF44" s="124"/>
      <c r="AG44" s="122" t="s">
        <v>1636</v>
      </c>
      <c r="AK44" s="15" t="s">
        <v>2567</v>
      </c>
      <c r="AL44" s="28">
        <v>22</v>
      </c>
    </row>
    <row r="45" spans="27:38" x14ac:dyDescent="0.35">
      <c r="AA45" s="48" t="s">
        <v>1610</v>
      </c>
      <c r="AB45" s="10" t="s">
        <v>1193</v>
      </c>
      <c r="AC45" s="48" t="s">
        <v>413</v>
      </c>
      <c r="AD45" s="110" t="s">
        <v>413</v>
      </c>
      <c r="AE45" s="3" t="s">
        <v>413</v>
      </c>
      <c r="AF45" s="124"/>
      <c r="AG45" s="122" t="s">
        <v>1636</v>
      </c>
      <c r="AK45" s="15" t="s">
        <v>1850</v>
      </c>
      <c r="AL45" s="28">
        <v>4</v>
      </c>
    </row>
    <row r="46" spans="27:38" x14ac:dyDescent="0.35">
      <c r="AA46" s="48" t="s">
        <v>1610</v>
      </c>
      <c r="AB46" s="10" t="s">
        <v>1194</v>
      </c>
      <c r="AC46" s="48" t="s">
        <v>413</v>
      </c>
      <c r="AD46" s="110" t="s">
        <v>413</v>
      </c>
      <c r="AE46" s="3" t="s">
        <v>413</v>
      </c>
      <c r="AF46" s="124"/>
      <c r="AG46" s="122" t="s">
        <v>1636</v>
      </c>
      <c r="AK46" s="15" t="s">
        <v>1852</v>
      </c>
      <c r="AL46" s="28">
        <v>8</v>
      </c>
    </row>
    <row r="47" spans="27:38" x14ac:dyDescent="0.35">
      <c r="AA47" s="48" t="s">
        <v>1611</v>
      </c>
      <c r="AB47" s="10" t="s">
        <v>1195</v>
      </c>
      <c r="AC47" s="48" t="s">
        <v>413</v>
      </c>
      <c r="AD47" s="110" t="s">
        <v>413</v>
      </c>
      <c r="AE47" s="3" t="s">
        <v>413</v>
      </c>
      <c r="AF47" s="124"/>
      <c r="AG47" s="122" t="s">
        <v>1636</v>
      </c>
      <c r="AK47" s="15" t="s">
        <v>2996</v>
      </c>
      <c r="AL47" s="28">
        <v>6</v>
      </c>
    </row>
    <row r="48" spans="27:38" x14ac:dyDescent="0.35">
      <c r="AA48" s="48" t="s">
        <v>1611</v>
      </c>
      <c r="AB48" s="10" t="s">
        <v>1196</v>
      </c>
      <c r="AC48" s="48" t="s">
        <v>413</v>
      </c>
      <c r="AD48" s="110" t="s">
        <v>413</v>
      </c>
      <c r="AE48" s="3" t="s">
        <v>413</v>
      </c>
      <c r="AF48" s="124"/>
      <c r="AG48" s="122" t="s">
        <v>1636</v>
      </c>
      <c r="AK48" s="15" t="s">
        <v>2492</v>
      </c>
      <c r="AL48" s="28">
        <v>10</v>
      </c>
    </row>
    <row r="49" spans="27:38" x14ac:dyDescent="0.35">
      <c r="AA49" s="48" t="s">
        <v>1611</v>
      </c>
      <c r="AB49" s="10" t="s">
        <v>1197</v>
      </c>
      <c r="AC49" s="48" t="s">
        <v>413</v>
      </c>
      <c r="AD49" s="110" t="s">
        <v>413</v>
      </c>
      <c r="AE49" s="3" t="s">
        <v>413</v>
      </c>
      <c r="AF49" s="124"/>
      <c r="AG49" s="122" t="s">
        <v>1636</v>
      </c>
      <c r="AK49" s="15" t="s">
        <v>2819</v>
      </c>
      <c r="AL49" s="28">
        <v>15</v>
      </c>
    </row>
    <row r="50" spans="27:38" x14ac:dyDescent="0.35">
      <c r="AA50" s="48" t="s">
        <v>1611</v>
      </c>
      <c r="AB50" s="10" t="s">
        <v>1198</v>
      </c>
      <c r="AC50" s="48" t="s">
        <v>413</v>
      </c>
      <c r="AD50" s="110" t="s">
        <v>413</v>
      </c>
      <c r="AE50" s="3" t="s">
        <v>413</v>
      </c>
      <c r="AF50" s="124"/>
      <c r="AG50" s="122" t="s">
        <v>1636</v>
      </c>
      <c r="AK50" s="15" t="s">
        <v>2820</v>
      </c>
      <c r="AL50" s="28">
        <v>7</v>
      </c>
    </row>
    <row r="51" spans="27:38" x14ac:dyDescent="0.35">
      <c r="AA51" s="48" t="s">
        <v>1612</v>
      </c>
      <c r="AB51" s="10" t="s">
        <v>1199</v>
      </c>
      <c r="AC51" s="48" t="s">
        <v>413</v>
      </c>
      <c r="AD51" s="110" t="s">
        <v>413</v>
      </c>
      <c r="AE51" s="3" t="s">
        <v>413</v>
      </c>
      <c r="AF51" s="124"/>
      <c r="AG51" s="122" t="s">
        <v>1636</v>
      </c>
      <c r="AK51" s="15" t="s">
        <v>2821</v>
      </c>
      <c r="AL51" s="28">
        <v>6</v>
      </c>
    </row>
    <row r="52" spans="27:38" x14ac:dyDescent="0.35">
      <c r="AA52" s="48" t="s">
        <v>1612</v>
      </c>
      <c r="AB52" s="10" t="s">
        <v>1200</v>
      </c>
      <c r="AC52" s="48" t="s">
        <v>413</v>
      </c>
      <c r="AD52" s="110" t="s">
        <v>413</v>
      </c>
      <c r="AE52" s="3" t="s">
        <v>413</v>
      </c>
      <c r="AF52" s="124"/>
      <c r="AG52" s="122" t="s">
        <v>1636</v>
      </c>
      <c r="AK52" s="15" t="s">
        <v>1458</v>
      </c>
      <c r="AL52" s="28">
        <v>4</v>
      </c>
    </row>
    <row r="53" spans="27:38" x14ac:dyDescent="0.35">
      <c r="AA53" s="48" t="s">
        <v>1612</v>
      </c>
      <c r="AB53" s="10" t="s">
        <v>1201</v>
      </c>
      <c r="AC53" s="48" t="s">
        <v>413</v>
      </c>
      <c r="AD53" s="110" t="s">
        <v>413</v>
      </c>
      <c r="AE53" s="3" t="s">
        <v>413</v>
      </c>
      <c r="AF53" s="124"/>
      <c r="AG53" s="122" t="s">
        <v>1636</v>
      </c>
      <c r="AK53" s="15" t="s">
        <v>2560</v>
      </c>
      <c r="AL53" s="28">
        <v>16</v>
      </c>
    </row>
    <row r="54" spans="27:38" x14ac:dyDescent="0.35">
      <c r="AA54" s="48" t="s">
        <v>1612</v>
      </c>
      <c r="AB54" s="10" t="s">
        <v>1202</v>
      </c>
      <c r="AC54" s="48" t="s">
        <v>413</v>
      </c>
      <c r="AD54" s="110" t="s">
        <v>413</v>
      </c>
      <c r="AE54" s="3" t="s">
        <v>413</v>
      </c>
      <c r="AF54" s="124"/>
      <c r="AG54" s="122" t="s">
        <v>1636</v>
      </c>
      <c r="AK54" s="15" t="s">
        <v>2561</v>
      </c>
      <c r="AL54" s="28">
        <v>15</v>
      </c>
    </row>
    <row r="55" spans="27:38" x14ac:dyDescent="0.35">
      <c r="AA55" s="48" t="s">
        <v>1613</v>
      </c>
      <c r="AB55" s="10" t="s">
        <v>1203</v>
      </c>
      <c r="AC55" s="48" t="s">
        <v>413</v>
      </c>
      <c r="AD55" s="110" t="s">
        <v>413</v>
      </c>
      <c r="AE55" s="3" t="s">
        <v>413</v>
      </c>
      <c r="AF55" s="124"/>
      <c r="AG55" s="122" t="s">
        <v>1636</v>
      </c>
      <c r="AK55" s="15" t="s">
        <v>2493</v>
      </c>
      <c r="AL55" s="28">
        <v>31</v>
      </c>
    </row>
    <row r="56" spans="27:38" x14ac:dyDescent="0.35">
      <c r="AA56" s="48" t="s">
        <v>1613</v>
      </c>
      <c r="AB56" s="10" t="s">
        <v>1204</v>
      </c>
      <c r="AC56" s="48" t="s">
        <v>413</v>
      </c>
      <c r="AD56" s="110" t="s">
        <v>413</v>
      </c>
      <c r="AE56" s="3" t="s">
        <v>413</v>
      </c>
      <c r="AF56" s="124"/>
      <c r="AG56" s="122" t="s">
        <v>1636</v>
      </c>
      <c r="AK56" s="15" t="s">
        <v>2495</v>
      </c>
      <c r="AL56" s="28">
        <v>22</v>
      </c>
    </row>
    <row r="57" spans="27:38" x14ac:dyDescent="0.35">
      <c r="AA57" s="48" t="s">
        <v>1613</v>
      </c>
      <c r="AB57" s="10" t="s">
        <v>1205</v>
      </c>
      <c r="AC57" s="48" t="s">
        <v>413</v>
      </c>
      <c r="AD57" s="110" t="s">
        <v>413</v>
      </c>
      <c r="AE57" s="3" t="s">
        <v>413</v>
      </c>
      <c r="AF57" s="124"/>
      <c r="AG57" s="122" t="s">
        <v>1636</v>
      </c>
      <c r="AK57" s="15" t="s">
        <v>2494</v>
      </c>
      <c r="AL57" s="28">
        <v>17</v>
      </c>
    </row>
    <row r="58" spans="27:38" x14ac:dyDescent="0.35">
      <c r="AA58" s="48" t="s">
        <v>1613</v>
      </c>
      <c r="AB58" s="10" t="s">
        <v>1206</v>
      </c>
      <c r="AC58" s="48" t="s">
        <v>413</v>
      </c>
      <c r="AD58" s="110" t="s">
        <v>413</v>
      </c>
      <c r="AE58" s="3" t="s">
        <v>413</v>
      </c>
      <c r="AF58" s="124"/>
      <c r="AG58" s="122" t="s">
        <v>1636</v>
      </c>
      <c r="AK58" s="15" t="s">
        <v>1060</v>
      </c>
      <c r="AL58" s="28">
        <v>4</v>
      </c>
    </row>
    <row r="59" spans="27:38" x14ac:dyDescent="0.35">
      <c r="AA59" s="48" t="s">
        <v>1614</v>
      </c>
      <c r="AB59" s="10" t="s">
        <v>1207</v>
      </c>
      <c r="AC59" s="48" t="s">
        <v>413</v>
      </c>
      <c r="AD59" s="110" t="s">
        <v>413</v>
      </c>
      <c r="AE59" s="3" t="s">
        <v>413</v>
      </c>
      <c r="AF59" s="124"/>
      <c r="AG59" s="122" t="s">
        <v>1636</v>
      </c>
      <c r="AK59" s="15" t="s">
        <v>1104</v>
      </c>
      <c r="AL59" s="28">
        <v>4</v>
      </c>
    </row>
    <row r="60" spans="27:38" x14ac:dyDescent="0.35">
      <c r="AA60" s="48" t="s">
        <v>1614</v>
      </c>
      <c r="AB60" s="10" t="s">
        <v>1208</v>
      </c>
      <c r="AC60" s="48" t="s">
        <v>413</v>
      </c>
      <c r="AD60" s="110" t="s">
        <v>413</v>
      </c>
      <c r="AE60" s="3" t="s">
        <v>413</v>
      </c>
      <c r="AF60" s="124"/>
      <c r="AG60" s="122" t="s">
        <v>1636</v>
      </c>
      <c r="AK60" s="15" t="s">
        <v>2968</v>
      </c>
      <c r="AL60" s="28">
        <v>23</v>
      </c>
    </row>
    <row r="61" spans="27:38" x14ac:dyDescent="0.35">
      <c r="AA61" s="48" t="s">
        <v>1614</v>
      </c>
      <c r="AB61" s="10" t="s">
        <v>1209</v>
      </c>
      <c r="AC61" s="48" t="s">
        <v>413</v>
      </c>
      <c r="AD61" s="110" t="s">
        <v>413</v>
      </c>
      <c r="AE61" s="3" t="s">
        <v>413</v>
      </c>
      <c r="AF61" s="124"/>
      <c r="AG61" s="122" t="s">
        <v>1636</v>
      </c>
      <c r="AK61" s="15" t="s">
        <v>2976</v>
      </c>
      <c r="AL61" s="28">
        <v>27</v>
      </c>
    </row>
    <row r="62" spans="27:38" x14ac:dyDescent="0.35">
      <c r="AA62" s="48" t="s">
        <v>1614</v>
      </c>
      <c r="AB62" s="10" t="s">
        <v>1210</v>
      </c>
      <c r="AC62" s="48" t="s">
        <v>413</v>
      </c>
      <c r="AD62" s="110" t="s">
        <v>413</v>
      </c>
      <c r="AE62" s="3" t="s">
        <v>413</v>
      </c>
      <c r="AF62" s="124"/>
      <c r="AG62" s="122" t="s">
        <v>1636</v>
      </c>
      <c r="AK62" s="15" t="s">
        <v>1137</v>
      </c>
      <c r="AL62" s="28">
        <v>4</v>
      </c>
    </row>
    <row r="63" spans="27:38" x14ac:dyDescent="0.35">
      <c r="AA63" s="48" t="s">
        <v>1615</v>
      </c>
      <c r="AB63" s="10" t="s">
        <v>1211</v>
      </c>
      <c r="AC63" s="48" t="s">
        <v>413</v>
      </c>
      <c r="AD63" s="110" t="s">
        <v>413</v>
      </c>
      <c r="AE63" s="3" t="s">
        <v>413</v>
      </c>
      <c r="AF63" s="124"/>
      <c r="AG63" s="122" t="s">
        <v>1636</v>
      </c>
      <c r="AK63" s="15" t="s">
        <v>2301</v>
      </c>
      <c r="AL63" s="28">
        <v>19</v>
      </c>
    </row>
    <row r="64" spans="27:38" x14ac:dyDescent="0.35">
      <c r="AA64" s="48" t="s">
        <v>1615</v>
      </c>
      <c r="AB64" s="10" t="s">
        <v>1212</v>
      </c>
      <c r="AC64" s="48" t="s">
        <v>413</v>
      </c>
      <c r="AD64" s="110" t="s">
        <v>413</v>
      </c>
      <c r="AE64" s="3" t="s">
        <v>413</v>
      </c>
      <c r="AF64" s="124"/>
      <c r="AG64" s="122" t="s">
        <v>1636</v>
      </c>
      <c r="AK64" s="15" t="s">
        <v>2287</v>
      </c>
      <c r="AL64" s="28">
        <v>20</v>
      </c>
    </row>
    <row r="65" spans="27:38" x14ac:dyDescent="0.35">
      <c r="AA65" s="48" t="s">
        <v>1615</v>
      </c>
      <c r="AB65" s="10" t="s">
        <v>1213</v>
      </c>
      <c r="AC65" s="48" t="s">
        <v>413</v>
      </c>
      <c r="AD65" s="110" t="s">
        <v>413</v>
      </c>
      <c r="AE65" s="3" t="s">
        <v>413</v>
      </c>
      <c r="AF65" s="124"/>
      <c r="AG65" s="122" t="s">
        <v>1636</v>
      </c>
      <c r="AK65" s="15" t="s">
        <v>2302</v>
      </c>
      <c r="AL65" s="28">
        <v>15</v>
      </c>
    </row>
    <row r="66" spans="27:38" x14ac:dyDescent="0.35">
      <c r="AA66" s="48" t="s">
        <v>1615</v>
      </c>
      <c r="AB66" s="10" t="s">
        <v>1214</v>
      </c>
      <c r="AC66" s="48" t="s">
        <v>413</v>
      </c>
      <c r="AD66" s="110" t="s">
        <v>413</v>
      </c>
      <c r="AE66" s="3" t="s">
        <v>413</v>
      </c>
      <c r="AF66" s="124"/>
      <c r="AG66" s="122" t="s">
        <v>1636</v>
      </c>
      <c r="AK66" s="15" t="s">
        <v>2559</v>
      </c>
      <c r="AL66" s="28">
        <v>14</v>
      </c>
    </row>
    <row r="67" spans="27:38" x14ac:dyDescent="0.35">
      <c r="AA67" s="48" t="s">
        <v>1616</v>
      </c>
      <c r="AB67" s="10" t="s">
        <v>1215</v>
      </c>
      <c r="AC67" s="48" t="s">
        <v>413</v>
      </c>
      <c r="AD67" s="110" t="s">
        <v>413</v>
      </c>
      <c r="AE67" s="3" t="s">
        <v>413</v>
      </c>
      <c r="AF67" s="124"/>
      <c r="AG67" s="122" t="s">
        <v>1636</v>
      </c>
      <c r="AK67" s="15" t="s">
        <v>2588</v>
      </c>
      <c r="AL67" s="28">
        <v>26</v>
      </c>
    </row>
    <row r="68" spans="27:38" x14ac:dyDescent="0.35">
      <c r="AA68" s="48" t="s">
        <v>1616</v>
      </c>
      <c r="AB68" s="10" t="s">
        <v>1216</v>
      </c>
      <c r="AC68" s="48" t="s">
        <v>413</v>
      </c>
      <c r="AD68" s="110" t="s">
        <v>413</v>
      </c>
      <c r="AE68" s="3" t="s">
        <v>413</v>
      </c>
      <c r="AF68" s="124"/>
      <c r="AG68" s="122" t="s">
        <v>1636</v>
      </c>
      <c r="AK68" s="15" t="s">
        <v>2510</v>
      </c>
      <c r="AL68" s="28">
        <v>19</v>
      </c>
    </row>
    <row r="69" spans="27:38" x14ac:dyDescent="0.35">
      <c r="AA69" s="48" t="s">
        <v>1616</v>
      </c>
      <c r="AB69" s="10" t="s">
        <v>1217</v>
      </c>
      <c r="AC69" s="48" t="s">
        <v>413</v>
      </c>
      <c r="AD69" s="110" t="s">
        <v>413</v>
      </c>
      <c r="AE69" s="3" t="s">
        <v>413</v>
      </c>
      <c r="AF69" s="124"/>
      <c r="AG69" s="122" t="s">
        <v>1636</v>
      </c>
      <c r="AK69" s="15" t="s">
        <v>2511</v>
      </c>
      <c r="AL69" s="28">
        <v>30</v>
      </c>
    </row>
    <row r="70" spans="27:38" x14ac:dyDescent="0.35">
      <c r="AA70" s="48" t="s">
        <v>1616</v>
      </c>
      <c r="AB70" s="10" t="s">
        <v>1218</v>
      </c>
      <c r="AC70" s="48" t="s">
        <v>413</v>
      </c>
      <c r="AD70" s="110" t="s">
        <v>413</v>
      </c>
      <c r="AE70" s="3" t="s">
        <v>413</v>
      </c>
      <c r="AF70" s="124"/>
      <c r="AG70" s="122" t="s">
        <v>1636</v>
      </c>
      <c r="AK70" s="15" t="s">
        <v>2580</v>
      </c>
      <c r="AL70" s="28">
        <v>9</v>
      </c>
    </row>
    <row r="71" spans="27:38" x14ac:dyDescent="0.35">
      <c r="AA71" s="48" t="s">
        <v>1617</v>
      </c>
      <c r="AB71" s="10" t="s">
        <v>1219</v>
      </c>
      <c r="AC71" s="48" t="s">
        <v>413</v>
      </c>
      <c r="AD71" s="110" t="s">
        <v>413</v>
      </c>
      <c r="AE71" s="3" t="s">
        <v>413</v>
      </c>
      <c r="AF71" s="124"/>
      <c r="AG71" s="122" t="s">
        <v>1636</v>
      </c>
      <c r="AK71" s="15" t="s">
        <v>2983</v>
      </c>
      <c r="AL71" s="28">
        <v>19</v>
      </c>
    </row>
    <row r="72" spans="27:38" x14ac:dyDescent="0.35">
      <c r="AA72" s="48" t="s">
        <v>1617</v>
      </c>
      <c r="AB72" s="10" t="s">
        <v>1220</v>
      </c>
      <c r="AC72" s="48" t="s">
        <v>413</v>
      </c>
      <c r="AD72" s="110" t="s">
        <v>413</v>
      </c>
      <c r="AE72" s="3" t="s">
        <v>413</v>
      </c>
      <c r="AF72" s="124"/>
      <c r="AG72" s="122" t="s">
        <v>1636</v>
      </c>
      <c r="AK72" s="15" t="s">
        <v>2988</v>
      </c>
      <c r="AL72" s="28">
        <v>17</v>
      </c>
    </row>
    <row r="73" spans="27:38" x14ac:dyDescent="0.35">
      <c r="AA73" s="48" t="s">
        <v>1617</v>
      </c>
      <c r="AB73" s="10" t="s">
        <v>1221</v>
      </c>
      <c r="AC73" s="48" t="s">
        <v>413</v>
      </c>
      <c r="AD73" s="110" t="s">
        <v>413</v>
      </c>
      <c r="AE73" s="3" t="s">
        <v>413</v>
      </c>
      <c r="AF73" s="124"/>
      <c r="AG73" s="122" t="s">
        <v>1636</v>
      </c>
      <c r="AK73" s="15" t="s">
        <v>2799</v>
      </c>
      <c r="AL73" s="28">
        <v>17</v>
      </c>
    </row>
    <row r="74" spans="27:38" x14ac:dyDescent="0.35">
      <c r="AA74" s="48" t="s">
        <v>1617</v>
      </c>
      <c r="AB74" s="10" t="s">
        <v>1222</v>
      </c>
      <c r="AC74" s="48" t="s">
        <v>413</v>
      </c>
      <c r="AD74" s="110" t="s">
        <v>413</v>
      </c>
      <c r="AE74" s="3" t="s">
        <v>413</v>
      </c>
      <c r="AF74" s="124"/>
      <c r="AG74" s="122" t="s">
        <v>1636</v>
      </c>
      <c r="AK74" s="15" t="s">
        <v>2526</v>
      </c>
      <c r="AL74" s="28">
        <v>5</v>
      </c>
    </row>
    <row r="75" spans="27:38" x14ac:dyDescent="0.35">
      <c r="AA75" s="48" t="s">
        <v>1618</v>
      </c>
      <c r="AB75" s="10" t="s">
        <v>1223</v>
      </c>
      <c r="AC75" s="48" t="s">
        <v>413</v>
      </c>
      <c r="AD75" s="110" t="s">
        <v>413</v>
      </c>
      <c r="AE75" s="3" t="s">
        <v>413</v>
      </c>
      <c r="AF75" s="124"/>
      <c r="AG75" s="122" t="s">
        <v>1636</v>
      </c>
      <c r="AK75" s="15" t="s">
        <v>2527</v>
      </c>
      <c r="AL75" s="28">
        <v>19</v>
      </c>
    </row>
    <row r="76" spans="27:38" x14ac:dyDescent="0.35">
      <c r="AA76" s="48" t="s">
        <v>1618</v>
      </c>
      <c r="AB76" s="10" t="s">
        <v>1224</v>
      </c>
      <c r="AC76" s="48" t="s">
        <v>413</v>
      </c>
      <c r="AD76" s="110" t="s">
        <v>413</v>
      </c>
      <c r="AE76" s="3" t="s">
        <v>413</v>
      </c>
      <c r="AF76" s="124"/>
      <c r="AG76" s="122" t="s">
        <v>1636</v>
      </c>
      <c r="AK76" s="15" t="s">
        <v>2515</v>
      </c>
      <c r="AL76" s="28">
        <v>33</v>
      </c>
    </row>
    <row r="77" spans="27:38" x14ac:dyDescent="0.35">
      <c r="AA77" s="48" t="s">
        <v>1618</v>
      </c>
      <c r="AB77" s="10" t="s">
        <v>1225</v>
      </c>
      <c r="AC77" s="48" t="s">
        <v>413</v>
      </c>
      <c r="AD77" s="110" t="s">
        <v>413</v>
      </c>
      <c r="AE77" s="3" t="s">
        <v>413</v>
      </c>
      <c r="AF77" s="124"/>
      <c r="AG77" s="122" t="s">
        <v>1636</v>
      </c>
      <c r="AK77" s="15" t="s">
        <v>2525</v>
      </c>
      <c r="AL77" s="28">
        <v>22</v>
      </c>
    </row>
    <row r="78" spans="27:38" x14ac:dyDescent="0.35">
      <c r="AA78" s="48" t="s">
        <v>1618</v>
      </c>
      <c r="AB78" s="10" t="s">
        <v>1226</v>
      </c>
      <c r="AC78" s="48" t="s">
        <v>413</v>
      </c>
      <c r="AD78" s="110" t="s">
        <v>413</v>
      </c>
      <c r="AE78" s="3" t="s">
        <v>413</v>
      </c>
      <c r="AF78" s="124"/>
      <c r="AG78" s="122" t="s">
        <v>1636</v>
      </c>
      <c r="AK78" s="15" t="s">
        <v>2980</v>
      </c>
      <c r="AL78" s="28">
        <v>32</v>
      </c>
    </row>
    <row r="79" spans="27:38" x14ac:dyDescent="0.35">
      <c r="AA79" s="48" t="s">
        <v>1619</v>
      </c>
      <c r="AB79" s="10" t="s">
        <v>1227</v>
      </c>
      <c r="AC79" s="48" t="s">
        <v>413</v>
      </c>
      <c r="AD79" s="110" t="s">
        <v>413</v>
      </c>
      <c r="AE79" s="3" t="s">
        <v>413</v>
      </c>
      <c r="AF79" s="124"/>
      <c r="AG79" s="122" t="s">
        <v>1636</v>
      </c>
      <c r="AK79" s="15" t="s">
        <v>2969</v>
      </c>
      <c r="AL79" s="28">
        <v>19</v>
      </c>
    </row>
    <row r="80" spans="27:38" x14ac:dyDescent="0.35">
      <c r="AA80" s="48" t="s">
        <v>1619</v>
      </c>
      <c r="AB80" s="10" t="s">
        <v>1228</v>
      </c>
      <c r="AC80" s="48" t="s">
        <v>413</v>
      </c>
      <c r="AD80" s="110" t="s">
        <v>413</v>
      </c>
      <c r="AE80" s="3" t="s">
        <v>413</v>
      </c>
      <c r="AF80" s="124"/>
      <c r="AG80" s="122" t="s">
        <v>1636</v>
      </c>
      <c r="AK80" s="15" t="s">
        <v>2997</v>
      </c>
      <c r="AL80" s="28">
        <v>21</v>
      </c>
    </row>
    <row r="81" spans="27:38" x14ac:dyDescent="0.35">
      <c r="AA81" s="48" t="s">
        <v>1619</v>
      </c>
      <c r="AB81" s="10" t="s">
        <v>1229</v>
      </c>
      <c r="AC81" s="48" t="s">
        <v>413</v>
      </c>
      <c r="AD81" s="110" t="s">
        <v>413</v>
      </c>
      <c r="AE81" s="3" t="s">
        <v>413</v>
      </c>
      <c r="AF81" s="124"/>
      <c r="AG81" s="122" t="s">
        <v>1636</v>
      </c>
      <c r="AK81" s="15" t="s">
        <v>2989</v>
      </c>
      <c r="AL81" s="28">
        <v>11</v>
      </c>
    </row>
    <row r="82" spans="27:38" x14ac:dyDescent="0.35">
      <c r="AA82" s="48" t="s">
        <v>1619</v>
      </c>
      <c r="AB82" s="10" t="s">
        <v>1230</v>
      </c>
      <c r="AC82" s="48" t="s">
        <v>413</v>
      </c>
      <c r="AD82" s="110" t="s">
        <v>413</v>
      </c>
      <c r="AE82" s="3" t="s">
        <v>413</v>
      </c>
      <c r="AF82" s="124"/>
      <c r="AG82" s="122" t="s">
        <v>1636</v>
      </c>
      <c r="AK82" s="15" t="s">
        <v>2981</v>
      </c>
      <c r="AL82" s="28">
        <v>17</v>
      </c>
    </row>
    <row r="83" spans="27:38" x14ac:dyDescent="0.35">
      <c r="AA83" s="48" t="s">
        <v>1620</v>
      </c>
      <c r="AB83" s="10" t="s">
        <v>1231</v>
      </c>
      <c r="AC83" s="48" t="s">
        <v>413</v>
      </c>
      <c r="AD83" s="110" t="s">
        <v>413</v>
      </c>
      <c r="AE83" s="3" t="s">
        <v>413</v>
      </c>
      <c r="AF83" s="124"/>
      <c r="AG83" s="122" t="s">
        <v>1636</v>
      </c>
      <c r="AK83" s="15" t="s">
        <v>1425</v>
      </c>
      <c r="AL83" s="28">
        <v>84</v>
      </c>
    </row>
    <row r="84" spans="27:38" x14ac:dyDescent="0.35">
      <c r="AA84" s="48" t="s">
        <v>1620</v>
      </c>
      <c r="AB84" s="10" t="s">
        <v>1232</v>
      </c>
      <c r="AC84" s="48" t="s">
        <v>413</v>
      </c>
      <c r="AD84" s="110" t="s">
        <v>413</v>
      </c>
      <c r="AE84" s="3" t="s">
        <v>413</v>
      </c>
      <c r="AF84" s="124"/>
      <c r="AG84" s="122" t="s">
        <v>1636</v>
      </c>
      <c r="AK84" s="15" t="s">
        <v>1108</v>
      </c>
      <c r="AL84" s="28">
        <v>4</v>
      </c>
    </row>
    <row r="85" spans="27:38" x14ac:dyDescent="0.35">
      <c r="AA85" s="48" t="s">
        <v>1620</v>
      </c>
      <c r="AB85" s="10" t="s">
        <v>1233</v>
      </c>
      <c r="AC85" s="48" t="s">
        <v>413</v>
      </c>
      <c r="AD85" s="110" t="s">
        <v>413</v>
      </c>
      <c r="AE85" s="3" t="s">
        <v>413</v>
      </c>
      <c r="AF85" s="124"/>
      <c r="AG85" s="122" t="s">
        <v>1636</v>
      </c>
      <c r="AK85" s="15" t="s">
        <v>2990</v>
      </c>
      <c r="AL85" s="28">
        <v>16</v>
      </c>
    </row>
    <row r="86" spans="27:38" x14ac:dyDescent="0.35">
      <c r="AA86" s="48" t="s">
        <v>1620</v>
      </c>
      <c r="AB86" s="10" t="s">
        <v>1234</v>
      </c>
      <c r="AC86" s="48" t="s">
        <v>413</v>
      </c>
      <c r="AD86" s="110" t="s">
        <v>413</v>
      </c>
      <c r="AE86" s="3" t="s">
        <v>413</v>
      </c>
      <c r="AF86" s="124"/>
      <c r="AG86" s="122" t="s">
        <v>1636</v>
      </c>
      <c r="AK86" s="15" t="s">
        <v>2991</v>
      </c>
      <c r="AL86" s="28">
        <v>18</v>
      </c>
    </row>
    <row r="87" spans="27:38" x14ac:dyDescent="0.35">
      <c r="AA87" s="48" t="s">
        <v>1621</v>
      </c>
      <c r="AB87" s="10" t="s">
        <v>1235</v>
      </c>
      <c r="AC87" s="48" t="s">
        <v>413</v>
      </c>
      <c r="AD87" s="110" t="s">
        <v>413</v>
      </c>
      <c r="AE87" s="3" t="s">
        <v>413</v>
      </c>
      <c r="AF87" s="124"/>
      <c r="AG87" s="122" t="s">
        <v>1636</v>
      </c>
      <c r="AK87" s="15" t="s">
        <v>2994</v>
      </c>
      <c r="AL87" s="28">
        <v>21</v>
      </c>
    </row>
    <row r="88" spans="27:38" x14ac:dyDescent="0.35">
      <c r="AA88" s="48" t="s">
        <v>1621</v>
      </c>
      <c r="AB88" s="10" t="s">
        <v>1236</v>
      </c>
      <c r="AC88" s="48" t="s">
        <v>413</v>
      </c>
      <c r="AD88" s="110" t="s">
        <v>413</v>
      </c>
      <c r="AE88" s="3" t="s">
        <v>413</v>
      </c>
      <c r="AF88" s="124"/>
      <c r="AG88" s="122" t="s">
        <v>1636</v>
      </c>
      <c r="AK88" s="15" t="s">
        <v>2993</v>
      </c>
      <c r="AL88" s="28">
        <v>19</v>
      </c>
    </row>
    <row r="89" spans="27:38" x14ac:dyDescent="0.35">
      <c r="AA89" s="48" t="s">
        <v>1621</v>
      </c>
      <c r="AB89" s="10" t="s">
        <v>1237</v>
      </c>
      <c r="AC89" s="48" t="s">
        <v>413</v>
      </c>
      <c r="AD89" s="110" t="s">
        <v>413</v>
      </c>
      <c r="AE89" s="3" t="s">
        <v>413</v>
      </c>
      <c r="AF89" s="124"/>
      <c r="AG89" s="122" t="s">
        <v>1636</v>
      </c>
      <c r="AK89" s="15" t="s">
        <v>2096</v>
      </c>
      <c r="AL89" s="28">
        <v>4</v>
      </c>
    </row>
    <row r="90" spans="27:38" x14ac:dyDescent="0.35">
      <c r="AA90" s="48" t="s">
        <v>1621</v>
      </c>
      <c r="AB90" s="10" t="s">
        <v>1238</v>
      </c>
      <c r="AC90" s="48" t="s">
        <v>413</v>
      </c>
      <c r="AD90" s="110" t="s">
        <v>413</v>
      </c>
      <c r="AE90" s="3" t="s">
        <v>413</v>
      </c>
      <c r="AF90" s="124"/>
      <c r="AG90" s="122" t="s">
        <v>1636</v>
      </c>
      <c r="AK90" s="15" t="s">
        <v>2563</v>
      </c>
      <c r="AL90" s="28">
        <v>42</v>
      </c>
    </row>
    <row r="91" spans="27:38" x14ac:dyDescent="0.35">
      <c r="AA91" s="48" t="s">
        <v>1622</v>
      </c>
      <c r="AB91" s="10" t="s">
        <v>1239</v>
      </c>
      <c r="AC91" s="48" t="s">
        <v>413</v>
      </c>
      <c r="AD91" s="110" t="s">
        <v>413</v>
      </c>
      <c r="AE91" s="3" t="s">
        <v>413</v>
      </c>
      <c r="AF91" s="124"/>
      <c r="AG91" s="122" t="s">
        <v>1636</v>
      </c>
      <c r="AK91" s="15" t="s">
        <v>2557</v>
      </c>
      <c r="AL91" s="28">
        <v>3</v>
      </c>
    </row>
    <row r="92" spans="27:38" x14ac:dyDescent="0.35">
      <c r="AA92" s="48" t="s">
        <v>1622</v>
      </c>
      <c r="AB92" s="10" t="s">
        <v>1240</v>
      </c>
      <c r="AC92" s="48" t="s">
        <v>413</v>
      </c>
      <c r="AD92" s="110" t="s">
        <v>413</v>
      </c>
      <c r="AE92" s="3" t="s">
        <v>413</v>
      </c>
      <c r="AF92" s="124"/>
      <c r="AG92" s="122" t="s">
        <v>1636</v>
      </c>
      <c r="AK92" s="15" t="s">
        <v>2565</v>
      </c>
      <c r="AL92" s="28">
        <v>3</v>
      </c>
    </row>
    <row r="93" spans="27:38" x14ac:dyDescent="0.35">
      <c r="AA93" s="48" t="s">
        <v>1622</v>
      </c>
      <c r="AB93" s="10" t="s">
        <v>1241</v>
      </c>
      <c r="AC93" s="48" t="s">
        <v>413</v>
      </c>
      <c r="AD93" s="110" t="s">
        <v>413</v>
      </c>
      <c r="AE93" s="3" t="s">
        <v>413</v>
      </c>
      <c r="AF93" s="124"/>
      <c r="AG93" s="122" t="s">
        <v>1636</v>
      </c>
      <c r="AK93" s="15" t="s">
        <v>2536</v>
      </c>
      <c r="AL93" s="28">
        <v>20</v>
      </c>
    </row>
    <row r="94" spans="27:38" x14ac:dyDescent="0.35">
      <c r="AA94" s="48" t="s">
        <v>1622</v>
      </c>
      <c r="AB94" s="10" t="s">
        <v>1242</v>
      </c>
      <c r="AC94" s="48" t="s">
        <v>413</v>
      </c>
      <c r="AD94" s="110" t="s">
        <v>413</v>
      </c>
      <c r="AE94" s="3" t="s">
        <v>413</v>
      </c>
      <c r="AF94" s="124"/>
      <c r="AG94" s="122" t="s">
        <v>1636</v>
      </c>
      <c r="AK94" s="15" t="s">
        <v>2591</v>
      </c>
      <c r="AL94" s="28">
        <v>21</v>
      </c>
    </row>
    <row r="95" spans="27:38" x14ac:dyDescent="0.35">
      <c r="AA95" s="48" t="s">
        <v>1623</v>
      </c>
      <c r="AB95" s="10" t="s">
        <v>1243</v>
      </c>
      <c r="AC95" s="48" t="s">
        <v>413</v>
      </c>
      <c r="AD95" s="110" t="s">
        <v>413</v>
      </c>
      <c r="AE95" s="3" t="s">
        <v>413</v>
      </c>
      <c r="AF95" s="124"/>
      <c r="AG95" s="122" t="s">
        <v>1636</v>
      </c>
      <c r="AK95" s="15" t="s">
        <v>2592</v>
      </c>
      <c r="AL95" s="28">
        <v>20</v>
      </c>
    </row>
    <row r="96" spans="27:38" x14ac:dyDescent="0.35">
      <c r="AA96" s="48" t="s">
        <v>1623</v>
      </c>
      <c r="AB96" s="10" t="s">
        <v>1244</v>
      </c>
      <c r="AC96" s="48" t="s">
        <v>413</v>
      </c>
      <c r="AD96" s="110" t="s">
        <v>413</v>
      </c>
      <c r="AE96" s="3" t="s">
        <v>413</v>
      </c>
      <c r="AF96" s="124"/>
      <c r="AG96" s="122" t="s">
        <v>1636</v>
      </c>
      <c r="AK96" s="15" t="s">
        <v>2530</v>
      </c>
      <c r="AL96" s="28">
        <v>26</v>
      </c>
    </row>
    <row r="97" spans="27:38" x14ac:dyDescent="0.35">
      <c r="AA97" s="48" t="s">
        <v>1623</v>
      </c>
      <c r="AB97" s="10" t="s">
        <v>1245</v>
      </c>
      <c r="AC97" s="48" t="s">
        <v>413</v>
      </c>
      <c r="AD97" s="110" t="s">
        <v>413</v>
      </c>
      <c r="AE97" s="3" t="s">
        <v>413</v>
      </c>
      <c r="AF97" s="124"/>
      <c r="AG97" s="122" t="s">
        <v>1636</v>
      </c>
      <c r="AK97" s="15" t="s">
        <v>2594</v>
      </c>
      <c r="AL97" s="28">
        <v>15</v>
      </c>
    </row>
    <row r="98" spans="27:38" x14ac:dyDescent="0.35">
      <c r="AA98" s="48" t="s">
        <v>1623</v>
      </c>
      <c r="AB98" s="10" t="s">
        <v>1246</v>
      </c>
      <c r="AC98" s="48" t="s">
        <v>413</v>
      </c>
      <c r="AD98" s="110" t="s">
        <v>413</v>
      </c>
      <c r="AE98" s="3" t="s">
        <v>413</v>
      </c>
      <c r="AF98" s="124"/>
      <c r="AG98" s="122" t="s">
        <v>1636</v>
      </c>
      <c r="AK98" s="15" t="s">
        <v>2584</v>
      </c>
      <c r="AL98" s="28">
        <v>23</v>
      </c>
    </row>
    <row r="99" spans="27:38" x14ac:dyDescent="0.35">
      <c r="AA99" s="48" t="s">
        <v>1624</v>
      </c>
      <c r="AB99" s="10" t="s">
        <v>1247</v>
      </c>
      <c r="AC99" s="48" t="s">
        <v>413</v>
      </c>
      <c r="AD99" s="110" t="s">
        <v>413</v>
      </c>
      <c r="AE99" s="3" t="s">
        <v>413</v>
      </c>
      <c r="AF99" s="124"/>
      <c r="AG99" s="122" t="s">
        <v>1636</v>
      </c>
      <c r="AK99" s="15" t="s">
        <v>2600</v>
      </c>
      <c r="AL99" s="28">
        <v>22</v>
      </c>
    </row>
    <row r="100" spans="27:38" x14ac:dyDescent="0.35">
      <c r="AA100" s="48" t="s">
        <v>1624</v>
      </c>
      <c r="AB100" s="10" t="s">
        <v>1248</v>
      </c>
      <c r="AC100" s="48" t="s">
        <v>413</v>
      </c>
      <c r="AD100" s="110" t="s">
        <v>413</v>
      </c>
      <c r="AE100" s="3" t="s">
        <v>413</v>
      </c>
      <c r="AF100" s="124"/>
      <c r="AG100" s="122" t="s">
        <v>1636</v>
      </c>
      <c r="AK100" s="15" t="s">
        <v>2574</v>
      </c>
      <c r="AL100" s="28">
        <v>14</v>
      </c>
    </row>
    <row r="101" spans="27:38" x14ac:dyDescent="0.35">
      <c r="AA101" s="48" t="s">
        <v>1624</v>
      </c>
      <c r="AB101" s="10" t="s">
        <v>1249</v>
      </c>
      <c r="AC101" s="48" t="s">
        <v>413</v>
      </c>
      <c r="AD101" s="110" t="s">
        <v>413</v>
      </c>
      <c r="AE101" s="3" t="s">
        <v>413</v>
      </c>
      <c r="AF101" s="124"/>
      <c r="AG101" s="122" t="s">
        <v>1636</v>
      </c>
      <c r="AK101" s="15" t="s">
        <v>2597</v>
      </c>
      <c r="AL101" s="28">
        <v>21</v>
      </c>
    </row>
    <row r="102" spans="27:38" x14ac:dyDescent="0.35">
      <c r="AA102" s="48" t="s">
        <v>1624</v>
      </c>
      <c r="AB102" s="10" t="s">
        <v>1250</v>
      </c>
      <c r="AC102" s="48" t="s">
        <v>413</v>
      </c>
      <c r="AD102" s="110" t="s">
        <v>413</v>
      </c>
      <c r="AE102" s="3" t="s">
        <v>413</v>
      </c>
      <c r="AF102" s="124"/>
      <c r="AG102" s="122" t="s">
        <v>1636</v>
      </c>
      <c r="AK102" s="15" t="s">
        <v>2982</v>
      </c>
      <c r="AL102" s="28">
        <v>23</v>
      </c>
    </row>
    <row r="103" spans="27:38" x14ac:dyDescent="0.35">
      <c r="AA103" s="48" t="s">
        <v>1625</v>
      </c>
      <c r="AB103" s="10" t="s">
        <v>1251</v>
      </c>
      <c r="AC103" s="48" t="s">
        <v>413</v>
      </c>
      <c r="AD103" s="110" t="s">
        <v>413</v>
      </c>
      <c r="AE103" s="3" t="s">
        <v>413</v>
      </c>
      <c r="AF103" s="124"/>
      <c r="AG103" s="122" t="s">
        <v>1636</v>
      </c>
      <c r="AK103" s="15" t="s">
        <v>2971</v>
      </c>
      <c r="AL103" s="28">
        <v>30</v>
      </c>
    </row>
    <row r="104" spans="27:38" x14ac:dyDescent="0.35">
      <c r="AA104" s="48" t="s">
        <v>1625</v>
      </c>
      <c r="AB104" s="10" t="s">
        <v>1252</v>
      </c>
      <c r="AC104" s="48" t="s">
        <v>413</v>
      </c>
      <c r="AD104" s="110" t="s">
        <v>413</v>
      </c>
      <c r="AE104" s="3" t="s">
        <v>413</v>
      </c>
      <c r="AF104" s="124"/>
      <c r="AG104" s="122" t="s">
        <v>1636</v>
      </c>
      <c r="AK104" s="15" t="s">
        <v>2795</v>
      </c>
      <c r="AL104" s="28">
        <v>4</v>
      </c>
    </row>
    <row r="105" spans="27:38" x14ac:dyDescent="0.35">
      <c r="AA105" s="48" t="s">
        <v>1625</v>
      </c>
      <c r="AB105" s="10" t="s">
        <v>1253</v>
      </c>
      <c r="AC105" s="48" t="s">
        <v>413</v>
      </c>
      <c r="AD105" s="110" t="s">
        <v>413</v>
      </c>
      <c r="AE105" s="3" t="s">
        <v>413</v>
      </c>
      <c r="AF105" s="124"/>
      <c r="AG105" s="122" t="s">
        <v>1636</v>
      </c>
      <c r="AK105" s="15" t="s">
        <v>2534</v>
      </c>
      <c r="AL105" s="28">
        <v>17</v>
      </c>
    </row>
    <row r="106" spans="27:38" x14ac:dyDescent="0.35">
      <c r="AA106" s="48" t="s">
        <v>1625</v>
      </c>
      <c r="AB106" s="10" t="s">
        <v>1254</v>
      </c>
      <c r="AC106" s="48" t="s">
        <v>413</v>
      </c>
      <c r="AD106" s="110" t="s">
        <v>413</v>
      </c>
      <c r="AE106" s="3" t="s">
        <v>413</v>
      </c>
      <c r="AF106" s="124"/>
      <c r="AG106" s="122" t="s">
        <v>1636</v>
      </c>
      <c r="AK106" s="15" t="s">
        <v>2497</v>
      </c>
      <c r="AL106" s="28">
        <v>22</v>
      </c>
    </row>
    <row r="107" spans="27:38" x14ac:dyDescent="0.35">
      <c r="AA107" s="48" t="s">
        <v>1626</v>
      </c>
      <c r="AB107" s="10" t="s">
        <v>1255</v>
      </c>
      <c r="AC107" s="48" t="s">
        <v>413</v>
      </c>
      <c r="AD107" s="110" t="s">
        <v>413</v>
      </c>
      <c r="AE107" s="3" t="s">
        <v>413</v>
      </c>
      <c r="AF107" s="124"/>
      <c r="AG107" s="122" t="s">
        <v>1636</v>
      </c>
      <c r="AK107" s="15" t="s">
        <v>2805</v>
      </c>
      <c r="AL107" s="28">
        <v>14</v>
      </c>
    </row>
    <row r="108" spans="27:38" x14ac:dyDescent="0.35">
      <c r="AA108" s="48" t="s">
        <v>1626</v>
      </c>
      <c r="AB108" s="10" t="s">
        <v>1256</v>
      </c>
      <c r="AC108" s="48" t="s">
        <v>413</v>
      </c>
      <c r="AD108" s="110" t="s">
        <v>413</v>
      </c>
      <c r="AE108" s="3" t="s">
        <v>413</v>
      </c>
      <c r="AF108" s="124"/>
      <c r="AG108" s="122" t="s">
        <v>1636</v>
      </c>
      <c r="AK108" s="15" t="s">
        <v>2585</v>
      </c>
      <c r="AL108" s="28">
        <v>28</v>
      </c>
    </row>
    <row r="109" spans="27:38" x14ac:dyDescent="0.35">
      <c r="AA109" s="48" t="s">
        <v>1626</v>
      </c>
      <c r="AB109" s="10" t="s">
        <v>1257</v>
      </c>
      <c r="AC109" s="48" t="s">
        <v>413</v>
      </c>
      <c r="AD109" s="110" t="s">
        <v>413</v>
      </c>
      <c r="AE109" s="3" t="s">
        <v>413</v>
      </c>
      <c r="AF109" s="124"/>
      <c r="AG109" s="122" t="s">
        <v>1636</v>
      </c>
      <c r="AK109" s="15" t="s">
        <v>2524</v>
      </c>
      <c r="AL109" s="28">
        <v>27</v>
      </c>
    </row>
    <row r="110" spans="27:38" x14ac:dyDescent="0.35">
      <c r="AA110" s="48" t="s">
        <v>1626</v>
      </c>
      <c r="AB110" s="10" t="s">
        <v>1258</v>
      </c>
      <c r="AC110" s="48" t="s">
        <v>413</v>
      </c>
      <c r="AD110" s="110" t="s">
        <v>413</v>
      </c>
      <c r="AE110" s="3" t="s">
        <v>413</v>
      </c>
      <c r="AF110" s="124"/>
      <c r="AG110" s="122" t="s">
        <v>1636</v>
      </c>
      <c r="AK110" s="15" t="s">
        <v>2111</v>
      </c>
      <c r="AL110" s="28">
        <v>4</v>
      </c>
    </row>
    <row r="111" spans="27:38" x14ac:dyDescent="0.35">
      <c r="AA111" s="10" t="s">
        <v>1049</v>
      </c>
      <c r="AB111" s="10" t="s">
        <v>133</v>
      </c>
      <c r="AC111" s="10" t="s">
        <v>829</v>
      </c>
      <c r="AD111" s="111" t="s">
        <v>2793</v>
      </c>
      <c r="AE111" s="3" t="s">
        <v>2515</v>
      </c>
      <c r="AF111" s="124">
        <v>28</v>
      </c>
      <c r="AG111" s="122" t="s">
        <v>2353</v>
      </c>
      <c r="AK111" s="15" t="s">
        <v>2548</v>
      </c>
      <c r="AL111" s="28">
        <v>25</v>
      </c>
    </row>
    <row r="112" spans="27:38" x14ac:dyDescent="0.35">
      <c r="AA112" s="10" t="s">
        <v>1049</v>
      </c>
      <c r="AB112" s="10" t="s">
        <v>132</v>
      </c>
      <c r="AC112" s="10" t="s">
        <v>822</v>
      </c>
      <c r="AD112" s="111" t="s">
        <v>1084</v>
      </c>
      <c r="AE112" s="3" t="s">
        <v>2529</v>
      </c>
      <c r="AF112" s="124">
        <v>4</v>
      </c>
      <c r="AG112" s="122" t="s">
        <v>2353</v>
      </c>
      <c r="AK112" s="15" t="s">
        <v>2549</v>
      </c>
      <c r="AL112" s="28">
        <v>17</v>
      </c>
    </row>
    <row r="113" spans="27:38" x14ac:dyDescent="0.35">
      <c r="AA113" s="10" t="s">
        <v>1049</v>
      </c>
      <c r="AB113" s="10" t="s">
        <v>131</v>
      </c>
      <c r="AC113" s="10" t="s">
        <v>2608</v>
      </c>
      <c r="AD113" s="111" t="s">
        <v>2798</v>
      </c>
      <c r="AE113" s="3" t="s">
        <v>2805</v>
      </c>
      <c r="AF113" s="124">
        <v>14</v>
      </c>
      <c r="AG113" s="122" t="s">
        <v>2353</v>
      </c>
      <c r="AK113" s="15" t="s">
        <v>2547</v>
      </c>
      <c r="AL113" s="28">
        <v>14</v>
      </c>
    </row>
    <row r="114" spans="27:38" x14ac:dyDescent="0.35">
      <c r="AA114" s="10" t="s">
        <v>1049</v>
      </c>
      <c r="AB114" s="10" t="s">
        <v>363</v>
      </c>
      <c r="AC114" s="10" t="s">
        <v>413</v>
      </c>
      <c r="AD114" s="111" t="s">
        <v>413</v>
      </c>
      <c r="AE114" s="3" t="s">
        <v>413</v>
      </c>
      <c r="AF114" s="125"/>
      <c r="AG114" s="122" t="s">
        <v>1636</v>
      </c>
      <c r="AK114" s="15" t="s">
        <v>2550</v>
      </c>
      <c r="AL114" s="28">
        <v>34</v>
      </c>
    </row>
    <row r="115" spans="27:38" x14ac:dyDescent="0.35">
      <c r="AA115" s="10" t="s">
        <v>1053</v>
      </c>
      <c r="AB115" s="10" t="s">
        <v>136</v>
      </c>
      <c r="AC115" s="10" t="s">
        <v>1477</v>
      </c>
      <c r="AD115" s="111" t="s">
        <v>2796</v>
      </c>
      <c r="AE115" s="3" t="s">
        <v>2548</v>
      </c>
      <c r="AF115" s="125">
        <v>25</v>
      </c>
      <c r="AG115" s="122" t="s">
        <v>2353</v>
      </c>
      <c r="AK115" s="15" t="s">
        <v>2528</v>
      </c>
      <c r="AL115" s="28">
        <v>24</v>
      </c>
    </row>
    <row r="116" spans="27:38" x14ac:dyDescent="0.35">
      <c r="AA116" s="10" t="s">
        <v>1053</v>
      </c>
      <c r="AB116" s="10" t="s">
        <v>135</v>
      </c>
      <c r="AC116" s="10" t="s">
        <v>2608</v>
      </c>
      <c r="AD116" s="111" t="s">
        <v>2797</v>
      </c>
      <c r="AE116" s="3" t="s">
        <v>2585</v>
      </c>
      <c r="AF116" s="125">
        <v>24</v>
      </c>
      <c r="AG116" s="122" t="s">
        <v>2353</v>
      </c>
      <c r="AK116" s="15" t="s">
        <v>2986</v>
      </c>
      <c r="AL116" s="28">
        <v>31</v>
      </c>
    </row>
    <row r="117" spans="27:38" x14ac:dyDescent="0.35">
      <c r="AA117" s="10" t="s">
        <v>1053</v>
      </c>
      <c r="AB117" s="10" t="s">
        <v>134</v>
      </c>
      <c r="AC117" s="10" t="s">
        <v>413</v>
      </c>
      <c r="AD117" s="111" t="s">
        <v>413</v>
      </c>
      <c r="AE117" s="3" t="s">
        <v>413</v>
      </c>
      <c r="AF117" s="125"/>
      <c r="AG117" s="122" t="s">
        <v>1636</v>
      </c>
      <c r="AK117" s="15" t="s">
        <v>2603</v>
      </c>
      <c r="AL117" s="28">
        <v>26</v>
      </c>
    </row>
    <row r="118" spans="27:38" x14ac:dyDescent="0.35">
      <c r="AA118" s="10" t="s">
        <v>1053</v>
      </c>
      <c r="AB118" s="10" t="s">
        <v>360</v>
      </c>
      <c r="AC118" s="10" t="s">
        <v>413</v>
      </c>
      <c r="AD118" s="110" t="s">
        <v>413</v>
      </c>
      <c r="AE118" s="3" t="s">
        <v>413</v>
      </c>
      <c r="AF118" s="124"/>
      <c r="AG118" s="122" t="s">
        <v>1636</v>
      </c>
      <c r="AK118" s="15" t="s">
        <v>2975</v>
      </c>
      <c r="AL118" s="28">
        <v>41</v>
      </c>
    </row>
    <row r="119" spans="27:38" x14ac:dyDescent="0.35">
      <c r="AA119" s="10" t="s">
        <v>1056</v>
      </c>
      <c r="AB119" s="10" t="s">
        <v>139</v>
      </c>
      <c r="AC119" s="10" t="s">
        <v>2609</v>
      </c>
      <c r="AD119" s="111" t="s">
        <v>2034</v>
      </c>
      <c r="AE119" s="3" t="s">
        <v>2826</v>
      </c>
      <c r="AF119" s="125">
        <v>25</v>
      </c>
      <c r="AG119" s="122" t="s">
        <v>2353</v>
      </c>
      <c r="AK119" s="15" t="s">
        <v>2999</v>
      </c>
      <c r="AL119" s="28">
        <v>30</v>
      </c>
    </row>
    <row r="120" spans="27:38" x14ac:dyDescent="0.35">
      <c r="AA120" s="10" t="s">
        <v>1056</v>
      </c>
      <c r="AB120" s="10" t="s">
        <v>138</v>
      </c>
      <c r="AC120" s="10" t="s">
        <v>1425</v>
      </c>
      <c r="AD120" s="111" t="s">
        <v>1425</v>
      </c>
      <c r="AE120" s="3" t="s">
        <v>1425</v>
      </c>
      <c r="AF120" s="125">
        <v>25</v>
      </c>
      <c r="AG120" s="122" t="s">
        <v>2353</v>
      </c>
      <c r="AK120" s="15" t="s">
        <v>1889</v>
      </c>
      <c r="AL120" s="28">
        <v>45</v>
      </c>
    </row>
    <row r="121" spans="27:38" x14ac:dyDescent="0.35">
      <c r="AA121" s="10" t="s">
        <v>1056</v>
      </c>
      <c r="AB121" s="10" t="s">
        <v>137</v>
      </c>
      <c r="AC121" s="10" t="s">
        <v>413</v>
      </c>
      <c r="AD121" s="111" t="s">
        <v>413</v>
      </c>
      <c r="AE121" s="3" t="s">
        <v>413</v>
      </c>
      <c r="AF121" s="125"/>
      <c r="AG121" s="122" t="s">
        <v>1636</v>
      </c>
      <c r="AK121" s="15" t="s">
        <v>2998</v>
      </c>
      <c r="AL121" s="28">
        <v>37</v>
      </c>
    </row>
    <row r="122" spans="27:38" x14ac:dyDescent="0.35">
      <c r="AA122" s="10" t="s">
        <v>1056</v>
      </c>
      <c r="AB122" s="10" t="s">
        <v>357</v>
      </c>
      <c r="AC122" s="10" t="s">
        <v>413</v>
      </c>
      <c r="AD122" s="110" t="s">
        <v>413</v>
      </c>
      <c r="AE122" s="3" t="s">
        <v>413</v>
      </c>
      <c r="AF122" s="124"/>
      <c r="AG122" s="122" t="s">
        <v>1636</v>
      </c>
      <c r="AK122" s="15" t="s">
        <v>2970</v>
      </c>
      <c r="AL122" s="28">
        <v>30</v>
      </c>
    </row>
    <row r="123" spans="27:38" x14ac:dyDescent="0.35">
      <c r="AA123" s="10" t="s">
        <v>1059</v>
      </c>
      <c r="AB123" s="10" t="s">
        <v>142</v>
      </c>
      <c r="AC123" s="10" t="s">
        <v>914</v>
      </c>
      <c r="AD123" s="111" t="s">
        <v>1052</v>
      </c>
      <c r="AE123" s="3" t="s">
        <v>2591</v>
      </c>
      <c r="AF123" s="125">
        <v>21</v>
      </c>
      <c r="AG123" s="122" t="s">
        <v>2353</v>
      </c>
      <c r="AK123" s="15" t="s">
        <v>2596</v>
      </c>
      <c r="AL123" s="28">
        <v>14</v>
      </c>
    </row>
    <row r="124" spans="27:38" x14ac:dyDescent="0.35">
      <c r="AA124" s="10" t="s">
        <v>1059</v>
      </c>
      <c r="AB124" s="10" t="s">
        <v>141</v>
      </c>
      <c r="AC124" s="10" t="s">
        <v>821</v>
      </c>
      <c r="AD124" s="111" t="s">
        <v>1094</v>
      </c>
      <c r="AE124" s="3" t="s">
        <v>2572</v>
      </c>
      <c r="AF124" s="125">
        <v>15</v>
      </c>
      <c r="AG124" s="122" t="s">
        <v>2353</v>
      </c>
      <c r="AK124" s="15" t="s">
        <v>2595</v>
      </c>
      <c r="AL124" s="28">
        <v>14</v>
      </c>
    </row>
    <row r="125" spans="27:38" x14ac:dyDescent="0.35">
      <c r="AA125" s="10" t="s">
        <v>1059</v>
      </c>
      <c r="AB125" s="10" t="s">
        <v>140</v>
      </c>
      <c r="AC125" s="10" t="s">
        <v>1478</v>
      </c>
      <c r="AD125" s="111" t="s">
        <v>1630</v>
      </c>
      <c r="AE125" s="3" t="s">
        <v>2818</v>
      </c>
      <c r="AF125" s="125">
        <v>8</v>
      </c>
      <c r="AG125" s="122" t="s">
        <v>2353</v>
      </c>
      <c r="AK125" s="15" t="s">
        <v>2801</v>
      </c>
      <c r="AL125" s="28">
        <v>14</v>
      </c>
    </row>
    <row r="126" spans="27:38" x14ac:dyDescent="0.35">
      <c r="AA126" s="10" t="s">
        <v>1059</v>
      </c>
      <c r="AB126" s="10" t="s">
        <v>354</v>
      </c>
      <c r="AC126" s="10" t="s">
        <v>413</v>
      </c>
      <c r="AD126" s="110" t="s">
        <v>413</v>
      </c>
      <c r="AE126" s="3" t="s">
        <v>413</v>
      </c>
      <c r="AF126" s="124"/>
      <c r="AG126" s="122" t="s">
        <v>1636</v>
      </c>
      <c r="AK126" s="15" t="s">
        <v>2800</v>
      </c>
      <c r="AL126" s="28">
        <v>35</v>
      </c>
    </row>
    <row r="127" spans="27:38" x14ac:dyDescent="0.35">
      <c r="AA127" s="10" t="s">
        <v>1062</v>
      </c>
      <c r="AB127" s="10" t="s">
        <v>145</v>
      </c>
      <c r="AC127" s="10" t="s">
        <v>822</v>
      </c>
      <c r="AD127" s="111" t="s">
        <v>1054</v>
      </c>
      <c r="AE127" s="3" t="s">
        <v>2498</v>
      </c>
      <c r="AF127" s="125">
        <v>15</v>
      </c>
      <c r="AG127" s="122" t="s">
        <v>2353</v>
      </c>
      <c r="AK127" s="15" t="s">
        <v>2808</v>
      </c>
      <c r="AL127" s="28">
        <v>11</v>
      </c>
    </row>
    <row r="128" spans="27:38" x14ac:dyDescent="0.35">
      <c r="AA128" s="10" t="s">
        <v>1062</v>
      </c>
      <c r="AB128" s="10" t="s">
        <v>144</v>
      </c>
      <c r="AC128" s="10" t="s">
        <v>828</v>
      </c>
      <c r="AD128" s="111" t="s">
        <v>1104</v>
      </c>
      <c r="AE128" s="3" t="s">
        <v>2968</v>
      </c>
      <c r="AF128" s="125">
        <v>23</v>
      </c>
      <c r="AG128" s="122" t="s">
        <v>2353</v>
      </c>
      <c r="AK128" s="15" t="s">
        <v>2803</v>
      </c>
      <c r="AL128" s="28">
        <v>18</v>
      </c>
    </row>
    <row r="129" spans="27:38" x14ac:dyDescent="0.35">
      <c r="AA129" s="10" t="s">
        <v>1062</v>
      </c>
      <c r="AB129" s="10" t="s">
        <v>143</v>
      </c>
      <c r="AC129" s="10" t="s">
        <v>830</v>
      </c>
      <c r="AD129" s="111" t="s">
        <v>1073</v>
      </c>
      <c r="AE129" s="3" t="s">
        <v>2969</v>
      </c>
      <c r="AF129" s="125">
        <v>11</v>
      </c>
      <c r="AG129" s="122" t="s">
        <v>2353</v>
      </c>
      <c r="AK129" s="15" t="s">
        <v>2818</v>
      </c>
      <c r="AL129" s="28">
        <v>8</v>
      </c>
    </row>
    <row r="130" spans="27:38" x14ac:dyDescent="0.35">
      <c r="AA130" s="10" t="s">
        <v>1062</v>
      </c>
      <c r="AB130" s="10" t="s">
        <v>351</v>
      </c>
      <c r="AC130" s="10" t="s">
        <v>413</v>
      </c>
      <c r="AD130" s="110" t="s">
        <v>413</v>
      </c>
      <c r="AE130" s="3" t="s">
        <v>413</v>
      </c>
      <c r="AF130" s="124"/>
      <c r="AG130" s="122" t="s">
        <v>1636</v>
      </c>
      <c r="AK130" s="15" t="s">
        <v>2506</v>
      </c>
      <c r="AL130" s="28">
        <v>28</v>
      </c>
    </row>
    <row r="131" spans="27:38" x14ac:dyDescent="0.35">
      <c r="AA131" s="10" t="s">
        <v>1065</v>
      </c>
      <c r="AB131" s="10" t="s">
        <v>148</v>
      </c>
      <c r="AC131" s="10" t="s">
        <v>827</v>
      </c>
      <c r="AD131" s="111" t="s">
        <v>1458</v>
      </c>
      <c r="AE131" s="3" t="s">
        <v>1458</v>
      </c>
      <c r="AF131" s="125">
        <v>4</v>
      </c>
      <c r="AG131" s="122" t="s">
        <v>2353</v>
      </c>
      <c r="AK131" s="15" t="s">
        <v>2590</v>
      </c>
      <c r="AL131" s="28">
        <v>18</v>
      </c>
    </row>
    <row r="132" spans="27:38" x14ac:dyDescent="0.35">
      <c r="AA132" s="10" t="s">
        <v>1065</v>
      </c>
      <c r="AB132" s="10" t="s">
        <v>147</v>
      </c>
      <c r="AC132" s="10" t="s">
        <v>2607</v>
      </c>
      <c r="AD132" s="111" t="s">
        <v>2791</v>
      </c>
      <c r="AE132" s="3" t="s">
        <v>2492</v>
      </c>
      <c r="AF132" s="125">
        <v>10</v>
      </c>
      <c r="AG132" s="122" t="s">
        <v>2353</v>
      </c>
      <c r="AK132" s="15" t="s">
        <v>2513</v>
      </c>
      <c r="AL132" s="28">
        <v>15</v>
      </c>
    </row>
    <row r="133" spans="27:38" x14ac:dyDescent="0.35">
      <c r="AA133" s="10" t="s">
        <v>1065</v>
      </c>
      <c r="AB133" s="10" t="s">
        <v>146</v>
      </c>
      <c r="AC133" s="10" t="s">
        <v>1477</v>
      </c>
      <c r="AD133" s="111" t="s">
        <v>3144</v>
      </c>
      <c r="AE133" s="3" t="s">
        <v>2970</v>
      </c>
      <c r="AF133" s="125">
        <v>30</v>
      </c>
      <c r="AG133" s="122" t="s">
        <v>2353</v>
      </c>
      <c r="AK133" s="15" t="s">
        <v>2512</v>
      </c>
      <c r="AL133" s="28">
        <v>11</v>
      </c>
    </row>
    <row r="134" spans="27:38" x14ac:dyDescent="0.35">
      <c r="AA134" s="10" t="s">
        <v>1065</v>
      </c>
      <c r="AB134" s="10" t="s">
        <v>348</v>
      </c>
      <c r="AC134" s="10" t="s">
        <v>413</v>
      </c>
      <c r="AD134" s="110" t="s">
        <v>413</v>
      </c>
      <c r="AE134" s="3" t="s">
        <v>413</v>
      </c>
      <c r="AF134" s="124"/>
      <c r="AG134" s="122" t="s">
        <v>1636</v>
      </c>
      <c r="AK134" s="15" t="s">
        <v>2978</v>
      </c>
      <c r="AL134" s="28">
        <v>15</v>
      </c>
    </row>
    <row r="135" spans="27:38" x14ac:dyDescent="0.35">
      <c r="AA135" s="10" t="s">
        <v>1067</v>
      </c>
      <c r="AB135" s="10" t="s">
        <v>151</v>
      </c>
      <c r="AC135" s="10" t="s">
        <v>413</v>
      </c>
      <c r="AD135" s="111" t="s">
        <v>413</v>
      </c>
      <c r="AE135" s="3" t="s">
        <v>413</v>
      </c>
      <c r="AF135" s="124"/>
      <c r="AG135" s="122" t="s">
        <v>1636</v>
      </c>
      <c r="AK135" s="15" t="s">
        <v>2992</v>
      </c>
      <c r="AL135" s="28">
        <v>16</v>
      </c>
    </row>
    <row r="136" spans="27:38" x14ac:dyDescent="0.35">
      <c r="AA136" s="10" t="s">
        <v>1067</v>
      </c>
      <c r="AB136" s="10" t="s">
        <v>150</v>
      </c>
      <c r="AC136" s="10" t="s">
        <v>413</v>
      </c>
      <c r="AD136" s="111" t="s">
        <v>413</v>
      </c>
      <c r="AE136" s="3" t="s">
        <v>413</v>
      </c>
      <c r="AF136" s="124"/>
      <c r="AG136" s="122" t="s">
        <v>1636</v>
      </c>
      <c r="AK136" s="15" t="s">
        <v>2977</v>
      </c>
      <c r="AL136" s="28">
        <v>13</v>
      </c>
    </row>
    <row r="137" spans="27:38" x14ac:dyDescent="0.35">
      <c r="AA137" s="10" t="s">
        <v>1067</v>
      </c>
      <c r="AB137" s="10" t="s">
        <v>149</v>
      </c>
      <c r="AC137" s="10" t="s">
        <v>413</v>
      </c>
      <c r="AD137" s="111" t="s">
        <v>413</v>
      </c>
      <c r="AE137" s="3" t="s">
        <v>413</v>
      </c>
      <c r="AF137" s="124"/>
      <c r="AG137" s="122" t="s">
        <v>1636</v>
      </c>
      <c r="AK137" s="15" t="s">
        <v>2071</v>
      </c>
      <c r="AL137" s="28">
        <v>23</v>
      </c>
    </row>
    <row r="138" spans="27:38" x14ac:dyDescent="0.35">
      <c r="AA138" s="10" t="s">
        <v>1067</v>
      </c>
      <c r="AB138" s="10" t="s">
        <v>345</v>
      </c>
      <c r="AC138" s="10" t="s">
        <v>413</v>
      </c>
      <c r="AD138" s="110" t="s">
        <v>413</v>
      </c>
      <c r="AE138" s="3" t="s">
        <v>413</v>
      </c>
      <c r="AF138" s="124"/>
      <c r="AG138" s="122" t="s">
        <v>1636</v>
      </c>
      <c r="AK138" s="15" t="s">
        <v>2072</v>
      </c>
      <c r="AL138" s="28">
        <v>23</v>
      </c>
    </row>
    <row r="139" spans="27:38" x14ac:dyDescent="0.35">
      <c r="AA139" s="10" t="s">
        <v>1068</v>
      </c>
      <c r="AB139" s="10" t="s">
        <v>154</v>
      </c>
      <c r="AC139" s="10" t="s">
        <v>1477</v>
      </c>
      <c r="AD139" s="111" t="s">
        <v>2796</v>
      </c>
      <c r="AE139" s="3" t="s">
        <v>2549</v>
      </c>
      <c r="AF139" s="124">
        <v>17</v>
      </c>
      <c r="AG139" s="122" t="s">
        <v>2353</v>
      </c>
      <c r="AK139" s="15" t="s">
        <v>2987</v>
      </c>
      <c r="AL139" s="28">
        <v>23</v>
      </c>
    </row>
    <row r="140" spans="27:38" x14ac:dyDescent="0.35">
      <c r="AA140" s="10" t="s">
        <v>1068</v>
      </c>
      <c r="AB140" s="10" t="s">
        <v>153</v>
      </c>
      <c r="AC140" s="10" t="s">
        <v>914</v>
      </c>
      <c r="AD140" s="111" t="s">
        <v>1153</v>
      </c>
      <c r="AE140" s="3" t="s">
        <v>2971</v>
      </c>
      <c r="AF140" s="124">
        <v>30</v>
      </c>
      <c r="AG140" s="122" t="s">
        <v>2353</v>
      </c>
      <c r="AK140" s="15" t="s">
        <v>2984</v>
      </c>
      <c r="AL140" s="28">
        <v>26</v>
      </c>
    </row>
    <row r="141" spans="27:38" x14ac:dyDescent="0.35">
      <c r="AA141" s="10" t="s">
        <v>1068</v>
      </c>
      <c r="AB141" s="10" t="s">
        <v>152</v>
      </c>
      <c r="AC141" s="10" t="s">
        <v>413</v>
      </c>
      <c r="AD141" s="111" t="s">
        <v>413</v>
      </c>
      <c r="AE141" s="3" t="s">
        <v>413</v>
      </c>
      <c r="AF141" s="124"/>
      <c r="AG141" s="122" t="s">
        <v>1636</v>
      </c>
      <c r="AK141" s="15" t="s">
        <v>2974</v>
      </c>
      <c r="AL141" s="28">
        <v>19</v>
      </c>
    </row>
    <row r="142" spans="27:38" x14ac:dyDescent="0.35">
      <c r="AA142" s="10" t="s">
        <v>1068</v>
      </c>
      <c r="AB142" s="10" t="s">
        <v>384</v>
      </c>
      <c r="AC142" s="10" t="s">
        <v>413</v>
      </c>
      <c r="AD142" s="110" t="s">
        <v>413</v>
      </c>
      <c r="AE142" s="3" t="s">
        <v>413</v>
      </c>
      <c r="AF142" s="124"/>
      <c r="AG142" s="122" t="s">
        <v>1636</v>
      </c>
      <c r="AK142" s="15" t="s">
        <v>2543</v>
      </c>
      <c r="AL142" s="28">
        <v>12</v>
      </c>
    </row>
    <row r="143" spans="27:38" x14ac:dyDescent="0.35">
      <c r="AA143" s="10" t="s">
        <v>1071</v>
      </c>
      <c r="AB143" s="10" t="s">
        <v>157</v>
      </c>
      <c r="AC143" s="10" t="s">
        <v>822</v>
      </c>
      <c r="AD143" s="111" t="s">
        <v>1666</v>
      </c>
      <c r="AE143" s="3" t="s">
        <v>2972</v>
      </c>
      <c r="AF143" s="124">
        <v>12</v>
      </c>
      <c r="AG143" s="122" t="s">
        <v>2353</v>
      </c>
      <c r="AK143" s="15" t="s">
        <v>2544</v>
      </c>
      <c r="AL143" s="28">
        <v>27</v>
      </c>
    </row>
    <row r="144" spans="27:38" x14ac:dyDescent="0.35">
      <c r="AA144" s="10" t="s">
        <v>1071</v>
      </c>
      <c r="AB144" s="10" t="s">
        <v>156</v>
      </c>
      <c r="AC144" s="10" t="s">
        <v>821</v>
      </c>
      <c r="AD144" s="111" t="s">
        <v>1055</v>
      </c>
      <c r="AE144" s="3" t="s">
        <v>2973</v>
      </c>
      <c r="AF144" s="124">
        <v>32</v>
      </c>
      <c r="AG144" s="122" t="s">
        <v>2353</v>
      </c>
      <c r="AK144" s="15" t="s">
        <v>2825</v>
      </c>
      <c r="AL144" s="28">
        <v>29</v>
      </c>
    </row>
    <row r="145" spans="27:38" x14ac:dyDescent="0.35">
      <c r="AA145" s="10" t="s">
        <v>1071</v>
      </c>
      <c r="AB145" s="10" t="s">
        <v>155</v>
      </c>
      <c r="AC145" s="10" t="s">
        <v>413</v>
      </c>
      <c r="AD145" s="111" t="s">
        <v>413</v>
      </c>
      <c r="AE145" s="3" t="s">
        <v>413</v>
      </c>
      <c r="AF145" s="124"/>
      <c r="AG145" s="122" t="s">
        <v>1636</v>
      </c>
      <c r="AK145" s="15" t="s">
        <v>2826</v>
      </c>
      <c r="AL145" s="28">
        <v>25</v>
      </c>
    </row>
    <row r="146" spans="27:38" x14ac:dyDescent="0.35">
      <c r="AA146" s="10" t="s">
        <v>1071</v>
      </c>
      <c r="AB146" s="10" t="s">
        <v>381</v>
      </c>
      <c r="AC146" s="10" t="s">
        <v>413</v>
      </c>
      <c r="AD146" s="110" t="s">
        <v>413</v>
      </c>
      <c r="AE146" s="3" t="s">
        <v>413</v>
      </c>
      <c r="AF146" s="124"/>
      <c r="AG146" s="122" t="s">
        <v>1636</v>
      </c>
      <c r="AK146" s="15" t="s">
        <v>2570</v>
      </c>
      <c r="AL146" s="28">
        <v>21</v>
      </c>
    </row>
    <row r="147" spans="27:38" x14ac:dyDescent="0.35">
      <c r="AA147" s="10" t="s">
        <v>1072</v>
      </c>
      <c r="AB147" s="10" t="s">
        <v>160</v>
      </c>
      <c r="AC147" s="10" t="s">
        <v>1477</v>
      </c>
      <c r="AD147" s="111" t="s">
        <v>2796</v>
      </c>
      <c r="AE147" s="3" t="s">
        <v>2547</v>
      </c>
      <c r="AF147" s="124">
        <v>10</v>
      </c>
      <c r="AG147" s="122" t="s">
        <v>2353</v>
      </c>
      <c r="AK147" s="15" t="s">
        <v>2577</v>
      </c>
      <c r="AL147" s="28">
        <v>22</v>
      </c>
    </row>
    <row r="148" spans="27:38" x14ac:dyDescent="0.35">
      <c r="AA148" s="10" t="s">
        <v>1072</v>
      </c>
      <c r="AB148" s="10" t="s">
        <v>159</v>
      </c>
      <c r="AC148" s="10" t="s">
        <v>837</v>
      </c>
      <c r="AD148" s="111" t="s">
        <v>1146</v>
      </c>
      <c r="AE148" s="3" t="s">
        <v>2071</v>
      </c>
      <c r="AF148" s="124">
        <v>23</v>
      </c>
      <c r="AG148" s="122" t="s">
        <v>2353</v>
      </c>
      <c r="AK148" s="15" t="s">
        <v>2518</v>
      </c>
      <c r="AL148" s="28">
        <v>22</v>
      </c>
    </row>
    <row r="149" spans="27:38" x14ac:dyDescent="0.35">
      <c r="AA149" s="10" t="s">
        <v>1072</v>
      </c>
      <c r="AB149" s="10" t="s">
        <v>158</v>
      </c>
      <c r="AC149" s="10" t="s">
        <v>829</v>
      </c>
      <c r="AD149" s="111" t="s">
        <v>1158</v>
      </c>
      <c r="AE149" s="3" t="s">
        <v>2799</v>
      </c>
      <c r="AF149" s="124">
        <v>17</v>
      </c>
      <c r="AG149" s="122" t="s">
        <v>2353</v>
      </c>
      <c r="AK149" s="15" t="s">
        <v>2576</v>
      </c>
      <c r="AL149" s="28">
        <v>14</v>
      </c>
    </row>
    <row r="150" spans="27:38" x14ac:dyDescent="0.35">
      <c r="AA150" s="10" t="s">
        <v>1072</v>
      </c>
      <c r="AB150" s="10" t="s">
        <v>378</v>
      </c>
      <c r="AC150" s="10" t="s">
        <v>413</v>
      </c>
      <c r="AD150" s="110" t="s">
        <v>413</v>
      </c>
      <c r="AE150" s="3" t="s">
        <v>413</v>
      </c>
      <c r="AF150" s="124"/>
      <c r="AG150" s="122" t="s">
        <v>1636</v>
      </c>
      <c r="AK150" s="15" t="s">
        <v>2517</v>
      </c>
      <c r="AL150" s="28">
        <v>42</v>
      </c>
    </row>
    <row r="151" spans="27:38" x14ac:dyDescent="0.35">
      <c r="AA151" s="10" t="s">
        <v>1075</v>
      </c>
      <c r="AB151" s="10" t="s">
        <v>163</v>
      </c>
      <c r="AC151" s="10" t="s">
        <v>837</v>
      </c>
      <c r="AD151" s="111" t="s">
        <v>1138</v>
      </c>
      <c r="AE151" s="3" t="s">
        <v>2974</v>
      </c>
      <c r="AF151" s="124">
        <v>8</v>
      </c>
      <c r="AG151" s="122" t="s">
        <v>2353</v>
      </c>
      <c r="AK151" s="15" t="s">
        <v>2817</v>
      </c>
      <c r="AL151" s="28">
        <v>7</v>
      </c>
    </row>
    <row r="152" spans="27:38" x14ac:dyDescent="0.35">
      <c r="AA152" s="10" t="s">
        <v>1075</v>
      </c>
      <c r="AB152" s="10" t="s">
        <v>162</v>
      </c>
      <c r="AC152" s="10" t="s">
        <v>1477</v>
      </c>
      <c r="AD152" s="111" t="s">
        <v>2033</v>
      </c>
      <c r="AE152" s="3" t="s">
        <v>2975</v>
      </c>
      <c r="AF152" s="124">
        <v>41</v>
      </c>
      <c r="AG152" s="122" t="s">
        <v>2353</v>
      </c>
      <c r="AK152" s="15" t="s">
        <v>410</v>
      </c>
      <c r="AL152" s="28">
        <v>2405</v>
      </c>
    </row>
    <row r="153" spans="27:38" x14ac:dyDescent="0.35">
      <c r="AA153" s="10" t="s">
        <v>1075</v>
      </c>
      <c r="AB153" s="10" t="s">
        <v>161</v>
      </c>
      <c r="AC153" s="10" t="s">
        <v>413</v>
      </c>
      <c r="AD153" s="111" t="s">
        <v>413</v>
      </c>
      <c r="AE153" s="3" t="s">
        <v>413</v>
      </c>
      <c r="AF153" s="124"/>
      <c r="AG153" s="122" t="s">
        <v>1636</v>
      </c>
    </row>
    <row r="154" spans="27:38" x14ac:dyDescent="0.35">
      <c r="AA154" s="10" t="s">
        <v>1075</v>
      </c>
      <c r="AB154" s="10" t="s">
        <v>375</v>
      </c>
      <c r="AC154" s="10" t="s">
        <v>413</v>
      </c>
      <c r="AD154" s="110" t="s">
        <v>413</v>
      </c>
      <c r="AE154" s="3" t="s">
        <v>413</v>
      </c>
      <c r="AF154" s="124"/>
      <c r="AG154" s="122" t="s">
        <v>1636</v>
      </c>
    </row>
    <row r="155" spans="27:38" x14ac:dyDescent="0.35">
      <c r="AA155" s="10" t="s">
        <v>1077</v>
      </c>
      <c r="AB155" s="10" t="s">
        <v>166</v>
      </c>
      <c r="AC155" s="10" t="s">
        <v>1477</v>
      </c>
      <c r="AD155" s="111" t="s">
        <v>2796</v>
      </c>
      <c r="AE155" s="3" t="s">
        <v>2547</v>
      </c>
      <c r="AF155" s="124">
        <v>4</v>
      </c>
      <c r="AG155" s="122" t="s">
        <v>2353</v>
      </c>
    </row>
    <row r="156" spans="27:38" x14ac:dyDescent="0.35">
      <c r="AA156" s="10" t="s">
        <v>1077</v>
      </c>
      <c r="AB156" s="10" t="s">
        <v>165</v>
      </c>
      <c r="AC156" s="10" t="s">
        <v>2608</v>
      </c>
      <c r="AD156" s="111" t="s">
        <v>2792</v>
      </c>
      <c r="AE156" s="3" t="s">
        <v>2497</v>
      </c>
      <c r="AF156" s="124">
        <v>18</v>
      </c>
      <c r="AG156" s="122" t="s">
        <v>2353</v>
      </c>
    </row>
    <row r="157" spans="27:38" x14ac:dyDescent="0.35">
      <c r="AA157" s="10" t="s">
        <v>1077</v>
      </c>
      <c r="AB157" s="10" t="s">
        <v>164</v>
      </c>
      <c r="AC157" s="10" t="s">
        <v>829</v>
      </c>
      <c r="AD157" s="111" t="s">
        <v>2793</v>
      </c>
      <c r="AE157" s="3" t="s">
        <v>2525</v>
      </c>
      <c r="AF157" s="124">
        <v>22</v>
      </c>
      <c r="AG157" s="122" t="s">
        <v>2353</v>
      </c>
    </row>
    <row r="158" spans="27:38" x14ac:dyDescent="0.35">
      <c r="AA158" s="10" t="s">
        <v>1077</v>
      </c>
      <c r="AB158" s="10" t="s">
        <v>372</v>
      </c>
      <c r="AC158" s="10" t="s">
        <v>829</v>
      </c>
      <c r="AD158" s="110" t="s">
        <v>2793</v>
      </c>
      <c r="AE158" s="3" t="s">
        <v>2515</v>
      </c>
      <c r="AF158" s="124">
        <v>5</v>
      </c>
      <c r="AG158" s="122" t="s">
        <v>2353</v>
      </c>
    </row>
    <row r="159" spans="27:38" x14ac:dyDescent="0.35">
      <c r="AA159" s="10" t="s">
        <v>1078</v>
      </c>
      <c r="AB159" s="10" t="s">
        <v>169</v>
      </c>
      <c r="AC159" s="10" t="s">
        <v>837</v>
      </c>
      <c r="AD159" s="111" t="s">
        <v>1138</v>
      </c>
      <c r="AE159" s="3" t="s">
        <v>2974</v>
      </c>
      <c r="AF159" s="124">
        <v>11</v>
      </c>
      <c r="AG159" s="122" t="s">
        <v>2353</v>
      </c>
    </row>
    <row r="160" spans="27:38" x14ac:dyDescent="0.35">
      <c r="AA160" s="10" t="s">
        <v>1078</v>
      </c>
      <c r="AB160" s="10" t="s">
        <v>168</v>
      </c>
      <c r="AC160" s="10" t="s">
        <v>837</v>
      </c>
      <c r="AD160" s="111" t="s">
        <v>1146</v>
      </c>
      <c r="AE160" s="3" t="s">
        <v>2072</v>
      </c>
      <c r="AF160" s="124">
        <v>23</v>
      </c>
      <c r="AG160" s="122" t="s">
        <v>2353</v>
      </c>
    </row>
    <row r="161" spans="27:33" x14ac:dyDescent="0.35">
      <c r="AA161" s="10" t="s">
        <v>1078</v>
      </c>
      <c r="AB161" s="10" t="s">
        <v>167</v>
      </c>
      <c r="AC161" s="10" t="s">
        <v>822</v>
      </c>
      <c r="AD161" s="111" t="s">
        <v>1084</v>
      </c>
      <c r="AE161" s="3" t="s">
        <v>2529</v>
      </c>
      <c r="AF161" s="124">
        <v>15</v>
      </c>
      <c r="AG161" s="122" t="s">
        <v>2353</v>
      </c>
    </row>
    <row r="162" spans="27:33" x14ac:dyDescent="0.35">
      <c r="AA162" s="10" t="s">
        <v>1078</v>
      </c>
      <c r="AB162" s="51" t="s">
        <v>369</v>
      </c>
      <c r="AC162" s="10" t="s">
        <v>413</v>
      </c>
      <c r="AD162" s="110" t="s">
        <v>413</v>
      </c>
      <c r="AE162" s="3" t="s">
        <v>413</v>
      </c>
      <c r="AF162" s="124"/>
      <c r="AG162" s="122" t="s">
        <v>1636</v>
      </c>
    </row>
    <row r="163" spans="27:33" x14ac:dyDescent="0.35">
      <c r="AA163" s="10" t="s">
        <v>1079</v>
      </c>
      <c r="AB163" s="10" t="s">
        <v>172</v>
      </c>
      <c r="AC163" s="10" t="s">
        <v>413</v>
      </c>
      <c r="AD163" s="111" t="s">
        <v>413</v>
      </c>
      <c r="AE163" s="3" t="s">
        <v>413</v>
      </c>
      <c r="AF163" s="124"/>
      <c r="AG163" s="122" t="s">
        <v>1636</v>
      </c>
    </row>
    <row r="164" spans="27:33" x14ac:dyDescent="0.35">
      <c r="AA164" s="10" t="s">
        <v>1079</v>
      </c>
      <c r="AB164" s="51" t="s">
        <v>171</v>
      </c>
      <c r="AC164" s="10" t="s">
        <v>413</v>
      </c>
      <c r="AD164" s="111" t="s">
        <v>413</v>
      </c>
      <c r="AE164" s="3" t="s">
        <v>413</v>
      </c>
      <c r="AF164" s="124"/>
      <c r="AG164" s="122" t="s">
        <v>1636</v>
      </c>
    </row>
    <row r="165" spans="27:33" x14ac:dyDescent="0.35">
      <c r="AA165" s="10" t="s">
        <v>1079</v>
      </c>
      <c r="AB165" s="10" t="s">
        <v>170</v>
      </c>
      <c r="AC165" s="10" t="s">
        <v>413</v>
      </c>
      <c r="AD165" s="111" t="s">
        <v>413</v>
      </c>
      <c r="AE165" s="3" t="s">
        <v>413</v>
      </c>
      <c r="AF165" s="124"/>
      <c r="AG165" s="122" t="s">
        <v>1636</v>
      </c>
    </row>
    <row r="166" spans="27:33" x14ac:dyDescent="0.35">
      <c r="AA166" s="10" t="s">
        <v>1079</v>
      </c>
      <c r="AB166" s="10" t="s">
        <v>366</v>
      </c>
      <c r="AC166" s="10" t="s">
        <v>413</v>
      </c>
      <c r="AD166" s="110" t="s">
        <v>413</v>
      </c>
      <c r="AE166" s="3" t="s">
        <v>413</v>
      </c>
      <c r="AF166" s="124"/>
      <c r="AG166" s="122" t="s">
        <v>1636</v>
      </c>
    </row>
    <row r="167" spans="27:33" x14ac:dyDescent="0.35">
      <c r="AA167" s="10" t="s">
        <v>1080</v>
      </c>
      <c r="AB167" s="10" t="s">
        <v>175</v>
      </c>
      <c r="AC167" s="10" t="s">
        <v>1475</v>
      </c>
      <c r="AD167" s="111" t="s">
        <v>1631</v>
      </c>
      <c r="AE167" s="3" t="s">
        <v>2580</v>
      </c>
      <c r="AF167" s="124">
        <v>9</v>
      </c>
      <c r="AG167" s="122" t="s">
        <v>2353</v>
      </c>
    </row>
    <row r="168" spans="27:33" x14ac:dyDescent="0.35">
      <c r="AA168" s="10" t="s">
        <v>1080</v>
      </c>
      <c r="AB168" s="10" t="s">
        <v>174</v>
      </c>
      <c r="AC168" s="10" t="s">
        <v>1425</v>
      </c>
      <c r="AD168" s="111" t="s">
        <v>1425</v>
      </c>
      <c r="AE168" s="3" t="s">
        <v>1425</v>
      </c>
      <c r="AF168" s="124">
        <v>10</v>
      </c>
      <c r="AG168" s="122" t="s">
        <v>2353</v>
      </c>
    </row>
    <row r="169" spans="27:33" x14ac:dyDescent="0.35">
      <c r="AA169" s="10" t="s">
        <v>1080</v>
      </c>
      <c r="AB169" s="10" t="s">
        <v>173</v>
      </c>
      <c r="AC169" s="10" t="s">
        <v>829</v>
      </c>
      <c r="AD169" s="111" t="s">
        <v>1083</v>
      </c>
      <c r="AE169" s="3" t="s">
        <v>2527</v>
      </c>
      <c r="AF169" s="124">
        <v>19</v>
      </c>
      <c r="AG169" s="122" t="s">
        <v>2353</v>
      </c>
    </row>
    <row r="170" spans="27:33" x14ac:dyDescent="0.35">
      <c r="AA170" s="10" t="s">
        <v>1080</v>
      </c>
      <c r="AB170" s="10" t="s">
        <v>405</v>
      </c>
      <c r="AC170" s="10" t="s">
        <v>413</v>
      </c>
      <c r="AD170" s="110" t="s">
        <v>413</v>
      </c>
      <c r="AE170" s="3" t="s">
        <v>413</v>
      </c>
      <c r="AF170" s="124"/>
      <c r="AG170" s="122" t="s">
        <v>1636</v>
      </c>
    </row>
    <row r="171" spans="27:33" x14ac:dyDescent="0.35">
      <c r="AA171" s="10" t="s">
        <v>1082</v>
      </c>
      <c r="AB171" s="10" t="s">
        <v>178</v>
      </c>
      <c r="AC171" s="10" t="s">
        <v>914</v>
      </c>
      <c r="AD171" s="111" t="s">
        <v>1052</v>
      </c>
      <c r="AE171" s="3" t="s">
        <v>2530</v>
      </c>
      <c r="AF171" s="124">
        <v>26</v>
      </c>
      <c r="AG171" s="122" t="s">
        <v>2353</v>
      </c>
    </row>
    <row r="172" spans="27:33" x14ac:dyDescent="0.35">
      <c r="AA172" s="10" t="s">
        <v>1082</v>
      </c>
      <c r="AB172" s="10" t="s">
        <v>177</v>
      </c>
      <c r="AC172" s="10" t="s">
        <v>1425</v>
      </c>
      <c r="AD172" s="111" t="s">
        <v>1425</v>
      </c>
      <c r="AE172" s="3" t="s">
        <v>1425</v>
      </c>
      <c r="AF172" s="124">
        <v>8</v>
      </c>
      <c r="AG172" s="122" t="s">
        <v>2353</v>
      </c>
    </row>
    <row r="173" spans="27:33" x14ac:dyDescent="0.35">
      <c r="AA173" s="10" t="s">
        <v>1082</v>
      </c>
      <c r="AB173" s="10" t="s">
        <v>176</v>
      </c>
      <c r="AC173" s="10" t="s">
        <v>413</v>
      </c>
      <c r="AD173" s="111" t="s">
        <v>413</v>
      </c>
      <c r="AE173" s="3" t="s">
        <v>413</v>
      </c>
      <c r="AF173" s="124"/>
      <c r="AG173" s="122" t="s">
        <v>1636</v>
      </c>
    </row>
    <row r="174" spans="27:33" x14ac:dyDescent="0.35">
      <c r="AA174" s="10" t="s">
        <v>1082</v>
      </c>
      <c r="AB174" s="10" t="s">
        <v>402</v>
      </c>
      <c r="AC174" s="10" t="s">
        <v>413</v>
      </c>
      <c r="AD174" s="110" t="s">
        <v>413</v>
      </c>
      <c r="AE174" s="3" t="s">
        <v>413</v>
      </c>
      <c r="AF174" s="124"/>
      <c r="AG174" s="122" t="s">
        <v>1636</v>
      </c>
    </row>
    <row r="175" spans="27:33" x14ac:dyDescent="0.35">
      <c r="AA175" s="10" t="s">
        <v>1085</v>
      </c>
      <c r="AB175" s="10" t="s">
        <v>181</v>
      </c>
      <c r="AC175" s="10" t="s">
        <v>828</v>
      </c>
      <c r="AD175" s="111" t="s">
        <v>1450</v>
      </c>
      <c r="AE175" s="3" t="s">
        <v>2976</v>
      </c>
      <c r="AF175" s="124">
        <v>21</v>
      </c>
      <c r="AG175" s="122" t="s">
        <v>2353</v>
      </c>
    </row>
    <row r="176" spans="27:33" x14ac:dyDescent="0.35">
      <c r="AA176" s="10" t="s">
        <v>1085</v>
      </c>
      <c r="AB176" s="10" t="s">
        <v>180</v>
      </c>
      <c r="AC176" s="10" t="s">
        <v>1477</v>
      </c>
      <c r="AD176" s="111" t="s">
        <v>2033</v>
      </c>
      <c r="AE176" s="3" t="s">
        <v>2528</v>
      </c>
      <c r="AF176" s="124">
        <v>24</v>
      </c>
      <c r="AG176" s="122" t="s">
        <v>2353</v>
      </c>
    </row>
    <row r="177" spans="27:33" x14ac:dyDescent="0.35">
      <c r="AA177" s="10" t="s">
        <v>1085</v>
      </c>
      <c r="AB177" s="10" t="s">
        <v>179</v>
      </c>
      <c r="AC177" s="10" t="s">
        <v>1478</v>
      </c>
      <c r="AD177" s="111" t="s">
        <v>1633</v>
      </c>
      <c r="AE177" s="3" t="s">
        <v>2803</v>
      </c>
      <c r="AF177" s="124">
        <v>4</v>
      </c>
      <c r="AG177" s="122" t="s">
        <v>2353</v>
      </c>
    </row>
    <row r="178" spans="27:33" x14ac:dyDescent="0.35">
      <c r="AA178" s="10" t="s">
        <v>1085</v>
      </c>
      <c r="AB178" s="10" t="s">
        <v>399</v>
      </c>
      <c r="AC178" s="10" t="s">
        <v>413</v>
      </c>
      <c r="AD178" s="110" t="s">
        <v>413</v>
      </c>
      <c r="AE178" s="3" t="s">
        <v>413</v>
      </c>
      <c r="AF178" s="124"/>
      <c r="AG178" s="122" t="s">
        <v>1636</v>
      </c>
    </row>
    <row r="179" spans="27:33" x14ac:dyDescent="0.35">
      <c r="AA179" s="10" t="s">
        <v>1086</v>
      </c>
      <c r="AB179" s="10" t="s">
        <v>184</v>
      </c>
      <c r="AC179" s="10" t="s">
        <v>1474</v>
      </c>
      <c r="AD179" s="111" t="s">
        <v>1461</v>
      </c>
      <c r="AE179" s="27" t="s">
        <v>2517</v>
      </c>
      <c r="AF179" s="124">
        <v>18</v>
      </c>
      <c r="AG179" s="122" t="s">
        <v>2353</v>
      </c>
    </row>
    <row r="180" spans="27:33" x14ac:dyDescent="0.35">
      <c r="AA180" s="10" t="s">
        <v>1086</v>
      </c>
      <c r="AB180" s="10" t="s">
        <v>183</v>
      </c>
      <c r="AC180" s="10" t="s">
        <v>914</v>
      </c>
      <c r="AD180" s="111" t="s">
        <v>1153</v>
      </c>
      <c r="AE180" s="27" t="s">
        <v>2574</v>
      </c>
      <c r="AF180" s="124">
        <v>14</v>
      </c>
      <c r="AG180" s="122" t="s">
        <v>2353</v>
      </c>
    </row>
    <row r="181" spans="27:33" x14ac:dyDescent="0.35">
      <c r="AA181" s="10" t="s">
        <v>1086</v>
      </c>
      <c r="AB181" s="10" t="s">
        <v>182</v>
      </c>
      <c r="AC181" s="10" t="s">
        <v>2608</v>
      </c>
      <c r="AD181" s="111" t="s">
        <v>2794</v>
      </c>
      <c r="AE181" s="27" t="s">
        <v>2524</v>
      </c>
      <c r="AF181" s="124">
        <v>14</v>
      </c>
      <c r="AG181" s="122" t="s">
        <v>2353</v>
      </c>
    </row>
    <row r="182" spans="27:33" x14ac:dyDescent="0.35">
      <c r="AA182" s="10" t="s">
        <v>1086</v>
      </c>
      <c r="AB182" s="10" t="s">
        <v>396</v>
      </c>
      <c r="AC182" s="10" t="s">
        <v>413</v>
      </c>
      <c r="AD182" s="110" t="s">
        <v>413</v>
      </c>
      <c r="AE182" s="3" t="s">
        <v>413</v>
      </c>
      <c r="AF182" s="124"/>
      <c r="AG182" s="122" t="s">
        <v>1636</v>
      </c>
    </row>
    <row r="183" spans="27:33" x14ac:dyDescent="0.35">
      <c r="AA183" s="10" t="s">
        <v>1089</v>
      </c>
      <c r="AB183" s="10" t="s">
        <v>187</v>
      </c>
      <c r="AC183" s="10" t="s">
        <v>413</v>
      </c>
      <c r="AD183" s="110" t="s">
        <v>413</v>
      </c>
      <c r="AE183" s="3" t="s">
        <v>413</v>
      </c>
      <c r="AF183" s="124"/>
      <c r="AG183" s="122" t="s">
        <v>1636</v>
      </c>
    </row>
    <row r="184" spans="27:33" x14ac:dyDescent="0.35">
      <c r="AA184" s="10" t="s">
        <v>1089</v>
      </c>
      <c r="AB184" s="10" t="s">
        <v>186</v>
      </c>
      <c r="AC184" s="10" t="s">
        <v>413</v>
      </c>
      <c r="AD184" s="110" t="s">
        <v>413</v>
      </c>
      <c r="AE184" s="3" t="s">
        <v>413</v>
      </c>
      <c r="AF184" s="125"/>
      <c r="AG184" s="122" t="s">
        <v>1636</v>
      </c>
    </row>
    <row r="185" spans="27:33" x14ac:dyDescent="0.35">
      <c r="AA185" s="10" t="s">
        <v>1089</v>
      </c>
      <c r="AB185" s="10" t="s">
        <v>185</v>
      </c>
      <c r="AC185" s="10" t="s">
        <v>413</v>
      </c>
      <c r="AD185" s="110" t="s">
        <v>413</v>
      </c>
      <c r="AE185" s="3" t="s">
        <v>413</v>
      </c>
      <c r="AF185" s="124"/>
      <c r="AG185" s="122" t="s">
        <v>1636</v>
      </c>
    </row>
    <row r="186" spans="27:33" x14ac:dyDescent="0.35">
      <c r="AA186" s="10" t="s">
        <v>1089</v>
      </c>
      <c r="AB186" s="10" t="s">
        <v>393</v>
      </c>
      <c r="AC186" s="10" t="s">
        <v>413</v>
      </c>
      <c r="AD186" s="110" t="s">
        <v>413</v>
      </c>
      <c r="AE186" s="3" t="s">
        <v>413</v>
      </c>
      <c r="AF186" s="124"/>
      <c r="AG186" s="122" t="s">
        <v>1636</v>
      </c>
    </row>
    <row r="187" spans="27:33" x14ac:dyDescent="0.35">
      <c r="AA187" s="10" t="s">
        <v>1091</v>
      </c>
      <c r="AB187" s="10" t="s">
        <v>190</v>
      </c>
      <c r="AC187" s="10" t="s">
        <v>413</v>
      </c>
      <c r="AD187" s="110" t="s">
        <v>413</v>
      </c>
      <c r="AE187" s="3" t="s">
        <v>413</v>
      </c>
      <c r="AF187" s="124"/>
      <c r="AG187" s="122" t="s">
        <v>1636</v>
      </c>
    </row>
    <row r="188" spans="27:33" x14ac:dyDescent="0.35">
      <c r="AA188" s="10" t="s">
        <v>1091</v>
      </c>
      <c r="AB188" s="10" t="s">
        <v>189</v>
      </c>
      <c r="AC188" s="10" t="s">
        <v>413</v>
      </c>
      <c r="AD188" s="110" t="s">
        <v>413</v>
      </c>
      <c r="AE188" s="3" t="s">
        <v>413</v>
      </c>
      <c r="AF188" s="124"/>
      <c r="AG188" s="122" t="s">
        <v>1636</v>
      </c>
    </row>
    <row r="189" spans="27:33" x14ac:dyDescent="0.35">
      <c r="AA189" s="10" t="s">
        <v>1091</v>
      </c>
      <c r="AB189" s="10" t="s">
        <v>188</v>
      </c>
      <c r="AC189" s="10" t="s">
        <v>413</v>
      </c>
      <c r="AD189" s="110" t="s">
        <v>413</v>
      </c>
      <c r="AE189" s="3" t="s">
        <v>413</v>
      </c>
      <c r="AF189" s="124"/>
      <c r="AG189" s="122" t="s">
        <v>1636</v>
      </c>
    </row>
    <row r="190" spans="27:33" x14ac:dyDescent="0.35">
      <c r="AA190" s="10" t="s">
        <v>1091</v>
      </c>
      <c r="AB190" s="10" t="s">
        <v>390</v>
      </c>
      <c r="AC190" s="10" t="s">
        <v>413</v>
      </c>
      <c r="AD190" s="110" t="s">
        <v>413</v>
      </c>
      <c r="AE190" s="3" t="s">
        <v>413</v>
      </c>
      <c r="AF190" s="124"/>
      <c r="AG190" s="122" t="s">
        <v>1636</v>
      </c>
    </row>
    <row r="191" spans="27:33" x14ac:dyDescent="0.35">
      <c r="AA191" s="10" t="s">
        <v>1092</v>
      </c>
      <c r="AB191" s="10" t="s">
        <v>193</v>
      </c>
      <c r="AC191" s="10" t="s">
        <v>413</v>
      </c>
      <c r="AD191" s="110" t="s">
        <v>413</v>
      </c>
      <c r="AE191" s="3" t="s">
        <v>413</v>
      </c>
      <c r="AF191" s="124"/>
      <c r="AG191" s="122" t="s">
        <v>1636</v>
      </c>
    </row>
    <row r="192" spans="27:33" x14ac:dyDescent="0.35">
      <c r="AA192" s="10" t="s">
        <v>1092</v>
      </c>
      <c r="AB192" s="10" t="s">
        <v>192</v>
      </c>
      <c r="AC192" s="10" t="s">
        <v>413</v>
      </c>
      <c r="AD192" s="110" t="s">
        <v>413</v>
      </c>
      <c r="AE192" s="3" t="s">
        <v>413</v>
      </c>
      <c r="AF192" s="124"/>
      <c r="AG192" s="122" t="s">
        <v>1636</v>
      </c>
    </row>
    <row r="193" spans="27:33" x14ac:dyDescent="0.35">
      <c r="AA193" s="10" t="s">
        <v>1092</v>
      </c>
      <c r="AB193" s="10" t="s">
        <v>191</v>
      </c>
      <c r="AC193" s="10" t="s">
        <v>413</v>
      </c>
      <c r="AD193" s="110" t="s">
        <v>413</v>
      </c>
      <c r="AE193" s="3" t="s">
        <v>413</v>
      </c>
      <c r="AF193" s="124"/>
      <c r="AG193" s="122" t="s">
        <v>1636</v>
      </c>
    </row>
    <row r="194" spans="27:33" x14ac:dyDescent="0.35">
      <c r="AA194" s="10" t="s">
        <v>1092</v>
      </c>
      <c r="AB194" s="10" t="s">
        <v>387</v>
      </c>
      <c r="AC194" s="10" t="s">
        <v>413</v>
      </c>
      <c r="AD194" s="110" t="s">
        <v>413</v>
      </c>
      <c r="AE194" s="3" t="s">
        <v>413</v>
      </c>
      <c r="AF194" s="124"/>
      <c r="AG194" s="122" t="s">
        <v>1636</v>
      </c>
    </row>
    <row r="195" spans="27:33" x14ac:dyDescent="0.35">
      <c r="AA195" s="10" t="s">
        <v>1093</v>
      </c>
      <c r="AB195" s="10" t="s">
        <v>68</v>
      </c>
      <c r="AC195" s="10" t="s">
        <v>2608</v>
      </c>
      <c r="AD195" s="111" t="s">
        <v>2794</v>
      </c>
      <c r="AE195" s="3" t="s">
        <v>2524</v>
      </c>
      <c r="AF195" s="124">
        <v>9</v>
      </c>
      <c r="AG195" s="122" t="s">
        <v>2353</v>
      </c>
    </row>
    <row r="196" spans="27:33" x14ac:dyDescent="0.35">
      <c r="AA196" s="10" t="s">
        <v>1093</v>
      </c>
      <c r="AB196" s="10" t="s">
        <v>69</v>
      </c>
      <c r="AC196" s="10" t="s">
        <v>1478</v>
      </c>
      <c r="AD196" s="111" t="s">
        <v>1633</v>
      </c>
      <c r="AE196" s="3" t="s">
        <v>2808</v>
      </c>
      <c r="AF196" s="124">
        <v>11</v>
      </c>
      <c r="AG196" s="122" t="s">
        <v>2353</v>
      </c>
    </row>
    <row r="197" spans="27:33" x14ac:dyDescent="0.35">
      <c r="AA197" s="10" t="s">
        <v>1093</v>
      </c>
      <c r="AB197" s="10" t="s">
        <v>70</v>
      </c>
      <c r="AC197" s="10" t="s">
        <v>1478</v>
      </c>
      <c r="AD197" s="111" t="s">
        <v>1633</v>
      </c>
      <c r="AE197" s="3" t="s">
        <v>2801</v>
      </c>
      <c r="AF197" s="124">
        <v>14</v>
      </c>
      <c r="AG197" s="122" t="s">
        <v>2353</v>
      </c>
    </row>
    <row r="198" spans="27:33" x14ac:dyDescent="0.35">
      <c r="AA198" s="10" t="s">
        <v>1093</v>
      </c>
      <c r="AB198" s="10" t="s">
        <v>362</v>
      </c>
      <c r="AC198" s="10" t="s">
        <v>915</v>
      </c>
      <c r="AD198" s="110" t="s">
        <v>1060</v>
      </c>
      <c r="AE198" s="3" t="s">
        <v>1060</v>
      </c>
      <c r="AF198" s="124">
        <v>4</v>
      </c>
      <c r="AG198" s="122" t="s">
        <v>2353</v>
      </c>
    </row>
    <row r="199" spans="27:33" x14ac:dyDescent="0.35">
      <c r="AA199" s="10" t="s">
        <v>1096</v>
      </c>
      <c r="AB199" s="10" t="s">
        <v>71</v>
      </c>
      <c r="AC199" s="10" t="s">
        <v>1474</v>
      </c>
      <c r="AD199" s="111" t="s">
        <v>1461</v>
      </c>
      <c r="AE199" s="3" t="s">
        <v>2517</v>
      </c>
      <c r="AF199" s="124">
        <v>24</v>
      </c>
      <c r="AG199" s="122" t="s">
        <v>2353</v>
      </c>
    </row>
    <row r="200" spans="27:33" x14ac:dyDescent="0.35">
      <c r="AA200" s="10" t="s">
        <v>1096</v>
      </c>
      <c r="AB200" s="10" t="s">
        <v>72</v>
      </c>
      <c r="AC200" s="10" t="s">
        <v>2608</v>
      </c>
      <c r="AD200" s="111" t="s">
        <v>2797</v>
      </c>
      <c r="AE200" s="3" t="s">
        <v>2585</v>
      </c>
      <c r="AF200" s="124">
        <v>4</v>
      </c>
      <c r="AG200" s="122" t="s">
        <v>2353</v>
      </c>
    </row>
    <row r="201" spans="27:33" x14ac:dyDescent="0.35">
      <c r="AA201" s="10" t="s">
        <v>1096</v>
      </c>
      <c r="AB201" s="10" t="s">
        <v>73</v>
      </c>
      <c r="AC201" s="10" t="s">
        <v>2608</v>
      </c>
      <c r="AD201" s="111" t="s">
        <v>2792</v>
      </c>
      <c r="AE201" s="3" t="s">
        <v>2497</v>
      </c>
      <c r="AF201" s="124">
        <v>4</v>
      </c>
      <c r="AG201" s="122" t="s">
        <v>2353</v>
      </c>
    </row>
    <row r="202" spans="27:33" x14ac:dyDescent="0.35">
      <c r="AA202" s="10" t="s">
        <v>1096</v>
      </c>
      <c r="AB202" s="10" t="s">
        <v>359</v>
      </c>
      <c r="AC202" s="10" t="s">
        <v>837</v>
      </c>
      <c r="AD202" s="110" t="s">
        <v>1117</v>
      </c>
      <c r="AE202" s="3" t="s">
        <v>2977</v>
      </c>
      <c r="AF202" s="124">
        <v>13</v>
      </c>
      <c r="AG202" s="122" t="s">
        <v>2353</v>
      </c>
    </row>
    <row r="203" spans="27:33" x14ac:dyDescent="0.35">
      <c r="AA203" s="10" t="s">
        <v>1098</v>
      </c>
      <c r="AB203" s="10" t="s">
        <v>74</v>
      </c>
      <c r="AC203" s="10" t="s">
        <v>1425</v>
      </c>
      <c r="AD203" s="111" t="s">
        <v>1425</v>
      </c>
      <c r="AE203" s="3" t="s">
        <v>1425</v>
      </c>
      <c r="AF203" s="125">
        <v>29</v>
      </c>
      <c r="AG203" s="122" t="s">
        <v>2353</v>
      </c>
    </row>
    <row r="204" spans="27:33" x14ac:dyDescent="0.35">
      <c r="AA204" s="10" t="s">
        <v>1098</v>
      </c>
      <c r="AB204" s="10" t="s">
        <v>75</v>
      </c>
      <c r="AC204" s="10" t="s">
        <v>413</v>
      </c>
      <c r="AD204" s="111" t="s">
        <v>413</v>
      </c>
      <c r="AE204" s="3" t="s">
        <v>413</v>
      </c>
      <c r="AF204" s="124"/>
      <c r="AG204" s="122" t="s">
        <v>1636</v>
      </c>
    </row>
    <row r="205" spans="27:33" x14ac:dyDescent="0.35">
      <c r="AA205" s="10" t="s">
        <v>1098</v>
      </c>
      <c r="AB205" s="10" t="s">
        <v>76</v>
      </c>
      <c r="AC205" s="10" t="s">
        <v>413</v>
      </c>
      <c r="AD205" s="111" t="s">
        <v>413</v>
      </c>
      <c r="AE205" s="3" t="s">
        <v>413</v>
      </c>
      <c r="AF205" s="124"/>
      <c r="AG205" s="122" t="s">
        <v>1636</v>
      </c>
    </row>
    <row r="206" spans="27:33" x14ac:dyDescent="0.35">
      <c r="AA206" s="10" t="s">
        <v>1098</v>
      </c>
      <c r="AB206" s="10" t="s">
        <v>356</v>
      </c>
      <c r="AC206" s="10" t="s">
        <v>413</v>
      </c>
      <c r="AD206" s="110" t="s">
        <v>413</v>
      </c>
      <c r="AE206" s="3" t="s">
        <v>413</v>
      </c>
      <c r="AF206" s="124"/>
      <c r="AG206" s="122" t="s">
        <v>1636</v>
      </c>
    </row>
    <row r="207" spans="27:33" x14ac:dyDescent="0.35">
      <c r="AA207" s="10" t="s">
        <v>1102</v>
      </c>
      <c r="AB207" s="10" t="s">
        <v>77</v>
      </c>
      <c r="AC207" s="10" t="s">
        <v>837</v>
      </c>
      <c r="AD207" s="111" t="s">
        <v>1117</v>
      </c>
      <c r="AE207" s="3" t="s">
        <v>2978</v>
      </c>
      <c r="AF207" s="124">
        <v>15</v>
      </c>
      <c r="AG207" s="122" t="s">
        <v>2353</v>
      </c>
    </row>
    <row r="208" spans="27:33" x14ac:dyDescent="0.35">
      <c r="AA208" s="10" t="s">
        <v>1102</v>
      </c>
      <c r="AB208" s="10" t="s">
        <v>78</v>
      </c>
      <c r="AC208" s="10" t="s">
        <v>1474</v>
      </c>
      <c r="AD208" s="111" t="s">
        <v>1461</v>
      </c>
      <c r="AE208" s="3" t="s">
        <v>2570</v>
      </c>
      <c r="AF208" s="124">
        <v>21</v>
      </c>
      <c r="AG208" s="122" t="s">
        <v>2353</v>
      </c>
    </row>
    <row r="209" spans="27:33" x14ac:dyDescent="0.35">
      <c r="AA209" s="10" t="s">
        <v>1102</v>
      </c>
      <c r="AB209" s="10" t="s">
        <v>79</v>
      </c>
      <c r="AC209" s="10" t="s">
        <v>1720</v>
      </c>
      <c r="AD209" s="111" t="s">
        <v>1645</v>
      </c>
      <c r="AE209" s="3" t="s">
        <v>2587</v>
      </c>
      <c r="AF209" s="124">
        <v>13</v>
      </c>
      <c r="AG209" s="122" t="s">
        <v>2353</v>
      </c>
    </row>
    <row r="210" spans="27:33" x14ac:dyDescent="0.35">
      <c r="AA210" s="10" t="s">
        <v>1102</v>
      </c>
      <c r="AB210" s="10" t="s">
        <v>353</v>
      </c>
      <c r="AC210" s="10" t="s">
        <v>413</v>
      </c>
      <c r="AD210" s="110" t="s">
        <v>413</v>
      </c>
      <c r="AE210" s="3" t="s">
        <v>413</v>
      </c>
      <c r="AF210" s="124"/>
      <c r="AG210" s="122" t="s">
        <v>1636</v>
      </c>
    </row>
    <row r="211" spans="27:33" x14ac:dyDescent="0.35">
      <c r="AA211" s="10" t="s">
        <v>1103</v>
      </c>
      <c r="AB211" s="10" t="s">
        <v>80</v>
      </c>
      <c r="AC211" s="10" t="s">
        <v>1476</v>
      </c>
      <c r="AD211" s="111" t="s">
        <v>1465</v>
      </c>
      <c r="AE211" s="3" t="s">
        <v>2563</v>
      </c>
      <c r="AF211" s="125">
        <v>42</v>
      </c>
      <c r="AG211" s="122" t="s">
        <v>2353</v>
      </c>
    </row>
    <row r="212" spans="27:33" x14ac:dyDescent="0.35">
      <c r="AA212" s="10" t="s">
        <v>1103</v>
      </c>
      <c r="AB212" s="10" t="s">
        <v>81</v>
      </c>
      <c r="AC212" s="10" t="s">
        <v>819</v>
      </c>
      <c r="AD212" s="111" t="s">
        <v>2979</v>
      </c>
      <c r="AE212" s="3" t="s">
        <v>2979</v>
      </c>
      <c r="AF212" s="124">
        <v>6</v>
      </c>
      <c r="AG212" s="122" t="s">
        <v>2353</v>
      </c>
    </row>
    <row r="213" spans="27:33" x14ac:dyDescent="0.35">
      <c r="AA213" s="10" t="s">
        <v>1103</v>
      </c>
      <c r="AB213" s="10" t="s">
        <v>82</v>
      </c>
      <c r="AC213" s="10" t="s">
        <v>413</v>
      </c>
      <c r="AD213" s="111" t="s">
        <v>413</v>
      </c>
      <c r="AE213" s="3" t="s">
        <v>413</v>
      </c>
      <c r="AF213" s="124"/>
      <c r="AG213" s="122" t="s">
        <v>1636</v>
      </c>
    </row>
    <row r="214" spans="27:33" x14ac:dyDescent="0.35">
      <c r="AA214" s="10" t="s">
        <v>1103</v>
      </c>
      <c r="AB214" s="10" t="s">
        <v>350</v>
      </c>
      <c r="AC214" s="10" t="s">
        <v>413</v>
      </c>
      <c r="AD214" s="110" t="s">
        <v>413</v>
      </c>
      <c r="AE214" s="3" t="s">
        <v>413</v>
      </c>
      <c r="AF214" s="124"/>
      <c r="AG214" s="122" t="s">
        <v>1636</v>
      </c>
    </row>
    <row r="215" spans="27:33" x14ac:dyDescent="0.35">
      <c r="AA215" s="10" t="s">
        <v>1105</v>
      </c>
      <c r="AB215" s="10" t="s">
        <v>83</v>
      </c>
      <c r="AC215" s="10" t="s">
        <v>830</v>
      </c>
      <c r="AD215" s="111" t="s">
        <v>1073</v>
      </c>
      <c r="AE215" s="3" t="s">
        <v>2980</v>
      </c>
      <c r="AF215" s="124">
        <v>32</v>
      </c>
      <c r="AG215" s="122" t="s">
        <v>2353</v>
      </c>
    </row>
    <row r="216" spans="27:33" x14ac:dyDescent="0.35">
      <c r="AA216" s="10" t="s">
        <v>1105</v>
      </c>
      <c r="AB216" s="10" t="s">
        <v>84</v>
      </c>
      <c r="AC216" s="10" t="s">
        <v>830</v>
      </c>
      <c r="AD216" s="111" t="s">
        <v>1073</v>
      </c>
      <c r="AE216" s="3" t="s">
        <v>2981</v>
      </c>
      <c r="AF216" s="124">
        <v>17</v>
      </c>
      <c r="AG216" s="122" t="s">
        <v>2353</v>
      </c>
    </row>
    <row r="217" spans="27:33" x14ac:dyDescent="0.35">
      <c r="AA217" s="10" t="s">
        <v>1105</v>
      </c>
      <c r="AB217" s="10" t="s">
        <v>85</v>
      </c>
      <c r="AC217" s="10" t="s">
        <v>413</v>
      </c>
      <c r="AD217" s="111" t="s">
        <v>413</v>
      </c>
      <c r="AE217" s="3" t="s">
        <v>413</v>
      </c>
      <c r="AF217" s="124"/>
      <c r="AG217" s="122" t="s">
        <v>1636</v>
      </c>
    </row>
    <row r="218" spans="27:33" x14ac:dyDescent="0.35">
      <c r="AA218" s="10" t="s">
        <v>1105</v>
      </c>
      <c r="AB218" s="10" t="s">
        <v>347</v>
      </c>
      <c r="AC218" s="10" t="s">
        <v>413</v>
      </c>
      <c r="AD218" s="110" t="s">
        <v>413</v>
      </c>
      <c r="AE218" s="3" t="s">
        <v>413</v>
      </c>
      <c r="AF218" s="124"/>
      <c r="AG218" s="122" t="s">
        <v>1636</v>
      </c>
    </row>
    <row r="219" spans="27:33" x14ac:dyDescent="0.35">
      <c r="AA219" s="10" t="s">
        <v>1107</v>
      </c>
      <c r="AB219" s="10" t="s">
        <v>86</v>
      </c>
      <c r="AC219" s="10" t="s">
        <v>413</v>
      </c>
      <c r="AD219" s="111" t="s">
        <v>413</v>
      </c>
      <c r="AE219" s="3" t="s">
        <v>413</v>
      </c>
      <c r="AF219" s="124"/>
      <c r="AG219" s="122" t="s">
        <v>1636</v>
      </c>
    </row>
    <row r="220" spans="27:33" x14ac:dyDescent="0.35">
      <c r="AA220" s="10" t="s">
        <v>1107</v>
      </c>
      <c r="AB220" s="10" t="s">
        <v>87</v>
      </c>
      <c r="AC220" s="10" t="s">
        <v>413</v>
      </c>
      <c r="AD220" s="111" t="s">
        <v>413</v>
      </c>
      <c r="AE220" s="3" t="s">
        <v>413</v>
      </c>
      <c r="AF220" s="124"/>
      <c r="AG220" s="122" t="s">
        <v>1636</v>
      </c>
    </row>
    <row r="221" spans="27:33" x14ac:dyDescent="0.35">
      <c r="AA221" s="10" t="s">
        <v>1107</v>
      </c>
      <c r="AB221" s="10" t="s">
        <v>88</v>
      </c>
      <c r="AC221" s="10" t="s">
        <v>413</v>
      </c>
      <c r="AD221" s="111" t="s">
        <v>413</v>
      </c>
      <c r="AE221" s="3" t="s">
        <v>413</v>
      </c>
      <c r="AF221" s="124"/>
      <c r="AG221" s="122" t="s">
        <v>1636</v>
      </c>
    </row>
    <row r="222" spans="27:33" x14ac:dyDescent="0.35">
      <c r="AA222" s="10" t="s">
        <v>1107</v>
      </c>
      <c r="AB222" s="10" t="s">
        <v>344</v>
      </c>
      <c r="AC222" s="10" t="s">
        <v>413</v>
      </c>
      <c r="AD222" s="110" t="s">
        <v>413</v>
      </c>
      <c r="AE222" s="3" t="s">
        <v>413</v>
      </c>
      <c r="AF222" s="124"/>
      <c r="AG222" s="122" t="s">
        <v>1636</v>
      </c>
    </row>
    <row r="223" spans="27:33" x14ac:dyDescent="0.35">
      <c r="AA223" s="10" t="s">
        <v>1109</v>
      </c>
      <c r="AB223" s="10" t="s">
        <v>89</v>
      </c>
      <c r="AC223" s="10" t="s">
        <v>413</v>
      </c>
      <c r="AD223" s="111" t="s">
        <v>413</v>
      </c>
      <c r="AE223" s="3" t="s">
        <v>413</v>
      </c>
      <c r="AF223" s="124"/>
      <c r="AG223" s="122" t="s">
        <v>1636</v>
      </c>
    </row>
    <row r="224" spans="27:33" x14ac:dyDescent="0.35">
      <c r="AA224" s="10" t="s">
        <v>1109</v>
      </c>
      <c r="AB224" s="10" t="s">
        <v>90</v>
      </c>
      <c r="AC224" s="10" t="s">
        <v>413</v>
      </c>
      <c r="AD224" s="111" t="s">
        <v>413</v>
      </c>
      <c r="AE224" s="3" t="s">
        <v>413</v>
      </c>
      <c r="AF224" s="124"/>
      <c r="AG224" s="122" t="s">
        <v>1636</v>
      </c>
    </row>
    <row r="225" spans="27:33" x14ac:dyDescent="0.35">
      <c r="AA225" s="10" t="s">
        <v>1109</v>
      </c>
      <c r="AB225" s="10" t="s">
        <v>91</v>
      </c>
      <c r="AC225" s="10" t="s">
        <v>413</v>
      </c>
      <c r="AD225" s="111" t="s">
        <v>413</v>
      </c>
      <c r="AE225" s="3" t="s">
        <v>413</v>
      </c>
      <c r="AF225" s="124"/>
      <c r="AG225" s="122" t="s">
        <v>1636</v>
      </c>
    </row>
    <row r="226" spans="27:33" x14ac:dyDescent="0.35">
      <c r="AA226" s="10" t="s">
        <v>1112</v>
      </c>
      <c r="AB226" s="10" t="s">
        <v>92</v>
      </c>
      <c r="AC226" s="10" t="s">
        <v>413</v>
      </c>
      <c r="AD226" s="111" t="s">
        <v>413</v>
      </c>
      <c r="AE226" s="3" t="s">
        <v>413</v>
      </c>
      <c r="AF226" s="124"/>
      <c r="AG226" s="122" t="s">
        <v>1636</v>
      </c>
    </row>
    <row r="227" spans="27:33" x14ac:dyDescent="0.35">
      <c r="AA227" s="10" t="s">
        <v>1112</v>
      </c>
      <c r="AB227" s="10" t="s">
        <v>93</v>
      </c>
      <c r="AC227" s="10" t="s">
        <v>413</v>
      </c>
      <c r="AD227" s="111" t="s">
        <v>413</v>
      </c>
      <c r="AE227" s="3" t="s">
        <v>413</v>
      </c>
      <c r="AF227" s="124"/>
      <c r="AG227" s="122" t="s">
        <v>1636</v>
      </c>
    </row>
    <row r="228" spans="27:33" x14ac:dyDescent="0.35">
      <c r="AA228" s="10" t="s">
        <v>1112</v>
      </c>
      <c r="AB228" s="10" t="s">
        <v>94</v>
      </c>
      <c r="AC228" s="10" t="s">
        <v>413</v>
      </c>
      <c r="AD228" s="111" t="s">
        <v>413</v>
      </c>
      <c r="AE228" s="3" t="s">
        <v>413</v>
      </c>
      <c r="AF228" s="124"/>
      <c r="AG228" s="122" t="s">
        <v>1636</v>
      </c>
    </row>
    <row r="229" spans="27:33" x14ac:dyDescent="0.35">
      <c r="AA229" s="10" t="s">
        <v>1112</v>
      </c>
      <c r="AB229" s="10" t="s">
        <v>380</v>
      </c>
      <c r="AC229" s="10" t="s">
        <v>413</v>
      </c>
      <c r="AD229" s="110" t="s">
        <v>413</v>
      </c>
      <c r="AE229" s="3" t="s">
        <v>413</v>
      </c>
      <c r="AF229" s="124"/>
      <c r="AG229" s="122" t="s">
        <v>1636</v>
      </c>
    </row>
    <row r="230" spans="27:33" x14ac:dyDescent="0.35">
      <c r="AA230" s="41" t="s">
        <v>1112</v>
      </c>
      <c r="AB230" s="41" t="s">
        <v>877</v>
      </c>
      <c r="AC230" s="41" t="s">
        <v>413</v>
      </c>
      <c r="AD230" s="112" t="s">
        <v>413</v>
      </c>
      <c r="AE230" s="3" t="s">
        <v>413</v>
      </c>
      <c r="AF230" s="125"/>
      <c r="AG230" s="122" t="s">
        <v>1636</v>
      </c>
    </row>
    <row r="231" spans="27:33" x14ac:dyDescent="0.35">
      <c r="AA231" s="10" t="s">
        <v>1115</v>
      </c>
      <c r="AB231" s="10" t="s">
        <v>95</v>
      </c>
      <c r="AC231" s="10" t="s">
        <v>413</v>
      </c>
      <c r="AD231" s="111" t="s">
        <v>413</v>
      </c>
      <c r="AE231" s="3" t="s">
        <v>413</v>
      </c>
      <c r="AF231" s="125"/>
      <c r="AG231" s="122" t="s">
        <v>1636</v>
      </c>
    </row>
    <row r="232" spans="27:33" x14ac:dyDescent="0.35">
      <c r="AA232" s="10" t="s">
        <v>1115</v>
      </c>
      <c r="AB232" s="10" t="s">
        <v>96</v>
      </c>
      <c r="AC232" s="10" t="s">
        <v>413</v>
      </c>
      <c r="AD232" s="111" t="s">
        <v>413</v>
      </c>
      <c r="AE232" s="3" t="s">
        <v>413</v>
      </c>
      <c r="AF232" s="125"/>
      <c r="AG232" s="122" t="s">
        <v>1636</v>
      </c>
    </row>
    <row r="233" spans="27:33" x14ac:dyDescent="0.35">
      <c r="AA233" s="10" t="s">
        <v>1115</v>
      </c>
      <c r="AB233" s="10" t="s">
        <v>97</v>
      </c>
      <c r="AC233" s="10" t="s">
        <v>413</v>
      </c>
      <c r="AD233" s="111" t="s">
        <v>413</v>
      </c>
      <c r="AE233" s="3" t="s">
        <v>413</v>
      </c>
      <c r="AF233" s="124"/>
      <c r="AG233" s="122" t="s">
        <v>1636</v>
      </c>
    </row>
    <row r="234" spans="27:33" x14ac:dyDescent="0.35">
      <c r="AA234" s="10" t="s">
        <v>1115</v>
      </c>
      <c r="AB234" s="10" t="s">
        <v>377</v>
      </c>
      <c r="AC234" s="10" t="s">
        <v>413</v>
      </c>
      <c r="AD234" s="110" t="s">
        <v>413</v>
      </c>
      <c r="AE234" s="3" t="s">
        <v>413</v>
      </c>
      <c r="AF234" s="124"/>
      <c r="AG234" s="122" t="s">
        <v>1636</v>
      </c>
    </row>
    <row r="235" spans="27:33" x14ac:dyDescent="0.35">
      <c r="AA235" s="10" t="s">
        <v>1116</v>
      </c>
      <c r="AB235" s="10" t="s">
        <v>98</v>
      </c>
      <c r="AC235" s="10" t="s">
        <v>413</v>
      </c>
      <c r="AD235" s="111" t="s">
        <v>413</v>
      </c>
      <c r="AE235" s="3" t="s">
        <v>413</v>
      </c>
      <c r="AF235" s="125"/>
      <c r="AG235" s="122" t="s">
        <v>1636</v>
      </c>
    </row>
    <row r="236" spans="27:33" x14ac:dyDescent="0.35">
      <c r="AA236" s="10" t="s">
        <v>1116</v>
      </c>
      <c r="AB236" s="10" t="s">
        <v>99</v>
      </c>
      <c r="AC236" s="10" t="s">
        <v>413</v>
      </c>
      <c r="AD236" s="111" t="s">
        <v>413</v>
      </c>
      <c r="AE236" s="3" t="s">
        <v>413</v>
      </c>
      <c r="AF236" s="125"/>
      <c r="AG236" s="122" t="s">
        <v>1636</v>
      </c>
    </row>
    <row r="237" spans="27:33" x14ac:dyDescent="0.35">
      <c r="AA237" s="10" t="s">
        <v>1116</v>
      </c>
      <c r="AB237" s="10" t="s">
        <v>100</v>
      </c>
      <c r="AC237" s="10" t="s">
        <v>413</v>
      </c>
      <c r="AD237" s="111" t="s">
        <v>413</v>
      </c>
      <c r="AE237" s="3" t="s">
        <v>413</v>
      </c>
      <c r="AF237" s="125"/>
      <c r="AG237" s="122" t="s">
        <v>1636</v>
      </c>
    </row>
    <row r="238" spans="27:33" x14ac:dyDescent="0.35">
      <c r="AA238" s="10" t="s">
        <v>1116</v>
      </c>
      <c r="AB238" s="10" t="s">
        <v>374</v>
      </c>
      <c r="AC238" s="10" t="s">
        <v>413</v>
      </c>
      <c r="AD238" s="110" t="s">
        <v>413</v>
      </c>
      <c r="AE238" s="3" t="s">
        <v>413</v>
      </c>
      <c r="AF238" s="124"/>
      <c r="AG238" s="122" t="s">
        <v>1636</v>
      </c>
    </row>
    <row r="239" spans="27:33" x14ac:dyDescent="0.35">
      <c r="AA239" s="10" t="s">
        <v>1118</v>
      </c>
      <c r="AB239" s="10" t="s">
        <v>101</v>
      </c>
      <c r="AC239" s="10" t="s">
        <v>413</v>
      </c>
      <c r="AD239" s="111" t="s">
        <v>413</v>
      </c>
      <c r="AE239" s="3" t="s">
        <v>413</v>
      </c>
      <c r="AF239" s="124"/>
      <c r="AG239" s="122" t="s">
        <v>1636</v>
      </c>
    </row>
    <row r="240" spans="27:33" x14ac:dyDescent="0.35">
      <c r="AA240" s="10" t="s">
        <v>1118</v>
      </c>
      <c r="AB240" s="10" t="s">
        <v>102</v>
      </c>
      <c r="AC240" s="10" t="s">
        <v>413</v>
      </c>
      <c r="AD240" s="111" t="s">
        <v>413</v>
      </c>
      <c r="AE240" s="3" t="s">
        <v>413</v>
      </c>
      <c r="AF240" s="124"/>
      <c r="AG240" s="122" t="s">
        <v>1636</v>
      </c>
    </row>
    <row r="241" spans="27:33" x14ac:dyDescent="0.35">
      <c r="AA241" s="10" t="s">
        <v>1118</v>
      </c>
      <c r="AB241" s="10" t="s">
        <v>103</v>
      </c>
      <c r="AC241" s="10" t="s">
        <v>413</v>
      </c>
      <c r="AD241" s="111" t="s">
        <v>413</v>
      </c>
      <c r="AE241" s="3" t="s">
        <v>413</v>
      </c>
      <c r="AF241" s="124"/>
      <c r="AG241" s="122" t="s">
        <v>1636</v>
      </c>
    </row>
    <row r="242" spans="27:33" x14ac:dyDescent="0.35">
      <c r="AA242" s="10" t="s">
        <v>1118</v>
      </c>
      <c r="AB242" s="10" t="s">
        <v>371</v>
      </c>
      <c r="AC242" s="10" t="s">
        <v>413</v>
      </c>
      <c r="AD242" s="110" t="s">
        <v>413</v>
      </c>
      <c r="AE242" s="3" t="s">
        <v>413</v>
      </c>
      <c r="AF242" s="124"/>
      <c r="AG242" s="122" t="s">
        <v>1636</v>
      </c>
    </row>
    <row r="243" spans="27:33" x14ac:dyDescent="0.35">
      <c r="AA243" s="10" t="s">
        <v>1120</v>
      </c>
      <c r="AB243" s="10" t="s">
        <v>104</v>
      </c>
      <c r="AC243" s="10" t="s">
        <v>413</v>
      </c>
      <c r="AD243" s="111" t="s">
        <v>413</v>
      </c>
      <c r="AE243" s="3" t="s">
        <v>413</v>
      </c>
      <c r="AF243" s="124"/>
      <c r="AG243" s="122" t="s">
        <v>1636</v>
      </c>
    </row>
    <row r="244" spans="27:33" x14ac:dyDescent="0.35">
      <c r="AA244" s="10" t="s">
        <v>1120</v>
      </c>
      <c r="AB244" s="10" t="s">
        <v>105</v>
      </c>
      <c r="AC244" s="10" t="s">
        <v>413</v>
      </c>
      <c r="AD244" s="111" t="s">
        <v>413</v>
      </c>
      <c r="AE244" s="3" t="s">
        <v>413</v>
      </c>
      <c r="AF244" s="124"/>
      <c r="AG244" s="122" t="s">
        <v>1636</v>
      </c>
    </row>
    <row r="245" spans="27:33" x14ac:dyDescent="0.35">
      <c r="AA245" s="10" t="s">
        <v>1120</v>
      </c>
      <c r="AB245" s="10" t="s">
        <v>106</v>
      </c>
      <c r="AC245" s="10" t="s">
        <v>413</v>
      </c>
      <c r="AD245" s="111" t="s">
        <v>413</v>
      </c>
      <c r="AE245" s="3" t="s">
        <v>413</v>
      </c>
      <c r="AF245" s="124"/>
      <c r="AG245" s="122" t="s">
        <v>1636</v>
      </c>
    </row>
    <row r="246" spans="27:33" x14ac:dyDescent="0.35">
      <c r="AA246" s="10" t="s">
        <v>1120</v>
      </c>
      <c r="AB246" s="10" t="s">
        <v>368</v>
      </c>
      <c r="AC246" s="10" t="s">
        <v>413</v>
      </c>
      <c r="AD246" s="110" t="s">
        <v>413</v>
      </c>
      <c r="AE246" s="3" t="s">
        <v>413</v>
      </c>
      <c r="AF246" s="124"/>
      <c r="AG246" s="122" t="s">
        <v>1636</v>
      </c>
    </row>
    <row r="247" spans="27:33" x14ac:dyDescent="0.35">
      <c r="AA247" s="10" t="s">
        <v>1121</v>
      </c>
      <c r="AB247" s="10" t="s">
        <v>107</v>
      </c>
      <c r="AC247" s="10" t="s">
        <v>413</v>
      </c>
      <c r="AD247" s="111" t="s">
        <v>413</v>
      </c>
      <c r="AE247" s="3" t="s">
        <v>413</v>
      </c>
      <c r="AF247" s="124"/>
      <c r="AG247" s="122" t="s">
        <v>1636</v>
      </c>
    </row>
    <row r="248" spans="27:33" x14ac:dyDescent="0.35">
      <c r="AA248" s="10" t="s">
        <v>1121</v>
      </c>
      <c r="AB248" s="10" t="s">
        <v>108</v>
      </c>
      <c r="AC248" s="10" t="s">
        <v>413</v>
      </c>
      <c r="AD248" s="111" t="s">
        <v>413</v>
      </c>
      <c r="AE248" s="3" t="s">
        <v>413</v>
      </c>
      <c r="AF248" s="125"/>
      <c r="AG248" s="122" t="s">
        <v>1636</v>
      </c>
    </row>
    <row r="249" spans="27:33" x14ac:dyDescent="0.35">
      <c r="AA249" s="10" t="s">
        <v>1121</v>
      </c>
      <c r="AB249" s="10" t="s">
        <v>109</v>
      </c>
      <c r="AC249" s="10" t="s">
        <v>413</v>
      </c>
      <c r="AD249" s="111" t="s">
        <v>413</v>
      </c>
      <c r="AE249" s="3" t="s">
        <v>413</v>
      </c>
      <c r="AF249" s="125"/>
      <c r="AG249" s="122" t="s">
        <v>1636</v>
      </c>
    </row>
    <row r="250" spans="27:33" x14ac:dyDescent="0.35">
      <c r="AA250" s="10" t="s">
        <v>1121</v>
      </c>
      <c r="AB250" s="10" t="s">
        <v>365</v>
      </c>
      <c r="AC250" s="10" t="s">
        <v>413</v>
      </c>
      <c r="AD250" s="110" t="s">
        <v>413</v>
      </c>
      <c r="AE250" s="3" t="s">
        <v>413</v>
      </c>
      <c r="AF250" s="124"/>
      <c r="AG250" s="122" t="s">
        <v>1636</v>
      </c>
    </row>
    <row r="251" spans="27:33" x14ac:dyDescent="0.35">
      <c r="AA251" s="10" t="s">
        <v>1123</v>
      </c>
      <c r="AB251" s="10" t="s">
        <v>110</v>
      </c>
      <c r="AC251" s="10" t="s">
        <v>914</v>
      </c>
      <c r="AD251" s="111" t="s">
        <v>1153</v>
      </c>
      <c r="AE251" s="3" t="s">
        <v>2982</v>
      </c>
      <c r="AF251" s="124">
        <v>23</v>
      </c>
      <c r="AG251" s="122" t="s">
        <v>2353</v>
      </c>
    </row>
    <row r="252" spans="27:33" x14ac:dyDescent="0.35">
      <c r="AA252" s="10" t="s">
        <v>1123</v>
      </c>
      <c r="AB252" s="10" t="s">
        <v>111</v>
      </c>
      <c r="AC252" s="10" t="s">
        <v>1424</v>
      </c>
      <c r="AD252" s="111" t="s">
        <v>1457</v>
      </c>
      <c r="AE252" s="3" t="s">
        <v>2588</v>
      </c>
      <c r="AF252" s="124">
        <v>26</v>
      </c>
      <c r="AG252" s="122" t="s">
        <v>2353</v>
      </c>
    </row>
    <row r="253" spans="27:33" x14ac:dyDescent="0.35">
      <c r="AA253" s="10" t="s">
        <v>1123</v>
      </c>
      <c r="AB253" s="10" t="s">
        <v>112</v>
      </c>
      <c r="AC253" s="10" t="s">
        <v>413</v>
      </c>
      <c r="AD253" s="111" t="s">
        <v>413</v>
      </c>
      <c r="AE253" s="3" t="s">
        <v>413</v>
      </c>
      <c r="AF253" s="124"/>
      <c r="AG253" s="122" t="s">
        <v>1636</v>
      </c>
    </row>
    <row r="254" spans="27:33" x14ac:dyDescent="0.35">
      <c r="AA254" s="10" t="s">
        <v>1123</v>
      </c>
      <c r="AB254" s="10" t="s">
        <v>404</v>
      </c>
      <c r="AC254" s="10" t="s">
        <v>413</v>
      </c>
      <c r="AD254" s="110" t="s">
        <v>413</v>
      </c>
      <c r="AE254" s="3" t="s">
        <v>413</v>
      </c>
      <c r="AF254" s="124"/>
      <c r="AG254" s="122" t="s">
        <v>1636</v>
      </c>
    </row>
    <row r="255" spans="27:33" x14ac:dyDescent="0.35">
      <c r="AA255" s="10" t="s">
        <v>1125</v>
      </c>
      <c r="AB255" s="10" t="s">
        <v>113</v>
      </c>
      <c r="AC255" s="10" t="s">
        <v>822</v>
      </c>
      <c r="AD255" s="111" t="s">
        <v>1666</v>
      </c>
      <c r="AE255" s="3" t="s">
        <v>2972</v>
      </c>
      <c r="AF255" s="124">
        <v>15</v>
      </c>
      <c r="AG255" s="122" t="s">
        <v>2353</v>
      </c>
    </row>
    <row r="256" spans="27:33" x14ac:dyDescent="0.35">
      <c r="AA256" s="10" t="s">
        <v>1125</v>
      </c>
      <c r="AB256" s="10" t="s">
        <v>114</v>
      </c>
      <c r="AC256" s="10" t="s">
        <v>829</v>
      </c>
      <c r="AD256" s="111" t="s">
        <v>1070</v>
      </c>
      <c r="AE256" s="3" t="s">
        <v>2983</v>
      </c>
      <c r="AF256" s="125">
        <v>19</v>
      </c>
      <c r="AG256" s="122" t="s">
        <v>2353</v>
      </c>
    </row>
    <row r="257" spans="27:33" x14ac:dyDescent="0.35">
      <c r="AA257" s="10" t="s">
        <v>1125</v>
      </c>
      <c r="AB257" s="10" t="s">
        <v>115</v>
      </c>
      <c r="AC257" s="10" t="s">
        <v>837</v>
      </c>
      <c r="AD257" s="111" t="s">
        <v>1138</v>
      </c>
      <c r="AE257" s="3" t="s">
        <v>2984</v>
      </c>
      <c r="AF257" s="124">
        <v>15</v>
      </c>
      <c r="AG257" s="122" t="s">
        <v>2353</v>
      </c>
    </row>
    <row r="258" spans="27:33" x14ac:dyDescent="0.35">
      <c r="AA258" s="10" t="s">
        <v>1125</v>
      </c>
      <c r="AB258" s="10" t="s">
        <v>401</v>
      </c>
      <c r="AC258" s="10" t="s">
        <v>413</v>
      </c>
      <c r="AD258" s="110" t="s">
        <v>413</v>
      </c>
      <c r="AE258" s="3" t="s">
        <v>413</v>
      </c>
      <c r="AF258" s="124"/>
      <c r="AG258" s="122" t="s">
        <v>1636</v>
      </c>
    </row>
    <row r="259" spans="27:33" x14ac:dyDescent="0.35">
      <c r="AA259" s="10" t="s">
        <v>1126</v>
      </c>
      <c r="AB259" s="10" t="s">
        <v>116</v>
      </c>
      <c r="AC259" s="10" t="s">
        <v>914</v>
      </c>
      <c r="AD259" s="110" t="s">
        <v>1153</v>
      </c>
      <c r="AE259" s="3" t="s">
        <v>2584</v>
      </c>
      <c r="AF259" s="125">
        <v>4</v>
      </c>
      <c r="AG259" s="122" t="s">
        <v>2353</v>
      </c>
    </row>
    <row r="260" spans="27:33" x14ac:dyDescent="0.35">
      <c r="AA260" s="10" t="s">
        <v>1126</v>
      </c>
      <c r="AB260" s="10" t="s">
        <v>117</v>
      </c>
      <c r="AC260" s="10" t="s">
        <v>914</v>
      </c>
      <c r="AD260" s="110" t="s">
        <v>1153</v>
      </c>
      <c r="AE260" s="3" t="s">
        <v>2600</v>
      </c>
      <c r="AF260" s="124">
        <v>22</v>
      </c>
      <c r="AG260" s="122" t="s">
        <v>2353</v>
      </c>
    </row>
    <row r="261" spans="27:33" x14ac:dyDescent="0.35">
      <c r="AA261" s="10" t="s">
        <v>1126</v>
      </c>
      <c r="AB261" s="10" t="s">
        <v>118</v>
      </c>
      <c r="AC261" s="10" t="s">
        <v>821</v>
      </c>
      <c r="AD261" s="110" t="s">
        <v>1055</v>
      </c>
      <c r="AE261" s="3" t="s">
        <v>2985</v>
      </c>
      <c r="AF261" s="124">
        <v>20</v>
      </c>
      <c r="AG261" s="122" t="s">
        <v>2353</v>
      </c>
    </row>
    <row r="262" spans="27:33" x14ac:dyDescent="0.35">
      <c r="AA262" s="10" t="s">
        <v>1126</v>
      </c>
      <c r="AB262" s="10" t="s">
        <v>398</v>
      </c>
      <c r="AC262" s="10" t="s">
        <v>413</v>
      </c>
      <c r="AD262" s="110" t="s">
        <v>413</v>
      </c>
      <c r="AE262" s="3" t="s">
        <v>413</v>
      </c>
      <c r="AF262" s="124"/>
      <c r="AG262" s="122" t="s">
        <v>1636</v>
      </c>
    </row>
    <row r="263" spans="27:33" x14ac:dyDescent="0.35">
      <c r="AA263" s="10" t="s">
        <v>1129</v>
      </c>
      <c r="AB263" s="10" t="s">
        <v>119</v>
      </c>
      <c r="AC263" s="10" t="s">
        <v>828</v>
      </c>
      <c r="AD263" s="111" t="s">
        <v>1450</v>
      </c>
      <c r="AE263" s="3" t="s">
        <v>2976</v>
      </c>
      <c r="AF263" s="125">
        <v>6</v>
      </c>
      <c r="AG263" s="122" t="s">
        <v>2353</v>
      </c>
    </row>
    <row r="264" spans="27:33" x14ac:dyDescent="0.35">
      <c r="AA264" s="10" t="s">
        <v>1129</v>
      </c>
      <c r="AB264" s="10" t="s">
        <v>120</v>
      </c>
      <c r="AC264" s="10" t="s">
        <v>1477</v>
      </c>
      <c r="AD264" s="111" t="s">
        <v>2033</v>
      </c>
      <c r="AE264" s="3" t="s">
        <v>2986</v>
      </c>
      <c r="AF264" s="124">
        <v>31</v>
      </c>
      <c r="AG264" s="122" t="s">
        <v>2353</v>
      </c>
    </row>
    <row r="265" spans="27:33" x14ac:dyDescent="0.35">
      <c r="AA265" s="10" t="s">
        <v>1129</v>
      </c>
      <c r="AB265" s="10" t="s">
        <v>121</v>
      </c>
      <c r="AC265" s="10" t="s">
        <v>837</v>
      </c>
      <c r="AD265" s="111" t="s">
        <v>1138</v>
      </c>
      <c r="AE265" s="3" t="s">
        <v>2984</v>
      </c>
      <c r="AF265" s="124">
        <v>11</v>
      </c>
      <c r="AG265" s="122" t="s">
        <v>2353</v>
      </c>
    </row>
    <row r="266" spans="27:33" x14ac:dyDescent="0.35">
      <c r="AA266" s="10" t="s">
        <v>1129</v>
      </c>
      <c r="AB266" s="10" t="s">
        <v>395</v>
      </c>
      <c r="AC266" s="10" t="s">
        <v>413</v>
      </c>
      <c r="AD266" s="110" t="s">
        <v>413</v>
      </c>
      <c r="AE266" s="3" t="s">
        <v>413</v>
      </c>
      <c r="AF266" s="124"/>
      <c r="AG266" s="122" t="s">
        <v>1636</v>
      </c>
    </row>
    <row r="267" spans="27:33" x14ac:dyDescent="0.35">
      <c r="AA267" s="10" t="s">
        <v>1131</v>
      </c>
      <c r="AB267" s="10" t="s">
        <v>122</v>
      </c>
      <c r="AC267" s="10" t="s">
        <v>914</v>
      </c>
      <c r="AD267" s="111" t="s">
        <v>1153</v>
      </c>
      <c r="AE267" s="3" t="s">
        <v>2594</v>
      </c>
      <c r="AF267" s="124">
        <v>6</v>
      </c>
      <c r="AG267" s="122" t="s">
        <v>2353</v>
      </c>
    </row>
    <row r="268" spans="27:33" x14ac:dyDescent="0.35">
      <c r="AA268" s="10" t="s">
        <v>1131</v>
      </c>
      <c r="AB268" s="10" t="s">
        <v>123</v>
      </c>
      <c r="AC268" s="10" t="s">
        <v>837</v>
      </c>
      <c r="AD268" s="111" t="s">
        <v>1138</v>
      </c>
      <c r="AE268" s="3" t="s">
        <v>2987</v>
      </c>
      <c r="AF268" s="124">
        <v>23</v>
      </c>
      <c r="AG268" s="122" t="s">
        <v>2353</v>
      </c>
    </row>
    <row r="269" spans="27:33" x14ac:dyDescent="0.35">
      <c r="AA269" s="10" t="s">
        <v>1131</v>
      </c>
      <c r="AB269" s="10" t="s">
        <v>124</v>
      </c>
      <c r="AC269" s="10" t="s">
        <v>914</v>
      </c>
      <c r="AD269" s="111" t="s">
        <v>1153</v>
      </c>
      <c r="AE269" s="3" t="s">
        <v>2584</v>
      </c>
      <c r="AF269" s="124">
        <v>19</v>
      </c>
      <c r="AG269" s="122" t="s">
        <v>2353</v>
      </c>
    </row>
    <row r="270" spans="27:33" x14ac:dyDescent="0.35">
      <c r="AA270" s="10" t="s">
        <v>1131</v>
      </c>
      <c r="AB270" s="10" t="s">
        <v>392</v>
      </c>
      <c r="AC270" s="10" t="s">
        <v>413</v>
      </c>
      <c r="AD270" s="110" t="s">
        <v>413</v>
      </c>
      <c r="AE270" s="3" t="s">
        <v>413</v>
      </c>
      <c r="AF270" s="124"/>
      <c r="AG270" s="122" t="s">
        <v>1636</v>
      </c>
    </row>
    <row r="271" spans="27:33" x14ac:dyDescent="0.35">
      <c r="AA271" s="10" t="s">
        <v>1134</v>
      </c>
      <c r="AB271" s="10" t="s">
        <v>125</v>
      </c>
      <c r="AC271" s="10" t="s">
        <v>1477</v>
      </c>
      <c r="AD271" s="110" t="s">
        <v>2033</v>
      </c>
      <c r="AE271" s="3" t="s">
        <v>2550</v>
      </c>
      <c r="AF271" s="124">
        <v>23</v>
      </c>
      <c r="AG271" s="122" t="s">
        <v>2353</v>
      </c>
    </row>
    <row r="272" spans="27:33" x14ac:dyDescent="0.35">
      <c r="AA272" s="10" t="s">
        <v>1134</v>
      </c>
      <c r="AB272" s="10" t="s">
        <v>126</v>
      </c>
      <c r="AC272" s="10" t="s">
        <v>829</v>
      </c>
      <c r="AD272" s="110" t="s">
        <v>1070</v>
      </c>
      <c r="AE272" s="3" t="s">
        <v>2988</v>
      </c>
      <c r="AF272" s="124">
        <v>17</v>
      </c>
      <c r="AG272" s="122" t="s">
        <v>2353</v>
      </c>
    </row>
    <row r="273" spans="27:33" x14ac:dyDescent="0.35">
      <c r="AA273" s="10" t="s">
        <v>1134</v>
      </c>
      <c r="AB273" s="10" t="s">
        <v>127</v>
      </c>
      <c r="AC273" s="10" t="s">
        <v>914</v>
      </c>
      <c r="AD273" s="110" t="s">
        <v>1153</v>
      </c>
      <c r="AE273" s="3" t="s">
        <v>2594</v>
      </c>
      <c r="AF273" s="124">
        <v>9</v>
      </c>
      <c r="AG273" s="122" t="s">
        <v>2353</v>
      </c>
    </row>
    <row r="274" spans="27:33" x14ac:dyDescent="0.35">
      <c r="AA274" s="10" t="s">
        <v>1134</v>
      </c>
      <c r="AB274" s="10" t="s">
        <v>389</v>
      </c>
      <c r="AC274" s="10" t="s">
        <v>413</v>
      </c>
      <c r="AD274" s="110" t="s">
        <v>413</v>
      </c>
      <c r="AE274" s="3" t="s">
        <v>413</v>
      </c>
      <c r="AF274" s="124"/>
      <c r="AG274" s="122" t="s">
        <v>1636</v>
      </c>
    </row>
    <row r="275" spans="27:33" x14ac:dyDescent="0.35">
      <c r="AA275" s="10" t="s">
        <v>1135</v>
      </c>
      <c r="AB275" s="10" t="s">
        <v>128</v>
      </c>
      <c r="AC275" s="10" t="s">
        <v>413</v>
      </c>
      <c r="AD275" s="110" t="s">
        <v>413</v>
      </c>
      <c r="AE275" s="3" t="s">
        <v>413</v>
      </c>
      <c r="AF275" s="124"/>
      <c r="AG275" s="122" t="s">
        <v>1636</v>
      </c>
    </row>
    <row r="276" spans="27:33" x14ac:dyDescent="0.35">
      <c r="AA276" s="10" t="s">
        <v>1135</v>
      </c>
      <c r="AB276" s="10" t="s">
        <v>129</v>
      </c>
      <c r="AC276" s="10" t="s">
        <v>413</v>
      </c>
      <c r="AD276" s="110" t="s">
        <v>413</v>
      </c>
      <c r="AE276" s="3" t="s">
        <v>413</v>
      </c>
      <c r="AF276" s="124"/>
      <c r="AG276" s="122" t="s">
        <v>1636</v>
      </c>
    </row>
    <row r="277" spans="27:33" x14ac:dyDescent="0.35">
      <c r="AA277" s="10" t="s">
        <v>1135</v>
      </c>
      <c r="AB277" s="10" t="s">
        <v>130</v>
      </c>
      <c r="AC277" s="10" t="s">
        <v>413</v>
      </c>
      <c r="AD277" s="110" t="s">
        <v>413</v>
      </c>
      <c r="AE277" s="3" t="s">
        <v>413</v>
      </c>
      <c r="AF277" s="124"/>
      <c r="AG277" s="122" t="s">
        <v>1636</v>
      </c>
    </row>
    <row r="278" spans="27:33" x14ac:dyDescent="0.35">
      <c r="AA278" s="10" t="s">
        <v>1135</v>
      </c>
      <c r="AB278" s="10" t="s">
        <v>386</v>
      </c>
      <c r="AC278" s="10" t="s">
        <v>413</v>
      </c>
      <c r="AD278" s="110" t="s">
        <v>413</v>
      </c>
      <c r="AE278" s="3" t="s">
        <v>413</v>
      </c>
      <c r="AF278" s="124"/>
      <c r="AG278" s="122" t="s">
        <v>1636</v>
      </c>
    </row>
    <row r="279" spans="27:33" x14ac:dyDescent="0.35">
      <c r="AA279" s="10" t="s">
        <v>1136</v>
      </c>
      <c r="AB279" s="10" t="s">
        <v>7</v>
      </c>
      <c r="AC279" s="10" t="s">
        <v>1424</v>
      </c>
      <c r="AD279" s="111" t="s">
        <v>1462</v>
      </c>
      <c r="AE279" s="3" t="s">
        <v>2301</v>
      </c>
      <c r="AF279" s="124">
        <v>19</v>
      </c>
      <c r="AG279" s="122" t="s">
        <v>2353</v>
      </c>
    </row>
    <row r="280" spans="27:33" x14ac:dyDescent="0.35">
      <c r="AA280" s="10" t="s">
        <v>1136</v>
      </c>
      <c r="AB280" s="10" t="s">
        <v>6</v>
      </c>
      <c r="AC280" s="10" t="s">
        <v>821</v>
      </c>
      <c r="AD280" s="111" t="s">
        <v>1094</v>
      </c>
      <c r="AE280" s="3" t="s">
        <v>2508</v>
      </c>
      <c r="AF280" s="124">
        <v>13</v>
      </c>
      <c r="AG280" s="122" t="s">
        <v>2353</v>
      </c>
    </row>
    <row r="281" spans="27:33" x14ac:dyDescent="0.35">
      <c r="AA281" s="10" t="s">
        <v>1136</v>
      </c>
      <c r="AB281" s="10" t="s">
        <v>5</v>
      </c>
      <c r="AC281" s="10" t="s">
        <v>830</v>
      </c>
      <c r="AD281" s="111" t="s">
        <v>1073</v>
      </c>
      <c r="AE281" s="3" t="s">
        <v>2989</v>
      </c>
      <c r="AF281" s="124">
        <v>11</v>
      </c>
      <c r="AG281" s="122" t="s">
        <v>2353</v>
      </c>
    </row>
    <row r="282" spans="27:33" x14ac:dyDescent="0.35">
      <c r="AA282" s="10" t="s">
        <v>1136</v>
      </c>
      <c r="AB282" s="10" t="s">
        <v>361</v>
      </c>
      <c r="AC282" s="10" t="s">
        <v>822</v>
      </c>
      <c r="AD282" s="110" t="s">
        <v>1054</v>
      </c>
      <c r="AE282" s="3" t="s">
        <v>1054</v>
      </c>
      <c r="AF282" s="124">
        <v>4</v>
      </c>
      <c r="AG282" s="122" t="s">
        <v>2353</v>
      </c>
    </row>
    <row r="283" spans="27:33" x14ac:dyDescent="0.35">
      <c r="AA283" s="10" t="s">
        <v>1139</v>
      </c>
      <c r="AB283" s="10" t="s">
        <v>10</v>
      </c>
      <c r="AC283" s="48" t="s">
        <v>821</v>
      </c>
      <c r="AD283" s="110" t="s">
        <v>1094</v>
      </c>
      <c r="AE283" s="3" t="s">
        <v>2509</v>
      </c>
      <c r="AF283" s="124">
        <v>21</v>
      </c>
      <c r="AG283" s="122" t="s">
        <v>2353</v>
      </c>
    </row>
    <row r="284" spans="27:33" x14ac:dyDescent="0.35">
      <c r="AA284" s="10" t="s">
        <v>1139</v>
      </c>
      <c r="AB284" s="10" t="s">
        <v>9</v>
      </c>
      <c r="AC284" s="48" t="s">
        <v>2609</v>
      </c>
      <c r="AD284" s="110" t="s">
        <v>2030</v>
      </c>
      <c r="AE284" s="3" t="s">
        <v>2543</v>
      </c>
      <c r="AF284" s="124">
        <v>12</v>
      </c>
      <c r="AG284" s="122" t="s">
        <v>2353</v>
      </c>
    </row>
    <row r="285" spans="27:33" x14ac:dyDescent="0.35">
      <c r="AA285" s="10" t="s">
        <v>1139</v>
      </c>
      <c r="AB285" s="10" t="s">
        <v>8</v>
      </c>
      <c r="AC285" s="48" t="s">
        <v>1721</v>
      </c>
      <c r="AD285" s="110" t="s">
        <v>2098</v>
      </c>
      <c r="AE285" s="3" t="s">
        <v>2990</v>
      </c>
      <c r="AF285" s="124">
        <v>16</v>
      </c>
      <c r="AG285" s="122" t="s">
        <v>2353</v>
      </c>
    </row>
    <row r="286" spans="27:33" x14ac:dyDescent="0.35">
      <c r="AA286" s="10" t="s">
        <v>1139</v>
      </c>
      <c r="AB286" s="10" t="s">
        <v>358</v>
      </c>
      <c r="AC286" s="48" t="s">
        <v>413</v>
      </c>
      <c r="AD286" s="110" t="s">
        <v>413</v>
      </c>
      <c r="AE286" s="3" t="s">
        <v>413</v>
      </c>
      <c r="AF286" s="124"/>
      <c r="AG286" s="122" t="s">
        <v>1636</v>
      </c>
    </row>
    <row r="287" spans="27:33" x14ac:dyDescent="0.35">
      <c r="AA287" s="10" t="s">
        <v>1140</v>
      </c>
      <c r="AB287" s="10" t="s">
        <v>13</v>
      </c>
      <c r="AC287" s="48" t="s">
        <v>1721</v>
      </c>
      <c r="AD287" s="110" t="s">
        <v>2098</v>
      </c>
      <c r="AE287" s="3" t="s">
        <v>2991</v>
      </c>
      <c r="AF287" s="124">
        <v>18</v>
      </c>
      <c r="AG287" s="122" t="s">
        <v>2353</v>
      </c>
    </row>
    <row r="288" spans="27:33" x14ac:dyDescent="0.35">
      <c r="AA288" s="10" t="s">
        <v>1140</v>
      </c>
      <c r="AB288" s="10" t="s">
        <v>12</v>
      </c>
      <c r="AC288" s="48" t="s">
        <v>2607</v>
      </c>
      <c r="AD288" s="110" t="s">
        <v>2791</v>
      </c>
      <c r="AE288" s="3" t="s">
        <v>1852</v>
      </c>
      <c r="AF288" s="124">
        <v>8</v>
      </c>
      <c r="AG288" s="122" t="s">
        <v>2353</v>
      </c>
    </row>
    <row r="289" spans="27:33" x14ac:dyDescent="0.35">
      <c r="AA289" s="10" t="s">
        <v>1140</v>
      </c>
      <c r="AB289" s="10" t="s">
        <v>11</v>
      </c>
      <c r="AC289" s="48" t="s">
        <v>915</v>
      </c>
      <c r="AD289" s="110" t="s">
        <v>1100</v>
      </c>
      <c r="AE289" s="3" t="s">
        <v>2560</v>
      </c>
      <c r="AF289" s="124">
        <v>16</v>
      </c>
      <c r="AG289" s="122" t="s">
        <v>2353</v>
      </c>
    </row>
    <row r="290" spans="27:33" x14ac:dyDescent="0.35">
      <c r="AA290" s="10" t="s">
        <v>1140</v>
      </c>
      <c r="AB290" s="10" t="s">
        <v>355</v>
      </c>
      <c r="AC290" s="48" t="s">
        <v>1721</v>
      </c>
      <c r="AD290" s="110" t="s">
        <v>2096</v>
      </c>
      <c r="AE290" s="3" t="s">
        <v>2096</v>
      </c>
      <c r="AF290" s="124">
        <v>4</v>
      </c>
      <c r="AG290" s="122" t="s">
        <v>2353</v>
      </c>
    </row>
    <row r="291" spans="27:33" x14ac:dyDescent="0.35">
      <c r="AA291" s="10" t="s">
        <v>1141</v>
      </c>
      <c r="AB291" s="10" t="s">
        <v>16</v>
      </c>
      <c r="AC291" s="48" t="s">
        <v>822</v>
      </c>
      <c r="AD291" s="110" t="s">
        <v>1054</v>
      </c>
      <c r="AE291" s="3" t="s">
        <v>2545</v>
      </c>
      <c r="AF291" s="124">
        <v>23</v>
      </c>
      <c r="AG291" s="122" t="s">
        <v>2353</v>
      </c>
    </row>
    <row r="292" spans="27:33" x14ac:dyDescent="0.35">
      <c r="AA292" s="10" t="s">
        <v>1141</v>
      </c>
      <c r="AB292" s="10" t="s">
        <v>15</v>
      </c>
      <c r="AC292" s="48" t="s">
        <v>829</v>
      </c>
      <c r="AD292" s="110" t="s">
        <v>1083</v>
      </c>
      <c r="AE292" s="3" t="s">
        <v>2526</v>
      </c>
      <c r="AF292" s="124">
        <v>5</v>
      </c>
      <c r="AG292" s="122" t="s">
        <v>2353</v>
      </c>
    </row>
    <row r="293" spans="27:33" x14ac:dyDescent="0.35">
      <c r="AA293" s="10" t="s">
        <v>1141</v>
      </c>
      <c r="AB293" s="10" t="s">
        <v>14</v>
      </c>
      <c r="AC293" s="48" t="s">
        <v>828</v>
      </c>
      <c r="AD293" s="110" t="s">
        <v>1104</v>
      </c>
      <c r="AE293" s="3" t="s">
        <v>1104</v>
      </c>
      <c r="AF293" s="124">
        <v>4</v>
      </c>
      <c r="AG293" s="122" t="s">
        <v>2353</v>
      </c>
    </row>
    <row r="294" spans="27:33" x14ac:dyDescent="0.35">
      <c r="AA294" s="10" t="s">
        <v>1141</v>
      </c>
      <c r="AB294" s="10" t="s">
        <v>352</v>
      </c>
      <c r="AC294" s="48" t="s">
        <v>837</v>
      </c>
      <c r="AD294" s="110" t="s">
        <v>1117</v>
      </c>
      <c r="AE294" s="3" t="s">
        <v>2992</v>
      </c>
      <c r="AF294" s="124">
        <v>16</v>
      </c>
      <c r="AG294" s="122" t="s">
        <v>2353</v>
      </c>
    </row>
    <row r="295" spans="27:33" x14ac:dyDescent="0.35">
      <c r="AA295" s="10" t="s">
        <v>1142</v>
      </c>
      <c r="AB295" s="10" t="s">
        <v>19</v>
      </c>
      <c r="AC295" s="48" t="s">
        <v>835</v>
      </c>
      <c r="AD295" s="110" t="s">
        <v>1108</v>
      </c>
      <c r="AE295" s="3" t="s">
        <v>1108</v>
      </c>
      <c r="AF295" s="124">
        <v>4</v>
      </c>
      <c r="AG295" s="122" t="s">
        <v>2353</v>
      </c>
    </row>
    <row r="296" spans="27:33" x14ac:dyDescent="0.35">
      <c r="AA296" s="10" t="s">
        <v>1142</v>
      </c>
      <c r="AB296" s="10" t="s">
        <v>18</v>
      </c>
      <c r="AC296" s="48" t="s">
        <v>915</v>
      </c>
      <c r="AD296" s="110" t="s">
        <v>1100</v>
      </c>
      <c r="AE296" s="3" t="s">
        <v>2561</v>
      </c>
      <c r="AF296" s="124">
        <v>15</v>
      </c>
      <c r="AG296" s="122" t="s">
        <v>2353</v>
      </c>
    </row>
    <row r="297" spans="27:33" x14ac:dyDescent="0.35">
      <c r="AA297" s="10" t="s">
        <v>1142</v>
      </c>
      <c r="AB297" s="10" t="s">
        <v>17</v>
      </c>
      <c r="AC297" s="48" t="s">
        <v>920</v>
      </c>
      <c r="AD297" s="110" t="s">
        <v>1137</v>
      </c>
      <c r="AE297" s="3" t="s">
        <v>1137</v>
      </c>
      <c r="AF297" s="124">
        <v>4</v>
      </c>
      <c r="AG297" s="122" t="s">
        <v>2353</v>
      </c>
    </row>
    <row r="298" spans="27:33" x14ac:dyDescent="0.35">
      <c r="AA298" s="10" t="s">
        <v>1142</v>
      </c>
      <c r="AB298" s="10" t="s">
        <v>349</v>
      </c>
      <c r="AC298" s="48" t="s">
        <v>1474</v>
      </c>
      <c r="AD298" s="110" t="s">
        <v>1461</v>
      </c>
      <c r="AE298" s="3" t="s">
        <v>2518</v>
      </c>
      <c r="AF298" s="124">
        <v>22</v>
      </c>
      <c r="AG298" s="122" t="s">
        <v>2353</v>
      </c>
    </row>
    <row r="299" spans="27:33" x14ac:dyDescent="0.35">
      <c r="AA299" s="10" t="s">
        <v>1144</v>
      </c>
      <c r="AB299" s="10" t="s">
        <v>22</v>
      </c>
      <c r="AC299" s="48" t="s">
        <v>1721</v>
      </c>
      <c r="AD299" s="110" t="s">
        <v>2098</v>
      </c>
      <c r="AE299" s="3" t="s">
        <v>2993</v>
      </c>
      <c r="AF299" s="124">
        <v>19</v>
      </c>
      <c r="AG299" s="122" t="s">
        <v>2353</v>
      </c>
    </row>
    <row r="300" spans="27:33" x14ac:dyDescent="0.35">
      <c r="AA300" s="10" t="s">
        <v>1144</v>
      </c>
      <c r="AB300" s="10" t="s">
        <v>21</v>
      </c>
      <c r="AC300" s="48" t="s">
        <v>1721</v>
      </c>
      <c r="AD300" s="110" t="s">
        <v>2098</v>
      </c>
      <c r="AE300" s="3" t="s">
        <v>2994</v>
      </c>
      <c r="AF300" s="124">
        <v>21</v>
      </c>
      <c r="AG300" s="122" t="s">
        <v>2353</v>
      </c>
    </row>
    <row r="301" spans="27:33" x14ac:dyDescent="0.35">
      <c r="AA301" s="10" t="s">
        <v>1144</v>
      </c>
      <c r="AB301" s="10" t="s">
        <v>20</v>
      </c>
      <c r="AC301" s="48" t="s">
        <v>2607</v>
      </c>
      <c r="AD301" s="110" t="s">
        <v>2791</v>
      </c>
      <c r="AE301" s="3" t="s">
        <v>2820</v>
      </c>
      <c r="AF301" s="124">
        <v>7</v>
      </c>
      <c r="AG301" s="122" t="s">
        <v>2353</v>
      </c>
    </row>
    <row r="302" spans="27:33" x14ac:dyDescent="0.35">
      <c r="AA302" s="10" t="s">
        <v>1144</v>
      </c>
      <c r="AB302" s="10" t="s">
        <v>346</v>
      </c>
      <c r="AC302" s="48" t="s">
        <v>413</v>
      </c>
      <c r="AD302" s="110" t="s">
        <v>413</v>
      </c>
      <c r="AE302" s="3" t="s">
        <v>413</v>
      </c>
      <c r="AF302" s="124"/>
      <c r="AG302" s="122" t="s">
        <v>1636</v>
      </c>
    </row>
    <row r="303" spans="27:33" x14ac:dyDescent="0.35">
      <c r="AA303" s="10" t="s">
        <v>1145</v>
      </c>
      <c r="AB303" s="10" t="s">
        <v>25</v>
      </c>
      <c r="AC303" s="48" t="s">
        <v>413</v>
      </c>
      <c r="AD303" s="110" t="s">
        <v>413</v>
      </c>
      <c r="AE303" s="3" t="s">
        <v>413</v>
      </c>
      <c r="AF303" s="124"/>
      <c r="AG303" s="122" t="s">
        <v>1636</v>
      </c>
    </row>
    <row r="304" spans="27:33" x14ac:dyDescent="0.35">
      <c r="AA304" s="10" t="s">
        <v>1145</v>
      </c>
      <c r="AB304" s="10" t="s">
        <v>24</v>
      </c>
      <c r="AC304" s="48" t="s">
        <v>413</v>
      </c>
      <c r="AD304" s="110" t="s">
        <v>413</v>
      </c>
      <c r="AE304" s="3" t="s">
        <v>413</v>
      </c>
      <c r="AF304" s="124"/>
      <c r="AG304" s="122" t="s">
        <v>1636</v>
      </c>
    </row>
    <row r="305" spans="27:33" x14ac:dyDescent="0.35">
      <c r="AA305" s="10" t="s">
        <v>1145</v>
      </c>
      <c r="AB305" s="10" t="s">
        <v>23</v>
      </c>
      <c r="AC305" s="48" t="s">
        <v>413</v>
      </c>
      <c r="AD305" s="110" t="s">
        <v>413</v>
      </c>
      <c r="AE305" s="3" t="s">
        <v>413</v>
      </c>
      <c r="AF305" s="124"/>
      <c r="AG305" s="122" t="s">
        <v>1636</v>
      </c>
    </row>
    <row r="306" spans="27:33" x14ac:dyDescent="0.35">
      <c r="AA306" s="10" t="s">
        <v>1145</v>
      </c>
      <c r="AB306" s="10" t="s">
        <v>343</v>
      </c>
      <c r="AC306" s="48" t="s">
        <v>413</v>
      </c>
      <c r="AD306" s="110" t="s">
        <v>413</v>
      </c>
      <c r="AE306" s="3" t="s">
        <v>413</v>
      </c>
      <c r="AF306" s="124"/>
      <c r="AG306" s="122" t="s">
        <v>1636</v>
      </c>
    </row>
    <row r="307" spans="27:33" x14ac:dyDescent="0.35">
      <c r="AA307" s="10" t="s">
        <v>1147</v>
      </c>
      <c r="AB307" s="10" t="s">
        <v>28</v>
      </c>
      <c r="AC307" s="48" t="s">
        <v>1424</v>
      </c>
      <c r="AD307" s="110" t="s">
        <v>1462</v>
      </c>
      <c r="AE307" s="3" t="s">
        <v>2302</v>
      </c>
      <c r="AF307" s="124">
        <v>15</v>
      </c>
      <c r="AG307" s="122" t="s">
        <v>2353</v>
      </c>
    </row>
    <row r="308" spans="27:33" x14ac:dyDescent="0.35">
      <c r="AA308" s="10" t="s">
        <v>1147</v>
      </c>
      <c r="AB308" s="10" t="s">
        <v>27</v>
      </c>
      <c r="AC308" s="48" t="s">
        <v>1478</v>
      </c>
      <c r="AD308" s="110" t="s">
        <v>1630</v>
      </c>
      <c r="AE308" s="3" t="s">
        <v>2506</v>
      </c>
      <c r="AF308" s="124">
        <v>28</v>
      </c>
      <c r="AG308" s="122" t="s">
        <v>2353</v>
      </c>
    </row>
    <row r="309" spans="27:33" x14ac:dyDescent="0.35">
      <c r="AA309" s="10" t="s">
        <v>1147</v>
      </c>
      <c r="AB309" s="10" t="s">
        <v>26</v>
      </c>
      <c r="AC309" s="48" t="s">
        <v>1720</v>
      </c>
      <c r="AD309" s="110" t="s">
        <v>1850</v>
      </c>
      <c r="AE309" s="3" t="s">
        <v>1850</v>
      </c>
      <c r="AF309" s="124">
        <v>4</v>
      </c>
      <c r="AG309" s="122" t="s">
        <v>2353</v>
      </c>
    </row>
    <row r="310" spans="27:33" x14ac:dyDescent="0.35">
      <c r="AA310" s="10" t="s">
        <v>1147</v>
      </c>
      <c r="AB310" s="10" t="s">
        <v>382</v>
      </c>
      <c r="AC310" s="48" t="s">
        <v>413</v>
      </c>
      <c r="AD310" s="110" t="s">
        <v>413</v>
      </c>
      <c r="AE310" s="3" t="s">
        <v>413</v>
      </c>
      <c r="AF310" s="124"/>
      <c r="AG310" s="122" t="s">
        <v>1636</v>
      </c>
    </row>
    <row r="311" spans="27:33" x14ac:dyDescent="0.35">
      <c r="AA311" s="10" t="s">
        <v>1148</v>
      </c>
      <c r="AB311" s="10" t="s">
        <v>31</v>
      </c>
      <c r="AC311" s="48" t="s">
        <v>1474</v>
      </c>
      <c r="AD311" s="110" t="s">
        <v>1461</v>
      </c>
      <c r="AE311" s="3" t="s">
        <v>2817</v>
      </c>
      <c r="AF311" s="124">
        <v>7</v>
      </c>
      <c r="AG311" s="122" t="s">
        <v>2353</v>
      </c>
    </row>
    <row r="312" spans="27:33" x14ac:dyDescent="0.35">
      <c r="AA312" s="10" t="s">
        <v>1148</v>
      </c>
      <c r="AB312" s="10" t="s">
        <v>30</v>
      </c>
      <c r="AC312" s="48" t="s">
        <v>1425</v>
      </c>
      <c r="AD312" s="110" t="s">
        <v>1425</v>
      </c>
      <c r="AE312" s="3" t="s">
        <v>1425</v>
      </c>
      <c r="AF312" s="124">
        <v>12</v>
      </c>
      <c r="AG312" s="122" t="s">
        <v>2353</v>
      </c>
    </row>
    <row r="313" spans="27:33" x14ac:dyDescent="0.35">
      <c r="AA313" s="10" t="s">
        <v>1148</v>
      </c>
      <c r="AB313" s="10" t="s">
        <v>29</v>
      </c>
      <c r="AC313" s="48" t="s">
        <v>1424</v>
      </c>
      <c r="AD313" s="110" t="s">
        <v>1462</v>
      </c>
      <c r="AE313" s="3" t="s">
        <v>2287</v>
      </c>
      <c r="AF313" s="124">
        <v>20</v>
      </c>
      <c r="AG313" s="122" t="s">
        <v>2353</v>
      </c>
    </row>
    <row r="314" spans="27:33" x14ac:dyDescent="0.35">
      <c r="AA314" s="10" t="s">
        <v>1148</v>
      </c>
      <c r="AB314" s="10" t="s">
        <v>379</v>
      </c>
      <c r="AC314" s="48" t="s">
        <v>413</v>
      </c>
      <c r="AD314" s="110" t="s">
        <v>413</v>
      </c>
      <c r="AE314" s="3" t="s">
        <v>413</v>
      </c>
      <c r="AF314" s="124"/>
      <c r="AG314" s="122" t="s">
        <v>1636</v>
      </c>
    </row>
    <row r="315" spans="27:33" x14ac:dyDescent="0.35">
      <c r="AA315" s="10" t="s">
        <v>1149</v>
      </c>
      <c r="AB315" s="10" t="s">
        <v>34</v>
      </c>
      <c r="AC315" s="48" t="s">
        <v>837</v>
      </c>
      <c r="AD315" s="110" t="s">
        <v>1117</v>
      </c>
      <c r="AE315" s="3" t="s">
        <v>2512</v>
      </c>
      <c r="AF315" s="124">
        <v>11</v>
      </c>
      <c r="AG315" s="122" t="s">
        <v>2353</v>
      </c>
    </row>
    <row r="316" spans="27:33" x14ac:dyDescent="0.35">
      <c r="AA316" s="10" t="s">
        <v>1149</v>
      </c>
      <c r="AB316" s="10" t="s">
        <v>33</v>
      </c>
      <c r="AC316" s="48" t="s">
        <v>1474</v>
      </c>
      <c r="AD316" s="110" t="s">
        <v>1461</v>
      </c>
      <c r="AE316" s="3" t="s">
        <v>2576</v>
      </c>
      <c r="AF316" s="124">
        <v>14</v>
      </c>
      <c r="AG316" s="122" t="s">
        <v>2353</v>
      </c>
    </row>
    <row r="317" spans="27:33" x14ac:dyDescent="0.35">
      <c r="AA317" s="10" t="s">
        <v>1149</v>
      </c>
      <c r="AB317" s="10" t="s">
        <v>32</v>
      </c>
      <c r="AC317" s="48" t="s">
        <v>2608</v>
      </c>
      <c r="AD317" s="110" t="s">
        <v>2795</v>
      </c>
      <c r="AE317" s="3" t="s">
        <v>2534</v>
      </c>
      <c r="AF317" s="124">
        <v>17</v>
      </c>
      <c r="AG317" s="122" t="s">
        <v>2353</v>
      </c>
    </row>
    <row r="318" spans="27:33" x14ac:dyDescent="0.35">
      <c r="AA318" s="10" t="s">
        <v>1149</v>
      </c>
      <c r="AB318" s="10" t="s">
        <v>376</v>
      </c>
      <c r="AC318" s="48" t="s">
        <v>1476</v>
      </c>
      <c r="AD318" s="110" t="s">
        <v>1465</v>
      </c>
      <c r="AE318" s="3" t="s">
        <v>2565</v>
      </c>
      <c r="AF318" s="124">
        <v>3</v>
      </c>
      <c r="AG318" s="122" t="s">
        <v>2353</v>
      </c>
    </row>
    <row r="319" spans="27:33" x14ac:dyDescent="0.35">
      <c r="AA319" s="10" t="s">
        <v>1149</v>
      </c>
      <c r="AB319" s="107" t="s">
        <v>2995</v>
      </c>
      <c r="AC319" s="48" t="s">
        <v>1476</v>
      </c>
      <c r="AD319" s="110" t="s">
        <v>1465</v>
      </c>
      <c r="AE319" s="3" t="s">
        <v>2557</v>
      </c>
      <c r="AF319" s="124">
        <v>3</v>
      </c>
      <c r="AG319" s="122" t="s">
        <v>2353</v>
      </c>
    </row>
    <row r="320" spans="27:33" x14ac:dyDescent="0.35">
      <c r="AA320" s="10" t="s">
        <v>1151</v>
      </c>
      <c r="AB320" s="10" t="s">
        <v>37</v>
      </c>
      <c r="AC320" s="48" t="s">
        <v>1477</v>
      </c>
      <c r="AD320" s="110" t="s">
        <v>3144</v>
      </c>
      <c r="AE320" s="3" t="s">
        <v>1889</v>
      </c>
      <c r="AF320" s="124">
        <v>45</v>
      </c>
      <c r="AG320" s="122" t="s">
        <v>2353</v>
      </c>
    </row>
    <row r="321" spans="27:33" x14ac:dyDescent="0.35">
      <c r="AA321" s="10" t="s">
        <v>1151</v>
      </c>
      <c r="AB321" s="10" t="s">
        <v>36</v>
      </c>
      <c r="AC321" s="48" t="s">
        <v>413</v>
      </c>
      <c r="AD321" s="110" t="s">
        <v>413</v>
      </c>
      <c r="AE321" s="3" t="s">
        <v>413</v>
      </c>
      <c r="AF321" s="124"/>
      <c r="AG321" s="122" t="s">
        <v>1636</v>
      </c>
    </row>
    <row r="322" spans="27:33" x14ac:dyDescent="0.35">
      <c r="AA322" s="10" t="s">
        <v>1151</v>
      </c>
      <c r="AB322" s="10" t="s">
        <v>35</v>
      </c>
      <c r="AC322" s="48" t="s">
        <v>413</v>
      </c>
      <c r="AD322" s="110" t="s">
        <v>413</v>
      </c>
      <c r="AE322" s="3" t="s">
        <v>413</v>
      </c>
      <c r="AF322" s="124"/>
      <c r="AG322" s="122" t="s">
        <v>1636</v>
      </c>
    </row>
    <row r="323" spans="27:33" x14ac:dyDescent="0.35">
      <c r="AA323" s="10" t="s">
        <v>1152</v>
      </c>
      <c r="AB323" s="10" t="s">
        <v>40</v>
      </c>
      <c r="AC323" s="48" t="s">
        <v>1476</v>
      </c>
      <c r="AD323" s="110" t="s">
        <v>1465</v>
      </c>
      <c r="AE323" s="3" t="s">
        <v>2536</v>
      </c>
      <c r="AF323" s="124">
        <v>20</v>
      </c>
      <c r="AG323" s="122" t="s">
        <v>2353</v>
      </c>
    </row>
    <row r="324" spans="27:33" x14ac:dyDescent="0.35">
      <c r="AA324" s="10" t="s">
        <v>1152</v>
      </c>
      <c r="AB324" s="10" t="s">
        <v>39</v>
      </c>
      <c r="AC324" s="48" t="s">
        <v>2607</v>
      </c>
      <c r="AD324" s="110" t="s">
        <v>2791</v>
      </c>
      <c r="AE324" s="3" t="s">
        <v>2819</v>
      </c>
      <c r="AF324" s="124">
        <v>15</v>
      </c>
      <c r="AG324" s="122" t="s">
        <v>2353</v>
      </c>
    </row>
    <row r="325" spans="27:33" x14ac:dyDescent="0.35">
      <c r="AA325" s="10" t="s">
        <v>1152</v>
      </c>
      <c r="AB325" s="10" t="s">
        <v>38</v>
      </c>
      <c r="AC325" s="48" t="s">
        <v>2607</v>
      </c>
      <c r="AD325" s="110" t="s">
        <v>2791</v>
      </c>
      <c r="AE325" s="3" t="s">
        <v>2821</v>
      </c>
      <c r="AF325" s="124">
        <v>6</v>
      </c>
      <c r="AG325" s="122" t="s">
        <v>2353</v>
      </c>
    </row>
    <row r="326" spans="27:33" x14ac:dyDescent="0.35">
      <c r="AA326" s="10" t="s">
        <v>1152</v>
      </c>
      <c r="AB326" s="10" t="s">
        <v>370</v>
      </c>
      <c r="AC326" s="48" t="s">
        <v>830</v>
      </c>
      <c r="AD326" s="110" t="s">
        <v>1073</v>
      </c>
      <c r="AE326" s="3" t="s">
        <v>2969</v>
      </c>
      <c r="AF326" s="124">
        <v>8</v>
      </c>
      <c r="AG326" s="122" t="s">
        <v>2353</v>
      </c>
    </row>
    <row r="327" spans="27:33" x14ac:dyDescent="0.35">
      <c r="AA327" s="10" t="s">
        <v>1154</v>
      </c>
      <c r="AB327" s="10" t="s">
        <v>43</v>
      </c>
      <c r="AC327" s="48" t="s">
        <v>2607</v>
      </c>
      <c r="AD327" s="110" t="s">
        <v>2791</v>
      </c>
      <c r="AE327" s="3" t="s">
        <v>2996</v>
      </c>
      <c r="AF327" s="124">
        <v>6</v>
      </c>
      <c r="AG327" s="122" t="s">
        <v>2353</v>
      </c>
    </row>
    <row r="328" spans="27:33" x14ac:dyDescent="0.35">
      <c r="AA328" s="10" t="s">
        <v>1154</v>
      </c>
      <c r="AB328" s="10" t="s">
        <v>42</v>
      </c>
      <c r="AC328" s="48" t="s">
        <v>1474</v>
      </c>
      <c r="AD328" s="110" t="s">
        <v>1461</v>
      </c>
      <c r="AE328" s="3" t="s">
        <v>2577</v>
      </c>
      <c r="AF328" s="124">
        <v>22</v>
      </c>
      <c r="AG328" s="122" t="s">
        <v>2353</v>
      </c>
    </row>
    <row r="329" spans="27:33" x14ac:dyDescent="0.35">
      <c r="AA329" s="10" t="s">
        <v>1154</v>
      </c>
      <c r="AB329" s="10" t="s">
        <v>41</v>
      </c>
      <c r="AC329" s="48" t="s">
        <v>830</v>
      </c>
      <c r="AD329" s="110" t="s">
        <v>1073</v>
      </c>
      <c r="AE329" s="3" t="s">
        <v>2997</v>
      </c>
      <c r="AF329" s="124">
        <v>21</v>
      </c>
      <c r="AG329" s="122" t="s">
        <v>2353</v>
      </c>
    </row>
    <row r="330" spans="27:33" x14ac:dyDescent="0.35">
      <c r="AA330" s="10" t="s">
        <v>1154</v>
      </c>
      <c r="AB330" s="10" t="s">
        <v>367</v>
      </c>
      <c r="AC330" s="48" t="s">
        <v>413</v>
      </c>
      <c r="AD330" s="110" t="s">
        <v>413</v>
      </c>
      <c r="AE330" s="3" t="s">
        <v>413</v>
      </c>
      <c r="AF330" s="124"/>
      <c r="AG330" s="122" t="s">
        <v>1636</v>
      </c>
    </row>
    <row r="331" spans="27:33" x14ac:dyDescent="0.35">
      <c r="AA331" s="10" t="s">
        <v>1155</v>
      </c>
      <c r="AB331" s="10" t="s">
        <v>46</v>
      </c>
      <c r="AC331" s="48" t="s">
        <v>413</v>
      </c>
      <c r="AD331" s="110" t="s">
        <v>413</v>
      </c>
      <c r="AE331" s="3" t="s">
        <v>413</v>
      </c>
      <c r="AF331" s="124"/>
      <c r="AG331" s="122" t="s">
        <v>1636</v>
      </c>
    </row>
    <row r="332" spans="27:33" x14ac:dyDescent="0.35">
      <c r="AA332" s="10" t="s">
        <v>1155</v>
      </c>
      <c r="AB332" s="10" t="s">
        <v>45</v>
      </c>
      <c r="AC332" s="48" t="s">
        <v>413</v>
      </c>
      <c r="AD332" s="110" t="s">
        <v>413</v>
      </c>
      <c r="AE332" s="3" t="s">
        <v>413</v>
      </c>
      <c r="AF332" s="124"/>
      <c r="AG332" s="122" t="s">
        <v>1636</v>
      </c>
    </row>
    <row r="333" spans="27:33" x14ac:dyDescent="0.35">
      <c r="AA333" s="10" t="s">
        <v>1155</v>
      </c>
      <c r="AB333" s="10" t="s">
        <v>44</v>
      </c>
      <c r="AC333" s="48" t="s">
        <v>413</v>
      </c>
      <c r="AD333" s="110" t="s">
        <v>413</v>
      </c>
      <c r="AE333" s="3" t="s">
        <v>413</v>
      </c>
      <c r="AF333" s="124"/>
      <c r="AG333" s="122" t="s">
        <v>1636</v>
      </c>
    </row>
    <row r="334" spans="27:33" x14ac:dyDescent="0.35">
      <c r="AA334" s="10" t="s">
        <v>1155</v>
      </c>
      <c r="AB334" s="10" t="s">
        <v>364</v>
      </c>
      <c r="AC334" s="48" t="s">
        <v>413</v>
      </c>
      <c r="AD334" s="110" t="s">
        <v>413</v>
      </c>
      <c r="AE334" s="3" t="s">
        <v>413</v>
      </c>
      <c r="AF334" s="124"/>
      <c r="AG334" s="122" t="s">
        <v>1636</v>
      </c>
    </row>
    <row r="335" spans="27:33" x14ac:dyDescent="0.35">
      <c r="AA335" s="10" t="s">
        <v>1157</v>
      </c>
      <c r="AB335" s="10" t="s">
        <v>49</v>
      </c>
      <c r="AC335" s="48" t="s">
        <v>837</v>
      </c>
      <c r="AD335" s="110" t="s">
        <v>1117</v>
      </c>
      <c r="AE335" s="3" t="s">
        <v>2513</v>
      </c>
      <c r="AF335" s="124">
        <v>15</v>
      </c>
      <c r="AG335" s="122" t="s">
        <v>2353</v>
      </c>
    </row>
    <row r="336" spans="27:33" x14ac:dyDescent="0.35">
      <c r="AA336" s="10" t="s">
        <v>1157</v>
      </c>
      <c r="AB336" s="10" t="s">
        <v>48</v>
      </c>
      <c r="AC336" s="48" t="s">
        <v>2608</v>
      </c>
      <c r="AD336" s="110" t="s">
        <v>2794</v>
      </c>
      <c r="AE336" s="3" t="s">
        <v>2524</v>
      </c>
      <c r="AF336" s="124">
        <v>4</v>
      </c>
      <c r="AG336" s="122" t="s">
        <v>2353</v>
      </c>
    </row>
    <row r="337" spans="27:33" x14ac:dyDescent="0.35">
      <c r="AA337" s="10" t="s">
        <v>1157</v>
      </c>
      <c r="AB337" s="10" t="s">
        <v>47</v>
      </c>
      <c r="AC337" s="48" t="s">
        <v>1477</v>
      </c>
      <c r="AD337" s="110" t="s">
        <v>3144</v>
      </c>
      <c r="AE337" s="3" t="s">
        <v>2998</v>
      </c>
      <c r="AF337" s="124">
        <v>28</v>
      </c>
      <c r="AG337" s="122" t="s">
        <v>2353</v>
      </c>
    </row>
    <row r="338" spans="27:33" x14ac:dyDescent="0.35">
      <c r="AA338" s="10" t="s">
        <v>1157</v>
      </c>
      <c r="AB338" s="10" t="s">
        <v>403</v>
      </c>
      <c r="AC338" s="48" t="s">
        <v>413</v>
      </c>
      <c r="AD338" s="110" t="s">
        <v>413</v>
      </c>
      <c r="AE338" s="3" t="s">
        <v>413</v>
      </c>
      <c r="AF338" s="124"/>
      <c r="AG338" s="122" t="s">
        <v>1636</v>
      </c>
    </row>
    <row r="339" spans="27:33" x14ac:dyDescent="0.35">
      <c r="AA339" s="10" t="s">
        <v>1159</v>
      </c>
      <c r="AB339" s="10" t="s">
        <v>52</v>
      </c>
      <c r="AC339" s="48" t="s">
        <v>914</v>
      </c>
      <c r="AD339" s="110" t="s">
        <v>1052</v>
      </c>
      <c r="AE339" s="3" t="s">
        <v>2592</v>
      </c>
      <c r="AF339" s="124">
        <v>20</v>
      </c>
      <c r="AG339" s="122" t="s">
        <v>2353</v>
      </c>
    </row>
    <row r="340" spans="27:33" x14ac:dyDescent="0.35">
      <c r="AA340" s="10" t="s">
        <v>1159</v>
      </c>
      <c r="AB340" s="10" t="s">
        <v>51</v>
      </c>
      <c r="AC340" s="48" t="s">
        <v>1720</v>
      </c>
      <c r="AD340" s="110" t="s">
        <v>1645</v>
      </c>
      <c r="AE340" s="3" t="s">
        <v>2566</v>
      </c>
      <c r="AF340" s="124">
        <v>29</v>
      </c>
      <c r="AG340" s="122" t="s">
        <v>2353</v>
      </c>
    </row>
    <row r="341" spans="27:33" x14ac:dyDescent="0.35">
      <c r="AA341" s="10" t="s">
        <v>1159</v>
      </c>
      <c r="AB341" s="10" t="s">
        <v>50</v>
      </c>
      <c r="AC341" s="48" t="s">
        <v>413</v>
      </c>
      <c r="AD341" s="110" t="s">
        <v>413</v>
      </c>
      <c r="AE341" s="3" t="s">
        <v>413</v>
      </c>
      <c r="AF341" s="124"/>
      <c r="AG341" s="122" t="s">
        <v>1636</v>
      </c>
    </row>
    <row r="342" spans="27:33" x14ac:dyDescent="0.35">
      <c r="AA342" s="10" t="s">
        <v>1159</v>
      </c>
      <c r="AB342" s="10" t="s">
        <v>400</v>
      </c>
      <c r="AC342" s="48" t="s">
        <v>413</v>
      </c>
      <c r="AD342" s="110" t="s">
        <v>413</v>
      </c>
      <c r="AE342" s="3" t="s">
        <v>413</v>
      </c>
      <c r="AF342" s="124"/>
      <c r="AG342" s="122" t="s">
        <v>1636</v>
      </c>
    </row>
    <row r="343" spans="27:33" x14ac:dyDescent="0.35">
      <c r="AA343" s="10" t="s">
        <v>1160</v>
      </c>
      <c r="AB343" s="10" t="s">
        <v>55</v>
      </c>
      <c r="AC343" s="48" t="s">
        <v>1720</v>
      </c>
      <c r="AD343" s="110" t="s">
        <v>1645</v>
      </c>
      <c r="AE343" s="3" t="s">
        <v>2587</v>
      </c>
      <c r="AF343" s="124">
        <v>18</v>
      </c>
      <c r="AG343" s="122" t="s">
        <v>2353</v>
      </c>
    </row>
    <row r="344" spans="27:33" x14ac:dyDescent="0.35">
      <c r="AA344" s="10" t="s">
        <v>1160</v>
      </c>
      <c r="AB344" s="10" t="s">
        <v>54</v>
      </c>
      <c r="AC344" s="48" t="s">
        <v>915</v>
      </c>
      <c r="AD344" s="110" t="s">
        <v>1100</v>
      </c>
      <c r="AE344" s="3" t="s">
        <v>2493</v>
      </c>
      <c r="AF344" s="124">
        <v>31</v>
      </c>
      <c r="AG344" s="122" t="s">
        <v>2353</v>
      </c>
    </row>
    <row r="345" spans="27:33" x14ac:dyDescent="0.35">
      <c r="AA345" s="10" t="s">
        <v>1160</v>
      </c>
      <c r="AB345" s="10" t="s">
        <v>53</v>
      </c>
      <c r="AC345" s="48" t="s">
        <v>413</v>
      </c>
      <c r="AD345" s="110" t="s">
        <v>413</v>
      </c>
      <c r="AE345" s="3" t="s">
        <v>413</v>
      </c>
      <c r="AF345" s="124"/>
      <c r="AG345" s="122" t="s">
        <v>1636</v>
      </c>
    </row>
    <row r="346" spans="27:33" x14ac:dyDescent="0.35">
      <c r="AA346" s="10" t="s">
        <v>1160</v>
      </c>
      <c r="AB346" s="10" t="s">
        <v>397</v>
      </c>
      <c r="AC346" s="48" t="s">
        <v>413</v>
      </c>
      <c r="AD346" s="110" t="s">
        <v>413</v>
      </c>
      <c r="AE346" s="3" t="s">
        <v>413</v>
      </c>
      <c r="AF346" s="124"/>
      <c r="AG346" s="122" t="s">
        <v>1636</v>
      </c>
    </row>
    <row r="347" spans="27:33" x14ac:dyDescent="0.35">
      <c r="AA347" s="10" t="s">
        <v>1161</v>
      </c>
      <c r="AB347" s="10" t="s">
        <v>58</v>
      </c>
      <c r="AC347" s="48" t="s">
        <v>822</v>
      </c>
      <c r="AD347" s="110" t="s">
        <v>1666</v>
      </c>
      <c r="AE347" s="3" t="s">
        <v>1666</v>
      </c>
      <c r="AF347" s="124">
        <v>5</v>
      </c>
      <c r="AG347" s="122" t="s">
        <v>2353</v>
      </c>
    </row>
    <row r="348" spans="27:33" x14ac:dyDescent="0.35">
      <c r="AA348" s="10" t="s">
        <v>1161</v>
      </c>
      <c r="AB348" s="10" t="s">
        <v>57</v>
      </c>
      <c r="AC348" s="48" t="s">
        <v>2092</v>
      </c>
      <c r="AD348" s="110" t="s">
        <v>2111</v>
      </c>
      <c r="AE348" s="3" t="s">
        <v>2111</v>
      </c>
      <c r="AF348" s="124">
        <v>4</v>
      </c>
      <c r="AG348" s="122" t="s">
        <v>2353</v>
      </c>
    </row>
    <row r="349" spans="27:33" x14ac:dyDescent="0.35">
      <c r="AA349" s="10" t="s">
        <v>1161</v>
      </c>
      <c r="AB349" s="10" t="s">
        <v>56</v>
      </c>
      <c r="AC349" s="48" t="s">
        <v>915</v>
      </c>
      <c r="AD349" s="110" t="s">
        <v>1100</v>
      </c>
      <c r="AE349" s="3" t="s">
        <v>2494</v>
      </c>
      <c r="AF349" s="124">
        <v>17</v>
      </c>
      <c r="AG349" s="122" t="s">
        <v>2353</v>
      </c>
    </row>
    <row r="350" spans="27:33" x14ac:dyDescent="0.35">
      <c r="AA350" s="10" t="s">
        <v>1161</v>
      </c>
      <c r="AB350" s="10" t="s">
        <v>394</v>
      </c>
      <c r="AC350" s="48" t="s">
        <v>1477</v>
      </c>
      <c r="AD350" s="110" t="s">
        <v>3144</v>
      </c>
      <c r="AE350" s="3" t="s">
        <v>2998</v>
      </c>
      <c r="AF350" s="124">
        <v>9</v>
      </c>
      <c r="AG350" s="122" t="s">
        <v>2353</v>
      </c>
    </row>
    <row r="351" spans="27:33" x14ac:dyDescent="0.35">
      <c r="AA351" s="10" t="s">
        <v>1162</v>
      </c>
      <c r="AB351" s="10" t="s">
        <v>61</v>
      </c>
      <c r="AC351" s="48" t="s">
        <v>2609</v>
      </c>
      <c r="AD351" s="110" t="s">
        <v>2030</v>
      </c>
      <c r="AE351" s="3" t="s">
        <v>2544</v>
      </c>
      <c r="AF351" s="124">
        <v>27</v>
      </c>
      <c r="AG351" s="122" t="s">
        <v>2353</v>
      </c>
    </row>
    <row r="352" spans="27:33" x14ac:dyDescent="0.35">
      <c r="AA352" s="10" t="s">
        <v>1162</v>
      </c>
      <c r="AB352" s="10" t="s">
        <v>60</v>
      </c>
      <c r="AC352" s="48" t="s">
        <v>915</v>
      </c>
      <c r="AD352" s="110" t="s">
        <v>1100</v>
      </c>
      <c r="AE352" s="3" t="s">
        <v>2495</v>
      </c>
      <c r="AF352" s="124">
        <v>22</v>
      </c>
      <c r="AG352" s="122" t="s">
        <v>2353</v>
      </c>
    </row>
    <row r="353" spans="27:33" x14ac:dyDescent="0.35">
      <c r="AA353" s="10" t="s">
        <v>1162</v>
      </c>
      <c r="AB353" s="10" t="s">
        <v>59</v>
      </c>
      <c r="AC353" s="48" t="s">
        <v>413</v>
      </c>
      <c r="AD353" s="110" t="s">
        <v>413</v>
      </c>
      <c r="AE353" s="3" t="s">
        <v>413</v>
      </c>
      <c r="AF353" s="124"/>
      <c r="AG353" s="122" t="s">
        <v>1636</v>
      </c>
    </row>
    <row r="354" spans="27:33" x14ac:dyDescent="0.35">
      <c r="AA354" s="10" t="s">
        <v>1162</v>
      </c>
      <c r="AB354" s="10" t="s">
        <v>391</v>
      </c>
      <c r="AC354" s="48" t="s">
        <v>413</v>
      </c>
      <c r="AD354" s="110" t="s">
        <v>413</v>
      </c>
      <c r="AE354" s="3" t="s">
        <v>413</v>
      </c>
      <c r="AF354" s="124"/>
      <c r="AG354" s="122" t="s">
        <v>1636</v>
      </c>
    </row>
    <row r="355" spans="27:33" x14ac:dyDescent="0.35">
      <c r="AA355" s="10" t="s">
        <v>1163</v>
      </c>
      <c r="AB355" s="10" t="s">
        <v>64</v>
      </c>
      <c r="AC355" s="48" t="s">
        <v>1720</v>
      </c>
      <c r="AD355" s="110" t="s">
        <v>1645</v>
      </c>
      <c r="AE355" s="3" t="s">
        <v>2566</v>
      </c>
      <c r="AF355" s="124">
        <v>6</v>
      </c>
      <c r="AG355" s="122" t="s">
        <v>2353</v>
      </c>
    </row>
    <row r="356" spans="27:33" x14ac:dyDescent="0.35">
      <c r="AA356" s="10" t="s">
        <v>1163</v>
      </c>
      <c r="AB356" s="10" t="s">
        <v>63</v>
      </c>
      <c r="AC356" s="48" t="s">
        <v>1720</v>
      </c>
      <c r="AD356" s="110" t="s">
        <v>1645</v>
      </c>
      <c r="AE356" s="3" t="s">
        <v>2567</v>
      </c>
      <c r="AF356" s="124">
        <v>22</v>
      </c>
      <c r="AG356" s="122" t="s">
        <v>2353</v>
      </c>
    </row>
    <row r="357" spans="27:33" x14ac:dyDescent="0.35">
      <c r="AA357" s="10" t="s">
        <v>1163</v>
      </c>
      <c r="AB357" s="10" t="s">
        <v>62</v>
      </c>
      <c r="AC357" s="48" t="s">
        <v>837</v>
      </c>
      <c r="AD357" s="110" t="s">
        <v>1117</v>
      </c>
      <c r="AE357" s="3" t="s">
        <v>2590</v>
      </c>
      <c r="AF357" s="124">
        <v>18</v>
      </c>
      <c r="AG357" s="122" t="s">
        <v>2353</v>
      </c>
    </row>
    <row r="358" spans="27:33" x14ac:dyDescent="0.35">
      <c r="AA358" s="10" t="s">
        <v>1163</v>
      </c>
      <c r="AB358" s="10" t="s">
        <v>388</v>
      </c>
      <c r="AC358" s="48" t="s">
        <v>413</v>
      </c>
      <c r="AD358" s="110" t="s">
        <v>413</v>
      </c>
      <c r="AE358" s="3" t="s">
        <v>413</v>
      </c>
      <c r="AF358" s="124"/>
      <c r="AG358" s="122" t="s">
        <v>1636</v>
      </c>
    </row>
    <row r="359" spans="27:33" x14ac:dyDescent="0.35">
      <c r="AA359" s="10" t="s">
        <v>1164</v>
      </c>
      <c r="AB359" s="10" t="s">
        <v>67</v>
      </c>
      <c r="AC359" s="48" t="s">
        <v>413</v>
      </c>
      <c r="AD359" s="110" t="s">
        <v>413</v>
      </c>
      <c r="AE359" s="3" t="s">
        <v>413</v>
      </c>
      <c r="AF359" s="124"/>
      <c r="AG359" s="122" t="s">
        <v>1636</v>
      </c>
    </row>
    <row r="360" spans="27:33" x14ac:dyDescent="0.35">
      <c r="AA360" s="10" t="s">
        <v>1164</v>
      </c>
      <c r="AB360" s="10" t="s">
        <v>66</v>
      </c>
      <c r="AC360" s="48" t="s">
        <v>413</v>
      </c>
      <c r="AD360" s="110" t="s">
        <v>413</v>
      </c>
      <c r="AE360" s="3" t="s">
        <v>413</v>
      </c>
      <c r="AF360" s="124"/>
      <c r="AG360" s="122" t="s">
        <v>1636</v>
      </c>
    </row>
    <row r="361" spans="27:33" x14ac:dyDescent="0.35">
      <c r="AA361" s="10" t="s">
        <v>1164</v>
      </c>
      <c r="AB361" s="10" t="s">
        <v>65</v>
      </c>
      <c r="AC361" s="48" t="s">
        <v>413</v>
      </c>
      <c r="AD361" s="110" t="s">
        <v>413</v>
      </c>
      <c r="AE361" s="3" t="s">
        <v>413</v>
      </c>
      <c r="AF361" s="124"/>
      <c r="AG361" s="122" t="s">
        <v>1636</v>
      </c>
    </row>
    <row r="362" spans="27:33" x14ac:dyDescent="0.35">
      <c r="AA362" s="10" t="s">
        <v>1164</v>
      </c>
      <c r="AB362" s="10" t="s">
        <v>385</v>
      </c>
      <c r="AC362" s="48" t="s">
        <v>413</v>
      </c>
      <c r="AD362" s="110" t="s">
        <v>413</v>
      </c>
      <c r="AE362" s="3" t="s">
        <v>413</v>
      </c>
      <c r="AF362" s="124"/>
      <c r="AG362" s="122" t="s">
        <v>1636</v>
      </c>
    </row>
    <row r="363" spans="27:33" x14ac:dyDescent="0.35">
      <c r="AA363" s="10" t="s">
        <v>585</v>
      </c>
      <c r="AB363" s="10" t="s">
        <v>545</v>
      </c>
      <c r="AC363" s="48" t="s">
        <v>1477</v>
      </c>
      <c r="AD363" s="110" t="s">
        <v>2033</v>
      </c>
      <c r="AE363" s="3" t="s">
        <v>2603</v>
      </c>
      <c r="AF363" s="124">
        <v>8</v>
      </c>
      <c r="AG363" s="122" t="s">
        <v>2353</v>
      </c>
    </row>
    <row r="364" spans="27:33" x14ac:dyDescent="0.35">
      <c r="AA364" s="10" t="s">
        <v>585</v>
      </c>
      <c r="AB364" s="10" t="s">
        <v>546</v>
      </c>
      <c r="AC364" s="10" t="s">
        <v>1477</v>
      </c>
      <c r="AD364" s="110" t="s">
        <v>2033</v>
      </c>
      <c r="AE364" s="3" t="s">
        <v>2999</v>
      </c>
      <c r="AF364" s="124">
        <v>30</v>
      </c>
      <c r="AG364" s="122" t="s">
        <v>2353</v>
      </c>
    </row>
    <row r="365" spans="27:33" x14ac:dyDescent="0.35">
      <c r="AA365" s="10" t="s">
        <v>585</v>
      </c>
      <c r="AB365" s="10" t="s">
        <v>547</v>
      </c>
      <c r="AC365" s="10" t="s">
        <v>1477</v>
      </c>
      <c r="AD365" s="110" t="s">
        <v>2033</v>
      </c>
      <c r="AE365" s="3" t="s">
        <v>2550</v>
      </c>
      <c r="AF365" s="124">
        <v>11</v>
      </c>
      <c r="AG365" s="122" t="s">
        <v>2353</v>
      </c>
    </row>
    <row r="366" spans="27:33" x14ac:dyDescent="0.35">
      <c r="AA366" s="10" t="s">
        <v>585</v>
      </c>
      <c r="AB366" s="10" t="s">
        <v>548</v>
      </c>
      <c r="AC366" s="10" t="s">
        <v>413</v>
      </c>
      <c r="AD366" s="110" t="s">
        <v>413</v>
      </c>
      <c r="AE366" s="3" t="s">
        <v>413</v>
      </c>
      <c r="AF366" s="124"/>
      <c r="AG366" s="122" t="s">
        <v>1636</v>
      </c>
    </row>
    <row r="367" spans="27:33" x14ac:dyDescent="0.35">
      <c r="AA367" s="10" t="s">
        <v>1165</v>
      </c>
      <c r="AB367" s="10" t="s">
        <v>549</v>
      </c>
      <c r="AC367" s="10" t="s">
        <v>1478</v>
      </c>
      <c r="AD367" s="110" t="s">
        <v>1633</v>
      </c>
      <c r="AE367" s="3" t="s">
        <v>2803</v>
      </c>
      <c r="AF367" s="124">
        <v>14</v>
      </c>
      <c r="AG367" s="122" t="s">
        <v>2353</v>
      </c>
    </row>
    <row r="368" spans="27:33" x14ac:dyDescent="0.35">
      <c r="AA368" s="10" t="s">
        <v>1165</v>
      </c>
      <c r="AB368" s="10" t="s">
        <v>550</v>
      </c>
      <c r="AC368" s="10" t="s">
        <v>1478</v>
      </c>
      <c r="AD368" s="110" t="s">
        <v>1633</v>
      </c>
      <c r="AE368" s="3" t="s">
        <v>2800</v>
      </c>
      <c r="AF368" s="124">
        <v>35</v>
      </c>
      <c r="AG368" s="122" t="s">
        <v>2353</v>
      </c>
    </row>
    <row r="369" spans="27:33" x14ac:dyDescent="0.35">
      <c r="AA369" s="10" t="s">
        <v>1165</v>
      </c>
      <c r="AB369" s="10" t="s">
        <v>551</v>
      </c>
      <c r="AC369" s="10" t="s">
        <v>413</v>
      </c>
      <c r="AD369" s="110" t="s">
        <v>413</v>
      </c>
      <c r="AE369" s="3" t="s">
        <v>413</v>
      </c>
      <c r="AF369" s="124"/>
      <c r="AG369" s="122" t="s">
        <v>1636</v>
      </c>
    </row>
    <row r="370" spans="27:33" x14ac:dyDescent="0.35">
      <c r="AA370" s="10" t="s">
        <v>1165</v>
      </c>
      <c r="AB370" s="10" t="s">
        <v>552</v>
      </c>
      <c r="AC370" s="10" t="s">
        <v>413</v>
      </c>
      <c r="AD370" s="110" t="s">
        <v>413</v>
      </c>
      <c r="AE370" s="3" t="s">
        <v>413</v>
      </c>
      <c r="AF370" s="124"/>
      <c r="AG370" s="122" t="s">
        <v>1636</v>
      </c>
    </row>
    <row r="371" spans="27:33" x14ac:dyDescent="0.35">
      <c r="AA371" s="10" t="s">
        <v>1166</v>
      </c>
      <c r="AB371" s="10" t="s">
        <v>553</v>
      </c>
      <c r="AC371" s="10" t="s">
        <v>1477</v>
      </c>
      <c r="AD371" s="110" t="s">
        <v>2033</v>
      </c>
      <c r="AE371" s="3" t="s">
        <v>2603</v>
      </c>
      <c r="AF371" s="124">
        <v>18</v>
      </c>
      <c r="AG371" s="122" t="s">
        <v>2353</v>
      </c>
    </row>
    <row r="372" spans="27:33" x14ac:dyDescent="0.35">
      <c r="AA372" s="10" t="s">
        <v>1166</v>
      </c>
      <c r="AB372" s="10" t="s">
        <v>554</v>
      </c>
      <c r="AC372" s="10" t="s">
        <v>822</v>
      </c>
      <c r="AD372" s="110" t="s">
        <v>1666</v>
      </c>
      <c r="AE372" s="3" t="s">
        <v>2811</v>
      </c>
      <c r="AF372" s="124">
        <v>10</v>
      </c>
      <c r="AG372" s="122" t="s">
        <v>2353</v>
      </c>
    </row>
    <row r="373" spans="27:33" x14ac:dyDescent="0.35">
      <c r="AA373" s="10" t="s">
        <v>1166</v>
      </c>
      <c r="AB373" s="10" t="s">
        <v>555</v>
      </c>
      <c r="AC373" s="10" t="s">
        <v>914</v>
      </c>
      <c r="AD373" s="110" t="s">
        <v>1153</v>
      </c>
      <c r="AE373" s="3" t="s">
        <v>2597</v>
      </c>
      <c r="AF373" s="124">
        <v>21</v>
      </c>
      <c r="AG373" s="122" t="s">
        <v>2353</v>
      </c>
    </row>
    <row r="374" spans="27:33" x14ac:dyDescent="0.35">
      <c r="AA374" s="10" t="s">
        <v>1166</v>
      </c>
      <c r="AB374" s="10" t="s">
        <v>556</v>
      </c>
      <c r="AC374" s="10" t="s">
        <v>413</v>
      </c>
      <c r="AD374" s="110" t="s">
        <v>413</v>
      </c>
      <c r="AE374" s="3" t="s">
        <v>413</v>
      </c>
      <c r="AF374" s="124"/>
      <c r="AG374" s="122" t="s">
        <v>1636</v>
      </c>
    </row>
    <row r="375" spans="27:33" x14ac:dyDescent="0.35">
      <c r="AA375" s="10" t="s">
        <v>1167</v>
      </c>
      <c r="AB375" s="10" t="s">
        <v>557</v>
      </c>
      <c r="AC375" s="10" t="s">
        <v>821</v>
      </c>
      <c r="AD375" s="110" t="s">
        <v>1055</v>
      </c>
      <c r="AE375" s="116" t="s">
        <v>3000</v>
      </c>
      <c r="AF375" s="126">
        <v>16</v>
      </c>
      <c r="AG375" s="122" t="s">
        <v>2353</v>
      </c>
    </row>
    <row r="376" spans="27:33" x14ac:dyDescent="0.35">
      <c r="AA376" s="10" t="s">
        <v>1167</v>
      </c>
      <c r="AB376" s="10" t="s">
        <v>558</v>
      </c>
      <c r="AC376" s="10" t="s">
        <v>1478</v>
      </c>
      <c r="AD376" s="110" t="s">
        <v>1633</v>
      </c>
      <c r="AE376" s="3" t="s">
        <v>2595</v>
      </c>
      <c r="AF376" s="124">
        <v>14</v>
      </c>
      <c r="AG376" s="122" t="s">
        <v>2353</v>
      </c>
    </row>
    <row r="377" spans="27:33" x14ac:dyDescent="0.35">
      <c r="AA377" s="10" t="s">
        <v>1167</v>
      </c>
      <c r="AB377" s="10" t="s">
        <v>559</v>
      </c>
      <c r="AC377" s="10" t="s">
        <v>1478</v>
      </c>
      <c r="AD377" s="110" t="s">
        <v>1633</v>
      </c>
      <c r="AE377" s="3" t="s">
        <v>2596</v>
      </c>
      <c r="AF377" s="124">
        <v>14</v>
      </c>
      <c r="AG377" s="122" t="s">
        <v>2353</v>
      </c>
    </row>
    <row r="378" spans="27:33" x14ac:dyDescent="0.35">
      <c r="AA378" s="10" t="s">
        <v>1167</v>
      </c>
      <c r="AB378" s="10" t="s">
        <v>560</v>
      </c>
      <c r="AC378" s="10" t="s">
        <v>413</v>
      </c>
      <c r="AD378" s="110" t="s">
        <v>413</v>
      </c>
      <c r="AE378" s="3" t="s">
        <v>413</v>
      </c>
      <c r="AF378" s="124"/>
      <c r="AG378" s="122" t="s">
        <v>1636</v>
      </c>
    </row>
    <row r="379" spans="27:33" x14ac:dyDescent="0.35">
      <c r="AA379" s="10" t="s">
        <v>601</v>
      </c>
      <c r="AB379" s="10" t="s">
        <v>561</v>
      </c>
      <c r="AC379" s="10" t="s">
        <v>1424</v>
      </c>
      <c r="AD379" s="110" t="s">
        <v>1457</v>
      </c>
      <c r="AE379" s="3" t="s">
        <v>2511</v>
      </c>
      <c r="AF379" s="124">
        <v>30</v>
      </c>
      <c r="AG379" s="122" t="s">
        <v>2353</v>
      </c>
    </row>
    <row r="380" spans="27:33" x14ac:dyDescent="0.35">
      <c r="AA380" s="10" t="s">
        <v>601</v>
      </c>
      <c r="AB380" s="10" t="s">
        <v>562</v>
      </c>
      <c r="AC380" s="10" t="s">
        <v>1424</v>
      </c>
      <c r="AD380" s="110" t="s">
        <v>1457</v>
      </c>
      <c r="AE380" s="3" t="s">
        <v>2559</v>
      </c>
      <c r="AF380" s="124">
        <v>14</v>
      </c>
      <c r="AG380" s="122" t="s">
        <v>2353</v>
      </c>
    </row>
    <row r="381" spans="27:33" x14ac:dyDescent="0.35">
      <c r="AA381" s="10" t="s">
        <v>601</v>
      </c>
      <c r="AB381" s="10" t="s">
        <v>563</v>
      </c>
      <c r="AC381" s="10" t="s">
        <v>2608</v>
      </c>
      <c r="AD381" s="110" t="s">
        <v>2795</v>
      </c>
      <c r="AE381" s="3" t="s">
        <v>2795</v>
      </c>
      <c r="AF381" s="124">
        <v>4</v>
      </c>
      <c r="AG381" s="122" t="s">
        <v>2353</v>
      </c>
    </row>
    <row r="382" spans="27:33" x14ac:dyDescent="0.35">
      <c r="AA382" s="10" t="s">
        <v>601</v>
      </c>
      <c r="AB382" s="10" t="s">
        <v>564</v>
      </c>
      <c r="AC382" s="10" t="s">
        <v>413</v>
      </c>
      <c r="AD382" s="110" t="s">
        <v>413</v>
      </c>
      <c r="AE382" s="3" t="s">
        <v>413</v>
      </c>
      <c r="AF382" s="124"/>
      <c r="AG382" s="122" t="s">
        <v>1636</v>
      </c>
    </row>
    <row r="383" spans="27:33" x14ac:dyDescent="0.35">
      <c r="AA383" s="10" t="s">
        <v>611</v>
      </c>
      <c r="AB383" s="10" t="s">
        <v>565</v>
      </c>
      <c r="AC383" s="10" t="s">
        <v>2609</v>
      </c>
      <c r="AD383" s="110" t="s">
        <v>2034</v>
      </c>
      <c r="AE383" s="3" t="s">
        <v>2825</v>
      </c>
      <c r="AF383" s="124">
        <v>29</v>
      </c>
      <c r="AG383" s="122" t="s">
        <v>2353</v>
      </c>
    </row>
    <row r="384" spans="27:33" x14ac:dyDescent="0.35">
      <c r="AA384" s="10" t="s">
        <v>611</v>
      </c>
      <c r="AB384" s="10" t="s">
        <v>566</v>
      </c>
      <c r="AC384" s="10" t="s">
        <v>1424</v>
      </c>
      <c r="AD384" s="110" t="s">
        <v>1457</v>
      </c>
      <c r="AE384" s="3" t="s">
        <v>2510</v>
      </c>
      <c r="AF384" s="124">
        <v>19</v>
      </c>
      <c r="AG384" s="122" t="s">
        <v>2353</v>
      </c>
    </row>
    <row r="385" spans="27:33" x14ac:dyDescent="0.35">
      <c r="AA385" s="10" t="s">
        <v>611</v>
      </c>
      <c r="AB385" s="10" t="s">
        <v>567</v>
      </c>
      <c r="AC385" s="10" t="s">
        <v>413</v>
      </c>
      <c r="AD385" s="110" t="s">
        <v>413</v>
      </c>
      <c r="AE385" s="3" t="s">
        <v>413</v>
      </c>
      <c r="AF385" s="124"/>
      <c r="AG385" s="122" t="s">
        <v>1636</v>
      </c>
    </row>
    <row r="386" spans="27:33" x14ac:dyDescent="0.35">
      <c r="AA386" s="10" t="s">
        <v>611</v>
      </c>
      <c r="AB386" s="10" t="s">
        <v>568</v>
      </c>
      <c r="AC386" s="10" t="s">
        <v>413</v>
      </c>
      <c r="AD386" s="110" t="s">
        <v>413</v>
      </c>
      <c r="AE386" s="3" t="s">
        <v>413</v>
      </c>
      <c r="AF386" s="124"/>
      <c r="AG386" s="122" t="s">
        <v>1636</v>
      </c>
    </row>
    <row r="387" spans="27:33" x14ac:dyDescent="0.35">
      <c r="AA387" s="10" t="s">
        <v>623</v>
      </c>
      <c r="AB387" s="10" t="s">
        <v>569</v>
      </c>
      <c r="AC387" s="10" t="s">
        <v>413</v>
      </c>
      <c r="AD387" s="110" t="s">
        <v>413</v>
      </c>
      <c r="AE387" s="3" t="s">
        <v>413</v>
      </c>
      <c r="AF387" s="124"/>
      <c r="AG387" s="122" t="s">
        <v>1636</v>
      </c>
    </row>
    <row r="388" spans="27:33" x14ac:dyDescent="0.35">
      <c r="AA388" s="10" t="s">
        <v>623</v>
      </c>
      <c r="AB388" s="10" t="s">
        <v>570</v>
      </c>
      <c r="AC388" s="10" t="s">
        <v>413</v>
      </c>
      <c r="AD388" s="110" t="s">
        <v>413</v>
      </c>
      <c r="AE388" s="3" t="s">
        <v>413</v>
      </c>
      <c r="AF388" s="124"/>
      <c r="AG388" s="122" t="s">
        <v>1636</v>
      </c>
    </row>
    <row r="389" spans="27:33" x14ac:dyDescent="0.35">
      <c r="AA389" s="10" t="s">
        <v>623</v>
      </c>
      <c r="AB389" s="10" t="s">
        <v>571</v>
      </c>
      <c r="AC389" s="10" t="s">
        <v>413</v>
      </c>
      <c r="AD389" s="110" t="s">
        <v>413</v>
      </c>
      <c r="AE389" s="3" t="s">
        <v>413</v>
      </c>
      <c r="AF389" s="124"/>
      <c r="AG389" s="122" t="s">
        <v>1636</v>
      </c>
    </row>
    <row r="390" spans="27:33" x14ac:dyDescent="0.35">
      <c r="AA390" s="10" t="s">
        <v>623</v>
      </c>
      <c r="AB390" s="10" t="s">
        <v>572</v>
      </c>
      <c r="AC390" s="10" t="s">
        <v>413</v>
      </c>
      <c r="AD390" s="110" t="s">
        <v>413</v>
      </c>
      <c r="AE390" s="3" t="s">
        <v>413</v>
      </c>
      <c r="AF390" s="124"/>
      <c r="AG390" s="122" t="s">
        <v>1636</v>
      </c>
    </row>
    <row r="391" spans="27:33" x14ac:dyDescent="0.35">
      <c r="AA391" s="10" t="s">
        <v>634</v>
      </c>
      <c r="AB391" s="10" t="s">
        <v>573</v>
      </c>
      <c r="AC391" s="10" t="s">
        <v>413</v>
      </c>
      <c r="AD391" s="110" t="s">
        <v>413</v>
      </c>
      <c r="AE391" s="3" t="s">
        <v>413</v>
      </c>
      <c r="AF391" s="124"/>
      <c r="AG391" s="122" t="s">
        <v>1636</v>
      </c>
    </row>
    <row r="392" spans="27:33" x14ac:dyDescent="0.35">
      <c r="AA392" s="10" t="s">
        <v>634</v>
      </c>
      <c r="AB392" s="10" t="s">
        <v>574</v>
      </c>
      <c r="AC392" s="10" t="s">
        <v>413</v>
      </c>
      <c r="AD392" s="110" t="s">
        <v>413</v>
      </c>
      <c r="AE392" s="3" t="s">
        <v>413</v>
      </c>
      <c r="AF392" s="124"/>
      <c r="AG392" s="122" t="s">
        <v>1636</v>
      </c>
    </row>
    <row r="393" spans="27:33" x14ac:dyDescent="0.35">
      <c r="AA393" s="10" t="s">
        <v>634</v>
      </c>
      <c r="AB393" s="10" t="s">
        <v>575</v>
      </c>
      <c r="AC393" s="10" t="s">
        <v>413</v>
      </c>
      <c r="AD393" s="110" t="s">
        <v>413</v>
      </c>
      <c r="AE393" s="3" t="s">
        <v>413</v>
      </c>
      <c r="AF393" s="124"/>
      <c r="AG393" s="122" t="s">
        <v>1636</v>
      </c>
    </row>
    <row r="394" spans="27:33" x14ac:dyDescent="0.35">
      <c r="AA394" s="10" t="s">
        <v>634</v>
      </c>
      <c r="AB394" s="10" t="s">
        <v>576</v>
      </c>
      <c r="AC394" s="10" t="s">
        <v>413</v>
      </c>
      <c r="AD394" s="110" t="s">
        <v>413</v>
      </c>
      <c r="AE394" s="3" t="s">
        <v>413</v>
      </c>
      <c r="AF394" s="124"/>
      <c r="AG394" s="122" t="s">
        <v>1636</v>
      </c>
    </row>
    <row r="395" spans="27:33" x14ac:dyDescent="0.35">
      <c r="AA395" s="10" t="s">
        <v>640</v>
      </c>
      <c r="AB395" s="10" t="s">
        <v>577</v>
      </c>
      <c r="AC395" s="107" t="s">
        <v>413</v>
      </c>
      <c r="AD395" s="110" t="s">
        <v>413</v>
      </c>
      <c r="AE395" s="3" t="s">
        <v>413</v>
      </c>
      <c r="AF395" s="124"/>
      <c r="AG395" s="122" t="s">
        <v>1636</v>
      </c>
    </row>
    <row r="396" spans="27:33" x14ac:dyDescent="0.35">
      <c r="AA396" s="10" t="s">
        <v>640</v>
      </c>
      <c r="AB396" s="10" t="s">
        <v>578</v>
      </c>
      <c r="AC396" s="10" t="s">
        <v>413</v>
      </c>
      <c r="AD396" s="110" t="s">
        <v>413</v>
      </c>
      <c r="AE396" s="3" t="s">
        <v>413</v>
      </c>
      <c r="AF396" s="124"/>
      <c r="AG396" s="122" t="s">
        <v>1636</v>
      </c>
    </row>
    <row r="397" spans="27:33" x14ac:dyDescent="0.35">
      <c r="AA397" s="10" t="s">
        <v>640</v>
      </c>
      <c r="AB397" s="10" t="s">
        <v>579</v>
      </c>
      <c r="AC397" s="10" t="s">
        <v>413</v>
      </c>
      <c r="AD397" s="110" t="s">
        <v>413</v>
      </c>
      <c r="AE397" s="3" t="s">
        <v>413</v>
      </c>
      <c r="AF397" s="124"/>
      <c r="AG397" s="122" t="s">
        <v>1636</v>
      </c>
    </row>
    <row r="398" spans="27:33" x14ac:dyDescent="0.35">
      <c r="AA398" s="10" t="s">
        <v>640</v>
      </c>
      <c r="AB398" s="10" t="s">
        <v>580</v>
      </c>
      <c r="AC398" s="10" t="s">
        <v>413</v>
      </c>
      <c r="AD398" s="110" t="s">
        <v>413</v>
      </c>
      <c r="AE398" s="3" t="s">
        <v>413</v>
      </c>
      <c r="AF398" s="124"/>
      <c r="AG398" s="122" t="s">
        <v>1636</v>
      </c>
    </row>
    <row r="399" spans="27:33" x14ac:dyDescent="0.35">
      <c r="AA399" s="10" t="s">
        <v>652</v>
      </c>
      <c r="AB399" s="10" t="s">
        <v>581</v>
      </c>
      <c r="AC399" s="10" t="s">
        <v>413</v>
      </c>
      <c r="AD399" s="110" t="s">
        <v>413</v>
      </c>
      <c r="AE399" s="3" t="s">
        <v>413</v>
      </c>
      <c r="AF399" s="124"/>
      <c r="AG399" s="122" t="s">
        <v>1636</v>
      </c>
    </row>
    <row r="400" spans="27:33" x14ac:dyDescent="0.35">
      <c r="AA400" s="10" t="s">
        <v>652</v>
      </c>
      <c r="AB400" s="10" t="s">
        <v>582</v>
      </c>
      <c r="AC400" s="10" t="s">
        <v>413</v>
      </c>
      <c r="AD400" s="110" t="s">
        <v>413</v>
      </c>
      <c r="AE400" s="3" t="s">
        <v>413</v>
      </c>
      <c r="AF400" s="124"/>
      <c r="AG400" s="122" t="s">
        <v>1636</v>
      </c>
    </row>
    <row r="401" spans="27:33" x14ac:dyDescent="0.35">
      <c r="AA401" s="10" t="s">
        <v>652</v>
      </c>
      <c r="AB401" s="10" t="s">
        <v>583</v>
      </c>
      <c r="AC401" s="10" t="s">
        <v>413</v>
      </c>
      <c r="AD401" s="110" t="s">
        <v>413</v>
      </c>
      <c r="AE401" s="3" t="s">
        <v>413</v>
      </c>
      <c r="AF401" s="124"/>
      <c r="AG401" s="122" t="s">
        <v>1636</v>
      </c>
    </row>
    <row r="402" spans="27:33" x14ac:dyDescent="0.35">
      <c r="AA402" s="10" t="s">
        <v>652</v>
      </c>
      <c r="AB402" s="10" t="s">
        <v>584</v>
      </c>
      <c r="AC402" s="10" t="s">
        <v>413</v>
      </c>
      <c r="AD402" s="110" t="s">
        <v>413</v>
      </c>
      <c r="AE402" s="3" t="s">
        <v>413</v>
      </c>
      <c r="AF402" s="124"/>
      <c r="AG402" s="122" t="s">
        <v>1636</v>
      </c>
    </row>
    <row r="403" spans="27:33" x14ac:dyDescent="0.35">
      <c r="AA403" s="48" t="s">
        <v>2113</v>
      </c>
      <c r="AB403" s="10" t="s">
        <v>1668</v>
      </c>
      <c r="AC403" s="48" t="s">
        <v>413</v>
      </c>
      <c r="AD403" s="110" t="s">
        <v>413</v>
      </c>
      <c r="AE403" s="3" t="s">
        <v>413</v>
      </c>
      <c r="AF403" s="124"/>
      <c r="AG403" s="122" t="s">
        <v>1636</v>
      </c>
    </row>
    <row r="404" spans="27:33" x14ac:dyDescent="0.35">
      <c r="AA404" s="48" t="s">
        <v>2113</v>
      </c>
      <c r="AB404" s="10" t="s">
        <v>1669</v>
      </c>
      <c r="AC404" s="48" t="s">
        <v>413</v>
      </c>
      <c r="AD404" s="110" t="s">
        <v>413</v>
      </c>
      <c r="AE404" s="3" t="s">
        <v>413</v>
      </c>
      <c r="AF404" s="124"/>
      <c r="AG404" s="122" t="s">
        <v>1636</v>
      </c>
    </row>
    <row r="405" spans="27:33" x14ac:dyDescent="0.35">
      <c r="AA405" s="48" t="s">
        <v>2113</v>
      </c>
      <c r="AB405" s="10" t="s">
        <v>1670</v>
      </c>
      <c r="AC405" s="48" t="s">
        <v>413</v>
      </c>
      <c r="AD405" s="110" t="s">
        <v>413</v>
      </c>
      <c r="AE405" s="3" t="s">
        <v>413</v>
      </c>
      <c r="AF405" s="124"/>
      <c r="AG405" s="122" t="s">
        <v>1636</v>
      </c>
    </row>
    <row r="406" spans="27:33" x14ac:dyDescent="0.35">
      <c r="AA406" s="48" t="s">
        <v>2113</v>
      </c>
      <c r="AB406" s="10" t="s">
        <v>1671</v>
      </c>
      <c r="AC406" s="48" t="s">
        <v>413</v>
      </c>
      <c r="AD406" s="110" t="s">
        <v>413</v>
      </c>
      <c r="AE406" s="3" t="s">
        <v>413</v>
      </c>
      <c r="AF406" s="124"/>
      <c r="AG406" s="122" t="s">
        <v>1636</v>
      </c>
    </row>
    <row r="407" spans="27:33" x14ac:dyDescent="0.35">
      <c r="AA407" s="48" t="s">
        <v>2114</v>
      </c>
      <c r="AB407" s="10" t="s">
        <v>1672</v>
      </c>
      <c r="AC407" s="48" t="s">
        <v>413</v>
      </c>
      <c r="AD407" s="110" t="s">
        <v>413</v>
      </c>
      <c r="AE407" s="3" t="s">
        <v>413</v>
      </c>
      <c r="AF407" s="124"/>
      <c r="AG407" s="122" t="s">
        <v>1636</v>
      </c>
    </row>
    <row r="408" spans="27:33" x14ac:dyDescent="0.35">
      <c r="AA408" s="48" t="s">
        <v>2114</v>
      </c>
      <c r="AB408" s="10" t="s">
        <v>1673</v>
      </c>
      <c r="AC408" s="48" t="s">
        <v>413</v>
      </c>
      <c r="AD408" s="110" t="s">
        <v>413</v>
      </c>
      <c r="AE408" s="3" t="s">
        <v>413</v>
      </c>
      <c r="AF408" s="124"/>
      <c r="AG408" s="122" t="s">
        <v>1636</v>
      </c>
    </row>
    <row r="409" spans="27:33" x14ac:dyDescent="0.35">
      <c r="AA409" s="48" t="s">
        <v>2114</v>
      </c>
      <c r="AB409" s="10" t="s">
        <v>1674</v>
      </c>
      <c r="AC409" s="48" t="s">
        <v>413</v>
      </c>
      <c r="AD409" s="110" t="s">
        <v>413</v>
      </c>
      <c r="AE409" s="3" t="s">
        <v>413</v>
      </c>
      <c r="AF409" s="124"/>
      <c r="AG409" s="122" t="s">
        <v>1636</v>
      </c>
    </row>
    <row r="410" spans="27:33" x14ac:dyDescent="0.35">
      <c r="AA410" s="48" t="s">
        <v>2114</v>
      </c>
      <c r="AB410" s="10" t="s">
        <v>1675</v>
      </c>
      <c r="AC410" s="48" t="s">
        <v>413</v>
      </c>
      <c r="AD410" s="110" t="s">
        <v>413</v>
      </c>
      <c r="AE410" s="3" t="s">
        <v>413</v>
      </c>
      <c r="AF410" s="124"/>
      <c r="AG410" s="122" t="s">
        <v>1636</v>
      </c>
    </row>
    <row r="411" spans="27:33" x14ac:dyDescent="0.35">
      <c r="AA411" s="48" t="s">
        <v>2115</v>
      </c>
      <c r="AB411" s="10" t="s">
        <v>1676</v>
      </c>
      <c r="AC411" s="48" t="s">
        <v>413</v>
      </c>
      <c r="AD411" s="110" t="s">
        <v>413</v>
      </c>
      <c r="AE411" s="3" t="s">
        <v>413</v>
      </c>
      <c r="AF411" s="124"/>
      <c r="AG411" s="122" t="s">
        <v>1636</v>
      </c>
    </row>
    <row r="412" spans="27:33" x14ac:dyDescent="0.35">
      <c r="AA412" s="48" t="s">
        <v>2115</v>
      </c>
      <c r="AB412" s="10" t="s">
        <v>1677</v>
      </c>
      <c r="AC412" s="48" t="s">
        <v>413</v>
      </c>
      <c r="AD412" s="110" t="s">
        <v>413</v>
      </c>
      <c r="AE412" s="3" t="s">
        <v>413</v>
      </c>
      <c r="AF412" s="124"/>
      <c r="AG412" s="122" t="s">
        <v>1636</v>
      </c>
    </row>
    <row r="413" spans="27:33" x14ac:dyDescent="0.35">
      <c r="AA413" s="48" t="s">
        <v>2115</v>
      </c>
      <c r="AB413" s="10" t="s">
        <v>1678</v>
      </c>
      <c r="AC413" s="48" t="s">
        <v>413</v>
      </c>
      <c r="AD413" s="110" t="s">
        <v>413</v>
      </c>
      <c r="AE413" s="3" t="s">
        <v>413</v>
      </c>
      <c r="AF413" s="124"/>
      <c r="AG413" s="122" t="s">
        <v>1636</v>
      </c>
    </row>
    <row r="414" spans="27:33" x14ac:dyDescent="0.35">
      <c r="AA414" s="48" t="s">
        <v>2115</v>
      </c>
      <c r="AB414" s="10" t="s">
        <v>1679</v>
      </c>
      <c r="AC414" s="48" t="s">
        <v>413</v>
      </c>
      <c r="AD414" s="110" t="s">
        <v>413</v>
      </c>
      <c r="AE414" s="3" t="s">
        <v>413</v>
      </c>
      <c r="AF414" s="124"/>
      <c r="AG414" s="122" t="s">
        <v>1636</v>
      </c>
    </row>
    <row r="415" spans="27:33" x14ac:dyDescent="0.35">
      <c r="AA415" s="48" t="s">
        <v>2116</v>
      </c>
      <c r="AB415" s="10" t="s">
        <v>1680</v>
      </c>
      <c r="AC415" s="48" t="s">
        <v>413</v>
      </c>
      <c r="AD415" s="110" t="s">
        <v>413</v>
      </c>
      <c r="AE415" s="3" t="s">
        <v>413</v>
      </c>
      <c r="AF415" s="124"/>
      <c r="AG415" s="122" t="s">
        <v>1636</v>
      </c>
    </row>
    <row r="416" spans="27:33" x14ac:dyDescent="0.35">
      <c r="AA416" s="48" t="s">
        <v>2116</v>
      </c>
      <c r="AB416" s="10" t="s">
        <v>1681</v>
      </c>
      <c r="AC416" s="48" t="s">
        <v>413</v>
      </c>
      <c r="AD416" s="110" t="s">
        <v>413</v>
      </c>
      <c r="AE416" s="3" t="s">
        <v>413</v>
      </c>
      <c r="AF416" s="124"/>
      <c r="AG416" s="122" t="s">
        <v>1636</v>
      </c>
    </row>
    <row r="417" spans="27:33" x14ac:dyDescent="0.35">
      <c r="AA417" s="48" t="s">
        <v>2116</v>
      </c>
      <c r="AB417" s="10" t="s">
        <v>1682</v>
      </c>
      <c r="AC417" s="48" t="s">
        <v>413</v>
      </c>
      <c r="AD417" s="110" t="s">
        <v>413</v>
      </c>
      <c r="AE417" s="3" t="s">
        <v>413</v>
      </c>
      <c r="AF417" s="124"/>
      <c r="AG417" s="122" t="s">
        <v>1636</v>
      </c>
    </row>
    <row r="418" spans="27:33" x14ac:dyDescent="0.35">
      <c r="AA418" s="48" t="s">
        <v>2116</v>
      </c>
      <c r="AB418" s="10" t="s">
        <v>1683</v>
      </c>
      <c r="AC418" s="48" t="s">
        <v>413</v>
      </c>
      <c r="AD418" s="110" t="s">
        <v>413</v>
      </c>
      <c r="AE418" s="3" t="s">
        <v>413</v>
      </c>
      <c r="AF418" s="124"/>
      <c r="AG418" s="122" t="s">
        <v>1636</v>
      </c>
    </row>
    <row r="419" spans="27:33" x14ac:dyDescent="0.35">
      <c r="AA419" s="48" t="s">
        <v>2117</v>
      </c>
      <c r="AB419" s="10" t="s">
        <v>1684</v>
      </c>
      <c r="AC419" s="48" t="s">
        <v>413</v>
      </c>
      <c r="AD419" s="110" t="s">
        <v>413</v>
      </c>
      <c r="AE419" s="3" t="s">
        <v>413</v>
      </c>
      <c r="AF419" s="124"/>
      <c r="AG419" s="122" t="s">
        <v>1636</v>
      </c>
    </row>
    <row r="420" spans="27:33" x14ac:dyDescent="0.35">
      <c r="AA420" s="48" t="s">
        <v>2117</v>
      </c>
      <c r="AB420" s="10" t="s">
        <v>1685</v>
      </c>
      <c r="AC420" s="48" t="s">
        <v>413</v>
      </c>
      <c r="AD420" s="110" t="s">
        <v>413</v>
      </c>
      <c r="AE420" s="3" t="s">
        <v>413</v>
      </c>
      <c r="AF420" s="124"/>
      <c r="AG420" s="122" t="s">
        <v>1636</v>
      </c>
    </row>
    <row r="421" spans="27:33" x14ac:dyDescent="0.35">
      <c r="AA421" s="48" t="s">
        <v>2117</v>
      </c>
      <c r="AB421" s="10" t="s">
        <v>1686</v>
      </c>
      <c r="AC421" s="48" t="s">
        <v>413</v>
      </c>
      <c r="AD421" s="110" t="s">
        <v>413</v>
      </c>
      <c r="AE421" s="3" t="s">
        <v>413</v>
      </c>
      <c r="AF421" s="124"/>
      <c r="AG421" s="122" t="s">
        <v>1636</v>
      </c>
    </row>
    <row r="422" spans="27:33" x14ac:dyDescent="0.35">
      <c r="AA422" s="48" t="s">
        <v>2117</v>
      </c>
      <c r="AB422" s="10" t="s">
        <v>1687</v>
      </c>
      <c r="AC422" s="48" t="s">
        <v>413</v>
      </c>
      <c r="AD422" s="110" t="s">
        <v>413</v>
      </c>
      <c r="AE422" s="3" t="s">
        <v>413</v>
      </c>
      <c r="AF422" s="124"/>
      <c r="AG422" s="122" t="s">
        <v>1636</v>
      </c>
    </row>
    <row r="423" spans="27:33" x14ac:dyDescent="0.35">
      <c r="AA423" s="48" t="s">
        <v>2118</v>
      </c>
      <c r="AB423" s="10" t="s">
        <v>1688</v>
      </c>
      <c r="AC423" s="48" t="s">
        <v>413</v>
      </c>
      <c r="AD423" s="110" t="s">
        <v>413</v>
      </c>
      <c r="AE423" s="3" t="s">
        <v>413</v>
      </c>
      <c r="AF423" s="124"/>
      <c r="AG423" s="122" t="s">
        <v>1636</v>
      </c>
    </row>
    <row r="424" spans="27:33" x14ac:dyDescent="0.35">
      <c r="AA424" s="48" t="s">
        <v>2118</v>
      </c>
      <c r="AB424" s="10" t="s">
        <v>1689</v>
      </c>
      <c r="AC424" s="48" t="s">
        <v>413</v>
      </c>
      <c r="AD424" s="110" t="s">
        <v>413</v>
      </c>
      <c r="AE424" s="3" t="s">
        <v>413</v>
      </c>
      <c r="AF424" s="124"/>
      <c r="AG424" s="122" t="s">
        <v>1636</v>
      </c>
    </row>
    <row r="425" spans="27:33" x14ac:dyDescent="0.35">
      <c r="AA425" s="48" t="s">
        <v>2118</v>
      </c>
      <c r="AB425" s="10" t="s">
        <v>1690</v>
      </c>
      <c r="AC425" s="48" t="s">
        <v>413</v>
      </c>
      <c r="AD425" s="110" t="s">
        <v>413</v>
      </c>
      <c r="AE425" s="3" t="s">
        <v>413</v>
      </c>
      <c r="AF425" s="124"/>
      <c r="AG425" s="122" t="s">
        <v>1636</v>
      </c>
    </row>
    <row r="426" spans="27:33" x14ac:dyDescent="0.35">
      <c r="AA426" s="48" t="s">
        <v>2118</v>
      </c>
      <c r="AB426" s="10" t="s">
        <v>1691</v>
      </c>
      <c r="AC426" s="48" t="s">
        <v>413</v>
      </c>
      <c r="AD426" s="110" t="s">
        <v>413</v>
      </c>
      <c r="AE426" s="3" t="s">
        <v>413</v>
      </c>
      <c r="AF426" s="124"/>
      <c r="AG426" s="122" t="s">
        <v>1636</v>
      </c>
    </row>
    <row r="427" spans="27:33" x14ac:dyDescent="0.35">
      <c r="AA427" s="48" t="s">
        <v>2119</v>
      </c>
      <c r="AB427" s="10" t="s">
        <v>1692</v>
      </c>
      <c r="AC427" s="48" t="s">
        <v>413</v>
      </c>
      <c r="AD427" s="110" t="s">
        <v>413</v>
      </c>
      <c r="AE427" s="3" t="s">
        <v>413</v>
      </c>
      <c r="AF427" s="124"/>
      <c r="AG427" s="122" t="s">
        <v>1636</v>
      </c>
    </row>
    <row r="428" spans="27:33" x14ac:dyDescent="0.35">
      <c r="AA428" s="48" t="s">
        <v>2119</v>
      </c>
      <c r="AB428" s="10" t="s">
        <v>1693</v>
      </c>
      <c r="AC428" s="48" t="s">
        <v>413</v>
      </c>
      <c r="AD428" s="110" t="s">
        <v>413</v>
      </c>
      <c r="AE428" s="3" t="s">
        <v>413</v>
      </c>
      <c r="AF428" s="124"/>
      <c r="AG428" s="122" t="s">
        <v>1636</v>
      </c>
    </row>
    <row r="429" spans="27:33" x14ac:dyDescent="0.35">
      <c r="AA429" s="48" t="s">
        <v>2119</v>
      </c>
      <c r="AB429" s="10" t="s">
        <v>1694</v>
      </c>
      <c r="AC429" s="48" t="s">
        <v>413</v>
      </c>
      <c r="AD429" s="110" t="s">
        <v>413</v>
      </c>
      <c r="AE429" s="3" t="s">
        <v>413</v>
      </c>
      <c r="AF429" s="124"/>
      <c r="AG429" s="122" t="s">
        <v>1636</v>
      </c>
    </row>
    <row r="430" spans="27:33" x14ac:dyDescent="0.35">
      <c r="AA430" s="48" t="s">
        <v>2119</v>
      </c>
      <c r="AB430" s="10" t="s">
        <v>1695</v>
      </c>
      <c r="AC430" s="48" t="s">
        <v>413</v>
      </c>
      <c r="AD430" s="110" t="s">
        <v>413</v>
      </c>
      <c r="AE430" s="3" t="s">
        <v>413</v>
      </c>
      <c r="AF430" s="124"/>
      <c r="AG430" s="122" t="s">
        <v>1636</v>
      </c>
    </row>
    <row r="431" spans="27:33" x14ac:dyDescent="0.35">
      <c r="AA431" s="48" t="s">
        <v>2120</v>
      </c>
      <c r="AB431" s="10" t="s">
        <v>1696</v>
      </c>
      <c r="AC431" s="48" t="s">
        <v>413</v>
      </c>
      <c r="AD431" s="110" t="s">
        <v>413</v>
      </c>
      <c r="AE431" s="3" t="s">
        <v>413</v>
      </c>
      <c r="AF431" s="124"/>
      <c r="AG431" s="122" t="s">
        <v>1636</v>
      </c>
    </row>
    <row r="432" spans="27:33" x14ac:dyDescent="0.35">
      <c r="AA432" s="48" t="s">
        <v>2120</v>
      </c>
      <c r="AB432" s="10" t="s">
        <v>1697</v>
      </c>
      <c r="AC432" s="48" t="s">
        <v>413</v>
      </c>
      <c r="AD432" s="110" t="s">
        <v>413</v>
      </c>
      <c r="AE432" s="3" t="s">
        <v>413</v>
      </c>
      <c r="AF432" s="124"/>
      <c r="AG432" s="122" t="s">
        <v>1636</v>
      </c>
    </row>
    <row r="433" spans="27:33" x14ac:dyDescent="0.35">
      <c r="AA433" s="48" t="s">
        <v>2120</v>
      </c>
      <c r="AB433" s="10" t="s">
        <v>1698</v>
      </c>
      <c r="AC433" s="48" t="s">
        <v>413</v>
      </c>
      <c r="AD433" s="110" t="s">
        <v>413</v>
      </c>
      <c r="AE433" s="3" t="s">
        <v>413</v>
      </c>
      <c r="AF433" s="124"/>
      <c r="AG433" s="122" t="s">
        <v>1636</v>
      </c>
    </row>
    <row r="434" spans="27:33" x14ac:dyDescent="0.35">
      <c r="AA434" s="48" t="s">
        <v>2120</v>
      </c>
      <c r="AB434" s="10" t="s">
        <v>1699</v>
      </c>
      <c r="AC434" s="48" t="s">
        <v>413</v>
      </c>
      <c r="AD434" s="110" t="s">
        <v>413</v>
      </c>
      <c r="AE434" s="3" t="s">
        <v>413</v>
      </c>
      <c r="AF434" s="124"/>
      <c r="AG434" s="122" t="s">
        <v>1636</v>
      </c>
    </row>
    <row r="435" spans="27:33" x14ac:dyDescent="0.35">
      <c r="AA435" s="48" t="s">
        <v>2121</v>
      </c>
      <c r="AB435" s="10" t="s">
        <v>1700</v>
      </c>
      <c r="AC435" s="48" t="s">
        <v>413</v>
      </c>
      <c r="AD435" s="110" t="s">
        <v>413</v>
      </c>
      <c r="AE435" s="3" t="s">
        <v>413</v>
      </c>
      <c r="AF435" s="124"/>
      <c r="AG435" s="122" t="s">
        <v>1636</v>
      </c>
    </row>
    <row r="436" spans="27:33" x14ac:dyDescent="0.35">
      <c r="AA436" s="48" t="s">
        <v>2121</v>
      </c>
      <c r="AB436" s="10" t="s">
        <v>1701</v>
      </c>
      <c r="AC436" s="48" t="s">
        <v>413</v>
      </c>
      <c r="AD436" s="110" t="s">
        <v>413</v>
      </c>
      <c r="AE436" s="3" t="s">
        <v>413</v>
      </c>
      <c r="AF436" s="124"/>
      <c r="AG436" s="122" t="s">
        <v>1636</v>
      </c>
    </row>
    <row r="437" spans="27:33" x14ac:dyDescent="0.35">
      <c r="AA437" s="48" t="s">
        <v>2121</v>
      </c>
      <c r="AB437" s="10" t="s">
        <v>1702</v>
      </c>
      <c r="AC437" s="48" t="s">
        <v>413</v>
      </c>
      <c r="AD437" s="110" t="s">
        <v>413</v>
      </c>
      <c r="AE437" s="3" t="s">
        <v>413</v>
      </c>
      <c r="AF437" s="124"/>
      <c r="AG437" s="122" t="s">
        <v>1636</v>
      </c>
    </row>
    <row r="438" spans="27:33" x14ac:dyDescent="0.35">
      <c r="AA438" s="48" t="s">
        <v>2121</v>
      </c>
      <c r="AB438" s="10" t="s">
        <v>1703</v>
      </c>
      <c r="AC438" s="48" t="s">
        <v>413</v>
      </c>
      <c r="AD438" s="110" t="s">
        <v>413</v>
      </c>
      <c r="AE438" s="3" t="s">
        <v>413</v>
      </c>
      <c r="AF438" s="124"/>
      <c r="AG438" s="122" t="s">
        <v>1636</v>
      </c>
    </row>
    <row r="439" spans="27:33" x14ac:dyDescent="0.35">
      <c r="AA439" s="48" t="s">
        <v>2122</v>
      </c>
      <c r="AB439" s="10" t="s">
        <v>1704</v>
      </c>
      <c r="AC439" s="48" t="s">
        <v>413</v>
      </c>
      <c r="AD439" s="110" t="s">
        <v>413</v>
      </c>
      <c r="AE439" s="3" t="s">
        <v>413</v>
      </c>
      <c r="AF439" s="124"/>
      <c r="AG439" s="122" t="s">
        <v>1636</v>
      </c>
    </row>
    <row r="440" spans="27:33" x14ac:dyDescent="0.35">
      <c r="AA440" s="48" t="s">
        <v>2122</v>
      </c>
      <c r="AB440" s="10" t="s">
        <v>1705</v>
      </c>
      <c r="AC440" s="48" t="s">
        <v>413</v>
      </c>
      <c r="AD440" s="110" t="s">
        <v>413</v>
      </c>
      <c r="AE440" s="3" t="s">
        <v>413</v>
      </c>
      <c r="AF440" s="124"/>
      <c r="AG440" s="122" t="s">
        <v>1636</v>
      </c>
    </row>
    <row r="441" spans="27:33" x14ac:dyDescent="0.35">
      <c r="AA441" s="48" t="s">
        <v>2122</v>
      </c>
      <c r="AB441" s="10" t="s">
        <v>1706</v>
      </c>
      <c r="AC441" s="48" t="s">
        <v>413</v>
      </c>
      <c r="AD441" s="110" t="s">
        <v>413</v>
      </c>
      <c r="AE441" s="3" t="s">
        <v>413</v>
      </c>
      <c r="AF441" s="124"/>
      <c r="AG441" s="122" t="s">
        <v>1636</v>
      </c>
    </row>
    <row r="442" spans="27:33" x14ac:dyDescent="0.35">
      <c r="AA442" s="48" t="s">
        <v>2122</v>
      </c>
      <c r="AB442" s="10" t="s">
        <v>1707</v>
      </c>
      <c r="AC442" s="48" t="s">
        <v>413</v>
      </c>
      <c r="AD442" s="110" t="s">
        <v>413</v>
      </c>
      <c r="AE442" s="3" t="s">
        <v>413</v>
      </c>
      <c r="AF442" s="124"/>
      <c r="AG442" s="122" t="s">
        <v>1636</v>
      </c>
    </row>
    <row r="443" spans="27:33" x14ac:dyDescent="0.35">
      <c r="AA443" s="48" t="s">
        <v>2094</v>
      </c>
      <c r="AB443" s="10" t="s">
        <v>1708</v>
      </c>
      <c r="AC443" s="48" t="s">
        <v>413</v>
      </c>
      <c r="AD443" s="110" t="s">
        <v>413</v>
      </c>
      <c r="AE443" s="3" t="s">
        <v>413</v>
      </c>
      <c r="AF443" s="124"/>
      <c r="AG443" s="122" t="s">
        <v>1636</v>
      </c>
    </row>
    <row r="444" spans="27:33" x14ac:dyDescent="0.35">
      <c r="AA444" s="48" t="s">
        <v>2094</v>
      </c>
      <c r="AB444" s="10" t="s">
        <v>1709</v>
      </c>
      <c r="AC444" s="48" t="s">
        <v>413</v>
      </c>
      <c r="AD444" s="110" t="s">
        <v>413</v>
      </c>
      <c r="AE444" s="3" t="s">
        <v>413</v>
      </c>
      <c r="AF444" s="124"/>
      <c r="AG444" s="122" t="s">
        <v>1636</v>
      </c>
    </row>
    <row r="445" spans="27:33" x14ac:dyDescent="0.35">
      <c r="AA445" s="48" t="s">
        <v>2094</v>
      </c>
      <c r="AB445" s="10" t="s">
        <v>1710</v>
      </c>
      <c r="AC445" s="48" t="s">
        <v>413</v>
      </c>
      <c r="AD445" s="110" t="s">
        <v>413</v>
      </c>
      <c r="AE445" s="3" t="s">
        <v>413</v>
      </c>
      <c r="AF445" s="124"/>
      <c r="AG445" s="122" t="s">
        <v>1636</v>
      </c>
    </row>
    <row r="446" spans="27:33" x14ac:dyDescent="0.35">
      <c r="AA446" s="48" t="s">
        <v>2094</v>
      </c>
      <c r="AB446" s="10" t="s">
        <v>1711</v>
      </c>
      <c r="AC446" s="48" t="s">
        <v>413</v>
      </c>
      <c r="AD446" s="110" t="s">
        <v>413</v>
      </c>
      <c r="AE446" s="3" t="s">
        <v>413</v>
      </c>
      <c r="AF446" s="124"/>
      <c r="AG446" s="122" t="s">
        <v>1636</v>
      </c>
    </row>
    <row r="447" spans="27:33" x14ac:dyDescent="0.35">
      <c r="AF447">
        <f>SUM(Table11420[Initial Clone Count])</f>
        <v>2405</v>
      </c>
      <c r="AG447" s="123"/>
    </row>
  </sheetData>
  <conditionalFormatting sqref="AB351:AB354">
    <cfRule type="expression" dxfId="93" priority="2">
      <formula>MOD(ROW(),4)=2</formula>
    </cfRule>
  </conditionalFormatting>
  <conditionalFormatting sqref="AB320">
    <cfRule type="expression" dxfId="92" priority="1">
      <formula>MOD(ROW(),4)=2</formula>
    </cfRule>
  </conditionalFormatting>
  <conditionalFormatting sqref="AA27:AD162 AA163 AC163:AD163 AA355:AD446 AA351:AA354 AC351:AD354 AA164:AD318 AA323:AD350 AA319:AA322 AC319:AD322 AB321:AB322">
    <cfRule type="expression" dxfId="91" priority="10">
      <formula>MOD(ROW(),4)=2</formula>
    </cfRule>
  </conditionalFormatting>
  <conditionalFormatting sqref="AE334:AF351 AF352 AE353:AF374 AE27:AF134 AF135:AF177 AE379:AF446 AE135:AE199 AF179:AF200 AE201:AF332">
    <cfRule type="expression" dxfId="90" priority="8">
      <formula>MOD(ROW(),4)=1</formula>
    </cfRule>
    <cfRule type="expression" dxfId="89" priority="9">
      <formula>MOD(ROW(),4)=2</formula>
    </cfRule>
  </conditionalFormatting>
  <conditionalFormatting sqref="AE251:AE278">
    <cfRule type="expression" dxfId="88" priority="6">
      <formula>MOD(ROW(),4)=1</formula>
    </cfRule>
    <cfRule type="expression" dxfId="87" priority="7">
      <formula>MOD(ROW(),4)=2</formula>
    </cfRule>
  </conditionalFormatting>
  <conditionalFormatting sqref="AG27:AG446 AE375:AF375">
    <cfRule type="expression" dxfId="86" priority="4">
      <formula>MOD(ROW(),4)=1</formula>
    </cfRule>
    <cfRule type="expression" dxfId="85" priority="5">
      <formula>MOD(ROW(),4)=2</formula>
    </cfRule>
  </conditionalFormatting>
  <conditionalFormatting sqref="AB163">
    <cfRule type="expression" dxfId="84" priority="3">
      <formula>MOD(ROW(),4)=2</formula>
    </cfRule>
  </conditionalFormatting>
  <pageMargins left="0.7" right="0.7" top="0.75" bottom="0.75" header="0.3" footer="0.3"/>
  <pageSetup scale="56" fitToHeight="0" orientation="landscape"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C5B3-B2C3-45D2-9AAA-81C60D3D1A59}">
  <sheetPr>
    <pageSetUpPr fitToPage="1"/>
  </sheetPr>
  <dimension ref="A1:AN447"/>
  <sheetViews>
    <sheetView zoomScale="37" workbookViewId="0">
      <selection activeCell="AI38" sqref="AI38"/>
    </sheetView>
  </sheetViews>
  <sheetFormatPr defaultRowHeight="14.5" x14ac:dyDescent="0.35"/>
  <cols>
    <col min="1" max="1" width="8.7265625" customWidth="1"/>
    <col min="2" max="5" width="25.7265625" customWidth="1"/>
    <col min="6" max="6" width="8.7265625" customWidth="1"/>
    <col min="7" max="10" width="25.7265625" customWidth="1"/>
    <col min="11" max="11" width="8.7265625" customWidth="1"/>
    <col min="12" max="15" width="25.7265625" customWidth="1"/>
    <col min="16" max="16" width="8.7265625" customWidth="1"/>
    <col min="17" max="20" width="25.7265625" customWidth="1"/>
    <col min="21" max="34" width="8.7265625" customWidth="1"/>
  </cols>
  <sheetData>
    <row r="1" spans="1:40"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c r="AA1" s="18"/>
      <c r="AN1" t="str">
        <f>VLOOKUP(MapTemplate!H3,Table1[[#All],[Location]:[Barcode]],3)</f>
        <v>KING002</v>
      </c>
    </row>
    <row r="2" spans="1:40"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c r="AA2" s="18"/>
      <c r="AN2" t="str">
        <f>_xlfn.CONCAT("(",(VLOOKUP(MapTemplate!H3,Table1[[#All],[Location]:[Initial Clone Count]],4)),")")</f>
        <v>(KING002)</v>
      </c>
    </row>
    <row r="3" spans="1:40" x14ac:dyDescent="0.35">
      <c r="A3" s="40"/>
      <c r="B3" s="56" t="s">
        <v>2827</v>
      </c>
      <c r="C3" s="56" t="s">
        <v>2828</v>
      </c>
      <c r="D3" s="56" t="s">
        <v>1480</v>
      </c>
      <c r="E3" s="56" t="s">
        <v>1480</v>
      </c>
      <c r="F3" s="40"/>
      <c r="G3" s="56" t="s">
        <v>1480</v>
      </c>
      <c r="H3" s="56" t="s">
        <v>1480</v>
      </c>
      <c r="I3" s="56" t="s">
        <v>1480</v>
      </c>
      <c r="J3" s="56" t="s">
        <v>1480</v>
      </c>
      <c r="L3" s="56" t="s">
        <v>1480</v>
      </c>
      <c r="M3" s="56" t="s">
        <v>1480</v>
      </c>
      <c r="N3" s="56" t="s">
        <v>1480</v>
      </c>
      <c r="O3" s="56" t="s">
        <v>1480</v>
      </c>
      <c r="Q3" s="56" t="s">
        <v>1480</v>
      </c>
      <c r="R3" s="56" t="s">
        <v>1480</v>
      </c>
      <c r="S3" s="56" t="s">
        <v>2829</v>
      </c>
      <c r="T3" s="56" t="s">
        <v>2830</v>
      </c>
      <c r="V3" s="56" t="s">
        <v>1480</v>
      </c>
      <c r="W3" s="56" t="s">
        <v>1480</v>
      </c>
      <c r="X3" s="56" t="s">
        <v>1480</v>
      </c>
      <c r="Y3" s="56" t="s">
        <v>1480</v>
      </c>
      <c r="Z3" s="18"/>
      <c r="AA3" s="18"/>
    </row>
    <row r="4" spans="1:40" x14ac:dyDescent="0.35">
      <c r="A4" s="40"/>
      <c r="B4" s="56" t="s">
        <v>2831</v>
      </c>
      <c r="C4" s="56" t="s">
        <v>2832</v>
      </c>
      <c r="D4" s="56" t="s">
        <v>1480</v>
      </c>
      <c r="E4" s="56" t="s">
        <v>1480</v>
      </c>
      <c r="F4" s="40"/>
      <c r="G4" s="56" t="s">
        <v>1480</v>
      </c>
      <c r="H4" s="56" t="s">
        <v>2833</v>
      </c>
      <c r="I4" s="56" t="s">
        <v>2834</v>
      </c>
      <c r="J4" s="56" t="s">
        <v>2835</v>
      </c>
      <c r="L4" s="56" t="s">
        <v>2836</v>
      </c>
      <c r="M4" s="56" t="s">
        <v>2837</v>
      </c>
      <c r="N4" s="56" t="s">
        <v>1480</v>
      </c>
      <c r="O4" s="56" t="s">
        <v>1480</v>
      </c>
      <c r="Q4" s="56" t="s">
        <v>1480</v>
      </c>
      <c r="R4" s="56" t="s">
        <v>2838</v>
      </c>
      <c r="S4" s="56" t="s">
        <v>2839</v>
      </c>
      <c r="T4" s="56" t="s">
        <v>2840</v>
      </c>
      <c r="V4" s="56" t="s">
        <v>1480</v>
      </c>
      <c r="W4" s="56" t="s">
        <v>1480</v>
      </c>
      <c r="X4" s="56" t="s">
        <v>1480</v>
      </c>
      <c r="Y4" s="56" t="s">
        <v>1480</v>
      </c>
      <c r="Z4" s="18"/>
      <c r="AA4" s="18"/>
    </row>
    <row r="5" spans="1:40" x14ac:dyDescent="0.35">
      <c r="A5" s="40"/>
      <c r="B5" s="56" t="s">
        <v>2841</v>
      </c>
      <c r="C5" s="56" t="s">
        <v>2842</v>
      </c>
      <c r="D5" s="56" t="s">
        <v>1480</v>
      </c>
      <c r="E5" s="56" t="s">
        <v>1480</v>
      </c>
      <c r="F5" s="40"/>
      <c r="G5" s="56" t="s">
        <v>1480</v>
      </c>
      <c r="H5" s="56" t="s">
        <v>1480</v>
      </c>
      <c r="I5" s="56" t="s">
        <v>2843</v>
      </c>
      <c r="J5" s="56" t="s">
        <v>2844</v>
      </c>
      <c r="L5" s="56" t="s">
        <v>2845</v>
      </c>
      <c r="M5" s="56" t="s">
        <v>2846</v>
      </c>
      <c r="N5" s="56" t="s">
        <v>2847</v>
      </c>
      <c r="O5" s="56" t="s">
        <v>1480</v>
      </c>
      <c r="Q5" s="56" t="s">
        <v>1480</v>
      </c>
      <c r="R5" s="56" t="s">
        <v>1480</v>
      </c>
      <c r="S5" s="56" t="s">
        <v>2848</v>
      </c>
      <c r="T5" s="56" t="s">
        <v>2849</v>
      </c>
      <c r="V5" s="56" t="s">
        <v>1480</v>
      </c>
      <c r="W5" s="56" t="s">
        <v>1480</v>
      </c>
      <c r="X5" s="56" t="s">
        <v>1480</v>
      </c>
      <c r="Y5" s="56" t="s">
        <v>1480</v>
      </c>
      <c r="Z5" s="18"/>
      <c r="AA5" s="18"/>
    </row>
    <row r="6" spans="1:40" x14ac:dyDescent="0.35">
      <c r="A6" s="40">
        <v>1</v>
      </c>
      <c r="B6" s="56" t="s">
        <v>2850</v>
      </c>
      <c r="C6" s="56" t="s">
        <v>2851</v>
      </c>
      <c r="D6" s="56" t="s">
        <v>2852</v>
      </c>
      <c r="E6" s="56" t="s">
        <v>1480</v>
      </c>
      <c r="F6" s="40"/>
      <c r="G6" s="56" t="s">
        <v>1480</v>
      </c>
      <c r="H6" s="56" t="s">
        <v>2853</v>
      </c>
      <c r="I6" s="56" t="s">
        <v>2854</v>
      </c>
      <c r="J6" s="56" t="s">
        <v>2855</v>
      </c>
      <c r="L6" s="56" t="s">
        <v>2856</v>
      </c>
      <c r="M6" s="56" t="s">
        <v>2857</v>
      </c>
      <c r="N6" s="56" t="s">
        <v>1480</v>
      </c>
      <c r="O6" s="56" t="s">
        <v>1480</v>
      </c>
      <c r="Q6" s="56" t="s">
        <v>1480</v>
      </c>
      <c r="R6" s="56" t="s">
        <v>2858</v>
      </c>
      <c r="S6" s="56" t="s">
        <v>2859</v>
      </c>
      <c r="T6" s="56" t="s">
        <v>2860</v>
      </c>
      <c r="V6" s="56" t="s">
        <v>1480</v>
      </c>
      <c r="W6" s="56" t="s">
        <v>1480</v>
      </c>
      <c r="X6" s="56" t="s">
        <v>1480</v>
      </c>
      <c r="Y6" s="56" t="s">
        <v>1480</v>
      </c>
      <c r="Z6" s="18"/>
      <c r="AA6" s="18"/>
    </row>
    <row r="7" spans="1:40" x14ac:dyDescent="0.35">
      <c r="A7" s="40"/>
      <c r="B7" s="56" t="s">
        <v>2861</v>
      </c>
      <c r="C7" s="56" t="s">
        <v>2862</v>
      </c>
      <c r="D7" s="56" t="s">
        <v>2863</v>
      </c>
      <c r="E7" s="56" t="s">
        <v>1480</v>
      </c>
      <c r="F7" s="40"/>
      <c r="G7" s="56" t="s">
        <v>1480</v>
      </c>
      <c r="H7" s="56" t="s">
        <v>1480</v>
      </c>
      <c r="I7" s="56" t="s">
        <v>2864</v>
      </c>
      <c r="J7" s="56" t="s">
        <v>2865</v>
      </c>
      <c r="L7" s="56" t="s">
        <v>2866</v>
      </c>
      <c r="M7" s="56" t="s">
        <v>2180</v>
      </c>
      <c r="N7" s="56" t="s">
        <v>1480</v>
      </c>
      <c r="O7" s="56" t="s">
        <v>1480</v>
      </c>
      <c r="Q7" s="56" t="s">
        <v>1480</v>
      </c>
      <c r="R7" s="56" t="s">
        <v>2867</v>
      </c>
      <c r="S7" s="56" t="s">
        <v>2868</v>
      </c>
      <c r="T7" s="56" t="s">
        <v>2869</v>
      </c>
      <c r="V7" s="56" t="s">
        <v>1480</v>
      </c>
      <c r="W7" s="56" t="s">
        <v>1480</v>
      </c>
      <c r="X7" s="56" t="s">
        <v>1480</v>
      </c>
      <c r="Y7" s="56" t="s">
        <v>1480</v>
      </c>
      <c r="Z7" s="18"/>
      <c r="AA7" s="18"/>
    </row>
    <row r="8" spans="1:40" x14ac:dyDescent="0.35">
      <c r="A8" s="40"/>
      <c r="B8" s="56" t="s">
        <v>2870</v>
      </c>
      <c r="C8" s="56" t="s">
        <v>2871</v>
      </c>
      <c r="D8" s="56" t="s">
        <v>1480</v>
      </c>
      <c r="E8" s="56" t="s">
        <v>1480</v>
      </c>
      <c r="F8" s="40"/>
      <c r="G8" s="56" t="s">
        <v>2872</v>
      </c>
      <c r="H8" s="56" t="s">
        <v>2873</v>
      </c>
      <c r="I8" s="56" t="s">
        <v>2874</v>
      </c>
      <c r="J8" s="56" t="s">
        <v>2875</v>
      </c>
      <c r="L8" s="56" t="s">
        <v>2876</v>
      </c>
      <c r="M8" s="56" t="s">
        <v>2877</v>
      </c>
      <c r="N8" s="56" t="s">
        <v>1480</v>
      </c>
      <c r="O8" s="56" t="s">
        <v>1480</v>
      </c>
      <c r="Q8" s="56" t="s">
        <v>1480</v>
      </c>
      <c r="R8" s="56" t="s">
        <v>2878</v>
      </c>
      <c r="S8" s="56" t="s">
        <v>2879</v>
      </c>
      <c r="T8" s="56" t="s">
        <v>2880</v>
      </c>
      <c r="V8" s="56" t="s">
        <v>1480</v>
      </c>
      <c r="W8" s="56" t="s">
        <v>1480</v>
      </c>
      <c r="X8" s="56" t="s">
        <v>1480</v>
      </c>
      <c r="Y8" s="56" t="s">
        <v>1480</v>
      </c>
      <c r="Z8" s="18"/>
      <c r="AA8" s="18"/>
    </row>
    <row r="9" spans="1:40" x14ac:dyDescent="0.35">
      <c r="A9" s="40"/>
      <c r="B9" s="56" t="s">
        <v>2881</v>
      </c>
      <c r="C9" s="56" t="s">
        <v>2882</v>
      </c>
      <c r="D9" s="56" t="s">
        <v>1480</v>
      </c>
      <c r="E9" s="56" t="s">
        <v>1480</v>
      </c>
      <c r="F9" s="40"/>
      <c r="G9" s="56" t="s">
        <v>1480</v>
      </c>
      <c r="H9" s="56" t="s">
        <v>1480</v>
      </c>
      <c r="I9" s="56" t="s">
        <v>2883</v>
      </c>
      <c r="J9" s="56" t="s">
        <v>2884</v>
      </c>
      <c r="L9" s="56" t="s">
        <v>2885</v>
      </c>
      <c r="M9" s="56" t="s">
        <v>2886</v>
      </c>
      <c r="N9" s="56" t="s">
        <v>1480</v>
      </c>
      <c r="O9" s="56" t="s">
        <v>1480</v>
      </c>
      <c r="Q9" s="56" t="s">
        <v>1480</v>
      </c>
      <c r="R9" s="56" t="s">
        <v>1480</v>
      </c>
      <c r="S9" s="56" t="s">
        <v>2887</v>
      </c>
      <c r="T9" s="56" t="s">
        <v>2888</v>
      </c>
      <c r="V9" s="56" t="s">
        <v>1480</v>
      </c>
      <c r="W9" s="56" t="s">
        <v>1480</v>
      </c>
      <c r="X9" s="56" t="s">
        <v>1480</v>
      </c>
      <c r="Y9" s="56" t="s">
        <v>1480</v>
      </c>
      <c r="Z9" s="18"/>
      <c r="AA9" s="18"/>
    </row>
    <row r="11" spans="1:40" x14ac:dyDescent="0.35">
      <c r="A11" s="40"/>
      <c r="B11" s="56" t="s">
        <v>1480</v>
      </c>
      <c r="C11" s="56" t="s">
        <v>1480</v>
      </c>
      <c r="D11" s="56" t="s">
        <v>1480</v>
      </c>
      <c r="E11" s="56" t="s">
        <v>1480</v>
      </c>
      <c r="F11" s="40"/>
      <c r="G11" s="56" t="s">
        <v>1480</v>
      </c>
      <c r="H11" s="56" t="s">
        <v>2889</v>
      </c>
      <c r="I11" s="56" t="s">
        <v>2890</v>
      </c>
      <c r="J11" s="56" t="s">
        <v>2891</v>
      </c>
      <c r="L11" s="56" t="s">
        <v>1480</v>
      </c>
      <c r="M11" s="56" t="s">
        <v>1480</v>
      </c>
      <c r="N11" s="56" t="s">
        <v>1480</v>
      </c>
      <c r="O11" s="56" t="s">
        <v>1480</v>
      </c>
      <c r="Q11" s="56" t="s">
        <v>1480</v>
      </c>
      <c r="R11" s="56" t="s">
        <v>1480</v>
      </c>
      <c r="S11" s="56" t="s">
        <v>1480</v>
      </c>
      <c r="T11" s="56" t="s">
        <v>1480</v>
      </c>
      <c r="V11" s="56" t="s">
        <v>1480</v>
      </c>
      <c r="W11" s="56" t="s">
        <v>1480</v>
      </c>
      <c r="X11" s="56" t="s">
        <v>1480</v>
      </c>
      <c r="Y11" s="56" t="s">
        <v>1480</v>
      </c>
      <c r="Z11" s="18"/>
      <c r="AA11" s="18"/>
    </row>
    <row r="12" spans="1:40" x14ac:dyDescent="0.35">
      <c r="A12" s="40"/>
      <c r="B12" s="56" t="s">
        <v>1480</v>
      </c>
      <c r="C12" s="56" t="s">
        <v>1480</v>
      </c>
      <c r="D12" s="56" t="s">
        <v>1480</v>
      </c>
      <c r="E12" s="56" t="s">
        <v>1480</v>
      </c>
      <c r="F12" s="40"/>
      <c r="G12" s="56" t="s">
        <v>1480</v>
      </c>
      <c r="H12" s="56" t="s">
        <v>1480</v>
      </c>
      <c r="I12" s="56" t="s">
        <v>2892</v>
      </c>
      <c r="J12" s="56" t="s">
        <v>2893</v>
      </c>
      <c r="L12" s="56" t="s">
        <v>1480</v>
      </c>
      <c r="M12" s="56" t="s">
        <v>1480</v>
      </c>
      <c r="N12" s="56" t="s">
        <v>1480</v>
      </c>
      <c r="O12" s="56" t="s">
        <v>1480</v>
      </c>
      <c r="Q12" s="56" t="s">
        <v>1480</v>
      </c>
      <c r="R12" s="56" t="s">
        <v>1480</v>
      </c>
      <c r="S12" s="56" t="s">
        <v>1480</v>
      </c>
      <c r="T12" s="56" t="s">
        <v>2894</v>
      </c>
      <c r="V12" s="56" t="s">
        <v>1480</v>
      </c>
      <c r="W12" s="56" t="s">
        <v>1480</v>
      </c>
      <c r="X12" s="56" t="s">
        <v>1480</v>
      </c>
      <c r="Y12" s="56" t="s">
        <v>1480</v>
      </c>
      <c r="Z12" s="18"/>
      <c r="AA12" s="18"/>
    </row>
    <row r="13" spans="1:40" x14ac:dyDescent="0.35">
      <c r="A13" s="40"/>
      <c r="B13" s="56" t="s">
        <v>1480</v>
      </c>
      <c r="C13" s="56" t="s">
        <v>1480</v>
      </c>
      <c r="D13" s="56" t="s">
        <v>1480</v>
      </c>
      <c r="E13" s="56" t="s">
        <v>1480</v>
      </c>
      <c r="F13" s="40"/>
      <c r="G13" s="56" t="s">
        <v>1480</v>
      </c>
      <c r="H13" s="56" t="s">
        <v>1480</v>
      </c>
      <c r="I13" s="56" t="s">
        <v>1480</v>
      </c>
      <c r="J13" s="56" t="s">
        <v>2895</v>
      </c>
      <c r="L13" s="56" t="s">
        <v>1480</v>
      </c>
      <c r="M13" s="56" t="s">
        <v>1480</v>
      </c>
      <c r="N13" s="56" t="s">
        <v>1480</v>
      </c>
      <c r="O13" s="56" t="s">
        <v>1480</v>
      </c>
      <c r="Q13" s="56" t="s">
        <v>1480</v>
      </c>
      <c r="R13" s="56" t="s">
        <v>1480</v>
      </c>
      <c r="S13" s="56" t="s">
        <v>2896</v>
      </c>
      <c r="T13" s="56" t="s">
        <v>2897</v>
      </c>
      <c r="V13" s="56" t="s">
        <v>1480</v>
      </c>
      <c r="W13" s="56" t="s">
        <v>1480</v>
      </c>
      <c r="X13" s="56" t="s">
        <v>1480</v>
      </c>
      <c r="Y13" s="56" t="s">
        <v>1480</v>
      </c>
      <c r="Z13" s="18"/>
      <c r="AA13" s="18"/>
    </row>
    <row r="14" spans="1:40" x14ac:dyDescent="0.35">
      <c r="A14" s="40">
        <v>2</v>
      </c>
      <c r="B14" s="56" t="s">
        <v>1480</v>
      </c>
      <c r="C14" s="56" t="s">
        <v>1480</v>
      </c>
      <c r="D14" s="56" t="s">
        <v>1480</v>
      </c>
      <c r="E14" s="56" t="s">
        <v>1480</v>
      </c>
      <c r="F14" s="40"/>
      <c r="G14" s="56" t="s">
        <v>1480</v>
      </c>
      <c r="H14" s="56" t="s">
        <v>2898</v>
      </c>
      <c r="I14" s="56" t="s">
        <v>2899</v>
      </c>
      <c r="J14" s="56" t="s">
        <v>2900</v>
      </c>
      <c r="L14" s="56" t="s">
        <v>1480</v>
      </c>
      <c r="M14" s="56" t="s">
        <v>1480</v>
      </c>
      <c r="N14" s="56" t="s">
        <v>1480</v>
      </c>
      <c r="O14" s="56" t="s">
        <v>1480</v>
      </c>
      <c r="Q14" s="56" t="s">
        <v>1480</v>
      </c>
      <c r="R14" s="56" t="s">
        <v>2901</v>
      </c>
      <c r="S14" s="56" t="s">
        <v>2902</v>
      </c>
      <c r="T14" s="56" t="s">
        <v>2903</v>
      </c>
      <c r="V14" s="56" t="s">
        <v>1480</v>
      </c>
      <c r="W14" s="56" t="s">
        <v>1480</v>
      </c>
      <c r="X14" s="56" t="s">
        <v>1480</v>
      </c>
      <c r="Y14" s="56" t="s">
        <v>1480</v>
      </c>
      <c r="Z14" s="18"/>
      <c r="AA14" s="18"/>
    </row>
    <row r="15" spans="1:40" x14ac:dyDescent="0.35">
      <c r="A15" s="40"/>
      <c r="B15" s="56" t="s">
        <v>1480</v>
      </c>
      <c r="C15" s="56" t="s">
        <v>1480</v>
      </c>
      <c r="D15" s="56" t="s">
        <v>1480</v>
      </c>
      <c r="E15" s="56" t="s">
        <v>1480</v>
      </c>
      <c r="F15" s="40"/>
      <c r="G15" s="56" t="s">
        <v>1480</v>
      </c>
      <c r="H15" s="56" t="s">
        <v>2904</v>
      </c>
      <c r="I15" s="56" t="s">
        <v>2905</v>
      </c>
      <c r="J15" s="56" t="s">
        <v>2906</v>
      </c>
      <c r="L15" s="56" t="s">
        <v>1480</v>
      </c>
      <c r="M15" s="56" t="s">
        <v>1480</v>
      </c>
      <c r="N15" s="56" t="s">
        <v>1480</v>
      </c>
      <c r="O15" s="56" t="s">
        <v>1480</v>
      </c>
      <c r="Q15" s="56" t="s">
        <v>2907</v>
      </c>
      <c r="R15" s="56" t="s">
        <v>2908</v>
      </c>
      <c r="S15" s="56" t="s">
        <v>2909</v>
      </c>
      <c r="T15" s="56" t="s">
        <v>2910</v>
      </c>
      <c r="V15" s="56" t="s">
        <v>1480</v>
      </c>
      <c r="W15" s="56" t="s">
        <v>1480</v>
      </c>
      <c r="X15" s="56" t="s">
        <v>1480</v>
      </c>
      <c r="Y15" s="56" t="s">
        <v>1480</v>
      </c>
      <c r="Z15" s="18"/>
      <c r="AA15" s="18"/>
    </row>
    <row r="16" spans="1:40" x14ac:dyDescent="0.35">
      <c r="A16" s="40"/>
      <c r="B16" s="56" t="s">
        <v>1480</v>
      </c>
      <c r="C16" s="56" t="s">
        <v>1480</v>
      </c>
      <c r="D16" s="56" t="s">
        <v>1480</v>
      </c>
      <c r="E16" s="56" t="s">
        <v>1480</v>
      </c>
      <c r="F16" s="40"/>
      <c r="G16" s="56" t="s">
        <v>1480</v>
      </c>
      <c r="H16" s="56" t="s">
        <v>2911</v>
      </c>
      <c r="I16" s="56" t="s">
        <v>2912</v>
      </c>
      <c r="J16" s="56" t="s">
        <v>2898</v>
      </c>
      <c r="L16" s="56" t="s">
        <v>1480</v>
      </c>
      <c r="M16" s="56" t="s">
        <v>1480</v>
      </c>
      <c r="N16" s="56" t="s">
        <v>1480</v>
      </c>
      <c r="O16" s="56" t="s">
        <v>1480</v>
      </c>
      <c r="Q16" s="56" t="s">
        <v>1480</v>
      </c>
      <c r="R16" s="56" t="s">
        <v>1480</v>
      </c>
      <c r="S16" s="56" t="s">
        <v>2913</v>
      </c>
      <c r="T16" s="56" t="s">
        <v>2914</v>
      </c>
      <c r="V16" s="56" t="s">
        <v>1480</v>
      </c>
      <c r="W16" s="56" t="s">
        <v>1480</v>
      </c>
      <c r="X16" s="56" t="s">
        <v>1480</v>
      </c>
      <c r="Y16" s="56" t="s">
        <v>1480</v>
      </c>
      <c r="Z16" s="18"/>
      <c r="AA16" s="18"/>
    </row>
    <row r="17" spans="1:33" x14ac:dyDescent="0.35">
      <c r="A17" s="40"/>
      <c r="B17" s="56" t="s">
        <v>1480</v>
      </c>
      <c r="C17" s="56" t="s">
        <v>1480</v>
      </c>
      <c r="D17" s="56" t="s">
        <v>1480</v>
      </c>
      <c r="E17" s="56" t="s">
        <v>1480</v>
      </c>
      <c r="F17" s="40"/>
      <c r="G17" s="56" t="s">
        <v>1480</v>
      </c>
      <c r="H17" s="56" t="s">
        <v>1480</v>
      </c>
      <c r="I17" s="56" t="s">
        <v>1480</v>
      </c>
      <c r="J17" s="56" t="s">
        <v>2915</v>
      </c>
      <c r="L17" s="56" t="s">
        <v>1480</v>
      </c>
      <c r="M17" s="56" t="s">
        <v>1480</v>
      </c>
      <c r="N17" s="56" t="s">
        <v>1480</v>
      </c>
      <c r="O17" s="56" t="s">
        <v>1480</v>
      </c>
      <c r="Q17" s="56" t="s">
        <v>2916</v>
      </c>
      <c r="R17" s="56" t="s">
        <v>2917</v>
      </c>
      <c r="S17" s="56" t="s">
        <v>2918</v>
      </c>
      <c r="T17" s="56" t="s">
        <v>2919</v>
      </c>
      <c r="V17" s="56" t="s">
        <v>1480</v>
      </c>
      <c r="W17" s="56" t="s">
        <v>1480</v>
      </c>
      <c r="X17" s="56" t="s">
        <v>1480</v>
      </c>
      <c r="Y17" s="56" t="s">
        <v>1480</v>
      </c>
      <c r="Z17" s="18"/>
      <c r="AA17" s="18"/>
    </row>
    <row r="19" spans="1:33" x14ac:dyDescent="0.35">
      <c r="A19" s="40"/>
      <c r="B19" s="56" t="s">
        <v>1480</v>
      </c>
      <c r="C19" s="56" t="s">
        <v>1480</v>
      </c>
      <c r="D19" s="56" t="s">
        <v>1480</v>
      </c>
      <c r="E19" s="56" t="s">
        <v>1480</v>
      </c>
      <c r="F19" s="40"/>
      <c r="G19" s="56" t="s">
        <v>1480</v>
      </c>
      <c r="H19" s="56" t="s">
        <v>2920</v>
      </c>
      <c r="I19" s="56" t="s">
        <v>2921</v>
      </c>
      <c r="J19" s="56" t="s">
        <v>2714</v>
      </c>
      <c r="L19" s="56" t="s">
        <v>2922</v>
      </c>
      <c r="M19" s="56" t="s">
        <v>2923</v>
      </c>
      <c r="N19" s="56" t="s">
        <v>1480</v>
      </c>
      <c r="O19" s="56" t="s">
        <v>1480</v>
      </c>
      <c r="Q19" s="56" t="s">
        <v>1480</v>
      </c>
      <c r="R19" s="56" t="s">
        <v>1480</v>
      </c>
      <c r="S19" s="56" t="s">
        <v>2924</v>
      </c>
      <c r="T19" s="56" t="s">
        <v>2925</v>
      </c>
      <c r="V19" s="56" t="s">
        <v>1480</v>
      </c>
      <c r="W19" s="56" t="s">
        <v>1480</v>
      </c>
      <c r="X19" s="56" t="s">
        <v>1480</v>
      </c>
      <c r="Y19" s="56" t="s">
        <v>1480</v>
      </c>
      <c r="Z19" s="18"/>
      <c r="AA19" s="18"/>
    </row>
    <row r="20" spans="1:33" x14ac:dyDescent="0.35">
      <c r="A20" s="40"/>
      <c r="B20" s="56" t="s">
        <v>1480</v>
      </c>
      <c r="C20" s="56" t="s">
        <v>1480</v>
      </c>
      <c r="D20" s="56" t="s">
        <v>1480</v>
      </c>
      <c r="E20" s="56" t="s">
        <v>1480</v>
      </c>
      <c r="F20" s="40"/>
      <c r="G20" s="56" t="s">
        <v>1480</v>
      </c>
      <c r="H20" s="56" t="s">
        <v>1480</v>
      </c>
      <c r="I20" s="56" t="s">
        <v>2926</v>
      </c>
      <c r="J20" s="56" t="s">
        <v>2927</v>
      </c>
      <c r="L20" s="56" t="s">
        <v>2928</v>
      </c>
      <c r="M20" s="56" t="s">
        <v>2929</v>
      </c>
      <c r="N20" s="56" t="s">
        <v>2788</v>
      </c>
      <c r="O20" s="56" t="s">
        <v>2930</v>
      </c>
      <c r="Q20" s="56" t="s">
        <v>1480</v>
      </c>
      <c r="R20" s="56" t="s">
        <v>1480</v>
      </c>
      <c r="S20" s="56" t="s">
        <v>2931</v>
      </c>
      <c r="T20" s="56" t="s">
        <v>2932</v>
      </c>
      <c r="V20" s="56" t="s">
        <v>1480</v>
      </c>
      <c r="W20" s="56" t="s">
        <v>1480</v>
      </c>
      <c r="X20" s="56" t="s">
        <v>1480</v>
      </c>
      <c r="Y20" s="56" t="s">
        <v>1480</v>
      </c>
      <c r="Z20" s="18"/>
      <c r="AA20" s="18"/>
    </row>
    <row r="21" spans="1:33" x14ac:dyDescent="0.35">
      <c r="A21" s="40"/>
      <c r="B21" s="56" t="s">
        <v>1480</v>
      </c>
      <c r="C21" s="56" t="s">
        <v>1480</v>
      </c>
      <c r="D21" s="56" t="s">
        <v>1480</v>
      </c>
      <c r="E21" s="56" t="s">
        <v>1480</v>
      </c>
      <c r="F21" s="40"/>
      <c r="G21" s="56" t="s">
        <v>1480</v>
      </c>
      <c r="H21" s="56" t="s">
        <v>1480</v>
      </c>
      <c r="I21" s="56" t="s">
        <v>2933</v>
      </c>
      <c r="J21" s="56" t="s">
        <v>2934</v>
      </c>
      <c r="L21" s="56" t="s">
        <v>2935</v>
      </c>
      <c r="M21" s="56" t="s">
        <v>2936</v>
      </c>
      <c r="N21" s="56" t="s">
        <v>2937</v>
      </c>
      <c r="O21" s="56" t="s">
        <v>1480</v>
      </c>
      <c r="Q21" s="56" t="s">
        <v>2938</v>
      </c>
      <c r="R21" s="56" t="s">
        <v>2939</v>
      </c>
      <c r="S21" s="56" t="s">
        <v>2940</v>
      </c>
      <c r="T21" s="56" t="s">
        <v>2941</v>
      </c>
      <c r="V21" s="56" t="s">
        <v>1480</v>
      </c>
      <c r="W21" s="56" t="s">
        <v>1480</v>
      </c>
      <c r="X21" s="56" t="s">
        <v>1480</v>
      </c>
      <c r="Y21" s="56" t="s">
        <v>1480</v>
      </c>
      <c r="Z21" s="18"/>
      <c r="AA21" s="18"/>
    </row>
    <row r="22" spans="1:33" x14ac:dyDescent="0.35">
      <c r="A22" s="40">
        <v>3</v>
      </c>
      <c r="B22" s="56" t="s">
        <v>1480</v>
      </c>
      <c r="C22" s="56" t="s">
        <v>1480</v>
      </c>
      <c r="D22" s="56" t="s">
        <v>1480</v>
      </c>
      <c r="E22" s="56" t="s">
        <v>1480</v>
      </c>
      <c r="F22" s="40"/>
      <c r="G22" s="56" t="s">
        <v>1480</v>
      </c>
      <c r="H22" s="56" t="s">
        <v>2942</v>
      </c>
      <c r="I22" s="56" t="s">
        <v>2943</v>
      </c>
      <c r="J22" s="56" t="s">
        <v>2944</v>
      </c>
      <c r="L22" s="56" t="s">
        <v>2945</v>
      </c>
      <c r="M22" s="56" t="s">
        <v>2363</v>
      </c>
      <c r="N22" s="56" t="s">
        <v>1480</v>
      </c>
      <c r="O22" s="56" t="s">
        <v>1480</v>
      </c>
      <c r="Q22" s="56" t="s">
        <v>1480</v>
      </c>
      <c r="R22" s="56" t="s">
        <v>1480</v>
      </c>
      <c r="S22" s="56" t="s">
        <v>1480</v>
      </c>
      <c r="T22" s="56" t="s">
        <v>2946</v>
      </c>
      <c r="V22" s="56" t="s">
        <v>1480</v>
      </c>
      <c r="W22" s="56" t="s">
        <v>1480</v>
      </c>
      <c r="X22" s="56" t="s">
        <v>1480</v>
      </c>
      <c r="Y22" s="56" t="s">
        <v>1480</v>
      </c>
      <c r="Z22" s="18"/>
      <c r="AA22" s="18"/>
    </row>
    <row r="23" spans="1:33" x14ac:dyDescent="0.35">
      <c r="A23" s="40"/>
      <c r="B23" s="56" t="s">
        <v>1480</v>
      </c>
      <c r="C23" s="56" t="s">
        <v>1480</v>
      </c>
      <c r="D23" s="56" t="s">
        <v>1480</v>
      </c>
      <c r="E23" s="56" t="s">
        <v>1480</v>
      </c>
      <c r="F23" s="40"/>
      <c r="G23" s="56" t="s">
        <v>1480</v>
      </c>
      <c r="H23" s="56" t="s">
        <v>1480</v>
      </c>
      <c r="I23" s="56" t="s">
        <v>2947</v>
      </c>
      <c r="J23" s="56" t="s">
        <v>2948</v>
      </c>
      <c r="L23" s="56" t="s">
        <v>2949</v>
      </c>
      <c r="M23" s="56" t="s">
        <v>2950</v>
      </c>
      <c r="N23" s="56" t="s">
        <v>1480</v>
      </c>
      <c r="O23" s="56" t="s">
        <v>1480</v>
      </c>
      <c r="Q23" s="56" t="s">
        <v>1480</v>
      </c>
      <c r="R23" s="56" t="s">
        <v>1480</v>
      </c>
      <c r="S23" s="56" t="s">
        <v>1480</v>
      </c>
      <c r="T23" s="56" t="s">
        <v>2951</v>
      </c>
      <c r="V23" s="56" t="s">
        <v>1480</v>
      </c>
      <c r="W23" s="56" t="s">
        <v>1480</v>
      </c>
      <c r="X23" s="56" t="s">
        <v>1480</v>
      </c>
      <c r="Y23" s="56" t="s">
        <v>1480</v>
      </c>
      <c r="Z23" s="18"/>
      <c r="AA23" s="18"/>
    </row>
    <row r="24" spans="1:33" x14ac:dyDescent="0.35">
      <c r="A24" s="40"/>
      <c r="B24" s="56" t="s">
        <v>1480</v>
      </c>
      <c r="C24" s="56" t="s">
        <v>1480</v>
      </c>
      <c r="D24" s="56" t="s">
        <v>1480</v>
      </c>
      <c r="E24" s="56" t="s">
        <v>1480</v>
      </c>
      <c r="F24" s="40"/>
      <c r="G24" s="56" t="s">
        <v>1480</v>
      </c>
      <c r="H24" s="56" t="s">
        <v>2952</v>
      </c>
      <c r="I24" s="56" t="s">
        <v>2953</v>
      </c>
      <c r="J24" s="56" t="s">
        <v>2954</v>
      </c>
      <c r="L24" s="56" t="s">
        <v>2955</v>
      </c>
      <c r="M24" s="56" t="s">
        <v>2956</v>
      </c>
      <c r="N24" s="56" t="s">
        <v>2957</v>
      </c>
      <c r="O24" s="56" t="s">
        <v>1480</v>
      </c>
      <c r="Q24" s="56" t="s">
        <v>1480</v>
      </c>
      <c r="R24" s="56" t="s">
        <v>1480</v>
      </c>
      <c r="S24" s="56" t="s">
        <v>2958</v>
      </c>
      <c r="T24" s="56" t="s">
        <v>2959</v>
      </c>
      <c r="V24" s="56" t="s">
        <v>1480</v>
      </c>
      <c r="W24" s="56" t="s">
        <v>1480</v>
      </c>
      <c r="X24" s="56" t="s">
        <v>1480</v>
      </c>
      <c r="Y24" s="56" t="s">
        <v>1480</v>
      </c>
      <c r="Z24" s="18"/>
      <c r="AA24" s="18"/>
    </row>
    <row r="25" spans="1:33" x14ac:dyDescent="0.35">
      <c r="A25" s="40"/>
      <c r="B25" s="56" t="s">
        <v>1480</v>
      </c>
      <c r="C25" s="56" t="s">
        <v>1480</v>
      </c>
      <c r="D25" s="56" t="s">
        <v>1480</v>
      </c>
      <c r="E25" s="56" t="s">
        <v>1480</v>
      </c>
      <c r="F25" s="40"/>
      <c r="G25" s="56" t="s">
        <v>1480</v>
      </c>
      <c r="H25" s="56" t="s">
        <v>1480</v>
      </c>
      <c r="I25" s="56" t="s">
        <v>2960</v>
      </c>
      <c r="J25" s="56" t="s">
        <v>2961</v>
      </c>
      <c r="L25" s="56" t="s">
        <v>2962</v>
      </c>
      <c r="M25" s="56" t="s">
        <v>2963</v>
      </c>
      <c r="N25" s="56" t="s">
        <v>2964</v>
      </c>
      <c r="O25" s="56" t="s">
        <v>1480</v>
      </c>
      <c r="Q25" s="56" t="s">
        <v>1480</v>
      </c>
      <c r="R25" s="56" t="s">
        <v>2965</v>
      </c>
      <c r="S25" s="56" t="s">
        <v>2966</v>
      </c>
      <c r="T25" s="56" t="s">
        <v>2967</v>
      </c>
      <c r="V25" s="56" t="s">
        <v>1480</v>
      </c>
      <c r="W25" s="56" t="s">
        <v>1480</v>
      </c>
      <c r="X25" s="56" t="s">
        <v>1480</v>
      </c>
      <c r="Y25" s="56" t="s">
        <v>1480</v>
      </c>
      <c r="Z25" s="18"/>
      <c r="AA25" s="18"/>
    </row>
    <row r="26" spans="1:33"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21" t="s">
        <v>863</v>
      </c>
    </row>
    <row r="27" spans="1:33" x14ac:dyDescent="0.35">
      <c r="A27" s="1"/>
      <c r="B27" s="1"/>
      <c r="C27" s="1"/>
      <c r="D27" s="1"/>
      <c r="E27" s="1"/>
      <c r="F27" s="1"/>
      <c r="G27" s="1"/>
      <c r="H27" s="1"/>
      <c r="I27" s="1"/>
      <c r="J27" s="1"/>
      <c r="L27" s="1"/>
      <c r="M27" s="1"/>
      <c r="N27" s="1"/>
      <c r="O27" s="1"/>
      <c r="Q27" s="1"/>
      <c r="AA27" s="48" t="str">
        <f>LEFT(Table114[[#This Row],[Location]],4)</f>
        <v>A1-1</v>
      </c>
      <c r="AB27" s="10" t="s">
        <v>1175</v>
      </c>
      <c r="AC27" s="48" t="str">
        <f>LEFT(Table114[[#This Row],[Pheno]],4)</f>
        <v>.</v>
      </c>
      <c r="AD27" s="110" t="str">
        <f>LEFT(Table114[[#This Row],[Barcode]],7)</f>
        <v>.</v>
      </c>
      <c r="AE27" s="3" t="s">
        <v>413</v>
      </c>
      <c r="AF27" s="47"/>
      <c r="AG27" s="122" t="str">
        <f>IF(Table114[[#This Row],[Barcode]]=".","","1")</f>
        <v/>
      </c>
    </row>
    <row r="28" spans="1:33" x14ac:dyDescent="0.35">
      <c r="AA28" s="48" t="str">
        <f>LEFT(Table114[[#This Row],[Location]],4)</f>
        <v>A1-1</v>
      </c>
      <c r="AB28" s="10" t="s">
        <v>1176</v>
      </c>
      <c r="AC28" s="48" t="str">
        <f>LEFT(Table114[[#This Row],[Pheno]],4)</f>
        <v>.</v>
      </c>
      <c r="AD28" s="110" t="str">
        <f>LEFT(Table114[[#This Row],[Barcode]],7)</f>
        <v>.</v>
      </c>
      <c r="AE28" s="3" t="s">
        <v>413</v>
      </c>
      <c r="AF28" s="47"/>
      <c r="AG28" s="122" t="str">
        <f>IF(Table114[[#This Row],[Barcode]]=".","","1")</f>
        <v/>
      </c>
    </row>
    <row r="29" spans="1:33" x14ac:dyDescent="0.35">
      <c r="AA29" s="48" t="str">
        <f>LEFT(Table114[[#This Row],[Location]],4)</f>
        <v>A1-1</v>
      </c>
      <c r="AB29" s="10" t="s">
        <v>1177</v>
      </c>
      <c r="AC29" s="48" t="str">
        <f>LEFT(Table114[[#This Row],[Pheno]],4)</f>
        <v>.</v>
      </c>
      <c r="AD29" s="110" t="str">
        <f>LEFT(Table114[[#This Row],[Barcode]],7)</f>
        <v>.</v>
      </c>
      <c r="AE29" s="3" t="s">
        <v>413</v>
      </c>
      <c r="AF29" s="47"/>
      <c r="AG29" s="122" t="str">
        <f>IF(Table114[[#This Row],[Barcode]]=".","","1")</f>
        <v/>
      </c>
    </row>
    <row r="30" spans="1:33" x14ac:dyDescent="0.35">
      <c r="AA30" s="48" t="str">
        <f>LEFT(Table114[[#This Row],[Location]],4)</f>
        <v>A1-1</v>
      </c>
      <c r="AB30" s="10" t="s">
        <v>1178</v>
      </c>
      <c r="AC30" s="48" t="str">
        <f>LEFT(Table114[[#This Row],[Pheno]],4)</f>
        <v>.</v>
      </c>
      <c r="AD30" s="110" t="str">
        <f>LEFT(Table114[[#This Row],[Barcode]],7)</f>
        <v>.</v>
      </c>
      <c r="AE30" s="3" t="s">
        <v>413</v>
      </c>
      <c r="AF30" s="47"/>
      <c r="AG30" s="122" t="str">
        <f>IF(Table114[[#This Row],[Barcode]]=".","","1")</f>
        <v/>
      </c>
    </row>
    <row r="31" spans="1:33" x14ac:dyDescent="0.35">
      <c r="AA31" s="48" t="str">
        <f>LEFT(Table114[[#This Row],[Location]],4)</f>
        <v>A1-2</v>
      </c>
      <c r="AB31" s="10" t="s">
        <v>1179</v>
      </c>
      <c r="AC31" s="48" t="str">
        <f>LEFT(Table114[[#This Row],[Pheno]],4)</f>
        <v>.</v>
      </c>
      <c r="AD31" s="110" t="str">
        <f>LEFT(Table114[[#This Row],[Barcode]],7)</f>
        <v>.</v>
      </c>
      <c r="AE31" s="3" t="s">
        <v>413</v>
      </c>
      <c r="AF31" s="47"/>
      <c r="AG31" s="122" t="str">
        <f>IF(Table114[[#This Row],[Barcode]]=".","","1")</f>
        <v/>
      </c>
    </row>
    <row r="32" spans="1:33" x14ac:dyDescent="0.35">
      <c r="AA32" s="48" t="str">
        <f>LEFT(Table114[[#This Row],[Location]],4)</f>
        <v>A1-2</v>
      </c>
      <c r="AB32" s="10" t="s">
        <v>1180</v>
      </c>
      <c r="AC32" s="48" t="str">
        <f>LEFT(Table114[[#This Row],[Pheno]],4)</f>
        <v>.</v>
      </c>
      <c r="AD32" s="110" t="str">
        <f>LEFT(Table114[[#This Row],[Barcode]],7)</f>
        <v>.</v>
      </c>
      <c r="AE32" s="3" t="s">
        <v>413</v>
      </c>
      <c r="AF32" s="47"/>
      <c r="AG32" s="122" t="str">
        <f>IF(Table114[[#This Row],[Barcode]]=".","","1")</f>
        <v/>
      </c>
    </row>
    <row r="33" spans="27:33" x14ac:dyDescent="0.35">
      <c r="AA33" s="48" t="str">
        <f>LEFT(Table114[[#This Row],[Location]],4)</f>
        <v>A1-2</v>
      </c>
      <c r="AB33" s="10" t="s">
        <v>1181</v>
      </c>
      <c r="AC33" s="48" t="str">
        <f>LEFT(Table114[[#This Row],[Pheno]],4)</f>
        <v>.</v>
      </c>
      <c r="AD33" s="110" t="str">
        <f>LEFT(Table114[[#This Row],[Barcode]],7)</f>
        <v>.</v>
      </c>
      <c r="AE33" s="3" t="s">
        <v>413</v>
      </c>
      <c r="AF33" s="47"/>
      <c r="AG33" s="122" t="str">
        <f>IF(Table114[[#This Row],[Barcode]]=".","","1")</f>
        <v/>
      </c>
    </row>
    <row r="34" spans="27:33" x14ac:dyDescent="0.35">
      <c r="AA34" s="48" t="str">
        <f>LEFT(Table114[[#This Row],[Location]],4)</f>
        <v>A1-2</v>
      </c>
      <c r="AB34" s="10" t="s">
        <v>1182</v>
      </c>
      <c r="AC34" s="48" t="str">
        <f>LEFT(Table114[[#This Row],[Pheno]],4)</f>
        <v>.</v>
      </c>
      <c r="AD34" s="110" t="str">
        <f>LEFT(Table114[[#This Row],[Barcode]],7)</f>
        <v>.</v>
      </c>
      <c r="AE34" s="3" t="s">
        <v>413</v>
      </c>
      <c r="AF34" s="47"/>
      <c r="AG34" s="122" t="str">
        <f>IF(Table114[[#This Row],[Barcode]]=".","","1")</f>
        <v/>
      </c>
    </row>
    <row r="35" spans="27:33" x14ac:dyDescent="0.35">
      <c r="AA35" s="48" t="str">
        <f>LEFT(Table114[[#This Row],[Location]],4)</f>
        <v>A1-3</v>
      </c>
      <c r="AB35" s="10" t="s">
        <v>1183</v>
      </c>
      <c r="AC35" s="48" t="str">
        <f>LEFT(Table114[[#This Row],[Pheno]],4)</f>
        <v>.</v>
      </c>
      <c r="AD35" s="110" t="str">
        <f>LEFT(Table114[[#This Row],[Barcode]],7)</f>
        <v>.</v>
      </c>
      <c r="AE35" s="3" t="s">
        <v>413</v>
      </c>
      <c r="AF35" s="47"/>
      <c r="AG35" s="122" t="str">
        <f>IF(Table114[[#This Row],[Barcode]]=".","","1")</f>
        <v/>
      </c>
    </row>
    <row r="36" spans="27:33" x14ac:dyDescent="0.35">
      <c r="AA36" s="48" t="str">
        <f>LEFT(Table114[[#This Row],[Location]],4)</f>
        <v>A1-3</v>
      </c>
      <c r="AB36" s="10" t="s">
        <v>1184</v>
      </c>
      <c r="AC36" s="48" t="str">
        <f>LEFT(Table114[[#This Row],[Pheno]],4)</f>
        <v>.</v>
      </c>
      <c r="AD36" s="110" t="str">
        <f>LEFT(Table114[[#This Row],[Barcode]],7)</f>
        <v>.</v>
      </c>
      <c r="AE36" s="3" t="s">
        <v>413</v>
      </c>
      <c r="AF36" s="47"/>
      <c r="AG36" s="122" t="str">
        <f>IF(Table114[[#This Row],[Barcode]]=".","","1")</f>
        <v/>
      </c>
    </row>
    <row r="37" spans="27:33" x14ac:dyDescent="0.35">
      <c r="AA37" s="48" t="str">
        <f>LEFT(Table114[[#This Row],[Location]],4)</f>
        <v>A1-3</v>
      </c>
      <c r="AB37" s="10" t="s">
        <v>1185</v>
      </c>
      <c r="AC37" s="48" t="str">
        <f>LEFT(Table114[[#This Row],[Pheno]],4)</f>
        <v>.</v>
      </c>
      <c r="AD37" s="110" t="str">
        <f>LEFT(Table114[[#This Row],[Barcode]],7)</f>
        <v>.</v>
      </c>
      <c r="AE37" s="3" t="s">
        <v>413</v>
      </c>
      <c r="AF37" s="47"/>
      <c r="AG37" s="122" t="str">
        <f>IF(Table114[[#This Row],[Barcode]]=".","","1")</f>
        <v/>
      </c>
    </row>
    <row r="38" spans="27:33" x14ac:dyDescent="0.35">
      <c r="AA38" s="48" t="str">
        <f>LEFT(Table114[[#This Row],[Location]],4)</f>
        <v>A1-3</v>
      </c>
      <c r="AB38" s="10" t="s">
        <v>1186</v>
      </c>
      <c r="AC38" s="48" t="str">
        <f>LEFT(Table114[[#This Row],[Pheno]],4)</f>
        <v>.</v>
      </c>
      <c r="AD38" s="110" t="str">
        <f>LEFT(Table114[[#This Row],[Barcode]],7)</f>
        <v>.</v>
      </c>
      <c r="AE38" s="3" t="s">
        <v>413</v>
      </c>
      <c r="AF38" s="47"/>
      <c r="AG38" s="122" t="str">
        <f>IF(Table114[[#This Row],[Barcode]]=".","","1")</f>
        <v/>
      </c>
    </row>
    <row r="39" spans="27:33" x14ac:dyDescent="0.35">
      <c r="AA39" s="48" t="str">
        <f>LEFT(Table114[[#This Row],[Location]],4)</f>
        <v>A1-4</v>
      </c>
      <c r="AB39" s="10" t="s">
        <v>1187</v>
      </c>
      <c r="AC39" s="48" t="str">
        <f>LEFT(Table114[[#This Row],[Pheno]],4)</f>
        <v>.</v>
      </c>
      <c r="AD39" s="110" t="str">
        <f>LEFT(Table114[[#This Row],[Barcode]],7)</f>
        <v>.</v>
      </c>
      <c r="AE39" s="3" t="s">
        <v>413</v>
      </c>
      <c r="AF39" s="47"/>
      <c r="AG39" s="122" t="str">
        <f>IF(Table114[[#This Row],[Barcode]]=".","","1")</f>
        <v/>
      </c>
    </row>
    <row r="40" spans="27:33" x14ac:dyDescent="0.35">
      <c r="AA40" s="48" t="str">
        <f>LEFT(Table114[[#This Row],[Location]],4)</f>
        <v>A1-4</v>
      </c>
      <c r="AB40" s="10" t="s">
        <v>1188</v>
      </c>
      <c r="AC40" s="48" t="str">
        <f>LEFT(Table114[[#This Row],[Pheno]],4)</f>
        <v>.</v>
      </c>
      <c r="AD40" s="110" t="str">
        <f>LEFT(Table114[[#This Row],[Barcode]],7)</f>
        <v>.</v>
      </c>
      <c r="AE40" s="3" t="s">
        <v>413</v>
      </c>
      <c r="AF40" s="47"/>
      <c r="AG40" s="122" t="str">
        <f>IF(Table114[[#This Row],[Barcode]]=".","","1")</f>
        <v/>
      </c>
    </row>
    <row r="41" spans="27:33" x14ac:dyDescent="0.35">
      <c r="AA41" s="48" t="str">
        <f>LEFT(Table114[[#This Row],[Location]],4)</f>
        <v>A1-4</v>
      </c>
      <c r="AB41" s="10" t="s">
        <v>1189</v>
      </c>
      <c r="AC41" s="48" t="str">
        <f>LEFT(Table114[[#This Row],[Pheno]],4)</f>
        <v>.</v>
      </c>
      <c r="AD41" s="110" t="str">
        <f>LEFT(Table114[[#This Row],[Barcode]],7)</f>
        <v>.</v>
      </c>
      <c r="AE41" s="3" t="s">
        <v>413</v>
      </c>
      <c r="AF41" s="47"/>
      <c r="AG41" s="122" t="str">
        <f>IF(Table114[[#This Row],[Barcode]]=".","","1")</f>
        <v/>
      </c>
    </row>
    <row r="42" spans="27:33" x14ac:dyDescent="0.35">
      <c r="AA42" s="48" t="str">
        <f>LEFT(Table114[[#This Row],[Location]],4)</f>
        <v>A1-4</v>
      </c>
      <c r="AB42" s="10" t="s">
        <v>1190</v>
      </c>
      <c r="AC42" s="48" t="str">
        <f>LEFT(Table114[[#This Row],[Pheno]],4)</f>
        <v>.</v>
      </c>
      <c r="AD42" s="110" t="str">
        <f>LEFT(Table114[[#This Row],[Barcode]],7)</f>
        <v>.</v>
      </c>
      <c r="AE42" s="3" t="s">
        <v>413</v>
      </c>
      <c r="AF42" s="47"/>
      <c r="AG42" s="122" t="str">
        <f>IF(Table114[[#This Row],[Barcode]]=".","","1")</f>
        <v/>
      </c>
    </row>
    <row r="43" spans="27:33" x14ac:dyDescent="0.35">
      <c r="AA43" s="48" t="str">
        <f>LEFT(Table114[[#This Row],[Location]],4)</f>
        <v>A1-5</v>
      </c>
      <c r="AB43" s="10" t="s">
        <v>1191</v>
      </c>
      <c r="AC43" s="48" t="str">
        <f>LEFT(Table114[[#This Row],[Pheno]],4)</f>
        <v>.</v>
      </c>
      <c r="AD43" s="110" t="str">
        <f>LEFT(Table114[[#This Row],[Barcode]],7)</f>
        <v>.</v>
      </c>
      <c r="AE43" s="3" t="s">
        <v>413</v>
      </c>
      <c r="AF43" s="47"/>
      <c r="AG43" s="122" t="str">
        <f>IF(Table114[[#This Row],[Barcode]]=".","","1")</f>
        <v/>
      </c>
    </row>
    <row r="44" spans="27:33" x14ac:dyDescent="0.35">
      <c r="AA44" s="48" t="str">
        <f>LEFT(Table114[[#This Row],[Location]],4)</f>
        <v>A1-5</v>
      </c>
      <c r="AB44" s="10" t="s">
        <v>1192</v>
      </c>
      <c r="AC44" s="48" t="str">
        <f>LEFT(Table114[[#This Row],[Pheno]],4)</f>
        <v>.</v>
      </c>
      <c r="AD44" s="110" t="str">
        <f>LEFT(Table114[[#This Row],[Barcode]],7)</f>
        <v>.</v>
      </c>
      <c r="AE44" s="3" t="s">
        <v>413</v>
      </c>
      <c r="AF44" s="47"/>
      <c r="AG44" s="122" t="str">
        <f>IF(Table114[[#This Row],[Barcode]]=".","","1")</f>
        <v/>
      </c>
    </row>
    <row r="45" spans="27:33" x14ac:dyDescent="0.35">
      <c r="AA45" s="48" t="str">
        <f>LEFT(Table114[[#This Row],[Location]],4)</f>
        <v>A1-5</v>
      </c>
      <c r="AB45" s="10" t="s">
        <v>1193</v>
      </c>
      <c r="AC45" s="48" t="str">
        <f>LEFT(Table114[[#This Row],[Pheno]],4)</f>
        <v>.</v>
      </c>
      <c r="AD45" s="110" t="str">
        <f>LEFT(Table114[[#This Row],[Barcode]],7)</f>
        <v>.</v>
      </c>
      <c r="AE45" s="3" t="s">
        <v>413</v>
      </c>
      <c r="AF45" s="47"/>
      <c r="AG45" s="122" t="str">
        <f>IF(Table114[[#This Row],[Barcode]]=".","","1")</f>
        <v/>
      </c>
    </row>
    <row r="46" spans="27:33" x14ac:dyDescent="0.35">
      <c r="AA46" s="48" t="str">
        <f>LEFT(Table114[[#This Row],[Location]],4)</f>
        <v>A1-5</v>
      </c>
      <c r="AB46" s="10" t="s">
        <v>1194</v>
      </c>
      <c r="AC46" s="48" t="str">
        <f>LEFT(Table114[[#This Row],[Pheno]],4)</f>
        <v>.</v>
      </c>
      <c r="AD46" s="110" t="str">
        <f>LEFT(Table114[[#This Row],[Barcode]],7)</f>
        <v>.</v>
      </c>
      <c r="AE46" s="3" t="s">
        <v>413</v>
      </c>
      <c r="AF46" s="47"/>
      <c r="AG46" s="122" t="str">
        <f>IF(Table114[[#This Row],[Barcode]]=".","","1")</f>
        <v/>
      </c>
    </row>
    <row r="47" spans="27:33" x14ac:dyDescent="0.35">
      <c r="AA47" s="48" t="str">
        <f>LEFT(Table114[[#This Row],[Location]],4)</f>
        <v>A1-6</v>
      </c>
      <c r="AB47" s="10" t="s">
        <v>1195</v>
      </c>
      <c r="AC47" s="48" t="str">
        <f>LEFT(Table114[[#This Row],[Pheno]],4)</f>
        <v>.</v>
      </c>
      <c r="AD47" s="110" t="str">
        <f>LEFT(Table114[[#This Row],[Barcode]],7)</f>
        <v>.</v>
      </c>
      <c r="AE47" s="3" t="s">
        <v>413</v>
      </c>
      <c r="AF47" s="47"/>
      <c r="AG47" s="122" t="str">
        <f>IF(Table114[[#This Row],[Barcode]]=".","","1")</f>
        <v/>
      </c>
    </row>
    <row r="48" spans="27:33" x14ac:dyDescent="0.35">
      <c r="AA48" s="48" t="str">
        <f>LEFT(Table114[[#This Row],[Location]],4)</f>
        <v>A1-6</v>
      </c>
      <c r="AB48" s="10" t="s">
        <v>1196</v>
      </c>
      <c r="AC48" s="48" t="str">
        <f>LEFT(Table114[[#This Row],[Pheno]],4)</f>
        <v>.</v>
      </c>
      <c r="AD48" s="110" t="str">
        <f>LEFT(Table114[[#This Row],[Barcode]],7)</f>
        <v>.</v>
      </c>
      <c r="AE48" s="3" t="s">
        <v>413</v>
      </c>
      <c r="AF48" s="47"/>
      <c r="AG48" s="122" t="str">
        <f>IF(Table114[[#This Row],[Barcode]]=".","","1")</f>
        <v/>
      </c>
    </row>
    <row r="49" spans="27:33" x14ac:dyDescent="0.35">
      <c r="AA49" s="48" t="str">
        <f>LEFT(Table114[[#This Row],[Location]],4)</f>
        <v>A1-6</v>
      </c>
      <c r="AB49" s="10" t="s">
        <v>1197</v>
      </c>
      <c r="AC49" s="48" t="str">
        <f>LEFT(Table114[[#This Row],[Pheno]],4)</f>
        <v>.</v>
      </c>
      <c r="AD49" s="110" t="str">
        <f>LEFT(Table114[[#This Row],[Barcode]],7)</f>
        <v>.</v>
      </c>
      <c r="AE49" s="3" t="s">
        <v>413</v>
      </c>
      <c r="AF49" s="47"/>
      <c r="AG49" s="122" t="str">
        <f>IF(Table114[[#This Row],[Barcode]]=".","","1")</f>
        <v/>
      </c>
    </row>
    <row r="50" spans="27:33" x14ac:dyDescent="0.35">
      <c r="AA50" s="48" t="str">
        <f>LEFT(Table114[[#This Row],[Location]],4)</f>
        <v>A1-6</v>
      </c>
      <c r="AB50" s="10" t="s">
        <v>1198</v>
      </c>
      <c r="AC50" s="48" t="str">
        <f>LEFT(Table114[[#This Row],[Pheno]],4)</f>
        <v>.</v>
      </c>
      <c r="AD50" s="110" t="str">
        <f>LEFT(Table114[[#This Row],[Barcode]],7)</f>
        <v>.</v>
      </c>
      <c r="AE50" s="3" t="s">
        <v>413</v>
      </c>
      <c r="AF50" s="47"/>
      <c r="AG50" s="122" t="str">
        <f>IF(Table114[[#This Row],[Barcode]]=".","","1")</f>
        <v/>
      </c>
    </row>
    <row r="51" spans="27:33" x14ac:dyDescent="0.35">
      <c r="AA51" s="48" t="str">
        <f>LEFT(Table114[[#This Row],[Location]],4)</f>
        <v>A1-7</v>
      </c>
      <c r="AB51" s="10" t="s">
        <v>1199</v>
      </c>
      <c r="AC51" s="48" t="str">
        <f>LEFT(Table114[[#This Row],[Pheno]],4)</f>
        <v>.</v>
      </c>
      <c r="AD51" s="110" t="str">
        <f>LEFT(Table114[[#This Row],[Barcode]],7)</f>
        <v>.</v>
      </c>
      <c r="AE51" s="3" t="s">
        <v>413</v>
      </c>
      <c r="AF51" s="47"/>
      <c r="AG51" s="122" t="str">
        <f>IF(Table114[[#This Row],[Barcode]]=".","","1")</f>
        <v/>
      </c>
    </row>
    <row r="52" spans="27:33" x14ac:dyDescent="0.35">
      <c r="AA52" s="48" t="str">
        <f>LEFT(Table114[[#This Row],[Location]],4)</f>
        <v>A1-7</v>
      </c>
      <c r="AB52" s="10" t="s">
        <v>1200</v>
      </c>
      <c r="AC52" s="48" t="str">
        <f>LEFT(Table114[[#This Row],[Pheno]],4)</f>
        <v>.</v>
      </c>
      <c r="AD52" s="110" t="str">
        <f>LEFT(Table114[[#This Row],[Barcode]],7)</f>
        <v>.</v>
      </c>
      <c r="AE52" s="3" t="s">
        <v>413</v>
      </c>
      <c r="AF52" s="47"/>
      <c r="AG52" s="122" t="str">
        <f>IF(Table114[[#This Row],[Barcode]]=".","","1")</f>
        <v/>
      </c>
    </row>
    <row r="53" spans="27:33" x14ac:dyDescent="0.35">
      <c r="AA53" s="48" t="str">
        <f>LEFT(Table114[[#This Row],[Location]],4)</f>
        <v>A1-7</v>
      </c>
      <c r="AB53" s="10" t="s">
        <v>1201</v>
      </c>
      <c r="AC53" s="48" t="str">
        <f>LEFT(Table114[[#This Row],[Pheno]],4)</f>
        <v>.</v>
      </c>
      <c r="AD53" s="110" t="str">
        <f>LEFT(Table114[[#This Row],[Barcode]],7)</f>
        <v>.</v>
      </c>
      <c r="AE53" s="3" t="s">
        <v>413</v>
      </c>
      <c r="AF53" s="47"/>
      <c r="AG53" s="122" t="str">
        <f>IF(Table114[[#This Row],[Barcode]]=".","","1")</f>
        <v/>
      </c>
    </row>
    <row r="54" spans="27:33" x14ac:dyDescent="0.35">
      <c r="AA54" s="48" t="str">
        <f>LEFT(Table114[[#This Row],[Location]],4)</f>
        <v>A1-7</v>
      </c>
      <c r="AB54" s="10" t="s">
        <v>1202</v>
      </c>
      <c r="AC54" s="48" t="str">
        <f>LEFT(Table114[[#This Row],[Pheno]],4)</f>
        <v>.</v>
      </c>
      <c r="AD54" s="110" t="str">
        <f>LEFT(Table114[[#This Row],[Barcode]],7)</f>
        <v>.</v>
      </c>
      <c r="AE54" s="3" t="s">
        <v>413</v>
      </c>
      <c r="AF54" s="47"/>
      <c r="AG54" s="122" t="str">
        <f>IF(Table114[[#This Row],[Barcode]]=".","","1")</f>
        <v/>
      </c>
    </row>
    <row r="55" spans="27:33" x14ac:dyDescent="0.35">
      <c r="AA55" s="48" t="str">
        <f>LEFT(Table114[[#This Row],[Location]],4)</f>
        <v>A2-1</v>
      </c>
      <c r="AB55" s="10" t="s">
        <v>1203</v>
      </c>
      <c r="AC55" s="48" t="str">
        <f>LEFT(Table114[[#This Row],[Pheno]],4)</f>
        <v>.</v>
      </c>
      <c r="AD55" s="110" t="str">
        <f>LEFT(Table114[[#This Row],[Barcode]],7)</f>
        <v>.</v>
      </c>
      <c r="AE55" s="3" t="s">
        <v>413</v>
      </c>
      <c r="AF55" s="47"/>
      <c r="AG55" s="122" t="str">
        <f>IF(Table114[[#This Row],[Barcode]]=".","","1")</f>
        <v/>
      </c>
    </row>
    <row r="56" spans="27:33" x14ac:dyDescent="0.35">
      <c r="AA56" s="48" t="str">
        <f>LEFT(Table114[[#This Row],[Location]],4)</f>
        <v>A2-1</v>
      </c>
      <c r="AB56" s="10" t="s">
        <v>1204</v>
      </c>
      <c r="AC56" s="48" t="str">
        <f>LEFT(Table114[[#This Row],[Pheno]],4)</f>
        <v>.</v>
      </c>
      <c r="AD56" s="110" t="str">
        <f>LEFT(Table114[[#This Row],[Barcode]],7)</f>
        <v>.</v>
      </c>
      <c r="AE56" s="3" t="s">
        <v>413</v>
      </c>
      <c r="AF56" s="47"/>
      <c r="AG56" s="122" t="str">
        <f>IF(Table114[[#This Row],[Barcode]]=".","","1")</f>
        <v/>
      </c>
    </row>
    <row r="57" spans="27:33" x14ac:dyDescent="0.35">
      <c r="AA57" s="48" t="str">
        <f>LEFT(Table114[[#This Row],[Location]],4)</f>
        <v>A2-1</v>
      </c>
      <c r="AB57" s="10" t="s">
        <v>1205</v>
      </c>
      <c r="AC57" s="48" t="str">
        <f>LEFT(Table114[[#This Row],[Pheno]],4)</f>
        <v>.</v>
      </c>
      <c r="AD57" s="110" t="str">
        <f>LEFT(Table114[[#This Row],[Barcode]],7)</f>
        <v>.</v>
      </c>
      <c r="AE57" s="3" t="s">
        <v>413</v>
      </c>
      <c r="AF57" s="47"/>
      <c r="AG57" s="122" t="str">
        <f>IF(Table114[[#This Row],[Barcode]]=".","","1")</f>
        <v/>
      </c>
    </row>
    <row r="58" spans="27:33" x14ac:dyDescent="0.35">
      <c r="AA58" s="48" t="str">
        <f>LEFT(Table114[[#This Row],[Location]],4)</f>
        <v>A2-1</v>
      </c>
      <c r="AB58" s="10" t="s">
        <v>1206</v>
      </c>
      <c r="AC58" s="48" t="str">
        <f>LEFT(Table114[[#This Row],[Pheno]],4)</f>
        <v>.</v>
      </c>
      <c r="AD58" s="110" t="str">
        <f>LEFT(Table114[[#This Row],[Barcode]],7)</f>
        <v>.</v>
      </c>
      <c r="AE58" s="3" t="s">
        <v>413</v>
      </c>
      <c r="AF58" s="47"/>
      <c r="AG58" s="122" t="str">
        <f>IF(Table114[[#This Row],[Barcode]]=".","","1")</f>
        <v/>
      </c>
    </row>
    <row r="59" spans="27:33" x14ac:dyDescent="0.35">
      <c r="AA59" s="48" t="str">
        <f>LEFT(Table114[[#This Row],[Location]],4)</f>
        <v>A2-2</v>
      </c>
      <c r="AB59" s="10" t="s">
        <v>1207</v>
      </c>
      <c r="AC59" s="48" t="str">
        <f>LEFT(Table114[[#This Row],[Pheno]],4)</f>
        <v>.</v>
      </c>
      <c r="AD59" s="110" t="str">
        <f>LEFT(Table114[[#This Row],[Barcode]],7)</f>
        <v>.</v>
      </c>
      <c r="AE59" s="3" t="s">
        <v>413</v>
      </c>
      <c r="AF59" s="47"/>
      <c r="AG59" s="122" t="str">
        <f>IF(Table114[[#This Row],[Barcode]]=".","","1")</f>
        <v/>
      </c>
    </row>
    <row r="60" spans="27:33" x14ac:dyDescent="0.35">
      <c r="AA60" s="48" t="str">
        <f>LEFT(Table114[[#This Row],[Location]],4)</f>
        <v>A2-2</v>
      </c>
      <c r="AB60" s="10" t="s">
        <v>1208</v>
      </c>
      <c r="AC60" s="48" t="str">
        <f>LEFT(Table114[[#This Row],[Pheno]],4)</f>
        <v>.</v>
      </c>
      <c r="AD60" s="110" t="str">
        <f>LEFT(Table114[[#This Row],[Barcode]],7)</f>
        <v>.</v>
      </c>
      <c r="AE60" s="3" t="s">
        <v>413</v>
      </c>
      <c r="AF60" s="47"/>
      <c r="AG60" s="122" t="str">
        <f>IF(Table114[[#This Row],[Barcode]]=".","","1")</f>
        <v/>
      </c>
    </row>
    <row r="61" spans="27:33" x14ac:dyDescent="0.35">
      <c r="AA61" s="48" t="str">
        <f>LEFT(Table114[[#This Row],[Location]],4)</f>
        <v>A2-2</v>
      </c>
      <c r="AB61" s="10" t="s">
        <v>1209</v>
      </c>
      <c r="AC61" s="48" t="str">
        <f>LEFT(Table114[[#This Row],[Pheno]],4)</f>
        <v>.</v>
      </c>
      <c r="AD61" s="110" t="str">
        <f>LEFT(Table114[[#This Row],[Barcode]],7)</f>
        <v>.</v>
      </c>
      <c r="AE61" s="3" t="s">
        <v>413</v>
      </c>
      <c r="AF61" s="47"/>
      <c r="AG61" s="122" t="str">
        <f>IF(Table114[[#This Row],[Barcode]]=".","","1")</f>
        <v/>
      </c>
    </row>
    <row r="62" spans="27:33" x14ac:dyDescent="0.35">
      <c r="AA62" s="48" t="str">
        <f>LEFT(Table114[[#This Row],[Location]],4)</f>
        <v>A2-2</v>
      </c>
      <c r="AB62" s="10" t="s">
        <v>1210</v>
      </c>
      <c r="AC62" s="48" t="str">
        <f>LEFT(Table114[[#This Row],[Pheno]],4)</f>
        <v>.</v>
      </c>
      <c r="AD62" s="110" t="str">
        <f>LEFT(Table114[[#This Row],[Barcode]],7)</f>
        <v>.</v>
      </c>
      <c r="AE62" s="3" t="s">
        <v>413</v>
      </c>
      <c r="AF62" s="47"/>
      <c r="AG62" s="122" t="str">
        <f>IF(Table114[[#This Row],[Barcode]]=".","","1")</f>
        <v/>
      </c>
    </row>
    <row r="63" spans="27:33" x14ac:dyDescent="0.35">
      <c r="AA63" s="48" t="str">
        <f>LEFT(Table114[[#This Row],[Location]],4)</f>
        <v>A2-3</v>
      </c>
      <c r="AB63" s="10" t="s">
        <v>1211</v>
      </c>
      <c r="AC63" s="48" t="str">
        <f>LEFT(Table114[[#This Row],[Pheno]],4)</f>
        <v>.</v>
      </c>
      <c r="AD63" s="110" t="str">
        <f>LEFT(Table114[[#This Row],[Barcode]],7)</f>
        <v>.</v>
      </c>
      <c r="AE63" s="3" t="s">
        <v>413</v>
      </c>
      <c r="AF63" s="47"/>
      <c r="AG63" s="122" t="str">
        <f>IF(Table114[[#This Row],[Barcode]]=".","","1")</f>
        <v/>
      </c>
    </row>
    <row r="64" spans="27:33" x14ac:dyDescent="0.35">
      <c r="AA64" s="48" t="str">
        <f>LEFT(Table114[[#This Row],[Location]],4)</f>
        <v>A2-3</v>
      </c>
      <c r="AB64" s="10" t="s">
        <v>1212</v>
      </c>
      <c r="AC64" s="48" t="str">
        <f>LEFT(Table114[[#This Row],[Pheno]],4)</f>
        <v>.</v>
      </c>
      <c r="AD64" s="110" t="str">
        <f>LEFT(Table114[[#This Row],[Barcode]],7)</f>
        <v>.</v>
      </c>
      <c r="AE64" s="3" t="s">
        <v>413</v>
      </c>
      <c r="AF64" s="47"/>
      <c r="AG64" s="122" t="str">
        <f>IF(Table114[[#This Row],[Barcode]]=".","","1")</f>
        <v/>
      </c>
    </row>
    <row r="65" spans="27:33" x14ac:dyDescent="0.35">
      <c r="AA65" s="48" t="str">
        <f>LEFT(Table114[[#This Row],[Location]],4)</f>
        <v>A2-3</v>
      </c>
      <c r="AB65" s="10" t="s">
        <v>1213</v>
      </c>
      <c r="AC65" s="48" t="str">
        <f>LEFT(Table114[[#This Row],[Pheno]],4)</f>
        <v>.</v>
      </c>
      <c r="AD65" s="110" t="str">
        <f>LEFT(Table114[[#This Row],[Barcode]],7)</f>
        <v>.</v>
      </c>
      <c r="AE65" s="3" t="s">
        <v>413</v>
      </c>
      <c r="AF65" s="47"/>
      <c r="AG65" s="122" t="str">
        <f>IF(Table114[[#This Row],[Barcode]]=".","","1")</f>
        <v/>
      </c>
    </row>
    <row r="66" spans="27:33" x14ac:dyDescent="0.35">
      <c r="AA66" s="48" t="str">
        <f>LEFT(Table114[[#This Row],[Location]],4)</f>
        <v>A2-3</v>
      </c>
      <c r="AB66" s="10" t="s">
        <v>1214</v>
      </c>
      <c r="AC66" s="48" t="str">
        <f>LEFT(Table114[[#This Row],[Pheno]],4)</f>
        <v>.</v>
      </c>
      <c r="AD66" s="110" t="str">
        <f>LEFT(Table114[[#This Row],[Barcode]],7)</f>
        <v>.</v>
      </c>
      <c r="AE66" s="3" t="s">
        <v>413</v>
      </c>
      <c r="AF66" s="47"/>
      <c r="AG66" s="122" t="str">
        <f>IF(Table114[[#This Row],[Barcode]]=".","","1")</f>
        <v/>
      </c>
    </row>
    <row r="67" spans="27:33" x14ac:dyDescent="0.35">
      <c r="AA67" s="48" t="str">
        <f>LEFT(Table114[[#This Row],[Location]],4)</f>
        <v>A2-4</v>
      </c>
      <c r="AB67" s="10" t="s">
        <v>1215</v>
      </c>
      <c r="AC67" s="48" t="str">
        <f>LEFT(Table114[[#This Row],[Pheno]],4)</f>
        <v>.</v>
      </c>
      <c r="AD67" s="110" t="str">
        <f>LEFT(Table114[[#This Row],[Barcode]],7)</f>
        <v>.</v>
      </c>
      <c r="AE67" s="3" t="s">
        <v>413</v>
      </c>
      <c r="AF67" s="47"/>
      <c r="AG67" s="122" t="str">
        <f>IF(Table114[[#This Row],[Barcode]]=".","","1")</f>
        <v/>
      </c>
    </row>
    <row r="68" spans="27:33" x14ac:dyDescent="0.35">
      <c r="AA68" s="48" t="str">
        <f>LEFT(Table114[[#This Row],[Location]],4)</f>
        <v>A2-4</v>
      </c>
      <c r="AB68" s="10" t="s">
        <v>1216</v>
      </c>
      <c r="AC68" s="48" t="str">
        <f>LEFT(Table114[[#This Row],[Pheno]],4)</f>
        <v>.</v>
      </c>
      <c r="AD68" s="110" t="str">
        <f>LEFT(Table114[[#This Row],[Barcode]],7)</f>
        <v>.</v>
      </c>
      <c r="AE68" s="3" t="s">
        <v>413</v>
      </c>
      <c r="AF68" s="47"/>
      <c r="AG68" s="122" t="str">
        <f>IF(Table114[[#This Row],[Barcode]]=".","","1")</f>
        <v/>
      </c>
    </row>
    <row r="69" spans="27:33" x14ac:dyDescent="0.35">
      <c r="AA69" s="48" t="str">
        <f>LEFT(Table114[[#This Row],[Location]],4)</f>
        <v>A2-4</v>
      </c>
      <c r="AB69" s="10" t="s">
        <v>1217</v>
      </c>
      <c r="AC69" s="48" t="str">
        <f>LEFT(Table114[[#This Row],[Pheno]],4)</f>
        <v>.</v>
      </c>
      <c r="AD69" s="110" t="str">
        <f>LEFT(Table114[[#This Row],[Barcode]],7)</f>
        <v>.</v>
      </c>
      <c r="AE69" s="3" t="s">
        <v>413</v>
      </c>
      <c r="AF69" s="47"/>
      <c r="AG69" s="122" t="str">
        <f>IF(Table114[[#This Row],[Barcode]]=".","","1")</f>
        <v/>
      </c>
    </row>
    <row r="70" spans="27:33" x14ac:dyDescent="0.35">
      <c r="AA70" s="48" t="str">
        <f>LEFT(Table114[[#This Row],[Location]],4)</f>
        <v>A2-4</v>
      </c>
      <c r="AB70" s="10" t="s">
        <v>1218</v>
      </c>
      <c r="AC70" s="48" t="str">
        <f>LEFT(Table114[[#This Row],[Pheno]],4)</f>
        <v>.</v>
      </c>
      <c r="AD70" s="110" t="str">
        <f>LEFT(Table114[[#This Row],[Barcode]],7)</f>
        <v>.</v>
      </c>
      <c r="AE70" s="3" t="s">
        <v>413</v>
      </c>
      <c r="AF70" s="47"/>
      <c r="AG70" s="122" t="str">
        <f>IF(Table114[[#This Row],[Barcode]]=".","","1")</f>
        <v/>
      </c>
    </row>
    <row r="71" spans="27:33" x14ac:dyDescent="0.35">
      <c r="AA71" s="48" t="str">
        <f>LEFT(Table114[[#This Row],[Location]],4)</f>
        <v>A2-5</v>
      </c>
      <c r="AB71" s="10" t="s">
        <v>1219</v>
      </c>
      <c r="AC71" s="48" t="str">
        <f>LEFT(Table114[[#This Row],[Pheno]],4)</f>
        <v>.</v>
      </c>
      <c r="AD71" s="110" t="str">
        <f>LEFT(Table114[[#This Row],[Barcode]],7)</f>
        <v>.</v>
      </c>
      <c r="AE71" s="3" t="s">
        <v>413</v>
      </c>
      <c r="AF71" s="47"/>
      <c r="AG71" s="122" t="str">
        <f>IF(Table114[[#This Row],[Barcode]]=".","","1")</f>
        <v/>
      </c>
    </row>
    <row r="72" spans="27:33" x14ac:dyDescent="0.35">
      <c r="AA72" s="48" t="str">
        <f>LEFT(Table114[[#This Row],[Location]],4)</f>
        <v>A2-5</v>
      </c>
      <c r="AB72" s="10" t="s">
        <v>1220</v>
      </c>
      <c r="AC72" s="48" t="str">
        <f>LEFT(Table114[[#This Row],[Pheno]],4)</f>
        <v>.</v>
      </c>
      <c r="AD72" s="110" t="str">
        <f>LEFT(Table114[[#This Row],[Barcode]],7)</f>
        <v>.</v>
      </c>
      <c r="AE72" s="3" t="s">
        <v>413</v>
      </c>
      <c r="AF72" s="47"/>
      <c r="AG72" s="122" t="str">
        <f>IF(Table114[[#This Row],[Barcode]]=".","","1")</f>
        <v/>
      </c>
    </row>
    <row r="73" spans="27:33" x14ac:dyDescent="0.35">
      <c r="AA73" s="48" t="str">
        <f>LEFT(Table114[[#This Row],[Location]],4)</f>
        <v>A2-5</v>
      </c>
      <c r="AB73" s="10" t="s">
        <v>1221</v>
      </c>
      <c r="AC73" s="48" t="str">
        <f>LEFT(Table114[[#This Row],[Pheno]],4)</f>
        <v>.</v>
      </c>
      <c r="AD73" s="110" t="str">
        <f>LEFT(Table114[[#This Row],[Barcode]],7)</f>
        <v>.</v>
      </c>
      <c r="AE73" s="3" t="s">
        <v>413</v>
      </c>
      <c r="AF73" s="47"/>
      <c r="AG73" s="122" t="str">
        <f>IF(Table114[[#This Row],[Barcode]]=".","","1")</f>
        <v/>
      </c>
    </row>
    <row r="74" spans="27:33" x14ac:dyDescent="0.35">
      <c r="AA74" s="48" t="str">
        <f>LEFT(Table114[[#This Row],[Location]],4)</f>
        <v>A2-5</v>
      </c>
      <c r="AB74" s="10" t="s">
        <v>1222</v>
      </c>
      <c r="AC74" s="48" t="str">
        <f>LEFT(Table114[[#This Row],[Pheno]],4)</f>
        <v>.</v>
      </c>
      <c r="AD74" s="110" t="str">
        <f>LEFT(Table114[[#This Row],[Barcode]],7)</f>
        <v>.</v>
      </c>
      <c r="AE74" s="3" t="s">
        <v>413</v>
      </c>
      <c r="AF74" s="47"/>
      <c r="AG74" s="122" t="str">
        <f>IF(Table114[[#This Row],[Barcode]]=".","","1")</f>
        <v/>
      </c>
    </row>
    <row r="75" spans="27:33" x14ac:dyDescent="0.35">
      <c r="AA75" s="48" t="str">
        <f>LEFT(Table114[[#This Row],[Location]],4)</f>
        <v>A2-6</v>
      </c>
      <c r="AB75" s="10" t="s">
        <v>1223</v>
      </c>
      <c r="AC75" s="48" t="str">
        <f>LEFT(Table114[[#This Row],[Pheno]],4)</f>
        <v>.</v>
      </c>
      <c r="AD75" s="110" t="str">
        <f>LEFT(Table114[[#This Row],[Barcode]],7)</f>
        <v>.</v>
      </c>
      <c r="AE75" s="3" t="s">
        <v>413</v>
      </c>
      <c r="AF75" s="47"/>
      <c r="AG75" s="122" t="str">
        <f>IF(Table114[[#This Row],[Barcode]]=".","","1")</f>
        <v/>
      </c>
    </row>
    <row r="76" spans="27:33" x14ac:dyDescent="0.35">
      <c r="AA76" s="48" t="str">
        <f>LEFT(Table114[[#This Row],[Location]],4)</f>
        <v>A2-6</v>
      </c>
      <c r="AB76" s="10" t="s">
        <v>1224</v>
      </c>
      <c r="AC76" s="48" t="str">
        <f>LEFT(Table114[[#This Row],[Pheno]],4)</f>
        <v>.</v>
      </c>
      <c r="AD76" s="110" t="str">
        <f>LEFT(Table114[[#This Row],[Barcode]],7)</f>
        <v>.</v>
      </c>
      <c r="AE76" s="3" t="s">
        <v>413</v>
      </c>
      <c r="AF76" s="47"/>
      <c r="AG76" s="122" t="str">
        <f>IF(Table114[[#This Row],[Barcode]]=".","","1")</f>
        <v/>
      </c>
    </row>
    <row r="77" spans="27:33" x14ac:dyDescent="0.35">
      <c r="AA77" s="48" t="str">
        <f>LEFT(Table114[[#This Row],[Location]],4)</f>
        <v>A2-6</v>
      </c>
      <c r="AB77" s="10" t="s">
        <v>1225</v>
      </c>
      <c r="AC77" s="48" t="str">
        <f>LEFT(Table114[[#This Row],[Pheno]],4)</f>
        <v>.</v>
      </c>
      <c r="AD77" s="110" t="str">
        <f>LEFT(Table114[[#This Row],[Barcode]],7)</f>
        <v>.</v>
      </c>
      <c r="AE77" s="3" t="s">
        <v>413</v>
      </c>
      <c r="AF77" s="47"/>
      <c r="AG77" s="122" t="str">
        <f>IF(Table114[[#This Row],[Barcode]]=".","","1")</f>
        <v/>
      </c>
    </row>
    <row r="78" spans="27:33" x14ac:dyDescent="0.35">
      <c r="AA78" s="48" t="str">
        <f>LEFT(Table114[[#This Row],[Location]],4)</f>
        <v>A2-6</v>
      </c>
      <c r="AB78" s="10" t="s">
        <v>1226</v>
      </c>
      <c r="AC78" s="48" t="str">
        <f>LEFT(Table114[[#This Row],[Pheno]],4)</f>
        <v>.</v>
      </c>
      <c r="AD78" s="110" t="str">
        <f>LEFT(Table114[[#This Row],[Barcode]],7)</f>
        <v>.</v>
      </c>
      <c r="AE78" s="3" t="s">
        <v>413</v>
      </c>
      <c r="AF78" s="47"/>
      <c r="AG78" s="122" t="str">
        <f>IF(Table114[[#This Row],[Barcode]]=".","","1")</f>
        <v/>
      </c>
    </row>
    <row r="79" spans="27:33" x14ac:dyDescent="0.35">
      <c r="AA79" s="48" t="str">
        <f>LEFT(Table114[[#This Row],[Location]],4)</f>
        <v>A2-7</v>
      </c>
      <c r="AB79" s="10" t="s">
        <v>1227</v>
      </c>
      <c r="AC79" s="48" t="str">
        <f>LEFT(Table114[[#This Row],[Pheno]],4)</f>
        <v>.</v>
      </c>
      <c r="AD79" s="110" t="str">
        <f>LEFT(Table114[[#This Row],[Barcode]],7)</f>
        <v>.</v>
      </c>
      <c r="AE79" s="3" t="s">
        <v>413</v>
      </c>
      <c r="AF79" s="47"/>
      <c r="AG79" s="122" t="str">
        <f>IF(Table114[[#This Row],[Barcode]]=".","","1")</f>
        <v/>
      </c>
    </row>
    <row r="80" spans="27:33" x14ac:dyDescent="0.35">
      <c r="AA80" s="48" t="str">
        <f>LEFT(Table114[[#This Row],[Location]],4)</f>
        <v>A2-7</v>
      </c>
      <c r="AB80" s="10" t="s">
        <v>1228</v>
      </c>
      <c r="AC80" s="48" t="str">
        <f>LEFT(Table114[[#This Row],[Pheno]],4)</f>
        <v>.</v>
      </c>
      <c r="AD80" s="110" t="str">
        <f>LEFT(Table114[[#This Row],[Barcode]],7)</f>
        <v>.</v>
      </c>
      <c r="AE80" s="3" t="s">
        <v>413</v>
      </c>
      <c r="AF80" s="47"/>
      <c r="AG80" s="122" t="str">
        <f>IF(Table114[[#This Row],[Barcode]]=".","","1")</f>
        <v/>
      </c>
    </row>
    <row r="81" spans="27:33" x14ac:dyDescent="0.35">
      <c r="AA81" s="48" t="str">
        <f>LEFT(Table114[[#This Row],[Location]],4)</f>
        <v>A2-7</v>
      </c>
      <c r="AB81" s="10" t="s">
        <v>1229</v>
      </c>
      <c r="AC81" s="48" t="str">
        <f>LEFT(Table114[[#This Row],[Pheno]],4)</f>
        <v>.</v>
      </c>
      <c r="AD81" s="110" t="str">
        <f>LEFT(Table114[[#This Row],[Barcode]],7)</f>
        <v>.</v>
      </c>
      <c r="AE81" s="3" t="s">
        <v>413</v>
      </c>
      <c r="AF81" s="47"/>
      <c r="AG81" s="122" t="str">
        <f>IF(Table114[[#This Row],[Barcode]]=".","","1")</f>
        <v/>
      </c>
    </row>
    <row r="82" spans="27:33" x14ac:dyDescent="0.35">
      <c r="AA82" s="48" t="str">
        <f>LEFT(Table114[[#This Row],[Location]],4)</f>
        <v>A2-7</v>
      </c>
      <c r="AB82" s="10" t="s">
        <v>1230</v>
      </c>
      <c r="AC82" s="48" t="str">
        <f>LEFT(Table114[[#This Row],[Pheno]],4)</f>
        <v>.</v>
      </c>
      <c r="AD82" s="110" t="str">
        <f>LEFT(Table114[[#This Row],[Barcode]],7)</f>
        <v>.</v>
      </c>
      <c r="AE82" s="3" t="s">
        <v>413</v>
      </c>
      <c r="AF82" s="47"/>
      <c r="AG82" s="122" t="str">
        <f>IF(Table114[[#This Row],[Barcode]]=".","","1")</f>
        <v/>
      </c>
    </row>
    <row r="83" spans="27:33" x14ac:dyDescent="0.35">
      <c r="AA83" s="48" t="str">
        <f>LEFT(Table114[[#This Row],[Location]],4)</f>
        <v>A3-1</v>
      </c>
      <c r="AB83" s="10" t="s">
        <v>1231</v>
      </c>
      <c r="AC83" s="48" t="str">
        <f>LEFT(Table114[[#This Row],[Pheno]],4)</f>
        <v>.</v>
      </c>
      <c r="AD83" s="110" t="str">
        <f>LEFT(Table114[[#This Row],[Barcode]],7)</f>
        <v>.</v>
      </c>
      <c r="AE83" s="3" t="s">
        <v>413</v>
      </c>
      <c r="AF83" s="47"/>
      <c r="AG83" s="122" t="str">
        <f>IF(Table114[[#This Row],[Barcode]]=".","","1")</f>
        <v/>
      </c>
    </row>
    <row r="84" spans="27:33" x14ac:dyDescent="0.35">
      <c r="AA84" s="48" t="str">
        <f>LEFT(Table114[[#This Row],[Location]],4)</f>
        <v>A3-1</v>
      </c>
      <c r="AB84" s="10" t="s">
        <v>1232</v>
      </c>
      <c r="AC84" s="48" t="str">
        <f>LEFT(Table114[[#This Row],[Pheno]],4)</f>
        <v>.</v>
      </c>
      <c r="AD84" s="110" t="str">
        <f>LEFT(Table114[[#This Row],[Barcode]],7)</f>
        <v>.</v>
      </c>
      <c r="AE84" s="3" t="s">
        <v>413</v>
      </c>
      <c r="AF84" s="47"/>
      <c r="AG84" s="122" t="str">
        <f>IF(Table114[[#This Row],[Barcode]]=".","","1")</f>
        <v/>
      </c>
    </row>
    <row r="85" spans="27:33" x14ac:dyDescent="0.35">
      <c r="AA85" s="48" t="str">
        <f>LEFT(Table114[[#This Row],[Location]],4)</f>
        <v>A3-1</v>
      </c>
      <c r="AB85" s="10" t="s">
        <v>1233</v>
      </c>
      <c r="AC85" s="48" t="str">
        <f>LEFT(Table114[[#This Row],[Pheno]],4)</f>
        <v>.</v>
      </c>
      <c r="AD85" s="110" t="str">
        <f>LEFT(Table114[[#This Row],[Barcode]],7)</f>
        <v>.</v>
      </c>
      <c r="AE85" s="3" t="s">
        <v>413</v>
      </c>
      <c r="AF85" s="47"/>
      <c r="AG85" s="122" t="str">
        <f>IF(Table114[[#This Row],[Barcode]]=".","","1")</f>
        <v/>
      </c>
    </row>
    <row r="86" spans="27:33" x14ac:dyDescent="0.35">
      <c r="AA86" s="48" t="str">
        <f>LEFT(Table114[[#This Row],[Location]],4)</f>
        <v>A3-1</v>
      </c>
      <c r="AB86" s="10" t="s">
        <v>1234</v>
      </c>
      <c r="AC86" s="48" t="str">
        <f>LEFT(Table114[[#This Row],[Pheno]],4)</f>
        <v>.</v>
      </c>
      <c r="AD86" s="110" t="str">
        <f>LEFT(Table114[[#This Row],[Barcode]],7)</f>
        <v>.</v>
      </c>
      <c r="AE86" s="3" t="s">
        <v>413</v>
      </c>
      <c r="AF86" s="47"/>
      <c r="AG86" s="122" t="str">
        <f>IF(Table114[[#This Row],[Barcode]]=".","","1")</f>
        <v/>
      </c>
    </row>
    <row r="87" spans="27:33" x14ac:dyDescent="0.35">
      <c r="AA87" s="48" t="str">
        <f>LEFT(Table114[[#This Row],[Location]],4)</f>
        <v>A3-2</v>
      </c>
      <c r="AB87" s="10" t="s">
        <v>1235</v>
      </c>
      <c r="AC87" s="48" t="str">
        <f>LEFT(Table114[[#This Row],[Pheno]],4)</f>
        <v>.</v>
      </c>
      <c r="AD87" s="110" t="str">
        <f>LEFT(Table114[[#This Row],[Barcode]],7)</f>
        <v>.</v>
      </c>
      <c r="AE87" s="3" t="s">
        <v>413</v>
      </c>
      <c r="AF87" s="47"/>
      <c r="AG87" s="122" t="str">
        <f>IF(Table114[[#This Row],[Barcode]]=".","","1")</f>
        <v/>
      </c>
    </row>
    <row r="88" spans="27:33" x14ac:dyDescent="0.35">
      <c r="AA88" s="48" t="str">
        <f>LEFT(Table114[[#This Row],[Location]],4)</f>
        <v>A3-2</v>
      </c>
      <c r="AB88" s="10" t="s">
        <v>1236</v>
      </c>
      <c r="AC88" s="48" t="str">
        <f>LEFT(Table114[[#This Row],[Pheno]],4)</f>
        <v>.</v>
      </c>
      <c r="AD88" s="110" t="str">
        <f>LEFT(Table114[[#This Row],[Barcode]],7)</f>
        <v>.</v>
      </c>
      <c r="AE88" s="3" t="s">
        <v>413</v>
      </c>
      <c r="AF88" s="47"/>
      <c r="AG88" s="122" t="str">
        <f>IF(Table114[[#This Row],[Barcode]]=".","","1")</f>
        <v/>
      </c>
    </row>
    <row r="89" spans="27:33" x14ac:dyDescent="0.35">
      <c r="AA89" s="48" t="str">
        <f>LEFT(Table114[[#This Row],[Location]],4)</f>
        <v>A3-2</v>
      </c>
      <c r="AB89" s="10" t="s">
        <v>1237</v>
      </c>
      <c r="AC89" s="48" t="str">
        <f>LEFT(Table114[[#This Row],[Pheno]],4)</f>
        <v>.</v>
      </c>
      <c r="AD89" s="110" t="str">
        <f>LEFT(Table114[[#This Row],[Barcode]],7)</f>
        <v>.</v>
      </c>
      <c r="AE89" s="3" t="s">
        <v>413</v>
      </c>
      <c r="AF89" s="47"/>
      <c r="AG89" s="122" t="str">
        <f>IF(Table114[[#This Row],[Barcode]]=".","","1")</f>
        <v/>
      </c>
    </row>
    <row r="90" spans="27:33" x14ac:dyDescent="0.35">
      <c r="AA90" s="48" t="str">
        <f>LEFT(Table114[[#This Row],[Location]],4)</f>
        <v>A3-2</v>
      </c>
      <c r="AB90" s="10" t="s">
        <v>1238</v>
      </c>
      <c r="AC90" s="48" t="str">
        <f>LEFT(Table114[[#This Row],[Pheno]],4)</f>
        <v>.</v>
      </c>
      <c r="AD90" s="110" t="str">
        <f>LEFT(Table114[[#This Row],[Barcode]],7)</f>
        <v>.</v>
      </c>
      <c r="AE90" s="3" t="s">
        <v>413</v>
      </c>
      <c r="AF90" s="47"/>
      <c r="AG90" s="122" t="str">
        <f>IF(Table114[[#This Row],[Barcode]]=".","","1")</f>
        <v/>
      </c>
    </row>
    <row r="91" spans="27:33" x14ac:dyDescent="0.35">
      <c r="AA91" s="48" t="str">
        <f>LEFT(Table114[[#This Row],[Location]],4)</f>
        <v>A3-3</v>
      </c>
      <c r="AB91" s="10" t="s">
        <v>1239</v>
      </c>
      <c r="AC91" s="48" t="str">
        <f>LEFT(Table114[[#This Row],[Pheno]],4)</f>
        <v>.</v>
      </c>
      <c r="AD91" s="110" t="str">
        <f>LEFT(Table114[[#This Row],[Barcode]],7)</f>
        <v>.</v>
      </c>
      <c r="AE91" s="3" t="s">
        <v>413</v>
      </c>
      <c r="AF91" s="47"/>
      <c r="AG91" s="122" t="str">
        <f>IF(Table114[[#This Row],[Barcode]]=".","","1")</f>
        <v/>
      </c>
    </row>
    <row r="92" spans="27:33" x14ac:dyDescent="0.35">
      <c r="AA92" s="48" t="str">
        <f>LEFT(Table114[[#This Row],[Location]],4)</f>
        <v>A3-3</v>
      </c>
      <c r="AB92" s="10" t="s">
        <v>1240</v>
      </c>
      <c r="AC92" s="48" t="str">
        <f>LEFT(Table114[[#This Row],[Pheno]],4)</f>
        <v>.</v>
      </c>
      <c r="AD92" s="110" t="str">
        <f>LEFT(Table114[[#This Row],[Barcode]],7)</f>
        <v>.</v>
      </c>
      <c r="AE92" s="3" t="s">
        <v>413</v>
      </c>
      <c r="AF92" s="47"/>
      <c r="AG92" s="122" t="str">
        <f>IF(Table114[[#This Row],[Barcode]]=".","","1")</f>
        <v/>
      </c>
    </row>
    <row r="93" spans="27:33" x14ac:dyDescent="0.35">
      <c r="AA93" s="48" t="str">
        <f>LEFT(Table114[[#This Row],[Location]],4)</f>
        <v>A3-3</v>
      </c>
      <c r="AB93" s="10" t="s">
        <v>1241</v>
      </c>
      <c r="AC93" s="48" t="str">
        <f>LEFT(Table114[[#This Row],[Pheno]],4)</f>
        <v>.</v>
      </c>
      <c r="AD93" s="110" t="str">
        <f>LEFT(Table114[[#This Row],[Barcode]],7)</f>
        <v>.</v>
      </c>
      <c r="AE93" s="3" t="s">
        <v>413</v>
      </c>
      <c r="AF93" s="47"/>
      <c r="AG93" s="122" t="str">
        <f>IF(Table114[[#This Row],[Barcode]]=".","","1")</f>
        <v/>
      </c>
    </row>
    <row r="94" spans="27:33" x14ac:dyDescent="0.35">
      <c r="AA94" s="48" t="str">
        <f>LEFT(Table114[[#This Row],[Location]],4)</f>
        <v>A3-3</v>
      </c>
      <c r="AB94" s="10" t="s">
        <v>1242</v>
      </c>
      <c r="AC94" s="48" t="str">
        <f>LEFT(Table114[[#This Row],[Pheno]],4)</f>
        <v>.</v>
      </c>
      <c r="AD94" s="110" t="str">
        <f>LEFT(Table114[[#This Row],[Barcode]],7)</f>
        <v>.</v>
      </c>
      <c r="AE94" s="3" t="s">
        <v>413</v>
      </c>
      <c r="AF94" s="47"/>
      <c r="AG94" s="122" t="str">
        <f>IF(Table114[[#This Row],[Barcode]]=".","","1")</f>
        <v/>
      </c>
    </row>
    <row r="95" spans="27:33" x14ac:dyDescent="0.35">
      <c r="AA95" s="48" t="str">
        <f>LEFT(Table114[[#This Row],[Location]],4)</f>
        <v>A3-4</v>
      </c>
      <c r="AB95" s="10" t="s">
        <v>1243</v>
      </c>
      <c r="AC95" s="48" t="str">
        <f>LEFT(Table114[[#This Row],[Pheno]],4)</f>
        <v>.</v>
      </c>
      <c r="AD95" s="110" t="str">
        <f>LEFT(Table114[[#This Row],[Barcode]],7)</f>
        <v>.</v>
      </c>
      <c r="AE95" s="3" t="s">
        <v>413</v>
      </c>
      <c r="AF95" s="47"/>
      <c r="AG95" s="122" t="str">
        <f>IF(Table114[[#This Row],[Barcode]]=".","","1")</f>
        <v/>
      </c>
    </row>
    <row r="96" spans="27:33" x14ac:dyDescent="0.35">
      <c r="AA96" s="48" t="str">
        <f>LEFT(Table114[[#This Row],[Location]],4)</f>
        <v>A3-4</v>
      </c>
      <c r="AB96" s="10" t="s">
        <v>1244</v>
      </c>
      <c r="AC96" s="48" t="str">
        <f>LEFT(Table114[[#This Row],[Pheno]],4)</f>
        <v>.</v>
      </c>
      <c r="AD96" s="110" t="str">
        <f>LEFT(Table114[[#This Row],[Barcode]],7)</f>
        <v>.</v>
      </c>
      <c r="AE96" s="3" t="s">
        <v>413</v>
      </c>
      <c r="AF96" s="47"/>
      <c r="AG96" s="122" t="str">
        <f>IF(Table114[[#This Row],[Barcode]]=".","","1")</f>
        <v/>
      </c>
    </row>
    <row r="97" spans="27:33" x14ac:dyDescent="0.35">
      <c r="AA97" s="48" t="str">
        <f>LEFT(Table114[[#This Row],[Location]],4)</f>
        <v>A3-4</v>
      </c>
      <c r="AB97" s="10" t="s">
        <v>1245</v>
      </c>
      <c r="AC97" s="48" t="str">
        <f>LEFT(Table114[[#This Row],[Pheno]],4)</f>
        <v>.</v>
      </c>
      <c r="AD97" s="110" t="str">
        <f>LEFT(Table114[[#This Row],[Barcode]],7)</f>
        <v>.</v>
      </c>
      <c r="AE97" s="3" t="s">
        <v>413</v>
      </c>
      <c r="AF97" s="47"/>
      <c r="AG97" s="122" t="str">
        <f>IF(Table114[[#This Row],[Barcode]]=".","","1")</f>
        <v/>
      </c>
    </row>
    <row r="98" spans="27:33" x14ac:dyDescent="0.35">
      <c r="AA98" s="48" t="str">
        <f>LEFT(Table114[[#This Row],[Location]],4)</f>
        <v>A3-4</v>
      </c>
      <c r="AB98" s="10" t="s">
        <v>1246</v>
      </c>
      <c r="AC98" s="48" t="str">
        <f>LEFT(Table114[[#This Row],[Pheno]],4)</f>
        <v>.</v>
      </c>
      <c r="AD98" s="110" t="str">
        <f>LEFT(Table114[[#This Row],[Barcode]],7)</f>
        <v>.</v>
      </c>
      <c r="AE98" s="3" t="s">
        <v>413</v>
      </c>
      <c r="AF98" s="47"/>
      <c r="AG98" s="122" t="str">
        <f>IF(Table114[[#This Row],[Barcode]]=".","","1")</f>
        <v/>
      </c>
    </row>
    <row r="99" spans="27:33" x14ac:dyDescent="0.35">
      <c r="AA99" s="48" t="str">
        <f>LEFT(Table114[[#This Row],[Location]],4)</f>
        <v>A3-5</v>
      </c>
      <c r="AB99" s="10" t="s">
        <v>1247</v>
      </c>
      <c r="AC99" s="48" t="str">
        <f>LEFT(Table114[[#This Row],[Pheno]],4)</f>
        <v>.</v>
      </c>
      <c r="AD99" s="110" t="str">
        <f>LEFT(Table114[[#This Row],[Barcode]],7)</f>
        <v>.</v>
      </c>
      <c r="AE99" s="3" t="s">
        <v>413</v>
      </c>
      <c r="AF99" s="47"/>
      <c r="AG99" s="122" t="str">
        <f>IF(Table114[[#This Row],[Barcode]]=".","","1")</f>
        <v/>
      </c>
    </row>
    <row r="100" spans="27:33" x14ac:dyDescent="0.35">
      <c r="AA100" s="48" t="str">
        <f>LEFT(Table114[[#This Row],[Location]],4)</f>
        <v>A3-5</v>
      </c>
      <c r="AB100" s="10" t="s">
        <v>1248</v>
      </c>
      <c r="AC100" s="48" t="str">
        <f>LEFT(Table114[[#This Row],[Pheno]],4)</f>
        <v>.</v>
      </c>
      <c r="AD100" s="110" t="str">
        <f>LEFT(Table114[[#This Row],[Barcode]],7)</f>
        <v>.</v>
      </c>
      <c r="AE100" s="3" t="s">
        <v>413</v>
      </c>
      <c r="AF100" s="47"/>
      <c r="AG100" s="122" t="str">
        <f>IF(Table114[[#This Row],[Barcode]]=".","","1")</f>
        <v/>
      </c>
    </row>
    <row r="101" spans="27:33" x14ac:dyDescent="0.35">
      <c r="AA101" s="48" t="str">
        <f>LEFT(Table114[[#This Row],[Location]],4)</f>
        <v>A3-5</v>
      </c>
      <c r="AB101" s="10" t="s">
        <v>1249</v>
      </c>
      <c r="AC101" s="48" t="str">
        <f>LEFT(Table114[[#This Row],[Pheno]],4)</f>
        <v>.</v>
      </c>
      <c r="AD101" s="110" t="str">
        <f>LEFT(Table114[[#This Row],[Barcode]],7)</f>
        <v>.</v>
      </c>
      <c r="AE101" s="3" t="s">
        <v>413</v>
      </c>
      <c r="AF101" s="47"/>
      <c r="AG101" s="122" t="str">
        <f>IF(Table114[[#This Row],[Barcode]]=".","","1")</f>
        <v/>
      </c>
    </row>
    <row r="102" spans="27:33" x14ac:dyDescent="0.35">
      <c r="AA102" s="48" t="str">
        <f>LEFT(Table114[[#This Row],[Location]],4)</f>
        <v>A3-5</v>
      </c>
      <c r="AB102" s="10" t="s">
        <v>1250</v>
      </c>
      <c r="AC102" s="48" t="str">
        <f>LEFT(Table114[[#This Row],[Pheno]],4)</f>
        <v>.</v>
      </c>
      <c r="AD102" s="110" t="str">
        <f>LEFT(Table114[[#This Row],[Barcode]],7)</f>
        <v>.</v>
      </c>
      <c r="AE102" s="3" t="s">
        <v>413</v>
      </c>
      <c r="AF102" s="47"/>
      <c r="AG102" s="122" t="str">
        <f>IF(Table114[[#This Row],[Barcode]]=".","","1")</f>
        <v/>
      </c>
    </row>
    <row r="103" spans="27:33" x14ac:dyDescent="0.35">
      <c r="AA103" s="48" t="str">
        <f>LEFT(Table114[[#This Row],[Location]],4)</f>
        <v>A3-6</v>
      </c>
      <c r="AB103" s="10" t="s">
        <v>1251</v>
      </c>
      <c r="AC103" s="48" t="str">
        <f>LEFT(Table114[[#This Row],[Pheno]],4)</f>
        <v>.</v>
      </c>
      <c r="AD103" s="110" t="str">
        <f>LEFT(Table114[[#This Row],[Barcode]],7)</f>
        <v>.</v>
      </c>
      <c r="AE103" s="3" t="s">
        <v>413</v>
      </c>
      <c r="AF103" s="47"/>
      <c r="AG103" s="122" t="str">
        <f>IF(Table114[[#This Row],[Barcode]]=".","","1")</f>
        <v/>
      </c>
    </row>
    <row r="104" spans="27:33" x14ac:dyDescent="0.35">
      <c r="AA104" s="48" t="str">
        <f>LEFT(Table114[[#This Row],[Location]],4)</f>
        <v>A3-6</v>
      </c>
      <c r="AB104" s="10" t="s">
        <v>1252</v>
      </c>
      <c r="AC104" s="48" t="str">
        <f>LEFT(Table114[[#This Row],[Pheno]],4)</f>
        <v>.</v>
      </c>
      <c r="AD104" s="110" t="str">
        <f>LEFT(Table114[[#This Row],[Barcode]],7)</f>
        <v>.</v>
      </c>
      <c r="AE104" s="3" t="s">
        <v>413</v>
      </c>
      <c r="AF104" s="47"/>
      <c r="AG104" s="122" t="str">
        <f>IF(Table114[[#This Row],[Barcode]]=".","","1")</f>
        <v/>
      </c>
    </row>
    <row r="105" spans="27:33" x14ac:dyDescent="0.35">
      <c r="AA105" s="48" t="str">
        <f>LEFT(Table114[[#This Row],[Location]],4)</f>
        <v>A3-6</v>
      </c>
      <c r="AB105" s="10" t="s">
        <v>1253</v>
      </c>
      <c r="AC105" s="48" t="str">
        <f>LEFT(Table114[[#This Row],[Pheno]],4)</f>
        <v>.</v>
      </c>
      <c r="AD105" s="110" t="str">
        <f>LEFT(Table114[[#This Row],[Barcode]],7)</f>
        <v>.</v>
      </c>
      <c r="AE105" s="3" t="s">
        <v>413</v>
      </c>
      <c r="AF105" s="47"/>
      <c r="AG105" s="122" t="str">
        <f>IF(Table114[[#This Row],[Barcode]]=".","","1")</f>
        <v/>
      </c>
    </row>
    <row r="106" spans="27:33" x14ac:dyDescent="0.35">
      <c r="AA106" s="48" t="str">
        <f>LEFT(Table114[[#This Row],[Location]],4)</f>
        <v>A3-6</v>
      </c>
      <c r="AB106" s="10" t="s">
        <v>1254</v>
      </c>
      <c r="AC106" s="48" t="str">
        <f>LEFT(Table114[[#This Row],[Pheno]],4)</f>
        <v>.</v>
      </c>
      <c r="AD106" s="110" t="str">
        <f>LEFT(Table114[[#This Row],[Barcode]],7)</f>
        <v>.</v>
      </c>
      <c r="AE106" s="3" t="s">
        <v>413</v>
      </c>
      <c r="AF106" s="47"/>
      <c r="AG106" s="122" t="str">
        <f>IF(Table114[[#This Row],[Barcode]]=".","","1")</f>
        <v/>
      </c>
    </row>
    <row r="107" spans="27:33" x14ac:dyDescent="0.35">
      <c r="AA107" s="48" t="str">
        <f>LEFT(Table114[[#This Row],[Location]],4)</f>
        <v>A3-7</v>
      </c>
      <c r="AB107" s="10" t="s">
        <v>1255</v>
      </c>
      <c r="AC107" s="48" t="str">
        <f>LEFT(Table114[[#This Row],[Pheno]],4)</f>
        <v>.</v>
      </c>
      <c r="AD107" s="110" t="str">
        <f>LEFT(Table114[[#This Row],[Barcode]],7)</f>
        <v>.</v>
      </c>
      <c r="AE107" s="3" t="s">
        <v>413</v>
      </c>
      <c r="AF107" s="47"/>
      <c r="AG107" s="122" t="str">
        <f>IF(Table114[[#This Row],[Barcode]]=".","","1")</f>
        <v/>
      </c>
    </row>
    <row r="108" spans="27:33" x14ac:dyDescent="0.35">
      <c r="AA108" s="48" t="str">
        <f>LEFT(Table114[[#This Row],[Location]],4)</f>
        <v>A3-7</v>
      </c>
      <c r="AB108" s="10" t="s">
        <v>1256</v>
      </c>
      <c r="AC108" s="48" t="str">
        <f>LEFT(Table114[[#This Row],[Pheno]],4)</f>
        <v>.</v>
      </c>
      <c r="AD108" s="110" t="str">
        <f>LEFT(Table114[[#This Row],[Barcode]],7)</f>
        <v>.</v>
      </c>
      <c r="AE108" s="3" t="s">
        <v>413</v>
      </c>
      <c r="AF108" s="47"/>
      <c r="AG108" s="122" t="str">
        <f>IF(Table114[[#This Row],[Barcode]]=".","","1")</f>
        <v/>
      </c>
    </row>
    <row r="109" spans="27:33" x14ac:dyDescent="0.35">
      <c r="AA109" s="48" t="str">
        <f>LEFT(Table114[[#This Row],[Location]],4)</f>
        <v>A3-7</v>
      </c>
      <c r="AB109" s="10" t="s">
        <v>1257</v>
      </c>
      <c r="AC109" s="48" t="str">
        <f>LEFT(Table114[[#This Row],[Pheno]],4)</f>
        <v>.</v>
      </c>
      <c r="AD109" s="110" t="str">
        <f>LEFT(Table114[[#This Row],[Barcode]],7)</f>
        <v>.</v>
      </c>
      <c r="AE109" s="3" t="s">
        <v>413</v>
      </c>
      <c r="AF109" s="47"/>
      <c r="AG109" s="122" t="str">
        <f>IF(Table114[[#This Row],[Barcode]]=".","","1")</f>
        <v/>
      </c>
    </row>
    <row r="110" spans="27:33" x14ac:dyDescent="0.35">
      <c r="AA110" s="48" t="str">
        <f>LEFT(Table114[[#This Row],[Location]],4)</f>
        <v>A3-7</v>
      </c>
      <c r="AB110" s="10" t="s">
        <v>1258</v>
      </c>
      <c r="AC110" s="48" t="str">
        <f>LEFT(Table114[[#This Row],[Pheno]],4)</f>
        <v>.</v>
      </c>
      <c r="AD110" s="110" t="str">
        <f>LEFT(Table114[[#This Row],[Barcode]],7)</f>
        <v>.</v>
      </c>
      <c r="AE110" s="3" t="s">
        <v>413</v>
      </c>
      <c r="AF110" s="47"/>
      <c r="AG110" s="122" t="str">
        <f>IF(Table114[[#This Row],[Barcode]]=".","","1")</f>
        <v/>
      </c>
    </row>
    <row r="111" spans="27:33" x14ac:dyDescent="0.35">
      <c r="AA111" s="10" t="str">
        <f>LEFT(Table114[[#This Row],[Location]],4)</f>
        <v>B1-1</v>
      </c>
      <c r="AB111" s="10" t="s">
        <v>133</v>
      </c>
      <c r="AC111" s="10" t="str">
        <f>LEFT(Table114[[#This Row],[Pheno]],4)</f>
        <v>KOIX</v>
      </c>
      <c r="AD111" s="111" t="str">
        <f>LEFT(Table114[[#This Row],[Barcode]],7)</f>
        <v>KOIX034</v>
      </c>
      <c r="AE111" s="3" t="s">
        <v>2588</v>
      </c>
      <c r="AF111" s="47">
        <v>36</v>
      </c>
      <c r="AG111" s="122" t="str">
        <f>IF(Table114[[#This Row],[Barcode]]=".","","1")</f>
        <v>1</v>
      </c>
    </row>
    <row r="112" spans="27:33" x14ac:dyDescent="0.35">
      <c r="AA112" s="10" t="str">
        <f>LEFT(Table114[[#This Row],[Location]],4)</f>
        <v>B1-1</v>
      </c>
      <c r="AB112" s="10" t="s">
        <v>132</v>
      </c>
      <c r="AC112" s="10" t="str">
        <f>LEFT(Table114[[#This Row],[Pheno]],4)</f>
        <v>92CK</v>
      </c>
      <c r="AD112" s="111" t="str">
        <f>LEFT(Table114[[#This Row],[Barcode]],7)</f>
        <v>92CK088</v>
      </c>
      <c r="AE112" s="3" t="s">
        <v>2062</v>
      </c>
      <c r="AF112" s="47">
        <v>13</v>
      </c>
      <c r="AG112" s="122" t="str">
        <f>IF(Table114[[#This Row],[Barcode]]=".","","1")</f>
        <v>1</v>
      </c>
    </row>
    <row r="113" spans="27:33" x14ac:dyDescent="0.35">
      <c r="AA113" s="10" t="str">
        <f>LEFT(Table114[[#This Row],[Location]],4)</f>
        <v>B1-1</v>
      </c>
      <c r="AB113" s="10" t="s">
        <v>131</v>
      </c>
      <c r="AC113" s="10" t="str">
        <f>LEFT(Table114[[#This Row],[Pheno]],4)</f>
        <v>.</v>
      </c>
      <c r="AD113" s="111" t="str">
        <f>LEFT(Table114[[#This Row],[Barcode]],7)</f>
        <v>.</v>
      </c>
      <c r="AE113" s="3" t="s">
        <v>413</v>
      </c>
      <c r="AF113" s="47"/>
      <c r="AG113" s="122" t="str">
        <f>IF(Table114[[#This Row],[Barcode]]=".","","1")</f>
        <v/>
      </c>
    </row>
    <row r="114" spans="27:33" x14ac:dyDescent="0.35">
      <c r="AA114" s="10" t="str">
        <f>LEFT(Table114[[#This Row],[Location]],4)</f>
        <v>B1-1</v>
      </c>
      <c r="AB114" s="10" t="s">
        <v>363</v>
      </c>
      <c r="AC114" s="10" t="str">
        <f>LEFT(Table114[[#This Row],[Pheno]],4)</f>
        <v>.</v>
      </c>
      <c r="AD114" s="111" t="str">
        <f>LEFT(Table114[[#This Row],[Barcode]],7)</f>
        <v>.</v>
      </c>
      <c r="AE114" s="3" t="s">
        <v>413</v>
      </c>
      <c r="AF114" s="118"/>
      <c r="AG114" s="122" t="str">
        <f>IF(Table114[[#This Row],[Barcode]]=".","","1")</f>
        <v/>
      </c>
    </row>
    <row r="115" spans="27:33" x14ac:dyDescent="0.35">
      <c r="AA115" s="10" t="str">
        <f>LEFT(Table114[[#This Row],[Location]],4)</f>
        <v>B1-2</v>
      </c>
      <c r="AB115" s="10" t="s">
        <v>136</v>
      </c>
      <c r="AC115" s="10" t="str">
        <f>LEFT(Table114[[#This Row],[Pheno]],4)</f>
        <v>STRC</v>
      </c>
      <c r="AD115" s="111" t="str">
        <f>LEFT(Table114[[#This Row],[Barcode]],7)</f>
        <v>STRC017</v>
      </c>
      <c r="AE115" s="3" t="s">
        <v>2596</v>
      </c>
      <c r="AF115" s="118">
        <v>14</v>
      </c>
      <c r="AG115" s="122" t="str">
        <f>IF(Table114[[#This Row],[Barcode]]=".","","1")</f>
        <v>1</v>
      </c>
    </row>
    <row r="116" spans="27:33" x14ac:dyDescent="0.35">
      <c r="AA116" s="10" t="str">
        <f>LEFT(Table114[[#This Row],[Location]],4)</f>
        <v>B1-2</v>
      </c>
      <c r="AB116" s="10" t="s">
        <v>135</v>
      </c>
      <c r="AC116" s="10" t="str">
        <f>LEFT(Table114[[#This Row],[Pheno]],4)</f>
        <v>KOKO</v>
      </c>
      <c r="AD116" s="111" t="str">
        <f>LEFT(Table114[[#This Row],[Barcode]],7)</f>
        <v>KOKO030</v>
      </c>
      <c r="AE116" s="3" t="s">
        <v>2580</v>
      </c>
      <c r="AF116" s="118">
        <v>11</v>
      </c>
      <c r="AG116" s="122" t="str">
        <f>IF(Table114[[#This Row],[Barcode]]=".","","1")</f>
        <v>1</v>
      </c>
    </row>
    <row r="117" spans="27:33" x14ac:dyDescent="0.35">
      <c r="AA117" s="10" t="str">
        <f>LEFT(Table114[[#This Row],[Location]],4)</f>
        <v>B1-2</v>
      </c>
      <c r="AB117" s="10" t="s">
        <v>134</v>
      </c>
      <c r="AC117" s="10" t="str">
        <f>LEFT(Table114[[#This Row],[Pheno]],4)</f>
        <v>LDOS</v>
      </c>
      <c r="AD117" s="111" t="str">
        <f>LEFT(Table114[[#This Row],[Barcode]],7)</f>
        <v>LDOS025</v>
      </c>
      <c r="AE117" s="3" t="s">
        <v>2799</v>
      </c>
      <c r="AF117" s="118">
        <v>24</v>
      </c>
      <c r="AG117" s="122" t="str">
        <f>IF(Table114[[#This Row],[Barcode]]=".","","1")</f>
        <v>1</v>
      </c>
    </row>
    <row r="118" spans="27:33" x14ac:dyDescent="0.35">
      <c r="AA118" s="10" t="str">
        <f>LEFT(Table114[[#This Row],[Location]],4)</f>
        <v>B1-2</v>
      </c>
      <c r="AB118" s="10" t="s">
        <v>360</v>
      </c>
      <c r="AC118" s="10" t="str">
        <f>LEFT(Table114[[#This Row],[Pheno]],4)</f>
        <v>.</v>
      </c>
      <c r="AD118" s="110" t="str">
        <f>LEFT(Table114[[#This Row],[Barcode]],7)</f>
        <v>.</v>
      </c>
      <c r="AE118" s="3" t="s">
        <v>413</v>
      </c>
      <c r="AF118" s="47"/>
      <c r="AG118" s="122" t="str">
        <f>IF(Table114[[#This Row],[Barcode]]=".","","1")</f>
        <v/>
      </c>
    </row>
    <row r="119" spans="27:33" x14ac:dyDescent="0.35">
      <c r="AA119" s="10" t="str">
        <f>LEFT(Table114[[#This Row],[Location]],4)</f>
        <v>B1-3</v>
      </c>
      <c r="AB119" s="10" t="s">
        <v>139</v>
      </c>
      <c r="AC119" s="10" t="str">
        <f>LEFT(Table114[[#This Row],[Pheno]],4)</f>
        <v>LDOS</v>
      </c>
      <c r="AD119" s="111" t="str">
        <f>LEFT(Table114[[#This Row],[Barcode]],7)</f>
        <v>LDOS025</v>
      </c>
      <c r="AE119" s="3" t="s">
        <v>2799</v>
      </c>
      <c r="AF119" s="118">
        <v>8</v>
      </c>
      <c r="AG119" s="122" t="str">
        <f>IF(Table114[[#This Row],[Barcode]]=".","","1")</f>
        <v>1</v>
      </c>
    </row>
    <row r="120" spans="27:33" x14ac:dyDescent="0.35">
      <c r="AA120" s="10" t="str">
        <f>LEFT(Table114[[#This Row],[Location]],4)</f>
        <v>B1-3</v>
      </c>
      <c r="AB120" s="10" t="s">
        <v>138</v>
      </c>
      <c r="AC120" s="10" t="str">
        <f>LEFT(Table114[[#This Row],[Pheno]],4)</f>
        <v>YZUP</v>
      </c>
      <c r="AD120" s="111" t="str">
        <f>LEFT(Table114[[#This Row],[Barcode]],7)</f>
        <v>YZUP005</v>
      </c>
      <c r="AE120" s="3" t="s">
        <v>2602</v>
      </c>
      <c r="AF120" s="118">
        <v>30</v>
      </c>
      <c r="AG120" s="122" t="str">
        <f>IF(Table114[[#This Row],[Barcode]]=".","","1")</f>
        <v>1</v>
      </c>
    </row>
    <row r="121" spans="27:33" x14ac:dyDescent="0.35">
      <c r="AA121" s="10" t="str">
        <f>LEFT(Table114[[#This Row],[Location]],4)</f>
        <v>B1-3</v>
      </c>
      <c r="AB121" s="10" t="s">
        <v>137</v>
      </c>
      <c r="AC121" s="10" t="str">
        <f>LEFT(Table114[[#This Row],[Pheno]],4)</f>
        <v>HTWV</v>
      </c>
      <c r="AD121" s="111" t="str">
        <f>LEFT(Table114[[#This Row],[Barcode]],7)</f>
        <v>HTWV016</v>
      </c>
      <c r="AE121" s="3" t="s">
        <v>2491</v>
      </c>
      <c r="AF121" s="118">
        <v>11</v>
      </c>
      <c r="AG121" s="122" t="str">
        <f>IF(Table114[[#This Row],[Barcode]]=".","","1")</f>
        <v>1</v>
      </c>
    </row>
    <row r="122" spans="27:33" x14ac:dyDescent="0.35">
      <c r="AA122" s="10" t="str">
        <f>LEFT(Table114[[#This Row],[Location]],4)</f>
        <v>B1-3</v>
      </c>
      <c r="AB122" s="10" t="s">
        <v>357</v>
      </c>
      <c r="AC122" s="10" t="str">
        <f>LEFT(Table114[[#This Row],[Pheno]],4)</f>
        <v>.</v>
      </c>
      <c r="AD122" s="110" t="str">
        <f>LEFT(Table114[[#This Row],[Barcode]],7)</f>
        <v>.</v>
      </c>
      <c r="AE122" s="3" t="s">
        <v>413</v>
      </c>
      <c r="AF122" s="47"/>
      <c r="AG122" s="122" t="str">
        <f>IF(Table114[[#This Row],[Barcode]]=".","","1")</f>
        <v/>
      </c>
    </row>
    <row r="123" spans="27:33" x14ac:dyDescent="0.35">
      <c r="AA123" s="10" t="str">
        <f>LEFT(Table114[[#This Row],[Location]],4)</f>
        <v>B1-4</v>
      </c>
      <c r="AB123" s="10" t="s">
        <v>142</v>
      </c>
      <c r="AC123" s="10" t="str">
        <f>LEFT(Table114[[#This Row],[Pheno]],4)</f>
        <v>SKNK</v>
      </c>
      <c r="AD123" s="111" t="str">
        <f>LEFT(Table114[[#This Row],[Barcode]],7)</f>
        <v>SKNK005</v>
      </c>
      <c r="AE123" s="3" t="s">
        <v>2497</v>
      </c>
      <c r="AF123" s="118">
        <v>12</v>
      </c>
      <c r="AG123" s="122" t="str">
        <f>IF(Table114[[#This Row],[Barcode]]=".","","1")</f>
        <v>1</v>
      </c>
    </row>
    <row r="124" spans="27:33" x14ac:dyDescent="0.35">
      <c r="AA124" s="10" t="str">
        <f>LEFT(Table114[[#This Row],[Location]],4)</f>
        <v>B1-4</v>
      </c>
      <c r="AB124" s="10" t="s">
        <v>141</v>
      </c>
      <c r="AC124" s="10" t="str">
        <f>LEFT(Table114[[#This Row],[Pheno]],4)</f>
        <v>SUNL</v>
      </c>
      <c r="AD124" s="111" t="str">
        <f>LEFT(Table114[[#This Row],[Barcode]],7)</f>
        <v>SUNL011</v>
      </c>
      <c r="AE124" s="3" t="s">
        <v>2072</v>
      </c>
      <c r="AF124" s="118">
        <v>27</v>
      </c>
      <c r="AG124" s="122" t="str">
        <f>IF(Table114[[#This Row],[Barcode]]=".","","1")</f>
        <v>1</v>
      </c>
    </row>
    <row r="125" spans="27:33" x14ac:dyDescent="0.35">
      <c r="AA125" s="10" t="str">
        <f>LEFT(Table114[[#This Row],[Location]],4)</f>
        <v>B1-4</v>
      </c>
      <c r="AB125" s="10" t="s">
        <v>140</v>
      </c>
      <c r="AC125" s="10" t="str">
        <f>LEFT(Table114[[#This Row],[Pheno]],4)</f>
        <v>KOIX</v>
      </c>
      <c r="AD125" s="111" t="str">
        <f>LEFT(Table114[[#This Row],[Barcode]],7)</f>
        <v>KOIX034</v>
      </c>
      <c r="AE125" s="3" t="s">
        <v>2559</v>
      </c>
      <c r="AF125" s="118">
        <v>11</v>
      </c>
      <c r="AG125" s="122" t="str">
        <f>IF(Table114[[#This Row],[Barcode]]=".","","1")</f>
        <v>1</v>
      </c>
    </row>
    <row r="126" spans="27:33" x14ac:dyDescent="0.35">
      <c r="AA126" s="10" t="str">
        <f>LEFT(Table114[[#This Row],[Location]],4)</f>
        <v>B1-4</v>
      </c>
      <c r="AB126" s="10" t="s">
        <v>354</v>
      </c>
      <c r="AC126" s="10" t="str">
        <f>LEFT(Table114[[#This Row],[Pheno]],4)</f>
        <v>.</v>
      </c>
      <c r="AD126" s="110" t="str">
        <f>LEFT(Table114[[#This Row],[Barcode]],7)</f>
        <v>.</v>
      </c>
      <c r="AE126" s="3" t="s">
        <v>413</v>
      </c>
      <c r="AF126" s="47"/>
      <c r="AG126" s="122" t="str">
        <f>IF(Table114[[#This Row],[Barcode]]=".","","1")</f>
        <v/>
      </c>
    </row>
    <row r="127" spans="27:33" x14ac:dyDescent="0.35">
      <c r="AA127" s="10" t="str">
        <f>LEFT(Table114[[#This Row],[Location]],4)</f>
        <v>B1-5</v>
      </c>
      <c r="AB127" s="10" t="s">
        <v>145</v>
      </c>
      <c r="AC127" s="10" t="str">
        <f>LEFT(Table114[[#This Row],[Pheno]],4)</f>
        <v>KOKO</v>
      </c>
      <c r="AD127" s="111" t="str">
        <f>LEFT(Table114[[#This Row],[Barcode]],7)</f>
        <v>KOKO030</v>
      </c>
      <c r="AE127" s="3" t="s">
        <v>2579</v>
      </c>
      <c r="AF127" s="118">
        <v>13</v>
      </c>
      <c r="AG127" s="122" t="str">
        <f>IF(Table114[[#This Row],[Barcode]]=".","","1")</f>
        <v>1</v>
      </c>
    </row>
    <row r="128" spans="27:33" x14ac:dyDescent="0.35">
      <c r="AA128" s="10" t="str">
        <f>LEFT(Table114[[#This Row],[Location]],4)</f>
        <v>B1-5</v>
      </c>
      <c r="AB128" s="10" t="s">
        <v>144</v>
      </c>
      <c r="AC128" s="10" t="str">
        <f>LEFT(Table114[[#This Row],[Pheno]],4)</f>
        <v>STRC</v>
      </c>
      <c r="AD128" s="111" t="str">
        <f>LEFT(Table114[[#This Row],[Barcode]],7)</f>
        <v>STRC017</v>
      </c>
      <c r="AE128" s="3" t="s">
        <v>2800</v>
      </c>
      <c r="AF128" s="118">
        <v>36</v>
      </c>
      <c r="AG128" s="122" t="str">
        <f>IF(Table114[[#This Row],[Barcode]]=".","","1")</f>
        <v>1</v>
      </c>
    </row>
    <row r="129" spans="27:33" x14ac:dyDescent="0.35">
      <c r="AA129" s="10" t="str">
        <f>LEFT(Table114[[#This Row],[Location]],4)</f>
        <v>B1-5</v>
      </c>
      <c r="AB129" s="10" t="s">
        <v>143</v>
      </c>
      <c r="AC129" s="10" t="str">
        <f>LEFT(Table114[[#This Row],[Pheno]],4)</f>
        <v>.</v>
      </c>
      <c r="AD129" s="111" t="str">
        <f>LEFT(Table114[[#This Row],[Barcode]],7)</f>
        <v>.</v>
      </c>
      <c r="AE129" s="3" t="s">
        <v>413</v>
      </c>
      <c r="AF129" s="118"/>
      <c r="AG129" s="122" t="str">
        <f>IF(Table114[[#This Row],[Barcode]]=".","","1")</f>
        <v/>
      </c>
    </row>
    <row r="130" spans="27:33" x14ac:dyDescent="0.35">
      <c r="AA130" s="10" t="str">
        <f>LEFT(Table114[[#This Row],[Location]],4)</f>
        <v>B1-5</v>
      </c>
      <c r="AB130" s="10" t="s">
        <v>351</v>
      </c>
      <c r="AC130" s="10" t="str">
        <f>LEFT(Table114[[#This Row],[Pheno]],4)</f>
        <v>.</v>
      </c>
      <c r="AD130" s="110" t="str">
        <f>LEFT(Table114[[#This Row],[Barcode]],7)</f>
        <v>.</v>
      </c>
      <c r="AE130" s="3" t="s">
        <v>413</v>
      </c>
      <c r="AF130" s="47"/>
      <c r="AG130" s="122" t="str">
        <f>IF(Table114[[#This Row],[Barcode]]=".","","1")</f>
        <v/>
      </c>
    </row>
    <row r="131" spans="27:33" x14ac:dyDescent="0.35">
      <c r="AA131" s="10" t="str">
        <f>LEFT(Table114[[#This Row],[Location]],4)</f>
        <v>B1-6</v>
      </c>
      <c r="AB131" s="10" t="s">
        <v>148</v>
      </c>
      <c r="AC131" s="10" t="str">
        <f>LEFT(Table114[[#This Row],[Pheno]],4)</f>
        <v>HAMA</v>
      </c>
      <c r="AD131" s="111" t="str">
        <f>LEFT(Table114[[#This Row],[Barcode]],7)</f>
        <v>HAMA021</v>
      </c>
      <c r="AE131" s="3" t="s">
        <v>2540</v>
      </c>
      <c r="AF131" s="118">
        <v>22</v>
      </c>
      <c r="AG131" s="122" t="str">
        <f>IF(Table114[[#This Row],[Barcode]]=".","","1")</f>
        <v>1</v>
      </c>
    </row>
    <row r="132" spans="27:33" x14ac:dyDescent="0.35">
      <c r="AA132" s="10" t="str">
        <f>LEFT(Table114[[#This Row],[Location]],4)</f>
        <v>B1-6</v>
      </c>
      <c r="AB132" s="10" t="s">
        <v>147</v>
      </c>
      <c r="AC132" s="10" t="str">
        <f>LEFT(Table114[[#This Row],[Pheno]],4)</f>
        <v>HTWV</v>
      </c>
      <c r="AD132" s="111" t="str">
        <f>LEFT(Table114[[#This Row],[Barcode]],7)</f>
        <v>HTWV016</v>
      </c>
      <c r="AE132" s="3" t="s">
        <v>2598</v>
      </c>
      <c r="AF132" s="118">
        <v>13</v>
      </c>
      <c r="AG132" s="122" t="str">
        <f>IF(Table114[[#This Row],[Barcode]]=".","","1")</f>
        <v>1</v>
      </c>
    </row>
    <row r="133" spans="27:33" x14ac:dyDescent="0.35">
      <c r="AA133" s="10" t="str">
        <f>LEFT(Table114[[#This Row],[Location]],4)</f>
        <v>B1-6</v>
      </c>
      <c r="AB133" s="10" t="s">
        <v>146</v>
      </c>
      <c r="AC133" s="10" t="str">
        <f>LEFT(Table114[[#This Row],[Pheno]],4)</f>
        <v>STRC</v>
      </c>
      <c r="AD133" s="111" t="str">
        <f>LEFT(Table114[[#This Row],[Barcode]],7)</f>
        <v>STRC017</v>
      </c>
      <c r="AE133" s="3" t="s">
        <v>2801</v>
      </c>
      <c r="AF133" s="118">
        <v>14</v>
      </c>
      <c r="AG133" s="122" t="str">
        <f>IF(Table114[[#This Row],[Barcode]]=".","","1")</f>
        <v>1</v>
      </c>
    </row>
    <row r="134" spans="27:33" x14ac:dyDescent="0.35">
      <c r="AA134" s="10" t="str">
        <f>LEFT(Table114[[#This Row],[Location]],4)</f>
        <v>B1-6</v>
      </c>
      <c r="AB134" s="10" t="s">
        <v>348</v>
      </c>
      <c r="AC134" s="10" t="str">
        <f>LEFT(Table114[[#This Row],[Pheno]],4)</f>
        <v>.</v>
      </c>
      <c r="AD134" s="110" t="str">
        <f>LEFT(Table114[[#This Row],[Barcode]],7)</f>
        <v>.</v>
      </c>
      <c r="AE134" s="3" t="s">
        <v>413</v>
      </c>
      <c r="AF134" s="47"/>
      <c r="AG134" s="122" t="str">
        <f>IF(Table114[[#This Row],[Barcode]]=".","","1")</f>
        <v/>
      </c>
    </row>
    <row r="135" spans="27:33" x14ac:dyDescent="0.35">
      <c r="AA135" s="10" t="str">
        <f>LEFT(Table114[[#This Row],[Location]],4)</f>
        <v>B1-7</v>
      </c>
      <c r="AB135" s="10" t="s">
        <v>151</v>
      </c>
      <c r="AC135" s="10" t="str">
        <f>LEFT(Table114[[#This Row],[Pheno]],4)</f>
        <v>STRC</v>
      </c>
      <c r="AD135" s="111" t="str">
        <f>LEFT(Table114[[#This Row],[Barcode]],7)</f>
        <v>STRC017</v>
      </c>
      <c r="AE135" s="3" t="s">
        <v>2801</v>
      </c>
      <c r="AF135" s="47">
        <v>13</v>
      </c>
      <c r="AG135" s="122" t="str">
        <f>IF(Table114[[#This Row],[Barcode]]=".","","1")</f>
        <v>1</v>
      </c>
    </row>
    <row r="136" spans="27:33" x14ac:dyDescent="0.35">
      <c r="AA136" s="10" t="str">
        <f>LEFT(Table114[[#This Row],[Location]],4)</f>
        <v>B1-7</v>
      </c>
      <c r="AB136" s="10" t="s">
        <v>150</v>
      </c>
      <c r="AC136" s="10" t="str">
        <f>LEFT(Table114[[#This Row],[Pheno]],4)</f>
        <v>DD22</v>
      </c>
      <c r="AD136" s="111" t="str">
        <f>LEFT(Table114[[#This Row],[Barcode]],7)</f>
        <v>DD22009</v>
      </c>
      <c r="AE136" s="3" t="s">
        <v>2285</v>
      </c>
      <c r="AF136" s="47">
        <v>34</v>
      </c>
      <c r="AG136" s="122" t="str">
        <f>IF(Table114[[#This Row],[Barcode]]=".","","1")</f>
        <v>1</v>
      </c>
    </row>
    <row r="137" spans="27:33" x14ac:dyDescent="0.35">
      <c r="AA137" s="10" t="str">
        <f>LEFT(Table114[[#This Row],[Location]],4)</f>
        <v>B1-7</v>
      </c>
      <c r="AB137" s="10" t="s">
        <v>149</v>
      </c>
      <c r="AC137" s="10" t="str">
        <f>LEFT(Table114[[#This Row],[Pheno]],4)</f>
        <v>.</v>
      </c>
      <c r="AD137" s="111" t="str">
        <f>LEFT(Table114[[#This Row],[Barcode]],7)</f>
        <v>.</v>
      </c>
      <c r="AE137" s="3" t="s">
        <v>413</v>
      </c>
      <c r="AF137" s="47"/>
      <c r="AG137" s="122" t="str">
        <f>IF(Table114[[#This Row],[Barcode]]=".","","1")</f>
        <v/>
      </c>
    </row>
    <row r="138" spans="27:33" x14ac:dyDescent="0.35">
      <c r="AA138" s="10" t="str">
        <f>LEFT(Table114[[#This Row],[Location]],4)</f>
        <v>B1-7</v>
      </c>
      <c r="AB138" s="10" t="s">
        <v>345</v>
      </c>
      <c r="AC138" s="10" t="str">
        <f>LEFT(Table114[[#This Row],[Pheno]],4)</f>
        <v>.</v>
      </c>
      <c r="AD138" s="110" t="str">
        <f>LEFT(Table114[[#This Row],[Barcode]],7)</f>
        <v>.</v>
      </c>
      <c r="AE138" s="3" t="s">
        <v>413</v>
      </c>
      <c r="AF138" s="47"/>
      <c r="AG138" s="122" t="str">
        <f>IF(Table114[[#This Row],[Barcode]]=".","","1")</f>
        <v/>
      </c>
    </row>
    <row r="139" spans="27:33" x14ac:dyDescent="0.35">
      <c r="AA139" s="10" t="str">
        <f>LEFT(Table114[[#This Row],[Location]],4)</f>
        <v>B2-1</v>
      </c>
      <c r="AB139" s="10" t="s">
        <v>154</v>
      </c>
      <c r="AC139" s="10" t="str">
        <f>LEFT(Table114[[#This Row],[Pheno]],4)</f>
        <v>STRC</v>
      </c>
      <c r="AD139" s="111" t="str">
        <f>LEFT(Table114[[#This Row],[Barcode]],7)</f>
        <v>STRC017</v>
      </c>
      <c r="AE139" s="3" t="s">
        <v>2800</v>
      </c>
      <c r="AF139" s="47">
        <v>4</v>
      </c>
      <c r="AG139" s="122" t="str">
        <f>IF(Table114[[#This Row],[Barcode]]=".","","1")</f>
        <v>1</v>
      </c>
    </row>
    <row r="140" spans="27:33" x14ac:dyDescent="0.35">
      <c r="AA140" s="10" t="str">
        <f>LEFT(Table114[[#This Row],[Location]],4)</f>
        <v>B2-1</v>
      </c>
      <c r="AB140" s="10" t="s">
        <v>153</v>
      </c>
      <c r="AC140" s="10" t="str">
        <f>LEFT(Table114[[#This Row],[Pheno]],4)</f>
        <v>HTWV</v>
      </c>
      <c r="AD140" s="111" t="str">
        <f>LEFT(Table114[[#This Row],[Barcode]],7)</f>
        <v>HTWV016</v>
      </c>
      <c r="AE140" s="3" t="s">
        <v>2802</v>
      </c>
      <c r="AF140" s="47">
        <v>20</v>
      </c>
      <c r="AG140" s="122" t="str">
        <f>IF(Table114[[#This Row],[Barcode]]=".","","1")</f>
        <v>1</v>
      </c>
    </row>
    <row r="141" spans="27:33" x14ac:dyDescent="0.35">
      <c r="AA141" s="10" t="str">
        <f>LEFT(Table114[[#This Row],[Location]],4)</f>
        <v>B2-1</v>
      </c>
      <c r="AB141" s="10" t="s">
        <v>152</v>
      </c>
      <c r="AC141" s="10" t="str">
        <f>LEFT(Table114[[#This Row],[Pheno]],4)</f>
        <v>STRC</v>
      </c>
      <c r="AD141" s="111" t="str">
        <f>LEFT(Table114[[#This Row],[Barcode]],7)</f>
        <v>STRC017</v>
      </c>
      <c r="AE141" s="3" t="s">
        <v>2803</v>
      </c>
      <c r="AF141" s="47">
        <v>15</v>
      </c>
      <c r="AG141" s="122" t="str">
        <f>IF(Table114[[#This Row],[Barcode]]=".","","1")</f>
        <v>1</v>
      </c>
    </row>
    <row r="142" spans="27:33" x14ac:dyDescent="0.35">
      <c r="AA142" s="10" t="str">
        <f>LEFT(Table114[[#This Row],[Location]],4)</f>
        <v>B2-1</v>
      </c>
      <c r="AB142" s="10" t="s">
        <v>384</v>
      </c>
      <c r="AC142" s="10" t="str">
        <f>LEFT(Table114[[#This Row],[Pheno]],4)</f>
        <v>OROB</v>
      </c>
      <c r="AD142" s="110" t="str">
        <f>LEFT(Table114[[#This Row],[Barcode]],7)</f>
        <v>OROB047</v>
      </c>
      <c r="AE142" s="3" t="s">
        <v>2502</v>
      </c>
      <c r="AF142" s="47">
        <v>9</v>
      </c>
      <c r="AG142" s="122" t="str">
        <f>IF(Table114[[#This Row],[Barcode]]=".","","1")</f>
        <v>1</v>
      </c>
    </row>
    <row r="143" spans="27:33" x14ac:dyDescent="0.35">
      <c r="AA143" s="10" t="str">
        <f>LEFT(Table114[[#This Row],[Location]],4)</f>
        <v>B2-2</v>
      </c>
      <c r="AB143" s="10" t="s">
        <v>157</v>
      </c>
      <c r="AC143" s="10" t="str">
        <f>LEFT(Table114[[#This Row],[Pheno]],4)</f>
        <v>OROB</v>
      </c>
      <c r="AD143" s="111" t="str">
        <f>LEFT(Table114[[#This Row],[Barcode]],7)</f>
        <v>OROB047</v>
      </c>
      <c r="AE143" s="3" t="s">
        <v>2500</v>
      </c>
      <c r="AF143" s="47">
        <v>14</v>
      </c>
      <c r="AG143" s="122" t="str">
        <f>IF(Table114[[#This Row],[Barcode]]=".","","1")</f>
        <v>1</v>
      </c>
    </row>
    <row r="144" spans="27:33" x14ac:dyDescent="0.35">
      <c r="AA144" s="10" t="str">
        <f>LEFT(Table114[[#This Row],[Location]],4)</f>
        <v>B2-2</v>
      </c>
      <c r="AB144" s="10" t="s">
        <v>156</v>
      </c>
      <c r="AC144" s="10" t="str">
        <f>LEFT(Table114[[#This Row],[Pheno]],4)</f>
        <v>BHZD</v>
      </c>
      <c r="AD144" s="111" t="str">
        <f>LEFT(Table114[[#This Row],[Barcode]],7)</f>
        <v>BHZD008</v>
      </c>
      <c r="AE144" s="3" t="s">
        <v>2293</v>
      </c>
      <c r="AF144" s="47">
        <v>35</v>
      </c>
      <c r="AG144" s="122" t="str">
        <f>IF(Table114[[#This Row],[Barcode]]=".","","1")</f>
        <v>1</v>
      </c>
    </row>
    <row r="145" spans="27:33" x14ac:dyDescent="0.35">
      <c r="AA145" s="10" t="str">
        <f>LEFT(Table114[[#This Row],[Location]],4)</f>
        <v>B2-2</v>
      </c>
      <c r="AB145" s="10" t="s">
        <v>155</v>
      </c>
      <c r="AC145" s="10" t="str">
        <f>LEFT(Table114[[#This Row],[Pheno]],4)</f>
        <v>.</v>
      </c>
      <c r="AD145" s="111" t="str">
        <f>LEFT(Table114[[#This Row],[Barcode]],7)</f>
        <v>.</v>
      </c>
      <c r="AE145" s="3" t="s">
        <v>413</v>
      </c>
      <c r="AF145" s="47"/>
      <c r="AG145" s="122" t="str">
        <f>IF(Table114[[#This Row],[Barcode]]=".","","1")</f>
        <v/>
      </c>
    </row>
    <row r="146" spans="27:33" x14ac:dyDescent="0.35">
      <c r="AA146" s="10" t="str">
        <f>LEFT(Table114[[#This Row],[Location]],4)</f>
        <v>B2-2</v>
      </c>
      <c r="AB146" s="10" t="s">
        <v>381</v>
      </c>
      <c r="AC146" s="10" t="str">
        <f>LEFT(Table114[[#This Row],[Pheno]],4)</f>
        <v>.</v>
      </c>
      <c r="AD146" s="110" t="str">
        <f>LEFT(Table114[[#This Row],[Barcode]],7)</f>
        <v>.</v>
      </c>
      <c r="AE146" s="3" t="s">
        <v>413</v>
      </c>
      <c r="AF146" s="47"/>
      <c r="AG146" s="122" t="str">
        <f>IF(Table114[[#This Row],[Barcode]]=".","","1")</f>
        <v/>
      </c>
    </row>
    <row r="147" spans="27:33" x14ac:dyDescent="0.35">
      <c r="AA147" s="10" t="str">
        <f>LEFT(Table114[[#This Row],[Location]],4)</f>
        <v>B2-3</v>
      </c>
      <c r="AB147" s="10" t="s">
        <v>160</v>
      </c>
      <c r="AC147" s="10" t="str">
        <f>LEFT(Table114[[#This Row],[Pheno]],4)</f>
        <v>DD22</v>
      </c>
      <c r="AD147" s="111" t="str">
        <f>LEFT(Table114[[#This Row],[Barcode]],7)</f>
        <v>DD22009</v>
      </c>
      <c r="AE147" s="3" t="s">
        <v>2285</v>
      </c>
      <c r="AF147" s="47">
        <v>10</v>
      </c>
      <c r="AG147" s="122" t="str">
        <f>IF(Table114[[#This Row],[Barcode]]=".","","1")</f>
        <v>1</v>
      </c>
    </row>
    <row r="148" spans="27:33" x14ac:dyDescent="0.35">
      <c r="AA148" s="10" t="str">
        <f>LEFT(Table114[[#This Row],[Location]],4)</f>
        <v>B2-3</v>
      </c>
      <c r="AB148" s="10" t="s">
        <v>159</v>
      </c>
      <c r="AC148" s="10" t="str">
        <f>LEFT(Table114[[#This Row],[Pheno]],4)</f>
        <v>HTWV</v>
      </c>
      <c r="AD148" s="111" t="str">
        <f>LEFT(Table114[[#This Row],[Barcode]],7)</f>
        <v>HTWV016</v>
      </c>
      <c r="AE148" s="3" t="s">
        <v>2804</v>
      </c>
      <c r="AF148" s="47">
        <v>18</v>
      </c>
      <c r="AG148" s="122" t="str">
        <f>IF(Table114[[#This Row],[Barcode]]=".","","1")</f>
        <v>1</v>
      </c>
    </row>
    <row r="149" spans="27:33" x14ac:dyDescent="0.35">
      <c r="AA149" s="10" t="str">
        <f>LEFT(Table114[[#This Row],[Location]],4)</f>
        <v>B2-3</v>
      </c>
      <c r="AB149" s="10" t="s">
        <v>158</v>
      </c>
      <c r="AC149" s="10" t="str">
        <f>LEFT(Table114[[#This Row],[Pheno]],4)</f>
        <v>OROB</v>
      </c>
      <c r="AD149" s="111" t="str">
        <f>LEFT(Table114[[#This Row],[Barcode]],7)</f>
        <v>OROB047</v>
      </c>
      <c r="AE149" s="3" t="s">
        <v>2501</v>
      </c>
      <c r="AF149" s="47">
        <v>17</v>
      </c>
      <c r="AG149" s="122" t="str">
        <f>IF(Table114[[#This Row],[Barcode]]=".","","1")</f>
        <v>1</v>
      </c>
    </row>
    <row r="150" spans="27:33" x14ac:dyDescent="0.35">
      <c r="AA150" s="10" t="str">
        <f>LEFT(Table114[[#This Row],[Location]],4)</f>
        <v>B2-3</v>
      </c>
      <c r="AB150" s="10" t="s">
        <v>378</v>
      </c>
      <c r="AC150" s="10" t="str">
        <f>LEFT(Table114[[#This Row],[Pheno]],4)</f>
        <v>SKNK</v>
      </c>
      <c r="AD150" s="110" t="str">
        <f>LEFT(Table114[[#This Row],[Barcode]],7)</f>
        <v>SKNK007</v>
      </c>
      <c r="AE150" s="3" t="s">
        <v>2805</v>
      </c>
      <c r="AF150" s="47">
        <v>5</v>
      </c>
      <c r="AG150" s="122" t="str">
        <f>IF(Table114[[#This Row],[Barcode]]=".","","1")</f>
        <v>1</v>
      </c>
    </row>
    <row r="151" spans="27:33" x14ac:dyDescent="0.35">
      <c r="AA151" s="10" t="str">
        <f>LEFT(Table114[[#This Row],[Location]],4)</f>
        <v>B2-4</v>
      </c>
      <c r="AB151" s="10" t="s">
        <v>163</v>
      </c>
      <c r="AC151" s="10" t="str">
        <f>LEFT(Table114[[#This Row],[Pheno]],4)</f>
        <v>TAHL</v>
      </c>
      <c r="AD151" s="111" t="str">
        <f>LEFT(Table114[[#This Row],[Barcode]],7)</f>
        <v>TAHL001</v>
      </c>
      <c r="AE151" s="3" t="s">
        <v>2544</v>
      </c>
      <c r="AF151" s="47">
        <v>16</v>
      </c>
      <c r="AG151" s="122" t="str">
        <f>IF(Table114[[#This Row],[Barcode]]=".","","1")</f>
        <v>1</v>
      </c>
    </row>
    <row r="152" spans="27:33" x14ac:dyDescent="0.35">
      <c r="AA152" s="10" t="str">
        <f>LEFT(Table114[[#This Row],[Location]],4)</f>
        <v>B2-4</v>
      </c>
      <c r="AB152" s="10" t="s">
        <v>162</v>
      </c>
      <c r="AC152" s="10" t="str">
        <f>LEFT(Table114[[#This Row],[Pheno]],4)</f>
        <v>KOIX</v>
      </c>
      <c r="AD152" s="111" t="str">
        <f>LEFT(Table114[[#This Row],[Barcode]],7)</f>
        <v>KOIX034</v>
      </c>
      <c r="AE152" s="3" t="s">
        <v>2510</v>
      </c>
      <c r="AF152" s="47">
        <v>16</v>
      </c>
      <c r="AG152" s="122" t="str">
        <f>IF(Table114[[#This Row],[Barcode]]=".","","1")</f>
        <v>1</v>
      </c>
    </row>
    <row r="153" spans="27:33" x14ac:dyDescent="0.35">
      <c r="AA153" s="10" t="str">
        <f>LEFT(Table114[[#This Row],[Location]],4)</f>
        <v>B2-4</v>
      </c>
      <c r="AB153" s="10" t="s">
        <v>161</v>
      </c>
      <c r="AC153" s="10" t="str">
        <f>LEFT(Table114[[#This Row],[Pheno]],4)</f>
        <v>KOIX</v>
      </c>
      <c r="AD153" s="111" t="str">
        <f>LEFT(Table114[[#This Row],[Barcode]],7)</f>
        <v>KOIX034</v>
      </c>
      <c r="AE153" s="3" t="s">
        <v>2511</v>
      </c>
      <c r="AF153" s="47">
        <v>17</v>
      </c>
      <c r="AG153" s="122" t="str">
        <f>IF(Table114[[#This Row],[Barcode]]=".","","1")</f>
        <v>1</v>
      </c>
    </row>
    <row r="154" spans="27:33" x14ac:dyDescent="0.35">
      <c r="AA154" s="10" t="str">
        <f>LEFT(Table114[[#This Row],[Location]],4)</f>
        <v>B2-4</v>
      </c>
      <c r="AB154" s="10" t="s">
        <v>375</v>
      </c>
      <c r="AC154" s="10" t="str">
        <f>LEFT(Table114[[#This Row],[Pheno]],4)</f>
        <v>.</v>
      </c>
      <c r="AD154" s="110" t="str">
        <f>LEFT(Table114[[#This Row],[Barcode]],7)</f>
        <v>.</v>
      </c>
      <c r="AE154" s="3" t="s">
        <v>413</v>
      </c>
      <c r="AF154" s="47"/>
      <c r="AG154" s="122" t="str">
        <f>IF(Table114[[#This Row],[Barcode]]=".","","1")</f>
        <v/>
      </c>
    </row>
    <row r="155" spans="27:33" x14ac:dyDescent="0.35">
      <c r="AA155" s="10" t="str">
        <f>LEFT(Table114[[#This Row],[Location]],4)</f>
        <v>B2-5</v>
      </c>
      <c r="AB155" s="10" t="s">
        <v>166</v>
      </c>
      <c r="AC155" s="10" t="str">
        <f>LEFT(Table114[[#This Row],[Pheno]],4)</f>
        <v>DD22</v>
      </c>
      <c r="AD155" s="111" t="str">
        <f>LEFT(Table114[[#This Row],[Barcode]],7)</f>
        <v>DD22009</v>
      </c>
      <c r="AE155" s="3" t="s">
        <v>2806</v>
      </c>
      <c r="AF155" s="47">
        <v>24</v>
      </c>
      <c r="AG155" s="122" t="str">
        <f>IF(Table114[[#This Row],[Barcode]]=".","","1")</f>
        <v>1</v>
      </c>
    </row>
    <row r="156" spans="27:33" x14ac:dyDescent="0.35">
      <c r="AA156" s="10" t="str">
        <f>LEFT(Table114[[#This Row],[Location]],4)</f>
        <v>B2-5</v>
      </c>
      <c r="AB156" s="10" t="s">
        <v>165</v>
      </c>
      <c r="AC156" s="10" t="str">
        <f>LEFT(Table114[[#This Row],[Pheno]],4)</f>
        <v>DD22</v>
      </c>
      <c r="AD156" s="111" t="str">
        <f>LEFT(Table114[[#This Row],[Barcode]],7)</f>
        <v>DD22009</v>
      </c>
      <c r="AE156" s="3" t="s">
        <v>2807</v>
      </c>
      <c r="AF156" s="47">
        <v>24</v>
      </c>
      <c r="AG156" s="122" t="str">
        <f>IF(Table114[[#This Row],[Barcode]]=".","","1")</f>
        <v>1</v>
      </c>
    </row>
    <row r="157" spans="27:33" x14ac:dyDescent="0.35">
      <c r="AA157" s="10" t="str">
        <f>LEFT(Table114[[#This Row],[Location]],4)</f>
        <v>B2-5</v>
      </c>
      <c r="AB157" s="10" t="s">
        <v>164</v>
      </c>
      <c r="AC157" s="10" t="str">
        <f>LEFT(Table114[[#This Row],[Pheno]],4)</f>
        <v>.</v>
      </c>
      <c r="AD157" s="111" t="str">
        <f>LEFT(Table114[[#This Row],[Barcode]],7)</f>
        <v>.</v>
      </c>
      <c r="AE157" s="3" t="s">
        <v>413</v>
      </c>
      <c r="AF157" s="47"/>
      <c r="AG157" s="122" t="str">
        <f>IF(Table114[[#This Row],[Barcode]]=".","","1")</f>
        <v/>
      </c>
    </row>
    <row r="158" spans="27:33" x14ac:dyDescent="0.35">
      <c r="AA158" s="10" t="str">
        <f>LEFT(Table114[[#This Row],[Location]],4)</f>
        <v>B2-5</v>
      </c>
      <c r="AB158" s="10" t="s">
        <v>372</v>
      </c>
      <c r="AC158" s="10" t="str">
        <f>LEFT(Table114[[#This Row],[Pheno]],4)</f>
        <v>.</v>
      </c>
      <c r="AD158" s="110" t="str">
        <f>LEFT(Table114[[#This Row],[Barcode]],7)</f>
        <v>.</v>
      </c>
      <c r="AE158" s="3" t="s">
        <v>413</v>
      </c>
      <c r="AF158" s="47"/>
      <c r="AG158" s="122" t="str">
        <f>IF(Table114[[#This Row],[Barcode]]=".","","1")</f>
        <v/>
      </c>
    </row>
    <row r="159" spans="27:33" x14ac:dyDescent="0.35">
      <c r="AA159" s="10" t="str">
        <f>LEFT(Table114[[#This Row],[Location]],4)</f>
        <v>B2-6</v>
      </c>
      <c r="AB159" s="10" t="s">
        <v>169</v>
      </c>
      <c r="AC159" s="10" t="str">
        <f>LEFT(Table114[[#This Row],[Pheno]],4)</f>
        <v>SKNK</v>
      </c>
      <c r="AD159" s="111" t="str">
        <f>LEFT(Table114[[#This Row],[Barcode]],7)</f>
        <v>SKNK012</v>
      </c>
      <c r="AE159" s="3" t="s">
        <v>2524</v>
      </c>
      <c r="AF159" s="47">
        <v>41</v>
      </c>
      <c r="AG159" s="122" t="str">
        <f>IF(Table114[[#This Row],[Barcode]]=".","","1")</f>
        <v>1</v>
      </c>
    </row>
    <row r="160" spans="27:33" x14ac:dyDescent="0.35">
      <c r="AA160" s="10" t="str">
        <f>LEFT(Table114[[#This Row],[Location]],4)</f>
        <v>B2-6</v>
      </c>
      <c r="AB160" s="10" t="s">
        <v>168</v>
      </c>
      <c r="AC160" s="10" t="str">
        <f>LEFT(Table114[[#This Row],[Pheno]],4)</f>
        <v>.</v>
      </c>
      <c r="AD160" s="111" t="str">
        <f>LEFT(Table114[[#This Row],[Barcode]],7)</f>
        <v>.</v>
      </c>
      <c r="AE160" s="3" t="s">
        <v>413</v>
      </c>
      <c r="AF160" s="47"/>
      <c r="AG160" s="122" t="str">
        <f>IF(Table114[[#This Row],[Barcode]]=".","","1")</f>
        <v/>
      </c>
    </row>
    <row r="161" spans="27:33" x14ac:dyDescent="0.35">
      <c r="AA161" s="10" t="str">
        <f>LEFT(Table114[[#This Row],[Location]],4)</f>
        <v>B2-6</v>
      </c>
      <c r="AB161" s="10" t="s">
        <v>167</v>
      </c>
      <c r="AC161" s="10" t="str">
        <f>LEFT(Table114[[#This Row],[Pheno]],4)</f>
        <v>.</v>
      </c>
      <c r="AD161" s="111" t="str">
        <f>LEFT(Table114[[#This Row],[Barcode]],7)</f>
        <v>.</v>
      </c>
      <c r="AE161" s="3" t="s">
        <v>413</v>
      </c>
      <c r="AF161" s="47"/>
      <c r="AG161" s="122" t="str">
        <f>IF(Table114[[#This Row],[Barcode]]=".","","1")</f>
        <v/>
      </c>
    </row>
    <row r="162" spans="27:33" x14ac:dyDescent="0.35">
      <c r="AA162" s="10" t="str">
        <f>LEFT(Table114[[#This Row],[Location]],4)</f>
        <v>B2-6</v>
      </c>
      <c r="AB162" s="51" t="s">
        <v>369</v>
      </c>
      <c r="AC162" s="10" t="str">
        <f>LEFT(Table114[[#This Row],[Pheno]],4)</f>
        <v>.</v>
      </c>
      <c r="AD162" s="110" t="str">
        <f>LEFT(Table114[[#This Row],[Barcode]],7)</f>
        <v>.</v>
      </c>
      <c r="AE162" s="3" t="s">
        <v>413</v>
      </c>
      <c r="AF162" s="47"/>
      <c r="AG162" s="122" t="str">
        <f>IF(Table114[[#This Row],[Barcode]]=".","","1")</f>
        <v/>
      </c>
    </row>
    <row r="163" spans="27:33" x14ac:dyDescent="0.35">
      <c r="AA163" s="10" t="str">
        <f>LEFT(Table114[[#This Row],[Location]],4)</f>
        <v>B2-7</v>
      </c>
      <c r="AB163" s="10" t="s">
        <v>172</v>
      </c>
      <c r="AC163" s="10" t="str">
        <f>LEFT(Table114[[#This Row],[Pheno]],4)</f>
        <v>.</v>
      </c>
      <c r="AD163" s="111" t="str">
        <f>LEFT(Table114[[#This Row],[Barcode]],7)</f>
        <v>.</v>
      </c>
      <c r="AE163" s="3" t="s">
        <v>413</v>
      </c>
      <c r="AF163" s="47"/>
      <c r="AG163" s="122" t="str">
        <f>IF(Table114[[#This Row],[Barcode]]=".","","1")</f>
        <v/>
      </c>
    </row>
    <row r="164" spans="27:33" x14ac:dyDescent="0.35">
      <c r="AA164" s="10" t="str">
        <f>LEFT(Table114[[#This Row],[Location]],4)</f>
        <v>B2-7</v>
      </c>
      <c r="AB164" s="51" t="s">
        <v>171</v>
      </c>
      <c r="AC164" s="10" t="str">
        <f>LEFT(Table114[[#This Row],[Pheno]],4)</f>
        <v>.</v>
      </c>
      <c r="AD164" s="111" t="str">
        <f>LEFT(Table114[[#This Row],[Barcode]],7)</f>
        <v>.</v>
      </c>
      <c r="AE164" s="3" t="s">
        <v>413</v>
      </c>
      <c r="AF164" s="47"/>
      <c r="AG164" s="122" t="str">
        <f>IF(Table114[[#This Row],[Barcode]]=".","","1")</f>
        <v/>
      </c>
    </row>
    <row r="165" spans="27:33" x14ac:dyDescent="0.35">
      <c r="AA165" s="10" t="str">
        <f>LEFT(Table114[[#This Row],[Location]],4)</f>
        <v>B2-7</v>
      </c>
      <c r="AB165" s="10" t="s">
        <v>170</v>
      </c>
      <c r="AC165" s="10" t="str">
        <f>LEFT(Table114[[#This Row],[Pheno]],4)</f>
        <v>.</v>
      </c>
      <c r="AD165" s="111" t="str">
        <f>LEFT(Table114[[#This Row],[Barcode]],7)</f>
        <v>.</v>
      </c>
      <c r="AE165" s="3" t="s">
        <v>413</v>
      </c>
      <c r="AF165" s="47"/>
      <c r="AG165" s="122" t="str">
        <f>IF(Table114[[#This Row],[Barcode]]=".","","1")</f>
        <v/>
      </c>
    </row>
    <row r="166" spans="27:33" x14ac:dyDescent="0.35">
      <c r="AA166" s="10" t="str">
        <f>LEFT(Table114[[#This Row],[Location]],4)</f>
        <v>B2-7</v>
      </c>
      <c r="AB166" s="10" t="s">
        <v>366</v>
      </c>
      <c r="AC166" s="10" t="str">
        <f>LEFT(Table114[[#This Row],[Pheno]],4)</f>
        <v>.</v>
      </c>
      <c r="AD166" s="110" t="str">
        <f>LEFT(Table114[[#This Row],[Barcode]],7)</f>
        <v>.</v>
      </c>
      <c r="AE166" s="3" t="s">
        <v>413</v>
      </c>
      <c r="AF166" s="47"/>
      <c r="AG166" s="122" t="str">
        <f>IF(Table114[[#This Row],[Barcode]]=".","","1")</f>
        <v/>
      </c>
    </row>
    <row r="167" spans="27:33" x14ac:dyDescent="0.35">
      <c r="AA167" s="10" t="str">
        <f>LEFT(Table114[[#This Row],[Location]],4)</f>
        <v>B3-1</v>
      </c>
      <c r="AB167" s="10" t="s">
        <v>175</v>
      </c>
      <c r="AC167" s="10" t="str">
        <f>LEFT(Table114[[#This Row],[Pheno]],4)</f>
        <v>TAHL</v>
      </c>
      <c r="AD167" s="111" t="str">
        <f>LEFT(Table114[[#This Row],[Barcode]],7)</f>
        <v>TAHL001</v>
      </c>
      <c r="AE167" s="3" t="s">
        <v>2543</v>
      </c>
      <c r="AF167" s="47">
        <v>18</v>
      </c>
      <c r="AG167" s="122" t="str">
        <f>IF(Table114[[#This Row],[Barcode]]=".","","1")</f>
        <v>1</v>
      </c>
    </row>
    <row r="168" spans="27:33" x14ac:dyDescent="0.35">
      <c r="AA168" s="10" t="str">
        <f>LEFT(Table114[[#This Row],[Location]],4)</f>
        <v>B3-1</v>
      </c>
      <c r="AB168" s="10" t="s">
        <v>174</v>
      </c>
      <c r="AC168" s="10" t="str">
        <f>LEFT(Table114[[#This Row],[Pheno]],4)</f>
        <v>DSLD</v>
      </c>
      <c r="AD168" s="111" t="str">
        <f>LEFT(Table114[[#This Row],[Barcode]],7)</f>
        <v>DSLD015</v>
      </c>
      <c r="AE168" s="3" t="s">
        <v>2529</v>
      </c>
      <c r="AF168" s="47">
        <v>22</v>
      </c>
      <c r="AG168" s="122" t="str">
        <f>IF(Table114[[#This Row],[Barcode]]=".","","1")</f>
        <v>1</v>
      </c>
    </row>
    <row r="169" spans="27:33" x14ac:dyDescent="0.35">
      <c r="AA169" s="10" t="str">
        <f>LEFT(Table114[[#This Row],[Location]],4)</f>
        <v>B3-1</v>
      </c>
      <c r="AB169" s="10" t="s">
        <v>173</v>
      </c>
      <c r="AC169" s="10" t="str">
        <f>LEFT(Table114[[#This Row],[Pheno]],4)</f>
        <v>SOUR</v>
      </c>
      <c r="AD169" s="111" t="str">
        <f>LEFT(Table114[[#This Row],[Barcode]],7)</f>
        <v>SOUR004</v>
      </c>
      <c r="AE169" s="3" t="s">
        <v>2065</v>
      </c>
      <c r="AF169" s="47">
        <v>8</v>
      </c>
      <c r="AG169" s="122" t="str">
        <f>IF(Table114[[#This Row],[Barcode]]=".","","1")</f>
        <v>1</v>
      </c>
    </row>
    <row r="170" spans="27:33" x14ac:dyDescent="0.35">
      <c r="AA170" s="10" t="str">
        <f>LEFT(Table114[[#This Row],[Location]],4)</f>
        <v>B3-1</v>
      </c>
      <c r="AB170" s="10" t="s">
        <v>405</v>
      </c>
      <c r="AC170" s="10" t="str">
        <f>LEFT(Table114[[#This Row],[Pheno]],4)</f>
        <v>.</v>
      </c>
      <c r="AD170" s="110" t="str">
        <f>LEFT(Table114[[#This Row],[Barcode]],7)</f>
        <v>.</v>
      </c>
      <c r="AE170" s="3" t="s">
        <v>413</v>
      </c>
      <c r="AF170" s="47"/>
      <c r="AG170" s="122" t="str">
        <f>IF(Table114[[#This Row],[Barcode]]=".","","1")</f>
        <v/>
      </c>
    </row>
    <row r="171" spans="27:33" x14ac:dyDescent="0.35">
      <c r="AA171" s="10" t="str">
        <f>LEFT(Table114[[#This Row],[Location]],4)</f>
        <v>B3-2</v>
      </c>
      <c r="AB171" s="10" t="s">
        <v>178</v>
      </c>
      <c r="AC171" s="10" t="str">
        <f>LEFT(Table114[[#This Row],[Pheno]],4)</f>
        <v>LDOS</v>
      </c>
      <c r="AD171" s="111" t="str">
        <f>LEFT(Table114[[#This Row],[Barcode]],7)</f>
        <v>LDOS041</v>
      </c>
      <c r="AE171" s="27" t="s">
        <v>2515</v>
      </c>
      <c r="AF171" s="47">
        <v>31</v>
      </c>
      <c r="AG171" s="122" t="str">
        <f>IF(Table114[[#This Row],[Barcode]]=".","","1")</f>
        <v>1</v>
      </c>
    </row>
    <row r="172" spans="27:33" x14ac:dyDescent="0.35">
      <c r="AA172" s="10" t="str">
        <f>LEFT(Table114[[#This Row],[Location]],4)</f>
        <v>B3-2</v>
      </c>
      <c r="AB172" s="10" t="s">
        <v>177</v>
      </c>
      <c r="AC172" s="10" t="str">
        <f>LEFT(Table114[[#This Row],[Pheno]],4)</f>
        <v>STRC</v>
      </c>
      <c r="AD172" s="111" t="str">
        <f>LEFT(Table114[[#This Row],[Barcode]],7)</f>
        <v>STRC017</v>
      </c>
      <c r="AE172" s="27" t="s">
        <v>2808</v>
      </c>
      <c r="AF172" s="47">
        <v>14</v>
      </c>
      <c r="AG172" s="122" t="str">
        <f>IF(Table114[[#This Row],[Barcode]]=".","","1")</f>
        <v>1</v>
      </c>
    </row>
    <row r="173" spans="27:33" x14ac:dyDescent="0.35">
      <c r="AA173" s="10" t="str">
        <f>LEFT(Table114[[#This Row],[Location]],4)</f>
        <v>B3-2</v>
      </c>
      <c r="AB173" s="10" t="s">
        <v>176</v>
      </c>
      <c r="AC173" s="10" t="str">
        <f>LEFT(Table114[[#This Row],[Pheno]],4)</f>
        <v>.</v>
      </c>
      <c r="AD173" s="111" t="str">
        <f>LEFT(Table114[[#This Row],[Barcode]],7)</f>
        <v>.</v>
      </c>
      <c r="AE173" s="27" t="s">
        <v>413</v>
      </c>
      <c r="AF173" s="47"/>
      <c r="AG173" s="122" t="str">
        <f>IF(Table114[[#This Row],[Barcode]]=".","","1")</f>
        <v/>
      </c>
    </row>
    <row r="174" spans="27:33" x14ac:dyDescent="0.35">
      <c r="AA174" s="10" t="str">
        <f>LEFT(Table114[[#This Row],[Location]],4)</f>
        <v>B3-2</v>
      </c>
      <c r="AB174" s="10" t="s">
        <v>402</v>
      </c>
      <c r="AC174" s="10" t="str">
        <f>LEFT(Table114[[#This Row],[Pheno]],4)</f>
        <v>.</v>
      </c>
      <c r="AD174" s="110" t="str">
        <f>LEFT(Table114[[#This Row],[Barcode]],7)</f>
        <v>.</v>
      </c>
      <c r="AE174" s="3" t="s">
        <v>413</v>
      </c>
      <c r="AF174" s="47"/>
      <c r="AG174" s="122" t="str">
        <f>IF(Table114[[#This Row],[Barcode]]=".","","1")</f>
        <v/>
      </c>
    </row>
    <row r="175" spans="27:33" x14ac:dyDescent="0.35">
      <c r="AA175" s="10" t="str">
        <f>LEFT(Table114[[#This Row],[Location]],4)</f>
        <v>B3-3</v>
      </c>
      <c r="AB175" s="10" t="s">
        <v>181</v>
      </c>
      <c r="AC175" s="10" t="str">
        <f>LEFT(Table114[[#This Row],[Pheno]],4)</f>
        <v>92CK</v>
      </c>
      <c r="AD175" s="111" t="str">
        <f>LEFT(Table114[[#This Row],[Barcode]],7)</f>
        <v>92CK082</v>
      </c>
      <c r="AE175" s="3" t="s">
        <v>2084</v>
      </c>
      <c r="AF175" s="47">
        <v>49</v>
      </c>
      <c r="AG175" s="122" t="str">
        <f>IF(Table114[[#This Row],[Barcode]]=".","","1")</f>
        <v>1</v>
      </c>
    </row>
    <row r="176" spans="27:33" x14ac:dyDescent="0.35">
      <c r="AA176" s="10" t="str">
        <f>LEFT(Table114[[#This Row],[Location]],4)</f>
        <v>B3-3</v>
      </c>
      <c r="AB176" s="10" t="s">
        <v>180</v>
      </c>
      <c r="AC176" s="10" t="str">
        <f>LEFT(Table114[[#This Row],[Pheno]],4)</f>
        <v>.</v>
      </c>
      <c r="AD176" s="111" t="str">
        <f>LEFT(Table114[[#This Row],[Barcode]],7)</f>
        <v>.</v>
      </c>
      <c r="AE176" s="27" t="s">
        <v>413</v>
      </c>
      <c r="AF176" s="47"/>
      <c r="AG176" s="122" t="str">
        <f>IF(Table114[[#This Row],[Barcode]]=".","","1")</f>
        <v/>
      </c>
    </row>
    <row r="177" spans="27:33" x14ac:dyDescent="0.35">
      <c r="AA177" s="10" t="str">
        <f>LEFT(Table114[[#This Row],[Location]],4)</f>
        <v>B3-3</v>
      </c>
      <c r="AB177" s="10" t="s">
        <v>179</v>
      </c>
      <c r="AC177" s="10" t="str">
        <f>LEFT(Table114[[#This Row],[Pheno]],4)</f>
        <v>.</v>
      </c>
      <c r="AD177" s="111" t="str">
        <f>LEFT(Table114[[#This Row],[Barcode]],7)</f>
        <v>.</v>
      </c>
      <c r="AE177" s="27" t="s">
        <v>413</v>
      </c>
      <c r="AF177" s="47"/>
      <c r="AG177" s="122" t="str">
        <f>IF(Table114[[#This Row],[Barcode]]=".","","1")</f>
        <v/>
      </c>
    </row>
    <row r="178" spans="27:33" x14ac:dyDescent="0.35">
      <c r="AA178" s="10" t="str">
        <f>LEFT(Table114[[#This Row],[Location]],4)</f>
        <v>B3-3</v>
      </c>
      <c r="AB178" s="10" t="s">
        <v>399</v>
      </c>
      <c r="AC178" s="10" t="str">
        <f>LEFT(Table114[[#This Row],[Pheno]],4)</f>
        <v>.</v>
      </c>
      <c r="AD178" s="110" t="str">
        <f>LEFT(Table114[[#This Row],[Barcode]],7)</f>
        <v>.</v>
      </c>
      <c r="AE178" s="9" t="s">
        <v>413</v>
      </c>
      <c r="AF178" s="47"/>
      <c r="AG178" s="122" t="str">
        <f>IF(Table114[[#This Row],[Barcode]]=".","","1")</f>
        <v/>
      </c>
    </row>
    <row r="179" spans="27:33" x14ac:dyDescent="0.35">
      <c r="AA179" s="10" t="str">
        <f>LEFT(Table114[[#This Row],[Location]],4)</f>
        <v>B3-4</v>
      </c>
      <c r="AB179" s="10" t="s">
        <v>184</v>
      </c>
      <c r="AC179" s="10" t="str">
        <f>LEFT(Table114[[#This Row],[Pheno]],4)</f>
        <v>KOKO</v>
      </c>
      <c r="AD179" s="111" t="str">
        <f>LEFT(Table114[[#This Row],[Barcode]],7)</f>
        <v>KOKO011</v>
      </c>
      <c r="AE179" s="27" t="s">
        <v>2809</v>
      </c>
      <c r="AF179" s="47">
        <v>49</v>
      </c>
      <c r="AG179" s="122" t="str">
        <f>IF(Table114[[#This Row],[Barcode]]=".","","1")</f>
        <v>1</v>
      </c>
    </row>
    <row r="180" spans="27:33" x14ac:dyDescent="0.35">
      <c r="AA180" s="10" t="str">
        <f>LEFT(Table114[[#This Row],[Location]],4)</f>
        <v>B3-4</v>
      </c>
      <c r="AB180" s="10" t="s">
        <v>183</v>
      </c>
      <c r="AC180" s="10" t="str">
        <f>LEFT(Table114[[#This Row],[Pheno]],4)</f>
        <v>.</v>
      </c>
      <c r="AD180" s="111" t="str">
        <f>LEFT(Table114[[#This Row],[Barcode]],7)</f>
        <v>.</v>
      </c>
      <c r="AE180" s="27" t="s">
        <v>413</v>
      </c>
      <c r="AF180" s="47"/>
      <c r="AG180" s="122" t="str">
        <f>IF(Table114[[#This Row],[Barcode]]=".","","1")</f>
        <v/>
      </c>
    </row>
    <row r="181" spans="27:33" x14ac:dyDescent="0.35">
      <c r="AA181" s="10" t="str">
        <f>LEFT(Table114[[#This Row],[Location]],4)</f>
        <v>B3-4</v>
      </c>
      <c r="AB181" s="10" t="s">
        <v>182</v>
      </c>
      <c r="AC181" s="10" t="str">
        <f>LEFT(Table114[[#This Row],[Pheno]],4)</f>
        <v>.</v>
      </c>
      <c r="AD181" s="111" t="str">
        <f>LEFT(Table114[[#This Row],[Barcode]],7)</f>
        <v>.</v>
      </c>
      <c r="AE181" s="27" t="s">
        <v>413</v>
      </c>
      <c r="AF181" s="47"/>
      <c r="AG181" s="122" t="str">
        <f>IF(Table114[[#This Row],[Barcode]]=".","","1")</f>
        <v/>
      </c>
    </row>
    <row r="182" spans="27:33" x14ac:dyDescent="0.35">
      <c r="AA182" s="10" t="str">
        <f>LEFT(Table114[[#This Row],[Location]],4)</f>
        <v>B3-4</v>
      </c>
      <c r="AB182" s="10" t="s">
        <v>396</v>
      </c>
      <c r="AC182" s="10" t="str">
        <f>LEFT(Table114[[#This Row],[Pheno]],4)</f>
        <v>.</v>
      </c>
      <c r="AD182" s="110" t="str">
        <f>LEFT(Table114[[#This Row],[Barcode]],7)</f>
        <v>.</v>
      </c>
      <c r="AE182" s="3" t="s">
        <v>413</v>
      </c>
      <c r="AF182" s="47"/>
      <c r="AG182" s="122" t="str">
        <f>IF(Table114[[#This Row],[Barcode]]=".","","1")</f>
        <v/>
      </c>
    </row>
    <row r="183" spans="27:33" x14ac:dyDescent="0.35">
      <c r="AA183" s="10" t="str">
        <f>LEFT(Table114[[#This Row],[Location]],4)</f>
        <v>B3-5</v>
      </c>
      <c r="AB183" s="10" t="s">
        <v>187</v>
      </c>
      <c r="AC183" s="10" t="str">
        <f>LEFT(Table114[[#This Row],[Pheno]],4)</f>
        <v>KOKO</v>
      </c>
      <c r="AD183" s="111" t="str">
        <f>LEFT(Table114[[#This Row],[Barcode]],7)</f>
        <v>KOKO011</v>
      </c>
      <c r="AE183" s="3" t="s">
        <v>2810</v>
      </c>
      <c r="AF183" s="47">
        <v>10</v>
      </c>
      <c r="AG183" s="122" t="str">
        <f>IF(Table114[[#This Row],[Barcode]]=".","","1")</f>
        <v>1</v>
      </c>
    </row>
    <row r="184" spans="27:33" x14ac:dyDescent="0.35">
      <c r="AA184" s="10" t="str">
        <f>LEFT(Table114[[#This Row],[Location]],4)</f>
        <v>B3-5</v>
      </c>
      <c r="AB184" s="10" t="s">
        <v>186</v>
      </c>
      <c r="AC184" s="10" t="str">
        <f>LEFT(Table114[[#This Row],[Pheno]],4)</f>
        <v>DSLD</v>
      </c>
      <c r="AD184" s="111" t="str">
        <f>LEFT(Table114[[#This Row],[Barcode]],7)</f>
        <v>DSLD016</v>
      </c>
      <c r="AE184" s="3" t="s">
        <v>2811</v>
      </c>
      <c r="AF184" s="118">
        <v>12</v>
      </c>
      <c r="AG184" s="122" t="str">
        <f>IF(Table114[[#This Row],[Barcode]]=".","","1")</f>
        <v>1</v>
      </c>
    </row>
    <row r="185" spans="27:33" x14ac:dyDescent="0.35">
      <c r="AA185" s="10" t="str">
        <f>LEFT(Table114[[#This Row],[Location]],4)</f>
        <v>B3-5</v>
      </c>
      <c r="AB185" s="10" t="s">
        <v>185</v>
      </c>
      <c r="AC185" s="10" t="str">
        <f>LEFT(Table114[[#This Row],[Pheno]],4)</f>
        <v>KOKO</v>
      </c>
      <c r="AD185" s="111" t="str">
        <f>LEFT(Table114[[#This Row],[Barcode]],7)</f>
        <v>KOKO011</v>
      </c>
      <c r="AE185" s="3" t="s">
        <v>2809</v>
      </c>
      <c r="AF185" s="47">
        <v>3</v>
      </c>
      <c r="AG185" s="122" t="str">
        <f>IF(Table114[[#This Row],[Barcode]]=".","","1")</f>
        <v>1</v>
      </c>
    </row>
    <row r="186" spans="27:33" x14ac:dyDescent="0.35">
      <c r="AA186" s="10" t="str">
        <f>LEFT(Table114[[#This Row],[Location]],4)</f>
        <v>B3-5</v>
      </c>
      <c r="AB186" s="10" t="s">
        <v>393</v>
      </c>
      <c r="AC186" s="10" t="str">
        <f>LEFT(Table114[[#This Row],[Pheno]],4)</f>
        <v>LDOS</v>
      </c>
      <c r="AD186" s="111" t="str">
        <f>LEFT(Table114[[#This Row],[Barcode]],7)</f>
        <v>LDOS041</v>
      </c>
      <c r="AE186" s="3" t="s">
        <v>2525</v>
      </c>
      <c r="AF186" s="47">
        <v>20</v>
      </c>
      <c r="AG186" s="122" t="str">
        <f>IF(Table114[[#This Row],[Barcode]]=".","","1")</f>
        <v>1</v>
      </c>
    </row>
    <row r="187" spans="27:33" x14ac:dyDescent="0.35">
      <c r="AA187" s="10" t="str">
        <f>LEFT(Table114[[#This Row],[Location]],4)</f>
        <v>B3-6</v>
      </c>
      <c r="AB187" s="10" t="s">
        <v>190</v>
      </c>
      <c r="AC187" s="10" t="str">
        <f>LEFT(Table114[[#This Row],[Pheno]],4)</f>
        <v>KOKO</v>
      </c>
      <c r="AD187" s="111" t="str">
        <f>LEFT(Table114[[#This Row],[Barcode]],7)</f>
        <v>KOKO011</v>
      </c>
      <c r="AE187" s="3" t="s">
        <v>2810</v>
      </c>
      <c r="AF187" s="47">
        <v>38</v>
      </c>
      <c r="AG187" s="122" t="str">
        <f>IF(Table114[[#This Row],[Barcode]]=".","","1")</f>
        <v>1</v>
      </c>
    </row>
    <row r="188" spans="27:33" x14ac:dyDescent="0.35">
      <c r="AA188" s="10" t="str">
        <f>LEFT(Table114[[#This Row],[Location]],4)</f>
        <v>B3-6</v>
      </c>
      <c r="AB188" s="10" t="s">
        <v>189</v>
      </c>
      <c r="AC188" s="10" t="str">
        <f>LEFT(Table114[[#This Row],[Pheno]],4)</f>
        <v>92CK</v>
      </c>
      <c r="AD188" s="111" t="str">
        <f>LEFT(Table114[[#This Row],[Barcode]],7)</f>
        <v>92CK082</v>
      </c>
      <c r="AE188" s="3" t="s">
        <v>2084</v>
      </c>
      <c r="AF188" s="47">
        <v>11</v>
      </c>
      <c r="AG188" s="122" t="str">
        <f>IF(Table114[[#This Row],[Barcode]]=".","","1")</f>
        <v>1</v>
      </c>
    </row>
    <row r="189" spans="27:33" x14ac:dyDescent="0.35">
      <c r="AA189" s="10" t="str">
        <f>LEFT(Table114[[#This Row],[Location]],4)</f>
        <v>B3-6</v>
      </c>
      <c r="AB189" s="10" t="s">
        <v>188</v>
      </c>
      <c r="AC189" s="10" t="str">
        <f>LEFT(Table114[[#This Row],[Pheno]],4)</f>
        <v>.</v>
      </c>
      <c r="AD189" s="111" t="str">
        <f>LEFT(Table114[[#This Row],[Barcode]],7)</f>
        <v>.</v>
      </c>
      <c r="AE189" s="3" t="s">
        <v>413</v>
      </c>
      <c r="AF189" s="47"/>
      <c r="AG189" s="122" t="str">
        <f>IF(Table114[[#This Row],[Barcode]]=".","","1")</f>
        <v/>
      </c>
    </row>
    <row r="190" spans="27:33" x14ac:dyDescent="0.35">
      <c r="AA190" s="10" t="str">
        <f>LEFT(Table114[[#This Row],[Location]],4)</f>
        <v>B3-6</v>
      </c>
      <c r="AB190" s="10" t="s">
        <v>390</v>
      </c>
      <c r="AC190" s="10" t="str">
        <f>LEFT(Table114[[#This Row],[Pheno]],4)</f>
        <v>.</v>
      </c>
      <c r="AD190" s="110" t="str">
        <f>LEFT(Table114[[#This Row],[Barcode]],7)</f>
        <v>.</v>
      </c>
      <c r="AE190" s="3" t="s">
        <v>413</v>
      </c>
      <c r="AF190" s="47"/>
      <c r="AG190" s="122" t="str">
        <f>IF(Table114[[#This Row],[Barcode]]=".","","1")</f>
        <v/>
      </c>
    </row>
    <row r="191" spans="27:33" x14ac:dyDescent="0.35">
      <c r="AA191" s="10" t="str">
        <f>LEFT(Table114[[#This Row],[Location]],4)</f>
        <v>B3-7</v>
      </c>
      <c r="AB191" s="10" t="s">
        <v>193</v>
      </c>
      <c r="AC191" s="10" t="str">
        <f>LEFT(Table114[[#This Row],[Pheno]],4)</f>
        <v>KOKO</v>
      </c>
      <c r="AD191" s="111" t="str">
        <f>LEFT(Table114[[#This Row],[Barcode]],7)</f>
        <v>KOKO012</v>
      </c>
      <c r="AE191" s="3" t="s">
        <v>2278</v>
      </c>
      <c r="AF191" s="47">
        <v>19</v>
      </c>
      <c r="AG191" s="122" t="str">
        <f>IF(Table114[[#This Row],[Barcode]]=".","","1")</f>
        <v>1</v>
      </c>
    </row>
    <row r="192" spans="27:33" x14ac:dyDescent="0.35">
      <c r="AA192" s="10" t="str">
        <f>LEFT(Table114[[#This Row],[Location]],4)</f>
        <v>B3-7</v>
      </c>
      <c r="AB192" s="10" t="s">
        <v>192</v>
      </c>
      <c r="AC192" s="10" t="str">
        <f>LEFT(Table114[[#This Row],[Pheno]],4)</f>
        <v>DD22</v>
      </c>
      <c r="AD192" s="111" t="str">
        <f>LEFT(Table114[[#This Row],[Barcode]],7)</f>
        <v>DD22005</v>
      </c>
      <c r="AE192" s="3" t="s">
        <v>2305</v>
      </c>
      <c r="AF192" s="47">
        <v>30</v>
      </c>
      <c r="AG192" s="122" t="str">
        <f>IF(Table114[[#This Row],[Barcode]]=".","","1")</f>
        <v>1</v>
      </c>
    </row>
    <row r="193" spans="27:33" x14ac:dyDescent="0.35">
      <c r="AA193" s="10" t="str">
        <f>LEFT(Table114[[#This Row],[Location]],4)</f>
        <v>B3-7</v>
      </c>
      <c r="AB193" s="10" t="s">
        <v>191</v>
      </c>
      <c r="AC193" s="10" t="str">
        <f>LEFT(Table114[[#This Row],[Pheno]],4)</f>
        <v>.</v>
      </c>
      <c r="AD193" s="111" t="str">
        <f>LEFT(Table114[[#This Row],[Barcode]],7)</f>
        <v>.</v>
      </c>
      <c r="AE193" s="3" t="s">
        <v>413</v>
      </c>
      <c r="AF193" s="47"/>
      <c r="AG193" s="122" t="str">
        <f>IF(Table114[[#This Row],[Barcode]]=".","","1")</f>
        <v/>
      </c>
    </row>
    <row r="194" spans="27:33" x14ac:dyDescent="0.35">
      <c r="AA194" s="10" t="str">
        <f>LEFT(Table114[[#This Row],[Location]],4)</f>
        <v>B3-7</v>
      </c>
      <c r="AB194" s="10" t="s">
        <v>387</v>
      </c>
      <c r="AC194" s="10" t="str">
        <f>LEFT(Table114[[#This Row],[Pheno]],4)</f>
        <v>.</v>
      </c>
      <c r="AD194" s="110" t="str">
        <f>LEFT(Table114[[#This Row],[Barcode]],7)</f>
        <v>.</v>
      </c>
      <c r="AE194" s="3" t="s">
        <v>413</v>
      </c>
      <c r="AF194" s="47"/>
      <c r="AG194" s="122" t="str">
        <f>IF(Table114[[#This Row],[Barcode]]=".","","1")</f>
        <v/>
      </c>
    </row>
    <row r="195" spans="27:33" x14ac:dyDescent="0.35">
      <c r="AA195" s="10" t="str">
        <f>LEFT(Table114[[#This Row],[Location]],4)</f>
        <v>C1-1</v>
      </c>
      <c r="AB195" s="10" t="s">
        <v>68</v>
      </c>
      <c r="AC195" s="10" t="str">
        <f>LEFT(Table114[[#This Row],[Pheno]],4)</f>
        <v>DD22</v>
      </c>
      <c r="AD195" s="111" t="str">
        <f>LEFT(Table114[[#This Row],[Barcode]],7)</f>
        <v>DD22005</v>
      </c>
      <c r="AE195" s="3" t="s">
        <v>2812</v>
      </c>
      <c r="AF195" s="47">
        <v>14</v>
      </c>
      <c r="AG195" s="122" t="str">
        <f>IF(Table114[[#This Row],[Barcode]]=".","","1")</f>
        <v>1</v>
      </c>
    </row>
    <row r="196" spans="27:33" x14ac:dyDescent="0.35">
      <c r="AA196" s="10" t="str">
        <f>LEFT(Table114[[#This Row],[Location]],4)</f>
        <v>C1-1</v>
      </c>
      <c r="AB196" s="10" t="s">
        <v>69</v>
      </c>
      <c r="AC196" s="10" t="str">
        <f>LEFT(Table114[[#This Row],[Pheno]],4)</f>
        <v>OROB</v>
      </c>
      <c r="AD196" s="111" t="str">
        <f>LEFT(Table114[[#This Row],[Barcode]],7)</f>
        <v>OROB054</v>
      </c>
      <c r="AE196" s="3" t="s">
        <v>2516</v>
      </c>
      <c r="AF196" s="47">
        <v>34</v>
      </c>
      <c r="AG196" s="122" t="str">
        <f>IF(Table114[[#This Row],[Barcode]]=".","","1")</f>
        <v>1</v>
      </c>
    </row>
    <row r="197" spans="27:33" x14ac:dyDescent="0.35">
      <c r="AA197" s="10" t="str">
        <f>LEFT(Table114[[#This Row],[Location]],4)</f>
        <v>C1-1</v>
      </c>
      <c r="AB197" s="10" t="s">
        <v>70</v>
      </c>
      <c r="AC197" s="10" t="str">
        <f>LEFT(Table114[[#This Row],[Pheno]],4)</f>
        <v>.</v>
      </c>
      <c r="AD197" s="111" t="str">
        <f>LEFT(Table114[[#This Row],[Barcode]],7)</f>
        <v>.</v>
      </c>
      <c r="AE197" s="3" t="s">
        <v>413</v>
      </c>
      <c r="AF197" s="47"/>
      <c r="AG197" s="122" t="str">
        <f>IF(Table114[[#This Row],[Barcode]]=".","","1")</f>
        <v/>
      </c>
    </row>
    <row r="198" spans="27:33" x14ac:dyDescent="0.35">
      <c r="AA198" s="10" t="str">
        <f>LEFT(Table114[[#This Row],[Location]],4)</f>
        <v>C1-1</v>
      </c>
      <c r="AB198" s="10" t="s">
        <v>362</v>
      </c>
      <c r="AC198" s="10" t="str">
        <f>LEFT(Table114[[#This Row],[Pheno]],4)</f>
        <v>.</v>
      </c>
      <c r="AD198" s="110" t="str">
        <f>LEFT(Table114[[#This Row],[Barcode]],7)</f>
        <v>.</v>
      </c>
      <c r="AE198" s="3" t="s">
        <v>413</v>
      </c>
      <c r="AF198" s="47"/>
      <c r="AG198" s="122" t="str">
        <f>IF(Table114[[#This Row],[Barcode]]=".","","1")</f>
        <v/>
      </c>
    </row>
    <row r="199" spans="27:33" x14ac:dyDescent="0.35">
      <c r="AA199" s="10" t="str">
        <f>LEFT(Table114[[#This Row],[Location]],4)</f>
        <v>C1-2</v>
      </c>
      <c r="AB199" s="10" t="s">
        <v>71</v>
      </c>
      <c r="AC199" s="10" t="str">
        <f>LEFT(Table114[[#This Row],[Pheno]],4)</f>
        <v>BBGM</v>
      </c>
      <c r="AD199" s="111" t="str">
        <f>LEFT(Table114[[#This Row],[Barcode]],7)</f>
        <v>BBGM004</v>
      </c>
      <c r="AE199" s="3" t="s">
        <v>2520</v>
      </c>
      <c r="AF199" s="47">
        <v>28</v>
      </c>
      <c r="AG199" s="122" t="str">
        <f>IF(Table114[[#This Row],[Barcode]]=".","","1")</f>
        <v>1</v>
      </c>
    </row>
    <row r="200" spans="27:33" x14ac:dyDescent="0.35">
      <c r="AA200" s="10" t="str">
        <f>LEFT(Table114[[#This Row],[Location]],4)</f>
        <v>C1-2</v>
      </c>
      <c r="AB200" s="10" t="s">
        <v>72</v>
      </c>
      <c r="AC200" s="10" t="str">
        <f>LEFT(Table114[[#This Row],[Pheno]],4)</f>
        <v>DD22</v>
      </c>
      <c r="AD200" s="111" t="str">
        <f>LEFT(Table114[[#This Row],[Barcode]],7)</f>
        <v>DD22005</v>
      </c>
      <c r="AE200" s="3" t="s">
        <v>2813</v>
      </c>
      <c r="AF200" s="47">
        <v>20</v>
      </c>
      <c r="AG200" s="122" t="str">
        <f>IF(Table114[[#This Row],[Barcode]]=".","","1")</f>
        <v>1</v>
      </c>
    </row>
    <row r="201" spans="27:33" x14ac:dyDescent="0.35">
      <c r="AA201" s="10" t="str">
        <f>LEFT(Table114[[#This Row],[Location]],4)</f>
        <v>C1-2</v>
      </c>
      <c r="AB201" s="10" t="s">
        <v>73</v>
      </c>
      <c r="AC201" s="10" t="str">
        <f>LEFT(Table114[[#This Row],[Pheno]],4)</f>
        <v>.</v>
      </c>
      <c r="AD201" s="111" t="str">
        <f>LEFT(Table114[[#This Row],[Barcode]],7)</f>
        <v>.</v>
      </c>
      <c r="AE201" s="3" t="s">
        <v>413</v>
      </c>
      <c r="AF201" s="47"/>
      <c r="AG201" s="122" t="str">
        <f>IF(Table114[[#This Row],[Barcode]]=".","","1")</f>
        <v/>
      </c>
    </row>
    <row r="202" spans="27:33" x14ac:dyDescent="0.35">
      <c r="AA202" s="10" t="str">
        <f>LEFT(Table114[[#This Row],[Location]],4)</f>
        <v>C1-2</v>
      </c>
      <c r="AB202" s="10" t="s">
        <v>359</v>
      </c>
      <c r="AC202" s="10" t="str">
        <f>LEFT(Table114[[#This Row],[Pheno]],4)</f>
        <v>.</v>
      </c>
      <c r="AD202" s="110" t="str">
        <f>LEFT(Table114[[#This Row],[Barcode]],7)</f>
        <v>.</v>
      </c>
      <c r="AE202" s="3" t="s">
        <v>413</v>
      </c>
      <c r="AF202" s="47"/>
      <c r="AG202" s="122" t="str">
        <f>IF(Table114[[#This Row],[Barcode]]=".","","1")</f>
        <v/>
      </c>
    </row>
    <row r="203" spans="27:33" x14ac:dyDescent="0.35">
      <c r="AA203" s="10" t="str">
        <f>LEFT(Table114[[#This Row],[Location]],4)</f>
        <v>C1-3</v>
      </c>
      <c r="AB203" s="10" t="s">
        <v>74</v>
      </c>
      <c r="AC203" s="10" t="str">
        <f>LEFT(Table114[[#This Row],[Pheno]],4)</f>
        <v>BBGM</v>
      </c>
      <c r="AD203" s="111" t="str">
        <f>LEFT(Table114[[#This Row],[Barcode]],7)</f>
        <v>BBGM004</v>
      </c>
      <c r="AE203" s="3" t="s">
        <v>2519</v>
      </c>
      <c r="AF203" s="118">
        <v>49</v>
      </c>
      <c r="AG203" s="122" t="str">
        <f>IF(Table114[[#This Row],[Barcode]]=".","","1")</f>
        <v>1</v>
      </c>
    </row>
    <row r="204" spans="27:33" x14ac:dyDescent="0.35">
      <c r="AA204" s="10" t="str">
        <f>LEFT(Table114[[#This Row],[Location]],4)</f>
        <v>C1-3</v>
      </c>
      <c r="AB204" s="10" t="s">
        <v>75</v>
      </c>
      <c r="AC204" s="10" t="str">
        <f>LEFT(Table114[[#This Row],[Pheno]],4)</f>
        <v/>
      </c>
      <c r="AD204" s="111" t="str">
        <f>LEFT(Table114[[#This Row],[Barcode]],7)</f>
        <v/>
      </c>
      <c r="AE204" s="3"/>
      <c r="AF204" s="47"/>
      <c r="AG204" s="122" t="str">
        <f>IF(Table114[[#This Row],[Barcode]]=".","","1")</f>
        <v>1</v>
      </c>
    </row>
    <row r="205" spans="27:33" x14ac:dyDescent="0.35">
      <c r="AA205" s="10" t="str">
        <f>LEFT(Table114[[#This Row],[Location]],4)</f>
        <v>C1-3</v>
      </c>
      <c r="AB205" s="10" t="s">
        <v>76</v>
      </c>
      <c r="AC205" s="10" t="str">
        <f>LEFT(Table114[[#This Row],[Pheno]],4)</f>
        <v>.</v>
      </c>
      <c r="AD205" s="111" t="str">
        <f>LEFT(Table114[[#This Row],[Barcode]],7)</f>
        <v>.</v>
      </c>
      <c r="AE205" s="3" t="s">
        <v>413</v>
      </c>
      <c r="AF205" s="47"/>
      <c r="AG205" s="122" t="str">
        <f>IF(Table114[[#This Row],[Barcode]]=".","","1")</f>
        <v/>
      </c>
    </row>
    <row r="206" spans="27:33" x14ac:dyDescent="0.35">
      <c r="AA206" s="10" t="str">
        <f>LEFT(Table114[[#This Row],[Location]],4)</f>
        <v>C1-3</v>
      </c>
      <c r="AB206" s="10" t="s">
        <v>356</v>
      </c>
      <c r="AC206" s="10" t="str">
        <f>LEFT(Table114[[#This Row],[Pheno]],4)</f>
        <v>.</v>
      </c>
      <c r="AD206" s="110" t="str">
        <f>LEFT(Table114[[#This Row],[Barcode]],7)</f>
        <v>.</v>
      </c>
      <c r="AE206" s="3" t="s">
        <v>413</v>
      </c>
      <c r="AF206" s="47"/>
      <c r="AG206" s="122" t="str">
        <f>IF(Table114[[#This Row],[Barcode]]=".","","1")</f>
        <v/>
      </c>
    </row>
    <row r="207" spans="27:33" x14ac:dyDescent="0.35">
      <c r="AA207" s="10" t="str">
        <f>LEFT(Table114[[#This Row],[Location]],4)</f>
        <v>C1-4</v>
      </c>
      <c r="AB207" s="10" t="s">
        <v>77</v>
      </c>
      <c r="AC207" s="10" t="str">
        <f>LEFT(Table114[[#This Row],[Pheno]],4)</f>
        <v>OROB</v>
      </c>
      <c r="AD207" s="111" t="str">
        <f>LEFT(Table114[[#This Row],[Barcode]],7)</f>
        <v>OROB054</v>
      </c>
      <c r="AE207" s="3" t="s">
        <v>2533</v>
      </c>
      <c r="AF207" s="47">
        <v>39</v>
      </c>
      <c r="AG207" s="122" t="str">
        <f>IF(Table114[[#This Row],[Barcode]]=".","","1")</f>
        <v>1</v>
      </c>
    </row>
    <row r="208" spans="27:33" x14ac:dyDescent="0.35">
      <c r="AA208" s="10" t="str">
        <f>LEFT(Table114[[#This Row],[Location]],4)</f>
        <v>C1-4</v>
      </c>
      <c r="AB208" s="10" t="s">
        <v>78</v>
      </c>
      <c r="AC208" s="10" t="str">
        <f>LEFT(Table114[[#This Row],[Pheno]],4)</f>
        <v>KOKO</v>
      </c>
      <c r="AD208" s="111" t="str">
        <f>LEFT(Table114[[#This Row],[Barcode]],7)</f>
        <v>KOKO012</v>
      </c>
      <c r="AE208" s="3" t="s">
        <v>2538</v>
      </c>
      <c r="AF208" s="47">
        <v>4</v>
      </c>
      <c r="AG208" s="122" t="str">
        <f>IF(Table114[[#This Row],[Barcode]]=".","","1")</f>
        <v>1</v>
      </c>
    </row>
    <row r="209" spans="27:33" x14ac:dyDescent="0.35">
      <c r="AA209" s="10" t="str">
        <f>LEFT(Table114[[#This Row],[Location]],4)</f>
        <v>C1-4</v>
      </c>
      <c r="AB209" s="10" t="s">
        <v>79</v>
      </c>
      <c r="AC209" s="10" t="str">
        <f>LEFT(Table114[[#This Row],[Pheno]],4)</f>
        <v>.</v>
      </c>
      <c r="AD209" s="111" t="str">
        <f>LEFT(Table114[[#This Row],[Barcode]],7)</f>
        <v>.</v>
      </c>
      <c r="AE209" s="3" t="s">
        <v>413</v>
      </c>
      <c r="AF209" s="47"/>
      <c r="AG209" s="122" t="str">
        <f>IF(Table114[[#This Row],[Barcode]]=".","","1")</f>
        <v/>
      </c>
    </row>
    <row r="210" spans="27:33" x14ac:dyDescent="0.35">
      <c r="AA210" s="10" t="str">
        <f>LEFT(Table114[[#This Row],[Location]],4)</f>
        <v>C1-4</v>
      </c>
      <c r="AB210" s="10" t="s">
        <v>353</v>
      </c>
      <c r="AC210" s="10" t="str">
        <f>LEFT(Table114[[#This Row],[Pheno]],4)</f>
        <v>.</v>
      </c>
      <c r="AD210" s="110" t="str">
        <f>LEFT(Table114[[#This Row],[Barcode]],7)</f>
        <v>.</v>
      </c>
      <c r="AE210" s="3" t="s">
        <v>413</v>
      </c>
      <c r="AF210" s="47"/>
      <c r="AG210" s="122" t="str">
        <f>IF(Table114[[#This Row],[Barcode]]=".","","1")</f>
        <v/>
      </c>
    </row>
    <row r="211" spans="27:33" x14ac:dyDescent="0.35">
      <c r="AA211" s="10" t="str">
        <f>LEFT(Table114[[#This Row],[Location]],4)</f>
        <v>C1-5</v>
      </c>
      <c r="AB211" s="10" t="s">
        <v>80</v>
      </c>
      <c r="AC211" s="10" t="str">
        <f>LEFT(Table114[[#This Row],[Pheno]],4)</f>
        <v>KOKO</v>
      </c>
      <c r="AD211" s="111" t="str">
        <f>LEFT(Table114[[#This Row],[Barcode]],7)</f>
        <v>KOKO012</v>
      </c>
      <c r="AE211" s="3" t="s">
        <v>2538</v>
      </c>
      <c r="AF211" s="118">
        <v>20</v>
      </c>
      <c r="AG211" s="122" t="str">
        <f>IF(Table114[[#This Row],[Barcode]]=".","","1")</f>
        <v>1</v>
      </c>
    </row>
    <row r="212" spans="27:33" x14ac:dyDescent="0.35">
      <c r="AA212" s="10" t="str">
        <f>LEFT(Table114[[#This Row],[Location]],4)</f>
        <v>C1-5</v>
      </c>
      <c r="AB212" s="10" t="s">
        <v>81</v>
      </c>
      <c r="AC212" s="10" t="str">
        <f>LEFT(Table114[[#This Row],[Pheno]],4)</f>
        <v>GFSD</v>
      </c>
      <c r="AD212" s="111" t="str">
        <f>LEFT(Table114[[#This Row],[Barcode]],7)</f>
        <v>GFSD014</v>
      </c>
      <c r="AE212" s="3" t="s">
        <v>2814</v>
      </c>
      <c r="AF212" s="47">
        <v>14</v>
      </c>
      <c r="AG212" s="122" t="str">
        <f>IF(Table114[[#This Row],[Barcode]]=".","","1")</f>
        <v>1</v>
      </c>
    </row>
    <row r="213" spans="27:33" x14ac:dyDescent="0.35">
      <c r="AA213" s="10" t="str">
        <f>LEFT(Table114[[#This Row],[Location]],4)</f>
        <v>C1-5</v>
      </c>
      <c r="AB213" s="10" t="s">
        <v>82</v>
      </c>
      <c r="AC213" s="10" t="str">
        <f>LEFT(Table114[[#This Row],[Pheno]],4)</f>
        <v>GFSD</v>
      </c>
      <c r="AD213" s="111" t="str">
        <f>LEFT(Table114[[#This Row],[Barcode]],7)</f>
        <v>GFSD014</v>
      </c>
      <c r="AE213" s="3" t="s">
        <v>2815</v>
      </c>
      <c r="AF213" s="47">
        <v>15</v>
      </c>
      <c r="AG213" s="122" t="str">
        <f>IF(Table114[[#This Row],[Barcode]]=".","","1")</f>
        <v>1</v>
      </c>
    </row>
    <row r="214" spans="27:33" x14ac:dyDescent="0.35">
      <c r="AA214" s="10" t="str">
        <f>LEFT(Table114[[#This Row],[Location]],4)</f>
        <v>C1-5</v>
      </c>
      <c r="AB214" s="10" t="s">
        <v>350</v>
      </c>
      <c r="AC214" s="10" t="str">
        <f>LEFT(Table114[[#This Row],[Pheno]],4)</f>
        <v>.</v>
      </c>
      <c r="AD214" s="110" t="str">
        <f>LEFT(Table114[[#This Row],[Barcode]],7)</f>
        <v>.</v>
      </c>
      <c r="AE214" s="3" t="s">
        <v>413</v>
      </c>
      <c r="AF214" s="47"/>
      <c r="AG214" s="122" t="str">
        <f>IF(Table114[[#This Row],[Barcode]]=".","","1")</f>
        <v/>
      </c>
    </row>
    <row r="215" spans="27:33" x14ac:dyDescent="0.35">
      <c r="AA215" s="10" t="str">
        <f>LEFT(Table114[[#This Row],[Location]],4)</f>
        <v>C1-6</v>
      </c>
      <c r="AB215" s="10" t="s">
        <v>83</v>
      </c>
      <c r="AC215" s="10" t="str">
        <f>LEFT(Table114[[#This Row],[Pheno]],4)</f>
        <v>YZUP</v>
      </c>
      <c r="AD215" s="111" t="str">
        <f>LEFT(Table114[[#This Row],[Barcode]],7)</f>
        <v>YZUP003</v>
      </c>
      <c r="AE215" s="3" t="s">
        <v>2577</v>
      </c>
      <c r="AF215" s="47">
        <v>15</v>
      </c>
      <c r="AG215" s="122" t="str">
        <f>IF(Table114[[#This Row],[Barcode]]=".","","1")</f>
        <v>1</v>
      </c>
    </row>
    <row r="216" spans="27:33" x14ac:dyDescent="0.35">
      <c r="AA216" s="10" t="str">
        <f>LEFT(Table114[[#This Row],[Location]],4)</f>
        <v>C1-6</v>
      </c>
      <c r="AB216" s="10" t="s">
        <v>84</v>
      </c>
      <c r="AC216" s="10" t="str">
        <f>LEFT(Table114[[#This Row],[Pheno]],4)</f>
        <v>KOKO</v>
      </c>
      <c r="AD216" s="111" t="str">
        <f>LEFT(Table114[[#This Row],[Barcode]],7)</f>
        <v>KOKO012</v>
      </c>
      <c r="AE216" s="3" t="s">
        <v>2538</v>
      </c>
      <c r="AF216" s="47">
        <v>34</v>
      </c>
      <c r="AG216" s="122" t="str">
        <f>IF(Table114[[#This Row],[Barcode]]=".","","1")</f>
        <v>1</v>
      </c>
    </row>
    <row r="217" spans="27:33" x14ac:dyDescent="0.35">
      <c r="AA217" s="10" t="str">
        <f>LEFT(Table114[[#This Row],[Location]],4)</f>
        <v>C1-6</v>
      </c>
      <c r="AB217" s="10" t="s">
        <v>85</v>
      </c>
      <c r="AC217" s="10" t="str">
        <f>LEFT(Table114[[#This Row],[Pheno]],4)</f>
        <v>.</v>
      </c>
      <c r="AD217" s="111" t="str">
        <f>LEFT(Table114[[#This Row],[Barcode]],7)</f>
        <v>.</v>
      </c>
      <c r="AE217" s="3" t="s">
        <v>413</v>
      </c>
      <c r="AF217" s="47"/>
      <c r="AG217" s="122" t="str">
        <f>IF(Table114[[#This Row],[Barcode]]=".","","1")</f>
        <v/>
      </c>
    </row>
    <row r="218" spans="27:33" x14ac:dyDescent="0.35">
      <c r="AA218" s="10" t="str">
        <f>LEFT(Table114[[#This Row],[Location]],4)</f>
        <v>C1-6</v>
      </c>
      <c r="AB218" s="10" t="s">
        <v>347</v>
      </c>
      <c r="AC218" s="10" t="str">
        <f>LEFT(Table114[[#This Row],[Pheno]],4)</f>
        <v>.</v>
      </c>
      <c r="AD218" s="110" t="str">
        <f>LEFT(Table114[[#This Row],[Barcode]],7)</f>
        <v>.</v>
      </c>
      <c r="AE218" s="3" t="s">
        <v>413</v>
      </c>
      <c r="AF218" s="47"/>
      <c r="AG218" s="122" t="str">
        <f>IF(Table114[[#This Row],[Barcode]]=".","","1")</f>
        <v/>
      </c>
    </row>
    <row r="219" spans="27:33" x14ac:dyDescent="0.35">
      <c r="AA219" s="10" t="str">
        <f>LEFT(Table114[[#This Row],[Location]],4)</f>
        <v>C1-7</v>
      </c>
      <c r="AB219" s="10" t="s">
        <v>86</v>
      </c>
      <c r="AC219" s="10" t="str">
        <f>LEFT(Table114[[#This Row],[Pheno]],4)</f>
        <v>.</v>
      </c>
      <c r="AD219" s="111" t="str">
        <f>LEFT(Table114[[#This Row],[Barcode]],7)</f>
        <v>.</v>
      </c>
      <c r="AE219" s="3" t="s">
        <v>413</v>
      </c>
      <c r="AF219" s="47"/>
      <c r="AG219" s="122" t="str">
        <f>IF(Table114[[#This Row],[Barcode]]=".","","1")</f>
        <v/>
      </c>
    </row>
    <row r="220" spans="27:33" x14ac:dyDescent="0.35">
      <c r="AA220" s="10" t="str">
        <f>LEFT(Table114[[#This Row],[Location]],4)</f>
        <v>C1-7</v>
      </c>
      <c r="AB220" s="10" t="s">
        <v>87</v>
      </c>
      <c r="AC220" s="10" t="str">
        <f>LEFT(Table114[[#This Row],[Pheno]],4)</f>
        <v>.</v>
      </c>
      <c r="AD220" s="111" t="str">
        <f>LEFT(Table114[[#This Row],[Barcode]],7)</f>
        <v>.</v>
      </c>
      <c r="AE220" s="3" t="s">
        <v>413</v>
      </c>
      <c r="AF220" s="47"/>
      <c r="AG220" s="122" t="str">
        <f>IF(Table114[[#This Row],[Barcode]]=".","","1")</f>
        <v/>
      </c>
    </row>
    <row r="221" spans="27:33" x14ac:dyDescent="0.35">
      <c r="AA221" s="10" t="str">
        <f>LEFT(Table114[[#This Row],[Location]],4)</f>
        <v>C1-7</v>
      </c>
      <c r="AB221" s="10" t="s">
        <v>88</v>
      </c>
      <c r="AC221" s="10" t="str">
        <f>LEFT(Table114[[#This Row],[Pheno]],4)</f>
        <v>.</v>
      </c>
      <c r="AD221" s="111" t="str">
        <f>LEFT(Table114[[#This Row],[Barcode]],7)</f>
        <v>.</v>
      </c>
      <c r="AE221" s="3" t="s">
        <v>413</v>
      </c>
      <c r="AF221" s="47"/>
      <c r="AG221" s="122" t="str">
        <f>IF(Table114[[#This Row],[Barcode]]=".","","1")</f>
        <v/>
      </c>
    </row>
    <row r="222" spans="27:33" x14ac:dyDescent="0.35">
      <c r="AA222" s="10" t="str">
        <f>LEFT(Table114[[#This Row],[Location]],4)</f>
        <v>C1-7</v>
      </c>
      <c r="AB222" s="10" t="s">
        <v>344</v>
      </c>
      <c r="AC222" s="10" t="str">
        <f>LEFT(Table114[[#This Row],[Pheno]],4)</f>
        <v>.</v>
      </c>
      <c r="AD222" s="110" t="str">
        <f>LEFT(Table114[[#This Row],[Barcode]],7)</f>
        <v>.</v>
      </c>
      <c r="AE222" s="3" t="s">
        <v>413</v>
      </c>
      <c r="AF222" s="47"/>
      <c r="AG222" s="122" t="str">
        <f>IF(Table114[[#This Row],[Barcode]]=".","","1")</f>
        <v/>
      </c>
    </row>
    <row r="223" spans="27:33" x14ac:dyDescent="0.35">
      <c r="AA223" s="10" t="str">
        <f>LEFT(Table114[[#This Row],[Location]],4)</f>
        <v>C2-1</v>
      </c>
      <c r="AB223" s="10" t="s">
        <v>89</v>
      </c>
      <c r="AC223" s="10" t="str">
        <f>LEFT(Table114[[#This Row],[Pheno]],4)</f>
        <v>.</v>
      </c>
      <c r="AD223" s="111" t="str">
        <f>LEFT(Table114[[#This Row],[Barcode]],7)</f>
        <v>.</v>
      </c>
      <c r="AE223" s="3" t="s">
        <v>413</v>
      </c>
      <c r="AF223" s="47"/>
      <c r="AG223" s="122" t="str">
        <f>IF(Table114[[#This Row],[Barcode]]=".","","1")</f>
        <v/>
      </c>
    </row>
    <row r="224" spans="27:33" x14ac:dyDescent="0.35">
      <c r="AA224" s="10" t="str">
        <f>LEFT(Table114[[#This Row],[Location]],4)</f>
        <v>C2-1</v>
      </c>
      <c r="AB224" s="10" t="s">
        <v>90</v>
      </c>
      <c r="AC224" s="10" t="str">
        <f>LEFT(Table114[[#This Row],[Pheno]],4)</f>
        <v>.</v>
      </c>
      <c r="AD224" s="111" t="str">
        <f>LEFT(Table114[[#This Row],[Barcode]],7)</f>
        <v>.</v>
      </c>
      <c r="AE224" s="3" t="s">
        <v>413</v>
      </c>
      <c r="AF224" s="47"/>
      <c r="AG224" s="122" t="str">
        <f>IF(Table114[[#This Row],[Barcode]]=".","","1")</f>
        <v/>
      </c>
    </row>
    <row r="225" spans="27:33" x14ac:dyDescent="0.35">
      <c r="AA225" s="10" t="str">
        <f>LEFT(Table114[[#This Row],[Location]],4)</f>
        <v>C2-1</v>
      </c>
      <c r="AB225" s="10" t="s">
        <v>91</v>
      </c>
      <c r="AC225" s="10" t="str">
        <f>LEFT(Table114[[#This Row],[Pheno]],4)</f>
        <v>.</v>
      </c>
      <c r="AD225" s="111" t="str">
        <f>LEFT(Table114[[#This Row],[Barcode]],7)</f>
        <v>.</v>
      </c>
      <c r="AE225" s="3" t="s">
        <v>413</v>
      </c>
      <c r="AF225" s="47"/>
      <c r="AG225" s="122" t="str">
        <f>IF(Table114[[#This Row],[Barcode]]=".","","1")</f>
        <v/>
      </c>
    </row>
    <row r="226" spans="27:33" x14ac:dyDescent="0.35">
      <c r="AA226" s="10" t="str">
        <f>LEFT(Table114[[#This Row],[Location]],4)</f>
        <v>C2-2</v>
      </c>
      <c r="AB226" s="10" t="s">
        <v>92</v>
      </c>
      <c r="AC226" s="10" t="str">
        <f>LEFT(Table114[[#This Row],[Pheno]],4)</f>
        <v>.</v>
      </c>
      <c r="AD226" s="111" t="str">
        <f>LEFT(Table114[[#This Row],[Barcode]],7)</f>
        <v>.</v>
      </c>
      <c r="AE226" s="3" t="s">
        <v>413</v>
      </c>
      <c r="AF226" s="47"/>
      <c r="AG226" s="122" t="str">
        <f>IF(Table114[[#This Row],[Barcode]]=".","","1")</f>
        <v/>
      </c>
    </row>
    <row r="227" spans="27:33" x14ac:dyDescent="0.35">
      <c r="AA227" s="10" t="str">
        <f>LEFT(Table114[[#This Row],[Location]],4)</f>
        <v>C2-2</v>
      </c>
      <c r="AB227" s="10" t="s">
        <v>93</v>
      </c>
      <c r="AC227" s="10" t="str">
        <f>LEFT(Table114[[#This Row],[Pheno]],4)</f>
        <v>.</v>
      </c>
      <c r="AD227" s="111" t="str">
        <f>LEFT(Table114[[#This Row],[Barcode]],7)</f>
        <v>.</v>
      </c>
      <c r="AE227" s="3" t="s">
        <v>413</v>
      </c>
      <c r="AF227" s="47"/>
      <c r="AG227" s="122" t="str">
        <f>IF(Table114[[#This Row],[Barcode]]=".","","1")</f>
        <v/>
      </c>
    </row>
    <row r="228" spans="27:33" x14ac:dyDescent="0.35">
      <c r="AA228" s="10" t="str">
        <f>LEFT(Table114[[#This Row],[Location]],4)</f>
        <v>C2-2</v>
      </c>
      <c r="AB228" s="10" t="s">
        <v>94</v>
      </c>
      <c r="AC228" s="10" t="str">
        <f>LEFT(Table114[[#This Row],[Pheno]],4)</f>
        <v>.</v>
      </c>
      <c r="AD228" s="111" t="str">
        <f>LEFT(Table114[[#This Row],[Barcode]],7)</f>
        <v>.</v>
      </c>
      <c r="AE228" s="3" t="s">
        <v>413</v>
      </c>
      <c r="AF228" s="47"/>
      <c r="AG228" s="122" t="str">
        <f>IF(Table114[[#This Row],[Barcode]]=".","","1")</f>
        <v/>
      </c>
    </row>
    <row r="229" spans="27:33" x14ac:dyDescent="0.35">
      <c r="AA229" s="10" t="str">
        <f>LEFT(Table114[[#This Row],[Location]],4)</f>
        <v>C2-2</v>
      </c>
      <c r="AB229" s="10" t="s">
        <v>380</v>
      </c>
      <c r="AC229" s="10" t="str">
        <f>LEFT(Table114[[#This Row],[Pheno]],4)</f>
        <v>.</v>
      </c>
      <c r="AD229" s="110" t="str">
        <f>LEFT(Table114[[#This Row],[Barcode]],7)</f>
        <v>.</v>
      </c>
      <c r="AE229" s="3" t="s">
        <v>413</v>
      </c>
      <c r="AF229" s="47"/>
      <c r="AG229" s="122" t="str">
        <f>IF(Table114[[#This Row],[Barcode]]=".","","1")</f>
        <v/>
      </c>
    </row>
    <row r="230" spans="27:33" x14ac:dyDescent="0.35">
      <c r="AA230" s="41" t="str">
        <f>LEFT(Table114[[#This Row],[Location]],4)</f>
        <v>C2-2</v>
      </c>
      <c r="AB230" s="41" t="s">
        <v>877</v>
      </c>
      <c r="AC230" s="41" t="str">
        <f>LEFT(Table114[[#This Row],[Pheno]],4)</f>
        <v>.</v>
      </c>
      <c r="AD230" s="112" t="str">
        <f>LEFT(Table114[[#This Row],[Barcode]],7)</f>
        <v>.</v>
      </c>
      <c r="AE230" s="3" t="s">
        <v>413</v>
      </c>
      <c r="AF230" s="118"/>
      <c r="AG230" s="122" t="str">
        <f>IF(Table114[[#This Row],[Barcode]]=".","","1")</f>
        <v/>
      </c>
    </row>
    <row r="231" spans="27:33" x14ac:dyDescent="0.35">
      <c r="AA231" s="10" t="str">
        <f>LEFT(Table114[[#This Row],[Location]],4)</f>
        <v>C2-3</v>
      </c>
      <c r="AB231" s="10" t="s">
        <v>95</v>
      </c>
      <c r="AC231" s="10" t="str">
        <f>LEFT(Table114[[#This Row],[Pheno]],4)</f>
        <v>.</v>
      </c>
      <c r="AD231" s="111" t="str">
        <f>LEFT(Table114[[#This Row],[Barcode]],7)</f>
        <v>.</v>
      </c>
      <c r="AE231" s="3" t="s">
        <v>413</v>
      </c>
      <c r="AF231" s="118"/>
      <c r="AG231" s="122" t="str">
        <f>IF(Table114[[#This Row],[Barcode]]=".","","1")</f>
        <v/>
      </c>
    </row>
    <row r="232" spans="27:33" x14ac:dyDescent="0.35">
      <c r="AA232" s="10" t="str">
        <f>LEFT(Table114[[#This Row],[Location]],4)</f>
        <v>C2-3</v>
      </c>
      <c r="AB232" s="10" t="s">
        <v>96</v>
      </c>
      <c r="AC232" s="10" t="str">
        <f>LEFT(Table114[[#This Row],[Pheno]],4)</f>
        <v>.</v>
      </c>
      <c r="AD232" s="111" t="str">
        <f>LEFT(Table114[[#This Row],[Barcode]],7)</f>
        <v>.</v>
      </c>
      <c r="AE232" s="3" t="s">
        <v>413</v>
      </c>
      <c r="AF232" s="118"/>
      <c r="AG232" s="122" t="str">
        <f>IF(Table114[[#This Row],[Barcode]]=".","","1")</f>
        <v/>
      </c>
    </row>
    <row r="233" spans="27:33" x14ac:dyDescent="0.35">
      <c r="AA233" s="10" t="str">
        <f>LEFT(Table114[[#This Row],[Location]],4)</f>
        <v>C2-3</v>
      </c>
      <c r="AB233" s="10" t="s">
        <v>97</v>
      </c>
      <c r="AC233" s="10" t="str">
        <f>LEFT(Table114[[#This Row],[Pheno]],4)</f>
        <v>.</v>
      </c>
      <c r="AD233" s="111" t="str">
        <f>LEFT(Table114[[#This Row],[Barcode]],7)</f>
        <v>.</v>
      </c>
      <c r="AE233" s="3" t="s">
        <v>413</v>
      </c>
      <c r="AF233" s="47"/>
      <c r="AG233" s="122" t="str">
        <f>IF(Table114[[#This Row],[Barcode]]=".","","1")</f>
        <v/>
      </c>
    </row>
    <row r="234" spans="27:33" x14ac:dyDescent="0.35">
      <c r="AA234" s="10" t="str">
        <f>LEFT(Table114[[#This Row],[Location]],4)</f>
        <v>C2-3</v>
      </c>
      <c r="AB234" s="10" t="s">
        <v>377</v>
      </c>
      <c r="AC234" s="10" t="str">
        <f>LEFT(Table114[[#This Row],[Pheno]],4)</f>
        <v>.</v>
      </c>
      <c r="AD234" s="110" t="str">
        <f>LEFT(Table114[[#This Row],[Barcode]],7)</f>
        <v>.</v>
      </c>
      <c r="AE234" s="3" t="s">
        <v>413</v>
      </c>
      <c r="AF234" s="47"/>
      <c r="AG234" s="122" t="str">
        <f>IF(Table114[[#This Row],[Barcode]]=".","","1")</f>
        <v/>
      </c>
    </row>
    <row r="235" spans="27:33" x14ac:dyDescent="0.35">
      <c r="AA235" s="10" t="str">
        <f>LEFT(Table114[[#This Row],[Location]],4)</f>
        <v>C2-4</v>
      </c>
      <c r="AB235" s="10" t="s">
        <v>98</v>
      </c>
      <c r="AC235" s="10" t="str">
        <f>LEFT(Table114[[#This Row],[Pheno]],4)</f>
        <v>.</v>
      </c>
      <c r="AD235" s="111" t="str">
        <f>LEFT(Table114[[#This Row],[Barcode]],7)</f>
        <v>.</v>
      </c>
      <c r="AE235" s="3" t="s">
        <v>413</v>
      </c>
      <c r="AF235" s="118"/>
      <c r="AG235" s="122" t="str">
        <f>IF(Table114[[#This Row],[Barcode]]=".","","1")</f>
        <v/>
      </c>
    </row>
    <row r="236" spans="27:33" x14ac:dyDescent="0.35">
      <c r="AA236" s="10" t="str">
        <f>LEFT(Table114[[#This Row],[Location]],4)</f>
        <v>C2-4</v>
      </c>
      <c r="AB236" s="10" t="s">
        <v>99</v>
      </c>
      <c r="AC236" s="10" t="str">
        <f>LEFT(Table114[[#This Row],[Pheno]],4)</f>
        <v>.</v>
      </c>
      <c r="AD236" s="111" t="str">
        <f>LEFT(Table114[[#This Row],[Barcode]],7)</f>
        <v>.</v>
      </c>
      <c r="AE236" s="3" t="s">
        <v>413</v>
      </c>
      <c r="AF236" s="118"/>
      <c r="AG236" s="122" t="str">
        <f>IF(Table114[[#This Row],[Barcode]]=".","","1")</f>
        <v/>
      </c>
    </row>
    <row r="237" spans="27:33" x14ac:dyDescent="0.35">
      <c r="AA237" s="10" t="str">
        <f>LEFT(Table114[[#This Row],[Location]],4)</f>
        <v>C2-4</v>
      </c>
      <c r="AB237" s="10" t="s">
        <v>100</v>
      </c>
      <c r="AC237" s="10" t="str">
        <f>LEFT(Table114[[#This Row],[Pheno]],4)</f>
        <v>.</v>
      </c>
      <c r="AD237" s="111" t="str">
        <f>LEFT(Table114[[#This Row],[Barcode]],7)</f>
        <v>.</v>
      </c>
      <c r="AE237" s="3" t="s">
        <v>413</v>
      </c>
      <c r="AF237" s="118"/>
      <c r="AG237" s="122" t="str">
        <f>IF(Table114[[#This Row],[Barcode]]=".","","1")</f>
        <v/>
      </c>
    </row>
    <row r="238" spans="27:33" x14ac:dyDescent="0.35">
      <c r="AA238" s="10" t="str">
        <f>LEFT(Table114[[#This Row],[Location]],4)</f>
        <v>C2-4</v>
      </c>
      <c r="AB238" s="10" t="s">
        <v>374</v>
      </c>
      <c r="AC238" s="10" t="str">
        <f>LEFT(Table114[[#This Row],[Pheno]],4)</f>
        <v>.</v>
      </c>
      <c r="AD238" s="110" t="str">
        <f>LEFT(Table114[[#This Row],[Barcode]],7)</f>
        <v>.</v>
      </c>
      <c r="AE238" s="3" t="s">
        <v>413</v>
      </c>
      <c r="AF238" s="47"/>
      <c r="AG238" s="122" t="str">
        <f>IF(Table114[[#This Row],[Barcode]]=".","","1")</f>
        <v/>
      </c>
    </row>
    <row r="239" spans="27:33" x14ac:dyDescent="0.35">
      <c r="AA239" s="10" t="str">
        <f>LEFT(Table114[[#This Row],[Location]],4)</f>
        <v>C2-5</v>
      </c>
      <c r="AB239" s="10" t="s">
        <v>101</v>
      </c>
      <c r="AC239" s="10" t="str">
        <f>LEFT(Table114[[#This Row],[Pheno]],4)</f>
        <v>.</v>
      </c>
      <c r="AD239" s="111" t="str">
        <f>LEFT(Table114[[#This Row],[Barcode]],7)</f>
        <v>.</v>
      </c>
      <c r="AE239" s="3" t="s">
        <v>413</v>
      </c>
      <c r="AF239" s="47"/>
      <c r="AG239" s="122" t="str">
        <f>IF(Table114[[#This Row],[Barcode]]=".","","1")</f>
        <v/>
      </c>
    </row>
    <row r="240" spans="27:33" x14ac:dyDescent="0.35">
      <c r="AA240" s="10" t="str">
        <f>LEFT(Table114[[#This Row],[Location]],4)</f>
        <v>C2-5</v>
      </c>
      <c r="AB240" s="10" t="s">
        <v>102</v>
      </c>
      <c r="AC240" s="10" t="str">
        <f>LEFT(Table114[[#This Row],[Pheno]],4)</f>
        <v>.</v>
      </c>
      <c r="AD240" s="111" t="str">
        <f>LEFT(Table114[[#This Row],[Barcode]],7)</f>
        <v>.</v>
      </c>
      <c r="AE240" s="3" t="s">
        <v>413</v>
      </c>
      <c r="AF240" s="47"/>
      <c r="AG240" s="122" t="str">
        <f>IF(Table114[[#This Row],[Barcode]]=".","","1")</f>
        <v/>
      </c>
    </row>
    <row r="241" spans="27:33" x14ac:dyDescent="0.35">
      <c r="AA241" s="10" t="str">
        <f>LEFT(Table114[[#This Row],[Location]],4)</f>
        <v>C2-5</v>
      </c>
      <c r="AB241" s="10" t="s">
        <v>103</v>
      </c>
      <c r="AC241" s="10" t="str">
        <f>LEFT(Table114[[#This Row],[Pheno]],4)</f>
        <v>.</v>
      </c>
      <c r="AD241" s="111" t="str">
        <f>LEFT(Table114[[#This Row],[Barcode]],7)</f>
        <v>.</v>
      </c>
      <c r="AE241" s="3" t="s">
        <v>413</v>
      </c>
      <c r="AF241" s="47"/>
      <c r="AG241" s="122" t="str">
        <f>IF(Table114[[#This Row],[Barcode]]=".","","1")</f>
        <v/>
      </c>
    </row>
    <row r="242" spans="27:33" x14ac:dyDescent="0.35">
      <c r="AA242" s="10" t="str">
        <f>LEFT(Table114[[#This Row],[Location]],4)</f>
        <v>C2-5</v>
      </c>
      <c r="AB242" s="10" t="s">
        <v>371</v>
      </c>
      <c r="AC242" s="10" t="str">
        <f>LEFT(Table114[[#This Row],[Pheno]],4)</f>
        <v>.</v>
      </c>
      <c r="AD242" s="110" t="str">
        <f>LEFT(Table114[[#This Row],[Barcode]],7)</f>
        <v>.</v>
      </c>
      <c r="AE242" s="3" t="s">
        <v>413</v>
      </c>
      <c r="AF242" s="47"/>
      <c r="AG242" s="122" t="str">
        <f>IF(Table114[[#This Row],[Barcode]]=".","","1")</f>
        <v/>
      </c>
    </row>
    <row r="243" spans="27:33" x14ac:dyDescent="0.35">
      <c r="AA243" s="10" t="str">
        <f>LEFT(Table114[[#This Row],[Location]],4)</f>
        <v>C2-6</v>
      </c>
      <c r="AB243" s="10" t="s">
        <v>104</v>
      </c>
      <c r="AC243" s="10" t="str">
        <f>LEFT(Table114[[#This Row],[Pheno]],4)</f>
        <v>.</v>
      </c>
      <c r="AD243" s="111" t="str">
        <f>LEFT(Table114[[#This Row],[Barcode]],7)</f>
        <v>.</v>
      </c>
      <c r="AE243" s="3" t="s">
        <v>413</v>
      </c>
      <c r="AF243" s="47"/>
      <c r="AG243" s="122" t="str">
        <f>IF(Table114[[#This Row],[Barcode]]=".","","1")</f>
        <v/>
      </c>
    </row>
    <row r="244" spans="27:33" x14ac:dyDescent="0.35">
      <c r="AA244" s="10" t="str">
        <f>LEFT(Table114[[#This Row],[Location]],4)</f>
        <v>C2-6</v>
      </c>
      <c r="AB244" s="10" t="s">
        <v>105</v>
      </c>
      <c r="AC244" s="10" t="str">
        <f>LEFT(Table114[[#This Row],[Pheno]],4)</f>
        <v>.</v>
      </c>
      <c r="AD244" s="111" t="str">
        <f>LEFT(Table114[[#This Row],[Barcode]],7)</f>
        <v>.</v>
      </c>
      <c r="AE244" s="3" t="s">
        <v>413</v>
      </c>
      <c r="AF244" s="47"/>
      <c r="AG244" s="122" t="str">
        <f>IF(Table114[[#This Row],[Barcode]]=".","","1")</f>
        <v/>
      </c>
    </row>
    <row r="245" spans="27:33" x14ac:dyDescent="0.35">
      <c r="AA245" s="10" t="str">
        <f>LEFT(Table114[[#This Row],[Location]],4)</f>
        <v>C2-6</v>
      </c>
      <c r="AB245" s="10" t="s">
        <v>106</v>
      </c>
      <c r="AC245" s="10" t="str">
        <f>LEFT(Table114[[#This Row],[Pheno]],4)</f>
        <v>.</v>
      </c>
      <c r="AD245" s="111" t="str">
        <f>LEFT(Table114[[#This Row],[Barcode]],7)</f>
        <v>.</v>
      </c>
      <c r="AE245" s="3" t="s">
        <v>413</v>
      </c>
      <c r="AF245" s="47"/>
      <c r="AG245" s="122" t="str">
        <f>IF(Table114[[#This Row],[Barcode]]=".","","1")</f>
        <v/>
      </c>
    </row>
    <row r="246" spans="27:33" x14ac:dyDescent="0.35">
      <c r="AA246" s="10" t="str">
        <f>LEFT(Table114[[#This Row],[Location]],4)</f>
        <v>C2-6</v>
      </c>
      <c r="AB246" s="10" t="s">
        <v>368</v>
      </c>
      <c r="AC246" s="10" t="str">
        <f>LEFT(Table114[[#This Row],[Pheno]],4)</f>
        <v>.</v>
      </c>
      <c r="AD246" s="110" t="str">
        <f>LEFT(Table114[[#This Row],[Barcode]],7)</f>
        <v>.</v>
      </c>
      <c r="AE246" s="3" t="s">
        <v>413</v>
      </c>
      <c r="AF246" s="47"/>
      <c r="AG246" s="122" t="str">
        <f>IF(Table114[[#This Row],[Barcode]]=".","","1")</f>
        <v/>
      </c>
    </row>
    <row r="247" spans="27:33" x14ac:dyDescent="0.35">
      <c r="AA247" s="10" t="str">
        <f>LEFT(Table114[[#This Row],[Location]],4)</f>
        <v>C2-7</v>
      </c>
      <c r="AB247" s="10" t="s">
        <v>107</v>
      </c>
      <c r="AC247" s="10" t="str">
        <f>LEFT(Table114[[#This Row],[Pheno]],4)</f>
        <v>.</v>
      </c>
      <c r="AD247" s="111" t="str">
        <f>LEFT(Table114[[#This Row],[Barcode]],7)</f>
        <v>.</v>
      </c>
      <c r="AE247" s="3" t="s">
        <v>413</v>
      </c>
      <c r="AF247" s="47"/>
      <c r="AG247" s="122" t="str">
        <f>IF(Table114[[#This Row],[Barcode]]=".","","1")</f>
        <v/>
      </c>
    </row>
    <row r="248" spans="27:33" x14ac:dyDescent="0.35">
      <c r="AA248" s="10" t="str">
        <f>LEFT(Table114[[#This Row],[Location]],4)</f>
        <v>C2-7</v>
      </c>
      <c r="AB248" s="10" t="s">
        <v>108</v>
      </c>
      <c r="AC248" s="10" t="str">
        <f>LEFT(Table114[[#This Row],[Pheno]],4)</f>
        <v>.</v>
      </c>
      <c r="AD248" s="111" t="str">
        <f>LEFT(Table114[[#This Row],[Barcode]],7)</f>
        <v>.</v>
      </c>
      <c r="AE248" s="3" t="s">
        <v>413</v>
      </c>
      <c r="AF248" s="118"/>
      <c r="AG248" s="122" t="str">
        <f>IF(Table114[[#This Row],[Barcode]]=".","","1")</f>
        <v/>
      </c>
    </row>
    <row r="249" spans="27:33" x14ac:dyDescent="0.35">
      <c r="AA249" s="10" t="str">
        <f>LEFT(Table114[[#This Row],[Location]],4)</f>
        <v>C2-7</v>
      </c>
      <c r="AB249" s="10" t="s">
        <v>109</v>
      </c>
      <c r="AC249" s="10" t="str">
        <f>LEFT(Table114[[#This Row],[Pheno]],4)</f>
        <v>.</v>
      </c>
      <c r="AD249" s="111" t="str">
        <f>LEFT(Table114[[#This Row],[Barcode]],7)</f>
        <v>.</v>
      </c>
      <c r="AE249" s="3" t="s">
        <v>413</v>
      </c>
      <c r="AF249" s="118"/>
      <c r="AG249" s="122" t="str">
        <f>IF(Table114[[#This Row],[Barcode]]=".","","1")</f>
        <v/>
      </c>
    </row>
    <row r="250" spans="27:33" x14ac:dyDescent="0.35">
      <c r="AA250" s="10" t="str">
        <f>LEFT(Table114[[#This Row],[Location]],4)</f>
        <v>C2-7</v>
      </c>
      <c r="AB250" s="10" t="s">
        <v>365</v>
      </c>
      <c r="AC250" s="10" t="str">
        <f>LEFT(Table114[[#This Row],[Pheno]],4)</f>
        <v>.</v>
      </c>
      <c r="AD250" s="110" t="str">
        <f>LEFT(Table114[[#This Row],[Barcode]],7)</f>
        <v>.</v>
      </c>
      <c r="AE250" s="3" t="s">
        <v>413</v>
      </c>
      <c r="AF250" s="47"/>
      <c r="AG250" s="122" t="str">
        <f>IF(Table114[[#This Row],[Barcode]]=".","","1")</f>
        <v/>
      </c>
    </row>
    <row r="251" spans="27:33" x14ac:dyDescent="0.35">
      <c r="AA251" s="10" t="str">
        <f>LEFT(Table114[[#This Row],[Location]],4)</f>
        <v>C3-1</v>
      </c>
      <c r="AB251" s="10" t="s">
        <v>110</v>
      </c>
      <c r="AC251" s="10" t="str">
        <f>LEFT(Table114[[#This Row],[Pheno]],4)</f>
        <v>OROB</v>
      </c>
      <c r="AD251" s="111" t="str">
        <f>LEFT(Table114[[#This Row],[Barcode]],7)</f>
        <v>OROB047</v>
      </c>
      <c r="AE251" s="3" t="s">
        <v>2503</v>
      </c>
      <c r="AF251" s="47">
        <v>17</v>
      </c>
      <c r="AG251" s="122" t="str">
        <f>IF(Table114[[#This Row],[Barcode]]=".","","1")</f>
        <v>1</v>
      </c>
    </row>
    <row r="252" spans="27:33" x14ac:dyDescent="0.35">
      <c r="AA252" s="10" t="str">
        <f>LEFT(Table114[[#This Row],[Location]],4)</f>
        <v>C3-1</v>
      </c>
      <c r="AB252" s="10" t="s">
        <v>111</v>
      </c>
      <c r="AC252" s="10" t="str">
        <f>LEFT(Table114[[#This Row],[Pheno]],4)</f>
        <v>DD22</v>
      </c>
      <c r="AD252" s="111" t="str">
        <f>LEFT(Table114[[#This Row],[Barcode]],7)</f>
        <v>DD22009</v>
      </c>
      <c r="AE252" s="3" t="s">
        <v>2816</v>
      </c>
      <c r="AF252" s="47">
        <v>20</v>
      </c>
      <c r="AG252" s="122" t="str">
        <f>IF(Table114[[#This Row],[Barcode]]=".","","1")</f>
        <v>1</v>
      </c>
    </row>
    <row r="253" spans="27:33" x14ac:dyDescent="0.35">
      <c r="AA253" s="10" t="str">
        <f>LEFT(Table114[[#This Row],[Location]],4)</f>
        <v>C3-1</v>
      </c>
      <c r="AB253" s="10" t="s">
        <v>112</v>
      </c>
      <c r="AC253" s="10" t="str">
        <f>LEFT(Table114[[#This Row],[Pheno]],4)</f>
        <v>HAMA</v>
      </c>
      <c r="AD253" s="111" t="str">
        <f>LEFT(Table114[[#This Row],[Barcode]],7)</f>
        <v>HAMA013</v>
      </c>
      <c r="AE253" s="3" t="s">
        <v>2568</v>
      </c>
      <c r="AF253" s="47">
        <v>10</v>
      </c>
      <c r="AG253" s="122" t="str">
        <f>IF(Table114[[#This Row],[Barcode]]=".","","1")</f>
        <v>1</v>
      </c>
    </row>
    <row r="254" spans="27:33" x14ac:dyDescent="0.35">
      <c r="AA254" s="10" t="str">
        <f>LEFT(Table114[[#This Row],[Location]],4)</f>
        <v>C3-1</v>
      </c>
      <c r="AB254" s="10" t="s">
        <v>404</v>
      </c>
      <c r="AC254" s="10" t="str">
        <f>LEFT(Table114[[#This Row],[Pheno]],4)</f>
        <v>.</v>
      </c>
      <c r="AD254" s="110" t="str">
        <f>LEFT(Table114[[#This Row],[Barcode]],7)</f>
        <v>.</v>
      </c>
      <c r="AE254" s="3" t="s">
        <v>413</v>
      </c>
      <c r="AF254" s="47"/>
      <c r="AG254" s="122" t="str">
        <f>IF(Table114[[#This Row],[Barcode]]=".","","1")</f>
        <v/>
      </c>
    </row>
    <row r="255" spans="27:33" x14ac:dyDescent="0.35">
      <c r="AA255" s="10" t="str">
        <f>LEFT(Table114[[#This Row],[Location]],4)</f>
        <v>C3-2</v>
      </c>
      <c r="AB255" s="10" t="s">
        <v>113</v>
      </c>
      <c r="AC255" s="10" t="str">
        <f>LEFT(Table114[[#This Row],[Pheno]],4)</f>
        <v>DD22</v>
      </c>
      <c r="AD255" s="111" t="str">
        <f>LEFT(Table114[[#This Row],[Barcode]],7)</f>
        <v>DD22009</v>
      </c>
      <c r="AE255" s="3" t="s">
        <v>2272</v>
      </c>
      <c r="AF255" s="47">
        <v>3</v>
      </c>
      <c r="AG255" s="122" t="str">
        <f>IF(Table114[[#This Row],[Barcode]]=".","","1")</f>
        <v>1</v>
      </c>
    </row>
    <row r="256" spans="27:33" x14ac:dyDescent="0.35">
      <c r="AA256" s="10" t="str">
        <f>LEFT(Table114[[#This Row],[Location]],4)</f>
        <v>C3-2</v>
      </c>
      <c r="AB256" s="10" t="s">
        <v>114</v>
      </c>
      <c r="AC256" s="10" t="str">
        <f>LEFT(Table114[[#This Row],[Pheno]],4)</f>
        <v>SOUR</v>
      </c>
      <c r="AD256" s="111" t="str">
        <f>LEFT(Table114[[#This Row],[Barcode]],7)</f>
        <v>SOUR011</v>
      </c>
      <c r="AE256" s="3" t="s">
        <v>2275</v>
      </c>
      <c r="AF256" s="118">
        <v>34</v>
      </c>
      <c r="AG256" s="122" t="str">
        <f>IF(Table114[[#This Row],[Barcode]]=".","","1")</f>
        <v>1</v>
      </c>
    </row>
    <row r="257" spans="27:33" x14ac:dyDescent="0.35">
      <c r="AA257" s="10" t="str">
        <f>LEFT(Table114[[#This Row],[Location]],4)</f>
        <v>C3-2</v>
      </c>
      <c r="AB257" s="10" t="s">
        <v>115</v>
      </c>
      <c r="AC257" s="10" t="str">
        <f>LEFT(Table114[[#This Row],[Pheno]],4)</f>
        <v>BHZD</v>
      </c>
      <c r="AD257" s="111" t="str">
        <f>LEFT(Table114[[#This Row],[Barcode]],7)</f>
        <v>BHZD008</v>
      </c>
      <c r="AE257" s="3" t="s">
        <v>2294</v>
      </c>
      <c r="AF257" s="47">
        <v>7</v>
      </c>
      <c r="AG257" s="122" t="str">
        <f>IF(Table114[[#This Row],[Barcode]]=".","","1")</f>
        <v>1</v>
      </c>
    </row>
    <row r="258" spans="27:33" x14ac:dyDescent="0.35">
      <c r="AA258" s="10" t="str">
        <f>LEFT(Table114[[#This Row],[Location]],4)</f>
        <v>C3-2</v>
      </c>
      <c r="AB258" s="10" t="s">
        <v>401</v>
      </c>
      <c r="AC258" s="10" t="str">
        <f>LEFT(Table114[[#This Row],[Pheno]],4)</f>
        <v>.</v>
      </c>
      <c r="AD258" s="110" t="str">
        <f>LEFT(Table114[[#This Row],[Barcode]],7)</f>
        <v>.</v>
      </c>
      <c r="AE258" s="3" t="s">
        <v>413</v>
      </c>
      <c r="AF258" s="47"/>
      <c r="AG258" s="122" t="str">
        <f>IF(Table114[[#This Row],[Barcode]]=".","","1")</f>
        <v/>
      </c>
    </row>
    <row r="259" spans="27:33" x14ac:dyDescent="0.35">
      <c r="AA259" s="10" t="str">
        <f>LEFT(Table114[[#This Row],[Location]],4)</f>
        <v>C3-3</v>
      </c>
      <c r="AB259" s="10" t="s">
        <v>116</v>
      </c>
      <c r="AC259" s="10" t="str">
        <f>LEFT(Table114[[#This Row],[Pheno]],4)</f>
        <v>HAMA</v>
      </c>
      <c r="AD259" s="110" t="str">
        <f>LEFT(Table114[[#This Row],[Barcode]],7)</f>
        <v>HAMA013</v>
      </c>
      <c r="AE259" s="3" t="s">
        <v>2568</v>
      </c>
      <c r="AF259" s="118">
        <v>31</v>
      </c>
      <c r="AG259" s="122" t="str">
        <f>IF(Table114[[#This Row],[Barcode]]=".","","1")</f>
        <v>1</v>
      </c>
    </row>
    <row r="260" spans="27:33" x14ac:dyDescent="0.35">
      <c r="AA260" s="10" t="str">
        <f>LEFT(Table114[[#This Row],[Location]],4)</f>
        <v>C3-3</v>
      </c>
      <c r="AB260" s="10" t="s">
        <v>117</v>
      </c>
      <c r="AC260" s="10" t="str">
        <f>LEFT(Table114[[#This Row],[Pheno]],4)</f>
        <v>SUNL</v>
      </c>
      <c r="AD260" s="110" t="str">
        <f>LEFT(Table114[[#This Row],[Barcode]],7)</f>
        <v>SUNL011</v>
      </c>
      <c r="AE260" s="3" t="s">
        <v>2071</v>
      </c>
      <c r="AF260" s="47">
        <v>18</v>
      </c>
      <c r="AG260" s="122" t="str">
        <f>IF(Table114[[#This Row],[Barcode]]=".","","1")</f>
        <v>1</v>
      </c>
    </row>
    <row r="261" spans="27:33" x14ac:dyDescent="0.35">
      <c r="AA261" s="10" t="str">
        <f>LEFT(Table114[[#This Row],[Location]],4)</f>
        <v>C3-3</v>
      </c>
      <c r="AB261" s="10" t="s">
        <v>118</v>
      </c>
      <c r="AC261" s="10" t="str">
        <f>LEFT(Table114[[#This Row],[Pheno]],4)</f>
        <v>.</v>
      </c>
      <c r="AD261" s="110" t="str">
        <f>LEFT(Table114[[#This Row],[Barcode]],7)</f>
        <v>.</v>
      </c>
      <c r="AE261" s="3" t="s">
        <v>413</v>
      </c>
      <c r="AF261" s="47"/>
      <c r="AG261" s="122" t="str">
        <f>IF(Table114[[#This Row],[Barcode]]=".","","1")</f>
        <v/>
      </c>
    </row>
    <row r="262" spans="27:33" x14ac:dyDescent="0.35">
      <c r="AA262" s="10" t="str">
        <f>LEFT(Table114[[#This Row],[Location]],4)</f>
        <v>C3-3</v>
      </c>
      <c r="AB262" s="10" t="s">
        <v>398</v>
      </c>
      <c r="AC262" s="10" t="str">
        <f>LEFT(Table114[[#This Row],[Pheno]],4)</f>
        <v>.</v>
      </c>
      <c r="AD262" s="110" t="str">
        <f>LEFT(Table114[[#This Row],[Barcode]],7)</f>
        <v>.</v>
      </c>
      <c r="AE262" s="3" t="s">
        <v>413</v>
      </c>
      <c r="AF262" s="47"/>
      <c r="AG262" s="122" t="str">
        <f>IF(Table114[[#This Row],[Barcode]]=".","","1")</f>
        <v/>
      </c>
    </row>
    <row r="263" spans="27:33" x14ac:dyDescent="0.35">
      <c r="AA263" s="10" t="str">
        <f>LEFT(Table114[[#This Row],[Location]],4)</f>
        <v>C3-4</v>
      </c>
      <c r="AB263" s="10" t="s">
        <v>119</v>
      </c>
      <c r="AC263" s="10" t="str">
        <f>LEFT(Table114[[#This Row],[Pheno]],4)</f>
        <v>92CK</v>
      </c>
      <c r="AD263" s="111" t="str">
        <f>LEFT(Table114[[#This Row],[Barcode]],7)</f>
        <v>92CK088</v>
      </c>
      <c r="AE263" s="3" t="s">
        <v>2044</v>
      </c>
      <c r="AF263" s="118">
        <v>29</v>
      </c>
      <c r="AG263" s="122" t="str">
        <f>IF(Table114[[#This Row],[Barcode]]=".","","1")</f>
        <v>1</v>
      </c>
    </row>
    <row r="264" spans="27:33" x14ac:dyDescent="0.35">
      <c r="AA264" s="10" t="str">
        <f>LEFT(Table114[[#This Row],[Location]],4)</f>
        <v>C3-4</v>
      </c>
      <c r="AB264" s="10" t="s">
        <v>120</v>
      </c>
      <c r="AC264" s="10" t="str">
        <f>LEFT(Table114[[#This Row],[Pheno]],4)</f>
        <v>DD22</v>
      </c>
      <c r="AD264" s="111" t="str">
        <f>LEFT(Table114[[#This Row],[Barcode]],7)</f>
        <v>DD22009</v>
      </c>
      <c r="AE264" s="3" t="s">
        <v>2272</v>
      </c>
      <c r="AF264" s="47">
        <v>20</v>
      </c>
      <c r="AG264" s="122" t="str">
        <f>IF(Table114[[#This Row],[Barcode]]=".","","1")</f>
        <v>1</v>
      </c>
    </row>
    <row r="265" spans="27:33" x14ac:dyDescent="0.35">
      <c r="AA265" s="10" t="str">
        <f>LEFT(Table114[[#This Row],[Location]],4)</f>
        <v>C3-4</v>
      </c>
      <c r="AB265" s="10" t="s">
        <v>121</v>
      </c>
      <c r="AC265" s="10" t="str">
        <f>LEFT(Table114[[#This Row],[Pheno]],4)</f>
        <v>.</v>
      </c>
      <c r="AD265" s="111" t="str">
        <f>LEFT(Table114[[#This Row],[Barcode]],7)</f>
        <v>.</v>
      </c>
      <c r="AE265" s="3" t="s">
        <v>413</v>
      </c>
      <c r="AF265" s="47"/>
      <c r="AG265" s="122" t="str">
        <f>IF(Table114[[#This Row],[Barcode]]=".","","1")</f>
        <v/>
      </c>
    </row>
    <row r="266" spans="27:33" x14ac:dyDescent="0.35">
      <c r="AA266" s="10" t="str">
        <f>LEFT(Table114[[#This Row],[Location]],4)</f>
        <v>C3-4</v>
      </c>
      <c r="AB266" s="10" t="s">
        <v>395</v>
      </c>
      <c r="AC266" s="10" t="str">
        <f>LEFT(Table114[[#This Row],[Pheno]],4)</f>
        <v>.</v>
      </c>
      <c r="AD266" s="110" t="str">
        <f>LEFT(Table114[[#This Row],[Barcode]],7)</f>
        <v>.</v>
      </c>
      <c r="AE266" s="3" t="s">
        <v>413</v>
      </c>
      <c r="AF266" s="47"/>
      <c r="AG266" s="122" t="str">
        <f>IF(Table114[[#This Row],[Barcode]]=".","","1")</f>
        <v/>
      </c>
    </row>
    <row r="267" spans="27:33" x14ac:dyDescent="0.35">
      <c r="AA267" s="10" t="str">
        <f>LEFT(Table114[[#This Row],[Location]],4)</f>
        <v>C3-5</v>
      </c>
      <c r="AB267" s="10" t="s">
        <v>122</v>
      </c>
      <c r="AC267" s="10" t="str">
        <f>LEFT(Table114[[#This Row],[Pheno]],4)</f>
        <v>BBGM</v>
      </c>
      <c r="AD267" s="111" t="str">
        <f>LEFT(Table114[[#This Row],[Barcode]],7)</f>
        <v>BBGM004</v>
      </c>
      <c r="AE267" s="3" t="s">
        <v>2519</v>
      </c>
      <c r="AF267" s="47">
        <v>12</v>
      </c>
      <c r="AG267" s="122" t="str">
        <f>IF(Table114[[#This Row],[Barcode]]=".","","1")</f>
        <v>1</v>
      </c>
    </row>
    <row r="268" spans="27:33" x14ac:dyDescent="0.35">
      <c r="AA268" s="10" t="str">
        <f>LEFT(Table114[[#This Row],[Location]],4)</f>
        <v>C3-5</v>
      </c>
      <c r="AB268" s="10" t="s">
        <v>123</v>
      </c>
      <c r="AC268" s="10" t="str">
        <f>LEFT(Table114[[#This Row],[Pheno]],4)</f>
        <v>STRC</v>
      </c>
      <c r="AD268" s="111" t="str">
        <f>LEFT(Table114[[#This Row],[Barcode]],7)</f>
        <v>STRC017</v>
      </c>
      <c r="AE268" s="3" t="s">
        <v>2595</v>
      </c>
      <c r="AF268" s="47">
        <v>18</v>
      </c>
      <c r="AG268" s="122" t="str">
        <f>IF(Table114[[#This Row],[Barcode]]=".","","1")</f>
        <v>1</v>
      </c>
    </row>
    <row r="269" spans="27:33" x14ac:dyDescent="0.35">
      <c r="AA269" s="10" t="str">
        <f>LEFT(Table114[[#This Row],[Location]],4)</f>
        <v>C3-5</v>
      </c>
      <c r="AB269" s="10" t="s">
        <v>124</v>
      </c>
      <c r="AC269" s="10" t="str">
        <f>LEFT(Table114[[#This Row],[Pheno]],4)</f>
        <v>HTWV</v>
      </c>
      <c r="AD269" s="111" t="str">
        <f>LEFT(Table114[[#This Row],[Barcode]],7)</f>
        <v>HTWV016</v>
      </c>
      <c r="AE269" s="3" t="s">
        <v>2558</v>
      </c>
      <c r="AF269" s="47">
        <v>20</v>
      </c>
      <c r="AG269" s="122" t="str">
        <f>IF(Table114[[#This Row],[Barcode]]=".","","1")</f>
        <v>1</v>
      </c>
    </row>
    <row r="270" spans="27:33" x14ac:dyDescent="0.35">
      <c r="AA270" s="10" t="str">
        <f>LEFT(Table114[[#This Row],[Location]],4)</f>
        <v>C3-5</v>
      </c>
      <c r="AB270" s="10" t="s">
        <v>392</v>
      </c>
      <c r="AC270" s="10" t="str">
        <f>LEFT(Table114[[#This Row],[Pheno]],4)</f>
        <v>.</v>
      </c>
      <c r="AD270" s="110" t="str">
        <f>LEFT(Table114[[#This Row],[Barcode]],7)</f>
        <v>.</v>
      </c>
      <c r="AE270" s="3" t="s">
        <v>413</v>
      </c>
      <c r="AF270" s="47"/>
      <c r="AG270" s="122" t="str">
        <f>IF(Table114[[#This Row],[Barcode]]=".","","1")</f>
        <v/>
      </c>
    </row>
    <row r="271" spans="27:33" x14ac:dyDescent="0.35">
      <c r="AA271" s="10" t="str">
        <f>LEFT(Table114[[#This Row],[Location]],4)</f>
        <v>C3-6</v>
      </c>
      <c r="AB271" s="10" t="s">
        <v>125</v>
      </c>
      <c r="AC271" s="10" t="str">
        <f>LEFT(Table114[[#This Row],[Pheno]],4)</f>
        <v>STRC</v>
      </c>
      <c r="AD271" s="110" t="str">
        <f>LEFT(Table114[[#This Row],[Barcode]],7)</f>
        <v>STRC022</v>
      </c>
      <c r="AE271" s="3" t="s">
        <v>2506</v>
      </c>
      <c r="AF271" s="47">
        <v>7</v>
      </c>
      <c r="AG271" s="122" t="str">
        <f>IF(Table114[[#This Row],[Barcode]]=".","","1")</f>
        <v>1</v>
      </c>
    </row>
    <row r="272" spans="27:33" x14ac:dyDescent="0.35">
      <c r="AA272" s="10" t="str">
        <f>LEFT(Table114[[#This Row],[Location]],4)</f>
        <v>C3-6</v>
      </c>
      <c r="AB272" s="10" t="s">
        <v>126</v>
      </c>
      <c r="AC272" s="10" t="str">
        <f>LEFT(Table114[[#This Row],[Pheno]],4)</f>
        <v>LDOS</v>
      </c>
      <c r="AD272" s="110" t="str">
        <f>LEFT(Table114[[#This Row],[Barcode]],7)</f>
        <v>LDOS040</v>
      </c>
      <c r="AE272" s="3" t="s">
        <v>2527</v>
      </c>
      <c r="AF272" s="47">
        <v>14</v>
      </c>
      <c r="AG272" s="122" t="str">
        <f>IF(Table114[[#This Row],[Barcode]]=".","","1")</f>
        <v>1</v>
      </c>
    </row>
    <row r="273" spans="27:33" x14ac:dyDescent="0.35">
      <c r="AA273" s="10" t="str">
        <f>LEFT(Table114[[#This Row],[Location]],4)</f>
        <v>C3-6</v>
      </c>
      <c r="AB273" s="10" t="s">
        <v>127</v>
      </c>
      <c r="AC273" s="10" t="str">
        <f>LEFT(Table114[[#This Row],[Pheno]],4)</f>
        <v>LDOS</v>
      </c>
      <c r="AD273" s="110" t="str">
        <f>LEFT(Table114[[#This Row],[Barcode]],7)</f>
        <v>LDOS040</v>
      </c>
      <c r="AE273" s="3" t="s">
        <v>2526</v>
      </c>
      <c r="AF273" s="47">
        <v>9</v>
      </c>
      <c r="AG273" s="122" t="str">
        <f>IF(Table114[[#This Row],[Barcode]]=".","","1")</f>
        <v>1</v>
      </c>
    </row>
    <row r="274" spans="27:33" x14ac:dyDescent="0.35">
      <c r="AA274" s="10" t="str">
        <f>LEFT(Table114[[#This Row],[Location]],4)</f>
        <v>C3-6</v>
      </c>
      <c r="AB274" s="10" t="s">
        <v>389</v>
      </c>
      <c r="AC274" s="10" t="str">
        <f>LEFT(Table114[[#This Row],[Pheno]],4)</f>
        <v>BBGM</v>
      </c>
      <c r="AD274" s="110" t="str">
        <f>LEFT(Table114[[#This Row],[Barcode]],7)</f>
        <v>BBGM004</v>
      </c>
      <c r="AE274" s="3" t="s">
        <v>2520</v>
      </c>
      <c r="AF274" s="47">
        <v>17</v>
      </c>
      <c r="AG274" s="122" t="str">
        <f>IF(Table114[[#This Row],[Barcode]]=".","","1")</f>
        <v>1</v>
      </c>
    </row>
    <row r="275" spans="27:33" x14ac:dyDescent="0.35">
      <c r="AA275" s="10" t="str">
        <f>LEFT(Table114[[#This Row],[Location]],4)</f>
        <v>C3-7</v>
      </c>
      <c r="AB275" s="10" t="s">
        <v>128</v>
      </c>
      <c r="AC275" s="10" t="str">
        <f>LEFT(Table114[[#This Row],[Pheno]],4)</f>
        <v>YZUP</v>
      </c>
      <c r="AD275" s="110" t="str">
        <f>LEFT(Table114[[#This Row],[Barcode]],7)</f>
        <v>YZUP003</v>
      </c>
      <c r="AE275" s="3" t="s">
        <v>2817</v>
      </c>
      <c r="AF275" s="47">
        <v>21</v>
      </c>
      <c r="AG275" s="122" t="str">
        <f>IF(Table114[[#This Row],[Barcode]]=".","","1")</f>
        <v>1</v>
      </c>
    </row>
    <row r="276" spans="27:33" x14ac:dyDescent="0.35">
      <c r="AA276" s="10" t="str">
        <f>LEFT(Table114[[#This Row],[Location]],4)</f>
        <v>C3-7</v>
      </c>
      <c r="AB276" s="10" t="s">
        <v>129</v>
      </c>
      <c r="AC276" s="10" t="str">
        <f>LEFT(Table114[[#This Row],[Pheno]],4)</f>
        <v>STRC</v>
      </c>
      <c r="AD276" s="110" t="str">
        <f>LEFT(Table114[[#This Row],[Barcode]],7)</f>
        <v>STRC022</v>
      </c>
      <c r="AE276" s="3" t="s">
        <v>2818</v>
      </c>
      <c r="AF276" s="47">
        <v>28</v>
      </c>
      <c r="AG276" s="122" t="str">
        <f>IF(Table114[[#This Row],[Barcode]]=".","","1")</f>
        <v>1</v>
      </c>
    </row>
    <row r="277" spans="27:33" x14ac:dyDescent="0.35">
      <c r="AA277" s="10" t="str">
        <f>LEFT(Table114[[#This Row],[Location]],4)</f>
        <v>C3-7</v>
      </c>
      <c r="AB277" s="10" t="s">
        <v>130</v>
      </c>
      <c r="AC277" s="10" t="str">
        <f>LEFT(Table114[[#This Row],[Pheno]],4)</f>
        <v>.</v>
      </c>
      <c r="AD277" s="110" t="str">
        <f>LEFT(Table114[[#This Row],[Barcode]],7)</f>
        <v>.</v>
      </c>
      <c r="AE277" s="3" t="s">
        <v>413</v>
      </c>
      <c r="AF277" s="47"/>
      <c r="AG277" s="122" t="str">
        <f>IF(Table114[[#This Row],[Barcode]]=".","","1")</f>
        <v/>
      </c>
    </row>
    <row r="278" spans="27:33" x14ac:dyDescent="0.35">
      <c r="AA278" s="10" t="str">
        <f>LEFT(Table114[[#This Row],[Location]],4)</f>
        <v>C3-7</v>
      </c>
      <c r="AB278" s="10" t="s">
        <v>386</v>
      </c>
      <c r="AC278" s="10" t="str">
        <f>LEFT(Table114[[#This Row],[Pheno]],4)</f>
        <v>.</v>
      </c>
      <c r="AD278" s="110" t="str">
        <f>LEFT(Table114[[#This Row],[Barcode]],7)</f>
        <v>.</v>
      </c>
      <c r="AE278" s="3" t="s">
        <v>413</v>
      </c>
      <c r="AF278" s="47"/>
      <c r="AG278" s="122" t="str">
        <f>IF(Table114[[#This Row],[Barcode]]=".","","1")</f>
        <v/>
      </c>
    </row>
    <row r="279" spans="27:33" x14ac:dyDescent="0.35">
      <c r="AA279" s="10" t="str">
        <f>LEFT(Table114[[#This Row],[Location]],4)</f>
        <v>D1-1</v>
      </c>
      <c r="AB279" s="10" t="s">
        <v>7</v>
      </c>
      <c r="AC279" s="10" t="str">
        <f>LEFT(Table114[[#This Row],[Pheno]],4)</f>
        <v>KOKO</v>
      </c>
      <c r="AD279" s="111" t="str">
        <f>LEFT(Table114[[#This Row],[Barcode]],7)</f>
        <v>KOKO012</v>
      </c>
      <c r="AE279" s="3" t="s">
        <v>2310</v>
      </c>
      <c r="AF279" s="47">
        <v>16</v>
      </c>
      <c r="AG279" s="122" t="str">
        <f>IF(Table114[[#This Row],[Barcode]]=".","","1")</f>
        <v>1</v>
      </c>
    </row>
    <row r="280" spans="27:33" x14ac:dyDescent="0.35">
      <c r="AA280" s="10" t="str">
        <f>LEFT(Table114[[#This Row],[Location]],4)</f>
        <v>D1-1</v>
      </c>
      <c r="AB280" s="10" t="s">
        <v>6</v>
      </c>
      <c r="AC280" s="10" t="str">
        <f>LEFT(Table114[[#This Row],[Pheno]],4)</f>
        <v>ISLA</v>
      </c>
      <c r="AD280" s="111" t="str">
        <f>LEFT(Table114[[#This Row],[Barcode]],7)</f>
        <v>ISLA010</v>
      </c>
      <c r="AE280" s="3" t="s">
        <v>2300</v>
      </c>
      <c r="AF280" s="47">
        <v>33</v>
      </c>
      <c r="AG280" s="122" t="str">
        <f>IF(Table114[[#This Row],[Barcode]]=".","","1")</f>
        <v>1</v>
      </c>
    </row>
    <row r="281" spans="27:33" x14ac:dyDescent="0.35">
      <c r="AA281" s="10" t="str">
        <f>LEFT(Table114[[#This Row],[Location]],4)</f>
        <v>D1-1</v>
      </c>
      <c r="AB281" s="10" t="s">
        <v>5</v>
      </c>
      <c r="AC281" s="10" t="str">
        <f>LEFT(Table114[[#This Row],[Pheno]],4)</f>
        <v>.</v>
      </c>
      <c r="AD281" s="111" t="str">
        <f>LEFT(Table114[[#This Row],[Barcode]],7)</f>
        <v>.</v>
      </c>
      <c r="AE281" s="3" t="s">
        <v>413</v>
      </c>
      <c r="AF281" s="47"/>
      <c r="AG281" s="122" t="str">
        <f>IF(Table114[[#This Row],[Barcode]]=".","","1")</f>
        <v/>
      </c>
    </row>
    <row r="282" spans="27:33" x14ac:dyDescent="0.35">
      <c r="AA282" s="10" t="str">
        <f>LEFT(Table114[[#This Row],[Location]],4)</f>
        <v>D1-1</v>
      </c>
      <c r="AB282" s="10" t="s">
        <v>361</v>
      </c>
      <c r="AC282" s="10" t="str">
        <f>LEFT(Table114[[#This Row],[Pheno]],4)</f>
        <v>.</v>
      </c>
      <c r="AD282" s="110" t="str">
        <f>LEFT(Table114[[#This Row],[Barcode]],7)</f>
        <v>.</v>
      </c>
      <c r="AE282" s="3" t="s">
        <v>413</v>
      </c>
      <c r="AF282" s="47"/>
      <c r="AG282" s="122" t="str">
        <f>IF(Table114[[#This Row],[Barcode]]=".","","1")</f>
        <v/>
      </c>
    </row>
    <row r="283" spans="27:33" x14ac:dyDescent="0.35">
      <c r="AA283" s="10" t="str">
        <f>LEFT(Table114[[#This Row],[Location]],4)</f>
        <v>D1-2</v>
      </c>
      <c r="AB283" s="10" t="s">
        <v>10</v>
      </c>
      <c r="AC283" s="48" t="str">
        <f>LEFT(Table114[[#This Row],[Pheno]],4)</f>
        <v>JACK</v>
      </c>
      <c r="AD283" s="110" t="str">
        <f>LEFT(Table114[[#This Row],[Barcode]],7)</f>
        <v>JACK021</v>
      </c>
      <c r="AE283" s="3" t="s">
        <v>2819</v>
      </c>
      <c r="AF283" s="47">
        <v>8</v>
      </c>
      <c r="AG283" s="122" t="str">
        <f>IF(Table114[[#This Row],[Barcode]]=".","","1")</f>
        <v>1</v>
      </c>
    </row>
    <row r="284" spans="27:33" x14ac:dyDescent="0.35">
      <c r="AA284" s="10" t="str">
        <f>LEFT(Table114[[#This Row],[Location]],4)</f>
        <v>D1-2</v>
      </c>
      <c r="AB284" s="10" t="s">
        <v>9</v>
      </c>
      <c r="AC284" s="48" t="str">
        <f>LEFT(Table114[[#This Row],[Pheno]],4)</f>
        <v>JACK</v>
      </c>
      <c r="AD284" s="110" t="str">
        <f>LEFT(Table114[[#This Row],[Barcode]],7)</f>
        <v>JACK021</v>
      </c>
      <c r="AE284" s="3" t="s">
        <v>2820</v>
      </c>
      <c r="AF284" s="47">
        <v>6</v>
      </c>
      <c r="AG284" s="122" t="str">
        <f>IF(Table114[[#This Row],[Barcode]]=".","","1")</f>
        <v>1</v>
      </c>
    </row>
    <row r="285" spans="27:33" x14ac:dyDescent="0.35">
      <c r="AA285" s="10" t="str">
        <f>LEFT(Table114[[#This Row],[Location]],4)</f>
        <v>D1-2</v>
      </c>
      <c r="AB285" s="10" t="s">
        <v>8</v>
      </c>
      <c r="AC285" s="48" t="str">
        <f>LEFT(Table114[[#This Row],[Pheno]],4)</f>
        <v>JACK</v>
      </c>
      <c r="AD285" s="110" t="str">
        <f>LEFT(Table114[[#This Row],[Barcode]],7)</f>
        <v>JACK021</v>
      </c>
      <c r="AE285" s="3" t="s">
        <v>2821</v>
      </c>
      <c r="AF285" s="47">
        <v>3</v>
      </c>
      <c r="AG285" s="122" t="str">
        <f>IF(Table114[[#This Row],[Barcode]]=".","","1")</f>
        <v>1</v>
      </c>
    </row>
    <row r="286" spans="27:33" x14ac:dyDescent="0.35">
      <c r="AA286" s="10" t="str">
        <f>LEFT(Table114[[#This Row],[Location]],4)</f>
        <v>D1-2</v>
      </c>
      <c r="AB286" s="10" t="s">
        <v>358</v>
      </c>
      <c r="AC286" s="48" t="str">
        <f>LEFT(Table114[[#This Row],[Pheno]],4)</f>
        <v>JACK</v>
      </c>
      <c r="AD286" s="110" t="str">
        <f>LEFT(Table114[[#This Row],[Barcode]],7)</f>
        <v>JACK021</v>
      </c>
      <c r="AE286" s="3" t="s">
        <v>1852</v>
      </c>
      <c r="AF286" s="47">
        <v>9</v>
      </c>
      <c r="AG286" s="122" t="str">
        <f>IF(Table114[[#This Row],[Barcode]]=".","","1")</f>
        <v>1</v>
      </c>
    </row>
    <row r="287" spans="27:33" x14ac:dyDescent="0.35">
      <c r="AA287" s="10" t="str">
        <f>LEFT(Table114[[#This Row],[Location]],4)</f>
        <v>D1-3</v>
      </c>
      <c r="AB287" s="10" t="s">
        <v>13</v>
      </c>
      <c r="AC287" s="48" t="str">
        <f>LEFT(Table114[[#This Row],[Pheno]],4)</f>
        <v>SOUR</v>
      </c>
      <c r="AD287" s="110" t="str">
        <f>LEFT(Table114[[#This Row],[Barcode]],7)</f>
        <v>SOUR002</v>
      </c>
      <c r="AE287" s="3" t="s">
        <v>2311</v>
      </c>
      <c r="AF287" s="47">
        <v>34</v>
      </c>
      <c r="AG287" s="122" t="str">
        <f>IF(Table114[[#This Row],[Barcode]]=".","","1")</f>
        <v>1</v>
      </c>
    </row>
    <row r="288" spans="27:33" x14ac:dyDescent="0.35">
      <c r="AA288" s="10" t="str">
        <f>LEFT(Table114[[#This Row],[Location]],4)</f>
        <v>D1-3</v>
      </c>
      <c r="AB288" s="10" t="s">
        <v>12</v>
      </c>
      <c r="AC288" s="48" t="str">
        <f>LEFT(Table114[[#This Row],[Pheno]],4)</f>
        <v>OROB</v>
      </c>
      <c r="AD288" s="110" t="str">
        <f>LEFT(Table114[[#This Row],[Barcode]],7)</f>
        <v>OROB054</v>
      </c>
      <c r="AE288" s="3" t="s">
        <v>2532</v>
      </c>
      <c r="AF288" s="47">
        <v>14</v>
      </c>
      <c r="AG288" s="122" t="str">
        <f>IF(Table114[[#This Row],[Barcode]]=".","","1")</f>
        <v>1</v>
      </c>
    </row>
    <row r="289" spans="27:33" x14ac:dyDescent="0.35">
      <c r="AA289" s="10" t="str">
        <f>LEFT(Table114[[#This Row],[Location]],4)</f>
        <v>D1-3</v>
      </c>
      <c r="AB289" s="10" t="s">
        <v>11</v>
      </c>
      <c r="AC289" s="48" t="str">
        <f>LEFT(Table114[[#This Row],[Pheno]],4)</f>
        <v>.</v>
      </c>
      <c r="AD289" s="110" t="str">
        <f>LEFT(Table114[[#This Row],[Barcode]],7)</f>
        <v>.</v>
      </c>
      <c r="AE289" s="3" t="s">
        <v>413</v>
      </c>
      <c r="AF289" s="47"/>
      <c r="AG289" s="122" t="str">
        <f>IF(Table114[[#This Row],[Barcode]]=".","","1")</f>
        <v/>
      </c>
    </row>
    <row r="290" spans="27:33" x14ac:dyDescent="0.35">
      <c r="AA290" s="10" t="str">
        <f>LEFT(Table114[[#This Row],[Location]],4)</f>
        <v>D1-3</v>
      </c>
      <c r="AB290" s="10" t="s">
        <v>355</v>
      </c>
      <c r="AC290" s="48" t="str">
        <f>LEFT(Table114[[#This Row],[Pheno]],4)</f>
        <v>.</v>
      </c>
      <c r="AD290" s="110" t="str">
        <f>LEFT(Table114[[#This Row],[Barcode]],7)</f>
        <v>.</v>
      </c>
      <c r="AE290" s="3" t="s">
        <v>413</v>
      </c>
      <c r="AF290" s="47"/>
      <c r="AG290" s="122" t="str">
        <f>IF(Table114[[#This Row],[Barcode]]=".","","1")</f>
        <v/>
      </c>
    </row>
    <row r="291" spans="27:33" x14ac:dyDescent="0.35">
      <c r="AA291" s="10" t="str">
        <f>LEFT(Table114[[#This Row],[Location]],4)</f>
        <v>D1-4</v>
      </c>
      <c r="AB291" s="10" t="s">
        <v>16</v>
      </c>
      <c r="AC291" s="48" t="str">
        <f>LEFT(Table114[[#This Row],[Pheno]],4)</f>
        <v>BBGM</v>
      </c>
      <c r="AD291" s="110" t="str">
        <f>LEFT(Table114[[#This Row],[Barcode]],7)</f>
        <v>BBGM004</v>
      </c>
      <c r="AE291" s="3" t="s">
        <v>1895</v>
      </c>
      <c r="AF291" s="47">
        <v>9</v>
      </c>
      <c r="AG291" s="122" t="str">
        <f>IF(Table114[[#This Row],[Barcode]]=".","","1")</f>
        <v>1</v>
      </c>
    </row>
    <row r="292" spans="27:33" x14ac:dyDescent="0.35">
      <c r="AA292" s="10" t="str">
        <f>LEFT(Table114[[#This Row],[Location]],4)</f>
        <v>D1-4</v>
      </c>
      <c r="AB292" s="10" t="s">
        <v>15</v>
      </c>
      <c r="AC292" s="48" t="str">
        <f>LEFT(Table114[[#This Row],[Pheno]],4)</f>
        <v>DSLD</v>
      </c>
      <c r="AD292" s="110" t="str">
        <f>LEFT(Table114[[#This Row],[Barcode]],7)</f>
        <v>DSLD010</v>
      </c>
      <c r="AE292" s="3" t="s">
        <v>2545</v>
      </c>
      <c r="AF292" s="47">
        <v>33</v>
      </c>
      <c r="AG292" s="122" t="str">
        <f>IF(Table114[[#This Row],[Barcode]]=".","","1")</f>
        <v>1</v>
      </c>
    </row>
    <row r="293" spans="27:33" x14ac:dyDescent="0.35">
      <c r="AA293" s="10" t="str">
        <f>LEFT(Table114[[#This Row],[Location]],4)</f>
        <v>D1-4</v>
      </c>
      <c r="AB293" s="10" t="s">
        <v>14</v>
      </c>
      <c r="AC293" s="48" t="str">
        <f>LEFT(Table114[[#This Row],[Pheno]],4)</f>
        <v>KOKO</v>
      </c>
      <c r="AD293" s="110" t="str">
        <f>LEFT(Table114[[#This Row],[Barcode]],7)</f>
        <v>KOKO012</v>
      </c>
      <c r="AE293" s="3" t="s">
        <v>2310</v>
      </c>
      <c r="AF293" s="47">
        <v>7</v>
      </c>
      <c r="AG293" s="122" t="str">
        <f>IF(Table114[[#This Row],[Barcode]]=".","","1")</f>
        <v>1</v>
      </c>
    </row>
    <row r="294" spans="27:33" x14ac:dyDescent="0.35">
      <c r="AA294" s="10" t="str">
        <f>LEFT(Table114[[#This Row],[Location]],4)</f>
        <v>D1-4</v>
      </c>
      <c r="AB294" s="10" t="s">
        <v>352</v>
      </c>
      <c r="AC294" s="48" t="str">
        <f>LEFT(Table114[[#This Row],[Pheno]],4)</f>
        <v>.</v>
      </c>
      <c r="AD294" s="110" t="str">
        <f>LEFT(Table114[[#This Row],[Barcode]],7)</f>
        <v>.</v>
      </c>
      <c r="AE294" s="3" t="s">
        <v>413</v>
      </c>
      <c r="AF294" s="47"/>
      <c r="AG294" s="122" t="str">
        <f>IF(Table114[[#This Row],[Barcode]]=".","","1")</f>
        <v/>
      </c>
    </row>
    <row r="295" spans="27:33" x14ac:dyDescent="0.35">
      <c r="AA295" s="10" t="str">
        <f>LEFT(Table114[[#This Row],[Location]],4)</f>
        <v>D1-5</v>
      </c>
      <c r="AB295" s="10" t="s">
        <v>19</v>
      </c>
      <c r="AC295" s="48" t="str">
        <f>LEFT(Table114[[#This Row],[Pheno]],4)</f>
        <v>HAMA</v>
      </c>
      <c r="AD295" s="110" t="str">
        <f>LEFT(Table114[[#This Row],[Barcode]],7)</f>
        <v>HAMA013</v>
      </c>
      <c r="AE295" s="3" t="s">
        <v>2567</v>
      </c>
      <c r="AF295" s="47">
        <v>41</v>
      </c>
      <c r="AG295" s="122" t="str">
        <f>IF(Table114[[#This Row],[Barcode]]=".","","1")</f>
        <v>1</v>
      </c>
    </row>
    <row r="296" spans="27:33" x14ac:dyDescent="0.35">
      <c r="AA296" s="10" t="str">
        <f>LEFT(Table114[[#This Row],[Location]],4)</f>
        <v>D1-5</v>
      </c>
      <c r="AB296" s="10" t="s">
        <v>18</v>
      </c>
      <c r="AC296" s="48" t="str">
        <f>LEFT(Table114[[#This Row],[Pheno]],4)</f>
        <v>92CK</v>
      </c>
      <c r="AD296" s="110" t="str">
        <f>LEFT(Table114[[#This Row],[Barcode]],7)</f>
        <v>92CK119</v>
      </c>
      <c r="AE296" s="3" t="s">
        <v>2822</v>
      </c>
      <c r="AF296" s="47">
        <v>7</v>
      </c>
      <c r="AG296" s="122" t="str">
        <f>IF(Table114[[#This Row],[Barcode]]=".","","1")</f>
        <v>1</v>
      </c>
    </row>
    <row r="297" spans="27:33" x14ac:dyDescent="0.35">
      <c r="AA297" s="10" t="str">
        <f>LEFT(Table114[[#This Row],[Location]],4)</f>
        <v>D1-5</v>
      </c>
      <c r="AB297" s="10" t="s">
        <v>17</v>
      </c>
      <c r="AC297" s="48" t="str">
        <f>LEFT(Table114[[#This Row],[Pheno]],4)</f>
        <v>.</v>
      </c>
      <c r="AD297" s="110" t="str">
        <f>LEFT(Table114[[#This Row],[Barcode]],7)</f>
        <v>.</v>
      </c>
      <c r="AE297" s="3" t="s">
        <v>413</v>
      </c>
      <c r="AF297" s="47"/>
      <c r="AG297" s="122" t="str">
        <f>IF(Table114[[#This Row],[Barcode]]=".","","1")</f>
        <v/>
      </c>
    </row>
    <row r="298" spans="27:33" x14ac:dyDescent="0.35">
      <c r="AA298" s="10" t="str">
        <f>LEFT(Table114[[#This Row],[Location]],4)</f>
        <v>D1-5</v>
      </c>
      <c r="AB298" s="10" t="s">
        <v>349</v>
      </c>
      <c r="AC298" s="48" t="str">
        <f>LEFT(Table114[[#This Row],[Pheno]],4)</f>
        <v>.</v>
      </c>
      <c r="AD298" s="110" t="str">
        <f>LEFT(Table114[[#This Row],[Barcode]],7)</f>
        <v>.</v>
      </c>
      <c r="AE298" s="3" t="s">
        <v>413</v>
      </c>
      <c r="AF298" s="47"/>
      <c r="AG298" s="122" t="str">
        <f>IF(Table114[[#This Row],[Barcode]]=".","","1")</f>
        <v/>
      </c>
    </row>
    <row r="299" spans="27:33" x14ac:dyDescent="0.35">
      <c r="AA299" s="10" t="str">
        <f>LEFT(Table114[[#This Row],[Location]],4)</f>
        <v>D1-6</v>
      </c>
      <c r="AB299" s="10" t="s">
        <v>22</v>
      </c>
      <c r="AC299" s="48" t="str">
        <f>LEFT(Table114[[#This Row],[Pheno]],4)</f>
        <v>92CK</v>
      </c>
      <c r="AD299" s="110" t="str">
        <f>LEFT(Table114[[#This Row],[Barcode]],7)</f>
        <v>92CK119</v>
      </c>
      <c r="AE299" s="3" t="s">
        <v>2822</v>
      </c>
      <c r="AF299" s="47">
        <v>13</v>
      </c>
      <c r="AG299" s="122" t="str">
        <f>IF(Table114[[#This Row],[Barcode]]=".","","1")</f>
        <v>1</v>
      </c>
    </row>
    <row r="300" spans="27:33" x14ac:dyDescent="0.35">
      <c r="AA300" s="10" t="str">
        <f>LEFT(Table114[[#This Row],[Location]],4)</f>
        <v>D1-6</v>
      </c>
      <c r="AB300" s="10" t="s">
        <v>21</v>
      </c>
      <c r="AC300" s="48" t="str">
        <f>LEFT(Table114[[#This Row],[Pheno]],4)</f>
        <v>ISLA</v>
      </c>
      <c r="AD300" s="110" t="str">
        <f>LEFT(Table114[[#This Row],[Barcode]],7)</f>
        <v>ISLA010</v>
      </c>
      <c r="AE300" s="3" t="s">
        <v>2303</v>
      </c>
      <c r="AF300" s="47">
        <v>18</v>
      </c>
      <c r="AG300" s="122" t="str">
        <f>IF(Table114[[#This Row],[Barcode]]=".","","1")</f>
        <v>1</v>
      </c>
    </row>
    <row r="301" spans="27:33" x14ac:dyDescent="0.35">
      <c r="AA301" s="10" t="str">
        <f>LEFT(Table114[[#This Row],[Location]],4)</f>
        <v>D1-6</v>
      </c>
      <c r="AB301" s="10" t="s">
        <v>20</v>
      </c>
      <c r="AC301" s="48" t="str">
        <f>LEFT(Table114[[#This Row],[Pheno]],4)</f>
        <v>SUNL</v>
      </c>
      <c r="AD301" s="110" t="str">
        <f>LEFT(Table114[[#This Row],[Barcode]],7)</f>
        <v>SUNL006</v>
      </c>
      <c r="AE301" s="3" t="s">
        <v>2513</v>
      </c>
      <c r="AF301" s="47">
        <v>17</v>
      </c>
      <c r="AG301" s="122" t="str">
        <f>IF(Table114[[#This Row],[Barcode]]=".","","1")</f>
        <v>1</v>
      </c>
    </row>
    <row r="302" spans="27:33" x14ac:dyDescent="0.35">
      <c r="AA302" s="10" t="str">
        <f>LEFT(Table114[[#This Row],[Location]],4)</f>
        <v>D1-6</v>
      </c>
      <c r="AB302" s="10" t="s">
        <v>346</v>
      </c>
      <c r="AC302" s="48" t="str">
        <f>LEFT(Table114[[#This Row],[Pheno]],4)</f>
        <v>.</v>
      </c>
      <c r="AD302" s="110" t="str">
        <f>LEFT(Table114[[#This Row],[Barcode]],7)</f>
        <v>.</v>
      </c>
      <c r="AE302" s="3" t="s">
        <v>413</v>
      </c>
      <c r="AF302" s="47"/>
      <c r="AG302" s="122" t="str">
        <f>IF(Table114[[#This Row],[Barcode]]=".","","1")</f>
        <v/>
      </c>
    </row>
    <row r="303" spans="27:33" x14ac:dyDescent="0.35">
      <c r="AA303" s="10" t="str">
        <f>LEFT(Table114[[#This Row],[Location]],4)</f>
        <v>D1-7</v>
      </c>
      <c r="AB303" s="10" t="s">
        <v>25</v>
      </c>
      <c r="AC303" s="48" t="str">
        <f>LEFT(Table114[[#This Row],[Pheno]],4)</f>
        <v>.</v>
      </c>
      <c r="AD303" s="110" t="str">
        <f>LEFT(Table114[[#This Row],[Barcode]],7)</f>
        <v>.</v>
      </c>
      <c r="AE303" s="3" t="s">
        <v>413</v>
      </c>
      <c r="AF303" s="47"/>
      <c r="AG303" s="122" t="str">
        <f>IF(Table114[[#This Row],[Barcode]]=".","","1")</f>
        <v/>
      </c>
    </row>
    <row r="304" spans="27:33" x14ac:dyDescent="0.35">
      <c r="AA304" s="10" t="str">
        <f>LEFT(Table114[[#This Row],[Location]],4)</f>
        <v>D1-7</v>
      </c>
      <c r="AB304" s="10" t="s">
        <v>24</v>
      </c>
      <c r="AC304" s="48" t="str">
        <f>LEFT(Table114[[#This Row],[Pheno]],4)</f>
        <v>.</v>
      </c>
      <c r="AD304" s="110" t="str">
        <f>LEFT(Table114[[#This Row],[Barcode]],7)</f>
        <v>.</v>
      </c>
      <c r="AE304" s="3" t="s">
        <v>413</v>
      </c>
      <c r="AF304" s="47"/>
      <c r="AG304" s="122" t="str">
        <f>IF(Table114[[#This Row],[Barcode]]=".","","1")</f>
        <v/>
      </c>
    </row>
    <row r="305" spans="27:33" x14ac:dyDescent="0.35">
      <c r="AA305" s="10" t="str">
        <f>LEFT(Table114[[#This Row],[Location]],4)</f>
        <v>D1-7</v>
      </c>
      <c r="AB305" s="10" t="s">
        <v>23</v>
      </c>
      <c r="AC305" s="48" t="str">
        <f>LEFT(Table114[[#This Row],[Pheno]],4)</f>
        <v>.</v>
      </c>
      <c r="AD305" s="110" t="str">
        <f>LEFT(Table114[[#This Row],[Barcode]],7)</f>
        <v>.</v>
      </c>
      <c r="AE305" s="3" t="s">
        <v>413</v>
      </c>
      <c r="AF305" s="47"/>
      <c r="AG305" s="122" t="str">
        <f>IF(Table114[[#This Row],[Barcode]]=".","","1")</f>
        <v/>
      </c>
    </row>
    <row r="306" spans="27:33" x14ac:dyDescent="0.35">
      <c r="AA306" s="10" t="str">
        <f>LEFT(Table114[[#This Row],[Location]],4)</f>
        <v>D1-7</v>
      </c>
      <c r="AB306" s="10" t="s">
        <v>343</v>
      </c>
      <c r="AC306" s="48" t="str">
        <f>LEFT(Table114[[#This Row],[Pheno]],4)</f>
        <v>.</v>
      </c>
      <c r="AD306" s="110" t="str">
        <f>LEFT(Table114[[#This Row],[Barcode]],7)</f>
        <v>.</v>
      </c>
      <c r="AE306" s="3" t="s">
        <v>413</v>
      </c>
      <c r="AF306" s="47"/>
      <c r="AG306" s="122" t="str">
        <f>IF(Table114[[#This Row],[Barcode]]=".","","1")</f>
        <v/>
      </c>
    </row>
    <row r="307" spans="27:33" x14ac:dyDescent="0.35">
      <c r="AA307" s="10" t="str">
        <f>LEFT(Table114[[#This Row],[Location]],4)</f>
        <v>D2-1</v>
      </c>
      <c r="AB307" s="10" t="s">
        <v>28</v>
      </c>
      <c r="AC307" s="48" t="str">
        <f>LEFT(Table114[[#This Row],[Pheno]],4)</f>
        <v>BBGM</v>
      </c>
      <c r="AD307" s="110" t="str">
        <f>LEFT(Table114[[#This Row],[Barcode]],7)</f>
        <v>BBGM004</v>
      </c>
      <c r="AE307" s="3" t="s">
        <v>1895</v>
      </c>
      <c r="AF307" s="47">
        <v>49</v>
      </c>
      <c r="AG307" s="122" t="str">
        <f>IF(Table114[[#This Row],[Barcode]]=".","","1")</f>
        <v>1</v>
      </c>
    </row>
    <row r="308" spans="27:33" x14ac:dyDescent="0.35">
      <c r="AA308" s="10" t="str">
        <f>LEFT(Table114[[#This Row],[Location]],4)</f>
        <v>D2-1</v>
      </c>
      <c r="AB308" s="10" t="s">
        <v>27</v>
      </c>
      <c r="AC308" s="48" t="str">
        <f>LEFT(Table114[[#This Row],[Pheno]],4)</f>
        <v>.</v>
      </c>
      <c r="AD308" s="110" t="str">
        <f>LEFT(Table114[[#This Row],[Barcode]],7)</f>
        <v>.</v>
      </c>
      <c r="AE308" s="3" t="s">
        <v>413</v>
      </c>
      <c r="AF308" s="47"/>
      <c r="AG308" s="122" t="str">
        <f>IF(Table114[[#This Row],[Barcode]]=".","","1")</f>
        <v/>
      </c>
    </row>
    <row r="309" spans="27:33" x14ac:dyDescent="0.35">
      <c r="AA309" s="10" t="str">
        <f>LEFT(Table114[[#This Row],[Location]],4)</f>
        <v>D2-1</v>
      </c>
      <c r="AB309" s="10" t="s">
        <v>26</v>
      </c>
      <c r="AC309" s="48" t="str">
        <f>LEFT(Table114[[#This Row],[Pheno]],4)</f>
        <v>.</v>
      </c>
      <c r="AD309" s="110" t="str">
        <f>LEFT(Table114[[#This Row],[Barcode]],7)</f>
        <v>.</v>
      </c>
      <c r="AE309" s="3" t="s">
        <v>413</v>
      </c>
      <c r="AF309" s="47"/>
      <c r="AG309" s="122" t="str">
        <f>IF(Table114[[#This Row],[Barcode]]=".","","1")</f>
        <v/>
      </c>
    </row>
    <row r="310" spans="27:33" x14ac:dyDescent="0.35">
      <c r="AA310" s="10" t="str">
        <f>LEFT(Table114[[#This Row],[Location]],4)</f>
        <v>D2-1</v>
      </c>
      <c r="AB310" s="10" t="s">
        <v>382</v>
      </c>
      <c r="AC310" s="48" t="str">
        <f>LEFT(Table114[[#This Row],[Pheno]],4)</f>
        <v>.</v>
      </c>
      <c r="AD310" s="110" t="str">
        <f>LEFT(Table114[[#This Row],[Barcode]],7)</f>
        <v>.</v>
      </c>
      <c r="AE310" s="3" t="s">
        <v>413</v>
      </c>
      <c r="AF310" s="47"/>
      <c r="AG310" s="122" t="str">
        <f>IF(Table114[[#This Row],[Barcode]]=".","","1")</f>
        <v/>
      </c>
    </row>
    <row r="311" spans="27:33" x14ac:dyDescent="0.35">
      <c r="AA311" s="10" t="str">
        <f>LEFT(Table114[[#This Row],[Location]],4)</f>
        <v>D2-2</v>
      </c>
      <c r="AB311" s="10" t="s">
        <v>31</v>
      </c>
      <c r="AC311" s="48" t="str">
        <f>LEFT(Table114[[#This Row],[Pheno]],4)</f>
        <v>YZUP</v>
      </c>
      <c r="AD311" s="110" t="str">
        <f>LEFT(Table114[[#This Row],[Barcode]],7)</f>
        <v>YZUP003</v>
      </c>
      <c r="AE311" s="3" t="s">
        <v>2570</v>
      </c>
      <c r="AF311" s="47">
        <v>26</v>
      </c>
      <c r="AG311" s="122" t="str">
        <f>IF(Table114[[#This Row],[Barcode]]=".","","1")</f>
        <v>1</v>
      </c>
    </row>
    <row r="312" spans="27:33" x14ac:dyDescent="0.35">
      <c r="AA312" s="10" t="str">
        <f>LEFT(Table114[[#This Row],[Location]],4)</f>
        <v>D2-2</v>
      </c>
      <c r="AB312" s="10" t="s">
        <v>30</v>
      </c>
      <c r="AC312" s="48" t="str">
        <f>LEFT(Table114[[#This Row],[Pheno]],4)</f>
        <v>OROB</v>
      </c>
      <c r="AD312" s="110" t="str">
        <f>LEFT(Table114[[#This Row],[Barcode]],7)</f>
        <v>OROB054</v>
      </c>
      <c r="AE312" s="3" t="s">
        <v>2531</v>
      </c>
      <c r="AF312" s="47">
        <v>20</v>
      </c>
      <c r="AG312" s="122" t="str">
        <f>IF(Table114[[#This Row],[Barcode]]=".","","1")</f>
        <v>1</v>
      </c>
    </row>
    <row r="313" spans="27:33" x14ac:dyDescent="0.35">
      <c r="AA313" s="10" t="str">
        <f>LEFT(Table114[[#This Row],[Location]],4)</f>
        <v>D2-2</v>
      </c>
      <c r="AB313" s="10" t="s">
        <v>29</v>
      </c>
      <c r="AC313" s="48" t="str">
        <f>LEFT(Table114[[#This Row],[Pheno]],4)</f>
        <v>OROB</v>
      </c>
      <c r="AD313" s="110" t="str">
        <f>LEFT(Table114[[#This Row],[Barcode]],7)</f>
        <v>OROB054</v>
      </c>
      <c r="AE313" s="3" t="s">
        <v>2532</v>
      </c>
      <c r="AF313" s="47">
        <v>3</v>
      </c>
      <c r="AG313" s="122" t="str">
        <f>IF(Table114[[#This Row],[Barcode]]=".","","1")</f>
        <v>1</v>
      </c>
    </row>
    <row r="314" spans="27:33" x14ac:dyDescent="0.35">
      <c r="AA314" s="10" t="str">
        <f>LEFT(Table114[[#This Row],[Location]],4)</f>
        <v>D2-2</v>
      </c>
      <c r="AB314" s="10" t="s">
        <v>379</v>
      </c>
      <c r="AC314" s="48" t="str">
        <f>LEFT(Table114[[#This Row],[Pheno]],4)</f>
        <v>.</v>
      </c>
      <c r="AD314" s="110" t="str">
        <f>LEFT(Table114[[#This Row],[Barcode]],7)</f>
        <v>.</v>
      </c>
      <c r="AE314" s="3" t="s">
        <v>413</v>
      </c>
      <c r="AF314" s="47"/>
      <c r="AG314" s="122" t="str">
        <f>IF(Table114[[#This Row],[Barcode]]=".","","1")</f>
        <v/>
      </c>
    </row>
    <row r="315" spans="27:33" x14ac:dyDescent="0.35">
      <c r="AA315" s="10" t="str">
        <f>LEFT(Table114[[#This Row],[Location]],4)</f>
        <v>D2-3</v>
      </c>
      <c r="AB315" s="10" t="s">
        <v>34</v>
      </c>
      <c r="AC315" s="48" t="str">
        <f>LEFT(Table114[[#This Row],[Pheno]],4)</f>
        <v>BBGM</v>
      </c>
      <c r="AD315" s="110" t="str">
        <f>LEFT(Table114[[#This Row],[Barcode]],7)</f>
        <v>BBGM004</v>
      </c>
      <c r="AE315" s="3" t="s">
        <v>1895</v>
      </c>
      <c r="AF315" s="47">
        <v>6</v>
      </c>
      <c r="AG315" s="122" t="str">
        <f>IF(Table114[[#This Row],[Barcode]]=".","","1")</f>
        <v>1</v>
      </c>
    </row>
    <row r="316" spans="27:33" x14ac:dyDescent="0.35">
      <c r="AA316" s="10" t="str">
        <f>LEFT(Table114[[#This Row],[Location]],4)</f>
        <v>D2-3</v>
      </c>
      <c r="AB316" s="10" t="s">
        <v>33</v>
      </c>
      <c r="AC316" s="48" t="str">
        <f>LEFT(Table114[[#This Row],[Pheno]],4)</f>
        <v>KOIX</v>
      </c>
      <c r="AD316" s="110" t="str">
        <f>LEFT(Table114[[#This Row],[Barcode]],7)</f>
        <v>KOIX007</v>
      </c>
      <c r="AE316" s="3" t="s">
        <v>2301</v>
      </c>
      <c r="AF316" s="47">
        <v>21</v>
      </c>
      <c r="AG316" s="122" t="str">
        <f>IF(Table114[[#This Row],[Barcode]]=".","","1")</f>
        <v>1</v>
      </c>
    </row>
    <row r="317" spans="27:33" x14ac:dyDescent="0.35">
      <c r="AA317" s="10" t="str">
        <f>LEFT(Table114[[#This Row],[Location]],4)</f>
        <v>D2-3</v>
      </c>
      <c r="AB317" s="10" t="s">
        <v>32</v>
      </c>
      <c r="AC317" s="48" t="str">
        <f>LEFT(Table114[[#This Row],[Pheno]],4)</f>
        <v>HAMA</v>
      </c>
      <c r="AD317" s="110" t="str">
        <f>LEFT(Table114[[#This Row],[Barcode]],7)</f>
        <v>HAMA013</v>
      </c>
      <c r="AE317" s="3" t="s">
        <v>2587</v>
      </c>
      <c r="AF317" s="47">
        <v>22</v>
      </c>
      <c r="AG317" s="122" t="str">
        <f>IF(Table114[[#This Row],[Barcode]]=".","","1")</f>
        <v>1</v>
      </c>
    </row>
    <row r="318" spans="27:33" x14ac:dyDescent="0.35">
      <c r="AA318" s="10" t="str">
        <f>LEFT(Table114[[#This Row],[Location]],4)</f>
        <v>D2-3</v>
      </c>
      <c r="AB318" s="10" t="s">
        <v>376</v>
      </c>
      <c r="AC318" s="48" t="str">
        <f>LEFT(Table114[[#This Row],[Pheno]],4)</f>
        <v>.</v>
      </c>
      <c r="AD318" s="110" t="str">
        <f>LEFT(Table114[[#This Row],[Barcode]],7)</f>
        <v>.</v>
      </c>
      <c r="AE318" s="3" t="s">
        <v>413</v>
      </c>
      <c r="AF318" s="47"/>
      <c r="AG318" s="122" t="str">
        <f>IF(Table114[[#This Row],[Barcode]]=".","","1")</f>
        <v/>
      </c>
    </row>
    <row r="319" spans="27:33" x14ac:dyDescent="0.35">
      <c r="AA319" s="10" t="str">
        <f>LEFT(Table114[[#This Row],[Location]],4)</f>
        <v>D2-4</v>
      </c>
      <c r="AB319" s="10" t="s">
        <v>37</v>
      </c>
      <c r="AC319" s="48" t="str">
        <f>LEFT(Table114[[#This Row],[Pheno]],4)</f>
        <v>STRC</v>
      </c>
      <c r="AD319" s="110" t="str">
        <f>LEFT(Table114[[#This Row],[Barcode]],7)</f>
        <v>STRC022</v>
      </c>
      <c r="AE319" s="3" t="s">
        <v>2506</v>
      </c>
      <c r="AF319" s="47">
        <v>3</v>
      </c>
      <c r="AG319" s="122" t="str">
        <f>IF(Table114[[#This Row],[Barcode]]=".","","1")</f>
        <v>1</v>
      </c>
    </row>
    <row r="320" spans="27:33" x14ac:dyDescent="0.35">
      <c r="AA320" s="10" t="str">
        <f>LEFT(Table114[[#This Row],[Location]],4)</f>
        <v>D2-4</v>
      </c>
      <c r="AB320" s="10" t="s">
        <v>36</v>
      </c>
      <c r="AC320" s="48" t="str">
        <f>LEFT(Table114[[#This Row],[Pheno]],4)</f>
        <v>BHZD</v>
      </c>
      <c r="AD320" s="110" t="str">
        <f>LEFT(Table114[[#This Row],[Barcode]],7)</f>
        <v>BHZD002</v>
      </c>
      <c r="AE320" s="3" t="s">
        <v>2581</v>
      </c>
      <c r="AF320" s="47">
        <v>20</v>
      </c>
      <c r="AG320" s="122" t="str">
        <f>IF(Table114[[#This Row],[Barcode]]=".","","1")</f>
        <v>1</v>
      </c>
    </row>
    <row r="321" spans="27:33" x14ac:dyDescent="0.35">
      <c r="AA321" s="10" t="str">
        <f>LEFT(Table114[[#This Row],[Location]],4)</f>
        <v>D2-4</v>
      </c>
      <c r="AB321" s="10" t="s">
        <v>35</v>
      </c>
      <c r="AC321" s="48" t="str">
        <f>LEFT(Table114[[#This Row],[Pheno]],4)</f>
        <v>YZUP</v>
      </c>
      <c r="AD321" s="110" t="str">
        <f>LEFT(Table114[[#This Row],[Barcode]],7)</f>
        <v>YZUP003</v>
      </c>
      <c r="AE321" s="3" t="s">
        <v>2570</v>
      </c>
      <c r="AF321" s="47">
        <v>26</v>
      </c>
      <c r="AG321" s="122" t="str">
        <f>IF(Table114[[#This Row],[Barcode]]=".","","1")</f>
        <v>1</v>
      </c>
    </row>
    <row r="322" spans="27:33" x14ac:dyDescent="0.35">
      <c r="AA322" s="10" t="str">
        <f>LEFT(Table114[[#This Row],[Location]],4)</f>
        <v>D2-4</v>
      </c>
      <c r="AB322" s="10" t="s">
        <v>373</v>
      </c>
      <c r="AC322" s="48" t="str">
        <f>LEFT(Table114[[#This Row],[Pheno]],4)</f>
        <v>.</v>
      </c>
      <c r="AD322" s="110" t="str">
        <f>LEFT(Table114[[#This Row],[Barcode]],7)</f>
        <v>.</v>
      </c>
      <c r="AE322" s="3" t="s">
        <v>413</v>
      </c>
      <c r="AF322" s="47"/>
      <c r="AG322" s="122" t="str">
        <f>IF(Table114[[#This Row],[Barcode]]=".","","1")</f>
        <v/>
      </c>
    </row>
    <row r="323" spans="27:33" x14ac:dyDescent="0.35">
      <c r="AA323" s="10" t="str">
        <f>LEFT(Table114[[#This Row],[Location]],4)</f>
        <v>D2-5</v>
      </c>
      <c r="AB323" s="10" t="s">
        <v>40</v>
      </c>
      <c r="AC323" s="48" t="str">
        <f>LEFT(Table114[[#This Row],[Pheno]],4)</f>
        <v>HAMA</v>
      </c>
      <c r="AD323" s="110" t="str">
        <f>LEFT(Table114[[#This Row],[Barcode]],7)</f>
        <v>HAMA013</v>
      </c>
      <c r="AE323" s="3" t="s">
        <v>2587</v>
      </c>
      <c r="AF323" s="47">
        <v>49</v>
      </c>
      <c r="AG323" s="122" t="str">
        <f>IF(Table114[[#This Row],[Barcode]]=".","","1")</f>
        <v>1</v>
      </c>
    </row>
    <row r="324" spans="27:33" x14ac:dyDescent="0.35">
      <c r="AA324" s="10" t="str">
        <f>LEFT(Table114[[#This Row],[Location]],4)</f>
        <v>D2-5</v>
      </c>
      <c r="AB324" s="10" t="s">
        <v>39</v>
      </c>
      <c r="AC324" s="48" t="str">
        <f>LEFT(Table114[[#This Row],[Pheno]],4)</f>
        <v>.</v>
      </c>
      <c r="AD324" s="110" t="str">
        <f>LEFT(Table114[[#This Row],[Barcode]],7)</f>
        <v>.</v>
      </c>
      <c r="AE324" s="3" t="s">
        <v>413</v>
      </c>
      <c r="AF324" s="47"/>
      <c r="AG324" s="122" t="str">
        <f>IF(Table114[[#This Row],[Barcode]]=".","","1")</f>
        <v/>
      </c>
    </row>
    <row r="325" spans="27:33" x14ac:dyDescent="0.35">
      <c r="AA325" s="10" t="str">
        <f>LEFT(Table114[[#This Row],[Location]],4)</f>
        <v>D2-5</v>
      </c>
      <c r="AB325" s="10" t="s">
        <v>38</v>
      </c>
      <c r="AC325" s="48" t="str">
        <f>LEFT(Table114[[#This Row],[Pheno]],4)</f>
        <v>.</v>
      </c>
      <c r="AD325" s="110" t="str">
        <f>LEFT(Table114[[#This Row],[Barcode]],7)</f>
        <v>.</v>
      </c>
      <c r="AE325" s="3" t="s">
        <v>413</v>
      </c>
      <c r="AF325" s="47"/>
      <c r="AG325" s="122" t="str">
        <f>IF(Table114[[#This Row],[Barcode]]=".","","1")</f>
        <v/>
      </c>
    </row>
    <row r="326" spans="27:33" x14ac:dyDescent="0.35">
      <c r="AA326" s="10" t="str">
        <f>LEFT(Table114[[#This Row],[Location]],4)</f>
        <v>D2-5</v>
      </c>
      <c r="AB326" s="10" t="s">
        <v>370</v>
      </c>
      <c r="AC326" s="48" t="str">
        <f>LEFT(Table114[[#This Row],[Pheno]],4)</f>
        <v>.</v>
      </c>
      <c r="AD326" s="110" t="str">
        <f>LEFT(Table114[[#This Row],[Barcode]],7)</f>
        <v>.</v>
      </c>
      <c r="AE326" s="3" t="s">
        <v>413</v>
      </c>
      <c r="AF326" s="47"/>
      <c r="AG326" s="122" t="str">
        <f>IF(Table114[[#This Row],[Barcode]]=".","","1")</f>
        <v/>
      </c>
    </row>
    <row r="327" spans="27:33" x14ac:dyDescent="0.35">
      <c r="AA327" s="10" t="str">
        <f>LEFT(Table114[[#This Row],[Location]],4)</f>
        <v>D2-6</v>
      </c>
      <c r="AB327" s="10" t="s">
        <v>43</v>
      </c>
      <c r="AC327" s="48" t="str">
        <f>LEFT(Table114[[#This Row],[Pheno]],4)</f>
        <v>KOKO</v>
      </c>
      <c r="AD327" s="110" t="str">
        <f>LEFT(Table114[[#This Row],[Barcode]],7)</f>
        <v>KOKO012</v>
      </c>
      <c r="AE327" s="3" t="s">
        <v>2279</v>
      </c>
      <c r="AF327" s="47">
        <v>9</v>
      </c>
      <c r="AG327" s="122" t="str">
        <f>IF(Table114[[#This Row],[Barcode]]=".","","1")</f>
        <v>1</v>
      </c>
    </row>
    <row r="328" spans="27:33" x14ac:dyDescent="0.35">
      <c r="AA328" s="10" t="str">
        <f>LEFT(Table114[[#This Row],[Location]],4)</f>
        <v>D2-6</v>
      </c>
      <c r="AB328" s="10" t="s">
        <v>42</v>
      </c>
      <c r="AC328" s="48" t="str">
        <f>LEFT(Table114[[#This Row],[Pheno]],4)</f>
        <v>HTWV</v>
      </c>
      <c r="AD328" s="110" t="str">
        <f>LEFT(Table114[[#This Row],[Barcode]],7)</f>
        <v>HTWV003</v>
      </c>
      <c r="AE328" s="3" t="s">
        <v>2571</v>
      </c>
      <c r="AF328" s="47">
        <v>38</v>
      </c>
      <c r="AG328" s="122" t="str">
        <f>IF(Table114[[#This Row],[Barcode]]=".","","1")</f>
        <v>1</v>
      </c>
    </row>
    <row r="329" spans="27:33" x14ac:dyDescent="0.35">
      <c r="AA329" s="10" t="str">
        <f>LEFT(Table114[[#This Row],[Location]],4)</f>
        <v>D2-6</v>
      </c>
      <c r="AB329" s="10" t="s">
        <v>41</v>
      </c>
      <c r="AC329" s="48" t="str">
        <f>LEFT(Table114[[#This Row],[Pheno]],4)</f>
        <v>.</v>
      </c>
      <c r="AD329" s="110" t="str">
        <f>LEFT(Table114[[#This Row],[Barcode]],7)</f>
        <v>.</v>
      </c>
      <c r="AE329" s="3" t="s">
        <v>413</v>
      </c>
      <c r="AF329" s="47"/>
      <c r="AG329" s="122" t="str">
        <f>IF(Table114[[#This Row],[Barcode]]=".","","1")</f>
        <v/>
      </c>
    </row>
    <row r="330" spans="27:33" x14ac:dyDescent="0.35">
      <c r="AA330" s="10" t="str">
        <f>LEFT(Table114[[#This Row],[Location]],4)</f>
        <v>D2-6</v>
      </c>
      <c r="AB330" s="10" t="s">
        <v>367</v>
      </c>
      <c r="AC330" s="48" t="str">
        <f>LEFT(Table114[[#This Row],[Pheno]],4)</f>
        <v>.</v>
      </c>
      <c r="AD330" s="110" t="str">
        <f>LEFT(Table114[[#This Row],[Barcode]],7)</f>
        <v>.</v>
      </c>
      <c r="AE330" s="3" t="s">
        <v>413</v>
      </c>
      <c r="AF330" s="47"/>
      <c r="AG330" s="122" t="str">
        <f>IF(Table114[[#This Row],[Barcode]]=".","","1")</f>
        <v/>
      </c>
    </row>
    <row r="331" spans="27:33" x14ac:dyDescent="0.35">
      <c r="AA331" s="10" t="str">
        <f>LEFT(Table114[[#This Row],[Location]],4)</f>
        <v>D2-7</v>
      </c>
      <c r="AB331" s="10" t="s">
        <v>46</v>
      </c>
      <c r="AC331" s="48" t="str">
        <f>LEFT(Table114[[#This Row],[Pheno]],4)</f>
        <v>SUNL</v>
      </c>
      <c r="AD331" s="110" t="str">
        <f>LEFT(Table114[[#This Row],[Barcode]],7)</f>
        <v>SUNL006</v>
      </c>
      <c r="AE331" s="3" t="s">
        <v>2513</v>
      </c>
      <c r="AF331" s="47">
        <v>4</v>
      </c>
      <c r="AG331" s="122" t="str">
        <f>IF(Table114[[#This Row],[Barcode]]=".","","1")</f>
        <v>1</v>
      </c>
    </row>
    <row r="332" spans="27:33" x14ac:dyDescent="0.35">
      <c r="AA332" s="10" t="str">
        <f>LEFT(Table114[[#This Row],[Location]],4)</f>
        <v>D2-7</v>
      </c>
      <c r="AB332" s="10" t="s">
        <v>45</v>
      </c>
      <c r="AC332" s="48" t="str">
        <f>LEFT(Table114[[#This Row],[Pheno]],4)</f>
        <v>DD22</v>
      </c>
      <c r="AD332" s="110" t="str">
        <f>LEFT(Table114[[#This Row],[Barcode]],7)</f>
        <v>DD22005</v>
      </c>
      <c r="AE332" s="3" t="s">
        <v>2304</v>
      </c>
      <c r="AF332" s="47">
        <v>22</v>
      </c>
      <c r="AG332" s="122" t="str">
        <f>IF(Table114[[#This Row],[Barcode]]=".","","1")</f>
        <v>1</v>
      </c>
    </row>
    <row r="333" spans="27:33" x14ac:dyDescent="0.35">
      <c r="AA333" s="10" t="str">
        <f>LEFT(Table114[[#This Row],[Location]],4)</f>
        <v>D2-7</v>
      </c>
      <c r="AB333" s="10" t="s">
        <v>44</v>
      </c>
      <c r="AC333" s="48" t="str">
        <f>LEFT(Table114[[#This Row],[Pheno]],4)</f>
        <v>KOKO</v>
      </c>
      <c r="AD333" s="110" t="str">
        <f>LEFT(Table114[[#This Row],[Barcode]],7)</f>
        <v>KOKO012</v>
      </c>
      <c r="AE333" s="3" t="s">
        <v>2279</v>
      </c>
      <c r="AF333" s="47">
        <v>21</v>
      </c>
      <c r="AG333" s="122" t="str">
        <f>IF(Table114[[#This Row],[Barcode]]=".","","1")</f>
        <v>1</v>
      </c>
    </row>
    <row r="334" spans="27:33" x14ac:dyDescent="0.35">
      <c r="AA334" s="10" t="str">
        <f>LEFT(Table114[[#This Row],[Location]],4)</f>
        <v>D2-7</v>
      </c>
      <c r="AB334" s="10" t="s">
        <v>364</v>
      </c>
      <c r="AC334" s="48" t="str">
        <f>LEFT(Table114[[#This Row],[Pheno]],4)</f>
        <v>.</v>
      </c>
      <c r="AD334" s="110" t="str">
        <f>LEFT(Table114[[#This Row],[Barcode]],7)</f>
        <v>.</v>
      </c>
      <c r="AE334" s="3" t="s">
        <v>413</v>
      </c>
      <c r="AF334" s="47"/>
      <c r="AG334" s="122" t="str">
        <f>IF(Table114[[#This Row],[Barcode]]=".","","1")</f>
        <v/>
      </c>
    </row>
    <row r="335" spans="27:33" x14ac:dyDescent="0.35">
      <c r="AA335" s="10" t="str">
        <f>LEFT(Table114[[#This Row],[Location]],4)</f>
        <v>D3-1</v>
      </c>
      <c r="AB335" s="10" t="s">
        <v>49</v>
      </c>
      <c r="AC335" s="48" t="str">
        <f>LEFT(Table114[[#This Row],[Pheno]],4)</f>
        <v>HTWV</v>
      </c>
      <c r="AD335" s="110" t="str">
        <f>LEFT(Table114[[#This Row],[Barcode]],7)</f>
        <v>HTWV003</v>
      </c>
      <c r="AE335" s="3" t="s">
        <v>2554</v>
      </c>
      <c r="AF335" s="47">
        <v>44</v>
      </c>
      <c r="AG335" s="122" t="str">
        <f>IF(Table114[[#This Row],[Barcode]]=".","","1")</f>
        <v>1</v>
      </c>
    </row>
    <row r="336" spans="27:33" x14ac:dyDescent="0.35">
      <c r="AA336" s="10" t="str">
        <f>LEFT(Table114[[#This Row],[Location]],4)</f>
        <v>D3-1</v>
      </c>
      <c r="AB336" s="10" t="s">
        <v>48</v>
      </c>
      <c r="AC336" s="48" t="str">
        <f>LEFT(Table114[[#This Row],[Pheno]],4)</f>
        <v>HTWV</v>
      </c>
      <c r="AD336" s="110" t="str">
        <f>LEFT(Table114[[#This Row],[Barcode]],7)</f>
        <v>HTWV003</v>
      </c>
      <c r="AE336" s="3" t="s">
        <v>2553</v>
      </c>
      <c r="AF336" s="47">
        <v>5</v>
      </c>
      <c r="AG336" s="122" t="str">
        <f>IF(Table114[[#This Row],[Barcode]]=".","","1")</f>
        <v>1</v>
      </c>
    </row>
    <row r="337" spans="27:33" x14ac:dyDescent="0.35">
      <c r="AA337" s="10" t="str">
        <f>LEFT(Table114[[#This Row],[Location]],4)</f>
        <v>D3-1</v>
      </c>
      <c r="AB337" s="10" t="s">
        <v>47</v>
      </c>
      <c r="AC337" s="48" t="str">
        <f>LEFT(Table114[[#This Row],[Pheno]],4)</f>
        <v>.</v>
      </c>
      <c r="AD337" s="110" t="str">
        <f>LEFT(Table114[[#This Row],[Barcode]],7)</f>
        <v>.</v>
      </c>
      <c r="AE337" s="3" t="s">
        <v>413</v>
      </c>
      <c r="AF337" s="47"/>
      <c r="AG337" s="122" t="str">
        <f>IF(Table114[[#This Row],[Barcode]]=".","","1")</f>
        <v/>
      </c>
    </row>
    <row r="338" spans="27:33" x14ac:dyDescent="0.35">
      <c r="AA338" s="10" t="str">
        <f>LEFT(Table114[[#This Row],[Location]],4)</f>
        <v>D3-1</v>
      </c>
      <c r="AB338" s="10" t="s">
        <v>403</v>
      </c>
      <c r="AC338" s="48" t="str">
        <f>LEFT(Table114[[#This Row],[Pheno]],4)</f>
        <v>.</v>
      </c>
      <c r="AD338" s="110" t="str">
        <f>LEFT(Table114[[#This Row],[Barcode]],7)</f>
        <v>.</v>
      </c>
      <c r="AE338" s="3" t="s">
        <v>413</v>
      </c>
      <c r="AF338" s="47"/>
      <c r="AG338" s="122" t="str">
        <f>IF(Table114[[#This Row],[Barcode]]=".","","1")</f>
        <v/>
      </c>
    </row>
    <row r="339" spans="27:33" x14ac:dyDescent="0.35">
      <c r="AA339" s="10" t="str">
        <f>LEFT(Table114[[#This Row],[Location]],4)</f>
        <v>D3-2</v>
      </c>
      <c r="AB339" s="10" t="s">
        <v>52</v>
      </c>
      <c r="AC339" s="48" t="str">
        <f>LEFT(Table114[[#This Row],[Pheno]],4)</f>
        <v>KOIX</v>
      </c>
      <c r="AD339" s="110" t="str">
        <f>LEFT(Table114[[#This Row],[Barcode]],7)</f>
        <v>KOIX007</v>
      </c>
      <c r="AE339" s="3" t="s">
        <v>2302</v>
      </c>
      <c r="AF339" s="47">
        <v>18</v>
      </c>
      <c r="AG339" s="122" t="str">
        <f>IF(Table114[[#This Row],[Barcode]]=".","","1")</f>
        <v>1</v>
      </c>
    </row>
    <row r="340" spans="27:33" x14ac:dyDescent="0.35">
      <c r="AA340" s="10" t="str">
        <f>LEFT(Table114[[#This Row],[Location]],4)</f>
        <v>D3-2</v>
      </c>
      <c r="AB340" s="10" t="s">
        <v>51</v>
      </c>
      <c r="AC340" s="48" t="str">
        <f>LEFT(Table114[[#This Row],[Pheno]],4)</f>
        <v>YZUP</v>
      </c>
      <c r="AD340" s="110" t="str">
        <f>LEFT(Table114[[#This Row],[Barcode]],7)</f>
        <v>YZUP003</v>
      </c>
      <c r="AE340" s="3" t="s">
        <v>2576</v>
      </c>
      <c r="AF340" s="47">
        <v>13</v>
      </c>
      <c r="AG340" s="122" t="str">
        <f>IF(Table114[[#This Row],[Barcode]]=".","","1")</f>
        <v>1</v>
      </c>
    </row>
    <row r="341" spans="27:33" x14ac:dyDescent="0.35">
      <c r="AA341" s="10" t="str">
        <f>LEFT(Table114[[#This Row],[Location]],4)</f>
        <v>D3-2</v>
      </c>
      <c r="AB341" s="10" t="s">
        <v>50</v>
      </c>
      <c r="AC341" s="48" t="str">
        <f>LEFT(Table114[[#This Row],[Pheno]],4)</f>
        <v>BBGM</v>
      </c>
      <c r="AD341" s="110" t="str">
        <f>LEFT(Table114[[#This Row],[Barcode]],7)</f>
        <v>BBGM004</v>
      </c>
      <c r="AE341" s="3" t="s">
        <v>1894</v>
      </c>
      <c r="AF341" s="47">
        <v>18</v>
      </c>
      <c r="AG341" s="122" t="str">
        <f>IF(Table114[[#This Row],[Barcode]]=".","","1")</f>
        <v>1</v>
      </c>
    </row>
    <row r="342" spans="27:33" x14ac:dyDescent="0.35">
      <c r="AA342" s="10" t="str">
        <f>LEFT(Table114[[#This Row],[Location]],4)</f>
        <v>D3-2</v>
      </c>
      <c r="AB342" s="10" t="s">
        <v>400</v>
      </c>
      <c r="AC342" s="48" t="str">
        <f>LEFT(Table114[[#This Row],[Pheno]],4)</f>
        <v>.</v>
      </c>
      <c r="AD342" s="110" t="str">
        <f>LEFT(Table114[[#This Row],[Barcode]],7)</f>
        <v>.</v>
      </c>
      <c r="AE342" s="3" t="s">
        <v>413</v>
      </c>
      <c r="AF342" s="47"/>
      <c r="AG342" s="122" t="str">
        <f>IF(Table114[[#This Row],[Barcode]]=".","","1")</f>
        <v/>
      </c>
    </row>
    <row r="343" spans="27:33" x14ac:dyDescent="0.35">
      <c r="AA343" s="10" t="str">
        <f>LEFT(Table114[[#This Row],[Location]],4)</f>
        <v>D3-3</v>
      </c>
      <c r="AB343" s="10" t="s">
        <v>55</v>
      </c>
      <c r="AC343" s="48" t="str">
        <f>LEFT(Table114[[#This Row],[Pheno]],4)</f>
        <v>BBGM</v>
      </c>
      <c r="AD343" s="110" t="str">
        <f>LEFT(Table114[[#This Row],[Barcode]],7)</f>
        <v>BBGM004</v>
      </c>
      <c r="AE343" s="3" t="s">
        <v>1896</v>
      </c>
      <c r="AF343" s="47">
        <v>15</v>
      </c>
      <c r="AG343" s="122" t="str">
        <f>IF(Table114[[#This Row],[Barcode]]=".","","1")</f>
        <v>1</v>
      </c>
    </row>
    <row r="344" spans="27:33" x14ac:dyDescent="0.35">
      <c r="AA344" s="10" t="str">
        <f>LEFT(Table114[[#This Row],[Location]],4)</f>
        <v>D3-3</v>
      </c>
      <c r="AB344" s="10" t="s">
        <v>54</v>
      </c>
      <c r="AC344" s="48" t="str">
        <f>LEFT(Table114[[#This Row],[Pheno]],4)</f>
        <v>HTWV</v>
      </c>
      <c r="AD344" s="110" t="str">
        <f>LEFT(Table114[[#This Row],[Barcode]],7)</f>
        <v>HTWV003</v>
      </c>
      <c r="AE344" s="3" t="s">
        <v>2553</v>
      </c>
      <c r="AF344" s="47">
        <v>34</v>
      </c>
      <c r="AG344" s="122" t="str">
        <f>IF(Table114[[#This Row],[Barcode]]=".","","1")</f>
        <v>1</v>
      </c>
    </row>
    <row r="345" spans="27:33" x14ac:dyDescent="0.35">
      <c r="AA345" s="10" t="str">
        <f>LEFT(Table114[[#This Row],[Location]],4)</f>
        <v>D3-3</v>
      </c>
      <c r="AB345" s="10" t="s">
        <v>53</v>
      </c>
      <c r="AC345" s="48" t="str">
        <f>LEFT(Table114[[#This Row],[Pheno]],4)</f>
        <v>.</v>
      </c>
      <c r="AD345" s="110" t="str">
        <f>LEFT(Table114[[#This Row],[Barcode]],7)</f>
        <v>.</v>
      </c>
      <c r="AE345" s="3" t="s">
        <v>413</v>
      </c>
      <c r="AF345" s="47"/>
      <c r="AG345" s="122" t="str">
        <f>IF(Table114[[#This Row],[Barcode]]=".","","1")</f>
        <v/>
      </c>
    </row>
    <row r="346" spans="27:33" x14ac:dyDescent="0.35">
      <c r="AA346" s="10" t="str">
        <f>LEFT(Table114[[#This Row],[Location]],4)</f>
        <v>D3-3</v>
      </c>
      <c r="AB346" s="10" t="s">
        <v>397</v>
      </c>
      <c r="AC346" s="48" t="str">
        <f>LEFT(Table114[[#This Row],[Pheno]],4)</f>
        <v>.</v>
      </c>
      <c r="AD346" s="110" t="str">
        <f>LEFT(Table114[[#This Row],[Barcode]],7)</f>
        <v>.</v>
      </c>
      <c r="AE346" s="3" t="s">
        <v>413</v>
      </c>
      <c r="AF346" s="47"/>
      <c r="AG346" s="122" t="str">
        <f>IF(Table114[[#This Row],[Barcode]]=".","","1")</f>
        <v/>
      </c>
    </row>
    <row r="347" spans="27:33" x14ac:dyDescent="0.35">
      <c r="AA347" s="10" t="str">
        <f>LEFT(Table114[[#This Row],[Location]],4)</f>
        <v>D3-4</v>
      </c>
      <c r="AB347" s="10" t="s">
        <v>58</v>
      </c>
      <c r="AC347" s="48" t="str">
        <f>LEFT(Table114[[#This Row],[Pheno]],4)</f>
        <v>YZUP</v>
      </c>
      <c r="AD347" s="110" t="str">
        <f>LEFT(Table114[[#This Row],[Barcode]],7)</f>
        <v>YZUP003</v>
      </c>
      <c r="AE347" s="3" t="s">
        <v>2577</v>
      </c>
      <c r="AF347" s="47">
        <v>26</v>
      </c>
      <c r="AG347" s="122" t="str">
        <f>IF(Table114[[#This Row],[Barcode]]=".","","1")</f>
        <v>1</v>
      </c>
    </row>
    <row r="348" spans="27:33" x14ac:dyDescent="0.35">
      <c r="AA348" s="10" t="str">
        <f>LEFT(Table114[[#This Row],[Location]],4)</f>
        <v>D3-4</v>
      </c>
      <c r="AB348" s="10" t="s">
        <v>57</v>
      </c>
      <c r="AC348" s="48" t="str">
        <f>LEFT(Table114[[#This Row],[Pheno]],4)</f>
        <v>SUNL</v>
      </c>
      <c r="AD348" s="110" t="str">
        <f>LEFT(Table114[[#This Row],[Barcode]],7)</f>
        <v>SUNL006</v>
      </c>
      <c r="AE348" s="3" t="s">
        <v>2590</v>
      </c>
      <c r="AF348" s="47">
        <v>19</v>
      </c>
      <c r="AG348" s="122" t="str">
        <f>IF(Table114[[#This Row],[Barcode]]=".","","1")</f>
        <v>1</v>
      </c>
    </row>
    <row r="349" spans="27:33" x14ac:dyDescent="0.35">
      <c r="AA349" s="10" t="str">
        <f>LEFT(Table114[[#This Row],[Location]],4)</f>
        <v>D3-4</v>
      </c>
      <c r="AB349" s="10" t="s">
        <v>56</v>
      </c>
      <c r="AC349" s="48" t="str">
        <f>LEFT(Table114[[#This Row],[Pheno]],4)</f>
        <v>KOIX</v>
      </c>
      <c r="AD349" s="110" t="str">
        <f>LEFT(Table114[[#This Row],[Barcode]],7)</f>
        <v>KOIX007</v>
      </c>
      <c r="AE349" s="3" t="s">
        <v>2302</v>
      </c>
      <c r="AF349" s="47">
        <v>4</v>
      </c>
      <c r="AG349" s="122" t="str">
        <f>IF(Table114[[#This Row],[Barcode]]=".","","1")</f>
        <v>1</v>
      </c>
    </row>
    <row r="350" spans="27:33" x14ac:dyDescent="0.35">
      <c r="AA350" s="10" t="str">
        <f>LEFT(Table114[[#This Row],[Location]],4)</f>
        <v>D3-4</v>
      </c>
      <c r="AB350" s="10" t="s">
        <v>394</v>
      </c>
      <c r="AC350" s="48" t="str">
        <f>LEFT(Table114[[#This Row],[Pheno]],4)</f>
        <v>.</v>
      </c>
      <c r="AD350" s="110" t="str">
        <f>LEFT(Table114[[#This Row],[Barcode]],7)</f>
        <v>.</v>
      </c>
      <c r="AE350" s="3" t="s">
        <v>413</v>
      </c>
      <c r="AF350" s="47"/>
      <c r="AG350" s="122" t="str">
        <f>IF(Table114[[#This Row],[Barcode]]=".","","1")</f>
        <v/>
      </c>
    </row>
    <row r="351" spans="27:33" x14ac:dyDescent="0.35">
      <c r="AA351" s="10" t="str">
        <f>LEFT(Table114[[#This Row],[Location]],4)</f>
        <v>D3-5</v>
      </c>
      <c r="AB351" s="10" t="s">
        <v>61</v>
      </c>
      <c r="AC351" s="48" t="str">
        <f>LEFT(Table114[[#This Row],[Pheno]],4)</f>
        <v>KOKO</v>
      </c>
      <c r="AD351" s="110" t="str">
        <f>LEFT(Table114[[#This Row],[Barcode]],7)</f>
        <v>KOKO012</v>
      </c>
      <c r="AE351" s="3" t="s">
        <v>2539</v>
      </c>
      <c r="AF351" s="47">
        <v>10</v>
      </c>
      <c r="AG351" s="122" t="str">
        <f>IF(Table114[[#This Row],[Barcode]]=".","","1")</f>
        <v>1</v>
      </c>
    </row>
    <row r="352" spans="27:33" x14ac:dyDescent="0.35">
      <c r="AA352" s="10" t="str">
        <f>LEFT(Table114[[#This Row],[Location]],4)</f>
        <v>D3-5</v>
      </c>
      <c r="AB352" s="10" t="s">
        <v>60</v>
      </c>
      <c r="AC352" s="48" t="str">
        <f>LEFT(Table114[[#This Row],[Pheno]],4)</f>
        <v>KOKO</v>
      </c>
      <c r="AD352" s="110" t="str">
        <f>LEFT(Table114[[#This Row],[Barcode]],7)</f>
        <v>KOKO012</v>
      </c>
      <c r="AE352" s="9" t="s">
        <v>2278</v>
      </c>
      <c r="AF352" s="47">
        <v>39</v>
      </c>
      <c r="AG352" s="122" t="str">
        <f>IF(Table114[[#This Row],[Barcode]]=".","","1")</f>
        <v>1</v>
      </c>
    </row>
    <row r="353" spans="27:33" x14ac:dyDescent="0.35">
      <c r="AA353" s="10" t="str">
        <f>LEFT(Table114[[#This Row],[Location]],4)</f>
        <v>D3-5</v>
      </c>
      <c r="AB353" s="10" t="s">
        <v>59</v>
      </c>
      <c r="AC353" s="48" t="str">
        <f>LEFT(Table114[[#This Row],[Pheno]],4)</f>
        <v>.</v>
      </c>
      <c r="AD353" s="110" t="str">
        <f>LEFT(Table114[[#This Row],[Barcode]],7)</f>
        <v>.</v>
      </c>
      <c r="AE353" s="3" t="s">
        <v>413</v>
      </c>
      <c r="AF353" s="47"/>
      <c r="AG353" s="122" t="str">
        <f>IF(Table114[[#This Row],[Barcode]]=".","","1")</f>
        <v/>
      </c>
    </row>
    <row r="354" spans="27:33" x14ac:dyDescent="0.35">
      <c r="AA354" s="10" t="str">
        <f>LEFT(Table114[[#This Row],[Location]],4)</f>
        <v>D3-5</v>
      </c>
      <c r="AB354" s="10" t="s">
        <v>391</v>
      </c>
      <c r="AC354" s="48" t="str">
        <f>LEFT(Table114[[#This Row],[Pheno]],4)</f>
        <v>.</v>
      </c>
      <c r="AD354" s="110" t="str">
        <f>LEFT(Table114[[#This Row],[Barcode]],7)</f>
        <v>.</v>
      </c>
      <c r="AE354" s="3" t="s">
        <v>413</v>
      </c>
      <c r="AF354" s="47"/>
      <c r="AG354" s="122" t="str">
        <f>IF(Table114[[#This Row],[Barcode]]=".","","1")</f>
        <v/>
      </c>
    </row>
    <row r="355" spans="27:33" x14ac:dyDescent="0.35">
      <c r="AA355" s="10" t="str">
        <f>LEFT(Table114[[#This Row],[Location]],4)</f>
        <v>D3-6</v>
      </c>
      <c r="AB355" s="10" t="s">
        <v>64</v>
      </c>
      <c r="AC355" s="48" t="str">
        <f>LEFT(Table114[[#This Row],[Pheno]],4)</f>
        <v>KOIX</v>
      </c>
      <c r="AD355" s="110" t="str">
        <f>LEFT(Table114[[#This Row],[Barcode]],7)</f>
        <v>KOIX007</v>
      </c>
      <c r="AE355" s="3" t="s">
        <v>2287</v>
      </c>
      <c r="AF355" s="47">
        <v>12</v>
      </c>
      <c r="AG355" s="122" t="str">
        <f>IF(Table114[[#This Row],[Barcode]]=".","","1")</f>
        <v>1</v>
      </c>
    </row>
    <row r="356" spans="27:33" x14ac:dyDescent="0.35">
      <c r="AA356" s="10" t="str">
        <f>LEFT(Table114[[#This Row],[Location]],4)</f>
        <v>D3-6</v>
      </c>
      <c r="AB356" s="10" t="s">
        <v>63</v>
      </c>
      <c r="AC356" s="48" t="str">
        <f>LEFT(Table114[[#This Row],[Pheno]],4)</f>
        <v>KOKO</v>
      </c>
      <c r="AD356" s="110" t="str">
        <f>LEFT(Table114[[#This Row],[Barcode]],7)</f>
        <v>KOKO012</v>
      </c>
      <c r="AE356" s="3" t="s">
        <v>2539</v>
      </c>
      <c r="AF356" s="47">
        <v>37</v>
      </c>
      <c r="AG356" s="122" t="str">
        <f>IF(Table114[[#This Row],[Barcode]]=".","","1")</f>
        <v>1</v>
      </c>
    </row>
    <row r="357" spans="27:33" x14ac:dyDescent="0.35">
      <c r="AA357" s="10" t="str">
        <f>LEFT(Table114[[#This Row],[Location]],4)</f>
        <v>D3-6</v>
      </c>
      <c r="AB357" s="10" t="s">
        <v>62</v>
      </c>
      <c r="AC357" s="48" t="str">
        <f>LEFT(Table114[[#This Row],[Pheno]],4)</f>
        <v>.</v>
      </c>
      <c r="AD357" s="110" t="str">
        <f>LEFT(Table114[[#This Row],[Barcode]],7)</f>
        <v>.</v>
      </c>
      <c r="AE357" s="3" t="s">
        <v>413</v>
      </c>
      <c r="AF357" s="47"/>
      <c r="AG357" s="122" t="str">
        <f>IF(Table114[[#This Row],[Barcode]]=".","","1")</f>
        <v/>
      </c>
    </row>
    <row r="358" spans="27:33" x14ac:dyDescent="0.35">
      <c r="AA358" s="10" t="str">
        <f>LEFT(Table114[[#This Row],[Location]],4)</f>
        <v>D3-6</v>
      </c>
      <c r="AB358" s="10" t="s">
        <v>388</v>
      </c>
      <c r="AC358" s="48" t="str">
        <f>LEFT(Table114[[#This Row],[Pheno]],4)</f>
        <v>.</v>
      </c>
      <c r="AD358" s="110" t="str">
        <f>LEFT(Table114[[#This Row],[Barcode]],7)</f>
        <v>.</v>
      </c>
      <c r="AE358" s="3" t="s">
        <v>413</v>
      </c>
      <c r="AF358" s="47"/>
      <c r="AG358" s="122" t="str">
        <f>IF(Table114[[#This Row],[Barcode]]=".","","1")</f>
        <v/>
      </c>
    </row>
    <row r="359" spans="27:33" x14ac:dyDescent="0.35">
      <c r="AA359" s="10" t="str">
        <f>LEFT(Table114[[#This Row],[Location]],4)</f>
        <v>D3-7</v>
      </c>
      <c r="AB359" s="10" t="s">
        <v>67</v>
      </c>
      <c r="AC359" s="48" t="str">
        <f>LEFT(Table114[[#This Row],[Pheno]],4)</f>
        <v>HTWV</v>
      </c>
      <c r="AD359" s="110" t="str">
        <f>LEFT(Table114[[#This Row],[Barcode]],7)</f>
        <v>HTWV003</v>
      </c>
      <c r="AE359" s="3" t="s">
        <v>2571</v>
      </c>
      <c r="AF359" s="47">
        <v>3</v>
      </c>
      <c r="AG359" s="122" t="str">
        <f>IF(Table114[[#This Row],[Barcode]]=".","","1")</f>
        <v>1</v>
      </c>
    </row>
    <row r="360" spans="27:33" x14ac:dyDescent="0.35">
      <c r="AA360" s="10" t="str">
        <f>LEFT(Table114[[#This Row],[Location]],4)</f>
        <v>D3-7</v>
      </c>
      <c r="AB360" s="10" t="s">
        <v>66</v>
      </c>
      <c r="AC360" s="48" t="str">
        <f>LEFT(Table114[[#This Row],[Pheno]],4)</f>
        <v>SUNL</v>
      </c>
      <c r="AD360" s="110" t="str">
        <f>LEFT(Table114[[#This Row],[Barcode]],7)</f>
        <v>SUNL006</v>
      </c>
      <c r="AE360" s="3" t="s">
        <v>2512</v>
      </c>
      <c r="AF360" s="47">
        <v>18</v>
      </c>
      <c r="AG360" s="122" t="str">
        <f>IF(Table114[[#This Row],[Barcode]]=".","","1")</f>
        <v>1</v>
      </c>
    </row>
    <row r="361" spans="27:33" x14ac:dyDescent="0.35">
      <c r="AA361" s="10" t="str">
        <f>LEFT(Table114[[#This Row],[Location]],4)</f>
        <v>D3-7</v>
      </c>
      <c r="AB361" s="10" t="s">
        <v>65</v>
      </c>
      <c r="AC361" s="48" t="str">
        <f>LEFT(Table114[[#This Row],[Pheno]],4)</f>
        <v>KOIX</v>
      </c>
      <c r="AD361" s="110" t="str">
        <f>LEFT(Table114[[#This Row],[Barcode]],7)</f>
        <v>KOIX007</v>
      </c>
      <c r="AE361" s="3" t="s">
        <v>2287</v>
      </c>
      <c r="AF361" s="47">
        <v>28</v>
      </c>
      <c r="AG361" s="122" t="str">
        <f>IF(Table114[[#This Row],[Barcode]]=".","","1")</f>
        <v>1</v>
      </c>
    </row>
    <row r="362" spans="27:33" x14ac:dyDescent="0.35">
      <c r="AA362" s="10" t="str">
        <f>LEFT(Table114[[#This Row],[Location]],4)</f>
        <v>D3-7</v>
      </c>
      <c r="AB362" s="10" t="s">
        <v>385</v>
      </c>
      <c r="AC362" s="48" t="str">
        <f>LEFT(Table114[[#This Row],[Pheno]],4)</f>
        <v>.</v>
      </c>
      <c r="AD362" s="110" t="str">
        <f>LEFT(Table114[[#This Row],[Barcode]],7)</f>
        <v>.</v>
      </c>
      <c r="AE362" s="3" t="s">
        <v>413</v>
      </c>
      <c r="AF362" s="47"/>
      <c r="AG362" s="122" t="str">
        <f>IF(Table114[[#This Row],[Barcode]]=".","","1")</f>
        <v/>
      </c>
    </row>
    <row r="363" spans="27:33" x14ac:dyDescent="0.35">
      <c r="AA363" s="10" t="str">
        <f>LEFT(Table114[[#This Row],[Location]],4)</f>
        <v>E1-1</v>
      </c>
      <c r="AB363" s="10" t="s">
        <v>545</v>
      </c>
      <c r="AC363" s="48" t="str">
        <f>LEFT(Table114[[#This Row],[Pheno]],4)</f>
        <v>HTWV</v>
      </c>
      <c r="AD363" s="110" t="str">
        <f>LEFT(Table114[[#This Row],[Barcode]],7)</f>
        <v>HTWV003</v>
      </c>
      <c r="AE363" s="3" t="s">
        <v>2823</v>
      </c>
      <c r="AF363" s="47">
        <v>24</v>
      </c>
      <c r="AG363" s="122" t="str">
        <f>IF(Table114[[#This Row],[Barcode]]=".","","1")</f>
        <v>1</v>
      </c>
    </row>
    <row r="364" spans="27:33" x14ac:dyDescent="0.35">
      <c r="AA364" s="10" t="str">
        <f>LEFT(Table114[[#This Row],[Location]],4)</f>
        <v>E1-1</v>
      </c>
      <c r="AB364" s="10" t="s">
        <v>546</v>
      </c>
      <c r="AC364" s="10" t="str">
        <f>LEFT(Table114[[#This Row],[Pheno]],4)</f>
        <v>STRC</v>
      </c>
      <c r="AD364" s="110" t="str">
        <f>LEFT(Table114[[#This Row],[Barcode]],7)</f>
        <v>STRC022</v>
      </c>
      <c r="AE364" s="3" t="s">
        <v>2505</v>
      </c>
      <c r="AF364" s="47">
        <v>26</v>
      </c>
      <c r="AG364" s="122" t="str">
        <f>IF(Table114[[#This Row],[Barcode]]=".","","1")</f>
        <v>1</v>
      </c>
    </row>
    <row r="365" spans="27:33" x14ac:dyDescent="0.35">
      <c r="AA365" s="10" t="str">
        <f>LEFT(Table114[[#This Row],[Location]],4)</f>
        <v>E1-1</v>
      </c>
      <c r="AB365" s="10" t="s">
        <v>547</v>
      </c>
      <c r="AC365" s="10" t="str">
        <f>LEFT(Table114[[#This Row],[Pheno]],4)</f>
        <v>.</v>
      </c>
      <c r="AD365" s="110" t="str">
        <f>LEFT(Table114[[#This Row],[Barcode]],7)</f>
        <v>.</v>
      </c>
      <c r="AE365" s="3" t="s">
        <v>413</v>
      </c>
      <c r="AF365" s="47"/>
      <c r="AG365" s="122" t="str">
        <f>IF(Table114[[#This Row],[Barcode]]=".","","1")</f>
        <v/>
      </c>
    </row>
    <row r="366" spans="27:33" x14ac:dyDescent="0.35">
      <c r="AA366" s="10" t="str">
        <f>LEFT(Table114[[#This Row],[Location]],4)</f>
        <v>E1-1</v>
      </c>
      <c r="AB366" s="10" t="s">
        <v>548</v>
      </c>
      <c r="AC366" s="10" t="str">
        <f>LEFT(Table114[[#This Row],[Pheno]],4)</f>
        <v>.</v>
      </c>
      <c r="AD366" s="110" t="str">
        <f>LEFT(Table114[[#This Row],[Barcode]],7)</f>
        <v>.</v>
      </c>
      <c r="AE366" s="3" t="s">
        <v>413</v>
      </c>
      <c r="AF366" s="47"/>
      <c r="AG366" s="122" t="str">
        <f>IF(Table114[[#This Row],[Barcode]]=".","","1")</f>
        <v/>
      </c>
    </row>
    <row r="367" spans="27:33" x14ac:dyDescent="0.35">
      <c r="AA367" s="10" t="str">
        <f>LEFT(Table114[[#This Row],[Location]],4)</f>
        <v>E1-2</v>
      </c>
      <c r="AB367" s="10" t="s">
        <v>549</v>
      </c>
      <c r="AC367" s="10" t="str">
        <f>LEFT(Table114[[#This Row],[Pheno]],4)</f>
        <v>HTWV</v>
      </c>
      <c r="AD367" s="110" t="str">
        <f>LEFT(Table114[[#This Row],[Barcode]],7)</f>
        <v>HTWV016</v>
      </c>
      <c r="AE367" s="3" t="s">
        <v>2599</v>
      </c>
      <c r="AF367" s="47">
        <v>10</v>
      </c>
      <c r="AG367" s="122" t="str">
        <f>IF(Table114[[#This Row],[Barcode]]=".","","1")</f>
        <v>1</v>
      </c>
    </row>
    <row r="368" spans="27:33" x14ac:dyDescent="0.35">
      <c r="AA368" s="10" t="str">
        <f>LEFT(Table114[[#This Row],[Location]],4)</f>
        <v>E1-2</v>
      </c>
      <c r="AB368" s="10" t="s">
        <v>550</v>
      </c>
      <c r="AC368" s="10" t="str">
        <f>LEFT(Table114[[#This Row],[Pheno]],4)</f>
        <v>DSLD</v>
      </c>
      <c r="AD368" s="110" t="str">
        <f>LEFT(Table114[[#This Row],[Barcode]],7)</f>
        <v>DSLD010</v>
      </c>
      <c r="AE368" s="3" t="s">
        <v>2498</v>
      </c>
      <c r="AF368" s="47">
        <v>37</v>
      </c>
      <c r="AG368" s="122" t="str">
        <f>IF(Table114[[#This Row],[Barcode]]=".","","1")</f>
        <v>1</v>
      </c>
    </row>
    <row r="369" spans="27:33" x14ac:dyDescent="0.35">
      <c r="AA369" s="10" t="str">
        <f>LEFT(Table114[[#This Row],[Location]],4)</f>
        <v>E1-2</v>
      </c>
      <c r="AB369" s="10" t="s">
        <v>551</v>
      </c>
      <c r="AC369" s="10" t="str">
        <f>LEFT(Table114[[#This Row],[Pheno]],4)</f>
        <v>.</v>
      </c>
      <c r="AD369" s="110" t="str">
        <f>LEFT(Table114[[#This Row],[Barcode]],7)</f>
        <v>.</v>
      </c>
      <c r="AE369" s="3" t="s">
        <v>413</v>
      </c>
      <c r="AF369" s="47"/>
      <c r="AG369" s="122" t="str">
        <f>IF(Table114[[#This Row],[Barcode]]=".","","1")</f>
        <v/>
      </c>
    </row>
    <row r="370" spans="27:33" x14ac:dyDescent="0.35">
      <c r="AA370" s="10" t="str">
        <f>LEFT(Table114[[#This Row],[Location]],4)</f>
        <v>E1-2</v>
      </c>
      <c r="AB370" s="10" t="s">
        <v>552</v>
      </c>
      <c r="AC370" s="10" t="str">
        <f>LEFT(Table114[[#This Row],[Pheno]],4)</f>
        <v>.</v>
      </c>
      <c r="AD370" s="110" t="str">
        <f>LEFT(Table114[[#This Row],[Barcode]],7)</f>
        <v>.</v>
      </c>
      <c r="AE370" s="3" t="s">
        <v>413</v>
      </c>
      <c r="AF370" s="47"/>
      <c r="AG370" s="122" t="str">
        <f>IF(Table114[[#This Row],[Barcode]]=".","","1")</f>
        <v/>
      </c>
    </row>
    <row r="371" spans="27:33" x14ac:dyDescent="0.35">
      <c r="AA371" s="10" t="str">
        <f>LEFT(Table114[[#This Row],[Location]],4)</f>
        <v>E1-3</v>
      </c>
      <c r="AB371" s="10" t="s">
        <v>553</v>
      </c>
      <c r="AC371" s="10" t="str">
        <f>LEFT(Table114[[#This Row],[Pheno]],4)</f>
        <v>JACK</v>
      </c>
      <c r="AD371" s="110" t="str">
        <f>LEFT(Table114[[#This Row],[Barcode]],7)</f>
        <v>JACK021</v>
      </c>
      <c r="AE371" s="3" t="s">
        <v>2492</v>
      </c>
      <c r="AF371" s="47">
        <v>8</v>
      </c>
      <c r="AG371" s="122" t="str">
        <f>IF(Table114[[#This Row],[Barcode]]=".","","1")</f>
        <v>1</v>
      </c>
    </row>
    <row r="372" spans="27:33" x14ac:dyDescent="0.35">
      <c r="AA372" s="10" t="str">
        <f>LEFT(Table114[[#This Row],[Location]],4)</f>
        <v>E1-3</v>
      </c>
      <c r="AB372" s="10" t="s">
        <v>554</v>
      </c>
      <c r="AC372" s="10" t="str">
        <f>LEFT(Table114[[#This Row],[Pheno]],4)</f>
        <v>YZUP</v>
      </c>
      <c r="AD372" s="110" t="str">
        <f>LEFT(Table114[[#This Row],[Barcode]],7)</f>
        <v>YZUP003</v>
      </c>
      <c r="AE372" s="3" t="s">
        <v>2517</v>
      </c>
      <c r="AF372" s="47">
        <v>28</v>
      </c>
      <c r="AG372" s="122" t="str">
        <f>IF(Table114[[#This Row],[Barcode]]=".","","1")</f>
        <v>1</v>
      </c>
    </row>
    <row r="373" spans="27:33" x14ac:dyDescent="0.35">
      <c r="AA373" s="10" t="str">
        <f>LEFT(Table114[[#This Row],[Location]],4)</f>
        <v>E1-3</v>
      </c>
      <c r="AB373" s="10" t="s">
        <v>555</v>
      </c>
      <c r="AC373" s="10" t="str">
        <f>LEFT(Table114[[#This Row],[Pheno]],4)</f>
        <v>HTWV</v>
      </c>
      <c r="AD373" s="110" t="str">
        <f>LEFT(Table114[[#This Row],[Barcode]],7)</f>
        <v>HTWV003</v>
      </c>
      <c r="AE373" s="3" t="s">
        <v>2824</v>
      </c>
      <c r="AF373" s="47">
        <v>12</v>
      </c>
      <c r="AG373" s="122" t="str">
        <f>IF(Table114[[#This Row],[Barcode]]=".","","1")</f>
        <v>1</v>
      </c>
    </row>
    <row r="374" spans="27:33" x14ac:dyDescent="0.35">
      <c r="AA374" s="10" t="str">
        <f>LEFT(Table114[[#This Row],[Location]],4)</f>
        <v>E1-3</v>
      </c>
      <c r="AB374" s="10" t="s">
        <v>556</v>
      </c>
      <c r="AC374" s="10" t="str">
        <f>LEFT(Table114[[#This Row],[Pheno]],4)</f>
        <v>.</v>
      </c>
      <c r="AD374" s="110" t="str">
        <f>LEFT(Table114[[#This Row],[Barcode]],7)</f>
        <v>.</v>
      </c>
      <c r="AE374" s="3" t="s">
        <v>413</v>
      </c>
      <c r="AF374" s="47"/>
      <c r="AG374" s="122" t="str">
        <f>IF(Table114[[#This Row],[Barcode]]=".","","1")</f>
        <v/>
      </c>
    </row>
    <row r="375" spans="27:33" x14ac:dyDescent="0.35">
      <c r="AA375" s="10" t="str">
        <f>LEFT(Table114[[#This Row],[Location]],4)</f>
        <v>E1-4</v>
      </c>
      <c r="AB375" s="10" t="s">
        <v>557</v>
      </c>
      <c r="AC375" s="10" t="str">
        <f>LEFT(Table114[[#This Row],[Pheno]],4)</f>
        <v>HTWV</v>
      </c>
      <c r="AD375" s="110" t="str">
        <f>LEFT(Table114[[#This Row],[Barcode]],7)</f>
        <v>HTWV003</v>
      </c>
      <c r="AE375" s="116" t="s">
        <v>2824</v>
      </c>
      <c r="AF375" s="119">
        <v>10</v>
      </c>
      <c r="AG375" s="122" t="str">
        <f>IF(Table114[[#This Row],[Barcode]]=".","","1")</f>
        <v>1</v>
      </c>
    </row>
    <row r="376" spans="27:33" x14ac:dyDescent="0.35">
      <c r="AA376" s="10" t="str">
        <f>LEFT(Table114[[#This Row],[Location]],4)</f>
        <v>E1-4</v>
      </c>
      <c r="AB376" s="10" t="s">
        <v>558</v>
      </c>
      <c r="AC376" s="10" t="str">
        <f>LEFT(Table114[[#This Row],[Pheno]],4)</f>
        <v>TAHL</v>
      </c>
      <c r="AD376" s="110" t="str">
        <f>LEFT(Table114[[#This Row],[Barcode]],7)</f>
        <v>TAHL003</v>
      </c>
      <c r="AE376" s="3" t="s">
        <v>2825</v>
      </c>
      <c r="AF376" s="47">
        <v>27</v>
      </c>
      <c r="AG376" s="122" t="str">
        <f>IF(Table114[[#This Row],[Barcode]]=".","","1")</f>
        <v>1</v>
      </c>
    </row>
    <row r="377" spans="27:33" x14ac:dyDescent="0.35">
      <c r="AA377" s="10" t="str">
        <f>LEFT(Table114[[#This Row],[Location]],4)</f>
        <v>E1-4</v>
      </c>
      <c r="AB377" s="10" t="s">
        <v>559</v>
      </c>
      <c r="AC377" s="10" t="str">
        <f>LEFT(Table114[[#This Row],[Pheno]],4)</f>
        <v>TAHL</v>
      </c>
      <c r="AD377" s="110" t="str">
        <f>LEFT(Table114[[#This Row],[Barcode]],7)</f>
        <v>TAHL003</v>
      </c>
      <c r="AE377" s="3" t="s">
        <v>2826</v>
      </c>
      <c r="AF377" s="47">
        <v>12</v>
      </c>
      <c r="AG377" s="122" t="str">
        <f>IF(Table114[[#This Row],[Barcode]]=".","","1")</f>
        <v>1</v>
      </c>
    </row>
    <row r="378" spans="27:33" x14ac:dyDescent="0.35">
      <c r="AA378" s="10" t="str">
        <f>LEFT(Table114[[#This Row],[Location]],4)</f>
        <v>E1-4</v>
      </c>
      <c r="AB378" s="10" t="s">
        <v>560</v>
      </c>
      <c r="AC378" s="10" t="str">
        <f>LEFT(Table114[[#This Row],[Pheno]],4)</f>
        <v>.</v>
      </c>
      <c r="AD378" s="110" t="str">
        <f>LEFT(Table114[[#This Row],[Barcode]],7)</f>
        <v>.</v>
      </c>
      <c r="AE378" s="117" t="s">
        <v>413</v>
      </c>
      <c r="AF378" s="120"/>
      <c r="AG378" s="122" t="str">
        <f>IF(Table114[[#This Row],[Barcode]]=".","","1")</f>
        <v/>
      </c>
    </row>
    <row r="379" spans="27:33" x14ac:dyDescent="0.35">
      <c r="AA379" s="10" t="str">
        <f>LEFT(Table114[[#This Row],[Location]],4)</f>
        <v>E1-5</v>
      </c>
      <c r="AB379" s="10" t="s">
        <v>561</v>
      </c>
      <c r="AC379" s="10" t="str">
        <f>LEFT(Table114[[#This Row],[Pheno]],4)</f>
        <v>TAHL</v>
      </c>
      <c r="AD379" s="110" t="str">
        <f>LEFT(Table114[[#This Row],[Barcode]],7)</f>
        <v>TAHL003</v>
      </c>
      <c r="AE379" s="3" t="s">
        <v>2826</v>
      </c>
      <c r="AF379" s="47">
        <v>7</v>
      </c>
      <c r="AG379" s="122" t="str">
        <f>IF(Table114[[#This Row],[Barcode]]=".","","1")</f>
        <v>1</v>
      </c>
    </row>
    <row r="380" spans="27:33" x14ac:dyDescent="0.35">
      <c r="AA380" s="10" t="str">
        <f>LEFT(Table114[[#This Row],[Location]],4)</f>
        <v>E1-5</v>
      </c>
      <c r="AB380" s="10" t="s">
        <v>562</v>
      </c>
      <c r="AC380" s="10" t="str">
        <f>LEFT(Table114[[#This Row],[Pheno]],4)</f>
        <v>HAMA</v>
      </c>
      <c r="AD380" s="110" t="str">
        <f>LEFT(Table114[[#This Row],[Barcode]],7)</f>
        <v>HAMA013</v>
      </c>
      <c r="AE380" s="3" t="s">
        <v>2566</v>
      </c>
      <c r="AF380" s="47">
        <v>42</v>
      </c>
      <c r="AG380" s="122" t="str">
        <f>IF(Table114[[#This Row],[Barcode]]=".","","1")</f>
        <v>1</v>
      </c>
    </row>
    <row r="381" spans="27:33" x14ac:dyDescent="0.35">
      <c r="AA381" s="10" t="str">
        <f>LEFT(Table114[[#This Row],[Location]],4)</f>
        <v>E1-5</v>
      </c>
      <c r="AB381" s="10" t="s">
        <v>563</v>
      </c>
      <c r="AC381" s="10" t="str">
        <f>LEFT(Table114[[#This Row],[Pheno]],4)</f>
        <v>.</v>
      </c>
      <c r="AD381" s="110" t="str">
        <f>LEFT(Table114[[#This Row],[Barcode]],7)</f>
        <v>.</v>
      </c>
      <c r="AE381" s="3" t="s">
        <v>413</v>
      </c>
      <c r="AF381" s="47"/>
      <c r="AG381" s="122" t="str">
        <f>IF(Table114[[#This Row],[Barcode]]=".","","1")</f>
        <v/>
      </c>
    </row>
    <row r="382" spans="27:33" x14ac:dyDescent="0.35">
      <c r="AA382" s="10" t="str">
        <f>LEFT(Table114[[#This Row],[Location]],4)</f>
        <v>E1-5</v>
      </c>
      <c r="AB382" s="10" t="s">
        <v>564</v>
      </c>
      <c r="AC382" s="10" t="str">
        <f>LEFT(Table114[[#This Row],[Pheno]],4)</f>
        <v>.</v>
      </c>
      <c r="AD382" s="110" t="str">
        <f>LEFT(Table114[[#This Row],[Barcode]],7)</f>
        <v>.</v>
      </c>
      <c r="AE382" s="3" t="s">
        <v>413</v>
      </c>
      <c r="AF382" s="47"/>
      <c r="AG382" s="122" t="str">
        <f>IF(Table114[[#This Row],[Barcode]]=".","","1")</f>
        <v/>
      </c>
    </row>
    <row r="383" spans="27:33" x14ac:dyDescent="0.35">
      <c r="AA383" s="10" t="str">
        <f>LEFT(Table114[[#This Row],[Location]],4)</f>
        <v>E1-6</v>
      </c>
      <c r="AB383" s="10" t="s">
        <v>565</v>
      </c>
      <c r="AC383" s="10" t="str">
        <f>LEFT(Table114[[#This Row],[Pheno]],4)</f>
        <v>SKNK</v>
      </c>
      <c r="AD383" s="110" t="str">
        <f>LEFT(Table114[[#This Row],[Barcode]],7)</f>
        <v>SKNK004</v>
      </c>
      <c r="AE383" s="3" t="s">
        <v>2534</v>
      </c>
      <c r="AF383" s="47">
        <v>21</v>
      </c>
      <c r="AG383" s="122" t="str">
        <f>IF(Table114[[#This Row],[Barcode]]=".","","1")</f>
        <v>1</v>
      </c>
    </row>
    <row r="384" spans="27:33" x14ac:dyDescent="0.35">
      <c r="AA384" s="10" t="str">
        <f>LEFT(Table114[[#This Row],[Location]],4)</f>
        <v>E1-6</v>
      </c>
      <c r="AB384" s="10" t="s">
        <v>566</v>
      </c>
      <c r="AC384" s="10" t="str">
        <f>LEFT(Table114[[#This Row],[Pheno]],4)</f>
        <v>HTWV</v>
      </c>
      <c r="AD384" s="110" t="str">
        <f>LEFT(Table114[[#This Row],[Barcode]],7)</f>
        <v>HTWV003</v>
      </c>
      <c r="AE384" s="3" t="s">
        <v>2556</v>
      </c>
      <c r="AF384" s="47">
        <v>28</v>
      </c>
      <c r="AG384" s="122" t="str">
        <f>IF(Table114[[#This Row],[Barcode]]=".","","1")</f>
        <v>1</v>
      </c>
    </row>
    <row r="385" spans="27:33" x14ac:dyDescent="0.35">
      <c r="AA385" s="10" t="str">
        <f>LEFT(Table114[[#This Row],[Location]],4)</f>
        <v>E1-6</v>
      </c>
      <c r="AB385" s="10" t="s">
        <v>567</v>
      </c>
      <c r="AC385" s="10" t="str">
        <f>LEFT(Table114[[#This Row],[Pheno]],4)</f>
        <v>.</v>
      </c>
      <c r="AD385" s="110" t="str">
        <f>LEFT(Table114[[#This Row],[Barcode]],7)</f>
        <v>.</v>
      </c>
      <c r="AE385" s="3" t="s">
        <v>413</v>
      </c>
      <c r="AF385" s="47"/>
      <c r="AG385" s="122" t="str">
        <f>IF(Table114[[#This Row],[Barcode]]=".","","1")</f>
        <v/>
      </c>
    </row>
    <row r="386" spans="27:33" x14ac:dyDescent="0.35">
      <c r="AA386" s="10" t="str">
        <f>LEFT(Table114[[#This Row],[Location]],4)</f>
        <v>E1-6</v>
      </c>
      <c r="AB386" s="10" t="s">
        <v>568</v>
      </c>
      <c r="AC386" s="10" t="str">
        <f>LEFT(Table114[[#This Row],[Pheno]],4)</f>
        <v>.</v>
      </c>
      <c r="AD386" s="110" t="str">
        <f>LEFT(Table114[[#This Row],[Barcode]],7)</f>
        <v>.</v>
      </c>
      <c r="AE386" s="3" t="s">
        <v>413</v>
      </c>
      <c r="AF386" s="47"/>
      <c r="AG386" s="122" t="str">
        <f>IF(Table114[[#This Row],[Barcode]]=".","","1")</f>
        <v/>
      </c>
    </row>
    <row r="387" spans="27:33" x14ac:dyDescent="0.35">
      <c r="AA387" s="10" t="str">
        <f>LEFT(Table114[[#This Row],[Location]],4)</f>
        <v>E1-7</v>
      </c>
      <c r="AB387" s="10" t="s">
        <v>569</v>
      </c>
      <c r="AC387" s="10" t="str">
        <f>LEFT(Table114[[#This Row],[Pheno]],4)</f>
        <v>HTWV</v>
      </c>
      <c r="AD387" s="110" t="str">
        <f>LEFT(Table114[[#This Row],[Barcode]],7)</f>
        <v>HTWV003</v>
      </c>
      <c r="AE387" s="3" t="s">
        <v>2556</v>
      </c>
      <c r="AF387" s="47">
        <v>20</v>
      </c>
      <c r="AG387" s="122" t="str">
        <f>IF(Table114[[#This Row],[Barcode]]=".","","1")</f>
        <v>1</v>
      </c>
    </row>
    <row r="388" spans="27:33" x14ac:dyDescent="0.35">
      <c r="AA388" s="10" t="str">
        <f>LEFT(Table114[[#This Row],[Location]],4)</f>
        <v>E1-7</v>
      </c>
      <c r="AB388" s="10" t="s">
        <v>570</v>
      </c>
      <c r="AC388" s="10" t="str">
        <f>LEFT(Table114[[#This Row],[Pheno]],4)</f>
        <v>BBGM</v>
      </c>
      <c r="AD388" s="110" t="str">
        <f>LEFT(Table114[[#This Row],[Barcode]],7)</f>
        <v>BBGM004</v>
      </c>
      <c r="AE388" s="3" t="s">
        <v>1896</v>
      </c>
      <c r="AF388" s="47">
        <v>29</v>
      </c>
      <c r="AG388" s="122" t="str">
        <f>IF(Table114[[#This Row],[Barcode]]=".","","1")</f>
        <v>1</v>
      </c>
    </row>
    <row r="389" spans="27:33" x14ac:dyDescent="0.35">
      <c r="AA389" s="10" t="str">
        <f>LEFT(Table114[[#This Row],[Location]],4)</f>
        <v>E1-7</v>
      </c>
      <c r="AB389" s="10" t="s">
        <v>571</v>
      </c>
      <c r="AC389" s="10" t="str">
        <f>LEFT(Table114[[#This Row],[Pheno]],4)</f>
        <v>.</v>
      </c>
      <c r="AD389" s="110" t="str">
        <f>LEFT(Table114[[#This Row],[Barcode]],7)</f>
        <v>.</v>
      </c>
      <c r="AE389" s="3" t="s">
        <v>413</v>
      </c>
      <c r="AF389" s="47"/>
      <c r="AG389" s="122" t="str">
        <f>IF(Table114[[#This Row],[Barcode]]=".","","1")</f>
        <v/>
      </c>
    </row>
    <row r="390" spans="27:33" x14ac:dyDescent="0.35">
      <c r="AA390" s="10" t="str">
        <f>LEFT(Table114[[#This Row],[Location]],4)</f>
        <v>E1-7</v>
      </c>
      <c r="AB390" s="10" t="s">
        <v>572</v>
      </c>
      <c r="AC390" s="10" t="str">
        <f>LEFT(Table114[[#This Row],[Pheno]],4)</f>
        <v>.</v>
      </c>
      <c r="AD390" s="110" t="str">
        <f>LEFT(Table114[[#This Row],[Barcode]],7)</f>
        <v>.</v>
      </c>
      <c r="AE390" s="3" t="s">
        <v>413</v>
      </c>
      <c r="AF390" s="47"/>
      <c r="AG390" s="122" t="str">
        <f>IF(Table114[[#This Row],[Barcode]]=".","","1")</f>
        <v/>
      </c>
    </row>
    <row r="391" spans="27:33" x14ac:dyDescent="0.35">
      <c r="AA391" s="10" t="str">
        <f>LEFT(Table114[[#This Row],[Location]],4)</f>
        <v>E2-1</v>
      </c>
      <c r="AB391" s="10" t="s">
        <v>573</v>
      </c>
      <c r="AC391" s="10" t="str">
        <f>LEFT(Table114[[#This Row],[Pheno]],4)</f>
        <v>.</v>
      </c>
      <c r="AD391" s="110" t="str">
        <f>LEFT(Table114[[#This Row],[Barcode]],7)</f>
        <v>.</v>
      </c>
      <c r="AE391" s="3" t="s">
        <v>413</v>
      </c>
      <c r="AF391" s="47"/>
      <c r="AG391" s="122" t="str">
        <f>IF(Table114[[#This Row],[Barcode]]=".","","1")</f>
        <v/>
      </c>
    </row>
    <row r="392" spans="27:33" x14ac:dyDescent="0.35">
      <c r="AA392" s="10" t="str">
        <f>LEFT(Table114[[#This Row],[Location]],4)</f>
        <v>E2-1</v>
      </c>
      <c r="AB392" s="10" t="s">
        <v>574</v>
      </c>
      <c r="AC392" s="10" t="str">
        <f>LEFT(Table114[[#This Row],[Pheno]],4)</f>
        <v>.</v>
      </c>
      <c r="AD392" s="110" t="str">
        <f>LEFT(Table114[[#This Row],[Barcode]],7)</f>
        <v>.</v>
      </c>
      <c r="AE392" s="3" t="s">
        <v>413</v>
      </c>
      <c r="AF392" s="47"/>
      <c r="AG392" s="122" t="str">
        <f>IF(Table114[[#This Row],[Barcode]]=".","","1")</f>
        <v/>
      </c>
    </row>
    <row r="393" spans="27:33" x14ac:dyDescent="0.35">
      <c r="AA393" s="10" t="str">
        <f>LEFT(Table114[[#This Row],[Location]],4)</f>
        <v>E2-1</v>
      </c>
      <c r="AB393" s="10" t="s">
        <v>575</v>
      </c>
      <c r="AC393" s="10" t="str">
        <f>LEFT(Table114[[#This Row],[Pheno]],4)</f>
        <v>.</v>
      </c>
      <c r="AD393" s="110" t="str">
        <f>LEFT(Table114[[#This Row],[Barcode]],7)</f>
        <v>.</v>
      </c>
      <c r="AE393" s="3" t="s">
        <v>413</v>
      </c>
      <c r="AF393" s="47"/>
      <c r="AG393" s="122" t="str">
        <f>IF(Table114[[#This Row],[Barcode]]=".","","1")</f>
        <v/>
      </c>
    </row>
    <row r="394" spans="27:33" x14ac:dyDescent="0.35">
      <c r="AA394" s="10" t="str">
        <f>LEFT(Table114[[#This Row],[Location]],4)</f>
        <v>E2-1</v>
      </c>
      <c r="AB394" s="10" t="s">
        <v>576</v>
      </c>
      <c r="AC394" s="10" t="str">
        <f>LEFT(Table114[[#This Row],[Pheno]],4)</f>
        <v>.</v>
      </c>
      <c r="AD394" s="110" t="str">
        <f>LEFT(Table114[[#This Row],[Barcode]],7)</f>
        <v>.</v>
      </c>
      <c r="AE394" s="3" t="s">
        <v>413</v>
      </c>
      <c r="AF394" s="47"/>
      <c r="AG394" s="122" t="str">
        <f>IF(Table114[[#This Row],[Barcode]]=".","","1")</f>
        <v/>
      </c>
    </row>
    <row r="395" spans="27:33" x14ac:dyDescent="0.35">
      <c r="AA395" s="10" t="str">
        <f>LEFT(Table114[[#This Row],[Location]],4)</f>
        <v>E2-2</v>
      </c>
      <c r="AB395" s="10" t="s">
        <v>577</v>
      </c>
      <c r="AC395" s="107" t="str">
        <f>LEFT(Table114[[#This Row],[Pheno]],4)</f>
        <v>.</v>
      </c>
      <c r="AD395" s="110" t="str">
        <f>LEFT(Table114[[#This Row],[Barcode]],7)</f>
        <v>.</v>
      </c>
      <c r="AE395" s="3" t="s">
        <v>413</v>
      </c>
      <c r="AF395" s="47"/>
      <c r="AG395" s="122" t="str">
        <f>IF(Table114[[#This Row],[Barcode]]=".","","1")</f>
        <v/>
      </c>
    </row>
    <row r="396" spans="27:33" x14ac:dyDescent="0.35">
      <c r="AA396" s="10" t="str">
        <f>LEFT(Table114[[#This Row],[Location]],4)</f>
        <v>E2-2</v>
      </c>
      <c r="AB396" s="10" t="s">
        <v>578</v>
      </c>
      <c r="AC396" s="10" t="str">
        <f>LEFT(Table114[[#This Row],[Pheno]],4)</f>
        <v>.</v>
      </c>
      <c r="AD396" s="110" t="str">
        <f>LEFT(Table114[[#This Row],[Barcode]],7)</f>
        <v>.</v>
      </c>
      <c r="AE396" s="3" t="s">
        <v>413</v>
      </c>
      <c r="AF396" s="47"/>
      <c r="AG396" s="122" t="str">
        <f>IF(Table114[[#This Row],[Barcode]]=".","","1")</f>
        <v/>
      </c>
    </row>
    <row r="397" spans="27:33" x14ac:dyDescent="0.35">
      <c r="AA397" s="10" t="str">
        <f>LEFT(Table114[[#This Row],[Location]],4)</f>
        <v>E2-2</v>
      </c>
      <c r="AB397" s="10" t="s">
        <v>579</v>
      </c>
      <c r="AC397" s="10" t="str">
        <f>LEFT(Table114[[#This Row],[Pheno]],4)</f>
        <v>.</v>
      </c>
      <c r="AD397" s="110" t="str">
        <f>LEFT(Table114[[#This Row],[Barcode]],7)</f>
        <v>.</v>
      </c>
      <c r="AE397" s="3" t="s">
        <v>413</v>
      </c>
      <c r="AF397" s="47"/>
      <c r="AG397" s="122" t="str">
        <f>IF(Table114[[#This Row],[Barcode]]=".","","1")</f>
        <v/>
      </c>
    </row>
    <row r="398" spans="27:33" x14ac:dyDescent="0.35">
      <c r="AA398" s="10" t="str">
        <f>LEFT(Table114[[#This Row],[Location]],4)</f>
        <v>E2-2</v>
      </c>
      <c r="AB398" s="10" t="s">
        <v>580</v>
      </c>
      <c r="AC398" s="10" t="str">
        <f>LEFT(Table114[[#This Row],[Pheno]],4)</f>
        <v>.</v>
      </c>
      <c r="AD398" s="110" t="str">
        <f>LEFT(Table114[[#This Row],[Barcode]],7)</f>
        <v>.</v>
      </c>
      <c r="AE398" s="3" t="s">
        <v>413</v>
      </c>
      <c r="AF398" s="47"/>
      <c r="AG398" s="122" t="str">
        <f>IF(Table114[[#This Row],[Barcode]]=".","","1")</f>
        <v/>
      </c>
    </row>
    <row r="399" spans="27:33" x14ac:dyDescent="0.35">
      <c r="AA399" s="10" t="str">
        <f>LEFT(Table114[[#This Row],[Location]],4)</f>
        <v>E2-3</v>
      </c>
      <c r="AB399" s="10" t="s">
        <v>581</v>
      </c>
      <c r="AC399" s="10" t="str">
        <f>LEFT(Table114[[#This Row],[Pheno]],4)</f>
        <v>.</v>
      </c>
      <c r="AD399" s="110" t="str">
        <f>LEFT(Table114[[#This Row],[Barcode]],7)</f>
        <v>.</v>
      </c>
      <c r="AE399" s="3" t="s">
        <v>413</v>
      </c>
      <c r="AF399" s="47"/>
      <c r="AG399" s="122" t="str">
        <f>IF(Table114[[#This Row],[Barcode]]=".","","1")</f>
        <v/>
      </c>
    </row>
    <row r="400" spans="27:33" x14ac:dyDescent="0.35">
      <c r="AA400" s="10" t="str">
        <f>LEFT(Table114[[#This Row],[Location]],4)</f>
        <v>E2-3</v>
      </c>
      <c r="AB400" s="10" t="s">
        <v>582</v>
      </c>
      <c r="AC400" s="10" t="str">
        <f>LEFT(Table114[[#This Row],[Pheno]],4)</f>
        <v>.</v>
      </c>
      <c r="AD400" s="110" t="str">
        <f>LEFT(Table114[[#This Row],[Barcode]],7)</f>
        <v>.</v>
      </c>
      <c r="AE400" s="3" t="s">
        <v>413</v>
      </c>
      <c r="AF400" s="47"/>
      <c r="AG400" s="122" t="str">
        <f>IF(Table114[[#This Row],[Barcode]]=".","","1")</f>
        <v/>
      </c>
    </row>
    <row r="401" spans="27:33" x14ac:dyDescent="0.35">
      <c r="AA401" s="10" t="str">
        <f>LEFT(Table114[[#This Row],[Location]],4)</f>
        <v>E2-3</v>
      </c>
      <c r="AB401" s="10" t="s">
        <v>583</v>
      </c>
      <c r="AC401" s="10" t="str">
        <f>LEFT(Table114[[#This Row],[Pheno]],4)</f>
        <v>.</v>
      </c>
      <c r="AD401" s="110" t="str">
        <f>LEFT(Table114[[#This Row],[Barcode]],7)</f>
        <v>.</v>
      </c>
      <c r="AE401" s="3" t="s">
        <v>413</v>
      </c>
      <c r="AF401" s="47"/>
      <c r="AG401" s="122" t="str">
        <f>IF(Table114[[#This Row],[Barcode]]=".","","1")</f>
        <v/>
      </c>
    </row>
    <row r="402" spans="27:33" x14ac:dyDescent="0.35">
      <c r="AA402" s="10" t="str">
        <f>LEFT(Table114[[#This Row],[Location]],4)</f>
        <v>E2-3</v>
      </c>
      <c r="AB402" s="10" t="s">
        <v>584</v>
      </c>
      <c r="AC402" s="10" t="str">
        <f>LEFT(Table114[[#This Row],[Pheno]],4)</f>
        <v>.</v>
      </c>
      <c r="AD402" s="110" t="str">
        <f>LEFT(Table114[[#This Row],[Barcode]],7)</f>
        <v>.</v>
      </c>
      <c r="AE402" s="3" t="s">
        <v>413</v>
      </c>
      <c r="AF402" s="47"/>
      <c r="AG402" s="122" t="str">
        <f>IF(Table114[[#This Row],[Barcode]]=".","","1")</f>
        <v/>
      </c>
    </row>
    <row r="403" spans="27:33" x14ac:dyDescent="0.35">
      <c r="AA403" s="48" t="str">
        <f>LEFT(Table114[[#This Row],[Location]],4)</f>
        <v>E2-4</v>
      </c>
      <c r="AB403" s="10" t="s">
        <v>1668</v>
      </c>
      <c r="AC403" s="48" t="str">
        <f>LEFT(Table114[[#This Row],[Pheno]],4)</f>
        <v>.</v>
      </c>
      <c r="AD403" s="110" t="str">
        <f>LEFT(Table114[[#This Row],[Barcode]],7)</f>
        <v>.</v>
      </c>
      <c r="AE403" s="3" t="s">
        <v>413</v>
      </c>
      <c r="AF403" s="47"/>
      <c r="AG403" s="122" t="str">
        <f>IF(Table114[[#This Row],[Barcode]]=".","","1")</f>
        <v/>
      </c>
    </row>
    <row r="404" spans="27:33" x14ac:dyDescent="0.35">
      <c r="AA404" s="48" t="str">
        <f>LEFT(Table114[[#This Row],[Location]],4)</f>
        <v>E2-4</v>
      </c>
      <c r="AB404" s="10" t="s">
        <v>1669</v>
      </c>
      <c r="AC404" s="48" t="str">
        <f>LEFT(Table114[[#This Row],[Pheno]],4)</f>
        <v>.</v>
      </c>
      <c r="AD404" s="110" t="str">
        <f>LEFT(Table114[[#This Row],[Barcode]],7)</f>
        <v>.</v>
      </c>
      <c r="AE404" s="3" t="s">
        <v>413</v>
      </c>
      <c r="AF404" s="47"/>
      <c r="AG404" s="122" t="str">
        <f>IF(Table114[[#This Row],[Barcode]]=".","","1")</f>
        <v/>
      </c>
    </row>
    <row r="405" spans="27:33" x14ac:dyDescent="0.35">
      <c r="AA405" s="48" t="str">
        <f>LEFT(Table114[[#This Row],[Location]],4)</f>
        <v>E2-4</v>
      </c>
      <c r="AB405" s="10" t="s">
        <v>1670</v>
      </c>
      <c r="AC405" s="48" t="str">
        <f>LEFT(Table114[[#This Row],[Pheno]],4)</f>
        <v>.</v>
      </c>
      <c r="AD405" s="110" t="str">
        <f>LEFT(Table114[[#This Row],[Barcode]],7)</f>
        <v>.</v>
      </c>
      <c r="AE405" s="3" t="s">
        <v>413</v>
      </c>
      <c r="AF405" s="47"/>
      <c r="AG405" s="122" t="str">
        <f>IF(Table114[[#This Row],[Barcode]]=".","","1")</f>
        <v/>
      </c>
    </row>
    <row r="406" spans="27:33" x14ac:dyDescent="0.35">
      <c r="AA406" s="48" t="str">
        <f>LEFT(Table114[[#This Row],[Location]],4)</f>
        <v>E2-4</v>
      </c>
      <c r="AB406" s="10" t="s">
        <v>1671</v>
      </c>
      <c r="AC406" s="48" t="str">
        <f>LEFT(Table114[[#This Row],[Pheno]],4)</f>
        <v>.</v>
      </c>
      <c r="AD406" s="110" t="str">
        <f>LEFT(Table114[[#This Row],[Barcode]],7)</f>
        <v>.</v>
      </c>
      <c r="AE406" s="3" t="s">
        <v>413</v>
      </c>
      <c r="AF406" s="47"/>
      <c r="AG406" s="122" t="str">
        <f>IF(Table114[[#This Row],[Barcode]]=".","","1")</f>
        <v/>
      </c>
    </row>
    <row r="407" spans="27:33" x14ac:dyDescent="0.35">
      <c r="AA407" s="48" t="str">
        <f>LEFT(Table114[[#This Row],[Location]],4)</f>
        <v>E2-5</v>
      </c>
      <c r="AB407" s="10" t="s">
        <v>1672</v>
      </c>
      <c r="AC407" s="48" t="str">
        <f>LEFT(Table114[[#This Row],[Pheno]],4)</f>
        <v>.</v>
      </c>
      <c r="AD407" s="110" t="str">
        <f>LEFT(Table114[[#This Row],[Barcode]],7)</f>
        <v>.</v>
      </c>
      <c r="AE407" s="3" t="s">
        <v>413</v>
      </c>
      <c r="AF407" s="47"/>
      <c r="AG407" s="122" t="str">
        <f>IF(Table114[[#This Row],[Barcode]]=".","","1")</f>
        <v/>
      </c>
    </row>
    <row r="408" spans="27:33" x14ac:dyDescent="0.35">
      <c r="AA408" s="48" t="str">
        <f>LEFT(Table114[[#This Row],[Location]],4)</f>
        <v>E2-5</v>
      </c>
      <c r="AB408" s="10" t="s">
        <v>1673</v>
      </c>
      <c r="AC408" s="48" t="str">
        <f>LEFT(Table114[[#This Row],[Pheno]],4)</f>
        <v>.</v>
      </c>
      <c r="AD408" s="110" t="str">
        <f>LEFT(Table114[[#This Row],[Barcode]],7)</f>
        <v>.</v>
      </c>
      <c r="AE408" s="3" t="s">
        <v>413</v>
      </c>
      <c r="AF408" s="47"/>
      <c r="AG408" s="122" t="str">
        <f>IF(Table114[[#This Row],[Barcode]]=".","","1")</f>
        <v/>
      </c>
    </row>
    <row r="409" spans="27:33" x14ac:dyDescent="0.35">
      <c r="AA409" s="48" t="str">
        <f>LEFT(Table114[[#This Row],[Location]],4)</f>
        <v>E2-5</v>
      </c>
      <c r="AB409" s="10" t="s">
        <v>1674</v>
      </c>
      <c r="AC409" s="48" t="str">
        <f>LEFT(Table114[[#This Row],[Pheno]],4)</f>
        <v>.</v>
      </c>
      <c r="AD409" s="110" t="str">
        <f>LEFT(Table114[[#This Row],[Barcode]],7)</f>
        <v>.</v>
      </c>
      <c r="AE409" s="3" t="s">
        <v>413</v>
      </c>
      <c r="AF409" s="47"/>
      <c r="AG409" s="122" t="str">
        <f>IF(Table114[[#This Row],[Barcode]]=".","","1")</f>
        <v/>
      </c>
    </row>
    <row r="410" spans="27:33" x14ac:dyDescent="0.35">
      <c r="AA410" s="48" t="str">
        <f>LEFT(Table114[[#This Row],[Location]],4)</f>
        <v>E2-5</v>
      </c>
      <c r="AB410" s="10" t="s">
        <v>1675</v>
      </c>
      <c r="AC410" s="48" t="str">
        <f>LEFT(Table114[[#This Row],[Pheno]],4)</f>
        <v>.</v>
      </c>
      <c r="AD410" s="110" t="str">
        <f>LEFT(Table114[[#This Row],[Barcode]],7)</f>
        <v>.</v>
      </c>
      <c r="AE410" s="3" t="s">
        <v>413</v>
      </c>
      <c r="AF410" s="47"/>
      <c r="AG410" s="122" t="str">
        <f>IF(Table114[[#This Row],[Barcode]]=".","","1")</f>
        <v/>
      </c>
    </row>
    <row r="411" spans="27:33" x14ac:dyDescent="0.35">
      <c r="AA411" s="48" t="str">
        <f>LEFT(Table114[[#This Row],[Location]],4)</f>
        <v>E2-6</v>
      </c>
      <c r="AB411" s="10" t="s">
        <v>1676</v>
      </c>
      <c r="AC411" s="48" t="str">
        <f>LEFT(Table114[[#This Row],[Pheno]],4)</f>
        <v>.</v>
      </c>
      <c r="AD411" s="110" t="str">
        <f>LEFT(Table114[[#This Row],[Barcode]],7)</f>
        <v>.</v>
      </c>
      <c r="AE411" s="3" t="s">
        <v>413</v>
      </c>
      <c r="AF411" s="47"/>
      <c r="AG411" s="122" t="str">
        <f>IF(Table114[[#This Row],[Barcode]]=".","","1")</f>
        <v/>
      </c>
    </row>
    <row r="412" spans="27:33" x14ac:dyDescent="0.35">
      <c r="AA412" s="48" t="str">
        <f>LEFT(Table114[[#This Row],[Location]],4)</f>
        <v>E2-6</v>
      </c>
      <c r="AB412" s="10" t="s">
        <v>1677</v>
      </c>
      <c r="AC412" s="48" t="str">
        <f>LEFT(Table114[[#This Row],[Pheno]],4)</f>
        <v>.</v>
      </c>
      <c r="AD412" s="110" t="str">
        <f>LEFT(Table114[[#This Row],[Barcode]],7)</f>
        <v>.</v>
      </c>
      <c r="AE412" s="3" t="s">
        <v>413</v>
      </c>
      <c r="AF412" s="47"/>
      <c r="AG412" s="122" t="str">
        <f>IF(Table114[[#This Row],[Barcode]]=".","","1")</f>
        <v/>
      </c>
    </row>
    <row r="413" spans="27:33" x14ac:dyDescent="0.35">
      <c r="AA413" s="48" t="str">
        <f>LEFT(Table114[[#This Row],[Location]],4)</f>
        <v>E2-6</v>
      </c>
      <c r="AB413" s="10" t="s">
        <v>1678</v>
      </c>
      <c r="AC413" s="48" t="str">
        <f>LEFT(Table114[[#This Row],[Pheno]],4)</f>
        <v>.</v>
      </c>
      <c r="AD413" s="110" t="str">
        <f>LEFT(Table114[[#This Row],[Barcode]],7)</f>
        <v>.</v>
      </c>
      <c r="AE413" s="3" t="s">
        <v>413</v>
      </c>
      <c r="AF413" s="47"/>
      <c r="AG413" s="122" t="str">
        <f>IF(Table114[[#This Row],[Barcode]]=".","","1")</f>
        <v/>
      </c>
    </row>
    <row r="414" spans="27:33" x14ac:dyDescent="0.35">
      <c r="AA414" s="48" t="str">
        <f>LEFT(Table114[[#This Row],[Location]],4)</f>
        <v>E2-6</v>
      </c>
      <c r="AB414" s="10" t="s">
        <v>1679</v>
      </c>
      <c r="AC414" s="48" t="str">
        <f>LEFT(Table114[[#This Row],[Pheno]],4)</f>
        <v>.</v>
      </c>
      <c r="AD414" s="110" t="str">
        <f>LEFT(Table114[[#This Row],[Barcode]],7)</f>
        <v>.</v>
      </c>
      <c r="AE414" s="3" t="s">
        <v>413</v>
      </c>
      <c r="AF414" s="47"/>
      <c r="AG414" s="122" t="str">
        <f>IF(Table114[[#This Row],[Barcode]]=".","","1")</f>
        <v/>
      </c>
    </row>
    <row r="415" spans="27:33" x14ac:dyDescent="0.35">
      <c r="AA415" s="48" t="str">
        <f>LEFT(Table114[[#This Row],[Location]],4)</f>
        <v>E2-7</v>
      </c>
      <c r="AB415" s="10" t="s">
        <v>1680</v>
      </c>
      <c r="AC415" s="48" t="str">
        <f>LEFT(Table114[[#This Row],[Pheno]],4)</f>
        <v>.</v>
      </c>
      <c r="AD415" s="110" t="str">
        <f>LEFT(Table114[[#This Row],[Barcode]],7)</f>
        <v>.</v>
      </c>
      <c r="AE415" s="3" t="s">
        <v>413</v>
      </c>
      <c r="AF415" s="47"/>
      <c r="AG415" s="122" t="str">
        <f>IF(Table114[[#This Row],[Barcode]]=".","","1")</f>
        <v/>
      </c>
    </row>
    <row r="416" spans="27:33" x14ac:dyDescent="0.35">
      <c r="AA416" s="48" t="str">
        <f>LEFT(Table114[[#This Row],[Location]],4)</f>
        <v>E2-7</v>
      </c>
      <c r="AB416" s="10" t="s">
        <v>1681</v>
      </c>
      <c r="AC416" s="48" t="str">
        <f>LEFT(Table114[[#This Row],[Pheno]],4)</f>
        <v>.</v>
      </c>
      <c r="AD416" s="110" t="str">
        <f>LEFT(Table114[[#This Row],[Barcode]],7)</f>
        <v>.</v>
      </c>
      <c r="AE416" s="3" t="s">
        <v>413</v>
      </c>
      <c r="AF416" s="47"/>
      <c r="AG416" s="122" t="str">
        <f>IF(Table114[[#This Row],[Barcode]]=".","","1")</f>
        <v/>
      </c>
    </row>
    <row r="417" spans="27:33" x14ac:dyDescent="0.35">
      <c r="AA417" s="48" t="str">
        <f>LEFT(Table114[[#This Row],[Location]],4)</f>
        <v>E2-7</v>
      </c>
      <c r="AB417" s="10" t="s">
        <v>1682</v>
      </c>
      <c r="AC417" s="48" t="str">
        <f>LEFT(Table114[[#This Row],[Pheno]],4)</f>
        <v>.</v>
      </c>
      <c r="AD417" s="110" t="str">
        <f>LEFT(Table114[[#This Row],[Barcode]],7)</f>
        <v>.</v>
      </c>
      <c r="AE417" s="3" t="s">
        <v>413</v>
      </c>
      <c r="AF417" s="47"/>
      <c r="AG417" s="122" t="str">
        <f>IF(Table114[[#This Row],[Barcode]]=".","","1")</f>
        <v/>
      </c>
    </row>
    <row r="418" spans="27:33" x14ac:dyDescent="0.35">
      <c r="AA418" s="48" t="str">
        <f>LEFT(Table114[[#This Row],[Location]],4)</f>
        <v>E2-7</v>
      </c>
      <c r="AB418" s="10" t="s">
        <v>1683</v>
      </c>
      <c r="AC418" s="48" t="str">
        <f>LEFT(Table114[[#This Row],[Pheno]],4)</f>
        <v>.</v>
      </c>
      <c r="AD418" s="110" t="str">
        <f>LEFT(Table114[[#This Row],[Barcode]],7)</f>
        <v>.</v>
      </c>
      <c r="AE418" s="3" t="s">
        <v>413</v>
      </c>
      <c r="AF418" s="47"/>
      <c r="AG418" s="122" t="str">
        <f>IF(Table114[[#This Row],[Barcode]]=".","","1")</f>
        <v/>
      </c>
    </row>
    <row r="419" spans="27:33" x14ac:dyDescent="0.35">
      <c r="AA419" s="48" t="str">
        <f>LEFT(Table114[[#This Row],[Location]],4)</f>
        <v>E3-1</v>
      </c>
      <c r="AB419" s="10" t="s">
        <v>1684</v>
      </c>
      <c r="AC419" s="48" t="str">
        <f>LEFT(Table114[[#This Row],[Pheno]],4)</f>
        <v>.</v>
      </c>
      <c r="AD419" s="110" t="str">
        <f>LEFT(Table114[[#This Row],[Barcode]],7)</f>
        <v>.</v>
      </c>
      <c r="AE419" s="3" t="s">
        <v>413</v>
      </c>
      <c r="AF419" s="47"/>
      <c r="AG419" s="122" t="str">
        <f>IF(Table114[[#This Row],[Barcode]]=".","","1")</f>
        <v/>
      </c>
    </row>
    <row r="420" spans="27:33" x14ac:dyDescent="0.35">
      <c r="AA420" s="48" t="str">
        <f>LEFT(Table114[[#This Row],[Location]],4)</f>
        <v>E3-1</v>
      </c>
      <c r="AB420" s="10" t="s">
        <v>1685</v>
      </c>
      <c r="AC420" s="48" t="str">
        <f>LEFT(Table114[[#This Row],[Pheno]],4)</f>
        <v>.</v>
      </c>
      <c r="AD420" s="110" t="str">
        <f>LEFT(Table114[[#This Row],[Barcode]],7)</f>
        <v>.</v>
      </c>
      <c r="AE420" s="3" t="s">
        <v>413</v>
      </c>
      <c r="AF420" s="47"/>
      <c r="AG420" s="122" t="str">
        <f>IF(Table114[[#This Row],[Barcode]]=".","","1")</f>
        <v/>
      </c>
    </row>
    <row r="421" spans="27:33" x14ac:dyDescent="0.35">
      <c r="AA421" s="48" t="str">
        <f>LEFT(Table114[[#This Row],[Location]],4)</f>
        <v>E3-1</v>
      </c>
      <c r="AB421" s="10" t="s">
        <v>1686</v>
      </c>
      <c r="AC421" s="48" t="str">
        <f>LEFT(Table114[[#This Row],[Pheno]],4)</f>
        <v>.</v>
      </c>
      <c r="AD421" s="110" t="str">
        <f>LEFT(Table114[[#This Row],[Barcode]],7)</f>
        <v>.</v>
      </c>
      <c r="AE421" s="3" t="s">
        <v>413</v>
      </c>
      <c r="AF421" s="47"/>
      <c r="AG421" s="122" t="str">
        <f>IF(Table114[[#This Row],[Barcode]]=".","","1")</f>
        <v/>
      </c>
    </row>
    <row r="422" spans="27:33" x14ac:dyDescent="0.35">
      <c r="AA422" s="48" t="str">
        <f>LEFT(Table114[[#This Row],[Location]],4)</f>
        <v>E3-1</v>
      </c>
      <c r="AB422" s="10" t="s">
        <v>1687</v>
      </c>
      <c r="AC422" s="48" t="str">
        <f>LEFT(Table114[[#This Row],[Pheno]],4)</f>
        <v>.</v>
      </c>
      <c r="AD422" s="110" t="str">
        <f>LEFT(Table114[[#This Row],[Barcode]],7)</f>
        <v>.</v>
      </c>
      <c r="AE422" s="3" t="s">
        <v>413</v>
      </c>
      <c r="AF422" s="47"/>
      <c r="AG422" s="122" t="str">
        <f>IF(Table114[[#This Row],[Barcode]]=".","","1")</f>
        <v/>
      </c>
    </row>
    <row r="423" spans="27:33" x14ac:dyDescent="0.35">
      <c r="AA423" s="48" t="str">
        <f>LEFT(Table114[[#This Row],[Location]],4)</f>
        <v>E3-2</v>
      </c>
      <c r="AB423" s="10" t="s">
        <v>1688</v>
      </c>
      <c r="AC423" s="48" t="str">
        <f>LEFT(Table114[[#This Row],[Pheno]],4)</f>
        <v>.</v>
      </c>
      <c r="AD423" s="110" t="str">
        <f>LEFT(Table114[[#This Row],[Barcode]],7)</f>
        <v>.</v>
      </c>
      <c r="AE423" s="3" t="s">
        <v>413</v>
      </c>
      <c r="AF423" s="47"/>
      <c r="AG423" s="122" t="str">
        <f>IF(Table114[[#This Row],[Barcode]]=".","","1")</f>
        <v/>
      </c>
    </row>
    <row r="424" spans="27:33" x14ac:dyDescent="0.35">
      <c r="AA424" s="48" t="str">
        <f>LEFT(Table114[[#This Row],[Location]],4)</f>
        <v>E3-2</v>
      </c>
      <c r="AB424" s="10" t="s">
        <v>1689</v>
      </c>
      <c r="AC424" s="48" t="str">
        <f>LEFT(Table114[[#This Row],[Pheno]],4)</f>
        <v>.</v>
      </c>
      <c r="AD424" s="110" t="str">
        <f>LEFT(Table114[[#This Row],[Barcode]],7)</f>
        <v>.</v>
      </c>
      <c r="AE424" s="3" t="s">
        <v>413</v>
      </c>
      <c r="AF424" s="47"/>
      <c r="AG424" s="122" t="str">
        <f>IF(Table114[[#This Row],[Barcode]]=".","","1")</f>
        <v/>
      </c>
    </row>
    <row r="425" spans="27:33" x14ac:dyDescent="0.35">
      <c r="AA425" s="48" t="str">
        <f>LEFT(Table114[[#This Row],[Location]],4)</f>
        <v>E3-2</v>
      </c>
      <c r="AB425" s="10" t="s">
        <v>1690</v>
      </c>
      <c r="AC425" s="48" t="str">
        <f>LEFT(Table114[[#This Row],[Pheno]],4)</f>
        <v>.</v>
      </c>
      <c r="AD425" s="110" t="str">
        <f>LEFT(Table114[[#This Row],[Barcode]],7)</f>
        <v>.</v>
      </c>
      <c r="AE425" s="3" t="s">
        <v>413</v>
      </c>
      <c r="AF425" s="47"/>
      <c r="AG425" s="122" t="str">
        <f>IF(Table114[[#This Row],[Barcode]]=".","","1")</f>
        <v/>
      </c>
    </row>
    <row r="426" spans="27:33" x14ac:dyDescent="0.35">
      <c r="AA426" s="48" t="str">
        <f>LEFT(Table114[[#This Row],[Location]],4)</f>
        <v>E3-2</v>
      </c>
      <c r="AB426" s="10" t="s">
        <v>1691</v>
      </c>
      <c r="AC426" s="48" t="str">
        <f>LEFT(Table114[[#This Row],[Pheno]],4)</f>
        <v>.</v>
      </c>
      <c r="AD426" s="110" t="str">
        <f>LEFT(Table114[[#This Row],[Barcode]],7)</f>
        <v>.</v>
      </c>
      <c r="AE426" s="3" t="s">
        <v>413</v>
      </c>
      <c r="AF426" s="47"/>
      <c r="AG426" s="122" t="str">
        <f>IF(Table114[[#This Row],[Barcode]]=".","","1")</f>
        <v/>
      </c>
    </row>
    <row r="427" spans="27:33" x14ac:dyDescent="0.35">
      <c r="AA427" s="48" t="str">
        <f>LEFT(Table114[[#This Row],[Location]],4)</f>
        <v>E3-3</v>
      </c>
      <c r="AB427" s="10" t="s">
        <v>1692</v>
      </c>
      <c r="AC427" s="48" t="str">
        <f>LEFT(Table114[[#This Row],[Pheno]],4)</f>
        <v>.</v>
      </c>
      <c r="AD427" s="110" t="str">
        <f>LEFT(Table114[[#This Row],[Barcode]],7)</f>
        <v>.</v>
      </c>
      <c r="AE427" s="3" t="s">
        <v>413</v>
      </c>
      <c r="AF427" s="47"/>
      <c r="AG427" s="122" t="str">
        <f>IF(Table114[[#This Row],[Barcode]]=".","","1")</f>
        <v/>
      </c>
    </row>
    <row r="428" spans="27:33" x14ac:dyDescent="0.35">
      <c r="AA428" s="48" t="str">
        <f>LEFT(Table114[[#This Row],[Location]],4)</f>
        <v>E3-3</v>
      </c>
      <c r="AB428" s="10" t="s">
        <v>1693</v>
      </c>
      <c r="AC428" s="48" t="str">
        <f>LEFT(Table114[[#This Row],[Pheno]],4)</f>
        <v>.</v>
      </c>
      <c r="AD428" s="110" t="str">
        <f>LEFT(Table114[[#This Row],[Barcode]],7)</f>
        <v>.</v>
      </c>
      <c r="AE428" s="3" t="s">
        <v>413</v>
      </c>
      <c r="AF428" s="47"/>
      <c r="AG428" s="122" t="str">
        <f>IF(Table114[[#This Row],[Barcode]]=".","","1")</f>
        <v/>
      </c>
    </row>
    <row r="429" spans="27:33" x14ac:dyDescent="0.35">
      <c r="AA429" s="48" t="str">
        <f>LEFT(Table114[[#This Row],[Location]],4)</f>
        <v>E3-3</v>
      </c>
      <c r="AB429" s="10" t="s">
        <v>1694</v>
      </c>
      <c r="AC429" s="48" t="str">
        <f>LEFT(Table114[[#This Row],[Pheno]],4)</f>
        <v>.</v>
      </c>
      <c r="AD429" s="110" t="str">
        <f>LEFT(Table114[[#This Row],[Barcode]],7)</f>
        <v>.</v>
      </c>
      <c r="AE429" s="3" t="s">
        <v>413</v>
      </c>
      <c r="AF429" s="47"/>
      <c r="AG429" s="122" t="str">
        <f>IF(Table114[[#This Row],[Barcode]]=".","","1")</f>
        <v/>
      </c>
    </row>
    <row r="430" spans="27:33" x14ac:dyDescent="0.35">
      <c r="AA430" s="48" t="str">
        <f>LEFT(Table114[[#This Row],[Location]],4)</f>
        <v>E3-3</v>
      </c>
      <c r="AB430" s="10" t="s">
        <v>1695</v>
      </c>
      <c r="AC430" s="48" t="str">
        <f>LEFT(Table114[[#This Row],[Pheno]],4)</f>
        <v>.</v>
      </c>
      <c r="AD430" s="110" t="str">
        <f>LEFT(Table114[[#This Row],[Barcode]],7)</f>
        <v>.</v>
      </c>
      <c r="AE430" s="3" t="s">
        <v>413</v>
      </c>
      <c r="AF430" s="47"/>
      <c r="AG430" s="122" t="str">
        <f>IF(Table114[[#This Row],[Barcode]]=".","","1")</f>
        <v/>
      </c>
    </row>
    <row r="431" spans="27:33" x14ac:dyDescent="0.35">
      <c r="AA431" s="48" t="str">
        <f>LEFT(Table114[[#This Row],[Location]],4)</f>
        <v>E3-4</v>
      </c>
      <c r="AB431" s="10" t="s">
        <v>1696</v>
      </c>
      <c r="AC431" s="48" t="str">
        <f>LEFT(Table114[[#This Row],[Pheno]],4)</f>
        <v>.</v>
      </c>
      <c r="AD431" s="110" t="str">
        <f>LEFT(Table114[[#This Row],[Barcode]],7)</f>
        <v>.</v>
      </c>
      <c r="AE431" s="3" t="s">
        <v>413</v>
      </c>
      <c r="AF431" s="47"/>
      <c r="AG431" s="122" t="str">
        <f>IF(Table114[[#This Row],[Barcode]]=".","","1")</f>
        <v/>
      </c>
    </row>
    <row r="432" spans="27:33" x14ac:dyDescent="0.35">
      <c r="AA432" s="48" t="str">
        <f>LEFT(Table114[[#This Row],[Location]],4)</f>
        <v>E3-4</v>
      </c>
      <c r="AB432" s="10" t="s">
        <v>1697</v>
      </c>
      <c r="AC432" s="48" t="str">
        <f>LEFT(Table114[[#This Row],[Pheno]],4)</f>
        <v>.</v>
      </c>
      <c r="AD432" s="110" t="str">
        <f>LEFT(Table114[[#This Row],[Barcode]],7)</f>
        <v>.</v>
      </c>
      <c r="AE432" s="3" t="s">
        <v>413</v>
      </c>
      <c r="AF432" s="47"/>
      <c r="AG432" s="122" t="str">
        <f>IF(Table114[[#This Row],[Barcode]]=".","","1")</f>
        <v/>
      </c>
    </row>
    <row r="433" spans="27:33" x14ac:dyDescent="0.35">
      <c r="AA433" s="48" t="str">
        <f>LEFT(Table114[[#This Row],[Location]],4)</f>
        <v>E3-4</v>
      </c>
      <c r="AB433" s="10" t="s">
        <v>1698</v>
      </c>
      <c r="AC433" s="48" t="str">
        <f>LEFT(Table114[[#This Row],[Pheno]],4)</f>
        <v>.</v>
      </c>
      <c r="AD433" s="110" t="str">
        <f>LEFT(Table114[[#This Row],[Barcode]],7)</f>
        <v>.</v>
      </c>
      <c r="AE433" s="3" t="s">
        <v>413</v>
      </c>
      <c r="AF433" s="47"/>
      <c r="AG433" s="122" t="str">
        <f>IF(Table114[[#This Row],[Barcode]]=".","","1")</f>
        <v/>
      </c>
    </row>
    <row r="434" spans="27:33" x14ac:dyDescent="0.35">
      <c r="AA434" s="48" t="str">
        <f>LEFT(Table114[[#This Row],[Location]],4)</f>
        <v>E3-4</v>
      </c>
      <c r="AB434" s="10" t="s">
        <v>1699</v>
      </c>
      <c r="AC434" s="48" t="str">
        <f>LEFT(Table114[[#This Row],[Pheno]],4)</f>
        <v>.</v>
      </c>
      <c r="AD434" s="110" t="str">
        <f>LEFT(Table114[[#This Row],[Barcode]],7)</f>
        <v>.</v>
      </c>
      <c r="AE434" s="3" t="s">
        <v>413</v>
      </c>
      <c r="AF434" s="47"/>
      <c r="AG434" s="122" t="str">
        <f>IF(Table114[[#This Row],[Barcode]]=".","","1")</f>
        <v/>
      </c>
    </row>
    <row r="435" spans="27:33" x14ac:dyDescent="0.35">
      <c r="AA435" s="48" t="str">
        <f>LEFT(Table114[[#This Row],[Location]],4)</f>
        <v>E3-5</v>
      </c>
      <c r="AB435" s="10" t="s">
        <v>1700</v>
      </c>
      <c r="AC435" s="48" t="str">
        <f>LEFT(Table114[[#This Row],[Pheno]],4)</f>
        <v>.</v>
      </c>
      <c r="AD435" s="110" t="str">
        <f>LEFT(Table114[[#This Row],[Barcode]],7)</f>
        <v>.</v>
      </c>
      <c r="AE435" s="3" t="s">
        <v>413</v>
      </c>
      <c r="AF435" s="47"/>
      <c r="AG435" s="122" t="str">
        <f>IF(Table114[[#This Row],[Barcode]]=".","","1")</f>
        <v/>
      </c>
    </row>
    <row r="436" spans="27:33" x14ac:dyDescent="0.35">
      <c r="AA436" s="48" t="str">
        <f>LEFT(Table114[[#This Row],[Location]],4)</f>
        <v>E3-5</v>
      </c>
      <c r="AB436" s="10" t="s">
        <v>1701</v>
      </c>
      <c r="AC436" s="48" t="str">
        <f>LEFT(Table114[[#This Row],[Pheno]],4)</f>
        <v>.</v>
      </c>
      <c r="AD436" s="110" t="str">
        <f>LEFT(Table114[[#This Row],[Barcode]],7)</f>
        <v>.</v>
      </c>
      <c r="AE436" s="3" t="s">
        <v>413</v>
      </c>
      <c r="AF436" s="47"/>
      <c r="AG436" s="122" t="str">
        <f>IF(Table114[[#This Row],[Barcode]]=".","","1")</f>
        <v/>
      </c>
    </row>
    <row r="437" spans="27:33" x14ac:dyDescent="0.35">
      <c r="AA437" s="48" t="str">
        <f>LEFT(Table114[[#This Row],[Location]],4)</f>
        <v>E3-5</v>
      </c>
      <c r="AB437" s="10" t="s">
        <v>1702</v>
      </c>
      <c r="AC437" s="48" t="str">
        <f>LEFT(Table114[[#This Row],[Pheno]],4)</f>
        <v>.</v>
      </c>
      <c r="AD437" s="110" t="str">
        <f>LEFT(Table114[[#This Row],[Barcode]],7)</f>
        <v>.</v>
      </c>
      <c r="AE437" s="3" t="s">
        <v>413</v>
      </c>
      <c r="AF437" s="47"/>
      <c r="AG437" s="122" t="str">
        <f>IF(Table114[[#This Row],[Barcode]]=".","","1")</f>
        <v/>
      </c>
    </row>
    <row r="438" spans="27:33" x14ac:dyDescent="0.35">
      <c r="AA438" s="48" t="str">
        <f>LEFT(Table114[[#This Row],[Location]],4)</f>
        <v>E3-5</v>
      </c>
      <c r="AB438" s="10" t="s">
        <v>1703</v>
      </c>
      <c r="AC438" s="48" t="str">
        <f>LEFT(Table114[[#This Row],[Pheno]],4)</f>
        <v>.</v>
      </c>
      <c r="AD438" s="110" t="str">
        <f>LEFT(Table114[[#This Row],[Barcode]],7)</f>
        <v>.</v>
      </c>
      <c r="AE438" s="3" t="s">
        <v>413</v>
      </c>
      <c r="AF438" s="47"/>
      <c r="AG438" s="122" t="str">
        <f>IF(Table114[[#This Row],[Barcode]]=".","","1")</f>
        <v/>
      </c>
    </row>
    <row r="439" spans="27:33" x14ac:dyDescent="0.35">
      <c r="AA439" s="48" t="str">
        <f>LEFT(Table114[[#This Row],[Location]],4)</f>
        <v>E3-6</v>
      </c>
      <c r="AB439" s="10" t="s">
        <v>1704</v>
      </c>
      <c r="AC439" s="48" t="str">
        <f>LEFT(Table114[[#This Row],[Pheno]],4)</f>
        <v>.</v>
      </c>
      <c r="AD439" s="110" t="str">
        <f>LEFT(Table114[[#This Row],[Barcode]],7)</f>
        <v>.</v>
      </c>
      <c r="AE439" s="3" t="s">
        <v>413</v>
      </c>
      <c r="AF439" s="47"/>
      <c r="AG439" s="122" t="str">
        <f>IF(Table114[[#This Row],[Barcode]]=".","","1")</f>
        <v/>
      </c>
    </row>
    <row r="440" spans="27:33" x14ac:dyDescent="0.35">
      <c r="AA440" s="48" t="str">
        <f>LEFT(Table114[[#This Row],[Location]],4)</f>
        <v>E3-6</v>
      </c>
      <c r="AB440" s="10" t="s">
        <v>1705</v>
      </c>
      <c r="AC440" s="48" t="str">
        <f>LEFT(Table114[[#This Row],[Pheno]],4)</f>
        <v>.</v>
      </c>
      <c r="AD440" s="110" t="str">
        <f>LEFT(Table114[[#This Row],[Barcode]],7)</f>
        <v>.</v>
      </c>
      <c r="AE440" s="3" t="s">
        <v>413</v>
      </c>
      <c r="AF440" s="47"/>
      <c r="AG440" s="122" t="str">
        <f>IF(Table114[[#This Row],[Barcode]]=".","","1")</f>
        <v/>
      </c>
    </row>
    <row r="441" spans="27:33" x14ac:dyDescent="0.35">
      <c r="AA441" s="48" t="str">
        <f>LEFT(Table114[[#This Row],[Location]],4)</f>
        <v>E3-6</v>
      </c>
      <c r="AB441" s="10" t="s">
        <v>1706</v>
      </c>
      <c r="AC441" s="48" t="str">
        <f>LEFT(Table114[[#This Row],[Pheno]],4)</f>
        <v>.</v>
      </c>
      <c r="AD441" s="110" t="str">
        <f>LEFT(Table114[[#This Row],[Barcode]],7)</f>
        <v>.</v>
      </c>
      <c r="AE441" s="3" t="s">
        <v>413</v>
      </c>
      <c r="AF441" s="47"/>
      <c r="AG441" s="122" t="str">
        <f>IF(Table114[[#This Row],[Barcode]]=".","","1")</f>
        <v/>
      </c>
    </row>
    <row r="442" spans="27:33" x14ac:dyDescent="0.35">
      <c r="AA442" s="48" t="str">
        <f>LEFT(Table114[[#This Row],[Location]],4)</f>
        <v>E3-6</v>
      </c>
      <c r="AB442" s="10" t="s">
        <v>1707</v>
      </c>
      <c r="AC442" s="48" t="str">
        <f>LEFT(Table114[[#This Row],[Pheno]],4)</f>
        <v>.</v>
      </c>
      <c r="AD442" s="110" t="str">
        <f>LEFT(Table114[[#This Row],[Barcode]],7)</f>
        <v>.</v>
      </c>
      <c r="AE442" s="3" t="s">
        <v>413</v>
      </c>
      <c r="AF442" s="47"/>
      <c r="AG442" s="122" t="str">
        <f>IF(Table114[[#This Row],[Barcode]]=".","","1")</f>
        <v/>
      </c>
    </row>
    <row r="443" spans="27:33" x14ac:dyDescent="0.35">
      <c r="AA443" s="48" t="str">
        <f>LEFT(Table114[[#This Row],[Location]],4)</f>
        <v>E3-7</v>
      </c>
      <c r="AB443" s="10" t="s">
        <v>1708</v>
      </c>
      <c r="AC443" s="48" t="str">
        <f>LEFT(Table114[[#This Row],[Pheno]],4)</f>
        <v>.</v>
      </c>
      <c r="AD443" s="110" t="str">
        <f>LEFT(Table114[[#This Row],[Barcode]],7)</f>
        <v>.</v>
      </c>
      <c r="AE443" s="3" t="s">
        <v>413</v>
      </c>
      <c r="AF443" s="47"/>
      <c r="AG443" s="122" t="str">
        <f>IF(Table114[[#This Row],[Barcode]]=".","","1")</f>
        <v/>
      </c>
    </row>
    <row r="444" spans="27:33" x14ac:dyDescent="0.35">
      <c r="AA444" s="48" t="str">
        <f>LEFT(Table114[[#This Row],[Location]],4)</f>
        <v>E3-7</v>
      </c>
      <c r="AB444" s="10" t="s">
        <v>1709</v>
      </c>
      <c r="AC444" s="48" t="str">
        <f>LEFT(Table114[[#This Row],[Pheno]],4)</f>
        <v>.</v>
      </c>
      <c r="AD444" s="110" t="str">
        <f>LEFT(Table114[[#This Row],[Barcode]],7)</f>
        <v>.</v>
      </c>
      <c r="AE444" s="3" t="s">
        <v>413</v>
      </c>
      <c r="AF444" s="47"/>
      <c r="AG444" s="122" t="str">
        <f>IF(Table114[[#This Row],[Barcode]]=".","","1")</f>
        <v/>
      </c>
    </row>
    <row r="445" spans="27:33" x14ac:dyDescent="0.35">
      <c r="AA445" s="48" t="str">
        <f>LEFT(Table114[[#This Row],[Location]],4)</f>
        <v>E3-7</v>
      </c>
      <c r="AB445" s="10" t="s">
        <v>1710</v>
      </c>
      <c r="AC445" s="48" t="str">
        <f>LEFT(Table114[[#This Row],[Pheno]],4)</f>
        <v>.</v>
      </c>
      <c r="AD445" s="110" t="str">
        <f>LEFT(Table114[[#This Row],[Barcode]],7)</f>
        <v>.</v>
      </c>
      <c r="AE445" s="3" t="s">
        <v>413</v>
      </c>
      <c r="AF445" s="47"/>
      <c r="AG445" s="122" t="str">
        <f>IF(Table114[[#This Row],[Barcode]]=".","","1")</f>
        <v/>
      </c>
    </row>
    <row r="446" spans="27:33" x14ac:dyDescent="0.35">
      <c r="AA446" s="48" t="str">
        <f>LEFT(Table114[[#This Row],[Location]],4)</f>
        <v>E3-7</v>
      </c>
      <c r="AB446" s="10" t="s">
        <v>1711</v>
      </c>
      <c r="AC446" s="48" t="str">
        <f>LEFT(Table114[[#This Row],[Pheno]],4)</f>
        <v>.</v>
      </c>
      <c r="AD446" s="110" t="str">
        <f>LEFT(Table114[[#This Row],[Barcode]],7)</f>
        <v>.</v>
      </c>
      <c r="AE446" s="3" t="s">
        <v>413</v>
      </c>
      <c r="AF446" s="47"/>
      <c r="AG446" s="122" t="str">
        <f>IF(Table114[[#This Row],[Barcode]]=".","","1")</f>
        <v/>
      </c>
    </row>
    <row r="447" spans="27:33" x14ac:dyDescent="0.35">
      <c r="AF447">
        <f>SUM(Table114[Initial Clone Count])</f>
        <v>2873</v>
      </c>
      <c r="AG447" s="123"/>
    </row>
  </sheetData>
  <conditionalFormatting sqref="AA27:AD162 AA163 AC163:AD163 AA355:AD446 AA351:AA354 AC351:AD354 AA164:AD350">
    <cfRule type="expression" dxfId="83" priority="19">
      <formula>MOD(ROW(),4)=2</formula>
    </cfRule>
  </conditionalFormatting>
  <conditionalFormatting sqref="AF223:AF250 AE251:AF332 AE334:AF351 AF352 AE353:AF374 AE27:AF177 AE379:AF446 AE179:AF222">
    <cfRule type="expression" dxfId="82" priority="17">
      <formula>MOD(ROW(),4)=1</formula>
    </cfRule>
    <cfRule type="expression" dxfId="81" priority="18">
      <formula>MOD(ROW(),4)=2</formula>
    </cfRule>
  </conditionalFormatting>
  <conditionalFormatting sqref="AE251:AE278">
    <cfRule type="expression" dxfId="80" priority="15">
      <formula>MOD(ROW(),4)=1</formula>
    </cfRule>
    <cfRule type="expression" dxfId="79" priority="16">
      <formula>MOD(ROW(),4)=2</formula>
    </cfRule>
  </conditionalFormatting>
  <conditionalFormatting sqref="AG27:AG446 AE375:AF375">
    <cfRule type="expression" dxfId="78" priority="13">
      <formula>MOD(ROW(),4)=1</formula>
    </cfRule>
    <cfRule type="expression" dxfId="77" priority="14">
      <formula>MOD(ROW(),4)=2</formula>
    </cfRule>
  </conditionalFormatting>
  <conditionalFormatting sqref="AE223:AE250">
    <cfRule type="expression" dxfId="76" priority="9">
      <formula>MOD(ROW(),4)=1</formula>
    </cfRule>
    <cfRule type="expression" dxfId="75" priority="10">
      <formula>MOD(ROW(),4)=2</formula>
    </cfRule>
  </conditionalFormatting>
  <conditionalFormatting sqref="AE223:AE250">
    <cfRule type="expression" dxfId="74" priority="11">
      <formula>MOD(ROW(),4)=1</formula>
    </cfRule>
    <cfRule type="expression" dxfId="73" priority="12">
      <formula>MOD(ROW(),4)=2</formula>
    </cfRule>
  </conditionalFormatting>
  <conditionalFormatting sqref="AB163">
    <cfRule type="expression" dxfId="72" priority="2">
      <formula>MOD(ROW(),4)=2</formula>
    </cfRule>
  </conditionalFormatting>
  <conditionalFormatting sqref="AB351:AB354">
    <cfRule type="expression" dxfId="71" priority="1">
      <formula>MOD(ROW(),4)=2</formula>
    </cfRule>
  </conditionalFormatting>
  <pageMargins left="0.7" right="0.7" top="0.75" bottom="0.75" header="0.3" footer="0.3"/>
  <pageSetup scale="56" fitToHeight="0" orientation="landscape"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2965F-85CD-4371-8F1A-FE384FDD96A9}">
  <dimension ref="A1:AH505"/>
  <sheetViews>
    <sheetView topLeftCell="N415" zoomScale="51" workbookViewId="0">
      <selection activeCell="Y452" sqref="Y452"/>
    </sheetView>
  </sheetViews>
  <sheetFormatPr defaultRowHeight="14.5" x14ac:dyDescent="0.35"/>
  <cols>
    <col min="1" max="1" width="2" bestFit="1" customWidth="1"/>
    <col min="2" max="2" width="23" customWidth="1"/>
    <col min="3" max="3" width="26" customWidth="1"/>
    <col min="4" max="5" width="20.7265625" customWidth="1"/>
    <col min="7" max="7" width="20.7265625" customWidth="1"/>
    <col min="8" max="8" width="24.26953125" customWidth="1"/>
    <col min="9" max="9" width="22.7265625" customWidth="1"/>
    <col min="10" max="10" width="24.1796875" customWidth="1"/>
    <col min="12" max="15" width="20.7265625" customWidth="1"/>
    <col min="17" max="17" width="20.7265625" customWidth="1"/>
    <col min="18" max="18" width="23.54296875" customWidth="1"/>
    <col min="19" max="19" width="24.1796875" customWidth="1"/>
    <col min="20" max="20" width="23.26953125" customWidth="1"/>
    <col min="21" max="21" width="9.1796875" customWidth="1"/>
    <col min="22" max="25" width="20.7265625" customWidth="1"/>
    <col min="28" max="28" width="10.54296875" customWidth="1"/>
    <col min="31" max="31" width="10.26953125" customWidth="1"/>
    <col min="32" max="32" width="19.54296875" customWidth="1"/>
    <col min="33" max="33" width="22.453125" customWidth="1"/>
    <col min="34" max="34" width="19" customWidth="1"/>
  </cols>
  <sheetData>
    <row r="1" spans="1:26" ht="20.149999999999999" customHeight="1"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row>
    <row r="2" spans="1:26" ht="20.149999999999999" customHeight="1"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row>
    <row r="3" spans="1:26" ht="20.149999999999999" customHeight="1" x14ac:dyDescent="0.35">
      <c r="A3" s="40"/>
      <c r="B3" s="56" t="s">
        <v>1480</v>
      </c>
      <c r="C3" s="56" t="s">
        <v>1480</v>
      </c>
      <c r="D3" s="56" t="s">
        <v>1480</v>
      </c>
      <c r="E3" s="56" t="s">
        <v>1480</v>
      </c>
      <c r="F3" s="40"/>
      <c r="G3" s="56" t="s">
        <v>1480</v>
      </c>
      <c r="H3" s="56" t="s">
        <v>1480</v>
      </c>
      <c r="I3" s="56" t="s">
        <v>1480</v>
      </c>
      <c r="J3" s="56" t="s">
        <v>1480</v>
      </c>
      <c r="L3" s="56" t="s">
        <v>2610</v>
      </c>
      <c r="M3" s="56" t="s">
        <v>2611</v>
      </c>
      <c r="N3" s="56" t="s">
        <v>1480</v>
      </c>
      <c r="O3" s="56" t="s">
        <v>1480</v>
      </c>
      <c r="Q3" s="56" t="s">
        <v>1480</v>
      </c>
      <c r="R3" s="56" t="s">
        <v>1480</v>
      </c>
      <c r="S3" s="56" t="s">
        <v>1480</v>
      </c>
      <c r="T3" s="56" t="s">
        <v>1480</v>
      </c>
      <c r="V3" s="56" t="s">
        <v>1480</v>
      </c>
      <c r="W3" s="56" t="s">
        <v>1480</v>
      </c>
      <c r="X3" s="56" t="s">
        <v>1480</v>
      </c>
      <c r="Y3" s="56" t="s">
        <v>1480</v>
      </c>
      <c r="Z3" s="18">
        <v>7</v>
      </c>
    </row>
    <row r="4" spans="1:26" ht="20.149999999999999" customHeight="1" x14ac:dyDescent="0.35">
      <c r="A4" s="40"/>
      <c r="B4" s="56" t="s">
        <v>2612</v>
      </c>
      <c r="C4" s="56" t="s">
        <v>1480</v>
      </c>
      <c r="D4" s="56" t="s">
        <v>1480</v>
      </c>
      <c r="E4" s="56" t="s">
        <v>1480</v>
      </c>
      <c r="F4" s="40"/>
      <c r="G4" s="56" t="s">
        <v>1480</v>
      </c>
      <c r="H4" s="56" t="s">
        <v>2613</v>
      </c>
      <c r="I4" s="56" t="s">
        <v>2614</v>
      </c>
      <c r="J4" s="56" t="s">
        <v>2615</v>
      </c>
      <c r="L4" s="56" t="s">
        <v>2616</v>
      </c>
      <c r="M4" s="56" t="s">
        <v>2617</v>
      </c>
      <c r="N4" s="56" t="s">
        <v>2618</v>
      </c>
      <c r="O4" s="56" t="s">
        <v>1480</v>
      </c>
      <c r="Q4" s="56" t="s">
        <v>2619</v>
      </c>
      <c r="R4" s="56" t="s">
        <v>2620</v>
      </c>
      <c r="S4" s="56" t="s">
        <v>2621</v>
      </c>
      <c r="T4" s="56" t="s">
        <v>2622</v>
      </c>
      <c r="V4" s="56" t="s">
        <v>1480</v>
      </c>
      <c r="W4" s="56" t="s">
        <v>1480</v>
      </c>
      <c r="X4" s="56" t="s">
        <v>1480</v>
      </c>
      <c r="Y4" s="56" t="s">
        <v>1480</v>
      </c>
      <c r="Z4" s="18">
        <v>6</v>
      </c>
    </row>
    <row r="5" spans="1:26" ht="20.149999999999999" customHeight="1" x14ac:dyDescent="0.35">
      <c r="A5" s="40"/>
      <c r="B5" s="56" t="s">
        <v>2623</v>
      </c>
      <c r="C5" s="56" t="s">
        <v>2624</v>
      </c>
      <c r="D5" s="56" t="s">
        <v>2625</v>
      </c>
      <c r="E5" s="56" t="s">
        <v>1480</v>
      </c>
      <c r="F5" s="40"/>
      <c r="G5" s="56" t="s">
        <v>1480</v>
      </c>
      <c r="H5" s="56" t="s">
        <v>1480</v>
      </c>
      <c r="I5" s="56" t="s">
        <v>2626</v>
      </c>
      <c r="J5" s="56" t="s">
        <v>2627</v>
      </c>
      <c r="L5" s="56" t="s">
        <v>2628</v>
      </c>
      <c r="M5" s="56" t="s">
        <v>2629</v>
      </c>
      <c r="N5" s="56" t="s">
        <v>1480</v>
      </c>
      <c r="O5" s="56" t="s">
        <v>1480</v>
      </c>
      <c r="Q5" s="56" t="s">
        <v>2630</v>
      </c>
      <c r="R5" s="56" t="s">
        <v>2631</v>
      </c>
      <c r="S5" s="56" t="s">
        <v>2632</v>
      </c>
      <c r="T5" s="56" t="s">
        <v>2633</v>
      </c>
      <c r="V5" s="56" t="s">
        <v>1480</v>
      </c>
      <c r="W5" s="56" t="s">
        <v>1480</v>
      </c>
      <c r="X5" s="56" t="s">
        <v>1480</v>
      </c>
      <c r="Y5" s="56" t="s">
        <v>1480</v>
      </c>
      <c r="Z5" s="18">
        <v>5</v>
      </c>
    </row>
    <row r="6" spans="1:26" ht="20.149999999999999" customHeight="1" x14ac:dyDescent="0.35">
      <c r="A6" s="40">
        <v>1</v>
      </c>
      <c r="B6" s="56" t="s">
        <v>2634</v>
      </c>
      <c r="C6" s="56" t="s">
        <v>1480</v>
      </c>
      <c r="D6" s="56" t="s">
        <v>1480</v>
      </c>
      <c r="E6" s="56" t="s">
        <v>1480</v>
      </c>
      <c r="F6" s="40"/>
      <c r="G6" s="56" t="s">
        <v>1480</v>
      </c>
      <c r="H6" s="56" t="s">
        <v>2635</v>
      </c>
      <c r="I6" s="56" t="s">
        <v>2636</v>
      </c>
      <c r="J6" s="56" t="s">
        <v>2637</v>
      </c>
      <c r="L6" s="56" t="s">
        <v>2638</v>
      </c>
      <c r="M6" s="56" t="s">
        <v>2639</v>
      </c>
      <c r="N6" s="56" t="s">
        <v>2640</v>
      </c>
      <c r="O6" s="56" t="s">
        <v>2641</v>
      </c>
      <c r="Q6" s="56" t="s">
        <v>1480</v>
      </c>
      <c r="R6" s="56" t="s">
        <v>2642</v>
      </c>
      <c r="S6" s="56" t="s">
        <v>2643</v>
      </c>
      <c r="T6" s="56" t="s">
        <v>2644</v>
      </c>
      <c r="V6" s="56" t="s">
        <v>1480</v>
      </c>
      <c r="W6" s="56" t="s">
        <v>1480</v>
      </c>
      <c r="X6" s="56" t="s">
        <v>1480</v>
      </c>
      <c r="Y6" s="56" t="s">
        <v>1480</v>
      </c>
      <c r="Z6" s="18">
        <v>4</v>
      </c>
    </row>
    <row r="7" spans="1:26" ht="20.149999999999999" customHeight="1" x14ac:dyDescent="0.35">
      <c r="A7" s="40"/>
      <c r="B7" s="56" t="s">
        <v>2645</v>
      </c>
      <c r="C7" s="56" t="s">
        <v>1480</v>
      </c>
      <c r="D7" s="56" t="s">
        <v>1480</v>
      </c>
      <c r="E7" s="56" t="s">
        <v>1480</v>
      </c>
      <c r="F7" s="40"/>
      <c r="G7" s="56" t="s">
        <v>1480</v>
      </c>
      <c r="H7" s="56" t="s">
        <v>2646</v>
      </c>
      <c r="I7" s="56" t="s">
        <v>2647</v>
      </c>
      <c r="J7" s="56" t="s">
        <v>2648</v>
      </c>
      <c r="L7" s="56" t="s">
        <v>2649</v>
      </c>
      <c r="M7" s="56" t="s">
        <v>2650</v>
      </c>
      <c r="N7" s="56" t="s">
        <v>1480</v>
      </c>
      <c r="O7" s="56" t="s">
        <v>1480</v>
      </c>
      <c r="Q7" s="56" t="s">
        <v>2651</v>
      </c>
      <c r="R7" s="56" t="s">
        <v>2652</v>
      </c>
      <c r="S7" s="56" t="s">
        <v>2653</v>
      </c>
      <c r="T7" s="56" t="s">
        <v>2654</v>
      </c>
      <c r="V7" s="56" t="s">
        <v>1480</v>
      </c>
      <c r="W7" s="56" t="s">
        <v>1480</v>
      </c>
      <c r="X7" s="56" t="s">
        <v>1480</v>
      </c>
      <c r="Y7" s="56" t="s">
        <v>1480</v>
      </c>
      <c r="Z7" s="18">
        <v>3</v>
      </c>
    </row>
    <row r="8" spans="1:26" ht="20.149999999999999" customHeight="1" x14ac:dyDescent="0.35">
      <c r="A8" s="40"/>
      <c r="B8" s="56" t="s">
        <v>2655</v>
      </c>
      <c r="C8" s="56" t="s">
        <v>2656</v>
      </c>
      <c r="D8" s="56" t="s">
        <v>2657</v>
      </c>
      <c r="E8" s="56" t="s">
        <v>2658</v>
      </c>
      <c r="F8" s="40"/>
      <c r="G8" s="56" t="s">
        <v>1480</v>
      </c>
      <c r="H8" s="56" t="s">
        <v>1480</v>
      </c>
      <c r="I8" s="56" t="s">
        <v>2659</v>
      </c>
      <c r="J8" s="56" t="s">
        <v>2660</v>
      </c>
      <c r="L8" s="56" t="s">
        <v>2661</v>
      </c>
      <c r="M8" s="56" t="s">
        <v>2662</v>
      </c>
      <c r="N8" s="56" t="s">
        <v>2663</v>
      </c>
      <c r="O8" s="56" t="s">
        <v>1480</v>
      </c>
      <c r="Q8" s="56" t="s">
        <v>1480</v>
      </c>
      <c r="R8" s="56" t="s">
        <v>2664</v>
      </c>
      <c r="S8" s="56" t="s">
        <v>2665</v>
      </c>
      <c r="T8" s="56" t="s">
        <v>2666</v>
      </c>
      <c r="V8" s="56" t="s">
        <v>1480</v>
      </c>
      <c r="W8" s="56" t="s">
        <v>1480</v>
      </c>
      <c r="X8" s="56" t="s">
        <v>1480</v>
      </c>
      <c r="Y8" s="56" t="s">
        <v>1480</v>
      </c>
      <c r="Z8" s="18">
        <v>2</v>
      </c>
    </row>
    <row r="9" spans="1:26" ht="20.149999999999999" customHeight="1" x14ac:dyDescent="0.35">
      <c r="A9" s="40"/>
      <c r="B9" s="56" t="s">
        <v>2667</v>
      </c>
      <c r="C9" s="56" t="s">
        <v>2668</v>
      </c>
      <c r="D9" s="56" t="s">
        <v>1480</v>
      </c>
      <c r="E9" s="56" t="s">
        <v>1480</v>
      </c>
      <c r="F9" s="40"/>
      <c r="G9" s="56" t="s">
        <v>1480</v>
      </c>
      <c r="H9" s="56" t="s">
        <v>2669</v>
      </c>
      <c r="I9" s="56" t="s">
        <v>2670</v>
      </c>
      <c r="J9" s="56" t="s">
        <v>2671</v>
      </c>
      <c r="L9" s="56" t="s">
        <v>2672</v>
      </c>
      <c r="M9" s="56" t="s">
        <v>2673</v>
      </c>
      <c r="N9" s="56" t="s">
        <v>2674</v>
      </c>
      <c r="O9" s="56" t="s">
        <v>2675</v>
      </c>
      <c r="Q9" s="56" t="s">
        <v>1480</v>
      </c>
      <c r="R9" s="56" t="s">
        <v>1480</v>
      </c>
      <c r="S9" s="56" t="s">
        <v>2676</v>
      </c>
      <c r="T9" s="56" t="s">
        <v>2677</v>
      </c>
      <c r="V9" s="56" t="s">
        <v>1480</v>
      </c>
      <c r="W9" s="56" t="s">
        <v>1480</v>
      </c>
      <c r="X9" s="56" t="s">
        <v>1480</v>
      </c>
      <c r="Y9" s="56" t="s">
        <v>1480</v>
      </c>
      <c r="Z9" s="18">
        <v>1</v>
      </c>
    </row>
    <row r="10" spans="1:26" ht="20.149999999999999" customHeight="1" x14ac:dyDescent="0.35"/>
    <row r="11" spans="1:26" ht="20.149999999999999" customHeight="1" x14ac:dyDescent="0.35">
      <c r="A11" s="40"/>
      <c r="B11" s="56" t="s">
        <v>1480</v>
      </c>
      <c r="C11" s="56" t="s">
        <v>1480</v>
      </c>
      <c r="D11" s="56" t="s">
        <v>1480</v>
      </c>
      <c r="E11" s="56" t="s">
        <v>1480</v>
      </c>
      <c r="F11" s="40"/>
      <c r="G11" s="56" t="s">
        <v>1480</v>
      </c>
      <c r="H11" s="56" t="s">
        <v>1480</v>
      </c>
      <c r="I11" s="56" t="s">
        <v>2678</v>
      </c>
      <c r="J11" s="56" t="s">
        <v>2679</v>
      </c>
      <c r="L11" s="56" t="s">
        <v>1480</v>
      </c>
      <c r="M11" s="56" t="s">
        <v>1480</v>
      </c>
      <c r="N11" s="56" t="s">
        <v>1480</v>
      </c>
      <c r="O11" s="56" t="s">
        <v>1480</v>
      </c>
      <c r="Q11" s="56" t="s">
        <v>2680</v>
      </c>
      <c r="R11" s="56" t="s">
        <v>2681</v>
      </c>
      <c r="S11" s="56" t="s">
        <v>2682</v>
      </c>
      <c r="T11" s="56" t="s">
        <v>2683</v>
      </c>
      <c r="V11" s="56" t="s">
        <v>1480</v>
      </c>
      <c r="W11" s="56" t="s">
        <v>1480</v>
      </c>
      <c r="X11" s="56" t="s">
        <v>1480</v>
      </c>
      <c r="Y11" s="56" t="s">
        <v>1480</v>
      </c>
      <c r="Z11" s="18">
        <v>7</v>
      </c>
    </row>
    <row r="12" spans="1:26" ht="20.149999999999999" customHeight="1" x14ac:dyDescent="0.35">
      <c r="A12" s="40"/>
      <c r="B12" s="56" t="s">
        <v>1480</v>
      </c>
      <c r="C12" s="56" t="s">
        <v>1480</v>
      </c>
      <c r="D12" s="56" t="s">
        <v>1480</v>
      </c>
      <c r="E12" s="56" t="s">
        <v>1480</v>
      </c>
      <c r="F12" s="40"/>
      <c r="G12" s="56" t="s">
        <v>1480</v>
      </c>
      <c r="H12" s="56" t="s">
        <v>2684</v>
      </c>
      <c r="I12" s="56" t="s">
        <v>2685</v>
      </c>
      <c r="J12" s="56" t="s">
        <v>2686</v>
      </c>
      <c r="L12" s="56" t="s">
        <v>1480</v>
      </c>
      <c r="M12" s="56" t="s">
        <v>1480</v>
      </c>
      <c r="N12" s="56" t="s">
        <v>1480</v>
      </c>
      <c r="O12" s="56" t="s">
        <v>1480</v>
      </c>
      <c r="Q12" s="56" t="s">
        <v>1480</v>
      </c>
      <c r="R12" s="56" t="s">
        <v>2687</v>
      </c>
      <c r="S12" s="56" t="s">
        <v>2688</v>
      </c>
      <c r="T12" s="56" t="s">
        <v>2689</v>
      </c>
      <c r="V12" s="56" t="s">
        <v>1480</v>
      </c>
      <c r="W12" s="56" t="s">
        <v>1480</v>
      </c>
      <c r="X12" s="56" t="s">
        <v>1480</v>
      </c>
      <c r="Y12" s="56" t="s">
        <v>1480</v>
      </c>
      <c r="Z12" s="18">
        <v>6</v>
      </c>
    </row>
    <row r="13" spans="1:26" ht="20.149999999999999" customHeight="1" x14ac:dyDescent="0.35">
      <c r="A13" s="40"/>
      <c r="B13" s="56" t="s">
        <v>1480</v>
      </c>
      <c r="C13" s="56" t="s">
        <v>1480</v>
      </c>
      <c r="D13" s="56" t="s">
        <v>1480</v>
      </c>
      <c r="E13" s="56" t="s">
        <v>1480</v>
      </c>
      <c r="F13" s="40"/>
      <c r="G13" s="56" t="s">
        <v>1480</v>
      </c>
      <c r="H13" s="56" t="s">
        <v>1480</v>
      </c>
      <c r="I13" s="56" t="s">
        <v>2690</v>
      </c>
      <c r="J13" s="56" t="s">
        <v>2691</v>
      </c>
      <c r="L13" s="56" t="s">
        <v>1480</v>
      </c>
      <c r="M13" s="56" t="s">
        <v>1480</v>
      </c>
      <c r="N13" s="56" t="s">
        <v>1480</v>
      </c>
      <c r="O13" s="56" t="s">
        <v>1480</v>
      </c>
      <c r="Q13" s="56" t="s">
        <v>2692</v>
      </c>
      <c r="R13" s="56" t="s">
        <v>2693</v>
      </c>
      <c r="S13" s="56" t="s">
        <v>2694</v>
      </c>
      <c r="T13" s="56" t="s">
        <v>2695</v>
      </c>
      <c r="V13" s="56" t="s">
        <v>1480</v>
      </c>
      <c r="W13" s="56" t="s">
        <v>1480</v>
      </c>
      <c r="X13" s="56" t="s">
        <v>1480</v>
      </c>
      <c r="Y13" s="56" t="s">
        <v>1480</v>
      </c>
      <c r="Z13" s="18">
        <v>5</v>
      </c>
    </row>
    <row r="14" spans="1:26" ht="20.149999999999999" customHeight="1" x14ac:dyDescent="0.35">
      <c r="A14" s="40">
        <v>2</v>
      </c>
      <c r="B14" s="56" t="s">
        <v>1480</v>
      </c>
      <c r="C14" s="56" t="s">
        <v>1480</v>
      </c>
      <c r="D14" s="56" t="s">
        <v>1480</v>
      </c>
      <c r="E14" s="56" t="s">
        <v>1480</v>
      </c>
      <c r="F14" s="40"/>
      <c r="G14" s="56" t="s">
        <v>1480</v>
      </c>
      <c r="H14" s="56" t="s">
        <v>1480</v>
      </c>
      <c r="I14" s="56" t="s">
        <v>2696</v>
      </c>
      <c r="J14" s="56" t="s">
        <v>2679</v>
      </c>
      <c r="L14" s="56" t="s">
        <v>1480</v>
      </c>
      <c r="M14" s="56" t="s">
        <v>1480</v>
      </c>
      <c r="N14" s="56" t="s">
        <v>1480</v>
      </c>
      <c r="O14" s="56" t="s">
        <v>1480</v>
      </c>
      <c r="Q14" s="56" t="s">
        <v>1480</v>
      </c>
      <c r="R14" s="56" t="s">
        <v>2697</v>
      </c>
      <c r="S14" s="56" t="s">
        <v>2698</v>
      </c>
      <c r="T14" s="56" t="s">
        <v>2699</v>
      </c>
      <c r="V14" s="56" t="s">
        <v>1480</v>
      </c>
      <c r="W14" s="56" t="s">
        <v>1480</v>
      </c>
      <c r="X14" s="56" t="s">
        <v>1480</v>
      </c>
      <c r="Y14" s="56" t="s">
        <v>1480</v>
      </c>
      <c r="Z14" s="18">
        <v>4</v>
      </c>
    </row>
    <row r="15" spans="1:26" ht="20.149999999999999" customHeight="1" x14ac:dyDescent="0.35">
      <c r="A15" s="40"/>
      <c r="B15" s="56" t="s">
        <v>1480</v>
      </c>
      <c r="C15" s="56" t="s">
        <v>1480</v>
      </c>
      <c r="D15" s="56" t="s">
        <v>1480</v>
      </c>
      <c r="E15" s="56" t="s">
        <v>1480</v>
      </c>
      <c r="F15" s="40"/>
      <c r="G15" s="56" t="s">
        <v>1480</v>
      </c>
      <c r="H15" s="56" t="s">
        <v>1480</v>
      </c>
      <c r="I15" s="56" t="s">
        <v>2700</v>
      </c>
      <c r="J15" s="56" t="s">
        <v>2701</v>
      </c>
      <c r="L15" s="56" t="s">
        <v>1480</v>
      </c>
      <c r="M15" s="56" t="s">
        <v>1480</v>
      </c>
      <c r="N15" s="56" t="s">
        <v>1480</v>
      </c>
      <c r="O15" s="56" t="s">
        <v>1480</v>
      </c>
      <c r="Q15" s="56" t="s">
        <v>1480</v>
      </c>
      <c r="R15" s="56" t="s">
        <v>2702</v>
      </c>
      <c r="S15" s="56" t="s">
        <v>2703</v>
      </c>
      <c r="T15" s="56" t="s">
        <v>2704</v>
      </c>
      <c r="V15" s="56" t="s">
        <v>1480</v>
      </c>
      <c r="W15" s="56" t="s">
        <v>1480</v>
      </c>
      <c r="X15" s="56" t="s">
        <v>1480</v>
      </c>
      <c r="Y15" s="56" t="s">
        <v>1480</v>
      </c>
      <c r="Z15" s="18">
        <v>3</v>
      </c>
    </row>
    <row r="16" spans="1:26" ht="20.149999999999999" customHeight="1" x14ac:dyDescent="0.35">
      <c r="A16" s="40"/>
      <c r="B16" s="56" t="s">
        <v>1480</v>
      </c>
      <c r="C16" s="56" t="s">
        <v>1480</v>
      </c>
      <c r="D16" s="56" t="s">
        <v>1480</v>
      </c>
      <c r="E16" s="56" t="s">
        <v>1480</v>
      </c>
      <c r="F16" s="40"/>
      <c r="G16" s="56" t="s">
        <v>1480</v>
      </c>
      <c r="H16" s="56" t="s">
        <v>2705</v>
      </c>
      <c r="I16" s="56" t="s">
        <v>2706</v>
      </c>
      <c r="J16" s="56" t="s">
        <v>2707</v>
      </c>
      <c r="L16" s="56" t="s">
        <v>1480</v>
      </c>
      <c r="M16" s="56" t="s">
        <v>1480</v>
      </c>
      <c r="N16" s="56" t="s">
        <v>1480</v>
      </c>
      <c r="O16" s="56" t="s">
        <v>1480</v>
      </c>
      <c r="Q16" s="56" t="s">
        <v>2708</v>
      </c>
      <c r="R16" s="56" t="s">
        <v>2709</v>
      </c>
      <c r="S16" s="56" t="s">
        <v>2710</v>
      </c>
      <c r="T16" s="56" t="s">
        <v>2711</v>
      </c>
      <c r="V16" s="56" t="s">
        <v>1480</v>
      </c>
      <c r="W16" s="56" t="s">
        <v>1480</v>
      </c>
      <c r="X16" s="56" t="s">
        <v>1480</v>
      </c>
      <c r="Y16" s="56" t="s">
        <v>1480</v>
      </c>
      <c r="Z16" s="18">
        <v>2</v>
      </c>
    </row>
    <row r="17" spans="1:34" ht="20.149999999999999" customHeight="1" x14ac:dyDescent="0.35">
      <c r="A17" s="40"/>
      <c r="B17" s="56" t="s">
        <v>1480</v>
      </c>
      <c r="C17" s="56" t="s">
        <v>1480</v>
      </c>
      <c r="D17" s="56" t="s">
        <v>1480</v>
      </c>
      <c r="E17" s="56" t="s">
        <v>1480</v>
      </c>
      <c r="F17" s="40"/>
      <c r="G17" s="56" t="s">
        <v>1480</v>
      </c>
      <c r="H17" s="56" t="s">
        <v>2712</v>
      </c>
      <c r="I17" s="56" t="s">
        <v>2713</v>
      </c>
      <c r="J17" s="56" t="s">
        <v>2714</v>
      </c>
      <c r="L17" s="56" t="s">
        <v>1480</v>
      </c>
      <c r="M17" s="56" t="s">
        <v>1480</v>
      </c>
      <c r="N17" s="56" t="s">
        <v>1480</v>
      </c>
      <c r="O17" s="56" t="s">
        <v>1480</v>
      </c>
      <c r="Q17" s="56" t="s">
        <v>2715</v>
      </c>
      <c r="R17" s="56" t="s">
        <v>2716</v>
      </c>
      <c r="S17" s="56" t="s">
        <v>2717</v>
      </c>
      <c r="T17" s="56" t="s">
        <v>2718</v>
      </c>
      <c r="V17" s="56" t="s">
        <v>1480</v>
      </c>
      <c r="W17" s="56" t="s">
        <v>1480</v>
      </c>
      <c r="X17" s="56" t="s">
        <v>1480</v>
      </c>
      <c r="Y17" s="56" t="s">
        <v>1480</v>
      </c>
      <c r="Z17" s="18">
        <v>1</v>
      </c>
    </row>
    <row r="18" spans="1:34" ht="20.149999999999999" customHeight="1" x14ac:dyDescent="0.35"/>
    <row r="19" spans="1:34" ht="20.149999999999999" customHeight="1" x14ac:dyDescent="0.35">
      <c r="A19" s="40"/>
      <c r="B19" s="56" t="s">
        <v>2719</v>
      </c>
      <c r="C19" s="56" t="s">
        <v>2720</v>
      </c>
      <c r="D19" s="56" t="s">
        <v>2721</v>
      </c>
      <c r="E19" s="56" t="s">
        <v>1480</v>
      </c>
      <c r="F19" s="40"/>
      <c r="G19" s="56" t="s">
        <v>1480</v>
      </c>
      <c r="H19" s="56" t="s">
        <v>2722</v>
      </c>
      <c r="I19" s="56" t="s">
        <v>2723</v>
      </c>
      <c r="J19" s="56" t="s">
        <v>2724</v>
      </c>
      <c r="L19" s="56" t="s">
        <v>1480</v>
      </c>
      <c r="M19" s="56" t="s">
        <v>1480</v>
      </c>
      <c r="N19" s="56" t="s">
        <v>1480</v>
      </c>
      <c r="O19" s="56" t="s">
        <v>1480</v>
      </c>
      <c r="Q19" s="56" t="s">
        <v>1480</v>
      </c>
      <c r="R19" s="56" t="s">
        <v>1480</v>
      </c>
      <c r="S19" s="56" t="s">
        <v>1480</v>
      </c>
      <c r="T19" s="56" t="s">
        <v>1480</v>
      </c>
      <c r="V19" s="56" t="s">
        <v>1480</v>
      </c>
      <c r="W19" s="56" t="s">
        <v>1480</v>
      </c>
      <c r="X19" s="56" t="s">
        <v>1480</v>
      </c>
      <c r="Y19" s="56" t="s">
        <v>1480</v>
      </c>
      <c r="Z19" s="18">
        <v>7</v>
      </c>
    </row>
    <row r="20" spans="1:34" ht="20.149999999999999" customHeight="1" x14ac:dyDescent="0.35">
      <c r="A20" s="40"/>
      <c r="B20" s="56" t="s">
        <v>2725</v>
      </c>
      <c r="C20" s="56" t="s">
        <v>2726</v>
      </c>
      <c r="D20" s="56" t="s">
        <v>1480</v>
      </c>
      <c r="E20" s="56" t="s">
        <v>1480</v>
      </c>
      <c r="F20" s="40"/>
      <c r="G20" s="56" t="s">
        <v>1480</v>
      </c>
      <c r="H20" s="56" t="s">
        <v>1480</v>
      </c>
      <c r="I20" s="56" t="s">
        <v>2727</v>
      </c>
      <c r="J20" s="56" t="s">
        <v>2728</v>
      </c>
      <c r="L20" s="56" t="s">
        <v>2729</v>
      </c>
      <c r="M20" s="56" t="s">
        <v>2730</v>
      </c>
      <c r="N20" s="56" t="s">
        <v>1480</v>
      </c>
      <c r="O20" s="56" t="s">
        <v>1480</v>
      </c>
      <c r="Q20" s="56" t="s">
        <v>1480</v>
      </c>
      <c r="R20" s="56" t="s">
        <v>2731</v>
      </c>
      <c r="S20" s="56" t="s">
        <v>2732</v>
      </c>
      <c r="T20" s="56" t="s">
        <v>2733</v>
      </c>
      <c r="V20" s="56" t="s">
        <v>1480</v>
      </c>
      <c r="W20" s="56" t="s">
        <v>1480</v>
      </c>
      <c r="X20" s="56" t="s">
        <v>1480</v>
      </c>
      <c r="Y20" s="56" t="s">
        <v>1480</v>
      </c>
      <c r="Z20" s="18">
        <v>6</v>
      </c>
    </row>
    <row r="21" spans="1:34" ht="20.149999999999999" customHeight="1" x14ac:dyDescent="0.35">
      <c r="A21" s="40"/>
      <c r="B21" s="56" t="s">
        <v>2734</v>
      </c>
      <c r="C21" s="56" t="s">
        <v>2735</v>
      </c>
      <c r="D21" s="56" t="s">
        <v>2736</v>
      </c>
      <c r="E21" s="56" t="s">
        <v>2737</v>
      </c>
      <c r="F21" s="40"/>
      <c r="G21" s="56" t="s">
        <v>1480</v>
      </c>
      <c r="H21" s="56" t="s">
        <v>1480</v>
      </c>
      <c r="I21" s="56" t="s">
        <v>1480</v>
      </c>
      <c r="J21" s="56" t="s">
        <v>2738</v>
      </c>
      <c r="L21" s="56" t="s">
        <v>2739</v>
      </c>
      <c r="M21" s="56" t="s">
        <v>2740</v>
      </c>
      <c r="N21" s="56" t="s">
        <v>1480</v>
      </c>
      <c r="O21" s="56" t="s">
        <v>1480</v>
      </c>
      <c r="Q21" s="56" t="s">
        <v>1480</v>
      </c>
      <c r="R21" s="56" t="s">
        <v>2741</v>
      </c>
      <c r="S21" s="56" t="s">
        <v>2742</v>
      </c>
      <c r="T21" s="56" t="s">
        <v>2743</v>
      </c>
      <c r="V21" s="56" t="s">
        <v>1480</v>
      </c>
      <c r="W21" s="56" t="s">
        <v>1480</v>
      </c>
      <c r="X21" s="56" t="s">
        <v>1480</v>
      </c>
      <c r="Y21" s="56" t="s">
        <v>1480</v>
      </c>
      <c r="Z21" s="18">
        <v>5</v>
      </c>
    </row>
    <row r="22" spans="1:34" ht="20.149999999999999" customHeight="1" x14ac:dyDescent="0.35">
      <c r="A22" s="40">
        <v>3</v>
      </c>
      <c r="B22" s="56" t="s">
        <v>2744</v>
      </c>
      <c r="C22" s="56" t="s">
        <v>2745</v>
      </c>
      <c r="D22" s="56" t="s">
        <v>1480</v>
      </c>
      <c r="E22" s="56" t="s">
        <v>1480</v>
      </c>
      <c r="F22" s="40"/>
      <c r="G22" s="56" t="s">
        <v>2746</v>
      </c>
      <c r="H22" s="56" t="s">
        <v>2747</v>
      </c>
      <c r="I22" s="56" t="s">
        <v>2748</v>
      </c>
      <c r="J22" s="56" t="s">
        <v>2749</v>
      </c>
      <c r="L22" s="56" t="s">
        <v>2750</v>
      </c>
      <c r="M22" s="56" t="s">
        <v>2751</v>
      </c>
      <c r="N22" s="56" t="s">
        <v>1480</v>
      </c>
      <c r="O22" s="56" t="s">
        <v>1480</v>
      </c>
      <c r="Q22" s="56" t="s">
        <v>1480</v>
      </c>
      <c r="R22" s="56" t="s">
        <v>2752</v>
      </c>
      <c r="S22" s="56" t="s">
        <v>2753</v>
      </c>
      <c r="T22" s="56" t="s">
        <v>2754</v>
      </c>
      <c r="V22" s="56" t="s">
        <v>1480</v>
      </c>
      <c r="W22" s="56" t="s">
        <v>1480</v>
      </c>
      <c r="X22" s="56" t="s">
        <v>1480</v>
      </c>
      <c r="Y22" s="56" t="s">
        <v>1480</v>
      </c>
      <c r="Z22" s="18">
        <v>4</v>
      </c>
    </row>
    <row r="23" spans="1:34" ht="20.149999999999999" customHeight="1" x14ac:dyDescent="0.35">
      <c r="A23" s="40"/>
      <c r="B23" s="56" t="s">
        <v>2755</v>
      </c>
      <c r="C23" s="56" t="s">
        <v>2756</v>
      </c>
      <c r="D23" s="56" t="s">
        <v>2757</v>
      </c>
      <c r="E23" s="56" t="s">
        <v>1480</v>
      </c>
      <c r="F23" s="40"/>
      <c r="G23" s="56" t="s">
        <v>1480</v>
      </c>
      <c r="H23" s="56" t="s">
        <v>1480</v>
      </c>
      <c r="I23" s="56" t="s">
        <v>2758</v>
      </c>
      <c r="J23" s="56" t="s">
        <v>2759</v>
      </c>
      <c r="L23" s="56" t="s">
        <v>2760</v>
      </c>
      <c r="M23" s="56" t="s">
        <v>2761</v>
      </c>
      <c r="N23" s="56" t="s">
        <v>1480</v>
      </c>
      <c r="O23" s="56" t="s">
        <v>1480</v>
      </c>
      <c r="Q23" s="56" t="s">
        <v>2762</v>
      </c>
      <c r="R23" s="56" t="s">
        <v>2763</v>
      </c>
      <c r="S23" s="56" t="s">
        <v>2764</v>
      </c>
      <c r="T23" s="56" t="s">
        <v>2765</v>
      </c>
      <c r="V23" s="56" t="s">
        <v>1480</v>
      </c>
      <c r="W23" s="56" t="s">
        <v>1480</v>
      </c>
      <c r="X23" s="56" t="s">
        <v>1480</v>
      </c>
      <c r="Y23" s="56" t="s">
        <v>1480</v>
      </c>
      <c r="Z23" s="18">
        <v>3</v>
      </c>
    </row>
    <row r="24" spans="1:34" ht="20.149999999999999" customHeight="1" x14ac:dyDescent="0.35">
      <c r="A24" s="40"/>
      <c r="B24" s="56" t="s">
        <v>2766</v>
      </c>
      <c r="C24" s="56" t="s">
        <v>2767</v>
      </c>
      <c r="D24" s="56" t="s">
        <v>2768</v>
      </c>
      <c r="E24" s="56" t="s">
        <v>1480</v>
      </c>
      <c r="F24" s="40"/>
      <c r="G24" s="56" t="s">
        <v>1480</v>
      </c>
      <c r="H24" s="56" t="s">
        <v>2769</v>
      </c>
      <c r="I24" s="56" t="s">
        <v>2770</v>
      </c>
      <c r="J24" s="56" t="s">
        <v>2771</v>
      </c>
      <c r="L24" s="56" t="s">
        <v>2772</v>
      </c>
      <c r="M24" s="56" t="s">
        <v>2773</v>
      </c>
      <c r="N24" s="56" t="s">
        <v>2774</v>
      </c>
      <c r="O24" s="56" t="s">
        <v>1480</v>
      </c>
      <c r="Q24" s="56" t="s">
        <v>1480</v>
      </c>
      <c r="R24" s="56" t="s">
        <v>2775</v>
      </c>
      <c r="S24" s="56" t="s">
        <v>2776</v>
      </c>
      <c r="T24" s="56" t="s">
        <v>2777</v>
      </c>
      <c r="V24" s="56" t="s">
        <v>1480</v>
      </c>
      <c r="W24" s="56" t="s">
        <v>1480</v>
      </c>
      <c r="X24" s="56" t="s">
        <v>1480</v>
      </c>
      <c r="Y24" s="56" t="s">
        <v>1480</v>
      </c>
      <c r="Z24" s="18">
        <v>2</v>
      </c>
    </row>
    <row r="25" spans="1:34" ht="20.149999999999999" customHeight="1" x14ac:dyDescent="0.35">
      <c r="A25" s="40"/>
      <c r="B25" s="56" t="s">
        <v>2778</v>
      </c>
      <c r="C25" s="56" t="s">
        <v>2779</v>
      </c>
      <c r="D25" s="56" t="s">
        <v>2780</v>
      </c>
      <c r="E25" s="56" t="s">
        <v>1480</v>
      </c>
      <c r="F25" s="40"/>
      <c r="G25" s="56" t="s">
        <v>1480</v>
      </c>
      <c r="H25" s="56" t="s">
        <v>2781</v>
      </c>
      <c r="I25" s="56" t="s">
        <v>2782</v>
      </c>
      <c r="J25" s="56" t="s">
        <v>2783</v>
      </c>
      <c r="L25" s="56" t="s">
        <v>2784</v>
      </c>
      <c r="M25" s="56" t="s">
        <v>2785</v>
      </c>
      <c r="N25" s="56" t="s">
        <v>2786</v>
      </c>
      <c r="O25" s="56" t="s">
        <v>1480</v>
      </c>
      <c r="Q25" s="56" t="s">
        <v>2787</v>
      </c>
      <c r="R25" s="56" t="s">
        <v>2788</v>
      </c>
      <c r="S25" s="56" t="s">
        <v>2789</v>
      </c>
      <c r="T25" s="56" t="s">
        <v>2790</v>
      </c>
      <c r="V25" s="56" t="s">
        <v>1480</v>
      </c>
      <c r="W25" s="56" t="s">
        <v>1480</v>
      </c>
      <c r="X25" s="56" t="s">
        <v>1480</v>
      </c>
      <c r="Y25" s="56" t="s">
        <v>1480</v>
      </c>
      <c r="Z25" s="18">
        <v>1</v>
      </c>
    </row>
    <row r="26" spans="1:34" x14ac:dyDescent="0.35">
      <c r="A26" s="1"/>
      <c r="B26" s="1"/>
      <c r="C26" s="1"/>
      <c r="D26" s="1"/>
      <c r="E26" s="1"/>
      <c r="F26" s="1"/>
      <c r="G26" s="1"/>
      <c r="H26" s="1"/>
      <c r="I26" s="1"/>
      <c r="J26" s="1"/>
      <c r="L26" s="1"/>
      <c r="M26" s="1"/>
      <c r="N26" s="1"/>
      <c r="O26" s="1"/>
      <c r="Q26" s="1"/>
      <c r="R26" s="1"/>
      <c r="S26" s="1"/>
      <c r="T26" s="1"/>
    </row>
    <row r="27" spans="1:34" x14ac:dyDescent="0.35">
      <c r="AA27" s="18" t="s">
        <v>1284</v>
      </c>
      <c r="AB27" s="18" t="s">
        <v>194</v>
      </c>
      <c r="AC27" s="18" t="s">
        <v>818</v>
      </c>
      <c r="AD27" s="18" t="s">
        <v>197</v>
      </c>
      <c r="AE27" s="18" t="s">
        <v>195</v>
      </c>
      <c r="AF27" s="36" t="s">
        <v>196</v>
      </c>
      <c r="AG27" s="18" t="s">
        <v>863</v>
      </c>
      <c r="AH27" s="18" t="s">
        <v>838</v>
      </c>
    </row>
    <row r="28" spans="1:34" x14ac:dyDescent="0.35">
      <c r="AA28" s="48" t="s">
        <v>1606</v>
      </c>
      <c r="AB28" s="10" t="s">
        <v>1175</v>
      </c>
      <c r="AC28" s="48" t="s">
        <v>413</v>
      </c>
      <c r="AD28" s="110" t="s">
        <v>413</v>
      </c>
      <c r="AE28" s="3" t="s">
        <v>413</v>
      </c>
      <c r="AF28" s="115"/>
      <c r="AG28" s="114" t="s">
        <v>1636</v>
      </c>
      <c r="AH28" s="18"/>
    </row>
    <row r="29" spans="1:34" x14ac:dyDescent="0.35">
      <c r="AA29" s="48" t="s">
        <v>1606</v>
      </c>
      <c r="AB29" s="10" t="s">
        <v>1176</v>
      </c>
      <c r="AC29" s="48" t="s">
        <v>413</v>
      </c>
      <c r="AD29" s="110" t="s">
        <v>413</v>
      </c>
      <c r="AE29" s="3" t="s">
        <v>413</v>
      </c>
      <c r="AF29" s="115"/>
      <c r="AG29" s="114" t="s">
        <v>1636</v>
      </c>
      <c r="AH29" s="18"/>
    </row>
    <row r="30" spans="1:34" x14ac:dyDescent="0.35">
      <c r="AA30" s="48" t="s">
        <v>1606</v>
      </c>
      <c r="AB30" s="10" t="s">
        <v>1177</v>
      </c>
      <c r="AC30" s="48" t="s">
        <v>413</v>
      </c>
      <c r="AD30" s="110" t="s">
        <v>413</v>
      </c>
      <c r="AE30" s="3" t="s">
        <v>413</v>
      </c>
      <c r="AF30" s="115"/>
      <c r="AG30" s="114" t="s">
        <v>1636</v>
      </c>
      <c r="AH30" s="18"/>
    </row>
    <row r="31" spans="1:34" x14ac:dyDescent="0.35">
      <c r="AA31" s="48" t="s">
        <v>1606</v>
      </c>
      <c r="AB31" s="10" t="s">
        <v>1178</v>
      </c>
      <c r="AC31" s="48" t="s">
        <v>413</v>
      </c>
      <c r="AD31" s="110" t="s">
        <v>413</v>
      </c>
      <c r="AE31" s="3" t="s">
        <v>413</v>
      </c>
      <c r="AF31" s="115"/>
      <c r="AG31" s="114" t="s">
        <v>1636</v>
      </c>
      <c r="AH31" s="18"/>
    </row>
    <row r="32" spans="1:34" x14ac:dyDescent="0.35">
      <c r="AA32" s="48" t="s">
        <v>1607</v>
      </c>
      <c r="AB32" s="10" t="s">
        <v>1179</v>
      </c>
      <c r="AC32" s="48" t="s">
        <v>413</v>
      </c>
      <c r="AD32" s="110" t="s">
        <v>413</v>
      </c>
      <c r="AE32" s="3" t="s">
        <v>413</v>
      </c>
      <c r="AF32" s="115"/>
      <c r="AG32" s="114" t="s">
        <v>1636</v>
      </c>
      <c r="AH32" s="18"/>
    </row>
    <row r="33" spans="27:34" x14ac:dyDescent="0.35">
      <c r="AA33" s="48" t="s">
        <v>1607</v>
      </c>
      <c r="AB33" s="10" t="s">
        <v>1180</v>
      </c>
      <c r="AC33" s="48" t="s">
        <v>413</v>
      </c>
      <c r="AD33" s="110" t="s">
        <v>413</v>
      </c>
      <c r="AE33" s="3" t="s">
        <v>413</v>
      </c>
      <c r="AF33" s="115"/>
      <c r="AG33" s="114" t="s">
        <v>1636</v>
      </c>
      <c r="AH33" s="18"/>
    </row>
    <row r="34" spans="27:34" x14ac:dyDescent="0.35">
      <c r="AA34" s="48" t="s">
        <v>1607</v>
      </c>
      <c r="AB34" s="10" t="s">
        <v>1181</v>
      </c>
      <c r="AC34" s="48" t="s">
        <v>413</v>
      </c>
      <c r="AD34" s="110" t="s">
        <v>413</v>
      </c>
      <c r="AE34" s="3" t="s">
        <v>413</v>
      </c>
      <c r="AF34" s="115"/>
      <c r="AG34" s="114" t="s">
        <v>1636</v>
      </c>
      <c r="AH34" s="18"/>
    </row>
    <row r="35" spans="27:34" x14ac:dyDescent="0.35">
      <c r="AA35" s="48" t="s">
        <v>1607</v>
      </c>
      <c r="AB35" s="10" t="s">
        <v>1182</v>
      </c>
      <c r="AC35" s="48" t="s">
        <v>413</v>
      </c>
      <c r="AD35" s="110" t="s">
        <v>413</v>
      </c>
      <c r="AE35" s="3" t="s">
        <v>413</v>
      </c>
      <c r="AF35" s="115"/>
      <c r="AG35" s="114" t="s">
        <v>1636</v>
      </c>
      <c r="AH35" s="18"/>
    </row>
    <row r="36" spans="27:34" x14ac:dyDescent="0.35">
      <c r="AA36" s="48" t="s">
        <v>1608</v>
      </c>
      <c r="AB36" s="10" t="s">
        <v>1183</v>
      </c>
      <c r="AC36" s="48" t="s">
        <v>413</v>
      </c>
      <c r="AD36" s="110" t="s">
        <v>413</v>
      </c>
      <c r="AE36" s="3" t="s">
        <v>413</v>
      </c>
      <c r="AF36" s="115"/>
      <c r="AG36" s="114" t="s">
        <v>1636</v>
      </c>
      <c r="AH36" s="18"/>
    </row>
    <row r="37" spans="27:34" x14ac:dyDescent="0.35">
      <c r="AA37" s="48" t="s">
        <v>1608</v>
      </c>
      <c r="AB37" s="10" t="s">
        <v>1184</v>
      </c>
      <c r="AC37" s="48" t="s">
        <v>413</v>
      </c>
      <c r="AD37" s="110" t="s">
        <v>413</v>
      </c>
      <c r="AE37" s="3" t="s">
        <v>413</v>
      </c>
      <c r="AF37" s="115"/>
      <c r="AG37" s="114" t="s">
        <v>1636</v>
      </c>
      <c r="AH37" s="18"/>
    </row>
    <row r="38" spans="27:34" x14ac:dyDescent="0.35">
      <c r="AA38" s="48" t="s">
        <v>1608</v>
      </c>
      <c r="AB38" s="10" t="s">
        <v>1185</v>
      </c>
      <c r="AC38" s="48" t="s">
        <v>413</v>
      </c>
      <c r="AD38" s="110" t="s">
        <v>413</v>
      </c>
      <c r="AE38" s="3" t="s">
        <v>413</v>
      </c>
      <c r="AF38" s="115"/>
      <c r="AG38" s="114" t="s">
        <v>1636</v>
      </c>
      <c r="AH38" s="18"/>
    </row>
    <row r="39" spans="27:34" x14ac:dyDescent="0.35">
      <c r="AA39" s="48" t="s">
        <v>1608</v>
      </c>
      <c r="AB39" s="10" t="s">
        <v>1186</v>
      </c>
      <c r="AC39" s="48" t="s">
        <v>413</v>
      </c>
      <c r="AD39" s="110" t="s">
        <v>413</v>
      </c>
      <c r="AE39" s="3" t="s">
        <v>413</v>
      </c>
      <c r="AF39" s="115"/>
      <c r="AG39" s="114" t="s">
        <v>1636</v>
      </c>
      <c r="AH39" s="18"/>
    </row>
    <row r="40" spans="27:34" x14ac:dyDescent="0.35">
      <c r="AA40" s="48" t="s">
        <v>1609</v>
      </c>
      <c r="AB40" s="10" t="s">
        <v>1187</v>
      </c>
      <c r="AC40" s="48" t="s">
        <v>413</v>
      </c>
      <c r="AD40" s="110" t="s">
        <v>413</v>
      </c>
      <c r="AE40" s="3" t="s">
        <v>413</v>
      </c>
      <c r="AF40" s="115"/>
      <c r="AG40" s="114" t="s">
        <v>1636</v>
      </c>
      <c r="AH40" s="18"/>
    </row>
    <row r="41" spans="27:34" x14ac:dyDescent="0.35">
      <c r="AA41" s="48" t="s">
        <v>1609</v>
      </c>
      <c r="AB41" s="10" t="s">
        <v>1188</v>
      </c>
      <c r="AC41" s="48" t="s">
        <v>413</v>
      </c>
      <c r="AD41" s="110" t="s">
        <v>413</v>
      </c>
      <c r="AE41" s="3" t="s">
        <v>413</v>
      </c>
      <c r="AF41" s="115"/>
      <c r="AG41" s="114" t="s">
        <v>1636</v>
      </c>
      <c r="AH41" s="18"/>
    </row>
    <row r="42" spans="27:34" x14ac:dyDescent="0.35">
      <c r="AA42" s="48" t="s">
        <v>1609</v>
      </c>
      <c r="AB42" s="10" t="s">
        <v>1189</v>
      </c>
      <c r="AC42" s="48" t="s">
        <v>413</v>
      </c>
      <c r="AD42" s="110" t="s">
        <v>413</v>
      </c>
      <c r="AE42" s="3" t="s">
        <v>413</v>
      </c>
      <c r="AF42" s="115"/>
      <c r="AG42" s="114" t="s">
        <v>1636</v>
      </c>
      <c r="AH42" s="18"/>
    </row>
    <row r="43" spans="27:34" x14ac:dyDescent="0.35">
      <c r="AA43" s="48" t="s">
        <v>1609</v>
      </c>
      <c r="AB43" s="10" t="s">
        <v>1190</v>
      </c>
      <c r="AC43" s="48" t="s">
        <v>413</v>
      </c>
      <c r="AD43" s="110" t="s">
        <v>413</v>
      </c>
      <c r="AE43" s="3" t="s">
        <v>413</v>
      </c>
      <c r="AF43" s="115"/>
      <c r="AG43" s="114" t="s">
        <v>1636</v>
      </c>
      <c r="AH43" s="18"/>
    </row>
    <row r="44" spans="27:34" x14ac:dyDescent="0.35">
      <c r="AA44" s="48" t="s">
        <v>1610</v>
      </c>
      <c r="AB44" s="10" t="s">
        <v>1191</v>
      </c>
      <c r="AC44" s="48" t="s">
        <v>413</v>
      </c>
      <c r="AD44" s="110" t="s">
        <v>413</v>
      </c>
      <c r="AE44" s="3" t="s">
        <v>413</v>
      </c>
      <c r="AF44" s="115"/>
      <c r="AG44" s="114" t="s">
        <v>1636</v>
      </c>
      <c r="AH44" s="18"/>
    </row>
    <row r="45" spans="27:34" x14ac:dyDescent="0.35">
      <c r="AA45" s="48" t="s">
        <v>1610</v>
      </c>
      <c r="AB45" s="10" t="s">
        <v>1192</v>
      </c>
      <c r="AC45" s="48" t="s">
        <v>413</v>
      </c>
      <c r="AD45" s="110" t="s">
        <v>413</v>
      </c>
      <c r="AE45" s="3" t="s">
        <v>413</v>
      </c>
      <c r="AF45" s="115"/>
      <c r="AG45" s="114" t="s">
        <v>1636</v>
      </c>
      <c r="AH45" s="18"/>
    </row>
    <row r="46" spans="27:34" x14ac:dyDescent="0.35">
      <c r="AA46" s="48" t="s">
        <v>1610</v>
      </c>
      <c r="AB46" s="10" t="s">
        <v>1193</v>
      </c>
      <c r="AC46" s="48" t="s">
        <v>413</v>
      </c>
      <c r="AD46" s="110" t="s">
        <v>413</v>
      </c>
      <c r="AE46" s="3" t="s">
        <v>413</v>
      </c>
      <c r="AF46" s="115"/>
      <c r="AG46" s="114" t="s">
        <v>1636</v>
      </c>
      <c r="AH46" s="18"/>
    </row>
    <row r="47" spans="27:34" x14ac:dyDescent="0.35">
      <c r="AA47" s="48" t="s">
        <v>1610</v>
      </c>
      <c r="AB47" s="10" t="s">
        <v>1194</v>
      </c>
      <c r="AC47" s="48" t="s">
        <v>413</v>
      </c>
      <c r="AD47" s="110" t="s">
        <v>413</v>
      </c>
      <c r="AE47" s="3" t="s">
        <v>413</v>
      </c>
      <c r="AF47" s="115"/>
      <c r="AG47" s="114" t="s">
        <v>1636</v>
      </c>
      <c r="AH47" s="18"/>
    </row>
    <row r="48" spans="27:34" x14ac:dyDescent="0.35">
      <c r="AA48" s="48" t="s">
        <v>1611</v>
      </c>
      <c r="AB48" s="10" t="s">
        <v>1195</v>
      </c>
      <c r="AC48" s="48" t="s">
        <v>413</v>
      </c>
      <c r="AD48" s="110" t="s">
        <v>413</v>
      </c>
      <c r="AE48" s="3" t="s">
        <v>413</v>
      </c>
      <c r="AF48" s="115"/>
      <c r="AG48" s="114" t="s">
        <v>1636</v>
      </c>
      <c r="AH48" s="18"/>
    </row>
    <row r="49" spans="27:34" x14ac:dyDescent="0.35">
      <c r="AA49" s="48" t="s">
        <v>1611</v>
      </c>
      <c r="AB49" s="10" t="s">
        <v>1196</v>
      </c>
      <c r="AC49" s="48" t="s">
        <v>413</v>
      </c>
      <c r="AD49" s="110" t="s">
        <v>413</v>
      </c>
      <c r="AE49" s="3" t="s">
        <v>413</v>
      </c>
      <c r="AF49" s="115"/>
      <c r="AG49" s="114" t="s">
        <v>1636</v>
      </c>
      <c r="AH49" s="18"/>
    </row>
    <row r="50" spans="27:34" x14ac:dyDescent="0.35">
      <c r="AA50" s="48" t="s">
        <v>1611</v>
      </c>
      <c r="AB50" s="10" t="s">
        <v>1197</v>
      </c>
      <c r="AC50" s="48" t="s">
        <v>413</v>
      </c>
      <c r="AD50" s="110" t="s">
        <v>413</v>
      </c>
      <c r="AE50" s="3" t="s">
        <v>413</v>
      </c>
      <c r="AF50" s="115"/>
      <c r="AG50" s="114" t="s">
        <v>1636</v>
      </c>
      <c r="AH50" s="18"/>
    </row>
    <row r="51" spans="27:34" x14ac:dyDescent="0.35">
      <c r="AA51" s="48" t="s">
        <v>1611</v>
      </c>
      <c r="AB51" s="10" t="s">
        <v>1198</v>
      </c>
      <c r="AC51" s="48" t="s">
        <v>413</v>
      </c>
      <c r="AD51" s="110" t="s">
        <v>413</v>
      </c>
      <c r="AE51" s="3" t="s">
        <v>413</v>
      </c>
      <c r="AF51" s="115"/>
      <c r="AG51" s="114" t="s">
        <v>1636</v>
      </c>
      <c r="AH51" s="18"/>
    </row>
    <row r="52" spans="27:34" x14ac:dyDescent="0.35">
      <c r="AA52" s="48" t="s">
        <v>1612</v>
      </c>
      <c r="AB52" s="10" t="s">
        <v>1199</v>
      </c>
      <c r="AC52" s="48" t="s">
        <v>413</v>
      </c>
      <c r="AD52" s="110" t="s">
        <v>413</v>
      </c>
      <c r="AE52" s="3" t="s">
        <v>413</v>
      </c>
      <c r="AF52" s="115"/>
      <c r="AG52" s="114" t="s">
        <v>1636</v>
      </c>
      <c r="AH52" s="18"/>
    </row>
    <row r="53" spans="27:34" x14ac:dyDescent="0.35">
      <c r="AA53" s="48" t="s">
        <v>1612</v>
      </c>
      <c r="AB53" s="10" t="s">
        <v>1200</v>
      </c>
      <c r="AC53" s="48" t="s">
        <v>413</v>
      </c>
      <c r="AD53" s="110" t="s">
        <v>413</v>
      </c>
      <c r="AE53" s="3" t="s">
        <v>413</v>
      </c>
      <c r="AF53" s="115"/>
      <c r="AG53" s="114" t="s">
        <v>1636</v>
      </c>
      <c r="AH53" s="18"/>
    </row>
    <row r="54" spans="27:34" x14ac:dyDescent="0.35">
      <c r="AA54" s="48" t="s">
        <v>1612</v>
      </c>
      <c r="AB54" s="10" t="s">
        <v>1201</v>
      </c>
      <c r="AC54" s="48" t="s">
        <v>413</v>
      </c>
      <c r="AD54" s="110" t="s">
        <v>413</v>
      </c>
      <c r="AE54" s="3" t="s">
        <v>413</v>
      </c>
      <c r="AF54" s="115"/>
      <c r="AG54" s="114" t="s">
        <v>1636</v>
      </c>
      <c r="AH54" s="18"/>
    </row>
    <row r="55" spans="27:34" x14ac:dyDescent="0.35">
      <c r="AA55" s="48" t="s">
        <v>1612</v>
      </c>
      <c r="AB55" s="10" t="s">
        <v>1202</v>
      </c>
      <c r="AC55" s="48" t="s">
        <v>413</v>
      </c>
      <c r="AD55" s="110" t="s">
        <v>413</v>
      </c>
      <c r="AE55" s="3" t="s">
        <v>413</v>
      </c>
      <c r="AF55" s="115"/>
      <c r="AG55" s="114" t="s">
        <v>1636</v>
      </c>
      <c r="AH55" s="18"/>
    </row>
    <row r="56" spans="27:34" x14ac:dyDescent="0.35">
      <c r="AA56" s="48" t="s">
        <v>1613</v>
      </c>
      <c r="AB56" s="10" t="s">
        <v>1203</v>
      </c>
      <c r="AC56" s="48" t="s">
        <v>413</v>
      </c>
      <c r="AD56" s="110" t="s">
        <v>413</v>
      </c>
      <c r="AE56" s="3" t="s">
        <v>413</v>
      </c>
      <c r="AF56" s="115"/>
      <c r="AG56" s="114" t="s">
        <v>1636</v>
      </c>
      <c r="AH56" s="18"/>
    </row>
    <row r="57" spans="27:34" x14ac:dyDescent="0.35">
      <c r="AA57" s="48" t="s">
        <v>1613</v>
      </c>
      <c r="AB57" s="10" t="s">
        <v>1204</v>
      </c>
      <c r="AC57" s="48" t="s">
        <v>413</v>
      </c>
      <c r="AD57" s="110" t="s">
        <v>413</v>
      </c>
      <c r="AE57" s="3" t="s">
        <v>413</v>
      </c>
      <c r="AF57" s="115"/>
      <c r="AG57" s="114" t="s">
        <v>1636</v>
      </c>
      <c r="AH57" s="18"/>
    </row>
    <row r="58" spans="27:34" x14ac:dyDescent="0.35">
      <c r="AA58" s="48" t="s">
        <v>1613</v>
      </c>
      <c r="AB58" s="10" t="s">
        <v>1205</v>
      </c>
      <c r="AC58" s="48" t="s">
        <v>413</v>
      </c>
      <c r="AD58" s="110" t="s">
        <v>413</v>
      </c>
      <c r="AE58" s="3" t="s">
        <v>413</v>
      </c>
      <c r="AF58" s="115"/>
      <c r="AG58" s="114" t="s">
        <v>1636</v>
      </c>
      <c r="AH58" s="18"/>
    </row>
    <row r="59" spans="27:34" x14ac:dyDescent="0.35">
      <c r="AA59" s="48" t="s">
        <v>1613</v>
      </c>
      <c r="AB59" s="10" t="s">
        <v>1206</v>
      </c>
      <c r="AC59" s="48" t="s">
        <v>413</v>
      </c>
      <c r="AD59" s="110" t="s">
        <v>413</v>
      </c>
      <c r="AE59" s="3" t="s">
        <v>413</v>
      </c>
      <c r="AF59" s="115"/>
      <c r="AG59" s="114" t="s">
        <v>1636</v>
      </c>
      <c r="AH59" s="18"/>
    </row>
    <row r="60" spans="27:34" x14ac:dyDescent="0.35">
      <c r="AA60" s="48" t="s">
        <v>1614</v>
      </c>
      <c r="AB60" s="10" t="s">
        <v>1207</v>
      </c>
      <c r="AC60" s="48" t="s">
        <v>413</v>
      </c>
      <c r="AD60" s="110" t="s">
        <v>413</v>
      </c>
      <c r="AE60" s="3" t="s">
        <v>413</v>
      </c>
      <c r="AF60" s="115"/>
      <c r="AG60" s="114" t="s">
        <v>1636</v>
      </c>
      <c r="AH60" s="18"/>
    </row>
    <row r="61" spans="27:34" x14ac:dyDescent="0.35">
      <c r="AA61" s="48" t="s">
        <v>1614</v>
      </c>
      <c r="AB61" s="10" t="s">
        <v>1208</v>
      </c>
      <c r="AC61" s="48" t="s">
        <v>413</v>
      </c>
      <c r="AD61" s="110" t="s">
        <v>413</v>
      </c>
      <c r="AE61" s="3" t="s">
        <v>413</v>
      </c>
      <c r="AF61" s="115"/>
      <c r="AG61" s="114" t="s">
        <v>1636</v>
      </c>
      <c r="AH61" s="18"/>
    </row>
    <row r="62" spans="27:34" x14ac:dyDescent="0.35">
      <c r="AA62" s="48" t="s">
        <v>1614</v>
      </c>
      <c r="AB62" s="10" t="s">
        <v>1209</v>
      </c>
      <c r="AC62" s="48" t="s">
        <v>413</v>
      </c>
      <c r="AD62" s="110" t="s">
        <v>413</v>
      </c>
      <c r="AE62" s="3" t="s">
        <v>413</v>
      </c>
      <c r="AF62" s="115"/>
      <c r="AG62" s="114" t="s">
        <v>1636</v>
      </c>
      <c r="AH62" s="18"/>
    </row>
    <row r="63" spans="27:34" x14ac:dyDescent="0.35">
      <c r="AA63" s="48" t="s">
        <v>1614</v>
      </c>
      <c r="AB63" s="10" t="s">
        <v>1210</v>
      </c>
      <c r="AC63" s="48" t="s">
        <v>413</v>
      </c>
      <c r="AD63" s="110" t="s">
        <v>413</v>
      </c>
      <c r="AE63" s="3" t="s">
        <v>413</v>
      </c>
      <c r="AF63" s="115"/>
      <c r="AG63" s="114" t="s">
        <v>1636</v>
      </c>
      <c r="AH63" s="18"/>
    </row>
    <row r="64" spans="27:34" x14ac:dyDescent="0.35">
      <c r="AA64" s="48" t="s">
        <v>1615</v>
      </c>
      <c r="AB64" s="10" t="s">
        <v>1211</v>
      </c>
      <c r="AC64" s="48" t="s">
        <v>413</v>
      </c>
      <c r="AD64" s="110" t="s">
        <v>413</v>
      </c>
      <c r="AE64" s="3" t="s">
        <v>413</v>
      </c>
      <c r="AF64" s="115"/>
      <c r="AG64" s="114" t="s">
        <v>1636</v>
      </c>
      <c r="AH64" s="18"/>
    </row>
    <row r="65" spans="27:34" x14ac:dyDescent="0.35">
      <c r="AA65" s="48" t="s">
        <v>1615</v>
      </c>
      <c r="AB65" s="10" t="s">
        <v>1212</v>
      </c>
      <c r="AC65" s="48" t="s">
        <v>413</v>
      </c>
      <c r="AD65" s="110" t="s">
        <v>413</v>
      </c>
      <c r="AE65" s="3" t="s">
        <v>413</v>
      </c>
      <c r="AF65" s="115"/>
      <c r="AG65" s="114" t="s">
        <v>1636</v>
      </c>
      <c r="AH65" s="18"/>
    </row>
    <row r="66" spans="27:34" x14ac:dyDescent="0.35">
      <c r="AA66" s="48" t="s">
        <v>1615</v>
      </c>
      <c r="AB66" s="10" t="s">
        <v>1213</v>
      </c>
      <c r="AC66" s="48" t="s">
        <v>413</v>
      </c>
      <c r="AD66" s="110" t="s">
        <v>413</v>
      </c>
      <c r="AE66" s="3" t="s">
        <v>413</v>
      </c>
      <c r="AF66" s="115"/>
      <c r="AG66" s="114" t="s">
        <v>1636</v>
      </c>
      <c r="AH66" s="18"/>
    </row>
    <row r="67" spans="27:34" x14ac:dyDescent="0.35">
      <c r="AA67" s="48" t="s">
        <v>1615</v>
      </c>
      <c r="AB67" s="10" t="s">
        <v>1214</v>
      </c>
      <c r="AC67" s="48" t="s">
        <v>413</v>
      </c>
      <c r="AD67" s="110" t="s">
        <v>413</v>
      </c>
      <c r="AE67" s="3" t="s">
        <v>413</v>
      </c>
      <c r="AF67" s="115"/>
      <c r="AG67" s="114" t="s">
        <v>1636</v>
      </c>
      <c r="AH67" s="18"/>
    </row>
    <row r="68" spans="27:34" x14ac:dyDescent="0.35">
      <c r="AA68" s="48" t="s">
        <v>1616</v>
      </c>
      <c r="AB68" s="10" t="s">
        <v>1215</v>
      </c>
      <c r="AC68" s="48" t="s">
        <v>413</v>
      </c>
      <c r="AD68" s="110" t="s">
        <v>413</v>
      </c>
      <c r="AE68" s="3" t="s">
        <v>413</v>
      </c>
      <c r="AF68" s="115"/>
      <c r="AG68" s="114" t="s">
        <v>1636</v>
      </c>
      <c r="AH68" s="18"/>
    </row>
    <row r="69" spans="27:34" x14ac:dyDescent="0.35">
      <c r="AA69" s="48" t="s">
        <v>1616</v>
      </c>
      <c r="AB69" s="10" t="s">
        <v>1216</v>
      </c>
      <c r="AC69" s="48" t="s">
        <v>413</v>
      </c>
      <c r="AD69" s="110" t="s">
        <v>413</v>
      </c>
      <c r="AE69" s="3" t="s">
        <v>413</v>
      </c>
      <c r="AF69" s="115"/>
      <c r="AG69" s="114" t="s">
        <v>1636</v>
      </c>
      <c r="AH69" s="18"/>
    </row>
    <row r="70" spans="27:34" x14ac:dyDescent="0.35">
      <c r="AA70" s="48" t="s">
        <v>1616</v>
      </c>
      <c r="AB70" s="10" t="s">
        <v>1217</v>
      </c>
      <c r="AC70" s="48" t="s">
        <v>413</v>
      </c>
      <c r="AD70" s="110" t="s">
        <v>413</v>
      </c>
      <c r="AE70" s="3" t="s">
        <v>413</v>
      </c>
      <c r="AF70" s="115"/>
      <c r="AG70" s="114" t="s">
        <v>1636</v>
      </c>
      <c r="AH70" s="18"/>
    </row>
    <row r="71" spans="27:34" x14ac:dyDescent="0.35">
      <c r="AA71" s="48" t="s">
        <v>1616</v>
      </c>
      <c r="AB71" s="10" t="s">
        <v>1218</v>
      </c>
      <c r="AC71" s="48" t="s">
        <v>413</v>
      </c>
      <c r="AD71" s="110" t="s">
        <v>413</v>
      </c>
      <c r="AE71" s="3" t="s">
        <v>413</v>
      </c>
      <c r="AF71" s="115"/>
      <c r="AG71" s="114" t="s">
        <v>1636</v>
      </c>
      <c r="AH71" s="18"/>
    </row>
    <row r="72" spans="27:34" x14ac:dyDescent="0.35">
      <c r="AA72" s="48" t="s">
        <v>1617</v>
      </c>
      <c r="AB72" s="10" t="s">
        <v>1219</v>
      </c>
      <c r="AC72" s="48" t="s">
        <v>413</v>
      </c>
      <c r="AD72" s="110" t="s">
        <v>413</v>
      </c>
      <c r="AE72" s="3" t="s">
        <v>413</v>
      </c>
      <c r="AF72" s="115"/>
      <c r="AG72" s="114" t="s">
        <v>1636</v>
      </c>
      <c r="AH72" s="18"/>
    </row>
    <row r="73" spans="27:34" x14ac:dyDescent="0.35">
      <c r="AA73" s="48" t="s">
        <v>1617</v>
      </c>
      <c r="AB73" s="10" t="s">
        <v>1220</v>
      </c>
      <c r="AC73" s="48" t="s">
        <v>413</v>
      </c>
      <c r="AD73" s="110" t="s">
        <v>413</v>
      </c>
      <c r="AE73" s="3" t="s">
        <v>413</v>
      </c>
      <c r="AF73" s="115"/>
      <c r="AG73" s="114" t="s">
        <v>1636</v>
      </c>
      <c r="AH73" s="18"/>
    </row>
    <row r="74" spans="27:34" x14ac:dyDescent="0.35">
      <c r="AA74" s="48" t="s">
        <v>1617</v>
      </c>
      <c r="AB74" s="10" t="s">
        <v>1221</v>
      </c>
      <c r="AC74" s="48" t="s">
        <v>413</v>
      </c>
      <c r="AD74" s="110" t="s">
        <v>413</v>
      </c>
      <c r="AE74" s="3" t="s">
        <v>413</v>
      </c>
      <c r="AF74" s="115"/>
      <c r="AG74" s="114" t="s">
        <v>1636</v>
      </c>
      <c r="AH74" s="18"/>
    </row>
    <row r="75" spans="27:34" x14ac:dyDescent="0.35">
      <c r="AA75" s="48" t="s">
        <v>1617</v>
      </c>
      <c r="AB75" s="10" t="s">
        <v>1222</v>
      </c>
      <c r="AC75" s="48" t="s">
        <v>413</v>
      </c>
      <c r="AD75" s="110" t="s">
        <v>413</v>
      </c>
      <c r="AE75" s="3" t="s">
        <v>413</v>
      </c>
      <c r="AF75" s="115"/>
      <c r="AG75" s="114" t="s">
        <v>1636</v>
      </c>
      <c r="AH75" s="18"/>
    </row>
    <row r="76" spans="27:34" x14ac:dyDescent="0.35">
      <c r="AA76" s="48" t="s">
        <v>1618</v>
      </c>
      <c r="AB76" s="10" t="s">
        <v>1223</v>
      </c>
      <c r="AC76" s="48" t="s">
        <v>413</v>
      </c>
      <c r="AD76" s="110" t="s">
        <v>413</v>
      </c>
      <c r="AE76" s="3" t="s">
        <v>413</v>
      </c>
      <c r="AF76" s="115"/>
      <c r="AG76" s="114" t="s">
        <v>1636</v>
      </c>
      <c r="AH76" s="18"/>
    </row>
    <row r="77" spans="27:34" x14ac:dyDescent="0.35">
      <c r="AA77" s="48" t="s">
        <v>1618</v>
      </c>
      <c r="AB77" s="10" t="s">
        <v>1224</v>
      </c>
      <c r="AC77" s="48" t="s">
        <v>413</v>
      </c>
      <c r="AD77" s="110" t="s">
        <v>413</v>
      </c>
      <c r="AE77" s="3" t="s">
        <v>413</v>
      </c>
      <c r="AF77" s="115"/>
      <c r="AG77" s="114" t="s">
        <v>1636</v>
      </c>
      <c r="AH77" s="18"/>
    </row>
    <row r="78" spans="27:34" x14ac:dyDescent="0.35">
      <c r="AA78" s="48" t="s">
        <v>1618</v>
      </c>
      <c r="AB78" s="10" t="s">
        <v>1225</v>
      </c>
      <c r="AC78" s="48" t="s">
        <v>413</v>
      </c>
      <c r="AD78" s="110" t="s">
        <v>413</v>
      </c>
      <c r="AE78" s="3" t="s">
        <v>413</v>
      </c>
      <c r="AF78" s="115"/>
      <c r="AG78" s="114" t="s">
        <v>1636</v>
      </c>
      <c r="AH78" s="18"/>
    </row>
    <row r="79" spans="27:34" x14ac:dyDescent="0.35">
      <c r="AA79" s="48" t="s">
        <v>1618</v>
      </c>
      <c r="AB79" s="10" t="s">
        <v>1226</v>
      </c>
      <c r="AC79" s="48" t="s">
        <v>413</v>
      </c>
      <c r="AD79" s="110" t="s">
        <v>413</v>
      </c>
      <c r="AE79" s="3" t="s">
        <v>413</v>
      </c>
      <c r="AF79" s="115"/>
      <c r="AG79" s="114" t="s">
        <v>1636</v>
      </c>
      <c r="AH79" s="18"/>
    </row>
    <row r="80" spans="27:34" x14ac:dyDescent="0.35">
      <c r="AA80" s="48" t="s">
        <v>1619</v>
      </c>
      <c r="AB80" s="10" t="s">
        <v>1227</v>
      </c>
      <c r="AC80" s="48" t="s">
        <v>413</v>
      </c>
      <c r="AD80" s="110" t="s">
        <v>413</v>
      </c>
      <c r="AE80" s="3" t="s">
        <v>413</v>
      </c>
      <c r="AF80" s="115"/>
      <c r="AG80" s="114" t="s">
        <v>1636</v>
      </c>
      <c r="AH80" s="18"/>
    </row>
    <row r="81" spans="27:34" x14ac:dyDescent="0.35">
      <c r="AA81" s="48" t="s">
        <v>1619</v>
      </c>
      <c r="AB81" s="10" t="s">
        <v>1228</v>
      </c>
      <c r="AC81" s="48" t="s">
        <v>413</v>
      </c>
      <c r="AD81" s="110" t="s">
        <v>413</v>
      </c>
      <c r="AE81" s="3" t="s">
        <v>413</v>
      </c>
      <c r="AF81" s="115"/>
      <c r="AG81" s="114" t="s">
        <v>1636</v>
      </c>
      <c r="AH81" s="18"/>
    </row>
    <row r="82" spans="27:34" x14ac:dyDescent="0.35">
      <c r="AA82" s="48" t="s">
        <v>1619</v>
      </c>
      <c r="AB82" s="10" t="s">
        <v>1229</v>
      </c>
      <c r="AC82" s="48" t="s">
        <v>413</v>
      </c>
      <c r="AD82" s="110" t="s">
        <v>413</v>
      </c>
      <c r="AE82" s="3" t="s">
        <v>413</v>
      </c>
      <c r="AF82" s="115"/>
      <c r="AG82" s="114" t="s">
        <v>1636</v>
      </c>
      <c r="AH82" s="18"/>
    </row>
    <row r="83" spans="27:34" x14ac:dyDescent="0.35">
      <c r="AA83" s="48" t="s">
        <v>1619</v>
      </c>
      <c r="AB83" s="10" t="s">
        <v>1230</v>
      </c>
      <c r="AC83" s="48" t="s">
        <v>413</v>
      </c>
      <c r="AD83" s="110" t="s">
        <v>413</v>
      </c>
      <c r="AE83" s="3" t="s">
        <v>413</v>
      </c>
      <c r="AF83" s="115"/>
      <c r="AG83" s="114" t="s">
        <v>1636</v>
      </c>
      <c r="AH83" s="18"/>
    </row>
    <row r="84" spans="27:34" x14ac:dyDescent="0.35">
      <c r="AA84" s="48" t="s">
        <v>1620</v>
      </c>
      <c r="AB84" s="10" t="s">
        <v>1231</v>
      </c>
      <c r="AC84" s="48" t="s">
        <v>413</v>
      </c>
      <c r="AD84" s="110" t="s">
        <v>413</v>
      </c>
      <c r="AE84" s="3" t="s">
        <v>413</v>
      </c>
      <c r="AF84" s="115"/>
      <c r="AG84" s="114" t="s">
        <v>1636</v>
      </c>
      <c r="AH84" s="18"/>
    </row>
    <row r="85" spans="27:34" x14ac:dyDescent="0.35">
      <c r="AA85" s="48" t="s">
        <v>1620</v>
      </c>
      <c r="AB85" s="10" t="s">
        <v>1232</v>
      </c>
      <c r="AC85" s="48" t="s">
        <v>413</v>
      </c>
      <c r="AD85" s="110" t="s">
        <v>413</v>
      </c>
      <c r="AE85" s="3" t="s">
        <v>413</v>
      </c>
      <c r="AF85" s="115"/>
      <c r="AG85" s="114" t="s">
        <v>1636</v>
      </c>
      <c r="AH85" s="18"/>
    </row>
    <row r="86" spans="27:34" x14ac:dyDescent="0.35">
      <c r="AA86" s="48" t="s">
        <v>1620</v>
      </c>
      <c r="AB86" s="10" t="s">
        <v>1233</v>
      </c>
      <c r="AC86" s="48" t="s">
        <v>413</v>
      </c>
      <c r="AD86" s="110" t="s">
        <v>413</v>
      </c>
      <c r="AE86" s="3" t="s">
        <v>413</v>
      </c>
      <c r="AF86" s="115"/>
      <c r="AG86" s="114" t="s">
        <v>1636</v>
      </c>
      <c r="AH86" s="18"/>
    </row>
    <row r="87" spans="27:34" x14ac:dyDescent="0.35">
      <c r="AA87" s="48" t="s">
        <v>1620</v>
      </c>
      <c r="AB87" s="10" t="s">
        <v>1234</v>
      </c>
      <c r="AC87" s="48" t="s">
        <v>413</v>
      </c>
      <c r="AD87" s="110" t="s">
        <v>413</v>
      </c>
      <c r="AE87" s="3" t="s">
        <v>413</v>
      </c>
      <c r="AF87" s="115"/>
      <c r="AG87" s="114" t="s">
        <v>1636</v>
      </c>
      <c r="AH87" s="18"/>
    </row>
    <row r="88" spans="27:34" x14ac:dyDescent="0.35">
      <c r="AA88" s="48" t="s">
        <v>1621</v>
      </c>
      <c r="AB88" s="10" t="s">
        <v>1235</v>
      </c>
      <c r="AC88" s="48" t="s">
        <v>413</v>
      </c>
      <c r="AD88" s="110" t="s">
        <v>413</v>
      </c>
      <c r="AE88" s="3" t="s">
        <v>413</v>
      </c>
      <c r="AF88" s="115"/>
      <c r="AG88" s="114" t="s">
        <v>1636</v>
      </c>
      <c r="AH88" s="18"/>
    </row>
    <row r="89" spans="27:34" x14ac:dyDescent="0.35">
      <c r="AA89" s="48" t="s">
        <v>1621</v>
      </c>
      <c r="AB89" s="10" t="s">
        <v>1236</v>
      </c>
      <c r="AC89" s="48" t="s">
        <v>413</v>
      </c>
      <c r="AD89" s="110" t="s">
        <v>413</v>
      </c>
      <c r="AE89" s="3" t="s">
        <v>413</v>
      </c>
      <c r="AF89" s="115"/>
      <c r="AG89" s="114" t="s">
        <v>1636</v>
      </c>
      <c r="AH89" s="18"/>
    </row>
    <row r="90" spans="27:34" x14ac:dyDescent="0.35">
      <c r="AA90" s="48" t="s">
        <v>1621</v>
      </c>
      <c r="AB90" s="10" t="s">
        <v>1237</v>
      </c>
      <c r="AC90" s="48" t="s">
        <v>413</v>
      </c>
      <c r="AD90" s="110" t="s">
        <v>413</v>
      </c>
      <c r="AE90" s="3" t="s">
        <v>413</v>
      </c>
      <c r="AF90" s="115"/>
      <c r="AG90" s="114" t="s">
        <v>1636</v>
      </c>
      <c r="AH90" s="18"/>
    </row>
    <row r="91" spans="27:34" x14ac:dyDescent="0.35">
      <c r="AA91" s="48" t="s">
        <v>1621</v>
      </c>
      <c r="AB91" s="10" t="s">
        <v>1238</v>
      </c>
      <c r="AC91" s="48" t="s">
        <v>413</v>
      </c>
      <c r="AD91" s="110" t="s">
        <v>413</v>
      </c>
      <c r="AE91" s="3" t="s">
        <v>413</v>
      </c>
      <c r="AF91" s="115"/>
      <c r="AG91" s="114" t="s">
        <v>1636</v>
      </c>
      <c r="AH91" s="18"/>
    </row>
    <row r="92" spans="27:34" x14ac:dyDescent="0.35">
      <c r="AA92" s="48" t="s">
        <v>1622</v>
      </c>
      <c r="AB92" s="10" t="s">
        <v>1239</v>
      </c>
      <c r="AC92" s="48" t="s">
        <v>413</v>
      </c>
      <c r="AD92" s="110" t="s">
        <v>413</v>
      </c>
      <c r="AE92" s="3" t="s">
        <v>413</v>
      </c>
      <c r="AF92" s="115"/>
      <c r="AG92" s="114" t="s">
        <v>1636</v>
      </c>
      <c r="AH92" s="18"/>
    </row>
    <row r="93" spans="27:34" x14ac:dyDescent="0.35">
      <c r="AA93" s="48" t="s">
        <v>1622</v>
      </c>
      <c r="AB93" s="10" t="s">
        <v>1240</v>
      </c>
      <c r="AC93" s="48" t="s">
        <v>413</v>
      </c>
      <c r="AD93" s="110" t="s">
        <v>413</v>
      </c>
      <c r="AE93" s="3" t="s">
        <v>413</v>
      </c>
      <c r="AF93" s="115"/>
      <c r="AG93" s="114" t="s">
        <v>1636</v>
      </c>
      <c r="AH93" s="18"/>
    </row>
    <row r="94" spans="27:34" x14ac:dyDescent="0.35">
      <c r="AA94" s="48" t="s">
        <v>1622</v>
      </c>
      <c r="AB94" s="10" t="s">
        <v>1241</v>
      </c>
      <c r="AC94" s="48" t="s">
        <v>413</v>
      </c>
      <c r="AD94" s="110" t="s">
        <v>413</v>
      </c>
      <c r="AE94" s="3" t="s">
        <v>413</v>
      </c>
      <c r="AF94" s="115"/>
      <c r="AG94" s="114" t="s">
        <v>1636</v>
      </c>
      <c r="AH94" s="18"/>
    </row>
    <row r="95" spans="27:34" x14ac:dyDescent="0.35">
      <c r="AA95" s="48" t="s">
        <v>1622</v>
      </c>
      <c r="AB95" s="10" t="s">
        <v>1242</v>
      </c>
      <c r="AC95" s="48" t="s">
        <v>413</v>
      </c>
      <c r="AD95" s="110" t="s">
        <v>413</v>
      </c>
      <c r="AE95" s="3" t="s">
        <v>413</v>
      </c>
      <c r="AF95" s="115"/>
      <c r="AG95" s="114" t="s">
        <v>1636</v>
      </c>
      <c r="AH95" s="18"/>
    </row>
    <row r="96" spans="27:34" x14ac:dyDescent="0.35">
      <c r="AA96" s="48" t="s">
        <v>1623</v>
      </c>
      <c r="AB96" s="10" t="s">
        <v>1243</v>
      </c>
      <c r="AC96" s="48" t="s">
        <v>413</v>
      </c>
      <c r="AD96" s="110" t="s">
        <v>413</v>
      </c>
      <c r="AE96" s="3" t="s">
        <v>413</v>
      </c>
      <c r="AF96" s="115"/>
      <c r="AG96" s="114" t="s">
        <v>1636</v>
      </c>
      <c r="AH96" s="18"/>
    </row>
    <row r="97" spans="27:34" x14ac:dyDescent="0.35">
      <c r="AA97" s="48" t="s">
        <v>1623</v>
      </c>
      <c r="AB97" s="10" t="s">
        <v>1244</v>
      </c>
      <c r="AC97" s="48" t="s">
        <v>413</v>
      </c>
      <c r="AD97" s="110" t="s">
        <v>413</v>
      </c>
      <c r="AE97" s="3" t="s">
        <v>413</v>
      </c>
      <c r="AF97" s="115"/>
      <c r="AG97" s="114" t="s">
        <v>1636</v>
      </c>
      <c r="AH97" s="18"/>
    </row>
    <row r="98" spans="27:34" x14ac:dyDescent="0.35">
      <c r="AA98" s="48" t="s">
        <v>1623</v>
      </c>
      <c r="AB98" s="10" t="s">
        <v>1245</v>
      </c>
      <c r="AC98" s="48" t="s">
        <v>413</v>
      </c>
      <c r="AD98" s="110" t="s">
        <v>413</v>
      </c>
      <c r="AE98" s="3" t="s">
        <v>413</v>
      </c>
      <c r="AF98" s="115"/>
      <c r="AG98" s="114" t="s">
        <v>1636</v>
      </c>
      <c r="AH98" s="18"/>
    </row>
    <row r="99" spans="27:34" x14ac:dyDescent="0.35">
      <c r="AA99" s="48" t="s">
        <v>1623</v>
      </c>
      <c r="AB99" s="10" t="s">
        <v>1246</v>
      </c>
      <c r="AC99" s="48" t="s">
        <v>413</v>
      </c>
      <c r="AD99" s="110" t="s">
        <v>413</v>
      </c>
      <c r="AE99" s="3" t="s">
        <v>413</v>
      </c>
      <c r="AF99" s="115"/>
      <c r="AG99" s="114" t="s">
        <v>1636</v>
      </c>
      <c r="AH99" s="18"/>
    </row>
    <row r="100" spans="27:34" x14ac:dyDescent="0.35">
      <c r="AA100" s="48" t="s">
        <v>1624</v>
      </c>
      <c r="AB100" s="10" t="s">
        <v>1247</v>
      </c>
      <c r="AC100" s="48" t="s">
        <v>413</v>
      </c>
      <c r="AD100" s="110" t="s">
        <v>413</v>
      </c>
      <c r="AE100" s="3" t="s">
        <v>413</v>
      </c>
      <c r="AF100" s="115"/>
      <c r="AG100" s="114" t="s">
        <v>1636</v>
      </c>
      <c r="AH100" s="18"/>
    </row>
    <row r="101" spans="27:34" x14ac:dyDescent="0.35">
      <c r="AA101" s="48" t="s">
        <v>1624</v>
      </c>
      <c r="AB101" s="10" t="s">
        <v>1248</v>
      </c>
      <c r="AC101" s="48" t="s">
        <v>413</v>
      </c>
      <c r="AD101" s="110" t="s">
        <v>413</v>
      </c>
      <c r="AE101" s="3" t="s">
        <v>413</v>
      </c>
      <c r="AF101" s="115"/>
      <c r="AG101" s="114" t="s">
        <v>1636</v>
      </c>
      <c r="AH101" s="18"/>
    </row>
    <row r="102" spans="27:34" x14ac:dyDescent="0.35">
      <c r="AA102" s="48" t="s">
        <v>1624</v>
      </c>
      <c r="AB102" s="10" t="s">
        <v>1249</v>
      </c>
      <c r="AC102" s="48" t="s">
        <v>413</v>
      </c>
      <c r="AD102" s="110" t="s">
        <v>413</v>
      </c>
      <c r="AE102" s="3" t="s">
        <v>413</v>
      </c>
      <c r="AF102" s="115"/>
      <c r="AG102" s="114" t="s">
        <v>1636</v>
      </c>
      <c r="AH102" s="18"/>
    </row>
    <row r="103" spans="27:34" x14ac:dyDescent="0.35">
      <c r="AA103" s="48" t="s">
        <v>1624</v>
      </c>
      <c r="AB103" s="10" t="s">
        <v>1250</v>
      </c>
      <c r="AC103" s="48" t="s">
        <v>413</v>
      </c>
      <c r="AD103" s="110" t="s">
        <v>413</v>
      </c>
      <c r="AE103" s="3" t="s">
        <v>413</v>
      </c>
      <c r="AF103" s="115"/>
      <c r="AG103" s="114" t="s">
        <v>1636</v>
      </c>
      <c r="AH103" s="18"/>
    </row>
    <row r="104" spans="27:34" x14ac:dyDescent="0.35">
      <c r="AA104" s="48" t="s">
        <v>1625</v>
      </c>
      <c r="AB104" s="10" t="s">
        <v>1251</v>
      </c>
      <c r="AC104" s="48" t="s">
        <v>413</v>
      </c>
      <c r="AD104" s="110" t="s">
        <v>413</v>
      </c>
      <c r="AE104" s="3" t="s">
        <v>413</v>
      </c>
      <c r="AF104" s="115"/>
      <c r="AG104" s="114" t="s">
        <v>1636</v>
      </c>
      <c r="AH104" s="18"/>
    </row>
    <row r="105" spans="27:34" x14ac:dyDescent="0.35">
      <c r="AA105" s="48" t="s">
        <v>1625</v>
      </c>
      <c r="AB105" s="10" t="s">
        <v>1252</v>
      </c>
      <c r="AC105" s="48" t="s">
        <v>413</v>
      </c>
      <c r="AD105" s="110" t="s">
        <v>413</v>
      </c>
      <c r="AE105" s="3" t="s">
        <v>413</v>
      </c>
      <c r="AF105" s="115"/>
      <c r="AG105" s="114" t="s">
        <v>1636</v>
      </c>
      <c r="AH105" s="18"/>
    </row>
    <row r="106" spans="27:34" x14ac:dyDescent="0.35">
      <c r="AA106" s="48" t="s">
        <v>1625</v>
      </c>
      <c r="AB106" s="10" t="s">
        <v>1253</v>
      </c>
      <c r="AC106" s="48" t="s">
        <v>413</v>
      </c>
      <c r="AD106" s="110" t="s">
        <v>413</v>
      </c>
      <c r="AE106" s="3" t="s">
        <v>413</v>
      </c>
      <c r="AF106" s="115"/>
      <c r="AG106" s="114" t="s">
        <v>1636</v>
      </c>
      <c r="AH106" s="18"/>
    </row>
    <row r="107" spans="27:34" x14ac:dyDescent="0.35">
      <c r="AA107" s="48" t="s">
        <v>1625</v>
      </c>
      <c r="AB107" s="10" t="s">
        <v>1254</v>
      </c>
      <c r="AC107" s="48" t="s">
        <v>413</v>
      </c>
      <c r="AD107" s="110" t="s">
        <v>413</v>
      </c>
      <c r="AE107" s="3" t="s">
        <v>413</v>
      </c>
      <c r="AF107" s="115"/>
      <c r="AG107" s="114" t="s">
        <v>1636</v>
      </c>
      <c r="AH107" s="18"/>
    </row>
    <row r="108" spans="27:34" x14ac:dyDescent="0.35">
      <c r="AA108" s="48" t="s">
        <v>1626</v>
      </c>
      <c r="AB108" s="10" t="s">
        <v>1255</v>
      </c>
      <c r="AC108" s="48" t="s">
        <v>413</v>
      </c>
      <c r="AD108" s="110" t="s">
        <v>413</v>
      </c>
      <c r="AE108" s="3" t="s">
        <v>413</v>
      </c>
      <c r="AF108" s="115"/>
      <c r="AG108" s="114" t="s">
        <v>1636</v>
      </c>
      <c r="AH108" s="18"/>
    </row>
    <row r="109" spans="27:34" x14ac:dyDescent="0.35">
      <c r="AA109" s="48" t="s">
        <v>1626</v>
      </c>
      <c r="AB109" s="10" t="s">
        <v>1256</v>
      </c>
      <c r="AC109" s="48" t="s">
        <v>413</v>
      </c>
      <c r="AD109" s="110" t="s">
        <v>413</v>
      </c>
      <c r="AE109" s="3" t="s">
        <v>413</v>
      </c>
      <c r="AF109" s="115"/>
      <c r="AG109" s="114" t="s">
        <v>1636</v>
      </c>
      <c r="AH109" s="18"/>
    </row>
    <row r="110" spans="27:34" x14ac:dyDescent="0.35">
      <c r="AA110" s="48" t="s">
        <v>1626</v>
      </c>
      <c r="AB110" s="10" t="s">
        <v>1257</v>
      </c>
      <c r="AC110" s="48" t="s">
        <v>413</v>
      </c>
      <c r="AD110" s="110" t="s">
        <v>413</v>
      </c>
      <c r="AE110" s="3" t="s">
        <v>413</v>
      </c>
      <c r="AF110" s="115"/>
      <c r="AG110" s="114" t="s">
        <v>1636</v>
      </c>
      <c r="AH110" s="18"/>
    </row>
    <row r="111" spans="27:34" x14ac:dyDescent="0.35">
      <c r="AA111" s="48" t="s">
        <v>1626</v>
      </c>
      <c r="AB111" s="10" t="s">
        <v>1258</v>
      </c>
      <c r="AC111" s="48" t="s">
        <v>413</v>
      </c>
      <c r="AD111" s="110" t="s">
        <v>413</v>
      </c>
      <c r="AE111" s="3" t="s">
        <v>413</v>
      </c>
      <c r="AF111" s="115"/>
      <c r="AG111" s="114" t="s">
        <v>1636</v>
      </c>
      <c r="AH111" s="18"/>
    </row>
    <row r="112" spans="27:34" x14ac:dyDescent="0.35">
      <c r="AA112" s="10" t="s">
        <v>1049</v>
      </c>
      <c r="AB112" s="10" t="s">
        <v>133</v>
      </c>
      <c r="AC112" s="10" t="s">
        <v>835</v>
      </c>
      <c r="AD112" s="111" t="s">
        <v>1128</v>
      </c>
      <c r="AE112" s="3" t="s">
        <v>2489</v>
      </c>
      <c r="AF112" s="115">
        <v>28</v>
      </c>
      <c r="AG112" s="114" t="s">
        <v>2353</v>
      </c>
      <c r="AH112" s="18"/>
    </row>
    <row r="113" spans="27:34" x14ac:dyDescent="0.35">
      <c r="AA113" s="10" t="s">
        <v>1049</v>
      </c>
      <c r="AB113" s="10" t="s">
        <v>132</v>
      </c>
      <c r="AC113" s="10" t="s">
        <v>835</v>
      </c>
      <c r="AD113" s="111" t="s">
        <v>1128</v>
      </c>
      <c r="AE113" s="3" t="s">
        <v>2490</v>
      </c>
      <c r="AF113" s="115">
        <v>21</v>
      </c>
      <c r="AG113" s="114" t="s">
        <v>2353</v>
      </c>
      <c r="AH113" s="18"/>
    </row>
    <row r="114" spans="27:34" x14ac:dyDescent="0.35">
      <c r="AA114" s="10" t="s">
        <v>1049</v>
      </c>
      <c r="AB114" s="10" t="s">
        <v>131</v>
      </c>
      <c r="AC114" s="10" t="s">
        <v>413</v>
      </c>
      <c r="AD114" s="111" t="s">
        <v>413</v>
      </c>
      <c r="AE114" s="3" t="s">
        <v>413</v>
      </c>
      <c r="AF114" s="115"/>
      <c r="AG114" s="114" t="s">
        <v>1636</v>
      </c>
      <c r="AH114" s="18"/>
    </row>
    <row r="115" spans="27:34" x14ac:dyDescent="0.35">
      <c r="AA115" s="10" t="s">
        <v>1049</v>
      </c>
      <c r="AB115" s="10" t="s">
        <v>363</v>
      </c>
      <c r="AC115" s="10" t="s">
        <v>413</v>
      </c>
      <c r="AD115" s="111" t="s">
        <v>413</v>
      </c>
      <c r="AE115" s="3" t="s">
        <v>413</v>
      </c>
      <c r="AF115" s="104"/>
      <c r="AG115" s="114" t="s">
        <v>1636</v>
      </c>
      <c r="AH115" s="18"/>
    </row>
    <row r="116" spans="27:34" x14ac:dyDescent="0.35">
      <c r="AA116" s="10" t="s">
        <v>1053</v>
      </c>
      <c r="AB116" s="10" t="s">
        <v>136</v>
      </c>
      <c r="AC116" s="10" t="s">
        <v>835</v>
      </c>
      <c r="AD116" s="111" t="s">
        <v>1128</v>
      </c>
      <c r="AE116" s="3" t="s">
        <v>2489</v>
      </c>
      <c r="AF116" s="104">
        <v>8</v>
      </c>
      <c r="AG116" s="114" t="s">
        <v>2353</v>
      </c>
      <c r="AH116" s="18"/>
    </row>
    <row r="117" spans="27:34" x14ac:dyDescent="0.35">
      <c r="AA117" s="10" t="s">
        <v>1053</v>
      </c>
      <c r="AB117" s="10" t="s">
        <v>135</v>
      </c>
      <c r="AC117" s="10" t="s">
        <v>826</v>
      </c>
      <c r="AD117" s="111" t="s">
        <v>1127</v>
      </c>
      <c r="AE117" s="3" t="s">
        <v>2491</v>
      </c>
      <c r="AF117" s="104">
        <v>22</v>
      </c>
      <c r="AG117" s="114" t="s">
        <v>2353</v>
      </c>
      <c r="AH117" s="18"/>
    </row>
    <row r="118" spans="27:34" x14ac:dyDescent="0.35">
      <c r="AA118" s="10" t="s">
        <v>1053</v>
      </c>
      <c r="AB118" s="10" t="s">
        <v>134</v>
      </c>
      <c r="AC118" s="10" t="s">
        <v>2607</v>
      </c>
      <c r="AD118" s="111" t="s">
        <v>2791</v>
      </c>
      <c r="AE118" s="3" t="s">
        <v>2492</v>
      </c>
      <c r="AF118" s="104">
        <v>6</v>
      </c>
      <c r="AG118" s="114" t="s">
        <v>2353</v>
      </c>
      <c r="AH118" s="18"/>
    </row>
    <row r="119" spans="27:34" x14ac:dyDescent="0.35">
      <c r="AA119" s="10" t="s">
        <v>1053</v>
      </c>
      <c r="AB119" s="10" t="s">
        <v>360</v>
      </c>
      <c r="AC119" s="10" t="s">
        <v>413</v>
      </c>
      <c r="AD119" s="110" t="s">
        <v>413</v>
      </c>
      <c r="AE119" s="3" t="s">
        <v>413</v>
      </c>
      <c r="AF119" s="115"/>
      <c r="AG119" s="114" t="s">
        <v>1636</v>
      </c>
      <c r="AH119" s="18"/>
    </row>
    <row r="120" spans="27:34" x14ac:dyDescent="0.35">
      <c r="AA120" s="10" t="s">
        <v>1056</v>
      </c>
      <c r="AB120" s="10" t="s">
        <v>139</v>
      </c>
      <c r="AC120" s="10" t="s">
        <v>915</v>
      </c>
      <c r="AD120" s="111" t="s">
        <v>1100</v>
      </c>
      <c r="AE120" s="3" t="s">
        <v>2493</v>
      </c>
      <c r="AF120" s="104">
        <v>13</v>
      </c>
      <c r="AG120" s="114" t="s">
        <v>2353</v>
      </c>
      <c r="AH120" s="18"/>
    </row>
    <row r="121" spans="27:34" x14ac:dyDescent="0.35">
      <c r="AA121" s="10" t="s">
        <v>1056</v>
      </c>
      <c r="AB121" s="10" t="s">
        <v>138</v>
      </c>
      <c r="AC121" s="10" t="s">
        <v>915</v>
      </c>
      <c r="AD121" s="111" t="s">
        <v>1100</v>
      </c>
      <c r="AE121" s="3" t="s">
        <v>2494</v>
      </c>
      <c r="AF121" s="104">
        <v>5</v>
      </c>
      <c r="AG121" s="114" t="s">
        <v>2353</v>
      </c>
      <c r="AH121" s="18"/>
    </row>
    <row r="122" spans="27:34" x14ac:dyDescent="0.35">
      <c r="AA122" s="10" t="s">
        <v>1056</v>
      </c>
      <c r="AB122" s="10" t="s">
        <v>137</v>
      </c>
      <c r="AC122" s="10" t="s">
        <v>915</v>
      </c>
      <c r="AD122" s="111" t="s">
        <v>1100</v>
      </c>
      <c r="AE122" s="3" t="s">
        <v>2495</v>
      </c>
      <c r="AF122" s="104">
        <v>17</v>
      </c>
      <c r="AG122" s="114" t="s">
        <v>2353</v>
      </c>
      <c r="AH122" s="18"/>
    </row>
    <row r="123" spans="27:34" x14ac:dyDescent="0.35">
      <c r="AA123" s="10" t="s">
        <v>1056</v>
      </c>
      <c r="AB123" s="10" t="s">
        <v>357</v>
      </c>
      <c r="AC123" s="10" t="s">
        <v>915</v>
      </c>
      <c r="AD123" s="110" t="s">
        <v>1100</v>
      </c>
      <c r="AE123" s="3" t="s">
        <v>2496</v>
      </c>
      <c r="AF123" s="115">
        <v>4</v>
      </c>
      <c r="AG123" s="114" t="s">
        <v>2353</v>
      </c>
      <c r="AH123" s="18"/>
    </row>
    <row r="124" spans="27:34" x14ac:dyDescent="0.35">
      <c r="AA124" s="10" t="s">
        <v>1059</v>
      </c>
      <c r="AB124" s="10" t="s">
        <v>142</v>
      </c>
      <c r="AC124" s="10" t="s">
        <v>2608</v>
      </c>
      <c r="AD124" s="111" t="s">
        <v>2792</v>
      </c>
      <c r="AE124" s="3" t="s">
        <v>2497</v>
      </c>
      <c r="AF124" s="104">
        <v>6</v>
      </c>
      <c r="AG124" s="114" t="s">
        <v>2353</v>
      </c>
    </row>
    <row r="125" spans="27:34" x14ac:dyDescent="0.35">
      <c r="AA125" s="10" t="s">
        <v>1059</v>
      </c>
      <c r="AB125" s="10" t="s">
        <v>141</v>
      </c>
      <c r="AC125" s="10" t="s">
        <v>822</v>
      </c>
      <c r="AD125" s="111" t="s">
        <v>1054</v>
      </c>
      <c r="AE125" s="3" t="s">
        <v>2498</v>
      </c>
      <c r="AF125" s="104">
        <v>14</v>
      </c>
      <c r="AG125" s="114" t="s">
        <v>2353</v>
      </c>
    </row>
    <row r="126" spans="27:34" x14ac:dyDescent="0.35">
      <c r="AA126" s="10" t="s">
        <v>1059</v>
      </c>
      <c r="AB126" s="10" t="s">
        <v>140</v>
      </c>
      <c r="AC126" s="10" t="s">
        <v>822</v>
      </c>
      <c r="AD126" s="111" t="s">
        <v>1084</v>
      </c>
      <c r="AE126" s="3" t="s">
        <v>2499</v>
      </c>
      <c r="AF126" s="104">
        <v>23</v>
      </c>
      <c r="AG126" s="114" t="s">
        <v>2353</v>
      </c>
    </row>
    <row r="127" spans="27:34" x14ac:dyDescent="0.35">
      <c r="AA127" s="10" t="s">
        <v>1059</v>
      </c>
      <c r="AB127" s="10" t="s">
        <v>354</v>
      </c>
      <c r="AC127" s="10" t="s">
        <v>413</v>
      </c>
      <c r="AD127" s="110" t="s">
        <v>413</v>
      </c>
      <c r="AE127" s="3" t="s">
        <v>413</v>
      </c>
      <c r="AF127" s="115"/>
      <c r="AG127" s="114" t="s">
        <v>1636</v>
      </c>
      <c r="AH127" s="18"/>
    </row>
    <row r="128" spans="27:34" x14ac:dyDescent="0.35">
      <c r="AA128" s="10" t="s">
        <v>1062</v>
      </c>
      <c r="AB128" s="10" t="s">
        <v>145</v>
      </c>
      <c r="AC128" s="10" t="s">
        <v>834</v>
      </c>
      <c r="AD128" s="111" t="s">
        <v>1061</v>
      </c>
      <c r="AE128" s="3" t="s">
        <v>2500</v>
      </c>
      <c r="AF128" s="104">
        <v>12</v>
      </c>
      <c r="AG128" s="114" t="s">
        <v>2353</v>
      </c>
      <c r="AH128" s="18"/>
    </row>
    <row r="129" spans="27:34" x14ac:dyDescent="0.35">
      <c r="AA129" s="10" t="s">
        <v>1062</v>
      </c>
      <c r="AB129" s="10" t="s">
        <v>144</v>
      </c>
      <c r="AC129" s="10" t="s">
        <v>834</v>
      </c>
      <c r="AD129" s="111" t="s">
        <v>1061</v>
      </c>
      <c r="AE129" s="3" t="s">
        <v>2501</v>
      </c>
      <c r="AF129" s="104">
        <v>19</v>
      </c>
      <c r="AG129" s="114" t="s">
        <v>2353</v>
      </c>
      <c r="AH129" s="18"/>
    </row>
    <row r="130" spans="27:34" x14ac:dyDescent="0.35">
      <c r="AA130" s="10" t="s">
        <v>1062</v>
      </c>
      <c r="AB130" s="10" t="s">
        <v>143</v>
      </c>
      <c r="AC130" s="10" t="s">
        <v>834</v>
      </c>
      <c r="AD130" s="111" t="s">
        <v>1061</v>
      </c>
      <c r="AE130" s="3" t="s">
        <v>2502</v>
      </c>
      <c r="AF130" s="104">
        <v>18</v>
      </c>
      <c r="AG130" s="114" t="s">
        <v>2353</v>
      </c>
      <c r="AH130" s="18"/>
    </row>
    <row r="131" spans="27:34" x14ac:dyDescent="0.35">
      <c r="AA131" s="10" t="s">
        <v>1062</v>
      </c>
      <c r="AB131" s="10" t="s">
        <v>351</v>
      </c>
      <c r="AC131" s="10" t="s">
        <v>834</v>
      </c>
      <c r="AD131" s="110" t="s">
        <v>1061</v>
      </c>
      <c r="AE131" s="3" t="s">
        <v>2503</v>
      </c>
      <c r="AF131" s="115"/>
      <c r="AG131" s="114" t="s">
        <v>1636</v>
      </c>
      <c r="AH131" s="18"/>
    </row>
    <row r="132" spans="27:34" x14ac:dyDescent="0.35">
      <c r="AA132" s="10" t="s">
        <v>1065</v>
      </c>
      <c r="AB132" s="10" t="s">
        <v>148</v>
      </c>
      <c r="AC132" s="10" t="s">
        <v>1478</v>
      </c>
      <c r="AD132" s="111" t="s">
        <v>1630</v>
      </c>
      <c r="AE132" s="3" t="s">
        <v>2504</v>
      </c>
      <c r="AF132" s="104">
        <v>15</v>
      </c>
      <c r="AG132" s="114" t="s">
        <v>2353</v>
      </c>
      <c r="AH132" s="18"/>
    </row>
    <row r="133" spans="27:34" x14ac:dyDescent="0.35">
      <c r="AA133" s="10" t="s">
        <v>1065</v>
      </c>
      <c r="AB133" s="10" t="s">
        <v>147</v>
      </c>
      <c r="AC133" s="10" t="s">
        <v>1478</v>
      </c>
      <c r="AD133" s="111" t="s">
        <v>1630</v>
      </c>
      <c r="AE133" s="3" t="s">
        <v>2505</v>
      </c>
      <c r="AF133" s="104">
        <v>7</v>
      </c>
      <c r="AG133" s="114" t="s">
        <v>2353</v>
      </c>
      <c r="AH133" s="18"/>
    </row>
    <row r="134" spans="27:34" x14ac:dyDescent="0.35">
      <c r="AA134" s="10" t="s">
        <v>1065</v>
      </c>
      <c r="AB134" s="10" t="s">
        <v>146</v>
      </c>
      <c r="AC134" s="10" t="s">
        <v>1478</v>
      </c>
      <c r="AD134" s="111" t="s">
        <v>1630</v>
      </c>
      <c r="AE134" s="3" t="s">
        <v>2506</v>
      </c>
      <c r="AF134" s="104">
        <v>13</v>
      </c>
      <c r="AG134" s="114" t="s">
        <v>2353</v>
      </c>
      <c r="AH134" s="18"/>
    </row>
    <row r="135" spans="27:34" x14ac:dyDescent="0.35">
      <c r="AA135" s="10" t="s">
        <v>1065</v>
      </c>
      <c r="AB135" s="10" t="s">
        <v>348</v>
      </c>
      <c r="AC135" s="10" t="s">
        <v>1472</v>
      </c>
      <c r="AD135" s="110" t="s">
        <v>1459</v>
      </c>
      <c r="AE135" s="3" t="s">
        <v>2294</v>
      </c>
      <c r="AF135" s="115">
        <v>11</v>
      </c>
      <c r="AG135" s="114" t="s">
        <v>2353</v>
      </c>
      <c r="AH135" s="18"/>
    </row>
    <row r="136" spans="27:34" x14ac:dyDescent="0.35">
      <c r="AA136" s="10" t="s">
        <v>1067</v>
      </c>
      <c r="AB136" s="10" t="s">
        <v>151</v>
      </c>
      <c r="AC136" s="10" t="s">
        <v>413</v>
      </c>
      <c r="AD136" s="111" t="s">
        <v>413</v>
      </c>
      <c r="AE136" s="3" t="s">
        <v>413</v>
      </c>
      <c r="AF136" s="115"/>
      <c r="AG136" s="114" t="s">
        <v>1636</v>
      </c>
      <c r="AH136" s="18"/>
    </row>
    <row r="137" spans="27:34" x14ac:dyDescent="0.35">
      <c r="AA137" s="10" t="s">
        <v>1067</v>
      </c>
      <c r="AB137" s="10" t="s">
        <v>150</v>
      </c>
      <c r="AC137" s="10" t="s">
        <v>413</v>
      </c>
      <c r="AD137" s="111" t="s">
        <v>413</v>
      </c>
      <c r="AE137" s="3" t="s">
        <v>413</v>
      </c>
      <c r="AF137" s="115"/>
      <c r="AG137" s="114" t="s">
        <v>1636</v>
      </c>
      <c r="AH137" s="18"/>
    </row>
    <row r="138" spans="27:34" x14ac:dyDescent="0.35">
      <c r="AA138" s="10" t="s">
        <v>1067</v>
      </c>
      <c r="AB138" s="10" t="s">
        <v>149</v>
      </c>
      <c r="AC138" s="10" t="s">
        <v>413</v>
      </c>
      <c r="AD138" s="111" t="s">
        <v>413</v>
      </c>
      <c r="AE138" s="3" t="s">
        <v>413</v>
      </c>
      <c r="AF138" s="115"/>
      <c r="AG138" s="114" t="s">
        <v>1636</v>
      </c>
      <c r="AH138" s="18"/>
    </row>
    <row r="139" spans="27:34" x14ac:dyDescent="0.35">
      <c r="AA139" s="10" t="s">
        <v>1067</v>
      </c>
      <c r="AB139" s="10" t="s">
        <v>345</v>
      </c>
      <c r="AC139" s="10" t="s">
        <v>413</v>
      </c>
      <c r="AD139" s="110" t="s">
        <v>413</v>
      </c>
      <c r="AE139" s="3" t="s">
        <v>413</v>
      </c>
      <c r="AF139" s="115"/>
      <c r="AG139" s="114" t="s">
        <v>1636</v>
      </c>
      <c r="AH139" s="18"/>
    </row>
    <row r="140" spans="27:34" x14ac:dyDescent="0.35">
      <c r="AA140" s="10" t="s">
        <v>1068</v>
      </c>
      <c r="AB140" s="10" t="s">
        <v>154</v>
      </c>
      <c r="AC140" s="10" t="s">
        <v>819</v>
      </c>
      <c r="AD140" s="111" t="s">
        <v>1090</v>
      </c>
      <c r="AE140" s="3" t="s">
        <v>2085</v>
      </c>
      <c r="AF140" s="115">
        <v>21</v>
      </c>
      <c r="AG140" s="114" t="s">
        <v>2353</v>
      </c>
      <c r="AH140" s="18"/>
    </row>
    <row r="141" spans="27:34" x14ac:dyDescent="0.35">
      <c r="AA141" s="10" t="s">
        <v>1068</v>
      </c>
      <c r="AB141" s="10" t="s">
        <v>153</v>
      </c>
      <c r="AC141" s="10" t="s">
        <v>836</v>
      </c>
      <c r="AD141" s="111" t="s">
        <v>1050</v>
      </c>
      <c r="AE141" s="3" t="s">
        <v>2507</v>
      </c>
      <c r="AF141" s="115">
        <v>15</v>
      </c>
      <c r="AG141" s="114" t="s">
        <v>2353</v>
      </c>
      <c r="AH141" s="18"/>
    </row>
    <row r="142" spans="27:34" x14ac:dyDescent="0.35">
      <c r="AA142" s="10" t="s">
        <v>1068</v>
      </c>
      <c r="AB142" s="10" t="s">
        <v>152</v>
      </c>
      <c r="AC142" s="10" t="s">
        <v>821</v>
      </c>
      <c r="AD142" s="111" t="s">
        <v>1094</v>
      </c>
      <c r="AE142" s="3" t="s">
        <v>2508</v>
      </c>
      <c r="AF142" s="115">
        <v>8</v>
      </c>
      <c r="AG142" s="114" t="s">
        <v>2353</v>
      </c>
      <c r="AH142" s="18"/>
    </row>
    <row r="143" spans="27:34" x14ac:dyDescent="0.35">
      <c r="AA143" s="10" t="s">
        <v>1068</v>
      </c>
      <c r="AB143" s="10" t="s">
        <v>384</v>
      </c>
      <c r="AC143" s="10" t="s">
        <v>821</v>
      </c>
      <c r="AD143" s="110" t="s">
        <v>1094</v>
      </c>
      <c r="AE143" s="3" t="s">
        <v>2509</v>
      </c>
      <c r="AF143" s="115">
        <v>3</v>
      </c>
      <c r="AG143" s="114" t="s">
        <v>2353</v>
      </c>
      <c r="AH143" s="18"/>
    </row>
    <row r="144" spans="27:34" x14ac:dyDescent="0.35">
      <c r="AA144" s="10" t="s">
        <v>1071</v>
      </c>
      <c r="AB144" s="10" t="s">
        <v>157</v>
      </c>
      <c r="AC144" s="10" t="s">
        <v>1424</v>
      </c>
      <c r="AD144" s="111" t="s">
        <v>1457</v>
      </c>
      <c r="AE144" s="3" t="s">
        <v>2510</v>
      </c>
      <c r="AF144" s="115">
        <v>2</v>
      </c>
      <c r="AG144" s="114" t="s">
        <v>2353</v>
      </c>
      <c r="AH144" s="18"/>
    </row>
    <row r="145" spans="27:34" x14ac:dyDescent="0.35">
      <c r="AA145" s="10" t="s">
        <v>1071</v>
      </c>
      <c r="AB145" s="10" t="s">
        <v>156</v>
      </c>
      <c r="AC145" s="10" t="s">
        <v>1424</v>
      </c>
      <c r="AD145" s="111" t="s">
        <v>1457</v>
      </c>
      <c r="AE145" s="3" t="s">
        <v>2511</v>
      </c>
      <c r="AF145" s="115">
        <v>7</v>
      </c>
      <c r="AG145" s="114" t="s">
        <v>2353</v>
      </c>
      <c r="AH145" s="18"/>
    </row>
    <row r="146" spans="27:34" x14ac:dyDescent="0.35">
      <c r="AA146" s="10" t="s">
        <v>1071</v>
      </c>
      <c r="AB146" s="10" t="s">
        <v>155</v>
      </c>
      <c r="AC146" s="10" t="s">
        <v>1424</v>
      </c>
      <c r="AD146" s="111" t="s">
        <v>1462</v>
      </c>
      <c r="AE146" s="3" t="s">
        <v>2287</v>
      </c>
      <c r="AF146" s="115">
        <v>18</v>
      </c>
      <c r="AG146" s="114" t="s">
        <v>2353</v>
      </c>
      <c r="AH146" s="18"/>
    </row>
    <row r="147" spans="27:34" x14ac:dyDescent="0.35">
      <c r="AA147" s="10" t="s">
        <v>1071</v>
      </c>
      <c r="AB147" s="10" t="s">
        <v>381</v>
      </c>
      <c r="AC147" s="10" t="s">
        <v>1424</v>
      </c>
      <c r="AD147" s="110" t="s">
        <v>1462</v>
      </c>
      <c r="AE147" s="3" t="s">
        <v>2301</v>
      </c>
      <c r="AF147" s="115">
        <v>15</v>
      </c>
      <c r="AG147" s="114" t="s">
        <v>2353</v>
      </c>
      <c r="AH147" s="18"/>
    </row>
    <row r="148" spans="27:34" x14ac:dyDescent="0.35">
      <c r="AA148" s="10" t="s">
        <v>1072</v>
      </c>
      <c r="AB148" s="10" t="s">
        <v>160</v>
      </c>
      <c r="AC148" s="10" t="s">
        <v>837</v>
      </c>
      <c r="AD148" s="111" t="s">
        <v>1117</v>
      </c>
      <c r="AE148" s="3" t="s">
        <v>2512</v>
      </c>
      <c r="AF148" s="115">
        <v>7</v>
      </c>
      <c r="AG148" s="114" t="s">
        <v>2353</v>
      </c>
      <c r="AH148" s="18"/>
    </row>
    <row r="149" spans="27:34" x14ac:dyDescent="0.35">
      <c r="AA149" s="10" t="s">
        <v>1072</v>
      </c>
      <c r="AB149" s="10" t="s">
        <v>159</v>
      </c>
      <c r="AC149" s="10" t="s">
        <v>837</v>
      </c>
      <c r="AD149" s="111" t="s">
        <v>1117</v>
      </c>
      <c r="AE149" s="3" t="s">
        <v>2513</v>
      </c>
      <c r="AF149" s="115">
        <v>21</v>
      </c>
      <c r="AG149" s="114" t="s">
        <v>2353</v>
      </c>
      <c r="AH149" s="18"/>
    </row>
    <row r="150" spans="27:34" x14ac:dyDescent="0.35">
      <c r="AA150" s="10" t="s">
        <v>1072</v>
      </c>
      <c r="AB150" s="10" t="s">
        <v>158</v>
      </c>
      <c r="AC150" s="10" t="s">
        <v>836</v>
      </c>
      <c r="AD150" s="111" t="s">
        <v>1050</v>
      </c>
      <c r="AE150" s="3" t="s">
        <v>2514</v>
      </c>
      <c r="AF150" s="115">
        <v>21</v>
      </c>
      <c r="AG150" s="114" t="s">
        <v>2353</v>
      </c>
      <c r="AH150" s="18"/>
    </row>
    <row r="151" spans="27:34" x14ac:dyDescent="0.35">
      <c r="AA151" s="10" t="s">
        <v>1072</v>
      </c>
      <c r="AB151" s="10" t="s">
        <v>378</v>
      </c>
      <c r="AC151" s="10" t="s">
        <v>413</v>
      </c>
      <c r="AD151" s="110" t="s">
        <v>413</v>
      </c>
      <c r="AE151" s="3" t="s">
        <v>413</v>
      </c>
      <c r="AF151" s="115"/>
      <c r="AG151" s="114" t="s">
        <v>1636</v>
      </c>
      <c r="AH151" s="18"/>
    </row>
    <row r="152" spans="27:34" x14ac:dyDescent="0.35">
      <c r="AA152" s="10" t="s">
        <v>1075</v>
      </c>
      <c r="AB152" s="10" t="s">
        <v>163</v>
      </c>
      <c r="AC152" s="10" t="s">
        <v>829</v>
      </c>
      <c r="AD152" s="111" t="s">
        <v>2793</v>
      </c>
      <c r="AE152" s="3" t="s">
        <v>2515</v>
      </c>
      <c r="AF152" s="115">
        <v>19</v>
      </c>
      <c r="AG152" s="114" t="s">
        <v>2353</v>
      </c>
      <c r="AH152" s="18"/>
    </row>
    <row r="153" spans="27:34" x14ac:dyDescent="0.35">
      <c r="AA153" s="10" t="s">
        <v>1075</v>
      </c>
      <c r="AB153" s="10" t="s">
        <v>162</v>
      </c>
      <c r="AC153" s="10" t="s">
        <v>837</v>
      </c>
      <c r="AD153" s="111" t="s">
        <v>1146</v>
      </c>
      <c r="AE153" s="3" t="s">
        <v>2071</v>
      </c>
      <c r="AF153" s="115">
        <v>11</v>
      </c>
      <c r="AG153" s="114" t="s">
        <v>2353</v>
      </c>
      <c r="AH153" s="18"/>
    </row>
    <row r="154" spans="27:34" x14ac:dyDescent="0.35">
      <c r="AA154" s="10" t="s">
        <v>1075</v>
      </c>
      <c r="AB154" s="10" t="s">
        <v>161</v>
      </c>
      <c r="AC154" s="10" t="s">
        <v>837</v>
      </c>
      <c r="AD154" s="111" t="s">
        <v>1117</v>
      </c>
      <c r="AE154" s="3" t="s">
        <v>2512</v>
      </c>
      <c r="AF154" s="115">
        <v>15</v>
      </c>
      <c r="AG154" s="114" t="s">
        <v>2353</v>
      </c>
      <c r="AH154" s="18"/>
    </row>
    <row r="155" spans="27:34" x14ac:dyDescent="0.35">
      <c r="AA155" s="10" t="s">
        <v>1075</v>
      </c>
      <c r="AB155" s="10" t="s">
        <v>375</v>
      </c>
      <c r="AC155" s="10" t="s">
        <v>413</v>
      </c>
      <c r="AD155" s="110" t="s">
        <v>413</v>
      </c>
      <c r="AE155" s="3" t="s">
        <v>413</v>
      </c>
      <c r="AF155" s="115"/>
      <c r="AG155" s="114" t="s">
        <v>1636</v>
      </c>
      <c r="AH155" s="18"/>
    </row>
    <row r="156" spans="27:34" x14ac:dyDescent="0.35">
      <c r="AA156" s="10" t="s">
        <v>1077</v>
      </c>
      <c r="AB156" s="10" t="s">
        <v>166</v>
      </c>
      <c r="AC156" s="10" t="s">
        <v>834</v>
      </c>
      <c r="AD156" s="111" t="s">
        <v>1061</v>
      </c>
      <c r="AE156" s="3" t="s">
        <v>2503</v>
      </c>
      <c r="AF156" s="115">
        <v>4</v>
      </c>
      <c r="AG156" s="114" t="s">
        <v>2353</v>
      </c>
      <c r="AH156" s="18"/>
    </row>
    <row r="157" spans="27:34" x14ac:dyDescent="0.35">
      <c r="AA157" s="10" t="s">
        <v>1077</v>
      </c>
      <c r="AB157" s="10" t="s">
        <v>165</v>
      </c>
      <c r="AC157" s="10" t="s">
        <v>834</v>
      </c>
      <c r="AD157" s="111" t="s">
        <v>1150</v>
      </c>
      <c r="AE157" s="3" t="s">
        <v>2516</v>
      </c>
      <c r="AF157" s="115">
        <v>18</v>
      </c>
      <c r="AG157" s="114" t="s">
        <v>2353</v>
      </c>
      <c r="AH157" s="18"/>
    </row>
    <row r="158" spans="27:34" x14ac:dyDescent="0.35">
      <c r="AA158" s="10" t="s">
        <v>1077</v>
      </c>
      <c r="AB158" s="10" t="s">
        <v>164</v>
      </c>
      <c r="AC158" s="10" t="s">
        <v>1474</v>
      </c>
      <c r="AD158" s="111" t="s">
        <v>1461</v>
      </c>
      <c r="AE158" s="3" t="s">
        <v>2517</v>
      </c>
      <c r="AF158" s="115">
        <v>10</v>
      </c>
      <c r="AG158" s="114" t="s">
        <v>2353</v>
      </c>
      <c r="AH158" s="18"/>
    </row>
    <row r="159" spans="27:34" x14ac:dyDescent="0.35">
      <c r="AA159" s="10" t="s">
        <v>1077</v>
      </c>
      <c r="AB159" s="10" t="s">
        <v>372</v>
      </c>
      <c r="AC159" s="10" t="s">
        <v>1474</v>
      </c>
      <c r="AD159" s="110" t="s">
        <v>1461</v>
      </c>
      <c r="AE159" s="3" t="s">
        <v>2518</v>
      </c>
      <c r="AF159" s="115">
        <v>16</v>
      </c>
      <c r="AG159" s="114" t="s">
        <v>2353</v>
      </c>
      <c r="AH159" s="18"/>
    </row>
    <row r="160" spans="27:34" x14ac:dyDescent="0.35">
      <c r="AA160" s="10" t="s">
        <v>1078</v>
      </c>
      <c r="AB160" s="10" t="s">
        <v>169</v>
      </c>
      <c r="AC160" s="10" t="s">
        <v>820</v>
      </c>
      <c r="AD160" s="111" t="s">
        <v>1057</v>
      </c>
      <c r="AE160" s="3" t="s">
        <v>1870</v>
      </c>
      <c r="AF160" s="115">
        <v>12</v>
      </c>
      <c r="AG160" s="114" t="s">
        <v>2353</v>
      </c>
      <c r="AH160" s="18"/>
    </row>
    <row r="161" spans="27:34" x14ac:dyDescent="0.35">
      <c r="AA161" s="10" t="s">
        <v>1078</v>
      </c>
      <c r="AB161" s="10" t="s">
        <v>168</v>
      </c>
      <c r="AC161" s="10" t="s">
        <v>820</v>
      </c>
      <c r="AD161" s="111" t="s">
        <v>1113</v>
      </c>
      <c r="AE161" s="3" t="s">
        <v>2519</v>
      </c>
      <c r="AF161" s="115">
        <v>19</v>
      </c>
      <c r="AG161" s="114" t="s">
        <v>2353</v>
      </c>
      <c r="AH161" s="18"/>
    </row>
    <row r="162" spans="27:34" x14ac:dyDescent="0.35">
      <c r="AA162" s="10" t="s">
        <v>1078</v>
      </c>
      <c r="AB162" s="10" t="s">
        <v>167</v>
      </c>
      <c r="AC162" s="10" t="s">
        <v>820</v>
      </c>
      <c r="AD162" s="111" t="s">
        <v>1113</v>
      </c>
      <c r="AE162" s="3" t="s">
        <v>2520</v>
      </c>
      <c r="AF162" s="115">
        <v>18</v>
      </c>
      <c r="AG162" s="114" t="s">
        <v>2353</v>
      </c>
      <c r="AH162" s="18"/>
    </row>
    <row r="163" spans="27:34" x14ac:dyDescent="0.35">
      <c r="AA163" s="10" t="s">
        <v>1079</v>
      </c>
      <c r="AB163" s="10" t="s">
        <v>2521</v>
      </c>
      <c r="AC163" s="10" t="s">
        <v>827</v>
      </c>
      <c r="AD163" s="110" t="s">
        <v>1097</v>
      </c>
      <c r="AE163" s="3" t="s">
        <v>2280</v>
      </c>
      <c r="AF163" s="115">
        <v>24</v>
      </c>
      <c r="AG163" s="114" t="s">
        <v>2353</v>
      </c>
      <c r="AH163" s="18"/>
    </row>
    <row r="164" spans="27:34" x14ac:dyDescent="0.35">
      <c r="AA164" s="10" t="s">
        <v>1079</v>
      </c>
      <c r="AB164" s="109" t="s">
        <v>172</v>
      </c>
      <c r="AC164" s="10" t="s">
        <v>1719</v>
      </c>
      <c r="AD164" s="111" t="s">
        <v>1644</v>
      </c>
      <c r="AE164" s="3" t="s">
        <v>2269</v>
      </c>
      <c r="AF164" s="115">
        <v>9</v>
      </c>
      <c r="AG164" s="114" t="s">
        <v>2353</v>
      </c>
      <c r="AH164" s="18"/>
    </row>
    <row r="165" spans="27:34" x14ac:dyDescent="0.35">
      <c r="AA165" s="10" t="s">
        <v>1079</v>
      </c>
      <c r="AB165" s="107" t="s">
        <v>171</v>
      </c>
      <c r="AC165" s="10" t="s">
        <v>1719</v>
      </c>
      <c r="AD165" s="111" t="s">
        <v>1644</v>
      </c>
      <c r="AE165" s="3" t="s">
        <v>2268</v>
      </c>
      <c r="AF165" s="115">
        <v>4</v>
      </c>
      <c r="AG165" s="114" t="s">
        <v>2353</v>
      </c>
      <c r="AH165" s="18"/>
    </row>
    <row r="166" spans="27:34" x14ac:dyDescent="0.35">
      <c r="AA166" s="10" t="s">
        <v>1079</v>
      </c>
      <c r="AB166" s="10" t="s">
        <v>170</v>
      </c>
      <c r="AC166" s="10" t="s">
        <v>1719</v>
      </c>
      <c r="AD166" s="111" t="s">
        <v>1644</v>
      </c>
      <c r="AE166" s="3" t="s">
        <v>2522</v>
      </c>
      <c r="AF166" s="115">
        <v>6</v>
      </c>
      <c r="AG166" s="114" t="s">
        <v>2353</v>
      </c>
      <c r="AH166" s="18"/>
    </row>
    <row r="167" spans="27:34" x14ac:dyDescent="0.35">
      <c r="AA167" s="10" t="s">
        <v>1079</v>
      </c>
      <c r="AB167" s="10" t="s">
        <v>366</v>
      </c>
      <c r="AC167" s="10" t="s">
        <v>1719</v>
      </c>
      <c r="AD167" s="110" t="s">
        <v>1644</v>
      </c>
      <c r="AE167" s="3" t="s">
        <v>2523</v>
      </c>
      <c r="AF167" s="115">
        <v>5</v>
      </c>
      <c r="AG167" s="114" t="s">
        <v>2353</v>
      </c>
      <c r="AH167" s="18"/>
    </row>
    <row r="168" spans="27:34" x14ac:dyDescent="0.35">
      <c r="AA168" s="10" t="s">
        <v>1080</v>
      </c>
      <c r="AB168" s="10" t="s">
        <v>175</v>
      </c>
      <c r="AC168" s="10" t="s">
        <v>2608</v>
      </c>
      <c r="AD168" s="111" t="s">
        <v>2794</v>
      </c>
      <c r="AE168" s="3" t="s">
        <v>2524</v>
      </c>
      <c r="AF168" s="115">
        <v>8</v>
      </c>
      <c r="AG168" s="114" t="s">
        <v>2353</v>
      </c>
      <c r="AH168" s="18"/>
    </row>
    <row r="169" spans="27:34" x14ac:dyDescent="0.35">
      <c r="AA169" s="10" t="s">
        <v>1080</v>
      </c>
      <c r="AB169" s="10" t="s">
        <v>174</v>
      </c>
      <c r="AC169" s="10" t="s">
        <v>829</v>
      </c>
      <c r="AD169" s="111" t="s">
        <v>2793</v>
      </c>
      <c r="AE169" s="3" t="s">
        <v>2525</v>
      </c>
      <c r="AF169" s="115">
        <v>23</v>
      </c>
      <c r="AG169" s="114" t="s">
        <v>2353</v>
      </c>
      <c r="AH169" s="18"/>
    </row>
    <row r="170" spans="27:34" x14ac:dyDescent="0.35">
      <c r="AA170" s="10" t="s">
        <v>1080</v>
      </c>
      <c r="AB170" s="10" t="s">
        <v>173</v>
      </c>
      <c r="AC170" s="10" t="s">
        <v>829</v>
      </c>
      <c r="AD170" s="111" t="s">
        <v>1083</v>
      </c>
      <c r="AE170" s="3" t="s">
        <v>2526</v>
      </c>
      <c r="AF170" s="115">
        <v>9</v>
      </c>
      <c r="AG170" s="114" t="s">
        <v>2353</v>
      </c>
      <c r="AH170" s="18"/>
    </row>
    <row r="171" spans="27:34" x14ac:dyDescent="0.35">
      <c r="AA171" s="10" t="s">
        <v>1080</v>
      </c>
      <c r="AB171" s="10" t="s">
        <v>405</v>
      </c>
      <c r="AC171" s="10" t="s">
        <v>829</v>
      </c>
      <c r="AD171" s="110" t="s">
        <v>1083</v>
      </c>
      <c r="AE171" s="3" t="s">
        <v>2527</v>
      </c>
      <c r="AF171" s="115">
        <v>9</v>
      </c>
      <c r="AG171" s="114" t="s">
        <v>2353</v>
      </c>
      <c r="AH171" s="18"/>
    </row>
    <row r="172" spans="27:34" x14ac:dyDescent="0.35">
      <c r="AA172" s="10" t="s">
        <v>1082</v>
      </c>
      <c r="AB172" s="10" t="s">
        <v>178</v>
      </c>
      <c r="AC172" s="10" t="s">
        <v>1477</v>
      </c>
      <c r="AD172" s="111" t="s">
        <v>2033</v>
      </c>
      <c r="AE172" s="27" t="s">
        <v>2528</v>
      </c>
      <c r="AF172" s="115">
        <v>16</v>
      </c>
      <c r="AG172" s="114" t="s">
        <v>2353</v>
      </c>
      <c r="AH172" s="18"/>
    </row>
    <row r="173" spans="27:34" x14ac:dyDescent="0.35">
      <c r="AA173" s="10" t="s">
        <v>1082</v>
      </c>
      <c r="AB173" s="10" t="s">
        <v>177</v>
      </c>
      <c r="AC173" s="10" t="s">
        <v>822</v>
      </c>
      <c r="AD173" s="111" t="s">
        <v>1084</v>
      </c>
      <c r="AE173" s="27" t="s">
        <v>2529</v>
      </c>
      <c r="AF173" s="115">
        <v>17</v>
      </c>
      <c r="AG173" s="114" t="s">
        <v>2353</v>
      </c>
      <c r="AH173" s="18"/>
    </row>
    <row r="174" spans="27:34" x14ac:dyDescent="0.35">
      <c r="AA174" s="10" t="s">
        <v>1082</v>
      </c>
      <c r="AB174" s="10" t="s">
        <v>176</v>
      </c>
      <c r="AC174" s="10" t="s">
        <v>914</v>
      </c>
      <c r="AD174" s="111" t="s">
        <v>1052</v>
      </c>
      <c r="AE174" s="27" t="s">
        <v>2530</v>
      </c>
      <c r="AF174" s="115">
        <v>13</v>
      </c>
      <c r="AG174" s="114" t="s">
        <v>2353</v>
      </c>
      <c r="AH174" s="18"/>
    </row>
    <row r="175" spans="27:34" x14ac:dyDescent="0.35">
      <c r="AA175" s="10" t="s">
        <v>1082</v>
      </c>
      <c r="AB175" s="10" t="s">
        <v>402</v>
      </c>
      <c r="AC175" s="10" t="s">
        <v>413</v>
      </c>
      <c r="AD175" s="110" t="s">
        <v>413</v>
      </c>
      <c r="AE175" s="3" t="s">
        <v>413</v>
      </c>
      <c r="AF175" s="115"/>
      <c r="AG175" s="114" t="s">
        <v>1636</v>
      </c>
      <c r="AH175" s="18"/>
    </row>
    <row r="176" spans="27:34" x14ac:dyDescent="0.35">
      <c r="AA176" s="10" t="s">
        <v>1085</v>
      </c>
      <c r="AB176" s="10" t="s">
        <v>181</v>
      </c>
      <c r="AC176" s="10" t="s">
        <v>2608</v>
      </c>
      <c r="AD176" s="111" t="s">
        <v>2795</v>
      </c>
      <c r="AE176" s="27" t="s">
        <v>2534</v>
      </c>
      <c r="AF176" s="115">
        <v>6</v>
      </c>
      <c r="AG176" s="114" t="s">
        <v>2353</v>
      </c>
      <c r="AH176" s="18"/>
    </row>
    <row r="177" spans="27:34" x14ac:dyDescent="0.35">
      <c r="AA177" s="10" t="s">
        <v>1085</v>
      </c>
      <c r="AB177" s="10" t="s">
        <v>180</v>
      </c>
      <c r="AC177" s="10" t="s">
        <v>834</v>
      </c>
      <c r="AD177" s="111" t="s">
        <v>1150</v>
      </c>
      <c r="AE177" s="27" t="s">
        <v>2532</v>
      </c>
      <c r="AF177" s="115">
        <v>16</v>
      </c>
      <c r="AG177" s="114" t="s">
        <v>2353</v>
      </c>
      <c r="AH177" s="18"/>
    </row>
    <row r="178" spans="27:34" x14ac:dyDescent="0.35">
      <c r="AA178" s="10" t="s">
        <v>1085</v>
      </c>
      <c r="AB178" s="10" t="s">
        <v>179</v>
      </c>
      <c r="AC178" s="10" t="s">
        <v>834</v>
      </c>
      <c r="AD178" s="111" t="s">
        <v>1150</v>
      </c>
      <c r="AE178" s="27" t="s">
        <v>2533</v>
      </c>
      <c r="AF178" s="115">
        <v>12</v>
      </c>
      <c r="AG178" s="114" t="s">
        <v>2353</v>
      </c>
      <c r="AH178" s="18"/>
    </row>
    <row r="179" spans="27:34" x14ac:dyDescent="0.35">
      <c r="AA179" s="10" t="s">
        <v>1085</v>
      </c>
      <c r="AB179" s="10" t="s">
        <v>399</v>
      </c>
      <c r="AC179" s="10" t="s">
        <v>834</v>
      </c>
      <c r="AD179" s="110" t="s">
        <v>1150</v>
      </c>
      <c r="AE179" s="3" t="s">
        <v>2531</v>
      </c>
      <c r="AF179" s="115">
        <v>13</v>
      </c>
      <c r="AG179" s="114" t="s">
        <v>2353</v>
      </c>
      <c r="AH179" s="18"/>
    </row>
    <row r="180" spans="27:34" x14ac:dyDescent="0.35">
      <c r="AA180" s="10" t="s">
        <v>1086</v>
      </c>
      <c r="AB180" s="10" t="s">
        <v>184</v>
      </c>
      <c r="AC180" s="10" t="s">
        <v>1476</v>
      </c>
      <c r="AD180" s="111" t="s">
        <v>1465</v>
      </c>
      <c r="AE180" s="27" t="s">
        <v>2535</v>
      </c>
      <c r="AF180" s="115">
        <v>6</v>
      </c>
      <c r="AG180" s="114" t="s">
        <v>2353</v>
      </c>
      <c r="AH180" s="18"/>
    </row>
    <row r="181" spans="27:34" x14ac:dyDescent="0.35">
      <c r="AA181" s="10" t="s">
        <v>1086</v>
      </c>
      <c r="AB181" s="10" t="s">
        <v>183</v>
      </c>
      <c r="AC181" s="10" t="s">
        <v>1476</v>
      </c>
      <c r="AD181" s="111" t="s">
        <v>1465</v>
      </c>
      <c r="AE181" s="27" t="s">
        <v>2536</v>
      </c>
      <c r="AF181" s="115">
        <v>9</v>
      </c>
      <c r="AG181" s="114" t="s">
        <v>2353</v>
      </c>
      <c r="AH181" s="18"/>
    </row>
    <row r="182" spans="27:34" x14ac:dyDescent="0.35">
      <c r="AA182" s="10" t="s">
        <v>1086</v>
      </c>
      <c r="AB182" s="10" t="s">
        <v>182</v>
      </c>
      <c r="AC182" s="10" t="s">
        <v>1476</v>
      </c>
      <c r="AD182" s="111" t="s">
        <v>1465</v>
      </c>
      <c r="AE182" s="27" t="s">
        <v>2537</v>
      </c>
      <c r="AF182" s="115">
        <v>9</v>
      </c>
      <c r="AG182" s="114" t="s">
        <v>2353</v>
      </c>
      <c r="AH182" s="18"/>
    </row>
    <row r="183" spans="27:34" x14ac:dyDescent="0.35">
      <c r="AA183" s="10" t="s">
        <v>1086</v>
      </c>
      <c r="AB183" s="10" t="s">
        <v>396</v>
      </c>
      <c r="AC183" s="10" t="s">
        <v>413</v>
      </c>
      <c r="AD183" s="110" t="s">
        <v>413</v>
      </c>
      <c r="AE183" s="3" t="s">
        <v>413</v>
      </c>
      <c r="AF183" s="115"/>
      <c r="AG183" s="114" t="s">
        <v>1636</v>
      </c>
      <c r="AH183" s="18"/>
    </row>
    <row r="184" spans="27:34" x14ac:dyDescent="0.35">
      <c r="AA184" s="10" t="s">
        <v>1089</v>
      </c>
      <c r="AB184" s="10" t="s">
        <v>187</v>
      </c>
      <c r="AC184" s="10" t="s">
        <v>1475</v>
      </c>
      <c r="AD184" s="111" t="s">
        <v>1456</v>
      </c>
      <c r="AE184" s="3" t="s">
        <v>2279</v>
      </c>
      <c r="AF184" s="115">
        <v>15</v>
      </c>
      <c r="AG184" s="114" t="s">
        <v>2353</v>
      </c>
      <c r="AH184" s="18"/>
    </row>
    <row r="185" spans="27:34" x14ac:dyDescent="0.35">
      <c r="AA185" s="10" t="s">
        <v>1089</v>
      </c>
      <c r="AB185" s="10" t="s">
        <v>186</v>
      </c>
      <c r="AC185" s="10" t="s">
        <v>1475</v>
      </c>
      <c r="AD185" s="111" t="s">
        <v>1456</v>
      </c>
      <c r="AE185" s="3" t="s">
        <v>2538</v>
      </c>
      <c r="AF185" s="104">
        <v>16</v>
      </c>
      <c r="AG185" s="114" t="s">
        <v>2353</v>
      </c>
      <c r="AH185" s="18"/>
    </row>
    <row r="186" spans="27:34" x14ac:dyDescent="0.35">
      <c r="AA186" s="10" t="s">
        <v>1089</v>
      </c>
      <c r="AB186" s="10" t="s">
        <v>185</v>
      </c>
      <c r="AC186" s="10" t="s">
        <v>1475</v>
      </c>
      <c r="AD186" s="111" t="s">
        <v>1456</v>
      </c>
      <c r="AE186" s="3" t="s">
        <v>2278</v>
      </c>
      <c r="AF186" s="115">
        <v>18</v>
      </c>
      <c r="AG186" s="114" t="s">
        <v>2353</v>
      </c>
      <c r="AH186" s="18"/>
    </row>
    <row r="187" spans="27:34" x14ac:dyDescent="0.35">
      <c r="AA187" s="10" t="s">
        <v>1089</v>
      </c>
      <c r="AB187" s="10" t="s">
        <v>393</v>
      </c>
      <c r="AC187" s="10" t="s">
        <v>413</v>
      </c>
      <c r="AD187" s="110" t="s">
        <v>413</v>
      </c>
      <c r="AE187" s="3" t="s">
        <v>413</v>
      </c>
      <c r="AF187" s="115"/>
      <c r="AG187" s="114" t="s">
        <v>1636</v>
      </c>
      <c r="AH187" s="18"/>
    </row>
    <row r="188" spans="27:34" x14ac:dyDescent="0.35">
      <c r="AA188" s="10" t="s">
        <v>1091</v>
      </c>
      <c r="AB188" s="10" t="s">
        <v>190</v>
      </c>
      <c r="AC188" s="10" t="s">
        <v>1475</v>
      </c>
      <c r="AD188" s="111" t="s">
        <v>1456</v>
      </c>
      <c r="AE188" s="3" t="s">
        <v>2539</v>
      </c>
      <c r="AF188" s="115">
        <v>15</v>
      </c>
      <c r="AG188" s="114" t="s">
        <v>2353</v>
      </c>
      <c r="AH188" s="18"/>
    </row>
    <row r="189" spans="27:34" x14ac:dyDescent="0.35">
      <c r="AA189" s="10" t="s">
        <v>1091</v>
      </c>
      <c r="AB189" s="10" t="s">
        <v>189</v>
      </c>
      <c r="AC189" s="10" t="s">
        <v>820</v>
      </c>
      <c r="AD189" s="111" t="s">
        <v>1057</v>
      </c>
      <c r="AE189" s="3" t="s">
        <v>1870</v>
      </c>
      <c r="AF189" s="115">
        <v>17</v>
      </c>
      <c r="AG189" s="114" t="s">
        <v>2353</v>
      </c>
      <c r="AH189" s="18"/>
    </row>
    <row r="190" spans="27:34" x14ac:dyDescent="0.35">
      <c r="AA190" s="10" t="s">
        <v>1091</v>
      </c>
      <c r="AB190" s="10" t="s">
        <v>188</v>
      </c>
      <c r="AC190" s="10" t="s">
        <v>1720</v>
      </c>
      <c r="AD190" s="111" t="s">
        <v>1850</v>
      </c>
      <c r="AE190" s="3" t="s">
        <v>2540</v>
      </c>
      <c r="AF190" s="115">
        <v>16</v>
      </c>
      <c r="AG190" s="114" t="s">
        <v>2353</v>
      </c>
      <c r="AH190" s="18"/>
    </row>
    <row r="191" spans="27:34" x14ac:dyDescent="0.35">
      <c r="AA191" s="10" t="s">
        <v>1091</v>
      </c>
      <c r="AB191" s="10" t="s">
        <v>390</v>
      </c>
      <c r="AC191" s="10" t="s">
        <v>413</v>
      </c>
      <c r="AD191" s="110" t="s">
        <v>413</v>
      </c>
      <c r="AE191" s="3" t="s">
        <v>413</v>
      </c>
      <c r="AF191" s="115"/>
      <c r="AG191" s="114" t="s">
        <v>1636</v>
      </c>
      <c r="AH191" s="18"/>
    </row>
    <row r="192" spans="27:34" x14ac:dyDescent="0.35">
      <c r="AA192" s="10" t="s">
        <v>1092</v>
      </c>
      <c r="AB192" s="10" t="s">
        <v>193</v>
      </c>
      <c r="AC192" s="10" t="s">
        <v>413</v>
      </c>
      <c r="AD192" s="111" t="s">
        <v>413</v>
      </c>
      <c r="AE192" s="3" t="s">
        <v>413</v>
      </c>
      <c r="AF192" s="115"/>
      <c r="AG192" s="114" t="s">
        <v>1636</v>
      </c>
      <c r="AH192" s="18"/>
    </row>
    <row r="193" spans="27:34" x14ac:dyDescent="0.35">
      <c r="AA193" s="10" t="s">
        <v>1092</v>
      </c>
      <c r="AB193" s="10" t="s">
        <v>192</v>
      </c>
      <c r="AC193" s="10" t="s">
        <v>413</v>
      </c>
      <c r="AD193" s="111" t="s">
        <v>413</v>
      </c>
      <c r="AE193" s="3" t="s">
        <v>413</v>
      </c>
      <c r="AF193" s="115"/>
      <c r="AG193" s="114" t="s">
        <v>1636</v>
      </c>
      <c r="AH193" s="18"/>
    </row>
    <row r="194" spans="27:34" x14ac:dyDescent="0.35">
      <c r="AA194" s="10" t="s">
        <v>1092</v>
      </c>
      <c r="AB194" s="10" t="s">
        <v>191</v>
      </c>
      <c r="AC194" s="10" t="s">
        <v>413</v>
      </c>
      <c r="AD194" s="111" t="s">
        <v>413</v>
      </c>
      <c r="AE194" s="3" t="s">
        <v>413</v>
      </c>
      <c r="AF194" s="115"/>
      <c r="AG194" s="114" t="s">
        <v>1636</v>
      </c>
      <c r="AH194" s="18"/>
    </row>
    <row r="195" spans="27:34" x14ac:dyDescent="0.35">
      <c r="AA195" s="10" t="s">
        <v>1092</v>
      </c>
      <c r="AB195" s="10" t="s">
        <v>387</v>
      </c>
      <c r="AC195" s="10" t="s">
        <v>413</v>
      </c>
      <c r="AD195" s="110" t="s">
        <v>413</v>
      </c>
      <c r="AE195" s="3" t="s">
        <v>413</v>
      </c>
      <c r="AF195" s="115"/>
      <c r="AG195" s="114" t="s">
        <v>1636</v>
      </c>
      <c r="AH195" s="18"/>
    </row>
    <row r="196" spans="27:34" x14ac:dyDescent="0.35">
      <c r="AA196" s="10" t="s">
        <v>1093</v>
      </c>
      <c r="AB196" s="10" t="s">
        <v>68</v>
      </c>
      <c r="AC196" s="10" t="s">
        <v>827</v>
      </c>
      <c r="AD196" s="111" t="s">
        <v>1097</v>
      </c>
      <c r="AE196" s="3" t="s">
        <v>2541</v>
      </c>
      <c r="AF196" s="115">
        <v>10</v>
      </c>
      <c r="AG196" s="114" t="s">
        <v>2353</v>
      </c>
      <c r="AH196" s="18"/>
    </row>
    <row r="197" spans="27:34" x14ac:dyDescent="0.35">
      <c r="AA197" s="10" t="s">
        <v>1093</v>
      </c>
      <c r="AB197" s="10" t="s">
        <v>69</v>
      </c>
      <c r="AC197" s="10" t="s">
        <v>827</v>
      </c>
      <c r="AD197" s="111" t="s">
        <v>1097</v>
      </c>
      <c r="AE197" s="3" t="s">
        <v>2542</v>
      </c>
      <c r="AF197" s="115">
        <v>11</v>
      </c>
      <c r="AG197" s="114" t="s">
        <v>2353</v>
      </c>
      <c r="AH197" s="18"/>
    </row>
    <row r="198" spans="27:34" x14ac:dyDescent="0.35">
      <c r="AA198" s="10" t="s">
        <v>1093</v>
      </c>
      <c r="AB198" s="10" t="s">
        <v>70</v>
      </c>
      <c r="AC198" s="10" t="s">
        <v>2609</v>
      </c>
      <c r="AD198" s="111" t="s">
        <v>2030</v>
      </c>
      <c r="AE198" s="3" t="s">
        <v>2543</v>
      </c>
      <c r="AF198" s="115">
        <v>14</v>
      </c>
      <c r="AG198" s="114" t="s">
        <v>2353</v>
      </c>
      <c r="AH198" s="18"/>
    </row>
    <row r="199" spans="27:34" x14ac:dyDescent="0.35">
      <c r="AA199" s="10" t="s">
        <v>1093</v>
      </c>
      <c r="AB199" s="10" t="s">
        <v>362</v>
      </c>
      <c r="AC199" s="10" t="s">
        <v>2609</v>
      </c>
      <c r="AD199" s="110" t="s">
        <v>2030</v>
      </c>
      <c r="AE199" s="3" t="s">
        <v>2544</v>
      </c>
      <c r="AF199" s="115">
        <v>14</v>
      </c>
      <c r="AG199" s="114" t="s">
        <v>2353</v>
      </c>
      <c r="AH199" s="18"/>
    </row>
    <row r="200" spans="27:34" x14ac:dyDescent="0.35">
      <c r="AA200" s="10" t="s">
        <v>1096</v>
      </c>
      <c r="AB200" s="10" t="s">
        <v>71</v>
      </c>
      <c r="AC200" s="10" t="s">
        <v>820</v>
      </c>
      <c r="AD200" s="111" t="s">
        <v>1057</v>
      </c>
      <c r="AE200" s="3" t="s">
        <v>1869</v>
      </c>
      <c r="AF200" s="115">
        <v>25</v>
      </c>
      <c r="AG200" s="114" t="s">
        <v>2353</v>
      </c>
      <c r="AH200" s="18"/>
    </row>
    <row r="201" spans="27:34" x14ac:dyDescent="0.35">
      <c r="AA201" s="10" t="s">
        <v>1096</v>
      </c>
      <c r="AB201" s="10" t="s">
        <v>72</v>
      </c>
      <c r="AC201" s="10" t="s">
        <v>819</v>
      </c>
      <c r="AD201" s="111" t="s">
        <v>1064</v>
      </c>
      <c r="AE201" s="3" t="s">
        <v>2044</v>
      </c>
      <c r="AF201" s="115">
        <v>9</v>
      </c>
      <c r="AG201" s="114" t="s">
        <v>2353</v>
      </c>
      <c r="AH201" s="18"/>
    </row>
    <row r="202" spans="27:34" x14ac:dyDescent="0.35">
      <c r="AA202" s="10" t="s">
        <v>1096</v>
      </c>
      <c r="AB202" s="10" t="s">
        <v>73</v>
      </c>
      <c r="AC202" s="10" t="s">
        <v>827</v>
      </c>
      <c r="AD202" s="111" t="s">
        <v>1097</v>
      </c>
      <c r="AE202" s="3" t="s">
        <v>2257</v>
      </c>
      <c r="AF202" s="115">
        <v>15</v>
      </c>
      <c r="AG202" s="114" t="s">
        <v>2353</v>
      </c>
      <c r="AH202" s="18"/>
    </row>
    <row r="203" spans="27:34" x14ac:dyDescent="0.35">
      <c r="AA203" s="10" t="s">
        <v>1096</v>
      </c>
      <c r="AB203" s="10" t="s">
        <v>359</v>
      </c>
      <c r="AC203" s="10" t="s">
        <v>413</v>
      </c>
      <c r="AD203" s="110" t="s">
        <v>413</v>
      </c>
      <c r="AE203" s="3" t="s">
        <v>413</v>
      </c>
      <c r="AF203" s="115"/>
      <c r="AG203" s="114" t="s">
        <v>1636</v>
      </c>
      <c r="AH203" s="18"/>
    </row>
    <row r="204" spans="27:34" x14ac:dyDescent="0.35">
      <c r="AA204" s="10" t="s">
        <v>1098</v>
      </c>
      <c r="AB204" s="10" t="s">
        <v>74</v>
      </c>
      <c r="AC204" s="10" t="s">
        <v>822</v>
      </c>
      <c r="AD204" s="111" t="s">
        <v>1054</v>
      </c>
      <c r="AE204" s="3" t="s">
        <v>2545</v>
      </c>
      <c r="AF204" s="104">
        <v>14</v>
      </c>
      <c r="AG204" s="114" t="s">
        <v>2353</v>
      </c>
      <c r="AH204" s="18"/>
    </row>
    <row r="205" spans="27:34" x14ac:dyDescent="0.35">
      <c r="AA205" s="10" t="s">
        <v>1098</v>
      </c>
      <c r="AB205" s="10" t="s">
        <v>75</v>
      </c>
      <c r="AC205" s="10" t="s">
        <v>836</v>
      </c>
      <c r="AD205" s="111" t="s">
        <v>1050</v>
      </c>
      <c r="AE205" s="3" t="s">
        <v>2546</v>
      </c>
      <c r="AF205" s="115">
        <v>35</v>
      </c>
      <c r="AG205" s="114" t="s">
        <v>2353</v>
      </c>
      <c r="AH205" s="18"/>
    </row>
    <row r="206" spans="27:34" x14ac:dyDescent="0.35">
      <c r="AA206" s="10" t="s">
        <v>1098</v>
      </c>
      <c r="AB206" s="10" t="s">
        <v>76</v>
      </c>
      <c r="AC206" s="10" t="s">
        <v>413</v>
      </c>
      <c r="AD206" s="111" t="s">
        <v>413</v>
      </c>
      <c r="AE206" s="3" t="s">
        <v>413</v>
      </c>
      <c r="AF206" s="115"/>
      <c r="AG206" s="114" t="s">
        <v>1636</v>
      </c>
      <c r="AH206" s="18"/>
    </row>
    <row r="207" spans="27:34" x14ac:dyDescent="0.35">
      <c r="AA207" s="10" t="s">
        <v>1098</v>
      </c>
      <c r="AB207" s="10" t="s">
        <v>356</v>
      </c>
      <c r="AC207" s="10" t="s">
        <v>413</v>
      </c>
      <c r="AD207" s="110" t="s">
        <v>413</v>
      </c>
      <c r="AE207" s="3" t="s">
        <v>413</v>
      </c>
      <c r="AF207" s="115"/>
      <c r="AG207" s="114" t="s">
        <v>1636</v>
      </c>
      <c r="AH207" s="18"/>
    </row>
    <row r="208" spans="27:34" x14ac:dyDescent="0.35">
      <c r="AA208" s="10" t="s">
        <v>1102</v>
      </c>
      <c r="AB208" s="10" t="s">
        <v>77</v>
      </c>
      <c r="AC208" s="10" t="s">
        <v>1477</v>
      </c>
      <c r="AD208" s="111" t="s">
        <v>2796</v>
      </c>
      <c r="AE208" s="3" t="s">
        <v>2547</v>
      </c>
      <c r="AF208" s="115">
        <v>13</v>
      </c>
      <c r="AG208" s="114" t="s">
        <v>2353</v>
      </c>
      <c r="AH208" s="18"/>
    </row>
    <row r="209" spans="27:34" x14ac:dyDescent="0.35">
      <c r="AA209" s="10" t="s">
        <v>1102</v>
      </c>
      <c r="AB209" s="10" t="s">
        <v>78</v>
      </c>
      <c r="AC209" s="10" t="s">
        <v>1477</v>
      </c>
      <c r="AD209" s="111" t="s">
        <v>2796</v>
      </c>
      <c r="AE209" s="3" t="s">
        <v>2548</v>
      </c>
      <c r="AF209" s="115">
        <v>12</v>
      </c>
      <c r="AG209" s="114" t="s">
        <v>2353</v>
      </c>
      <c r="AH209" s="18"/>
    </row>
    <row r="210" spans="27:34" x14ac:dyDescent="0.35">
      <c r="AA210" s="10" t="s">
        <v>1102</v>
      </c>
      <c r="AB210" s="10" t="s">
        <v>79</v>
      </c>
      <c r="AC210" s="10" t="s">
        <v>1477</v>
      </c>
      <c r="AD210" s="111" t="s">
        <v>2796</v>
      </c>
      <c r="AE210" s="3" t="s">
        <v>2549</v>
      </c>
      <c r="AF210" s="115">
        <v>11</v>
      </c>
      <c r="AG210" s="114" t="s">
        <v>2353</v>
      </c>
      <c r="AH210" s="18"/>
    </row>
    <row r="211" spans="27:34" x14ac:dyDescent="0.35">
      <c r="AA211" s="10" t="s">
        <v>1102</v>
      </c>
      <c r="AB211" s="10" t="s">
        <v>353</v>
      </c>
      <c r="AC211" s="10" t="s">
        <v>1477</v>
      </c>
      <c r="AD211" s="110" t="s">
        <v>2033</v>
      </c>
      <c r="AE211" s="3" t="s">
        <v>2550</v>
      </c>
      <c r="AF211" s="115">
        <v>13</v>
      </c>
      <c r="AG211" s="114" t="s">
        <v>2353</v>
      </c>
      <c r="AH211" s="18"/>
    </row>
    <row r="212" spans="27:34" x14ac:dyDescent="0.35">
      <c r="AA212" s="10" t="s">
        <v>1103</v>
      </c>
      <c r="AB212" s="10" t="s">
        <v>80</v>
      </c>
      <c r="AC212" s="10" t="s">
        <v>827</v>
      </c>
      <c r="AD212" s="111" t="s">
        <v>1460</v>
      </c>
      <c r="AE212" s="3" t="s">
        <v>2551</v>
      </c>
      <c r="AF212" s="104">
        <v>35</v>
      </c>
      <c r="AG212" s="114" t="s">
        <v>2353</v>
      </c>
      <c r="AH212" s="18"/>
    </row>
    <row r="213" spans="27:34" x14ac:dyDescent="0.35">
      <c r="AA213" s="10" t="s">
        <v>1103</v>
      </c>
      <c r="AB213" s="10" t="s">
        <v>81</v>
      </c>
      <c r="AC213" s="10" t="s">
        <v>827</v>
      </c>
      <c r="AD213" s="111" t="s">
        <v>1460</v>
      </c>
      <c r="AE213" s="3" t="s">
        <v>2552</v>
      </c>
      <c r="AF213" s="115">
        <v>12</v>
      </c>
      <c r="AG213" s="114" t="s">
        <v>2353</v>
      </c>
      <c r="AH213" s="18"/>
    </row>
    <row r="214" spans="27:34" x14ac:dyDescent="0.35">
      <c r="AA214" s="10" t="s">
        <v>1103</v>
      </c>
      <c r="AB214" s="10" t="s">
        <v>82</v>
      </c>
      <c r="AC214" s="10" t="s">
        <v>413</v>
      </c>
      <c r="AD214" s="111" t="s">
        <v>413</v>
      </c>
      <c r="AE214" s="3" t="s">
        <v>413</v>
      </c>
      <c r="AF214" s="115"/>
      <c r="AG214" s="114" t="s">
        <v>1636</v>
      </c>
      <c r="AH214" s="18"/>
    </row>
    <row r="215" spans="27:34" x14ac:dyDescent="0.35">
      <c r="AA215" s="10" t="s">
        <v>1103</v>
      </c>
      <c r="AB215" s="10" t="s">
        <v>350</v>
      </c>
      <c r="AC215" s="10" t="s">
        <v>413</v>
      </c>
      <c r="AD215" s="110" t="s">
        <v>413</v>
      </c>
      <c r="AE215" s="3" t="s">
        <v>413</v>
      </c>
      <c r="AF215" s="115"/>
      <c r="AG215" s="114" t="s">
        <v>1636</v>
      </c>
      <c r="AH215" s="18"/>
    </row>
    <row r="216" spans="27:34" x14ac:dyDescent="0.35">
      <c r="AA216" s="10" t="s">
        <v>1105</v>
      </c>
      <c r="AB216" s="10" t="s">
        <v>83</v>
      </c>
      <c r="AC216" s="10" t="s">
        <v>826</v>
      </c>
      <c r="AD216" s="111" t="s">
        <v>1156</v>
      </c>
      <c r="AE216" s="3" t="s">
        <v>2553</v>
      </c>
      <c r="AF216" s="115">
        <v>8</v>
      </c>
      <c r="AG216" s="114" t="s">
        <v>2353</v>
      </c>
      <c r="AH216" s="18"/>
    </row>
    <row r="217" spans="27:34" x14ac:dyDescent="0.35">
      <c r="AA217" s="10" t="s">
        <v>1105</v>
      </c>
      <c r="AB217" s="10" t="s">
        <v>84</v>
      </c>
      <c r="AC217" s="10" t="s">
        <v>826</v>
      </c>
      <c r="AD217" s="111" t="s">
        <v>1156</v>
      </c>
      <c r="AE217" s="3" t="s">
        <v>2554</v>
      </c>
      <c r="AF217" s="115">
        <v>30</v>
      </c>
      <c r="AG217" s="114" t="s">
        <v>2353</v>
      </c>
      <c r="AH217" s="18"/>
    </row>
    <row r="218" spans="27:34" x14ac:dyDescent="0.35">
      <c r="AA218" s="10" t="s">
        <v>1105</v>
      </c>
      <c r="AB218" s="10" t="s">
        <v>85</v>
      </c>
      <c r="AC218" s="10" t="s">
        <v>835</v>
      </c>
      <c r="AD218" s="111" t="s">
        <v>1108</v>
      </c>
      <c r="AE218" s="3" t="s">
        <v>2555</v>
      </c>
      <c r="AF218" s="115">
        <v>4</v>
      </c>
      <c r="AG218" s="114" t="s">
        <v>2353</v>
      </c>
      <c r="AH218" s="18"/>
    </row>
    <row r="219" spans="27:34" x14ac:dyDescent="0.35">
      <c r="AA219" s="10" t="s">
        <v>1105</v>
      </c>
      <c r="AB219" s="10" t="s">
        <v>347</v>
      </c>
      <c r="AC219" s="10" t="s">
        <v>413</v>
      </c>
      <c r="AD219" s="110" t="s">
        <v>413</v>
      </c>
      <c r="AE219" s="3" t="s">
        <v>413</v>
      </c>
      <c r="AF219" s="115"/>
      <c r="AG219" s="114" t="s">
        <v>1636</v>
      </c>
      <c r="AH219" s="18"/>
    </row>
    <row r="220" spans="27:34" x14ac:dyDescent="0.35">
      <c r="AA220" s="10" t="s">
        <v>1107</v>
      </c>
      <c r="AB220" s="10" t="s">
        <v>86</v>
      </c>
      <c r="AC220" s="10" t="s">
        <v>826</v>
      </c>
      <c r="AD220" s="111" t="s">
        <v>1156</v>
      </c>
      <c r="AE220" s="3" t="s">
        <v>2556</v>
      </c>
      <c r="AF220" s="115">
        <v>31</v>
      </c>
      <c r="AG220" s="114" t="s">
        <v>2353</v>
      </c>
      <c r="AH220" s="18"/>
    </row>
    <row r="221" spans="27:34" x14ac:dyDescent="0.35">
      <c r="AA221" s="10" t="s">
        <v>1107</v>
      </c>
      <c r="AB221" s="10" t="s">
        <v>87</v>
      </c>
      <c r="AC221" s="10" t="s">
        <v>826</v>
      </c>
      <c r="AD221" s="111" t="s">
        <v>1156</v>
      </c>
      <c r="AE221" s="3" t="s">
        <v>2553</v>
      </c>
      <c r="AF221" s="115">
        <v>18</v>
      </c>
      <c r="AG221" s="114" t="s">
        <v>2353</v>
      </c>
      <c r="AH221" s="18"/>
    </row>
    <row r="222" spans="27:34" x14ac:dyDescent="0.35">
      <c r="AA222" s="10" t="s">
        <v>1107</v>
      </c>
      <c r="AB222" s="10" t="s">
        <v>88</v>
      </c>
      <c r="AC222" s="10" t="s">
        <v>413</v>
      </c>
      <c r="AD222" s="111" t="s">
        <v>413</v>
      </c>
      <c r="AE222" s="3" t="s">
        <v>413</v>
      </c>
      <c r="AF222" s="115"/>
      <c r="AG222" s="114" t="s">
        <v>1636</v>
      </c>
      <c r="AH222" s="18"/>
    </row>
    <row r="223" spans="27:34" x14ac:dyDescent="0.35">
      <c r="AA223" s="10" t="s">
        <v>1107</v>
      </c>
      <c r="AB223" s="10" t="s">
        <v>344</v>
      </c>
      <c r="AC223" s="10" t="s">
        <v>413</v>
      </c>
      <c r="AD223" s="110" t="s">
        <v>413</v>
      </c>
      <c r="AE223" s="3" t="s">
        <v>413</v>
      </c>
      <c r="AF223" s="115"/>
      <c r="AG223" s="114" t="s">
        <v>1636</v>
      </c>
      <c r="AH223" s="18"/>
    </row>
    <row r="224" spans="27:34" x14ac:dyDescent="0.35">
      <c r="AA224" s="10" t="s">
        <v>1109</v>
      </c>
      <c r="AB224" s="10" t="s">
        <v>89</v>
      </c>
      <c r="AC224" s="10" t="s">
        <v>413</v>
      </c>
      <c r="AD224" s="111" t="s">
        <v>413</v>
      </c>
      <c r="AE224" s="3" t="s">
        <v>413</v>
      </c>
      <c r="AF224" s="115"/>
      <c r="AG224" s="114" t="s">
        <v>1636</v>
      </c>
      <c r="AH224" s="18"/>
    </row>
    <row r="225" spans="27:34" x14ac:dyDescent="0.35">
      <c r="AA225" s="10" t="s">
        <v>1109</v>
      </c>
      <c r="AB225" s="10" t="s">
        <v>90</v>
      </c>
      <c r="AC225" s="10" t="s">
        <v>413</v>
      </c>
      <c r="AD225" s="111" t="s">
        <v>413</v>
      </c>
      <c r="AE225" s="3" t="s">
        <v>413</v>
      </c>
      <c r="AF225" s="115"/>
      <c r="AG225" s="114" t="s">
        <v>1636</v>
      </c>
      <c r="AH225" s="18"/>
    </row>
    <row r="226" spans="27:34" x14ac:dyDescent="0.35">
      <c r="AA226" s="10" t="s">
        <v>1109</v>
      </c>
      <c r="AB226" s="10" t="s">
        <v>91</v>
      </c>
      <c r="AC226" s="10" t="s">
        <v>413</v>
      </c>
      <c r="AD226" s="111" t="s">
        <v>413</v>
      </c>
      <c r="AE226" s="3" t="s">
        <v>413</v>
      </c>
      <c r="AF226" s="115"/>
      <c r="AG226" s="114" t="s">
        <v>1636</v>
      </c>
      <c r="AH226" s="18"/>
    </row>
    <row r="227" spans="27:34" x14ac:dyDescent="0.35">
      <c r="AA227" s="10" t="s">
        <v>1112</v>
      </c>
      <c r="AB227" s="10" t="s">
        <v>92</v>
      </c>
      <c r="AC227" s="10" t="s">
        <v>413</v>
      </c>
      <c r="AD227" s="111" t="s">
        <v>413</v>
      </c>
      <c r="AE227" s="3" t="s">
        <v>413</v>
      </c>
      <c r="AF227" s="115"/>
      <c r="AG227" s="114" t="s">
        <v>1636</v>
      </c>
      <c r="AH227" s="18"/>
    </row>
    <row r="228" spans="27:34" x14ac:dyDescent="0.35">
      <c r="AA228" s="10" t="s">
        <v>1112</v>
      </c>
      <c r="AB228" s="10" t="s">
        <v>93</v>
      </c>
      <c r="AC228" s="10" t="s">
        <v>413</v>
      </c>
      <c r="AD228" s="111" t="s">
        <v>413</v>
      </c>
      <c r="AE228" s="3" t="s">
        <v>413</v>
      </c>
      <c r="AF228" s="115"/>
      <c r="AG228" s="114" t="s">
        <v>1636</v>
      </c>
      <c r="AH228" s="18"/>
    </row>
    <row r="229" spans="27:34" x14ac:dyDescent="0.35">
      <c r="AA229" s="10" t="s">
        <v>1112</v>
      </c>
      <c r="AB229" s="10" t="s">
        <v>94</v>
      </c>
      <c r="AC229" s="10" t="s">
        <v>413</v>
      </c>
      <c r="AD229" s="111" t="s">
        <v>413</v>
      </c>
      <c r="AE229" s="3" t="s">
        <v>413</v>
      </c>
      <c r="AF229" s="115"/>
      <c r="AG229" s="114" t="s">
        <v>1636</v>
      </c>
      <c r="AH229" s="18"/>
    </row>
    <row r="230" spans="27:34" x14ac:dyDescent="0.35">
      <c r="AA230" s="10" t="s">
        <v>1112</v>
      </c>
      <c r="AB230" s="10" t="s">
        <v>380</v>
      </c>
      <c r="AC230" s="10" t="s">
        <v>413</v>
      </c>
      <c r="AD230" s="110" t="s">
        <v>413</v>
      </c>
      <c r="AE230" s="3" t="s">
        <v>413</v>
      </c>
      <c r="AF230" s="115"/>
      <c r="AG230" s="114" t="s">
        <v>1636</v>
      </c>
      <c r="AH230" s="18"/>
    </row>
    <row r="231" spans="27:34" x14ac:dyDescent="0.35">
      <c r="AA231" s="41" t="s">
        <v>1112</v>
      </c>
      <c r="AB231" s="41" t="s">
        <v>877</v>
      </c>
      <c r="AC231" s="41" t="s">
        <v>413</v>
      </c>
      <c r="AD231" s="112" t="s">
        <v>413</v>
      </c>
      <c r="AE231" s="3" t="s">
        <v>413</v>
      </c>
      <c r="AF231" s="104"/>
      <c r="AG231" s="114" t="s">
        <v>1636</v>
      </c>
      <c r="AH231" s="18"/>
    </row>
    <row r="232" spans="27:34" x14ac:dyDescent="0.35">
      <c r="AA232" s="10" t="s">
        <v>1115</v>
      </c>
      <c r="AB232" s="10" t="s">
        <v>95</v>
      </c>
      <c r="AC232" s="10" t="s">
        <v>413</v>
      </c>
      <c r="AD232" s="111" t="s">
        <v>413</v>
      </c>
      <c r="AE232" s="3" t="s">
        <v>413</v>
      </c>
      <c r="AF232" s="104"/>
      <c r="AG232" s="114" t="s">
        <v>1636</v>
      </c>
      <c r="AH232" s="18"/>
    </row>
    <row r="233" spans="27:34" x14ac:dyDescent="0.35">
      <c r="AA233" s="10" t="s">
        <v>1115</v>
      </c>
      <c r="AB233" s="10" t="s">
        <v>96</v>
      </c>
      <c r="AC233" s="10" t="s">
        <v>413</v>
      </c>
      <c r="AD233" s="111" t="s">
        <v>413</v>
      </c>
      <c r="AE233" s="3" t="s">
        <v>413</v>
      </c>
      <c r="AF233" s="104"/>
      <c r="AG233" s="114" t="s">
        <v>1636</v>
      </c>
      <c r="AH233" s="18"/>
    </row>
    <row r="234" spans="27:34" x14ac:dyDescent="0.35">
      <c r="AA234" s="10" t="s">
        <v>1115</v>
      </c>
      <c r="AB234" s="10" t="s">
        <v>97</v>
      </c>
      <c r="AC234" s="10" t="s">
        <v>413</v>
      </c>
      <c r="AD234" s="111" t="s">
        <v>413</v>
      </c>
      <c r="AE234" s="3" t="s">
        <v>413</v>
      </c>
      <c r="AF234" s="115"/>
      <c r="AG234" s="114" t="s">
        <v>1636</v>
      </c>
      <c r="AH234" s="18"/>
    </row>
    <row r="235" spans="27:34" x14ac:dyDescent="0.35">
      <c r="AA235" s="10" t="s">
        <v>1115</v>
      </c>
      <c r="AB235" s="10" t="s">
        <v>377</v>
      </c>
      <c r="AC235" s="10" t="s">
        <v>413</v>
      </c>
      <c r="AD235" s="110" t="s">
        <v>413</v>
      </c>
      <c r="AE235" s="3" t="s">
        <v>413</v>
      </c>
      <c r="AF235" s="115"/>
      <c r="AG235" s="114" t="s">
        <v>1636</v>
      </c>
      <c r="AH235" s="18"/>
    </row>
    <row r="236" spans="27:34" x14ac:dyDescent="0.35">
      <c r="AA236" s="10" t="s">
        <v>1116</v>
      </c>
      <c r="AB236" s="10" t="s">
        <v>98</v>
      </c>
      <c r="AC236" s="10" t="s">
        <v>413</v>
      </c>
      <c r="AD236" s="111" t="s">
        <v>413</v>
      </c>
      <c r="AE236" s="3" t="s">
        <v>413</v>
      </c>
      <c r="AF236" s="104"/>
      <c r="AG236" s="114" t="s">
        <v>1636</v>
      </c>
      <c r="AH236" s="18"/>
    </row>
    <row r="237" spans="27:34" x14ac:dyDescent="0.35">
      <c r="AA237" s="10" t="s">
        <v>1116</v>
      </c>
      <c r="AB237" s="10" t="s">
        <v>99</v>
      </c>
      <c r="AC237" s="10" t="s">
        <v>413</v>
      </c>
      <c r="AD237" s="111" t="s">
        <v>413</v>
      </c>
      <c r="AE237" s="3" t="s">
        <v>413</v>
      </c>
      <c r="AF237" s="104"/>
      <c r="AG237" s="114" t="s">
        <v>1636</v>
      </c>
      <c r="AH237" s="18"/>
    </row>
    <row r="238" spans="27:34" x14ac:dyDescent="0.35">
      <c r="AA238" s="10" t="s">
        <v>1116</v>
      </c>
      <c r="AB238" s="10" t="s">
        <v>100</v>
      </c>
      <c r="AC238" s="10" t="s">
        <v>413</v>
      </c>
      <c r="AD238" s="111" t="s">
        <v>413</v>
      </c>
      <c r="AE238" s="3" t="s">
        <v>413</v>
      </c>
      <c r="AF238" s="104"/>
      <c r="AG238" s="114" t="s">
        <v>1636</v>
      </c>
      <c r="AH238" s="18"/>
    </row>
    <row r="239" spans="27:34" x14ac:dyDescent="0.35">
      <c r="AA239" s="10" t="s">
        <v>1116</v>
      </c>
      <c r="AB239" s="10" t="s">
        <v>374</v>
      </c>
      <c r="AC239" s="10" t="s">
        <v>413</v>
      </c>
      <c r="AD239" s="110" t="s">
        <v>413</v>
      </c>
      <c r="AE239" s="3" t="s">
        <v>413</v>
      </c>
      <c r="AF239" s="115"/>
      <c r="AG239" s="114" t="s">
        <v>1636</v>
      </c>
      <c r="AH239" s="18"/>
    </row>
    <row r="240" spans="27:34" x14ac:dyDescent="0.35">
      <c r="AA240" s="10" t="s">
        <v>1118</v>
      </c>
      <c r="AB240" s="10" t="s">
        <v>101</v>
      </c>
      <c r="AC240" s="10" t="s">
        <v>413</v>
      </c>
      <c r="AD240" s="111" t="s">
        <v>413</v>
      </c>
      <c r="AE240" s="3" t="s">
        <v>413</v>
      </c>
      <c r="AF240" s="115"/>
      <c r="AG240" s="114" t="s">
        <v>1636</v>
      </c>
      <c r="AH240" s="18"/>
    </row>
    <row r="241" spans="27:34" x14ac:dyDescent="0.35">
      <c r="AA241" s="10" t="s">
        <v>1118</v>
      </c>
      <c r="AB241" s="10" t="s">
        <v>102</v>
      </c>
      <c r="AC241" s="10" t="s">
        <v>413</v>
      </c>
      <c r="AD241" s="111" t="s">
        <v>413</v>
      </c>
      <c r="AE241" s="3" t="s">
        <v>413</v>
      </c>
      <c r="AF241" s="115"/>
      <c r="AG241" s="114" t="s">
        <v>1636</v>
      </c>
      <c r="AH241" s="18"/>
    </row>
    <row r="242" spans="27:34" x14ac:dyDescent="0.35">
      <c r="AA242" s="10" t="s">
        <v>1118</v>
      </c>
      <c r="AB242" s="10" t="s">
        <v>103</v>
      </c>
      <c r="AC242" s="10" t="s">
        <v>413</v>
      </c>
      <c r="AD242" s="111" t="s">
        <v>413</v>
      </c>
      <c r="AE242" s="3" t="s">
        <v>413</v>
      </c>
      <c r="AF242" s="115"/>
      <c r="AG242" s="114" t="s">
        <v>1636</v>
      </c>
      <c r="AH242" s="18"/>
    </row>
    <row r="243" spans="27:34" x14ac:dyDescent="0.35">
      <c r="AA243" s="10" t="s">
        <v>1118</v>
      </c>
      <c r="AB243" s="10" t="s">
        <v>371</v>
      </c>
      <c r="AC243" s="10" t="s">
        <v>413</v>
      </c>
      <c r="AD243" s="110" t="s">
        <v>413</v>
      </c>
      <c r="AE243" s="3" t="s">
        <v>413</v>
      </c>
      <c r="AF243" s="115"/>
      <c r="AG243" s="114" t="s">
        <v>1636</v>
      </c>
      <c r="AH243" s="18"/>
    </row>
    <row r="244" spans="27:34" x14ac:dyDescent="0.35">
      <c r="AA244" s="10" t="s">
        <v>1120</v>
      </c>
      <c r="AB244" s="10" t="s">
        <v>104</v>
      </c>
      <c r="AC244" s="10" t="s">
        <v>413</v>
      </c>
      <c r="AD244" s="111" t="s">
        <v>413</v>
      </c>
      <c r="AE244" s="3" t="s">
        <v>413</v>
      </c>
      <c r="AF244" s="115"/>
      <c r="AG244" s="114" t="s">
        <v>1636</v>
      </c>
      <c r="AH244" s="18"/>
    </row>
    <row r="245" spans="27:34" x14ac:dyDescent="0.35">
      <c r="AA245" s="10" t="s">
        <v>1120</v>
      </c>
      <c r="AB245" s="10" t="s">
        <v>105</v>
      </c>
      <c r="AC245" s="10" t="s">
        <v>413</v>
      </c>
      <c r="AD245" s="111" t="s">
        <v>413</v>
      </c>
      <c r="AE245" s="3" t="s">
        <v>413</v>
      </c>
      <c r="AF245" s="115"/>
      <c r="AG245" s="114" t="s">
        <v>1636</v>
      </c>
      <c r="AH245" s="18"/>
    </row>
    <row r="246" spans="27:34" x14ac:dyDescent="0.35">
      <c r="AA246" s="10" t="s">
        <v>1120</v>
      </c>
      <c r="AB246" s="10" t="s">
        <v>106</v>
      </c>
      <c r="AC246" s="10" t="s">
        <v>413</v>
      </c>
      <c r="AD246" s="111" t="s">
        <v>413</v>
      </c>
      <c r="AE246" s="3" t="s">
        <v>413</v>
      </c>
      <c r="AF246" s="115"/>
      <c r="AG246" s="114" t="s">
        <v>1636</v>
      </c>
      <c r="AH246" s="18"/>
    </row>
    <row r="247" spans="27:34" x14ac:dyDescent="0.35">
      <c r="AA247" s="10" t="s">
        <v>1120</v>
      </c>
      <c r="AB247" s="10" t="s">
        <v>368</v>
      </c>
      <c r="AC247" s="10" t="s">
        <v>413</v>
      </c>
      <c r="AD247" s="110" t="s">
        <v>413</v>
      </c>
      <c r="AE247" s="3" t="s">
        <v>413</v>
      </c>
      <c r="AF247" s="115"/>
      <c r="AG247" s="114" t="s">
        <v>1636</v>
      </c>
      <c r="AH247" s="18"/>
    </row>
    <row r="248" spans="27:34" x14ac:dyDescent="0.35">
      <c r="AA248" s="10" t="s">
        <v>1121</v>
      </c>
      <c r="AB248" s="10" t="s">
        <v>107</v>
      </c>
      <c r="AC248" s="10" t="s">
        <v>413</v>
      </c>
      <c r="AD248" s="111" t="s">
        <v>413</v>
      </c>
      <c r="AE248" s="3" t="s">
        <v>413</v>
      </c>
      <c r="AF248" s="115"/>
      <c r="AG248" s="114" t="s">
        <v>1636</v>
      </c>
      <c r="AH248" s="18"/>
    </row>
    <row r="249" spans="27:34" x14ac:dyDescent="0.35">
      <c r="AA249" s="10" t="s">
        <v>1121</v>
      </c>
      <c r="AB249" s="10" t="s">
        <v>108</v>
      </c>
      <c r="AC249" s="10" t="s">
        <v>413</v>
      </c>
      <c r="AD249" s="111" t="s">
        <v>413</v>
      </c>
      <c r="AE249" s="3" t="s">
        <v>413</v>
      </c>
      <c r="AF249" s="104"/>
      <c r="AG249" s="114" t="s">
        <v>1636</v>
      </c>
      <c r="AH249" s="18"/>
    </row>
    <row r="250" spans="27:34" x14ac:dyDescent="0.35">
      <c r="AA250" s="10" t="s">
        <v>1121</v>
      </c>
      <c r="AB250" s="10" t="s">
        <v>109</v>
      </c>
      <c r="AC250" s="10" t="s">
        <v>413</v>
      </c>
      <c r="AD250" s="111" t="s">
        <v>413</v>
      </c>
      <c r="AE250" s="3" t="s">
        <v>413</v>
      </c>
      <c r="AF250" s="104"/>
      <c r="AG250" s="114" t="s">
        <v>1636</v>
      </c>
      <c r="AH250" s="18"/>
    </row>
    <row r="251" spans="27:34" x14ac:dyDescent="0.35">
      <c r="AA251" s="10" t="s">
        <v>1121</v>
      </c>
      <c r="AB251" s="10" t="s">
        <v>365</v>
      </c>
      <c r="AC251" s="10" t="s">
        <v>413</v>
      </c>
      <c r="AD251" s="110" t="s">
        <v>413</v>
      </c>
      <c r="AE251" s="3" t="s">
        <v>413</v>
      </c>
      <c r="AF251" s="115"/>
      <c r="AG251" s="114" t="s">
        <v>1636</v>
      </c>
      <c r="AH251" s="18"/>
    </row>
    <row r="252" spans="27:34" x14ac:dyDescent="0.35">
      <c r="AA252" s="10" t="s">
        <v>1123</v>
      </c>
      <c r="AB252" s="10" t="s">
        <v>110</v>
      </c>
      <c r="AC252" s="10" t="s">
        <v>819</v>
      </c>
      <c r="AD252" s="111" t="s">
        <v>1064</v>
      </c>
      <c r="AE252" s="3" t="s">
        <v>2062</v>
      </c>
      <c r="AF252" s="115">
        <v>10</v>
      </c>
      <c r="AG252" s="114" t="s">
        <v>2353</v>
      </c>
      <c r="AH252" s="18"/>
    </row>
    <row r="253" spans="27:34" x14ac:dyDescent="0.35">
      <c r="AA253" s="10" t="s">
        <v>1123</v>
      </c>
      <c r="AB253" s="10" t="s">
        <v>111</v>
      </c>
      <c r="AC253" s="10" t="s">
        <v>1477</v>
      </c>
      <c r="AD253" s="111" t="s">
        <v>2033</v>
      </c>
      <c r="AE253" s="3" t="s">
        <v>2550</v>
      </c>
      <c r="AF253" s="115">
        <v>23</v>
      </c>
      <c r="AG253" s="114" t="s">
        <v>2353</v>
      </c>
      <c r="AH253" s="18"/>
    </row>
    <row r="254" spans="27:34" x14ac:dyDescent="0.35">
      <c r="AA254" s="10" t="s">
        <v>1123</v>
      </c>
      <c r="AB254" s="10" t="s">
        <v>112</v>
      </c>
      <c r="AC254" s="10" t="s">
        <v>1476</v>
      </c>
      <c r="AD254" s="111" t="s">
        <v>1465</v>
      </c>
      <c r="AE254" s="3" t="s">
        <v>2557</v>
      </c>
      <c r="AF254" s="115">
        <v>14</v>
      </c>
      <c r="AG254" s="114" t="s">
        <v>2353</v>
      </c>
      <c r="AH254" s="18"/>
    </row>
    <row r="255" spans="27:34" x14ac:dyDescent="0.35">
      <c r="AA255" s="10" t="s">
        <v>1123</v>
      </c>
      <c r="AB255" s="10" t="s">
        <v>404</v>
      </c>
      <c r="AC255" s="10" t="s">
        <v>413</v>
      </c>
      <c r="AD255" s="110" t="s">
        <v>413</v>
      </c>
      <c r="AE255" s="3" t="s">
        <v>413</v>
      </c>
      <c r="AF255" s="115"/>
      <c r="AG255" s="114" t="s">
        <v>1636</v>
      </c>
      <c r="AH255" s="18"/>
    </row>
    <row r="256" spans="27:34" x14ac:dyDescent="0.35">
      <c r="AA256" s="10" t="s">
        <v>1125</v>
      </c>
      <c r="AB256" s="10" t="s">
        <v>113</v>
      </c>
      <c r="AC256" s="10" t="s">
        <v>826</v>
      </c>
      <c r="AD256" s="111" t="s">
        <v>1127</v>
      </c>
      <c r="AE256" s="3" t="s">
        <v>2558</v>
      </c>
      <c r="AF256" s="115">
        <v>9</v>
      </c>
      <c r="AG256" s="114" t="s">
        <v>2353</v>
      </c>
      <c r="AH256" s="18"/>
    </row>
    <row r="257" spans="27:34" x14ac:dyDescent="0.35">
      <c r="AA257" s="10" t="s">
        <v>1125</v>
      </c>
      <c r="AB257" s="10" t="s">
        <v>114</v>
      </c>
      <c r="AC257" s="10" t="s">
        <v>2092</v>
      </c>
      <c r="AD257" s="111" t="s">
        <v>2111</v>
      </c>
      <c r="AE257" s="3" t="s">
        <v>2065</v>
      </c>
      <c r="AF257" s="104">
        <v>11</v>
      </c>
      <c r="AG257" s="114" t="s">
        <v>2353</v>
      </c>
      <c r="AH257" s="18"/>
    </row>
    <row r="258" spans="27:34" x14ac:dyDescent="0.35">
      <c r="AA258" s="10" t="s">
        <v>1125</v>
      </c>
      <c r="AB258" s="10" t="s">
        <v>115</v>
      </c>
      <c r="AC258" s="10" t="s">
        <v>2092</v>
      </c>
      <c r="AD258" s="111" t="s">
        <v>2112</v>
      </c>
      <c r="AE258" s="3" t="s">
        <v>2311</v>
      </c>
      <c r="AF258" s="115">
        <v>28</v>
      </c>
      <c r="AG258" s="114" t="s">
        <v>2353</v>
      </c>
      <c r="AH258" s="18"/>
    </row>
    <row r="259" spans="27:34" x14ac:dyDescent="0.35">
      <c r="AA259" s="10" t="s">
        <v>1125</v>
      </c>
      <c r="AB259" s="10" t="s">
        <v>401</v>
      </c>
      <c r="AC259" s="10" t="s">
        <v>413</v>
      </c>
      <c r="AD259" s="110" t="s">
        <v>413</v>
      </c>
      <c r="AE259" s="3" t="s">
        <v>413</v>
      </c>
      <c r="AF259" s="115"/>
      <c r="AG259" s="114" t="s">
        <v>1636</v>
      </c>
      <c r="AH259" s="18"/>
    </row>
    <row r="260" spans="27:34" x14ac:dyDescent="0.35">
      <c r="AA260" s="10" t="s">
        <v>1126</v>
      </c>
      <c r="AB260" s="10" t="s">
        <v>116</v>
      </c>
      <c r="AC260" s="10" t="s">
        <v>1424</v>
      </c>
      <c r="AD260" s="110" t="s">
        <v>1457</v>
      </c>
      <c r="AE260" s="3" t="s">
        <v>2510</v>
      </c>
      <c r="AF260" s="104">
        <v>6</v>
      </c>
      <c r="AG260" s="114" t="s">
        <v>2353</v>
      </c>
      <c r="AH260" s="18"/>
    </row>
    <row r="261" spans="27:34" x14ac:dyDescent="0.35">
      <c r="AA261" s="10" t="s">
        <v>1126</v>
      </c>
      <c r="AB261" s="10" t="s">
        <v>117</v>
      </c>
      <c r="AC261" s="10" t="s">
        <v>1424</v>
      </c>
      <c r="AD261" s="110" t="s">
        <v>1457</v>
      </c>
      <c r="AE261" s="3" t="s">
        <v>2559</v>
      </c>
      <c r="AF261" s="115">
        <v>43</v>
      </c>
      <c r="AG261" s="114" t="s">
        <v>2353</v>
      </c>
      <c r="AH261" s="18"/>
    </row>
    <row r="262" spans="27:34" x14ac:dyDescent="0.35">
      <c r="AA262" s="10" t="s">
        <v>1126</v>
      </c>
      <c r="AB262" s="10" t="s">
        <v>118</v>
      </c>
      <c r="AC262" s="10" t="s">
        <v>413</v>
      </c>
      <c r="AD262" s="110" t="s">
        <v>413</v>
      </c>
      <c r="AE262" s="3" t="s">
        <v>413</v>
      </c>
      <c r="AF262" s="115"/>
      <c r="AG262" s="114" t="s">
        <v>1636</v>
      </c>
      <c r="AH262" s="18"/>
    </row>
    <row r="263" spans="27:34" x14ac:dyDescent="0.35">
      <c r="AA263" s="10" t="s">
        <v>1126</v>
      </c>
      <c r="AB263" s="10" t="s">
        <v>398</v>
      </c>
      <c r="AC263" s="10" t="s">
        <v>413</v>
      </c>
      <c r="AD263" s="110" t="s">
        <v>413</v>
      </c>
      <c r="AE263" s="3" t="s">
        <v>413</v>
      </c>
      <c r="AF263" s="115"/>
      <c r="AG263" s="114" t="s">
        <v>1636</v>
      </c>
      <c r="AH263" s="18"/>
    </row>
    <row r="264" spans="27:34" x14ac:dyDescent="0.35">
      <c r="AA264" s="10" t="s">
        <v>1129</v>
      </c>
      <c r="AB264" s="10" t="s">
        <v>119</v>
      </c>
      <c r="AC264" s="10" t="s">
        <v>915</v>
      </c>
      <c r="AD264" s="111" t="s">
        <v>1100</v>
      </c>
      <c r="AE264" s="3" t="s">
        <v>2560</v>
      </c>
      <c r="AF264" s="104">
        <v>31</v>
      </c>
      <c r="AG264" s="114" t="s">
        <v>2353</v>
      </c>
      <c r="AH264" s="18"/>
    </row>
    <row r="265" spans="27:34" x14ac:dyDescent="0.35">
      <c r="AA265" s="10" t="s">
        <v>1129</v>
      </c>
      <c r="AB265" s="10" t="s">
        <v>120</v>
      </c>
      <c r="AC265" s="10" t="s">
        <v>915</v>
      </c>
      <c r="AD265" s="111" t="s">
        <v>1100</v>
      </c>
      <c r="AE265" s="3" t="s">
        <v>2561</v>
      </c>
      <c r="AF265" s="115">
        <v>18</v>
      </c>
      <c r="AG265" s="114" t="s">
        <v>2353</v>
      </c>
      <c r="AH265" s="18"/>
    </row>
    <row r="266" spans="27:34" x14ac:dyDescent="0.35">
      <c r="AA266" s="10" t="s">
        <v>1129</v>
      </c>
      <c r="AB266" s="10" t="s">
        <v>121</v>
      </c>
      <c r="AC266" s="10" t="s">
        <v>413</v>
      </c>
      <c r="AD266" s="111" t="s">
        <v>413</v>
      </c>
      <c r="AE266" s="3" t="s">
        <v>413</v>
      </c>
      <c r="AF266" s="115"/>
      <c r="AG266" s="114" t="s">
        <v>1636</v>
      </c>
      <c r="AH266" s="18"/>
    </row>
    <row r="267" spans="27:34" x14ac:dyDescent="0.35">
      <c r="AA267" s="10" t="s">
        <v>1129</v>
      </c>
      <c r="AB267" s="10" t="s">
        <v>395</v>
      </c>
      <c r="AC267" s="10" t="s">
        <v>413</v>
      </c>
      <c r="AD267" s="110" t="s">
        <v>413</v>
      </c>
      <c r="AE267" s="3" t="s">
        <v>413</v>
      </c>
      <c r="AF267" s="115"/>
      <c r="AG267" s="114" t="s">
        <v>1636</v>
      </c>
      <c r="AH267" s="18"/>
    </row>
    <row r="268" spans="27:34" x14ac:dyDescent="0.35">
      <c r="AA268" s="10" t="s">
        <v>1131</v>
      </c>
      <c r="AB268" s="10" t="s">
        <v>122</v>
      </c>
      <c r="AC268" s="10" t="s">
        <v>832</v>
      </c>
      <c r="AD268" s="111" t="s">
        <v>1111</v>
      </c>
      <c r="AE268" s="3" t="s">
        <v>2059</v>
      </c>
      <c r="AF268" s="115">
        <v>34</v>
      </c>
      <c r="AG268" s="114" t="s">
        <v>2353</v>
      </c>
      <c r="AH268" s="18"/>
    </row>
    <row r="269" spans="27:34" x14ac:dyDescent="0.35">
      <c r="AA269" s="10" t="s">
        <v>1131</v>
      </c>
      <c r="AB269" s="10" t="s">
        <v>123</v>
      </c>
      <c r="AC269" s="10" t="s">
        <v>832</v>
      </c>
      <c r="AD269" s="111" t="s">
        <v>1111</v>
      </c>
      <c r="AE269" s="3" t="s">
        <v>2058</v>
      </c>
      <c r="AF269" s="115">
        <v>15</v>
      </c>
      <c r="AG269" s="114" t="s">
        <v>2353</v>
      </c>
      <c r="AH269" s="18"/>
    </row>
    <row r="270" spans="27:34" x14ac:dyDescent="0.35">
      <c r="AA270" s="10" t="s">
        <v>1131</v>
      </c>
      <c r="AB270" s="10" t="s">
        <v>124</v>
      </c>
      <c r="AC270" s="10" t="s">
        <v>413</v>
      </c>
      <c r="AD270" s="111" t="s">
        <v>413</v>
      </c>
      <c r="AE270" s="3" t="s">
        <v>413</v>
      </c>
      <c r="AF270" s="115"/>
      <c r="AG270" s="114" t="s">
        <v>1636</v>
      </c>
      <c r="AH270" s="18"/>
    </row>
    <row r="271" spans="27:34" x14ac:dyDescent="0.35">
      <c r="AA271" s="10" t="s">
        <v>1131</v>
      </c>
      <c r="AB271" s="10" t="s">
        <v>392</v>
      </c>
      <c r="AC271" s="10" t="s">
        <v>413</v>
      </c>
      <c r="AD271" s="110" t="s">
        <v>413</v>
      </c>
      <c r="AE271" s="3" t="s">
        <v>413</v>
      </c>
      <c r="AF271" s="115"/>
      <c r="AG271" s="114" t="s">
        <v>1636</v>
      </c>
      <c r="AH271" s="18"/>
    </row>
    <row r="272" spans="27:34" x14ac:dyDescent="0.35">
      <c r="AA272" s="10" t="s">
        <v>1134</v>
      </c>
      <c r="AB272" s="10" t="s">
        <v>125</v>
      </c>
      <c r="AC272" s="10" t="s">
        <v>836</v>
      </c>
      <c r="AD272" s="110" t="s">
        <v>1050</v>
      </c>
      <c r="AE272" s="3" t="s">
        <v>2514</v>
      </c>
      <c r="AF272" s="115">
        <v>10</v>
      </c>
      <c r="AG272" s="114" t="s">
        <v>2353</v>
      </c>
      <c r="AH272" s="18"/>
    </row>
    <row r="273" spans="27:34" x14ac:dyDescent="0.35">
      <c r="AA273" s="10" t="s">
        <v>1134</v>
      </c>
      <c r="AB273" s="10" t="s">
        <v>126</v>
      </c>
      <c r="AC273" s="10" t="s">
        <v>836</v>
      </c>
      <c r="AD273" s="110" t="s">
        <v>1050</v>
      </c>
      <c r="AE273" s="3" t="s">
        <v>2562</v>
      </c>
      <c r="AF273" s="115">
        <v>39</v>
      </c>
      <c r="AG273" s="114" t="s">
        <v>2353</v>
      </c>
      <c r="AH273" s="18"/>
    </row>
    <row r="274" spans="27:34" x14ac:dyDescent="0.35">
      <c r="AA274" s="10" t="s">
        <v>1134</v>
      </c>
      <c r="AB274" s="10" t="s">
        <v>127</v>
      </c>
      <c r="AC274" s="10" t="s">
        <v>413</v>
      </c>
      <c r="AD274" s="110" t="s">
        <v>413</v>
      </c>
      <c r="AE274" s="3" t="s">
        <v>413</v>
      </c>
      <c r="AF274" s="115"/>
      <c r="AG274" s="114" t="s">
        <v>1636</v>
      </c>
      <c r="AH274" s="18"/>
    </row>
    <row r="275" spans="27:34" x14ac:dyDescent="0.35">
      <c r="AA275" s="10" t="s">
        <v>1134</v>
      </c>
      <c r="AB275" s="10" t="s">
        <v>389</v>
      </c>
      <c r="AC275" s="10" t="s">
        <v>413</v>
      </c>
      <c r="AD275" s="110" t="s">
        <v>413</v>
      </c>
      <c r="AE275" s="3" t="s">
        <v>413</v>
      </c>
      <c r="AF275" s="115"/>
      <c r="AG275" s="114" t="s">
        <v>1636</v>
      </c>
      <c r="AH275" s="18"/>
    </row>
    <row r="276" spans="27:34" x14ac:dyDescent="0.35">
      <c r="AA276" s="10" t="s">
        <v>1135</v>
      </c>
      <c r="AB276" s="10" t="s">
        <v>128</v>
      </c>
      <c r="AC276" s="10" t="s">
        <v>413</v>
      </c>
      <c r="AD276" s="110" t="s">
        <v>413</v>
      </c>
      <c r="AE276" s="3" t="s">
        <v>413</v>
      </c>
      <c r="AF276" s="115"/>
      <c r="AG276" s="114" t="s">
        <v>1636</v>
      </c>
      <c r="AH276" s="18"/>
    </row>
    <row r="277" spans="27:34" x14ac:dyDescent="0.35">
      <c r="AA277" s="10" t="s">
        <v>1135</v>
      </c>
      <c r="AB277" s="10" t="s">
        <v>129</v>
      </c>
      <c r="AC277" s="10" t="s">
        <v>413</v>
      </c>
      <c r="AD277" s="110" t="s">
        <v>413</v>
      </c>
      <c r="AE277" s="3" t="s">
        <v>413</v>
      </c>
      <c r="AF277" s="115"/>
      <c r="AG277" s="114" t="s">
        <v>1636</v>
      </c>
      <c r="AH277" s="18"/>
    </row>
    <row r="278" spans="27:34" x14ac:dyDescent="0.35">
      <c r="AA278" s="10" t="s">
        <v>1135</v>
      </c>
      <c r="AB278" s="10" t="s">
        <v>130</v>
      </c>
      <c r="AC278" s="10" t="s">
        <v>413</v>
      </c>
      <c r="AD278" s="110" t="s">
        <v>413</v>
      </c>
      <c r="AE278" s="3" t="s">
        <v>413</v>
      </c>
      <c r="AF278" s="115"/>
      <c r="AG278" s="114" t="s">
        <v>1636</v>
      </c>
      <c r="AH278" s="18"/>
    </row>
    <row r="279" spans="27:34" x14ac:dyDescent="0.35">
      <c r="AA279" s="10" t="s">
        <v>1135</v>
      </c>
      <c r="AB279" s="10" t="s">
        <v>386</v>
      </c>
      <c r="AC279" s="10" t="s">
        <v>413</v>
      </c>
      <c r="AD279" s="110" t="s">
        <v>413</v>
      </c>
      <c r="AE279" s="3" t="s">
        <v>413</v>
      </c>
      <c r="AF279" s="115"/>
      <c r="AG279" s="114" t="s">
        <v>1636</v>
      </c>
      <c r="AH279" s="18"/>
    </row>
    <row r="280" spans="27:34" x14ac:dyDescent="0.35">
      <c r="AA280" s="10" t="s">
        <v>1136</v>
      </c>
      <c r="AB280" s="10" t="s">
        <v>7</v>
      </c>
      <c r="AC280" s="10" t="s">
        <v>2607</v>
      </c>
      <c r="AD280" s="111" t="s">
        <v>2791</v>
      </c>
      <c r="AE280" s="3" t="s">
        <v>1852</v>
      </c>
      <c r="AF280" s="115">
        <v>17</v>
      </c>
      <c r="AG280" s="114" t="s">
        <v>2353</v>
      </c>
      <c r="AH280" s="18"/>
    </row>
    <row r="281" spans="27:34" x14ac:dyDescent="0.35">
      <c r="AA281" s="10" t="s">
        <v>1136</v>
      </c>
      <c r="AB281" s="10" t="s">
        <v>6</v>
      </c>
      <c r="AC281" s="10" t="s">
        <v>1476</v>
      </c>
      <c r="AD281" s="111" t="s">
        <v>1465</v>
      </c>
      <c r="AE281" s="3" t="s">
        <v>2563</v>
      </c>
      <c r="AF281" s="115">
        <v>9</v>
      </c>
      <c r="AG281" s="114" t="s">
        <v>2353</v>
      </c>
      <c r="AH281" s="18"/>
    </row>
    <row r="282" spans="27:34" x14ac:dyDescent="0.35">
      <c r="AA282" s="10" t="s">
        <v>1136</v>
      </c>
      <c r="AB282" s="10" t="s">
        <v>5</v>
      </c>
      <c r="AC282" s="10" t="s">
        <v>918</v>
      </c>
      <c r="AD282" s="111" t="s">
        <v>1106</v>
      </c>
      <c r="AE282" s="3" t="s">
        <v>2564</v>
      </c>
      <c r="AF282" s="115">
        <v>23</v>
      </c>
      <c r="AG282" s="114" t="s">
        <v>2353</v>
      </c>
      <c r="AH282" s="18"/>
    </row>
    <row r="283" spans="27:34" x14ac:dyDescent="0.35">
      <c r="AA283" s="10" t="s">
        <v>1136</v>
      </c>
      <c r="AB283" s="10" t="s">
        <v>361</v>
      </c>
      <c r="AC283" s="10" t="s">
        <v>413</v>
      </c>
      <c r="AD283" s="110" t="s">
        <v>413</v>
      </c>
      <c r="AE283" s="3" t="s">
        <v>413</v>
      </c>
      <c r="AF283" s="115"/>
      <c r="AG283" s="114" t="s">
        <v>1636</v>
      </c>
      <c r="AH283" s="18"/>
    </row>
    <row r="284" spans="27:34" x14ac:dyDescent="0.35">
      <c r="AA284" s="10" t="s">
        <v>1139</v>
      </c>
      <c r="AB284" s="10" t="s">
        <v>10</v>
      </c>
      <c r="AC284" s="48" t="s">
        <v>819</v>
      </c>
      <c r="AD284" s="110" t="s">
        <v>1090</v>
      </c>
      <c r="AE284" s="3" t="s">
        <v>2084</v>
      </c>
      <c r="AF284" s="115">
        <v>27</v>
      </c>
      <c r="AG284" s="114" t="s">
        <v>2353</v>
      </c>
      <c r="AH284" s="18"/>
    </row>
    <row r="285" spans="27:34" x14ac:dyDescent="0.35">
      <c r="AA285" s="10" t="s">
        <v>1139</v>
      </c>
      <c r="AB285" s="10" t="s">
        <v>9</v>
      </c>
      <c r="AC285" s="48" t="s">
        <v>1476</v>
      </c>
      <c r="AD285" s="110" t="s">
        <v>1465</v>
      </c>
      <c r="AE285" s="3" t="s">
        <v>2565</v>
      </c>
      <c r="AF285" s="115">
        <v>15</v>
      </c>
      <c r="AG285" s="114" t="s">
        <v>2353</v>
      </c>
      <c r="AH285" s="18"/>
    </row>
    <row r="286" spans="27:34" x14ac:dyDescent="0.35">
      <c r="AA286" s="10" t="s">
        <v>1139</v>
      </c>
      <c r="AB286" s="10" t="s">
        <v>8</v>
      </c>
      <c r="AC286" s="48" t="s">
        <v>413</v>
      </c>
      <c r="AD286" s="110" t="s">
        <v>413</v>
      </c>
      <c r="AE286" s="3" t="s">
        <v>413</v>
      </c>
      <c r="AF286" s="115"/>
      <c r="AG286" s="114" t="s">
        <v>1636</v>
      </c>
      <c r="AH286" s="18"/>
    </row>
    <row r="287" spans="27:34" x14ac:dyDescent="0.35">
      <c r="AA287" s="10" t="s">
        <v>1139</v>
      </c>
      <c r="AB287" s="10" t="s">
        <v>358</v>
      </c>
      <c r="AC287" s="48" t="s">
        <v>413</v>
      </c>
      <c r="AD287" s="110" t="s">
        <v>413</v>
      </c>
      <c r="AE287" s="3" t="s">
        <v>413</v>
      </c>
      <c r="AF287" s="115"/>
      <c r="AG287" s="114" t="s">
        <v>1636</v>
      </c>
      <c r="AH287" s="18"/>
    </row>
    <row r="288" spans="27:34" x14ac:dyDescent="0.35">
      <c r="AA288" s="10" t="s">
        <v>1140</v>
      </c>
      <c r="AB288" s="10" t="s">
        <v>13</v>
      </c>
      <c r="AC288" s="48" t="s">
        <v>1720</v>
      </c>
      <c r="AD288" s="110" t="s">
        <v>1645</v>
      </c>
      <c r="AE288" s="3" t="s">
        <v>2566</v>
      </c>
      <c r="AF288" s="115">
        <v>22</v>
      </c>
      <c r="AG288" s="114" t="s">
        <v>2353</v>
      </c>
      <c r="AH288" s="18"/>
    </row>
    <row r="289" spans="27:34" x14ac:dyDescent="0.35">
      <c r="AA289" s="10" t="s">
        <v>1140</v>
      </c>
      <c r="AB289" s="10" t="s">
        <v>12</v>
      </c>
      <c r="AC289" s="48" t="s">
        <v>1720</v>
      </c>
      <c r="AD289" s="110" t="s">
        <v>1645</v>
      </c>
      <c r="AE289" s="3" t="s">
        <v>2567</v>
      </c>
      <c r="AF289" s="115">
        <v>12</v>
      </c>
      <c r="AG289" s="114" t="s">
        <v>2353</v>
      </c>
      <c r="AH289" s="18"/>
    </row>
    <row r="290" spans="27:34" x14ac:dyDescent="0.35">
      <c r="AA290" s="10" t="s">
        <v>1140</v>
      </c>
      <c r="AB290" s="10" t="s">
        <v>11</v>
      </c>
      <c r="AC290" s="48" t="s">
        <v>1720</v>
      </c>
      <c r="AD290" s="110" t="s">
        <v>1645</v>
      </c>
      <c r="AE290" s="3" t="s">
        <v>2568</v>
      </c>
      <c r="AF290" s="115">
        <v>13</v>
      </c>
      <c r="AG290" s="114" t="s">
        <v>2353</v>
      </c>
      <c r="AH290" s="18"/>
    </row>
    <row r="291" spans="27:34" x14ac:dyDescent="0.35">
      <c r="AA291" s="10" t="s">
        <v>1140</v>
      </c>
      <c r="AB291" s="10" t="s">
        <v>355</v>
      </c>
      <c r="AC291" s="48" t="s">
        <v>413</v>
      </c>
      <c r="AD291" s="110" t="s">
        <v>413</v>
      </c>
      <c r="AE291" s="3" t="s">
        <v>413</v>
      </c>
      <c r="AF291" s="115"/>
      <c r="AG291" s="114" t="s">
        <v>1636</v>
      </c>
      <c r="AH291" s="18"/>
    </row>
    <row r="292" spans="27:34" x14ac:dyDescent="0.35">
      <c r="AA292" s="10" t="s">
        <v>1141</v>
      </c>
      <c r="AB292" s="10" t="s">
        <v>16</v>
      </c>
      <c r="AC292" s="48" t="s">
        <v>1476</v>
      </c>
      <c r="AD292" s="110" t="s">
        <v>1465</v>
      </c>
      <c r="AE292" s="3" t="s">
        <v>2563</v>
      </c>
      <c r="AF292" s="115">
        <v>14</v>
      </c>
      <c r="AG292" s="114" t="s">
        <v>2353</v>
      </c>
      <c r="AH292" s="18"/>
    </row>
    <row r="293" spans="27:34" x14ac:dyDescent="0.35">
      <c r="AA293" s="10" t="s">
        <v>1141</v>
      </c>
      <c r="AB293" s="10" t="s">
        <v>15</v>
      </c>
      <c r="AC293" s="48" t="s">
        <v>1719</v>
      </c>
      <c r="AD293" s="110" t="s">
        <v>2029</v>
      </c>
      <c r="AE293" s="3" t="s">
        <v>2305</v>
      </c>
      <c r="AF293" s="115">
        <v>22</v>
      </c>
      <c r="AG293" s="114" t="s">
        <v>2353</v>
      </c>
      <c r="AH293" s="18"/>
    </row>
    <row r="294" spans="27:34" x14ac:dyDescent="0.35">
      <c r="AA294" s="10" t="s">
        <v>1141</v>
      </c>
      <c r="AB294" s="10" t="s">
        <v>14</v>
      </c>
      <c r="AC294" s="48" t="s">
        <v>827</v>
      </c>
      <c r="AD294" s="110" t="s">
        <v>1460</v>
      </c>
      <c r="AE294" s="3" t="s">
        <v>2569</v>
      </c>
      <c r="AF294" s="115">
        <v>13</v>
      </c>
      <c r="AG294" s="114" t="s">
        <v>2353</v>
      </c>
      <c r="AH294" s="18"/>
    </row>
    <row r="295" spans="27:34" x14ac:dyDescent="0.35">
      <c r="AA295" s="10" t="s">
        <v>1141</v>
      </c>
      <c r="AB295" s="10" t="s">
        <v>352</v>
      </c>
      <c r="AC295" s="48" t="s">
        <v>413</v>
      </c>
      <c r="AD295" s="110" t="s">
        <v>413</v>
      </c>
      <c r="AE295" s="3" t="s">
        <v>413</v>
      </c>
      <c r="AF295" s="115"/>
      <c r="AG295" s="114" t="s">
        <v>1636</v>
      </c>
      <c r="AH295" s="18"/>
    </row>
    <row r="296" spans="27:34" x14ac:dyDescent="0.35">
      <c r="AA296" s="10" t="s">
        <v>1142</v>
      </c>
      <c r="AB296" s="10" t="s">
        <v>19</v>
      </c>
      <c r="AC296" s="48" t="s">
        <v>820</v>
      </c>
      <c r="AD296" s="110" t="s">
        <v>1113</v>
      </c>
      <c r="AE296" s="3" t="s">
        <v>1895</v>
      </c>
      <c r="AF296" s="115">
        <v>32</v>
      </c>
      <c r="AG296" s="114" t="s">
        <v>2353</v>
      </c>
      <c r="AH296" s="18"/>
    </row>
    <row r="297" spans="27:34" x14ac:dyDescent="0.35">
      <c r="AA297" s="10" t="s">
        <v>1142</v>
      </c>
      <c r="AB297" s="10" t="s">
        <v>18</v>
      </c>
      <c r="AC297" s="48" t="s">
        <v>820</v>
      </c>
      <c r="AD297" s="110" t="s">
        <v>1113</v>
      </c>
      <c r="AE297" s="3" t="s">
        <v>1896</v>
      </c>
      <c r="AF297" s="115">
        <v>17</v>
      </c>
      <c r="AG297" s="114" t="s">
        <v>2353</v>
      </c>
      <c r="AH297" s="18"/>
    </row>
    <row r="298" spans="27:34" x14ac:dyDescent="0.35">
      <c r="AA298" s="10" t="s">
        <v>1142</v>
      </c>
      <c r="AB298" s="10" t="s">
        <v>17</v>
      </c>
      <c r="AC298" s="48" t="s">
        <v>413</v>
      </c>
      <c r="AD298" s="110" t="s">
        <v>413</v>
      </c>
      <c r="AE298" s="3" t="s">
        <v>413</v>
      </c>
      <c r="AF298" s="115"/>
      <c r="AG298" s="114" t="s">
        <v>1636</v>
      </c>
      <c r="AH298" s="18"/>
    </row>
    <row r="299" spans="27:34" x14ac:dyDescent="0.35">
      <c r="AA299" s="10" t="s">
        <v>1142</v>
      </c>
      <c r="AB299" s="10" t="s">
        <v>349</v>
      </c>
      <c r="AC299" s="48" t="s">
        <v>413</v>
      </c>
      <c r="AD299" s="110" t="s">
        <v>413</v>
      </c>
      <c r="AE299" s="3" t="s">
        <v>413</v>
      </c>
      <c r="AF299" s="115"/>
      <c r="AG299" s="114" t="s">
        <v>1636</v>
      </c>
      <c r="AH299" s="18"/>
    </row>
    <row r="300" spans="27:34" x14ac:dyDescent="0.35">
      <c r="AA300" s="10" t="s">
        <v>1144</v>
      </c>
      <c r="AB300" s="10" t="s">
        <v>22</v>
      </c>
      <c r="AC300" s="48" t="s">
        <v>1474</v>
      </c>
      <c r="AD300" s="110" t="s">
        <v>1461</v>
      </c>
      <c r="AE300" s="3" t="s">
        <v>2570</v>
      </c>
      <c r="AF300" s="115">
        <v>11</v>
      </c>
      <c r="AG300" s="114" t="s">
        <v>2353</v>
      </c>
      <c r="AH300" s="18"/>
    </row>
    <row r="301" spans="27:34" x14ac:dyDescent="0.35">
      <c r="AA301" s="10" t="s">
        <v>1144</v>
      </c>
      <c r="AB301" s="10" t="s">
        <v>21</v>
      </c>
      <c r="AC301" s="48" t="s">
        <v>820</v>
      </c>
      <c r="AD301" s="110" t="s">
        <v>1113</v>
      </c>
      <c r="AE301" s="3" t="s">
        <v>1894</v>
      </c>
      <c r="AF301" s="115">
        <v>17</v>
      </c>
      <c r="AG301" s="114" t="s">
        <v>2353</v>
      </c>
      <c r="AH301" s="18"/>
    </row>
    <row r="302" spans="27:34" x14ac:dyDescent="0.35">
      <c r="AA302" s="10" t="s">
        <v>1144</v>
      </c>
      <c r="AB302" s="10" t="s">
        <v>20</v>
      </c>
      <c r="AC302" s="48" t="s">
        <v>820</v>
      </c>
      <c r="AD302" s="110" t="s">
        <v>1113</v>
      </c>
      <c r="AE302" s="3" t="s">
        <v>1896</v>
      </c>
      <c r="AF302" s="115">
        <v>19</v>
      </c>
      <c r="AG302" s="114" t="s">
        <v>2353</v>
      </c>
      <c r="AH302" s="18"/>
    </row>
    <row r="303" spans="27:34" x14ac:dyDescent="0.35">
      <c r="AA303" s="10" t="s">
        <v>1144</v>
      </c>
      <c r="AB303" s="10" t="s">
        <v>346</v>
      </c>
      <c r="AC303" s="48" t="s">
        <v>413</v>
      </c>
      <c r="AD303" s="110" t="s">
        <v>413</v>
      </c>
      <c r="AE303" s="3" t="s">
        <v>413</v>
      </c>
      <c r="AF303" s="115"/>
      <c r="AG303" s="114" t="s">
        <v>1636</v>
      </c>
      <c r="AH303" s="18"/>
    </row>
    <row r="304" spans="27:34" x14ac:dyDescent="0.35">
      <c r="AA304" s="10" t="s">
        <v>1145</v>
      </c>
      <c r="AB304" s="10" t="s">
        <v>25</v>
      </c>
      <c r="AC304" s="48" t="s">
        <v>413</v>
      </c>
      <c r="AD304" s="110" t="s">
        <v>413</v>
      </c>
      <c r="AE304" s="3" t="s">
        <v>413</v>
      </c>
      <c r="AF304" s="115"/>
      <c r="AG304" s="114" t="s">
        <v>1636</v>
      </c>
      <c r="AH304" s="18"/>
    </row>
    <row r="305" spans="27:34" x14ac:dyDescent="0.35">
      <c r="AA305" s="10" t="s">
        <v>1145</v>
      </c>
      <c r="AB305" s="10" t="s">
        <v>24</v>
      </c>
      <c r="AC305" s="48" t="s">
        <v>413</v>
      </c>
      <c r="AD305" s="110" t="s">
        <v>413</v>
      </c>
      <c r="AE305" s="3" t="s">
        <v>413</v>
      </c>
      <c r="AF305" s="115"/>
      <c r="AG305" s="114" t="s">
        <v>1636</v>
      </c>
      <c r="AH305" s="18"/>
    </row>
    <row r="306" spans="27:34" x14ac:dyDescent="0.35">
      <c r="AA306" s="10" t="s">
        <v>1145</v>
      </c>
      <c r="AB306" s="10" t="s">
        <v>23</v>
      </c>
      <c r="AC306" s="48" t="s">
        <v>413</v>
      </c>
      <c r="AD306" s="110" t="s">
        <v>413</v>
      </c>
      <c r="AE306" s="3" t="s">
        <v>413</v>
      </c>
      <c r="AF306" s="115"/>
      <c r="AG306" s="114" t="s">
        <v>1636</v>
      </c>
      <c r="AH306" s="18"/>
    </row>
    <row r="307" spans="27:34" x14ac:dyDescent="0.35">
      <c r="AA307" s="10" t="s">
        <v>1145</v>
      </c>
      <c r="AB307" s="10" t="s">
        <v>343</v>
      </c>
      <c r="AC307" s="48" t="s">
        <v>413</v>
      </c>
      <c r="AD307" s="110" t="s">
        <v>413</v>
      </c>
      <c r="AE307" s="3" t="s">
        <v>413</v>
      </c>
      <c r="AF307" s="115"/>
      <c r="AG307" s="114" t="s">
        <v>1636</v>
      </c>
      <c r="AH307" s="18"/>
    </row>
    <row r="308" spans="27:34" x14ac:dyDescent="0.35">
      <c r="AA308" s="10" t="s">
        <v>1147</v>
      </c>
      <c r="AB308" s="10" t="s">
        <v>28</v>
      </c>
      <c r="AC308" s="48" t="s">
        <v>826</v>
      </c>
      <c r="AD308" s="110" t="s">
        <v>1156</v>
      </c>
      <c r="AE308" s="3" t="s">
        <v>2571</v>
      </c>
      <c r="AF308" s="115">
        <v>3</v>
      </c>
      <c r="AG308" s="114" t="s">
        <v>2353</v>
      </c>
      <c r="AH308" s="18"/>
    </row>
    <row r="309" spans="27:34" x14ac:dyDescent="0.35">
      <c r="AA309" s="10" t="s">
        <v>1147</v>
      </c>
      <c r="AB309" s="10" t="s">
        <v>27</v>
      </c>
      <c r="AC309" s="48" t="s">
        <v>821</v>
      </c>
      <c r="AD309" s="110" t="s">
        <v>1094</v>
      </c>
      <c r="AE309" s="3" t="s">
        <v>2572</v>
      </c>
      <c r="AF309" s="115">
        <v>23</v>
      </c>
      <c r="AG309" s="114" t="s">
        <v>2353</v>
      </c>
      <c r="AH309" s="18"/>
    </row>
    <row r="310" spans="27:34" x14ac:dyDescent="0.35">
      <c r="AA310" s="10" t="s">
        <v>1147</v>
      </c>
      <c r="AB310" s="10" t="s">
        <v>26</v>
      </c>
      <c r="AC310" s="48" t="s">
        <v>832</v>
      </c>
      <c r="AD310" s="110" t="s">
        <v>1111</v>
      </c>
      <c r="AE310" s="3" t="s">
        <v>2056</v>
      </c>
      <c r="AF310" s="115">
        <v>23</v>
      </c>
      <c r="AG310" s="114" t="s">
        <v>2353</v>
      </c>
      <c r="AH310" s="18"/>
    </row>
    <row r="311" spans="27:34" x14ac:dyDescent="0.35">
      <c r="AA311" s="10" t="s">
        <v>1147</v>
      </c>
      <c r="AB311" s="10" t="s">
        <v>382</v>
      </c>
      <c r="AC311" s="48" t="s">
        <v>413</v>
      </c>
      <c r="AD311" s="110" t="s">
        <v>413</v>
      </c>
      <c r="AE311" s="3" t="s">
        <v>413</v>
      </c>
      <c r="AF311" s="115"/>
      <c r="AG311" s="114" t="s">
        <v>1636</v>
      </c>
      <c r="AH311" s="18"/>
    </row>
    <row r="312" spans="27:34" x14ac:dyDescent="0.35">
      <c r="AA312" s="10" t="s">
        <v>1148</v>
      </c>
      <c r="AB312" s="10" t="s">
        <v>31</v>
      </c>
      <c r="AC312" s="48" t="s">
        <v>918</v>
      </c>
      <c r="AD312" s="110" t="s">
        <v>1106</v>
      </c>
      <c r="AE312" s="3" t="s">
        <v>2573</v>
      </c>
      <c r="AF312" s="115">
        <v>8</v>
      </c>
      <c r="AG312" s="114" t="s">
        <v>2353</v>
      </c>
      <c r="AH312" s="18"/>
    </row>
    <row r="313" spans="27:34" x14ac:dyDescent="0.35">
      <c r="AA313" s="10" t="s">
        <v>1148</v>
      </c>
      <c r="AB313" s="10" t="s">
        <v>30</v>
      </c>
      <c r="AC313" s="48" t="s">
        <v>918</v>
      </c>
      <c r="AD313" s="110" t="s">
        <v>1106</v>
      </c>
      <c r="AE313" s="3" t="s">
        <v>1875</v>
      </c>
      <c r="AF313" s="115">
        <v>27</v>
      </c>
      <c r="AG313" s="114" t="s">
        <v>2353</v>
      </c>
      <c r="AH313" s="18"/>
    </row>
    <row r="314" spans="27:34" x14ac:dyDescent="0.35">
      <c r="AA314" s="10" t="s">
        <v>1148</v>
      </c>
      <c r="AB314" s="10" t="s">
        <v>29</v>
      </c>
      <c r="AC314" s="48" t="s">
        <v>914</v>
      </c>
      <c r="AD314" s="110" t="s">
        <v>1153</v>
      </c>
      <c r="AE314" s="3" t="s">
        <v>2574</v>
      </c>
      <c r="AF314" s="115">
        <v>14</v>
      </c>
      <c r="AG314" s="114" t="s">
        <v>2353</v>
      </c>
      <c r="AH314" s="18"/>
    </row>
    <row r="315" spans="27:34" x14ac:dyDescent="0.35">
      <c r="AA315" s="10" t="s">
        <v>1148</v>
      </c>
      <c r="AB315" s="10" t="s">
        <v>379</v>
      </c>
      <c r="AC315" s="48" t="s">
        <v>413</v>
      </c>
      <c r="AD315" s="110" t="s">
        <v>413</v>
      </c>
      <c r="AE315" s="3" t="s">
        <v>413</v>
      </c>
      <c r="AF315" s="115"/>
      <c r="AG315" s="114" t="s">
        <v>1636</v>
      </c>
      <c r="AH315" s="18"/>
    </row>
    <row r="316" spans="27:34" x14ac:dyDescent="0.35">
      <c r="AA316" s="10" t="s">
        <v>1149</v>
      </c>
      <c r="AB316" s="10" t="s">
        <v>34</v>
      </c>
      <c r="AC316" s="48" t="s">
        <v>918</v>
      </c>
      <c r="AD316" s="110" t="s">
        <v>1106</v>
      </c>
      <c r="AE316" s="3" t="s">
        <v>1874</v>
      </c>
      <c r="AF316" s="115">
        <v>38</v>
      </c>
      <c r="AG316" s="114" t="s">
        <v>2353</v>
      </c>
      <c r="AH316" s="18"/>
    </row>
    <row r="317" spans="27:34" x14ac:dyDescent="0.35">
      <c r="AA317" s="10" t="s">
        <v>1149</v>
      </c>
      <c r="AB317" s="10" t="s">
        <v>33</v>
      </c>
      <c r="AC317" s="48" t="s">
        <v>918</v>
      </c>
      <c r="AD317" s="110" t="s">
        <v>1106</v>
      </c>
      <c r="AE317" s="3" t="s">
        <v>1875</v>
      </c>
      <c r="AF317" s="115">
        <v>11</v>
      </c>
      <c r="AG317" s="114" t="s">
        <v>2353</v>
      </c>
      <c r="AH317" s="18"/>
    </row>
    <row r="318" spans="27:34" x14ac:dyDescent="0.35">
      <c r="AA318" s="10" t="s">
        <v>1149</v>
      </c>
      <c r="AB318" s="10" t="s">
        <v>32</v>
      </c>
      <c r="AC318" s="48" t="s">
        <v>413</v>
      </c>
      <c r="AD318" s="110" t="s">
        <v>413</v>
      </c>
      <c r="AE318" s="3" t="s">
        <v>413</v>
      </c>
      <c r="AF318" s="115"/>
      <c r="AG318" s="114" t="s">
        <v>1636</v>
      </c>
      <c r="AH318" s="18"/>
    </row>
    <row r="319" spans="27:34" x14ac:dyDescent="0.35">
      <c r="AA319" s="10" t="s">
        <v>1149</v>
      </c>
      <c r="AB319" s="10" t="s">
        <v>376</v>
      </c>
      <c r="AC319" s="48" t="s">
        <v>413</v>
      </c>
      <c r="AD319" s="110" t="s">
        <v>413</v>
      </c>
      <c r="AE319" s="3" t="s">
        <v>413</v>
      </c>
      <c r="AF319" s="115"/>
      <c r="AG319" s="114" t="s">
        <v>1636</v>
      </c>
      <c r="AH319" s="18"/>
    </row>
    <row r="320" spans="27:34" x14ac:dyDescent="0.35">
      <c r="AA320" s="10" t="s">
        <v>1151</v>
      </c>
      <c r="AB320" s="10" t="s">
        <v>37</v>
      </c>
      <c r="AC320" s="48" t="s">
        <v>918</v>
      </c>
      <c r="AD320" s="110" t="s">
        <v>1106</v>
      </c>
      <c r="AE320" s="3" t="s">
        <v>1876</v>
      </c>
      <c r="AF320" s="115">
        <v>18</v>
      </c>
      <c r="AG320" s="114" t="s">
        <v>2353</v>
      </c>
      <c r="AH320" s="18"/>
    </row>
    <row r="321" spans="27:34" x14ac:dyDescent="0.35">
      <c r="AA321" s="10" t="s">
        <v>1151</v>
      </c>
      <c r="AB321" s="10" t="s">
        <v>36</v>
      </c>
      <c r="AC321" s="48" t="s">
        <v>918</v>
      </c>
      <c r="AD321" s="110" t="s">
        <v>1106</v>
      </c>
      <c r="AE321" s="3" t="s">
        <v>2573</v>
      </c>
      <c r="AF321" s="115">
        <v>31</v>
      </c>
      <c r="AG321" s="114" t="s">
        <v>2353</v>
      </c>
      <c r="AH321" s="18"/>
    </row>
    <row r="322" spans="27:34" x14ac:dyDescent="0.35">
      <c r="AA322" s="10" t="s">
        <v>1151</v>
      </c>
      <c r="AB322" s="10" t="s">
        <v>35</v>
      </c>
      <c r="AC322" s="48" t="s">
        <v>413</v>
      </c>
      <c r="AD322" s="110" t="s">
        <v>413</v>
      </c>
      <c r="AE322" s="3" t="s">
        <v>413</v>
      </c>
      <c r="AF322" s="115"/>
      <c r="AG322" s="114" t="s">
        <v>1636</v>
      </c>
      <c r="AH322" s="18"/>
    </row>
    <row r="323" spans="27:34" x14ac:dyDescent="0.35">
      <c r="AA323" s="10" t="s">
        <v>1151</v>
      </c>
      <c r="AB323" s="10" t="s">
        <v>373</v>
      </c>
      <c r="AC323" s="48" t="s">
        <v>413</v>
      </c>
      <c r="AD323" s="110" t="s">
        <v>413</v>
      </c>
      <c r="AE323" s="3" t="s">
        <v>413</v>
      </c>
      <c r="AF323" s="115"/>
      <c r="AG323" s="114" t="s">
        <v>1636</v>
      </c>
      <c r="AH323" s="18"/>
    </row>
    <row r="324" spans="27:34" x14ac:dyDescent="0.35">
      <c r="AA324" s="10" t="s">
        <v>1152</v>
      </c>
      <c r="AB324" s="10" t="s">
        <v>40</v>
      </c>
      <c r="AC324" s="48" t="s">
        <v>826</v>
      </c>
      <c r="AD324" s="110" t="s">
        <v>1156</v>
      </c>
      <c r="AE324" s="3" t="s">
        <v>2571</v>
      </c>
      <c r="AF324" s="115">
        <v>19</v>
      </c>
      <c r="AG324" s="114" t="s">
        <v>2353</v>
      </c>
      <c r="AH324" s="18"/>
    </row>
    <row r="325" spans="27:34" x14ac:dyDescent="0.35">
      <c r="AA325" s="10" t="s">
        <v>1152</v>
      </c>
      <c r="AB325" s="10" t="s">
        <v>39</v>
      </c>
      <c r="AC325" s="48" t="s">
        <v>836</v>
      </c>
      <c r="AD325" s="110" t="s">
        <v>1050</v>
      </c>
      <c r="AE325" s="3" t="s">
        <v>2575</v>
      </c>
      <c r="AF325" s="115">
        <v>30</v>
      </c>
      <c r="AG325" s="114" t="s">
        <v>2353</v>
      </c>
      <c r="AH325" s="18"/>
    </row>
    <row r="326" spans="27:34" x14ac:dyDescent="0.35">
      <c r="AA326" s="10" t="s">
        <v>1152</v>
      </c>
      <c r="AB326" s="10" t="s">
        <v>38</v>
      </c>
      <c r="AC326" s="48" t="s">
        <v>413</v>
      </c>
      <c r="AD326" s="110" t="s">
        <v>413</v>
      </c>
      <c r="AE326" s="3" t="s">
        <v>413</v>
      </c>
      <c r="AF326" s="115"/>
      <c r="AG326" s="114" t="s">
        <v>1636</v>
      </c>
      <c r="AH326" s="18"/>
    </row>
    <row r="327" spans="27:34" x14ac:dyDescent="0.35">
      <c r="AA327" s="10" t="s">
        <v>1152</v>
      </c>
      <c r="AB327" s="10" t="s">
        <v>370</v>
      </c>
      <c r="AC327" s="48" t="s">
        <v>413</v>
      </c>
      <c r="AD327" s="110" t="s">
        <v>413</v>
      </c>
      <c r="AE327" s="3" t="s">
        <v>413</v>
      </c>
      <c r="AF327" s="115"/>
      <c r="AG327" s="114" t="s">
        <v>1636</v>
      </c>
      <c r="AH327" s="18"/>
    </row>
    <row r="328" spans="27:34" x14ac:dyDescent="0.35">
      <c r="AA328" s="10" t="s">
        <v>1154</v>
      </c>
      <c r="AB328" s="10" t="s">
        <v>43</v>
      </c>
      <c r="AC328" s="48" t="s">
        <v>1474</v>
      </c>
      <c r="AD328" s="110" t="s">
        <v>1461</v>
      </c>
      <c r="AE328" s="3" t="s">
        <v>2570</v>
      </c>
      <c r="AF328" s="115">
        <v>16</v>
      </c>
      <c r="AG328" s="114" t="s">
        <v>2353</v>
      </c>
      <c r="AH328" s="18"/>
    </row>
    <row r="329" spans="27:34" x14ac:dyDescent="0.35">
      <c r="AA329" s="10" t="s">
        <v>1154</v>
      </c>
      <c r="AB329" s="10" t="s">
        <v>42</v>
      </c>
      <c r="AC329" s="48" t="s">
        <v>1474</v>
      </c>
      <c r="AD329" s="110" t="s">
        <v>1461</v>
      </c>
      <c r="AE329" s="3" t="s">
        <v>2576</v>
      </c>
      <c r="AF329" s="115">
        <v>16</v>
      </c>
      <c r="AG329" s="114" t="s">
        <v>2353</v>
      </c>
      <c r="AH329" s="18"/>
    </row>
    <row r="330" spans="27:34" x14ac:dyDescent="0.35">
      <c r="AA330" s="10" t="s">
        <v>1154</v>
      </c>
      <c r="AB330" s="10" t="s">
        <v>41</v>
      </c>
      <c r="AC330" s="48" t="s">
        <v>1474</v>
      </c>
      <c r="AD330" s="110" t="s">
        <v>1461</v>
      </c>
      <c r="AE330" s="3" t="s">
        <v>2577</v>
      </c>
      <c r="AF330" s="115">
        <v>17</v>
      </c>
      <c r="AG330" s="114" t="s">
        <v>2353</v>
      </c>
      <c r="AH330" s="18"/>
    </row>
    <row r="331" spans="27:34" x14ac:dyDescent="0.35">
      <c r="AA331" s="10" t="s">
        <v>1154</v>
      </c>
      <c r="AB331" s="10" t="s">
        <v>367</v>
      </c>
      <c r="AC331" s="48" t="s">
        <v>413</v>
      </c>
      <c r="AD331" s="110" t="s">
        <v>413</v>
      </c>
      <c r="AE331" s="3" t="s">
        <v>413</v>
      </c>
      <c r="AF331" s="115"/>
      <c r="AG331" s="114" t="s">
        <v>1636</v>
      </c>
      <c r="AH331" s="18"/>
    </row>
    <row r="332" spans="27:34" x14ac:dyDescent="0.35">
      <c r="AA332" s="10" t="s">
        <v>1155</v>
      </c>
      <c r="AB332" s="10" t="s">
        <v>46</v>
      </c>
      <c r="AC332" s="48" t="s">
        <v>918</v>
      </c>
      <c r="AD332" s="110" t="s">
        <v>1106</v>
      </c>
      <c r="AE332" s="3" t="s">
        <v>1876</v>
      </c>
      <c r="AF332" s="115">
        <v>18</v>
      </c>
      <c r="AG332" s="114" t="s">
        <v>2353</v>
      </c>
      <c r="AH332" s="18"/>
    </row>
    <row r="333" spans="27:34" x14ac:dyDescent="0.35">
      <c r="AA333" s="10" t="s">
        <v>1155</v>
      </c>
      <c r="AB333" s="10" t="s">
        <v>45</v>
      </c>
      <c r="AC333" s="48" t="s">
        <v>918</v>
      </c>
      <c r="AD333" s="110" t="s">
        <v>1106</v>
      </c>
      <c r="AE333" s="3" t="s">
        <v>2578</v>
      </c>
      <c r="AF333" s="115">
        <v>30</v>
      </c>
      <c r="AG333" s="114" t="s">
        <v>2353</v>
      </c>
      <c r="AH333" s="18"/>
    </row>
    <row r="334" spans="27:34" x14ac:dyDescent="0.35">
      <c r="AA334" s="10" t="s">
        <v>1155</v>
      </c>
      <c r="AB334" s="10" t="s">
        <v>44</v>
      </c>
      <c r="AC334" s="48" t="s">
        <v>413</v>
      </c>
      <c r="AD334" s="110" t="s">
        <v>413</v>
      </c>
      <c r="AE334" s="3" t="s">
        <v>413</v>
      </c>
      <c r="AF334" s="115"/>
      <c r="AG334" s="114" t="s">
        <v>1636</v>
      </c>
      <c r="AH334" s="18"/>
    </row>
    <row r="335" spans="27:34" x14ac:dyDescent="0.35">
      <c r="AA335" s="10" t="s">
        <v>1155</v>
      </c>
      <c r="AB335" s="10" t="s">
        <v>364</v>
      </c>
      <c r="AC335" s="48" t="s">
        <v>413</v>
      </c>
      <c r="AD335" s="110" t="s">
        <v>413</v>
      </c>
      <c r="AE335" s="3" t="s">
        <v>413</v>
      </c>
      <c r="AF335" s="115"/>
      <c r="AG335" s="114" t="s">
        <v>1636</v>
      </c>
      <c r="AH335" s="18"/>
    </row>
    <row r="336" spans="27:34" x14ac:dyDescent="0.35">
      <c r="AA336" s="10" t="s">
        <v>1157</v>
      </c>
      <c r="AB336" s="10" t="s">
        <v>49</v>
      </c>
      <c r="AC336" s="48" t="s">
        <v>1475</v>
      </c>
      <c r="AD336" s="110" t="s">
        <v>1456</v>
      </c>
      <c r="AE336" s="3" t="s">
        <v>2278</v>
      </c>
      <c r="AF336" s="115">
        <v>23</v>
      </c>
      <c r="AG336" s="114" t="s">
        <v>2353</v>
      </c>
      <c r="AH336" s="18"/>
    </row>
    <row r="337" spans="27:34" x14ac:dyDescent="0.35">
      <c r="AA337" s="10" t="s">
        <v>1157</v>
      </c>
      <c r="AB337" s="10" t="s">
        <v>48</v>
      </c>
      <c r="AC337" s="48" t="s">
        <v>1475</v>
      </c>
      <c r="AD337" s="110" t="s">
        <v>1631</v>
      </c>
      <c r="AE337" s="3" t="s">
        <v>2579</v>
      </c>
      <c r="AF337" s="115">
        <v>15</v>
      </c>
      <c r="AG337" s="114" t="s">
        <v>2353</v>
      </c>
      <c r="AH337" s="18"/>
    </row>
    <row r="338" spans="27:34" x14ac:dyDescent="0.35">
      <c r="AA338" s="10" t="s">
        <v>1157</v>
      </c>
      <c r="AB338" s="10" t="s">
        <v>47</v>
      </c>
      <c r="AC338" s="48" t="s">
        <v>1475</v>
      </c>
      <c r="AD338" s="110" t="s">
        <v>1631</v>
      </c>
      <c r="AE338" s="3" t="s">
        <v>2580</v>
      </c>
      <c r="AF338" s="115">
        <v>10</v>
      </c>
      <c r="AG338" s="114" t="s">
        <v>2353</v>
      </c>
      <c r="AH338" s="18"/>
    </row>
    <row r="339" spans="27:34" x14ac:dyDescent="0.35">
      <c r="AA339" s="10" t="s">
        <v>1157</v>
      </c>
      <c r="AB339" s="10" t="s">
        <v>403</v>
      </c>
      <c r="AC339" s="48" t="s">
        <v>413</v>
      </c>
      <c r="AD339" s="110" t="s">
        <v>413</v>
      </c>
      <c r="AE339" s="3" t="s">
        <v>413</v>
      </c>
      <c r="AF339" s="115"/>
      <c r="AG339" s="114" t="s">
        <v>1636</v>
      </c>
      <c r="AH339" s="18"/>
    </row>
    <row r="340" spans="27:34" x14ac:dyDescent="0.35">
      <c r="AA340" s="10" t="s">
        <v>1159</v>
      </c>
      <c r="AB340" s="10" t="s">
        <v>52</v>
      </c>
      <c r="AC340" s="48" t="s">
        <v>1472</v>
      </c>
      <c r="AD340" s="110" t="s">
        <v>1459</v>
      </c>
      <c r="AE340" s="3" t="s">
        <v>2293</v>
      </c>
      <c r="AF340" s="115">
        <v>19</v>
      </c>
      <c r="AG340" s="114" t="s">
        <v>2353</v>
      </c>
      <c r="AH340" s="18"/>
    </row>
    <row r="341" spans="27:34" x14ac:dyDescent="0.35">
      <c r="AA341" s="10" t="s">
        <v>1159</v>
      </c>
      <c r="AB341" s="10" t="s">
        <v>51</v>
      </c>
      <c r="AC341" s="48" t="s">
        <v>1472</v>
      </c>
      <c r="AD341" s="110" t="s">
        <v>1464</v>
      </c>
      <c r="AE341" s="3" t="s">
        <v>2581</v>
      </c>
      <c r="AF341" s="115">
        <v>16</v>
      </c>
      <c r="AG341" s="114" t="s">
        <v>2353</v>
      </c>
      <c r="AH341" s="18"/>
    </row>
    <row r="342" spans="27:34" x14ac:dyDescent="0.35">
      <c r="AA342" s="10" t="s">
        <v>1159</v>
      </c>
      <c r="AB342" s="10" t="s">
        <v>50</v>
      </c>
      <c r="AC342" s="48" t="s">
        <v>1472</v>
      </c>
      <c r="AD342" s="110" t="s">
        <v>1464</v>
      </c>
      <c r="AE342" s="3" t="s">
        <v>2582</v>
      </c>
      <c r="AF342" s="115">
        <v>12</v>
      </c>
      <c r="AG342" s="114" t="s">
        <v>2353</v>
      </c>
      <c r="AH342" s="18"/>
    </row>
    <row r="343" spans="27:34" x14ac:dyDescent="0.35">
      <c r="AA343" s="10" t="s">
        <v>1159</v>
      </c>
      <c r="AB343" s="10" t="s">
        <v>400</v>
      </c>
      <c r="AC343" s="48" t="s">
        <v>413</v>
      </c>
      <c r="AD343" s="110" t="s">
        <v>413</v>
      </c>
      <c r="AE343" s="3" t="s">
        <v>413</v>
      </c>
      <c r="AF343" s="115"/>
      <c r="AG343" s="114" t="s">
        <v>1636</v>
      </c>
      <c r="AH343" s="18"/>
    </row>
    <row r="344" spans="27:34" x14ac:dyDescent="0.35">
      <c r="AA344" s="10" t="s">
        <v>1160</v>
      </c>
      <c r="AB344" s="10" t="s">
        <v>55</v>
      </c>
      <c r="AC344" s="48" t="s">
        <v>827</v>
      </c>
      <c r="AD344" s="110" t="s">
        <v>1460</v>
      </c>
      <c r="AE344" s="3" t="s">
        <v>2583</v>
      </c>
      <c r="AF344" s="115">
        <v>19</v>
      </c>
      <c r="AG344" s="114" t="s">
        <v>2353</v>
      </c>
      <c r="AH344" s="18"/>
    </row>
    <row r="345" spans="27:34" x14ac:dyDescent="0.35">
      <c r="AA345" s="10" t="s">
        <v>1160</v>
      </c>
      <c r="AB345" s="10" t="s">
        <v>54</v>
      </c>
      <c r="AC345" s="48" t="s">
        <v>832</v>
      </c>
      <c r="AD345" s="110" t="s">
        <v>1111</v>
      </c>
      <c r="AE345" s="3" t="s">
        <v>2061</v>
      </c>
      <c r="AF345" s="115">
        <v>29</v>
      </c>
      <c r="AG345" s="114" t="s">
        <v>2353</v>
      </c>
      <c r="AH345" s="18"/>
    </row>
    <row r="346" spans="27:34" x14ac:dyDescent="0.35">
      <c r="AA346" s="10" t="s">
        <v>1160</v>
      </c>
      <c r="AB346" s="10" t="s">
        <v>53</v>
      </c>
      <c r="AC346" s="48" t="s">
        <v>413</v>
      </c>
      <c r="AD346" s="110" t="s">
        <v>413</v>
      </c>
      <c r="AE346" s="3" t="s">
        <v>413</v>
      </c>
      <c r="AF346" s="115"/>
      <c r="AG346" s="114" t="s">
        <v>1636</v>
      </c>
      <c r="AH346" s="18"/>
    </row>
    <row r="347" spans="27:34" x14ac:dyDescent="0.35">
      <c r="AA347" s="10" t="s">
        <v>1160</v>
      </c>
      <c r="AB347" s="10" t="s">
        <v>397</v>
      </c>
      <c r="AC347" s="48" t="s">
        <v>413</v>
      </c>
      <c r="AD347" s="110" t="s">
        <v>413</v>
      </c>
      <c r="AE347" s="3" t="s">
        <v>413</v>
      </c>
      <c r="AF347" s="115"/>
      <c r="AG347" s="114" t="s">
        <v>1636</v>
      </c>
      <c r="AH347" s="18"/>
    </row>
    <row r="348" spans="27:34" x14ac:dyDescent="0.35">
      <c r="AA348" s="10" t="s">
        <v>1161</v>
      </c>
      <c r="AB348" s="10" t="s">
        <v>58</v>
      </c>
      <c r="AC348" s="48" t="s">
        <v>1719</v>
      </c>
      <c r="AD348" s="110" t="s">
        <v>2029</v>
      </c>
      <c r="AE348" s="3" t="s">
        <v>2304</v>
      </c>
      <c r="AF348" s="115">
        <v>11</v>
      </c>
      <c r="AG348" s="114" t="s">
        <v>2353</v>
      </c>
      <c r="AH348" s="18"/>
    </row>
    <row r="349" spans="27:34" x14ac:dyDescent="0.35">
      <c r="AA349" s="10" t="s">
        <v>1161</v>
      </c>
      <c r="AB349" s="10" t="s">
        <v>57</v>
      </c>
      <c r="AC349" s="48" t="s">
        <v>1719</v>
      </c>
      <c r="AD349" s="110" t="s">
        <v>1644</v>
      </c>
      <c r="AE349" s="3" t="s">
        <v>2267</v>
      </c>
      <c r="AF349" s="115">
        <v>12</v>
      </c>
      <c r="AG349" s="114" t="s">
        <v>2353</v>
      </c>
      <c r="AH349" s="18"/>
    </row>
    <row r="350" spans="27:34" x14ac:dyDescent="0.35">
      <c r="AA350" s="10" t="s">
        <v>1161</v>
      </c>
      <c r="AB350" s="10" t="s">
        <v>56</v>
      </c>
      <c r="AC350" s="48" t="s">
        <v>1475</v>
      </c>
      <c r="AD350" s="110" t="s">
        <v>1456</v>
      </c>
      <c r="AE350" s="3" t="s">
        <v>2310</v>
      </c>
      <c r="AF350" s="115">
        <v>12</v>
      </c>
      <c r="AG350" s="114" t="s">
        <v>2353</v>
      </c>
      <c r="AH350" s="18"/>
    </row>
    <row r="351" spans="27:34" x14ac:dyDescent="0.35">
      <c r="AA351" s="10" t="s">
        <v>1161</v>
      </c>
      <c r="AB351" s="10" t="s">
        <v>394</v>
      </c>
      <c r="AC351" s="48" t="s">
        <v>914</v>
      </c>
      <c r="AD351" s="110" t="s">
        <v>1153</v>
      </c>
      <c r="AE351" s="3" t="s">
        <v>2584</v>
      </c>
      <c r="AF351" s="115">
        <v>8</v>
      </c>
      <c r="AG351" s="114" t="s">
        <v>2353</v>
      </c>
      <c r="AH351" s="18"/>
    </row>
    <row r="352" spans="27:34" x14ac:dyDescent="0.35">
      <c r="AA352" s="10" t="s">
        <v>1161</v>
      </c>
      <c r="AB352" s="10" t="s">
        <v>2586</v>
      </c>
      <c r="AC352" s="48" t="s">
        <v>2608</v>
      </c>
      <c r="AD352" s="110" t="s">
        <v>2797</v>
      </c>
      <c r="AE352" s="3" t="s">
        <v>2585</v>
      </c>
      <c r="AF352" s="115">
        <v>1</v>
      </c>
      <c r="AG352" s="114" t="s">
        <v>2353</v>
      </c>
      <c r="AH352" s="18"/>
    </row>
    <row r="353" spans="27:34" x14ac:dyDescent="0.35">
      <c r="AA353" s="10" t="s">
        <v>1161</v>
      </c>
      <c r="AB353" s="10" t="s">
        <v>2605</v>
      </c>
      <c r="AC353" s="48" t="s">
        <v>2608</v>
      </c>
      <c r="AD353" s="110" t="s">
        <v>2798</v>
      </c>
      <c r="AE353" s="3" t="s">
        <v>2606</v>
      </c>
      <c r="AF353" s="115">
        <v>3</v>
      </c>
      <c r="AG353" s="114" t="s">
        <v>2353</v>
      </c>
      <c r="AH353" s="18"/>
    </row>
    <row r="354" spans="27:34" x14ac:dyDescent="0.35">
      <c r="AA354" s="10" t="s">
        <v>1162</v>
      </c>
      <c r="AB354" s="10" t="s">
        <v>61</v>
      </c>
      <c r="AC354" s="48" t="s">
        <v>1720</v>
      </c>
      <c r="AD354" s="110" t="s">
        <v>1645</v>
      </c>
      <c r="AE354" s="3" t="s">
        <v>2587</v>
      </c>
      <c r="AF354" s="115">
        <v>48</v>
      </c>
      <c r="AG354" s="114" t="s">
        <v>2353</v>
      </c>
      <c r="AH354" s="18"/>
    </row>
    <row r="355" spans="27:34" x14ac:dyDescent="0.35">
      <c r="AA355" s="10" t="s">
        <v>1162</v>
      </c>
      <c r="AB355" s="10" t="s">
        <v>391</v>
      </c>
      <c r="AC355" s="48" t="s">
        <v>413</v>
      </c>
      <c r="AD355" s="110" t="s">
        <v>413</v>
      </c>
      <c r="AE355" s="3" t="s">
        <v>413</v>
      </c>
      <c r="AF355" s="115"/>
      <c r="AG355" s="114" t="s">
        <v>1636</v>
      </c>
      <c r="AH355" s="18"/>
    </row>
    <row r="356" spans="27:34" x14ac:dyDescent="0.35">
      <c r="AA356" s="10" t="s">
        <v>1163</v>
      </c>
      <c r="AB356" s="10" t="s">
        <v>64</v>
      </c>
      <c r="AC356" s="48" t="s">
        <v>1424</v>
      </c>
      <c r="AD356" s="110" t="s">
        <v>1457</v>
      </c>
      <c r="AE356" s="3" t="s">
        <v>2588</v>
      </c>
      <c r="AF356" s="115">
        <v>23</v>
      </c>
      <c r="AG356" s="114" t="s">
        <v>2353</v>
      </c>
      <c r="AH356" s="18"/>
    </row>
    <row r="357" spans="27:34" x14ac:dyDescent="0.35">
      <c r="AA357" s="10" t="s">
        <v>1163</v>
      </c>
      <c r="AB357" s="10" t="s">
        <v>63</v>
      </c>
      <c r="AC357" s="48" t="s">
        <v>827</v>
      </c>
      <c r="AD357" s="110" t="s">
        <v>1460</v>
      </c>
      <c r="AE357" s="3" t="s">
        <v>2589</v>
      </c>
      <c r="AF357" s="115">
        <v>27</v>
      </c>
      <c r="AG357" s="114" t="s">
        <v>2353</v>
      </c>
      <c r="AH357" s="18"/>
    </row>
    <row r="358" spans="27:34" x14ac:dyDescent="0.35">
      <c r="AA358" s="10" t="s">
        <v>1163</v>
      </c>
      <c r="AB358" s="10" t="s">
        <v>62</v>
      </c>
      <c r="AC358" s="48" t="s">
        <v>413</v>
      </c>
      <c r="AD358" s="110" t="s">
        <v>413</v>
      </c>
      <c r="AE358" s="3" t="s">
        <v>413</v>
      </c>
      <c r="AF358" s="115"/>
      <c r="AG358" s="114" t="s">
        <v>1636</v>
      </c>
      <c r="AH358" s="18"/>
    </row>
    <row r="359" spans="27:34" x14ac:dyDescent="0.35">
      <c r="AA359" s="10" t="s">
        <v>1163</v>
      </c>
      <c r="AB359" s="10" t="s">
        <v>388</v>
      </c>
      <c r="AC359" s="48" t="s">
        <v>413</v>
      </c>
      <c r="AD359" s="110" t="s">
        <v>413</v>
      </c>
      <c r="AE359" s="3" t="s">
        <v>413</v>
      </c>
      <c r="AF359" s="115"/>
      <c r="AG359" s="114" t="s">
        <v>1636</v>
      </c>
      <c r="AH359" s="18"/>
    </row>
    <row r="360" spans="27:34" x14ac:dyDescent="0.35">
      <c r="AA360" s="10" t="s">
        <v>1164</v>
      </c>
      <c r="AB360" s="10" t="s">
        <v>67</v>
      </c>
      <c r="AC360" s="48" t="s">
        <v>837</v>
      </c>
      <c r="AD360" s="110" t="s">
        <v>1117</v>
      </c>
      <c r="AE360" s="3" t="s">
        <v>2590</v>
      </c>
      <c r="AF360" s="115">
        <v>29</v>
      </c>
      <c r="AG360" s="114" t="s">
        <v>2353</v>
      </c>
      <c r="AH360" s="18"/>
    </row>
    <row r="361" spans="27:34" x14ac:dyDescent="0.35">
      <c r="AA361" s="10" t="s">
        <v>1164</v>
      </c>
      <c r="AB361" s="10" t="s">
        <v>66</v>
      </c>
      <c r="AC361" s="48" t="s">
        <v>914</v>
      </c>
      <c r="AD361" s="110" t="s">
        <v>1052</v>
      </c>
      <c r="AE361" s="3" t="s">
        <v>2591</v>
      </c>
      <c r="AF361" s="115">
        <v>13</v>
      </c>
      <c r="AG361" s="114" t="s">
        <v>2353</v>
      </c>
      <c r="AH361" s="18"/>
    </row>
    <row r="362" spans="27:34" x14ac:dyDescent="0.35">
      <c r="AA362" s="10" t="s">
        <v>1164</v>
      </c>
      <c r="AB362" s="10" t="s">
        <v>65</v>
      </c>
      <c r="AC362" s="48" t="s">
        <v>914</v>
      </c>
      <c r="AD362" s="110" t="s">
        <v>1052</v>
      </c>
      <c r="AE362" s="3" t="s">
        <v>2592</v>
      </c>
      <c r="AF362" s="115">
        <v>7</v>
      </c>
      <c r="AG362" s="114" t="s">
        <v>2353</v>
      </c>
      <c r="AH362" s="18"/>
    </row>
    <row r="363" spans="27:34" x14ac:dyDescent="0.35">
      <c r="AA363" s="10" t="s">
        <v>1164</v>
      </c>
      <c r="AB363" s="10" t="s">
        <v>385</v>
      </c>
      <c r="AC363" s="48" t="s">
        <v>413</v>
      </c>
      <c r="AD363" s="110" t="s">
        <v>413</v>
      </c>
      <c r="AE363" s="3" t="s">
        <v>413</v>
      </c>
      <c r="AF363" s="115"/>
      <c r="AG363" s="114" t="s">
        <v>1636</v>
      </c>
      <c r="AH363" s="18"/>
    </row>
    <row r="364" spans="27:34" x14ac:dyDescent="0.35">
      <c r="AA364" s="10" t="s">
        <v>585</v>
      </c>
      <c r="AB364" s="10" t="s">
        <v>545</v>
      </c>
      <c r="AC364" s="48" t="s">
        <v>835</v>
      </c>
      <c r="AD364" s="110" t="s">
        <v>1108</v>
      </c>
      <c r="AE364" s="3" t="s">
        <v>2555</v>
      </c>
      <c r="AF364" s="115">
        <v>18</v>
      </c>
      <c r="AG364" s="114" t="s">
        <v>2353</v>
      </c>
      <c r="AH364" s="18"/>
    </row>
    <row r="365" spans="27:34" x14ac:dyDescent="0.35">
      <c r="AA365" s="10" t="s">
        <v>585</v>
      </c>
      <c r="AB365" s="10" t="s">
        <v>546</v>
      </c>
      <c r="AC365" s="10" t="s">
        <v>835</v>
      </c>
      <c r="AD365" s="110" t="s">
        <v>1108</v>
      </c>
      <c r="AE365" s="3" t="s">
        <v>2593</v>
      </c>
      <c r="AF365" s="115">
        <v>31</v>
      </c>
      <c r="AG365" s="114" t="s">
        <v>2353</v>
      </c>
      <c r="AH365" s="18"/>
    </row>
    <row r="366" spans="27:34" x14ac:dyDescent="0.35">
      <c r="AA366" s="10" t="s">
        <v>585</v>
      </c>
      <c r="AB366" s="10" t="s">
        <v>547</v>
      </c>
      <c r="AC366" s="10" t="s">
        <v>413</v>
      </c>
      <c r="AD366" s="110" t="s">
        <v>413</v>
      </c>
      <c r="AE366" s="3" t="s">
        <v>413</v>
      </c>
      <c r="AF366" s="115"/>
      <c r="AG366" s="114" t="s">
        <v>1636</v>
      </c>
      <c r="AH366" s="18"/>
    </row>
    <row r="367" spans="27:34" x14ac:dyDescent="0.35">
      <c r="AA367" s="10" t="s">
        <v>585</v>
      </c>
      <c r="AB367" s="10" t="s">
        <v>548</v>
      </c>
      <c r="AC367" s="10" t="s">
        <v>413</v>
      </c>
      <c r="AD367" s="110" t="s">
        <v>413</v>
      </c>
      <c r="AE367" s="3" t="s">
        <v>413</v>
      </c>
      <c r="AF367" s="115"/>
      <c r="AG367" s="114" t="s">
        <v>1636</v>
      </c>
      <c r="AH367" s="18"/>
    </row>
    <row r="368" spans="27:34" x14ac:dyDescent="0.35">
      <c r="AA368" s="10" t="s">
        <v>1165</v>
      </c>
      <c r="AB368" s="10" t="s">
        <v>549</v>
      </c>
      <c r="AC368" s="10" t="s">
        <v>914</v>
      </c>
      <c r="AD368" s="110" t="s">
        <v>1153</v>
      </c>
      <c r="AE368" s="3" t="s">
        <v>2594</v>
      </c>
      <c r="AF368" s="115">
        <v>5</v>
      </c>
      <c r="AG368" s="114" t="s">
        <v>2353</v>
      </c>
      <c r="AH368" s="18"/>
    </row>
    <row r="369" spans="27:34" x14ac:dyDescent="0.35">
      <c r="AA369" s="10" t="s">
        <v>1165</v>
      </c>
      <c r="AB369" s="10" t="s">
        <v>550</v>
      </c>
      <c r="AC369" s="10" t="s">
        <v>914</v>
      </c>
      <c r="AD369" s="110" t="s">
        <v>1052</v>
      </c>
      <c r="AE369" s="3" t="s">
        <v>2592</v>
      </c>
      <c r="AF369" s="115">
        <v>20</v>
      </c>
      <c r="AG369" s="114" t="s">
        <v>2353</v>
      </c>
      <c r="AH369" s="18"/>
    </row>
    <row r="370" spans="27:34" x14ac:dyDescent="0.35">
      <c r="AA370" s="10" t="s">
        <v>1165</v>
      </c>
      <c r="AB370" s="10" t="s">
        <v>551</v>
      </c>
      <c r="AC370" s="10" t="s">
        <v>1478</v>
      </c>
      <c r="AD370" s="110" t="s">
        <v>1633</v>
      </c>
      <c r="AE370" s="3" t="s">
        <v>2595</v>
      </c>
      <c r="AF370" s="115">
        <v>13</v>
      </c>
      <c r="AG370" s="114" t="s">
        <v>2353</v>
      </c>
      <c r="AH370" s="18"/>
    </row>
    <row r="371" spans="27:34" x14ac:dyDescent="0.35">
      <c r="AA371" s="10" t="s">
        <v>1165</v>
      </c>
      <c r="AB371" s="10" t="s">
        <v>552</v>
      </c>
      <c r="AC371" s="10" t="s">
        <v>1478</v>
      </c>
      <c r="AD371" s="110" t="s">
        <v>1633</v>
      </c>
      <c r="AE371" s="3" t="s">
        <v>2596</v>
      </c>
      <c r="AF371" s="115">
        <v>11</v>
      </c>
      <c r="AG371" s="114" t="s">
        <v>2353</v>
      </c>
      <c r="AH371" s="18"/>
    </row>
    <row r="372" spans="27:34" x14ac:dyDescent="0.35">
      <c r="AA372" s="10" t="s">
        <v>1166</v>
      </c>
      <c r="AB372" s="10" t="s">
        <v>553</v>
      </c>
      <c r="AC372" s="10" t="s">
        <v>829</v>
      </c>
      <c r="AD372" s="110" t="s">
        <v>1051</v>
      </c>
      <c r="AE372" s="3" t="s">
        <v>1051</v>
      </c>
      <c r="AF372" s="115">
        <v>49</v>
      </c>
      <c r="AG372" s="114" t="s">
        <v>2353</v>
      </c>
      <c r="AH372" s="18"/>
    </row>
    <row r="373" spans="27:34" x14ac:dyDescent="0.35">
      <c r="AA373" s="10" t="s">
        <v>1166</v>
      </c>
      <c r="AB373" s="10" t="s">
        <v>554</v>
      </c>
      <c r="AC373" s="10" t="s">
        <v>413</v>
      </c>
      <c r="AD373" s="110" t="s">
        <v>413</v>
      </c>
      <c r="AE373" s="3" t="s">
        <v>413</v>
      </c>
      <c r="AF373" s="115"/>
      <c r="AG373" s="114" t="s">
        <v>1636</v>
      </c>
      <c r="AH373" s="18"/>
    </row>
    <row r="374" spans="27:34" x14ac:dyDescent="0.35">
      <c r="AA374" s="10" t="s">
        <v>1166</v>
      </c>
      <c r="AB374" s="10" t="s">
        <v>555</v>
      </c>
      <c r="AC374" s="10" t="s">
        <v>413</v>
      </c>
      <c r="AD374" s="110" t="s">
        <v>413</v>
      </c>
      <c r="AE374" s="3" t="s">
        <v>413</v>
      </c>
      <c r="AF374" s="115"/>
      <c r="AG374" s="114" t="s">
        <v>1636</v>
      </c>
      <c r="AH374" s="18"/>
    </row>
    <row r="375" spans="27:34" x14ac:dyDescent="0.35">
      <c r="AA375" s="10" t="s">
        <v>1166</v>
      </c>
      <c r="AB375" s="10" t="s">
        <v>556</v>
      </c>
      <c r="AC375" s="10" t="s">
        <v>413</v>
      </c>
      <c r="AD375" s="110" t="s">
        <v>413</v>
      </c>
      <c r="AE375" s="3" t="s">
        <v>413</v>
      </c>
      <c r="AF375" s="115"/>
      <c r="AG375" s="114" t="s">
        <v>1636</v>
      </c>
      <c r="AH375" s="18"/>
    </row>
    <row r="376" spans="27:34" x14ac:dyDescent="0.35">
      <c r="AA376" s="10" t="s">
        <v>1167</v>
      </c>
      <c r="AB376" s="10" t="s">
        <v>557</v>
      </c>
      <c r="AC376" s="10" t="s">
        <v>819</v>
      </c>
      <c r="AD376" s="110" t="s">
        <v>1122</v>
      </c>
      <c r="AE376" s="3" t="s">
        <v>1122</v>
      </c>
      <c r="AF376" s="115">
        <v>49</v>
      </c>
      <c r="AG376" s="114" t="s">
        <v>2353</v>
      </c>
      <c r="AH376" s="18"/>
    </row>
    <row r="377" spans="27:34" x14ac:dyDescent="0.35">
      <c r="AA377" s="10" t="s">
        <v>1167</v>
      </c>
      <c r="AB377" s="10" t="s">
        <v>558</v>
      </c>
      <c r="AC377" s="10" t="s">
        <v>413</v>
      </c>
      <c r="AD377" s="110" t="s">
        <v>413</v>
      </c>
      <c r="AE377" s="3" t="s">
        <v>413</v>
      </c>
      <c r="AF377" s="115"/>
      <c r="AG377" s="114" t="s">
        <v>1636</v>
      </c>
      <c r="AH377" s="18"/>
    </row>
    <row r="378" spans="27:34" x14ac:dyDescent="0.35">
      <c r="AA378" s="10" t="s">
        <v>1167</v>
      </c>
      <c r="AB378" s="10" t="s">
        <v>559</v>
      </c>
      <c r="AC378" s="10" t="s">
        <v>413</v>
      </c>
      <c r="AD378" s="110" t="s">
        <v>413</v>
      </c>
      <c r="AE378" s="3" t="s">
        <v>413</v>
      </c>
      <c r="AF378" s="115"/>
      <c r="AG378" s="114" t="s">
        <v>1636</v>
      </c>
      <c r="AH378" s="18"/>
    </row>
    <row r="379" spans="27:34" x14ac:dyDescent="0.35">
      <c r="AA379" s="10" t="s">
        <v>1167</v>
      </c>
      <c r="AB379" s="10" t="s">
        <v>560</v>
      </c>
      <c r="AC379" s="10" t="s">
        <v>413</v>
      </c>
      <c r="AD379" s="110" t="s">
        <v>413</v>
      </c>
      <c r="AE379" s="3" t="s">
        <v>413</v>
      </c>
      <c r="AF379" s="115"/>
      <c r="AG379" s="114" t="s">
        <v>1636</v>
      </c>
      <c r="AH379" s="18"/>
    </row>
    <row r="380" spans="27:34" x14ac:dyDescent="0.35">
      <c r="AA380" s="10" t="s">
        <v>601</v>
      </c>
      <c r="AB380" s="10" t="s">
        <v>561</v>
      </c>
      <c r="AC380" s="10" t="s">
        <v>829</v>
      </c>
      <c r="AD380" s="110" t="s">
        <v>1051</v>
      </c>
      <c r="AE380" s="3" t="s">
        <v>1051</v>
      </c>
      <c r="AF380" s="115">
        <v>2</v>
      </c>
      <c r="AG380" s="114" t="s">
        <v>2353</v>
      </c>
      <c r="AH380" s="18"/>
    </row>
    <row r="381" spans="27:34" x14ac:dyDescent="0.35">
      <c r="AA381" s="10" t="s">
        <v>601</v>
      </c>
      <c r="AB381" s="10" t="s">
        <v>562</v>
      </c>
      <c r="AC381" s="10" t="s">
        <v>819</v>
      </c>
      <c r="AD381" s="110" t="s">
        <v>1122</v>
      </c>
      <c r="AE381" s="3" t="s">
        <v>1122</v>
      </c>
      <c r="AF381" s="115">
        <v>37</v>
      </c>
      <c r="AG381" s="114" t="s">
        <v>2353</v>
      </c>
      <c r="AH381" s="18"/>
    </row>
    <row r="382" spans="27:34" x14ac:dyDescent="0.35">
      <c r="AA382" s="10" t="s">
        <v>601</v>
      </c>
      <c r="AB382" s="10" t="s">
        <v>563</v>
      </c>
      <c r="AC382" s="10" t="s">
        <v>916</v>
      </c>
      <c r="AD382" s="110" t="s">
        <v>1095</v>
      </c>
      <c r="AE382" s="3" t="s">
        <v>1095</v>
      </c>
      <c r="AF382" s="115">
        <v>10</v>
      </c>
      <c r="AG382" s="114" t="s">
        <v>2353</v>
      </c>
      <c r="AH382" s="18"/>
    </row>
    <row r="383" spans="27:34" x14ac:dyDescent="0.35">
      <c r="AA383" s="10" t="s">
        <v>601</v>
      </c>
      <c r="AB383" s="10" t="s">
        <v>564</v>
      </c>
      <c r="AC383" s="10" t="s">
        <v>413</v>
      </c>
      <c r="AD383" s="110" t="s">
        <v>413</v>
      </c>
      <c r="AE383" s="3" t="s">
        <v>413</v>
      </c>
      <c r="AF383" s="115"/>
      <c r="AG383" s="114" t="s">
        <v>1636</v>
      </c>
      <c r="AH383" s="18"/>
    </row>
    <row r="384" spans="27:34" x14ac:dyDescent="0.35">
      <c r="AA384" s="10" t="s">
        <v>611</v>
      </c>
      <c r="AB384" s="10" t="s">
        <v>565</v>
      </c>
      <c r="AC384" s="10" t="s">
        <v>916</v>
      </c>
      <c r="AD384" s="110" t="s">
        <v>1095</v>
      </c>
      <c r="AE384" s="3" t="s">
        <v>1095</v>
      </c>
      <c r="AF384" s="115">
        <v>49</v>
      </c>
      <c r="AG384" s="114" t="s">
        <v>2353</v>
      </c>
      <c r="AH384" s="18"/>
    </row>
    <row r="385" spans="27:34" x14ac:dyDescent="0.35">
      <c r="AA385" s="10" t="s">
        <v>611</v>
      </c>
      <c r="AB385" s="10" t="s">
        <v>566</v>
      </c>
      <c r="AC385" s="10" t="s">
        <v>413</v>
      </c>
      <c r="AD385" s="110" t="s">
        <v>413</v>
      </c>
      <c r="AE385" s="3" t="s">
        <v>413</v>
      </c>
      <c r="AF385" s="115"/>
      <c r="AG385" s="114" t="s">
        <v>1636</v>
      </c>
      <c r="AH385" s="18"/>
    </row>
    <row r="386" spans="27:34" x14ac:dyDescent="0.35">
      <c r="AA386" s="10" t="s">
        <v>611</v>
      </c>
      <c r="AB386" s="10" t="s">
        <v>567</v>
      </c>
      <c r="AC386" s="10" t="s">
        <v>413</v>
      </c>
      <c r="AD386" s="110" t="s">
        <v>413</v>
      </c>
      <c r="AE386" s="3" t="s">
        <v>413</v>
      </c>
      <c r="AF386" s="115"/>
      <c r="AG386" s="114" t="s">
        <v>1636</v>
      </c>
      <c r="AH386" s="18"/>
    </row>
    <row r="387" spans="27:34" x14ac:dyDescent="0.35">
      <c r="AA387" s="10" t="s">
        <v>611</v>
      </c>
      <c r="AB387" s="10" t="s">
        <v>568</v>
      </c>
      <c r="AC387" s="10" t="s">
        <v>413</v>
      </c>
      <c r="AD387" s="110" t="s">
        <v>413</v>
      </c>
      <c r="AE387" s="3" t="s">
        <v>413</v>
      </c>
      <c r="AF387" s="115"/>
      <c r="AG387" s="114" t="s">
        <v>1636</v>
      </c>
      <c r="AH387" s="18"/>
    </row>
    <row r="388" spans="27:34" x14ac:dyDescent="0.35">
      <c r="AA388" s="10" t="s">
        <v>623</v>
      </c>
      <c r="AB388" s="10" t="s">
        <v>569</v>
      </c>
      <c r="AC388" s="10" t="s">
        <v>413</v>
      </c>
      <c r="AD388" s="110" t="s">
        <v>413</v>
      </c>
      <c r="AE388" s="3" t="s">
        <v>413</v>
      </c>
      <c r="AF388" s="115"/>
      <c r="AG388" s="114" t="s">
        <v>1636</v>
      </c>
      <c r="AH388" s="18"/>
    </row>
    <row r="389" spans="27:34" x14ac:dyDescent="0.35">
      <c r="AA389" s="10" t="s">
        <v>623</v>
      </c>
      <c r="AB389" s="10" t="s">
        <v>570</v>
      </c>
      <c r="AC389" s="10" t="s">
        <v>413</v>
      </c>
      <c r="AD389" s="110" t="s">
        <v>413</v>
      </c>
      <c r="AE389" s="3" t="s">
        <v>413</v>
      </c>
      <c r="AF389" s="115"/>
      <c r="AG389" s="114" t="s">
        <v>1636</v>
      </c>
      <c r="AH389" s="18"/>
    </row>
    <row r="390" spans="27:34" x14ac:dyDescent="0.35">
      <c r="AA390" s="10" t="s">
        <v>623</v>
      </c>
      <c r="AB390" s="10" t="s">
        <v>571</v>
      </c>
      <c r="AC390" s="10" t="s">
        <v>413</v>
      </c>
      <c r="AD390" s="110" t="s">
        <v>413</v>
      </c>
      <c r="AE390" s="3" t="s">
        <v>413</v>
      </c>
      <c r="AF390" s="115"/>
      <c r="AG390" s="114" t="s">
        <v>1636</v>
      </c>
      <c r="AH390" s="18"/>
    </row>
    <row r="391" spans="27:34" x14ac:dyDescent="0.35">
      <c r="AA391" s="10" t="s">
        <v>623</v>
      </c>
      <c r="AB391" s="10" t="s">
        <v>572</v>
      </c>
      <c r="AC391" s="10" t="s">
        <v>413</v>
      </c>
      <c r="AD391" s="110" t="s">
        <v>413</v>
      </c>
      <c r="AE391" s="3" t="s">
        <v>413</v>
      </c>
      <c r="AF391" s="115"/>
      <c r="AG391" s="114" t="s">
        <v>1636</v>
      </c>
      <c r="AH391" s="18"/>
    </row>
    <row r="392" spans="27:34" x14ac:dyDescent="0.35">
      <c r="AA392" s="10" t="s">
        <v>634</v>
      </c>
      <c r="AB392" s="10" t="s">
        <v>573</v>
      </c>
      <c r="AC392" s="10" t="s">
        <v>413</v>
      </c>
      <c r="AD392" s="110" t="s">
        <v>413</v>
      </c>
      <c r="AE392" s="3" t="s">
        <v>413</v>
      </c>
      <c r="AF392" s="115"/>
      <c r="AG392" s="114" t="s">
        <v>1636</v>
      </c>
      <c r="AH392" s="18"/>
    </row>
    <row r="393" spans="27:34" x14ac:dyDescent="0.35">
      <c r="AA393" s="10" t="s">
        <v>634</v>
      </c>
      <c r="AB393" s="10" t="s">
        <v>574</v>
      </c>
      <c r="AC393" s="10" t="s">
        <v>413</v>
      </c>
      <c r="AD393" s="110" t="s">
        <v>413</v>
      </c>
      <c r="AE393" s="3" t="s">
        <v>413</v>
      </c>
      <c r="AF393" s="115"/>
      <c r="AG393" s="114" t="s">
        <v>1636</v>
      </c>
      <c r="AH393" s="18"/>
    </row>
    <row r="394" spans="27:34" x14ac:dyDescent="0.35">
      <c r="AA394" s="10" t="s">
        <v>634</v>
      </c>
      <c r="AB394" s="10" t="s">
        <v>575</v>
      </c>
      <c r="AC394" s="10" t="s">
        <v>413</v>
      </c>
      <c r="AD394" s="110" t="s">
        <v>413</v>
      </c>
      <c r="AE394" s="3" t="s">
        <v>413</v>
      </c>
      <c r="AF394" s="115"/>
      <c r="AG394" s="114" t="s">
        <v>1636</v>
      </c>
      <c r="AH394" s="18"/>
    </row>
    <row r="395" spans="27:34" x14ac:dyDescent="0.35">
      <c r="AA395" s="10" t="s">
        <v>634</v>
      </c>
      <c r="AB395" s="10" t="s">
        <v>576</v>
      </c>
      <c r="AC395" s="10" t="s">
        <v>413</v>
      </c>
      <c r="AD395" s="110" t="s">
        <v>413</v>
      </c>
      <c r="AE395" s="3" t="s">
        <v>413</v>
      </c>
      <c r="AF395" s="115"/>
      <c r="AG395" s="114" t="s">
        <v>1636</v>
      </c>
      <c r="AH395" s="18"/>
    </row>
    <row r="396" spans="27:34" x14ac:dyDescent="0.35">
      <c r="AA396" s="10" t="s">
        <v>640</v>
      </c>
      <c r="AB396" s="10" t="s">
        <v>577</v>
      </c>
      <c r="AC396" s="107" t="s">
        <v>413</v>
      </c>
      <c r="AD396" s="110" t="s">
        <v>413</v>
      </c>
      <c r="AE396" s="3" t="s">
        <v>413</v>
      </c>
      <c r="AF396" s="115"/>
      <c r="AG396" s="114" t="s">
        <v>1636</v>
      </c>
      <c r="AH396" s="18"/>
    </row>
    <row r="397" spans="27:34" x14ac:dyDescent="0.35">
      <c r="AA397" s="10" t="s">
        <v>640</v>
      </c>
      <c r="AB397" s="10" t="s">
        <v>578</v>
      </c>
      <c r="AC397" s="10" t="s">
        <v>413</v>
      </c>
      <c r="AD397" s="110" t="s">
        <v>413</v>
      </c>
      <c r="AE397" s="3" t="s">
        <v>413</v>
      </c>
      <c r="AF397" s="115"/>
      <c r="AG397" s="114" t="s">
        <v>1636</v>
      </c>
      <c r="AH397" s="18"/>
    </row>
    <row r="398" spans="27:34" x14ac:dyDescent="0.35">
      <c r="AA398" s="10" t="s">
        <v>640</v>
      </c>
      <c r="AB398" s="10" t="s">
        <v>579</v>
      </c>
      <c r="AC398" s="10" t="s">
        <v>413</v>
      </c>
      <c r="AD398" s="110" t="s">
        <v>413</v>
      </c>
      <c r="AE398" s="3" t="s">
        <v>413</v>
      </c>
      <c r="AF398" s="115"/>
      <c r="AG398" s="114" t="s">
        <v>1636</v>
      </c>
      <c r="AH398" s="18"/>
    </row>
    <row r="399" spans="27:34" x14ac:dyDescent="0.35">
      <c r="AA399" s="10" t="s">
        <v>640</v>
      </c>
      <c r="AB399" s="10" t="s">
        <v>580</v>
      </c>
      <c r="AC399" s="10" t="s">
        <v>413</v>
      </c>
      <c r="AD399" s="110" t="s">
        <v>413</v>
      </c>
      <c r="AE399" s="3" t="s">
        <v>413</v>
      </c>
      <c r="AF399" s="115"/>
      <c r="AG399" s="114" t="s">
        <v>1636</v>
      </c>
      <c r="AH399" s="18"/>
    </row>
    <row r="400" spans="27:34" x14ac:dyDescent="0.35">
      <c r="AA400" s="10" t="s">
        <v>652</v>
      </c>
      <c r="AB400" s="10" t="s">
        <v>581</v>
      </c>
      <c r="AC400" s="10" t="s">
        <v>413</v>
      </c>
      <c r="AD400" s="110" t="s">
        <v>413</v>
      </c>
      <c r="AE400" s="3" t="s">
        <v>413</v>
      </c>
      <c r="AF400" s="115"/>
      <c r="AG400" s="114" t="s">
        <v>1636</v>
      </c>
      <c r="AH400" s="18"/>
    </row>
    <row r="401" spans="27:34" x14ac:dyDescent="0.35">
      <c r="AA401" s="10" t="s">
        <v>652</v>
      </c>
      <c r="AB401" s="10" t="s">
        <v>582</v>
      </c>
      <c r="AC401" s="10" t="s">
        <v>413</v>
      </c>
      <c r="AD401" s="110" t="s">
        <v>413</v>
      </c>
      <c r="AE401" s="3" t="s">
        <v>413</v>
      </c>
      <c r="AF401" s="115"/>
      <c r="AG401" s="114" t="s">
        <v>1636</v>
      </c>
      <c r="AH401" s="18"/>
    </row>
    <row r="402" spans="27:34" x14ac:dyDescent="0.35">
      <c r="AA402" s="10" t="s">
        <v>652</v>
      </c>
      <c r="AB402" s="10" t="s">
        <v>583</v>
      </c>
      <c r="AC402" s="10" t="s">
        <v>413</v>
      </c>
      <c r="AD402" s="110" t="s">
        <v>413</v>
      </c>
      <c r="AE402" s="3" t="s">
        <v>413</v>
      </c>
      <c r="AF402" s="115"/>
      <c r="AG402" s="114" t="s">
        <v>1636</v>
      </c>
      <c r="AH402" s="18"/>
    </row>
    <row r="403" spans="27:34" x14ac:dyDescent="0.35">
      <c r="AA403" s="10" t="s">
        <v>652</v>
      </c>
      <c r="AB403" s="10" t="s">
        <v>584</v>
      </c>
      <c r="AC403" s="10" t="s">
        <v>413</v>
      </c>
      <c r="AD403" s="110" t="s">
        <v>413</v>
      </c>
      <c r="AE403" s="3" t="s">
        <v>413</v>
      </c>
      <c r="AF403" s="115"/>
      <c r="AG403" s="114" t="s">
        <v>1636</v>
      </c>
      <c r="AH403" s="18"/>
    </row>
    <row r="404" spans="27:34" x14ac:dyDescent="0.35">
      <c r="AA404" s="48" t="s">
        <v>2113</v>
      </c>
      <c r="AB404" s="10" t="s">
        <v>1668</v>
      </c>
      <c r="AC404" s="48" t="s">
        <v>413</v>
      </c>
      <c r="AD404" s="110" t="s">
        <v>413</v>
      </c>
      <c r="AE404" s="3" t="s">
        <v>413</v>
      </c>
      <c r="AF404" s="115"/>
      <c r="AG404" s="114" t="s">
        <v>1636</v>
      </c>
      <c r="AH404" s="18"/>
    </row>
    <row r="405" spans="27:34" x14ac:dyDescent="0.35">
      <c r="AA405" s="48" t="s">
        <v>2113</v>
      </c>
      <c r="AB405" s="10" t="s">
        <v>1669</v>
      </c>
      <c r="AC405" s="48" t="s">
        <v>413</v>
      </c>
      <c r="AD405" s="110" t="s">
        <v>413</v>
      </c>
      <c r="AE405" s="3" t="s">
        <v>413</v>
      </c>
      <c r="AF405" s="115"/>
      <c r="AG405" s="114" t="s">
        <v>1636</v>
      </c>
      <c r="AH405" s="18"/>
    </row>
    <row r="406" spans="27:34" x14ac:dyDescent="0.35">
      <c r="AA406" s="48" t="s">
        <v>2113</v>
      </c>
      <c r="AB406" s="10" t="s">
        <v>1670</v>
      </c>
      <c r="AC406" s="48" t="s">
        <v>413</v>
      </c>
      <c r="AD406" s="110" t="s">
        <v>413</v>
      </c>
      <c r="AE406" s="3" t="s">
        <v>413</v>
      </c>
      <c r="AF406" s="115"/>
      <c r="AG406" s="114" t="s">
        <v>1636</v>
      </c>
      <c r="AH406" s="18"/>
    </row>
    <row r="407" spans="27:34" x14ac:dyDescent="0.35">
      <c r="AA407" s="48" t="s">
        <v>2113</v>
      </c>
      <c r="AB407" s="10" t="s">
        <v>1671</v>
      </c>
      <c r="AC407" s="48" t="s">
        <v>413</v>
      </c>
      <c r="AD407" s="110" t="s">
        <v>413</v>
      </c>
      <c r="AE407" s="3" t="s">
        <v>413</v>
      </c>
      <c r="AF407" s="115"/>
      <c r="AG407" s="114" t="s">
        <v>1636</v>
      </c>
      <c r="AH407" s="18"/>
    </row>
    <row r="408" spans="27:34" x14ac:dyDescent="0.35">
      <c r="AA408" s="48" t="s">
        <v>2114</v>
      </c>
      <c r="AB408" s="10" t="s">
        <v>1672</v>
      </c>
      <c r="AC408" s="48" t="s">
        <v>413</v>
      </c>
      <c r="AD408" s="110" t="s">
        <v>413</v>
      </c>
      <c r="AE408" s="3" t="s">
        <v>413</v>
      </c>
      <c r="AF408" s="115"/>
      <c r="AG408" s="114" t="s">
        <v>1636</v>
      </c>
      <c r="AH408" s="18"/>
    </row>
    <row r="409" spans="27:34" x14ac:dyDescent="0.35">
      <c r="AA409" s="48" t="s">
        <v>2114</v>
      </c>
      <c r="AB409" s="10" t="s">
        <v>1673</v>
      </c>
      <c r="AC409" s="48" t="s">
        <v>413</v>
      </c>
      <c r="AD409" s="110" t="s">
        <v>413</v>
      </c>
      <c r="AE409" s="3" t="s">
        <v>413</v>
      </c>
      <c r="AF409" s="115"/>
      <c r="AG409" s="114" t="s">
        <v>1636</v>
      </c>
      <c r="AH409" s="18"/>
    </row>
    <row r="410" spans="27:34" x14ac:dyDescent="0.35">
      <c r="AA410" s="48" t="s">
        <v>2114</v>
      </c>
      <c r="AB410" s="10" t="s">
        <v>1674</v>
      </c>
      <c r="AC410" s="48" t="s">
        <v>413</v>
      </c>
      <c r="AD410" s="110" t="s">
        <v>413</v>
      </c>
      <c r="AE410" s="3" t="s">
        <v>413</v>
      </c>
      <c r="AF410" s="115"/>
      <c r="AG410" s="114" t="s">
        <v>1636</v>
      </c>
      <c r="AH410" s="18"/>
    </row>
    <row r="411" spans="27:34" x14ac:dyDescent="0.35">
      <c r="AA411" s="48" t="s">
        <v>2114</v>
      </c>
      <c r="AB411" s="10" t="s">
        <v>1675</v>
      </c>
      <c r="AC411" s="48" t="s">
        <v>413</v>
      </c>
      <c r="AD411" s="110" t="s">
        <v>413</v>
      </c>
      <c r="AE411" s="3" t="s">
        <v>413</v>
      </c>
      <c r="AF411" s="115"/>
      <c r="AG411" s="114" t="s">
        <v>1636</v>
      </c>
      <c r="AH411" s="18"/>
    </row>
    <row r="412" spans="27:34" x14ac:dyDescent="0.35">
      <c r="AA412" s="48" t="s">
        <v>2115</v>
      </c>
      <c r="AB412" s="10" t="s">
        <v>1676</v>
      </c>
      <c r="AC412" s="48" t="s">
        <v>413</v>
      </c>
      <c r="AD412" s="110" t="s">
        <v>413</v>
      </c>
      <c r="AE412" s="3" t="s">
        <v>413</v>
      </c>
      <c r="AF412" s="115"/>
      <c r="AG412" s="114" t="s">
        <v>1636</v>
      </c>
      <c r="AH412" s="18"/>
    </row>
    <row r="413" spans="27:34" x14ac:dyDescent="0.35">
      <c r="AA413" s="48" t="s">
        <v>2115</v>
      </c>
      <c r="AB413" s="10" t="s">
        <v>1677</v>
      </c>
      <c r="AC413" s="48" t="s">
        <v>413</v>
      </c>
      <c r="AD413" s="110" t="s">
        <v>413</v>
      </c>
      <c r="AE413" s="3" t="s">
        <v>413</v>
      </c>
      <c r="AF413" s="115"/>
      <c r="AG413" s="114" t="s">
        <v>1636</v>
      </c>
      <c r="AH413" s="18"/>
    </row>
    <row r="414" spans="27:34" x14ac:dyDescent="0.35">
      <c r="AA414" s="48" t="s">
        <v>2115</v>
      </c>
      <c r="AB414" s="10" t="s">
        <v>1678</v>
      </c>
      <c r="AC414" s="48" t="s">
        <v>413</v>
      </c>
      <c r="AD414" s="110" t="s">
        <v>413</v>
      </c>
      <c r="AE414" s="3" t="s">
        <v>413</v>
      </c>
      <c r="AF414" s="115"/>
      <c r="AG414" s="114" t="s">
        <v>1636</v>
      </c>
      <c r="AH414" s="18"/>
    </row>
    <row r="415" spans="27:34" x14ac:dyDescent="0.35">
      <c r="AA415" s="48" t="s">
        <v>2115</v>
      </c>
      <c r="AB415" s="10" t="s">
        <v>1679</v>
      </c>
      <c r="AC415" s="48" t="s">
        <v>413</v>
      </c>
      <c r="AD415" s="110" t="s">
        <v>413</v>
      </c>
      <c r="AE415" s="3" t="s">
        <v>413</v>
      </c>
      <c r="AF415" s="115"/>
      <c r="AG415" s="114" t="s">
        <v>1636</v>
      </c>
      <c r="AH415" s="18"/>
    </row>
    <row r="416" spans="27:34" x14ac:dyDescent="0.35">
      <c r="AA416" s="48" t="s">
        <v>2116</v>
      </c>
      <c r="AB416" s="10" t="s">
        <v>1680</v>
      </c>
      <c r="AC416" s="48" t="s">
        <v>413</v>
      </c>
      <c r="AD416" s="110" t="s">
        <v>413</v>
      </c>
      <c r="AE416" s="3" t="s">
        <v>413</v>
      </c>
      <c r="AF416" s="115"/>
      <c r="AG416" s="114" t="s">
        <v>1636</v>
      </c>
      <c r="AH416" s="18"/>
    </row>
    <row r="417" spans="27:34" x14ac:dyDescent="0.35">
      <c r="AA417" s="48" t="s">
        <v>2116</v>
      </c>
      <c r="AB417" s="10" t="s">
        <v>1681</v>
      </c>
      <c r="AC417" s="48" t="s">
        <v>413</v>
      </c>
      <c r="AD417" s="110" t="s">
        <v>413</v>
      </c>
      <c r="AE417" s="3" t="s">
        <v>413</v>
      </c>
      <c r="AF417" s="115"/>
      <c r="AG417" s="114" t="s">
        <v>1636</v>
      </c>
      <c r="AH417" s="18"/>
    </row>
    <row r="418" spans="27:34" x14ac:dyDescent="0.35">
      <c r="AA418" s="48" t="s">
        <v>2116</v>
      </c>
      <c r="AB418" s="10" t="s">
        <v>1682</v>
      </c>
      <c r="AC418" s="48" t="s">
        <v>413</v>
      </c>
      <c r="AD418" s="110" t="s">
        <v>413</v>
      </c>
      <c r="AE418" s="3" t="s">
        <v>413</v>
      </c>
      <c r="AF418" s="115"/>
      <c r="AG418" s="114" t="s">
        <v>1636</v>
      </c>
      <c r="AH418" s="18"/>
    </row>
    <row r="419" spans="27:34" x14ac:dyDescent="0.35">
      <c r="AA419" s="48" t="s">
        <v>2116</v>
      </c>
      <c r="AB419" s="10" t="s">
        <v>1683</v>
      </c>
      <c r="AC419" s="48" t="s">
        <v>413</v>
      </c>
      <c r="AD419" s="110" t="s">
        <v>413</v>
      </c>
      <c r="AE419" s="3" t="s">
        <v>413</v>
      </c>
      <c r="AF419" s="115"/>
      <c r="AG419" s="114" t="s">
        <v>1636</v>
      </c>
      <c r="AH419" s="18"/>
    </row>
    <row r="420" spans="27:34" x14ac:dyDescent="0.35">
      <c r="AA420" s="48" t="s">
        <v>2117</v>
      </c>
      <c r="AB420" s="10" t="s">
        <v>1684</v>
      </c>
      <c r="AC420" s="48" t="s">
        <v>914</v>
      </c>
      <c r="AD420" s="110" t="s">
        <v>1153</v>
      </c>
      <c r="AE420" s="3" t="s">
        <v>2597</v>
      </c>
      <c r="AF420" s="115">
        <v>10</v>
      </c>
      <c r="AG420" s="114" t="s">
        <v>2353</v>
      </c>
      <c r="AH420" s="18"/>
    </row>
    <row r="421" spans="27:34" x14ac:dyDescent="0.35">
      <c r="AA421" s="48" t="s">
        <v>2117</v>
      </c>
      <c r="AB421" s="10" t="s">
        <v>1685</v>
      </c>
      <c r="AC421" s="48" t="s">
        <v>2092</v>
      </c>
      <c r="AD421" s="110" t="s">
        <v>2100</v>
      </c>
      <c r="AE421" s="3" t="s">
        <v>2275</v>
      </c>
      <c r="AF421" s="115">
        <v>19</v>
      </c>
      <c r="AG421" s="114" t="s">
        <v>2353</v>
      </c>
      <c r="AH421" s="18"/>
    </row>
    <row r="422" spans="27:34" x14ac:dyDescent="0.35">
      <c r="AA422" s="48" t="s">
        <v>2117</v>
      </c>
      <c r="AB422" s="10" t="s">
        <v>1686</v>
      </c>
      <c r="AC422" s="48" t="s">
        <v>2092</v>
      </c>
      <c r="AD422" s="110" t="s">
        <v>2110</v>
      </c>
      <c r="AE422" s="3" t="s">
        <v>2270</v>
      </c>
      <c r="AF422" s="115">
        <v>12</v>
      </c>
      <c r="AG422" s="114" t="s">
        <v>2353</v>
      </c>
      <c r="AH422" s="18"/>
    </row>
    <row r="423" spans="27:34" x14ac:dyDescent="0.35">
      <c r="AA423" s="48" t="s">
        <v>2117</v>
      </c>
      <c r="AB423" s="10" t="s">
        <v>1687</v>
      </c>
      <c r="AC423" s="48" t="s">
        <v>413</v>
      </c>
      <c r="AD423" s="110" t="s">
        <v>413</v>
      </c>
      <c r="AE423" s="3" t="s">
        <v>413</v>
      </c>
      <c r="AF423" s="115"/>
      <c r="AG423" s="114" t="s">
        <v>1636</v>
      </c>
      <c r="AH423" s="18"/>
    </row>
    <row r="424" spans="27:34" x14ac:dyDescent="0.35">
      <c r="AA424" s="48" t="s">
        <v>2118</v>
      </c>
      <c r="AB424" s="10" t="s">
        <v>1688</v>
      </c>
      <c r="AC424" s="48" t="s">
        <v>826</v>
      </c>
      <c r="AD424" s="110" t="s">
        <v>1127</v>
      </c>
      <c r="AE424" s="3" t="s">
        <v>2598</v>
      </c>
      <c r="AF424" s="115">
        <v>15</v>
      </c>
      <c r="AG424" s="114" t="s">
        <v>2353</v>
      </c>
      <c r="AH424" s="18"/>
    </row>
    <row r="425" spans="27:34" x14ac:dyDescent="0.35">
      <c r="AA425" s="48" t="s">
        <v>2118</v>
      </c>
      <c r="AB425" s="10" t="s">
        <v>1689</v>
      </c>
      <c r="AC425" s="48" t="s">
        <v>826</v>
      </c>
      <c r="AD425" s="110" t="s">
        <v>1127</v>
      </c>
      <c r="AE425" s="3" t="s">
        <v>2599</v>
      </c>
      <c r="AF425" s="115">
        <v>17</v>
      </c>
      <c r="AG425" s="114" t="s">
        <v>2353</v>
      </c>
      <c r="AH425" s="18"/>
    </row>
    <row r="426" spans="27:34" x14ac:dyDescent="0.35">
      <c r="AA426" s="48" t="s">
        <v>2118</v>
      </c>
      <c r="AB426" s="10" t="s">
        <v>1690</v>
      </c>
      <c r="AC426" s="48" t="s">
        <v>837</v>
      </c>
      <c r="AD426" s="110" t="s">
        <v>1146</v>
      </c>
      <c r="AE426" s="3" t="s">
        <v>2072</v>
      </c>
      <c r="AF426" s="115">
        <v>17</v>
      </c>
      <c r="AG426" s="114" t="s">
        <v>2353</v>
      </c>
      <c r="AH426" s="18"/>
    </row>
    <row r="427" spans="27:34" x14ac:dyDescent="0.35">
      <c r="AA427" s="48" t="s">
        <v>2118</v>
      </c>
      <c r="AB427" s="10" t="s">
        <v>1691</v>
      </c>
      <c r="AC427" s="48" t="s">
        <v>413</v>
      </c>
      <c r="AD427" s="110" t="s">
        <v>413</v>
      </c>
      <c r="AE427" s="3" t="s">
        <v>413</v>
      </c>
      <c r="AF427" s="115"/>
      <c r="AG427" s="114" t="s">
        <v>1636</v>
      </c>
      <c r="AH427" s="18"/>
    </row>
    <row r="428" spans="27:34" x14ac:dyDescent="0.35">
      <c r="AA428" s="48" t="s">
        <v>2119</v>
      </c>
      <c r="AB428" s="10" t="s">
        <v>1692</v>
      </c>
      <c r="AC428" s="48" t="s">
        <v>914</v>
      </c>
      <c r="AD428" s="110" t="s">
        <v>1153</v>
      </c>
      <c r="AE428" s="3" t="s">
        <v>2600</v>
      </c>
      <c r="AF428" s="115">
        <v>19</v>
      </c>
      <c r="AG428" s="114" t="s">
        <v>2353</v>
      </c>
      <c r="AH428" s="18"/>
    </row>
    <row r="429" spans="27:34" x14ac:dyDescent="0.35">
      <c r="AA429" s="48" t="s">
        <v>2119</v>
      </c>
      <c r="AB429" s="10" t="s">
        <v>1693</v>
      </c>
      <c r="AC429" s="48" t="s">
        <v>914</v>
      </c>
      <c r="AD429" s="110" t="s">
        <v>1153</v>
      </c>
      <c r="AE429" s="3" t="s">
        <v>2601</v>
      </c>
      <c r="AF429" s="115">
        <v>17</v>
      </c>
      <c r="AG429" s="114" t="s">
        <v>2353</v>
      </c>
      <c r="AH429" s="18"/>
    </row>
    <row r="430" spans="27:34" x14ac:dyDescent="0.35">
      <c r="AA430" s="48" t="s">
        <v>2119</v>
      </c>
      <c r="AB430" s="10" t="s">
        <v>1694</v>
      </c>
      <c r="AC430" s="48" t="s">
        <v>914</v>
      </c>
      <c r="AD430" s="110" t="s">
        <v>1153</v>
      </c>
      <c r="AE430" s="3" t="s">
        <v>2594</v>
      </c>
      <c r="AF430" s="115">
        <v>12</v>
      </c>
      <c r="AG430" s="114" t="s">
        <v>2353</v>
      </c>
      <c r="AH430" s="18"/>
    </row>
    <row r="431" spans="27:34" x14ac:dyDescent="0.35">
      <c r="AA431" s="48" t="s">
        <v>2119</v>
      </c>
      <c r="AB431" s="10" t="s">
        <v>1695</v>
      </c>
      <c r="AC431" s="48" t="s">
        <v>413</v>
      </c>
      <c r="AD431" s="110" t="s">
        <v>413</v>
      </c>
      <c r="AE431" s="3" t="s">
        <v>413</v>
      </c>
      <c r="AF431" s="115"/>
      <c r="AG431" s="114" t="s">
        <v>1636</v>
      </c>
      <c r="AH431" s="18"/>
    </row>
    <row r="432" spans="27:34" x14ac:dyDescent="0.35">
      <c r="AA432" s="48" t="s">
        <v>2120</v>
      </c>
      <c r="AB432" s="10" t="s">
        <v>1696</v>
      </c>
      <c r="AC432" s="48" t="s">
        <v>820</v>
      </c>
      <c r="AD432" s="110" t="s">
        <v>1057</v>
      </c>
      <c r="AE432" s="3" t="s">
        <v>1868</v>
      </c>
      <c r="AF432" s="115">
        <v>39</v>
      </c>
      <c r="AG432" s="114" t="s">
        <v>2353</v>
      </c>
      <c r="AH432" s="18"/>
    </row>
    <row r="433" spans="27:34" x14ac:dyDescent="0.35">
      <c r="AA433" s="48" t="s">
        <v>2120</v>
      </c>
      <c r="AB433" s="10" t="s">
        <v>1697</v>
      </c>
      <c r="AC433" s="48" t="s">
        <v>1474</v>
      </c>
      <c r="AD433" s="110" t="s">
        <v>1455</v>
      </c>
      <c r="AE433" s="3" t="s">
        <v>2602</v>
      </c>
      <c r="AF433" s="115">
        <v>10</v>
      </c>
      <c r="AG433" s="114" t="s">
        <v>2353</v>
      </c>
      <c r="AH433" s="18"/>
    </row>
    <row r="434" spans="27:34" x14ac:dyDescent="0.35">
      <c r="AA434" s="48" t="s">
        <v>2120</v>
      </c>
      <c r="AB434" s="10" t="s">
        <v>1698</v>
      </c>
      <c r="AC434" s="48" t="s">
        <v>413</v>
      </c>
      <c r="AD434" s="110" t="s">
        <v>413</v>
      </c>
      <c r="AE434" s="3" t="s">
        <v>413</v>
      </c>
      <c r="AF434" s="115"/>
      <c r="AG434" s="114" t="s">
        <v>1636</v>
      </c>
      <c r="AH434" s="18"/>
    </row>
    <row r="435" spans="27:34" x14ac:dyDescent="0.35">
      <c r="AA435" s="48" t="s">
        <v>2120</v>
      </c>
      <c r="AB435" s="10" t="s">
        <v>1699</v>
      </c>
      <c r="AC435" s="48" t="s">
        <v>413</v>
      </c>
      <c r="AD435" s="110" t="s">
        <v>413</v>
      </c>
      <c r="AE435" s="3" t="s">
        <v>413</v>
      </c>
      <c r="AF435" s="115"/>
      <c r="AG435" s="114" t="s">
        <v>1636</v>
      </c>
      <c r="AH435" s="18"/>
    </row>
    <row r="436" spans="27:34" x14ac:dyDescent="0.35">
      <c r="AA436" s="48" t="s">
        <v>2121</v>
      </c>
      <c r="AB436" s="10" t="s">
        <v>1700</v>
      </c>
      <c r="AC436" s="48" t="s">
        <v>1477</v>
      </c>
      <c r="AD436" s="110" t="s">
        <v>2033</v>
      </c>
      <c r="AE436" s="3" t="s">
        <v>2603</v>
      </c>
      <c r="AF436" s="115">
        <v>19</v>
      </c>
      <c r="AG436" s="114" t="s">
        <v>2353</v>
      </c>
      <c r="AH436" s="18"/>
    </row>
    <row r="437" spans="27:34" x14ac:dyDescent="0.35">
      <c r="AA437" s="48" t="s">
        <v>2121</v>
      </c>
      <c r="AB437" s="10" t="s">
        <v>1701</v>
      </c>
      <c r="AC437" s="48" t="s">
        <v>1424</v>
      </c>
      <c r="AD437" s="110" t="s">
        <v>1462</v>
      </c>
      <c r="AE437" s="3" t="s">
        <v>2302</v>
      </c>
      <c r="AF437" s="115">
        <v>25</v>
      </c>
      <c r="AG437" s="114" t="s">
        <v>2353</v>
      </c>
      <c r="AH437" s="18"/>
    </row>
    <row r="438" spans="27:34" x14ac:dyDescent="0.35">
      <c r="AA438" s="48" t="s">
        <v>2121</v>
      </c>
      <c r="AB438" s="10" t="s">
        <v>1702</v>
      </c>
      <c r="AC438" s="48" t="s">
        <v>2608</v>
      </c>
      <c r="AD438" s="110" t="s">
        <v>2794</v>
      </c>
      <c r="AE438" s="3" t="s">
        <v>2524</v>
      </c>
      <c r="AF438" s="115">
        <v>5</v>
      </c>
      <c r="AG438" s="114" t="s">
        <v>2353</v>
      </c>
      <c r="AH438" s="18"/>
    </row>
    <row r="439" spans="27:34" x14ac:dyDescent="0.35">
      <c r="AA439" s="48" t="s">
        <v>2121</v>
      </c>
      <c r="AB439" s="10" t="s">
        <v>1703</v>
      </c>
      <c r="AC439" s="48" t="s">
        <v>413</v>
      </c>
      <c r="AD439" s="110" t="s">
        <v>413</v>
      </c>
      <c r="AE439" s="3" t="s">
        <v>413</v>
      </c>
      <c r="AF439" s="115">
        <v>20</v>
      </c>
      <c r="AG439" s="114" t="s">
        <v>2353</v>
      </c>
      <c r="AH439" s="18"/>
    </row>
    <row r="440" spans="27:34" x14ac:dyDescent="0.35">
      <c r="AA440" s="48" t="s">
        <v>2122</v>
      </c>
      <c r="AB440" s="10" t="s">
        <v>1704</v>
      </c>
      <c r="AC440" s="48" t="s">
        <v>832</v>
      </c>
      <c r="AD440" s="110" t="s">
        <v>1111</v>
      </c>
      <c r="AE440" s="3" t="s">
        <v>2058</v>
      </c>
      <c r="AF440" s="115">
        <v>28</v>
      </c>
      <c r="AG440" s="114" t="s">
        <v>2353</v>
      </c>
      <c r="AH440" s="18"/>
    </row>
    <row r="441" spans="27:34" x14ac:dyDescent="0.35">
      <c r="AA441" s="48" t="s">
        <v>2122</v>
      </c>
      <c r="AB441" s="10" t="s">
        <v>1705</v>
      </c>
      <c r="AC441" s="48" t="s">
        <v>832</v>
      </c>
      <c r="AD441" s="110" t="s">
        <v>1111</v>
      </c>
      <c r="AE441" s="3" t="s">
        <v>2075</v>
      </c>
      <c r="AF441" s="115"/>
      <c r="AG441" s="114" t="s">
        <v>1636</v>
      </c>
      <c r="AH441" s="18"/>
    </row>
    <row r="442" spans="27:34" x14ac:dyDescent="0.35">
      <c r="AA442" s="48" t="s">
        <v>2122</v>
      </c>
      <c r="AB442" s="10" t="s">
        <v>1706</v>
      </c>
      <c r="AC442" s="48" t="s">
        <v>413</v>
      </c>
      <c r="AD442" s="110" t="s">
        <v>413</v>
      </c>
      <c r="AE442" s="3" t="s">
        <v>413</v>
      </c>
      <c r="AF442" s="115"/>
      <c r="AG442" s="114" t="s">
        <v>1636</v>
      </c>
      <c r="AH442" s="18"/>
    </row>
    <row r="443" spans="27:34" x14ac:dyDescent="0.35">
      <c r="AA443" s="48" t="s">
        <v>2122</v>
      </c>
      <c r="AB443" s="10" t="s">
        <v>1707</v>
      </c>
      <c r="AC443" s="48" t="s">
        <v>413</v>
      </c>
      <c r="AD443" s="110" t="s">
        <v>413</v>
      </c>
      <c r="AE443" s="3" t="s">
        <v>413</v>
      </c>
      <c r="AF443" s="115"/>
      <c r="AG443" s="114" t="s">
        <v>1636</v>
      </c>
      <c r="AH443" s="18"/>
    </row>
    <row r="444" spans="27:34" x14ac:dyDescent="0.35">
      <c r="AA444" s="48" t="s">
        <v>2094</v>
      </c>
      <c r="AB444" s="10" t="s">
        <v>1708</v>
      </c>
      <c r="AC444" s="48" t="s">
        <v>915</v>
      </c>
      <c r="AD444" s="110" t="s">
        <v>1100</v>
      </c>
      <c r="AE444" s="3" t="s">
        <v>2560</v>
      </c>
      <c r="AF444" s="115">
        <v>12</v>
      </c>
      <c r="AG444" s="114" t="s">
        <v>2353</v>
      </c>
      <c r="AH444" s="18"/>
    </row>
    <row r="445" spans="27:34" x14ac:dyDescent="0.35">
      <c r="AA445" s="48" t="s">
        <v>2094</v>
      </c>
      <c r="AB445" s="10" t="s">
        <v>1709</v>
      </c>
      <c r="AC445" s="48" t="s">
        <v>915</v>
      </c>
      <c r="AD445" s="110" t="s">
        <v>1100</v>
      </c>
      <c r="AE445" s="3" t="s">
        <v>2604</v>
      </c>
      <c r="AF445" s="115">
        <v>16</v>
      </c>
      <c r="AG445" s="114" t="s">
        <v>2353</v>
      </c>
      <c r="AH445" s="18"/>
    </row>
    <row r="446" spans="27:34" x14ac:dyDescent="0.35">
      <c r="AA446" s="48" t="s">
        <v>2094</v>
      </c>
      <c r="AB446" s="10" t="s">
        <v>1710</v>
      </c>
      <c r="AC446" s="48" t="s">
        <v>915</v>
      </c>
      <c r="AD446" s="110" t="s">
        <v>1100</v>
      </c>
      <c r="AE446" s="3" t="s">
        <v>2496</v>
      </c>
      <c r="AF446" s="115">
        <v>21</v>
      </c>
      <c r="AG446" s="114" t="s">
        <v>2353</v>
      </c>
      <c r="AH446" s="18"/>
    </row>
    <row r="447" spans="27:34" x14ac:dyDescent="0.35">
      <c r="AA447" s="48" t="s">
        <v>2094</v>
      </c>
      <c r="AB447" s="10" t="s">
        <v>1711</v>
      </c>
      <c r="AC447" s="48" t="s">
        <v>413</v>
      </c>
      <c r="AD447" s="110" t="s">
        <v>413</v>
      </c>
      <c r="AE447" s="3" t="s">
        <v>413</v>
      </c>
      <c r="AF447" s="115"/>
      <c r="AG447" s="114" t="s">
        <v>1636</v>
      </c>
      <c r="AH447" s="18"/>
    </row>
    <row r="448" spans="27:34" x14ac:dyDescent="0.35">
      <c r="AH448" s="18"/>
    </row>
    <row r="450" spans="29:33" x14ac:dyDescent="0.35">
      <c r="AC450" s="28"/>
      <c r="AG450" s="10"/>
    </row>
    <row r="451" spans="29:33" x14ac:dyDescent="0.35">
      <c r="AC451" s="28"/>
      <c r="AG451" s="10"/>
    </row>
    <row r="452" spans="29:33" x14ac:dyDescent="0.35">
      <c r="AC452" s="28"/>
      <c r="AG452" s="10"/>
    </row>
    <row r="453" spans="29:33" x14ac:dyDescent="0.35">
      <c r="AC453" s="28"/>
      <c r="AG453" s="10"/>
    </row>
    <row r="454" spans="29:33" x14ac:dyDescent="0.35">
      <c r="AC454" s="28"/>
      <c r="AG454" s="10"/>
    </row>
    <row r="455" spans="29:33" x14ac:dyDescent="0.35">
      <c r="AC455" s="28"/>
      <c r="AG455" s="10"/>
    </row>
    <row r="456" spans="29:33" x14ac:dyDescent="0.35">
      <c r="AC456" s="28"/>
      <c r="AG456" s="10"/>
    </row>
    <row r="457" spans="29:33" x14ac:dyDescent="0.35">
      <c r="AC457" s="28"/>
      <c r="AG457" s="10"/>
    </row>
    <row r="458" spans="29:33" x14ac:dyDescent="0.35">
      <c r="AC458" s="28"/>
      <c r="AG458" s="10"/>
    </row>
    <row r="459" spans="29:33" x14ac:dyDescent="0.35">
      <c r="AC459" s="28"/>
      <c r="AG459" s="10"/>
    </row>
    <row r="460" spans="29:33" x14ac:dyDescent="0.35">
      <c r="AC460" s="28"/>
      <c r="AG460" s="10"/>
    </row>
    <row r="461" spans="29:33" x14ac:dyDescent="0.35">
      <c r="AC461" s="28"/>
      <c r="AG461" s="10"/>
    </row>
    <row r="462" spans="29:33" x14ac:dyDescent="0.35">
      <c r="AC462" s="28"/>
      <c r="AG462" s="10"/>
    </row>
    <row r="463" spans="29:33" x14ac:dyDescent="0.35">
      <c r="AC463" s="28"/>
      <c r="AG463" s="10"/>
    </row>
    <row r="464" spans="29:33" x14ac:dyDescent="0.35">
      <c r="AC464" s="28"/>
      <c r="AG464" s="10"/>
    </row>
    <row r="465" spans="29:33" x14ac:dyDescent="0.35">
      <c r="AC465" s="28"/>
      <c r="AG465" s="10"/>
    </row>
    <row r="466" spans="29:33" x14ac:dyDescent="0.35">
      <c r="AC466" s="28"/>
      <c r="AG466" s="10"/>
    </row>
    <row r="467" spans="29:33" x14ac:dyDescent="0.35">
      <c r="AC467" s="28"/>
      <c r="AG467" s="10"/>
    </row>
    <row r="468" spans="29:33" x14ac:dyDescent="0.35">
      <c r="AC468" s="28"/>
      <c r="AG468" s="10"/>
    </row>
    <row r="469" spans="29:33" x14ac:dyDescent="0.35">
      <c r="AC469" s="28"/>
      <c r="AG469" s="10"/>
    </row>
    <row r="470" spans="29:33" x14ac:dyDescent="0.35">
      <c r="AC470" s="28"/>
      <c r="AG470" s="10"/>
    </row>
    <row r="471" spans="29:33" x14ac:dyDescent="0.35">
      <c r="AC471" s="28"/>
      <c r="AG471" s="10"/>
    </row>
    <row r="472" spans="29:33" x14ac:dyDescent="0.35">
      <c r="AC472" s="28"/>
      <c r="AG472" s="10"/>
    </row>
    <row r="473" spans="29:33" x14ac:dyDescent="0.35">
      <c r="AC473" s="28"/>
      <c r="AG473" s="10"/>
    </row>
    <row r="474" spans="29:33" x14ac:dyDescent="0.35">
      <c r="AC474" s="28"/>
      <c r="AG474" s="10"/>
    </row>
    <row r="475" spans="29:33" x14ac:dyDescent="0.35">
      <c r="AC475" s="28"/>
      <c r="AG475" s="10"/>
    </row>
    <row r="476" spans="29:33" x14ac:dyDescent="0.35">
      <c r="AC476" s="28"/>
      <c r="AG476" s="10"/>
    </row>
    <row r="477" spans="29:33" x14ac:dyDescent="0.35">
      <c r="AC477" s="28"/>
      <c r="AG477" s="10"/>
    </row>
    <row r="478" spans="29:33" x14ac:dyDescent="0.35">
      <c r="AC478" s="28"/>
      <c r="AG478" s="10"/>
    </row>
    <row r="479" spans="29:33" x14ac:dyDescent="0.35">
      <c r="AC479" s="28"/>
      <c r="AG479" s="10"/>
    </row>
    <row r="480" spans="29:33" x14ac:dyDescent="0.35">
      <c r="AC480" s="28"/>
      <c r="AG480" s="10"/>
    </row>
    <row r="481" spans="29:33" x14ac:dyDescent="0.35">
      <c r="AC481" s="28"/>
      <c r="AG481" s="10"/>
    </row>
    <row r="482" spans="29:33" x14ac:dyDescent="0.35">
      <c r="AC482" s="28"/>
      <c r="AG482" s="10"/>
    </row>
    <row r="483" spans="29:33" x14ac:dyDescent="0.35">
      <c r="AC483" s="28"/>
      <c r="AG483" s="10"/>
    </row>
    <row r="484" spans="29:33" x14ac:dyDescent="0.35">
      <c r="AC484" s="28"/>
      <c r="AG484" s="10"/>
    </row>
    <row r="485" spans="29:33" x14ac:dyDescent="0.35">
      <c r="AC485" s="28"/>
      <c r="AG485" s="10"/>
    </row>
    <row r="486" spans="29:33" x14ac:dyDescent="0.35">
      <c r="AC486" s="28"/>
      <c r="AG486" s="10"/>
    </row>
    <row r="487" spans="29:33" x14ac:dyDescent="0.35">
      <c r="AC487" s="28"/>
      <c r="AG487" s="10"/>
    </row>
    <row r="488" spans="29:33" x14ac:dyDescent="0.35">
      <c r="AC488" s="28"/>
      <c r="AG488" s="10"/>
    </row>
    <row r="489" spans="29:33" x14ac:dyDescent="0.35">
      <c r="AC489" s="28"/>
      <c r="AG489" s="10"/>
    </row>
    <row r="490" spans="29:33" x14ac:dyDescent="0.35">
      <c r="AC490" s="28"/>
      <c r="AG490" s="10"/>
    </row>
    <row r="491" spans="29:33" x14ac:dyDescent="0.35">
      <c r="AC491" s="28"/>
      <c r="AG491" s="10"/>
    </row>
    <row r="492" spans="29:33" x14ac:dyDescent="0.35">
      <c r="AC492" s="28"/>
      <c r="AF492" s="18"/>
      <c r="AG492" s="10"/>
    </row>
    <row r="493" spans="29:33" x14ac:dyDescent="0.35">
      <c r="AC493" s="28"/>
      <c r="AF493" s="18"/>
      <c r="AG493" s="10"/>
    </row>
    <row r="494" spans="29:33" x14ac:dyDescent="0.35">
      <c r="AC494" s="28"/>
      <c r="AF494" s="18"/>
      <c r="AG494" s="10"/>
    </row>
    <row r="495" spans="29:33" x14ac:dyDescent="0.35">
      <c r="AC495" s="28"/>
      <c r="AF495" s="18"/>
      <c r="AG495" s="10"/>
    </row>
    <row r="496" spans="29:33" x14ac:dyDescent="0.35">
      <c r="AC496" s="28"/>
      <c r="AF496" s="18"/>
      <c r="AG496" s="10"/>
    </row>
    <row r="497" spans="29:33" x14ac:dyDescent="0.35">
      <c r="AC497" s="28"/>
      <c r="AF497" s="18"/>
      <c r="AG497" s="10"/>
    </row>
    <row r="498" spans="29:33" x14ac:dyDescent="0.35">
      <c r="AC498" s="28"/>
      <c r="AF498" s="18"/>
      <c r="AG498" s="10"/>
    </row>
    <row r="499" spans="29:33" x14ac:dyDescent="0.35">
      <c r="AC499" s="28"/>
      <c r="AF499" s="18"/>
      <c r="AG499" s="10"/>
    </row>
    <row r="500" spans="29:33" x14ac:dyDescent="0.35">
      <c r="AC500" s="28"/>
      <c r="AF500" s="18"/>
      <c r="AG500" s="10"/>
    </row>
    <row r="501" spans="29:33" x14ac:dyDescent="0.35">
      <c r="AC501" s="28"/>
      <c r="AD501" s="115"/>
      <c r="AF501" s="18"/>
      <c r="AG501" s="10"/>
    </row>
    <row r="502" spans="29:33" x14ac:dyDescent="0.35">
      <c r="AC502" s="28"/>
      <c r="AG502" s="10"/>
    </row>
    <row r="503" spans="29:33" x14ac:dyDescent="0.35">
      <c r="AC503" s="28"/>
      <c r="AG503" s="10"/>
    </row>
    <row r="504" spans="29:33" x14ac:dyDescent="0.35">
      <c r="AC504" s="28"/>
      <c r="AG504" s="10"/>
    </row>
    <row r="505" spans="29:33" x14ac:dyDescent="0.35">
      <c r="AC505" s="28"/>
      <c r="AG505" s="10"/>
    </row>
  </sheetData>
  <conditionalFormatting sqref="AA28:AD163 AA165:AD447 AA164 AC164:AD164">
    <cfRule type="expression" dxfId="70" priority="17">
      <formula>MOD(ROW(),4)=2</formula>
    </cfRule>
  </conditionalFormatting>
  <conditionalFormatting sqref="AF224:AF251 AE252:AF333 AE28:AF223 AE335:AF447">
    <cfRule type="expression" dxfId="69" priority="15">
      <formula>MOD(ROW(),4)=1</formula>
    </cfRule>
    <cfRule type="expression" dxfId="68" priority="16">
      <formula>MOD(ROW(),4)=2</formula>
    </cfRule>
  </conditionalFormatting>
  <conditionalFormatting sqref="AE252:AE279">
    <cfRule type="expression" dxfId="67" priority="13">
      <formula>MOD(ROW(),4)=1</formula>
    </cfRule>
    <cfRule type="expression" dxfId="66" priority="14">
      <formula>MOD(ROW(),4)=2</formula>
    </cfRule>
  </conditionalFormatting>
  <conditionalFormatting sqref="AG28:AH111 AG112:AG395 AH112:AH120 AH124:AH395 AG396:AH447">
    <cfRule type="expression" dxfId="65" priority="11">
      <formula>MOD(ROW(),4)=1</formula>
    </cfRule>
    <cfRule type="expression" dxfId="64" priority="12">
      <formula>MOD(ROW(),4)=2</formula>
    </cfRule>
  </conditionalFormatting>
  <conditionalFormatting sqref="AE224:AE251">
    <cfRule type="expression" dxfId="63" priority="7">
      <formula>MOD(ROW(),4)=1</formula>
    </cfRule>
    <cfRule type="expression" dxfId="62" priority="8">
      <formula>MOD(ROW(),4)=2</formula>
    </cfRule>
  </conditionalFormatting>
  <conditionalFormatting sqref="AE224:AE251">
    <cfRule type="expression" dxfId="61" priority="9">
      <formula>MOD(ROW(),4)=1</formula>
    </cfRule>
    <cfRule type="expression" dxfId="60" priority="10">
      <formula>MOD(ROW(),4)=2</formula>
    </cfRule>
  </conditionalFormatting>
  <conditionalFormatting sqref="AH121">
    <cfRule type="expression" dxfId="59" priority="5">
      <formula>MOD(ROW(),4)=1</formula>
    </cfRule>
    <cfRule type="expression" dxfId="58" priority="6">
      <formula>MOD(ROW(),4)=2</formula>
    </cfRule>
  </conditionalFormatting>
  <conditionalFormatting sqref="AH122">
    <cfRule type="expression" dxfId="57" priority="3">
      <formula>MOD(ROW(),4)=1</formula>
    </cfRule>
    <cfRule type="expression" dxfId="56" priority="4">
      <formula>MOD(ROW(),4)=2</formula>
    </cfRule>
  </conditionalFormatting>
  <conditionalFormatting sqref="AH123">
    <cfRule type="expression" dxfId="55" priority="1">
      <formula>MOD(ROW(),4)=1</formula>
    </cfRule>
    <cfRule type="expression" dxfId="54" priority="2">
      <formula>MOD(ROW(),4)=2</formula>
    </cfRule>
  </conditionalFormatting>
  <pageMargins left="0.7" right="0.7" top="0.75" bottom="0.75" header="0.3" footer="0.3"/>
  <tableParts count="1">
    <tablePart r:id="rId1"/>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068C4-7E1B-4C16-B0F1-3E3899E891A8}">
  <dimension ref="A1:AI505"/>
  <sheetViews>
    <sheetView topLeftCell="L1" zoomScale="51" workbookViewId="0">
      <selection activeCell="Q33" sqref="Q33"/>
    </sheetView>
  </sheetViews>
  <sheetFormatPr defaultRowHeight="14.5" x14ac:dyDescent="0.35"/>
  <cols>
    <col min="1" max="1" width="2" bestFit="1" customWidth="1"/>
    <col min="2" max="5" width="20.7265625" customWidth="1"/>
    <col min="7" max="10" width="20.7265625" customWidth="1"/>
    <col min="12" max="15" width="20.7265625" customWidth="1"/>
    <col min="17" max="19" width="20.7265625" customWidth="1"/>
    <col min="20" max="20" width="23.26953125" customWidth="1"/>
    <col min="21" max="21" width="9.1796875" customWidth="1"/>
    <col min="22" max="25" width="20.7265625" customWidth="1"/>
    <col min="28" max="28" width="10.54296875" customWidth="1"/>
    <col min="31" max="31" width="10.26953125" customWidth="1"/>
    <col min="32" max="32" width="19.54296875" customWidth="1"/>
    <col min="33" max="33" width="22.453125" customWidth="1"/>
    <col min="34" max="34" width="19" customWidth="1"/>
  </cols>
  <sheetData>
    <row r="1" spans="1:26" ht="20.149999999999999" customHeight="1"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row>
    <row r="2" spans="1:26" ht="20.149999999999999" customHeight="1"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row>
    <row r="3" spans="1:26" ht="20.149999999999999" customHeight="1" x14ac:dyDescent="0.35">
      <c r="A3" s="40"/>
      <c r="B3" s="56" t="s">
        <v>1519</v>
      </c>
      <c r="C3" s="56" t="s">
        <v>1519</v>
      </c>
      <c r="D3" s="56" t="s">
        <v>1519</v>
      </c>
      <c r="E3" s="56" t="s">
        <v>1519</v>
      </c>
      <c r="F3" s="40"/>
      <c r="G3" s="56" t="s">
        <v>1480</v>
      </c>
      <c r="H3" s="56" t="s">
        <v>1480</v>
      </c>
      <c r="I3" s="56" t="s">
        <v>1480</v>
      </c>
      <c r="J3" s="56" t="s">
        <v>2354</v>
      </c>
      <c r="L3" s="56" t="s">
        <v>2355</v>
      </c>
      <c r="M3" s="56" t="s">
        <v>1480</v>
      </c>
      <c r="N3" s="56" t="s">
        <v>1480</v>
      </c>
      <c r="O3" s="56" t="s">
        <v>1480</v>
      </c>
      <c r="Q3" s="56" t="s">
        <v>1480</v>
      </c>
      <c r="R3" s="56" t="s">
        <v>2356</v>
      </c>
      <c r="S3" s="56" t="s">
        <v>2357</v>
      </c>
      <c r="T3" s="56" t="s">
        <v>2358</v>
      </c>
      <c r="V3" s="56" t="s">
        <v>1480</v>
      </c>
      <c r="W3" s="56" t="s">
        <v>1480</v>
      </c>
      <c r="X3" s="56" t="s">
        <v>1480</v>
      </c>
      <c r="Y3" s="56" t="s">
        <v>1480</v>
      </c>
      <c r="Z3" s="18">
        <v>7</v>
      </c>
    </row>
    <row r="4" spans="1:26" ht="20.149999999999999" customHeight="1" x14ac:dyDescent="0.35">
      <c r="A4" s="40"/>
      <c r="B4" s="56" t="s">
        <v>1519</v>
      </c>
      <c r="C4" s="56" t="s">
        <v>1519</v>
      </c>
      <c r="D4" s="56" t="s">
        <v>1519</v>
      </c>
      <c r="E4" s="56" t="s">
        <v>1519</v>
      </c>
      <c r="F4" s="40"/>
      <c r="G4" s="56" t="s">
        <v>1480</v>
      </c>
      <c r="H4" s="56" t="s">
        <v>2359</v>
      </c>
      <c r="I4" s="56" t="s">
        <v>2360</v>
      </c>
      <c r="J4" s="56" t="s">
        <v>2361</v>
      </c>
      <c r="L4" s="56" t="s">
        <v>2362</v>
      </c>
      <c r="M4" s="56" t="s">
        <v>2363</v>
      </c>
      <c r="N4" s="56" t="s">
        <v>1480</v>
      </c>
      <c r="O4" s="56" t="s">
        <v>1480</v>
      </c>
      <c r="Q4" s="56" t="s">
        <v>2364</v>
      </c>
      <c r="R4" s="56" t="s">
        <v>2365</v>
      </c>
      <c r="S4" s="56" t="s">
        <v>2366</v>
      </c>
      <c r="T4" s="56" t="s">
        <v>2367</v>
      </c>
      <c r="V4" s="56" t="s">
        <v>1480</v>
      </c>
      <c r="W4" s="56" t="s">
        <v>1480</v>
      </c>
      <c r="X4" s="56" t="s">
        <v>1480</v>
      </c>
      <c r="Y4" s="56" t="s">
        <v>1480</v>
      </c>
      <c r="Z4" s="18">
        <v>6</v>
      </c>
    </row>
    <row r="5" spans="1:26" ht="20.149999999999999" customHeight="1" x14ac:dyDescent="0.35">
      <c r="A5" s="40"/>
      <c r="B5" s="56" t="s">
        <v>1519</v>
      </c>
      <c r="C5" s="56" t="s">
        <v>1519</v>
      </c>
      <c r="D5" s="56" t="s">
        <v>1519</v>
      </c>
      <c r="E5" s="56" t="s">
        <v>1519</v>
      </c>
      <c r="F5" s="40"/>
      <c r="G5" s="56" t="s">
        <v>1480</v>
      </c>
      <c r="H5" s="56" t="s">
        <v>1480</v>
      </c>
      <c r="I5" s="56" t="s">
        <v>2368</v>
      </c>
      <c r="J5" s="56" t="s">
        <v>2369</v>
      </c>
      <c r="L5" s="56" t="s">
        <v>2370</v>
      </c>
      <c r="M5" s="56" t="s">
        <v>2371</v>
      </c>
      <c r="N5" s="56" t="s">
        <v>2372</v>
      </c>
      <c r="O5" s="56" t="s">
        <v>1480</v>
      </c>
      <c r="Q5" s="56" t="s">
        <v>1480</v>
      </c>
      <c r="R5" s="56" t="s">
        <v>1480</v>
      </c>
      <c r="S5" s="56" t="s">
        <v>2373</v>
      </c>
      <c r="T5" s="56" t="s">
        <v>2374</v>
      </c>
      <c r="V5" s="56" t="s">
        <v>1480</v>
      </c>
      <c r="W5" s="56" t="s">
        <v>1480</v>
      </c>
      <c r="X5" s="56" t="s">
        <v>1480</v>
      </c>
      <c r="Y5" s="56" t="s">
        <v>1480</v>
      </c>
      <c r="Z5" s="18">
        <v>5</v>
      </c>
    </row>
    <row r="6" spans="1:26" ht="20.149999999999999" customHeight="1" x14ac:dyDescent="0.35">
      <c r="A6" s="40">
        <v>1</v>
      </c>
      <c r="B6" s="56" t="s">
        <v>1519</v>
      </c>
      <c r="C6" s="56" t="s">
        <v>1519</v>
      </c>
      <c r="D6" s="56" t="s">
        <v>1519</v>
      </c>
      <c r="E6" s="56" t="s">
        <v>1519</v>
      </c>
      <c r="F6" s="40"/>
      <c r="G6" s="56" t="s">
        <v>1480</v>
      </c>
      <c r="H6" s="56" t="s">
        <v>1480</v>
      </c>
      <c r="I6" s="56" t="s">
        <v>2375</v>
      </c>
      <c r="J6" s="56" t="s">
        <v>2376</v>
      </c>
      <c r="L6" s="56" t="s">
        <v>2377</v>
      </c>
      <c r="M6" s="56" t="s">
        <v>2378</v>
      </c>
      <c r="N6" s="56" t="s">
        <v>2379</v>
      </c>
      <c r="O6" s="56" t="s">
        <v>1480</v>
      </c>
      <c r="Q6" s="56" t="s">
        <v>1480</v>
      </c>
      <c r="R6" s="56" t="s">
        <v>2380</v>
      </c>
      <c r="S6" s="56" t="s">
        <v>2381</v>
      </c>
      <c r="T6" s="56" t="s">
        <v>2382</v>
      </c>
      <c r="V6" s="56" t="s">
        <v>1480</v>
      </c>
      <c r="W6" s="56" t="s">
        <v>1480</v>
      </c>
      <c r="X6" s="56" t="s">
        <v>1480</v>
      </c>
      <c r="Y6" s="56" t="s">
        <v>1480</v>
      </c>
      <c r="Z6" s="18">
        <v>4</v>
      </c>
    </row>
    <row r="7" spans="1:26" ht="20.149999999999999" customHeight="1" x14ac:dyDescent="0.35">
      <c r="A7" s="40"/>
      <c r="B7" s="56" t="s">
        <v>1519</v>
      </c>
      <c r="C7" s="56" t="s">
        <v>1519</v>
      </c>
      <c r="D7" s="56" t="s">
        <v>1519</v>
      </c>
      <c r="E7" s="56" t="s">
        <v>1519</v>
      </c>
      <c r="F7" s="40"/>
      <c r="G7" s="56" t="s">
        <v>1480</v>
      </c>
      <c r="H7" s="56" t="s">
        <v>1574</v>
      </c>
      <c r="I7" s="56" t="s">
        <v>2383</v>
      </c>
      <c r="J7" s="56" t="s">
        <v>2384</v>
      </c>
      <c r="L7" s="56" t="s">
        <v>2385</v>
      </c>
      <c r="M7" s="56" t="s">
        <v>2386</v>
      </c>
      <c r="N7" s="56" t="s">
        <v>1480</v>
      </c>
      <c r="O7" s="56" t="s">
        <v>1480</v>
      </c>
      <c r="Q7" s="56" t="s">
        <v>2387</v>
      </c>
      <c r="R7" s="56" t="s">
        <v>2388</v>
      </c>
      <c r="S7" s="56" t="s">
        <v>2389</v>
      </c>
      <c r="T7" s="56" t="s">
        <v>2390</v>
      </c>
      <c r="V7" s="56" t="s">
        <v>1480</v>
      </c>
      <c r="W7" s="56" t="s">
        <v>1480</v>
      </c>
      <c r="X7" s="56" t="s">
        <v>1480</v>
      </c>
      <c r="Y7" s="56" t="s">
        <v>1480</v>
      </c>
      <c r="Z7" s="18">
        <v>3</v>
      </c>
    </row>
    <row r="8" spans="1:26" ht="20.149999999999999" customHeight="1" x14ac:dyDescent="0.35">
      <c r="A8" s="40"/>
      <c r="B8" s="56" t="s">
        <v>1519</v>
      </c>
      <c r="C8" s="56" t="s">
        <v>1519</v>
      </c>
      <c r="D8" s="56" t="s">
        <v>1519</v>
      </c>
      <c r="E8" s="56" t="s">
        <v>1519</v>
      </c>
      <c r="F8" s="40"/>
      <c r="G8" s="56" t="s">
        <v>1480</v>
      </c>
      <c r="H8" s="56" t="s">
        <v>1480</v>
      </c>
      <c r="I8" s="56" t="s">
        <v>1400</v>
      </c>
      <c r="J8" s="56" t="s">
        <v>2391</v>
      </c>
      <c r="L8" s="56" t="s">
        <v>2392</v>
      </c>
      <c r="M8" s="56" t="s">
        <v>2393</v>
      </c>
      <c r="N8" s="56" t="s">
        <v>1480</v>
      </c>
      <c r="O8" s="56" t="s">
        <v>1480</v>
      </c>
      <c r="Q8" s="56" t="s">
        <v>1480</v>
      </c>
      <c r="R8" s="56" t="s">
        <v>1480</v>
      </c>
      <c r="S8" s="56" t="s">
        <v>2394</v>
      </c>
      <c r="T8" s="56" t="s">
        <v>2395</v>
      </c>
      <c r="V8" s="56" t="s">
        <v>1480</v>
      </c>
      <c r="W8" s="56" t="s">
        <v>1480</v>
      </c>
      <c r="X8" s="56" t="s">
        <v>1480</v>
      </c>
      <c r="Y8" s="56" t="s">
        <v>1480</v>
      </c>
      <c r="Z8" s="18">
        <v>2</v>
      </c>
    </row>
    <row r="9" spans="1:26" ht="20.149999999999999" customHeight="1" x14ac:dyDescent="0.35">
      <c r="A9" s="40"/>
      <c r="B9" s="56" t="s">
        <v>1519</v>
      </c>
      <c r="C9" s="56" t="s">
        <v>1519</v>
      </c>
      <c r="D9" s="56" t="s">
        <v>1519</v>
      </c>
      <c r="E9" s="56" t="s">
        <v>1519</v>
      </c>
      <c r="F9" s="40"/>
      <c r="G9" s="56" t="s">
        <v>2396</v>
      </c>
      <c r="H9" s="56" t="s">
        <v>2397</v>
      </c>
      <c r="I9" s="56" t="s">
        <v>2398</v>
      </c>
      <c r="J9" s="56" t="s">
        <v>2399</v>
      </c>
      <c r="L9" s="56" t="s">
        <v>2400</v>
      </c>
      <c r="M9" s="56" t="s">
        <v>2401</v>
      </c>
      <c r="N9" s="56" t="s">
        <v>1480</v>
      </c>
      <c r="O9" s="56" t="s">
        <v>1480</v>
      </c>
      <c r="Q9" s="56" t="s">
        <v>1480</v>
      </c>
      <c r="R9" s="56" t="s">
        <v>1480</v>
      </c>
      <c r="S9" s="56" t="s">
        <v>2402</v>
      </c>
      <c r="T9" s="56" t="s">
        <v>2403</v>
      </c>
      <c r="V9" s="56" t="s">
        <v>1480</v>
      </c>
      <c r="W9" s="56" t="s">
        <v>1480</v>
      </c>
      <c r="X9" s="56" t="s">
        <v>1480</v>
      </c>
      <c r="Y9" s="56" t="s">
        <v>1480</v>
      </c>
      <c r="Z9" s="18">
        <v>1</v>
      </c>
    </row>
    <row r="10" spans="1:26" ht="20.149999999999999" customHeight="1" x14ac:dyDescent="0.35"/>
    <row r="11" spans="1:26" ht="20.149999999999999" customHeight="1" x14ac:dyDescent="0.35">
      <c r="A11" s="40"/>
      <c r="B11" s="56" t="s">
        <v>1480</v>
      </c>
      <c r="C11" s="56" t="s">
        <v>1480</v>
      </c>
      <c r="D11" s="56" t="s">
        <v>1480</v>
      </c>
      <c r="E11" s="56" t="s">
        <v>1480</v>
      </c>
      <c r="F11" s="40"/>
      <c r="G11" s="56" t="s">
        <v>1480</v>
      </c>
      <c r="H11" s="56" t="s">
        <v>2404</v>
      </c>
      <c r="I11" s="56" t="s">
        <v>2405</v>
      </c>
      <c r="J11" s="56" t="s">
        <v>2406</v>
      </c>
      <c r="L11" s="56" t="s">
        <v>1480</v>
      </c>
      <c r="M11" s="56" t="s">
        <v>1480</v>
      </c>
      <c r="N11" s="56" t="s">
        <v>1480</v>
      </c>
      <c r="O11" s="56" t="s">
        <v>1480</v>
      </c>
      <c r="Q11" s="56" t="s">
        <v>2180</v>
      </c>
      <c r="R11" s="56" t="s">
        <v>2180</v>
      </c>
      <c r="S11" s="56" t="s">
        <v>1480</v>
      </c>
      <c r="T11" s="56" t="s">
        <v>1480</v>
      </c>
      <c r="V11" s="56" t="s">
        <v>1480</v>
      </c>
      <c r="W11" s="56" t="s">
        <v>1480</v>
      </c>
      <c r="X11" s="56" t="s">
        <v>1480</v>
      </c>
      <c r="Y11" s="56" t="s">
        <v>1480</v>
      </c>
      <c r="Z11" s="18">
        <v>7</v>
      </c>
    </row>
    <row r="12" spans="1:26" ht="20.149999999999999" customHeight="1" x14ac:dyDescent="0.35">
      <c r="A12" s="40"/>
      <c r="B12" s="56" t="s">
        <v>1480</v>
      </c>
      <c r="C12" s="56" t="s">
        <v>1480</v>
      </c>
      <c r="D12" s="56" t="s">
        <v>1480</v>
      </c>
      <c r="E12" s="56" t="s">
        <v>1480</v>
      </c>
      <c r="F12" s="40"/>
      <c r="G12" s="56" t="s">
        <v>1480</v>
      </c>
      <c r="H12" s="56" t="s">
        <v>2407</v>
      </c>
      <c r="I12" s="56" t="s">
        <v>2408</v>
      </c>
      <c r="J12" s="56" t="s">
        <v>2409</v>
      </c>
      <c r="L12" s="56" t="s">
        <v>1480</v>
      </c>
      <c r="M12" s="56" t="s">
        <v>1480</v>
      </c>
      <c r="N12" s="56" t="s">
        <v>1480</v>
      </c>
      <c r="O12" s="56" t="s">
        <v>1480</v>
      </c>
      <c r="Q12" s="56" t="s">
        <v>2410</v>
      </c>
      <c r="R12" s="56" t="s">
        <v>2411</v>
      </c>
      <c r="S12" s="56" t="s">
        <v>2412</v>
      </c>
      <c r="T12" s="56" t="s">
        <v>2413</v>
      </c>
      <c r="V12" s="56" t="s">
        <v>1480</v>
      </c>
      <c r="W12" s="56" t="s">
        <v>1480</v>
      </c>
      <c r="X12" s="56" t="s">
        <v>1480</v>
      </c>
      <c r="Y12" s="56" t="s">
        <v>1480</v>
      </c>
      <c r="Z12" s="18">
        <v>6</v>
      </c>
    </row>
    <row r="13" spans="1:26" ht="20.149999999999999" customHeight="1" x14ac:dyDescent="0.35">
      <c r="A13" s="40"/>
      <c r="B13" s="56" t="s">
        <v>2414</v>
      </c>
      <c r="C13" s="56" t="s">
        <v>2415</v>
      </c>
      <c r="D13" s="56" t="s">
        <v>2416</v>
      </c>
      <c r="E13" s="56" t="s">
        <v>2417</v>
      </c>
      <c r="F13" s="40"/>
      <c r="G13" s="56" t="s">
        <v>1480</v>
      </c>
      <c r="H13" s="56" t="s">
        <v>1480</v>
      </c>
      <c r="I13" s="56" t="s">
        <v>2418</v>
      </c>
      <c r="J13" s="56" t="s">
        <v>2419</v>
      </c>
      <c r="L13" s="56" t="s">
        <v>1480</v>
      </c>
      <c r="M13" s="56" t="s">
        <v>1480</v>
      </c>
      <c r="N13" s="56" t="s">
        <v>1480</v>
      </c>
      <c r="O13" s="56" t="s">
        <v>1480</v>
      </c>
      <c r="Q13" s="56" t="s">
        <v>1480</v>
      </c>
      <c r="R13" s="56" t="s">
        <v>1480</v>
      </c>
      <c r="S13" s="56" t="s">
        <v>2420</v>
      </c>
      <c r="T13" s="56" t="s">
        <v>2421</v>
      </c>
      <c r="V13" s="56" t="s">
        <v>1480</v>
      </c>
      <c r="W13" s="56" t="s">
        <v>1480</v>
      </c>
      <c r="X13" s="56" t="s">
        <v>1480</v>
      </c>
      <c r="Y13" s="56" t="s">
        <v>1480</v>
      </c>
      <c r="Z13" s="18">
        <v>5</v>
      </c>
    </row>
    <row r="14" spans="1:26" ht="20.149999999999999" customHeight="1" x14ac:dyDescent="0.35">
      <c r="A14" s="40">
        <v>2</v>
      </c>
      <c r="B14" s="56" t="s">
        <v>2422</v>
      </c>
      <c r="C14" s="56" t="s">
        <v>2423</v>
      </c>
      <c r="D14" s="56" t="s">
        <v>1480</v>
      </c>
      <c r="E14" s="56" t="s">
        <v>1480</v>
      </c>
      <c r="F14" s="40"/>
      <c r="G14" s="56" t="s">
        <v>1480</v>
      </c>
      <c r="H14" s="56" t="s">
        <v>1480</v>
      </c>
      <c r="I14" s="56" t="s">
        <v>1480</v>
      </c>
      <c r="J14" s="56" t="s">
        <v>2424</v>
      </c>
      <c r="L14" s="56" t="s">
        <v>1480</v>
      </c>
      <c r="M14" s="56" t="s">
        <v>1480</v>
      </c>
      <c r="N14" s="56" t="s">
        <v>1480</v>
      </c>
      <c r="O14" s="56" t="s">
        <v>1480</v>
      </c>
      <c r="Q14" s="56" t="s">
        <v>1480</v>
      </c>
      <c r="R14" s="56" t="s">
        <v>1480</v>
      </c>
      <c r="S14" s="56" t="s">
        <v>1480</v>
      </c>
      <c r="T14" s="56" t="s">
        <v>2425</v>
      </c>
      <c r="V14" s="56" t="s">
        <v>1480</v>
      </c>
      <c r="W14" s="56" t="s">
        <v>1480</v>
      </c>
      <c r="X14" s="56" t="s">
        <v>1480</v>
      </c>
      <c r="Y14" s="56" t="s">
        <v>1480</v>
      </c>
      <c r="Z14" s="18">
        <v>4</v>
      </c>
    </row>
    <row r="15" spans="1:26" ht="20.149999999999999" customHeight="1" x14ac:dyDescent="0.35">
      <c r="A15" s="40"/>
      <c r="B15" s="56" t="s">
        <v>2426</v>
      </c>
      <c r="C15" s="56" t="s">
        <v>2427</v>
      </c>
      <c r="D15" s="56" t="s">
        <v>1480</v>
      </c>
      <c r="E15" s="56" t="s">
        <v>1480</v>
      </c>
      <c r="F15" s="40"/>
      <c r="G15" s="56" t="s">
        <v>1480</v>
      </c>
      <c r="H15" s="56" t="s">
        <v>1480</v>
      </c>
      <c r="I15" s="56" t="s">
        <v>2428</v>
      </c>
      <c r="J15" s="56" t="s">
        <v>2429</v>
      </c>
      <c r="L15" s="56" t="s">
        <v>1480</v>
      </c>
      <c r="M15" s="56" t="s">
        <v>1480</v>
      </c>
      <c r="N15" s="56" t="s">
        <v>1480</v>
      </c>
      <c r="O15" s="56" t="s">
        <v>1480</v>
      </c>
      <c r="Q15" s="56" t="s">
        <v>1480</v>
      </c>
      <c r="R15" s="56" t="s">
        <v>1480</v>
      </c>
      <c r="S15" s="56" t="s">
        <v>2430</v>
      </c>
      <c r="T15" s="56" t="s">
        <v>2431</v>
      </c>
      <c r="V15" s="56" t="s">
        <v>1480</v>
      </c>
      <c r="W15" s="56" t="s">
        <v>1480</v>
      </c>
      <c r="X15" s="56" t="s">
        <v>1480</v>
      </c>
      <c r="Y15" s="56" t="s">
        <v>1480</v>
      </c>
      <c r="Z15" s="18">
        <v>3</v>
      </c>
    </row>
    <row r="16" spans="1:26" ht="20.149999999999999" customHeight="1" x14ac:dyDescent="0.35">
      <c r="A16" s="40"/>
      <c r="B16" s="56" t="s">
        <v>2432</v>
      </c>
      <c r="C16" s="56" t="s">
        <v>2433</v>
      </c>
      <c r="D16" s="56" t="s">
        <v>1480</v>
      </c>
      <c r="E16" s="56" t="s">
        <v>1480</v>
      </c>
      <c r="F16" s="40"/>
      <c r="G16" s="56" t="s">
        <v>1480</v>
      </c>
      <c r="H16" s="56" t="s">
        <v>1480</v>
      </c>
      <c r="I16" s="56" t="s">
        <v>2434</v>
      </c>
      <c r="J16" s="56" t="s">
        <v>2435</v>
      </c>
      <c r="L16" s="56" t="s">
        <v>1480</v>
      </c>
      <c r="M16" s="56" t="s">
        <v>1480</v>
      </c>
      <c r="N16" s="56" t="s">
        <v>1480</v>
      </c>
      <c r="O16" s="56" t="s">
        <v>1480</v>
      </c>
      <c r="Q16" s="56" t="s">
        <v>1480</v>
      </c>
      <c r="R16" s="56" t="s">
        <v>1480</v>
      </c>
      <c r="S16" s="56" t="s">
        <v>2436</v>
      </c>
      <c r="T16" s="56" t="s">
        <v>2437</v>
      </c>
      <c r="V16" s="56" t="s">
        <v>1480</v>
      </c>
      <c r="W16" s="56" t="s">
        <v>1480</v>
      </c>
      <c r="X16" s="56" t="s">
        <v>1480</v>
      </c>
      <c r="Y16" s="56" t="s">
        <v>1480</v>
      </c>
      <c r="Z16" s="18">
        <v>2</v>
      </c>
    </row>
    <row r="17" spans="1:34" ht="20.149999999999999" customHeight="1" x14ac:dyDescent="0.35">
      <c r="A17" s="40"/>
      <c r="B17" s="56" t="s">
        <v>2438</v>
      </c>
      <c r="C17" s="56" t="s">
        <v>2439</v>
      </c>
      <c r="D17" s="56" t="s">
        <v>2440</v>
      </c>
      <c r="E17" s="56" t="s">
        <v>1480</v>
      </c>
      <c r="F17" s="40"/>
      <c r="G17" s="56" t="s">
        <v>1480</v>
      </c>
      <c r="H17" s="56" t="s">
        <v>2441</v>
      </c>
      <c r="I17" s="56" t="s">
        <v>2442</v>
      </c>
      <c r="J17" s="56" t="s">
        <v>2440</v>
      </c>
      <c r="L17" s="56" t="s">
        <v>1480</v>
      </c>
      <c r="M17" s="56" t="s">
        <v>1480</v>
      </c>
      <c r="N17" s="56" t="s">
        <v>1480</v>
      </c>
      <c r="O17" s="56" t="s">
        <v>1480</v>
      </c>
      <c r="Q17" s="56" t="s">
        <v>1480</v>
      </c>
      <c r="R17" s="56" t="s">
        <v>2443</v>
      </c>
      <c r="S17" s="56" t="s">
        <v>2444</v>
      </c>
      <c r="T17" s="56" t="s">
        <v>2445</v>
      </c>
      <c r="V17" s="56" t="s">
        <v>1480</v>
      </c>
      <c r="W17" s="56" t="s">
        <v>1480</v>
      </c>
      <c r="X17" s="56" t="s">
        <v>1480</v>
      </c>
      <c r="Y17" s="56" t="s">
        <v>1480</v>
      </c>
      <c r="Z17" s="18">
        <v>1</v>
      </c>
    </row>
    <row r="18" spans="1:34" ht="20.149999999999999" customHeight="1" x14ac:dyDescent="0.35"/>
    <row r="19" spans="1:34" ht="20.149999999999999" customHeight="1" x14ac:dyDescent="0.35">
      <c r="A19" s="40"/>
      <c r="B19" s="56" t="s">
        <v>1480</v>
      </c>
      <c r="C19" s="56" t="s">
        <v>1480</v>
      </c>
      <c r="D19" s="56" t="s">
        <v>1480</v>
      </c>
      <c r="E19" s="56" t="s">
        <v>1480</v>
      </c>
      <c r="F19" s="40"/>
      <c r="G19" s="56" t="s">
        <v>1480</v>
      </c>
      <c r="H19" s="56" t="s">
        <v>1480</v>
      </c>
      <c r="I19" s="56" t="s">
        <v>1480</v>
      </c>
      <c r="J19" s="56" t="s">
        <v>1480</v>
      </c>
      <c r="L19" s="56" t="s">
        <v>2446</v>
      </c>
      <c r="M19" s="56" t="s">
        <v>2447</v>
      </c>
      <c r="N19" s="56" t="s">
        <v>2448</v>
      </c>
      <c r="O19" s="56" t="s">
        <v>1480</v>
      </c>
      <c r="Q19" s="56" t="s">
        <v>1480</v>
      </c>
      <c r="R19" s="56" t="s">
        <v>1480</v>
      </c>
      <c r="S19" s="56" t="s">
        <v>1480</v>
      </c>
      <c r="T19" s="56" t="s">
        <v>1480</v>
      </c>
      <c r="V19" s="56" t="s">
        <v>1480</v>
      </c>
      <c r="W19" s="56" t="s">
        <v>1480</v>
      </c>
      <c r="X19" s="56" t="s">
        <v>1480</v>
      </c>
      <c r="Y19" s="56" t="s">
        <v>1480</v>
      </c>
      <c r="Z19" s="18">
        <v>7</v>
      </c>
    </row>
    <row r="20" spans="1:34" ht="20.149999999999999" customHeight="1" x14ac:dyDescent="0.35">
      <c r="A20" s="40"/>
      <c r="B20" s="56" t="s">
        <v>1480</v>
      </c>
      <c r="C20" s="56" t="s">
        <v>1480</v>
      </c>
      <c r="D20" s="56" t="s">
        <v>1480</v>
      </c>
      <c r="E20" s="56" t="s">
        <v>1480</v>
      </c>
      <c r="F20" s="40"/>
      <c r="G20" s="56" t="s">
        <v>1480</v>
      </c>
      <c r="H20" s="56" t="s">
        <v>2449</v>
      </c>
      <c r="I20" s="56" t="s">
        <v>2450</v>
      </c>
      <c r="J20" s="56" t="s">
        <v>2451</v>
      </c>
      <c r="L20" s="56" t="s">
        <v>2452</v>
      </c>
      <c r="M20" s="56" t="s">
        <v>2453</v>
      </c>
      <c r="N20" s="56" t="s">
        <v>1480</v>
      </c>
      <c r="O20" s="56" t="s">
        <v>1480</v>
      </c>
      <c r="Q20" s="56" t="s">
        <v>1480</v>
      </c>
      <c r="R20" s="56" t="s">
        <v>1480</v>
      </c>
      <c r="S20" s="56" t="s">
        <v>2454</v>
      </c>
      <c r="T20" s="56" t="s">
        <v>2455</v>
      </c>
      <c r="V20" s="56" t="s">
        <v>1480</v>
      </c>
      <c r="W20" s="56" t="s">
        <v>1480</v>
      </c>
      <c r="X20" s="56" t="s">
        <v>1480</v>
      </c>
      <c r="Y20" s="56" t="s">
        <v>1480</v>
      </c>
      <c r="Z20" s="18">
        <v>6</v>
      </c>
    </row>
    <row r="21" spans="1:34" ht="20.149999999999999" customHeight="1" x14ac:dyDescent="0.35">
      <c r="A21" s="40"/>
      <c r="B21" s="56" t="s">
        <v>1480</v>
      </c>
      <c r="C21" s="56" t="s">
        <v>1480</v>
      </c>
      <c r="D21" s="56" t="s">
        <v>1480</v>
      </c>
      <c r="E21" s="56" t="s">
        <v>1480</v>
      </c>
      <c r="F21" s="40"/>
      <c r="G21" s="56" t="s">
        <v>1480</v>
      </c>
      <c r="H21" s="56" t="s">
        <v>1480</v>
      </c>
      <c r="I21" s="56" t="s">
        <v>2456</v>
      </c>
      <c r="J21" s="56" t="s">
        <v>1822</v>
      </c>
      <c r="L21" s="56" t="s">
        <v>2457</v>
      </c>
      <c r="M21" s="56" t="s">
        <v>2458</v>
      </c>
      <c r="N21" s="56" t="s">
        <v>1480</v>
      </c>
      <c r="O21" s="56" t="s">
        <v>1480</v>
      </c>
      <c r="Q21" s="56" t="s">
        <v>1480</v>
      </c>
      <c r="R21" s="56" t="s">
        <v>1480</v>
      </c>
      <c r="S21" s="56" t="s">
        <v>2459</v>
      </c>
      <c r="T21" s="56" t="s">
        <v>2460</v>
      </c>
      <c r="V21" s="56" t="s">
        <v>1480</v>
      </c>
      <c r="W21" s="56" t="s">
        <v>1480</v>
      </c>
      <c r="X21" s="56" t="s">
        <v>1480</v>
      </c>
      <c r="Y21" s="56" t="s">
        <v>1480</v>
      </c>
      <c r="Z21" s="18">
        <v>5</v>
      </c>
    </row>
    <row r="22" spans="1:34" ht="20.149999999999999" customHeight="1" x14ac:dyDescent="0.35">
      <c r="A22" s="40">
        <v>3</v>
      </c>
      <c r="B22" s="56" t="s">
        <v>1480</v>
      </c>
      <c r="C22" s="56" t="s">
        <v>1480</v>
      </c>
      <c r="D22" s="56" t="s">
        <v>1480</v>
      </c>
      <c r="E22" s="56" t="s">
        <v>1480</v>
      </c>
      <c r="F22" s="40"/>
      <c r="G22" s="56" t="s">
        <v>1480</v>
      </c>
      <c r="H22" s="56" t="s">
        <v>1480</v>
      </c>
      <c r="I22" s="56" t="s">
        <v>1921</v>
      </c>
      <c r="J22" s="56" t="s">
        <v>2461</v>
      </c>
      <c r="L22" s="56" t="s">
        <v>2462</v>
      </c>
      <c r="M22" s="56" t="s">
        <v>2463</v>
      </c>
      <c r="N22" s="56" t="s">
        <v>1480</v>
      </c>
      <c r="O22" s="56" t="s">
        <v>1480</v>
      </c>
      <c r="Q22" s="56" t="s">
        <v>1480</v>
      </c>
      <c r="R22" s="56" t="s">
        <v>1480</v>
      </c>
      <c r="S22" s="56" t="s">
        <v>2464</v>
      </c>
      <c r="T22" s="56" t="s">
        <v>2465</v>
      </c>
      <c r="V22" s="56" t="s">
        <v>1480</v>
      </c>
      <c r="W22" s="56" t="s">
        <v>1480</v>
      </c>
      <c r="X22" s="56" t="s">
        <v>1480</v>
      </c>
      <c r="Y22" s="56" t="s">
        <v>1480</v>
      </c>
      <c r="Z22" s="18">
        <v>4</v>
      </c>
    </row>
    <row r="23" spans="1:34" ht="20.149999999999999" customHeight="1" x14ac:dyDescent="0.35">
      <c r="A23" s="40"/>
      <c r="B23" s="56" t="s">
        <v>1480</v>
      </c>
      <c r="C23" s="56" t="s">
        <v>1480</v>
      </c>
      <c r="D23" s="56" t="s">
        <v>1480</v>
      </c>
      <c r="E23" s="56" t="s">
        <v>1480</v>
      </c>
      <c r="F23" s="40"/>
      <c r="G23" s="56" t="s">
        <v>2466</v>
      </c>
      <c r="H23" s="56" t="s">
        <v>2467</v>
      </c>
      <c r="I23" s="56" t="s">
        <v>2468</v>
      </c>
      <c r="J23" s="56" t="s">
        <v>2469</v>
      </c>
      <c r="L23" s="56" t="s">
        <v>2390</v>
      </c>
      <c r="M23" s="56" t="s">
        <v>2470</v>
      </c>
      <c r="N23" s="56" t="s">
        <v>2471</v>
      </c>
      <c r="O23" s="56" t="s">
        <v>1480</v>
      </c>
      <c r="Q23" s="56" t="s">
        <v>1480</v>
      </c>
      <c r="R23" s="56" t="s">
        <v>1480</v>
      </c>
      <c r="S23" s="56" t="s">
        <v>2472</v>
      </c>
      <c r="T23" s="56" t="s">
        <v>1730</v>
      </c>
      <c r="V23" s="56" t="s">
        <v>1480</v>
      </c>
      <c r="W23" s="56" t="s">
        <v>1480</v>
      </c>
      <c r="X23" s="56" t="s">
        <v>1480</v>
      </c>
      <c r="Y23" s="56" t="s">
        <v>1480</v>
      </c>
      <c r="Z23" s="18">
        <v>3</v>
      </c>
    </row>
    <row r="24" spans="1:34" ht="20.149999999999999" customHeight="1" x14ac:dyDescent="0.35">
      <c r="A24" s="40"/>
      <c r="B24" s="56" t="s">
        <v>1480</v>
      </c>
      <c r="C24" s="56" t="s">
        <v>1480</v>
      </c>
      <c r="D24" s="56" t="s">
        <v>1480</v>
      </c>
      <c r="E24" s="56" t="s">
        <v>1480</v>
      </c>
      <c r="F24" s="40"/>
      <c r="G24" s="56" t="s">
        <v>1480</v>
      </c>
      <c r="H24" s="56" t="s">
        <v>1480</v>
      </c>
      <c r="I24" s="56" t="s">
        <v>2473</v>
      </c>
      <c r="J24" s="56" t="s">
        <v>2474</v>
      </c>
      <c r="L24" s="56" t="s">
        <v>2475</v>
      </c>
      <c r="M24" s="56" t="s">
        <v>2476</v>
      </c>
      <c r="N24" s="56" t="s">
        <v>1480</v>
      </c>
      <c r="O24" s="56" t="s">
        <v>1480</v>
      </c>
      <c r="Q24" s="56" t="s">
        <v>1480</v>
      </c>
      <c r="R24" s="56" t="s">
        <v>2477</v>
      </c>
      <c r="S24" s="56" t="s">
        <v>2478</v>
      </c>
      <c r="T24" s="56" t="s">
        <v>2479</v>
      </c>
      <c r="V24" s="56" t="s">
        <v>1480</v>
      </c>
      <c r="W24" s="56" t="s">
        <v>1480</v>
      </c>
      <c r="X24" s="56" t="s">
        <v>1480</v>
      </c>
      <c r="Y24" s="56" t="s">
        <v>1480</v>
      </c>
      <c r="Z24" s="18">
        <v>2</v>
      </c>
    </row>
    <row r="25" spans="1:34" ht="20.149999999999999" customHeight="1" x14ac:dyDescent="0.35">
      <c r="A25" s="40"/>
      <c r="B25" s="56" t="s">
        <v>1480</v>
      </c>
      <c r="C25" s="56" t="s">
        <v>1480</v>
      </c>
      <c r="D25" s="56" t="s">
        <v>1480</v>
      </c>
      <c r="E25" s="56" t="s">
        <v>1480</v>
      </c>
      <c r="F25" s="40"/>
      <c r="G25" s="56" t="s">
        <v>1480</v>
      </c>
      <c r="H25" s="56" t="s">
        <v>1480</v>
      </c>
      <c r="I25" s="56" t="s">
        <v>2480</v>
      </c>
      <c r="J25" s="56" t="s">
        <v>2481</v>
      </c>
      <c r="L25" s="56" t="s">
        <v>2482</v>
      </c>
      <c r="M25" s="56" t="s">
        <v>2483</v>
      </c>
      <c r="N25" s="56" t="s">
        <v>2484</v>
      </c>
      <c r="O25" s="56" t="s">
        <v>1480</v>
      </c>
      <c r="Q25" s="56" t="s">
        <v>1480</v>
      </c>
      <c r="R25" s="56" t="s">
        <v>1480</v>
      </c>
      <c r="S25" s="56" t="s">
        <v>1480</v>
      </c>
      <c r="T25" s="56" t="s">
        <v>1480</v>
      </c>
      <c r="V25" s="56" t="s">
        <v>1480</v>
      </c>
      <c r="W25" s="56" t="s">
        <v>1480</v>
      </c>
      <c r="X25" s="56" t="s">
        <v>1480</v>
      </c>
      <c r="Y25" s="56" t="s">
        <v>1480</v>
      </c>
      <c r="Z25" s="18">
        <v>1</v>
      </c>
    </row>
    <row r="26" spans="1:34" x14ac:dyDescent="0.35">
      <c r="A26" s="1"/>
      <c r="B26" s="1"/>
      <c r="C26" s="1"/>
      <c r="D26" s="1"/>
      <c r="E26" s="1"/>
      <c r="F26" s="1"/>
      <c r="G26" s="1"/>
      <c r="H26" s="1"/>
      <c r="I26" s="1"/>
      <c r="J26" s="1"/>
      <c r="L26" s="1"/>
      <c r="M26" s="1"/>
      <c r="N26" s="1"/>
      <c r="O26" s="1"/>
      <c r="Q26" s="1"/>
      <c r="R26" s="1"/>
      <c r="S26" s="1"/>
      <c r="T26" s="1"/>
    </row>
    <row r="27" spans="1:34" x14ac:dyDescent="0.35">
      <c r="AA27" s="18" t="s">
        <v>1284</v>
      </c>
      <c r="AB27" s="18" t="s">
        <v>194</v>
      </c>
      <c r="AC27" s="18" t="s">
        <v>818</v>
      </c>
      <c r="AD27" s="18" t="s">
        <v>197</v>
      </c>
      <c r="AE27" s="18" t="s">
        <v>195</v>
      </c>
      <c r="AF27" s="36" t="s">
        <v>196</v>
      </c>
      <c r="AG27" s="18" t="s">
        <v>863</v>
      </c>
      <c r="AH27" s="18" t="s">
        <v>838</v>
      </c>
    </row>
    <row r="28" spans="1:34" x14ac:dyDescent="0.35">
      <c r="AA28" s="48" t="str">
        <f>LEFT(Table115[[#This Row],[Location]],4)</f>
        <v>A1-1</v>
      </c>
      <c r="AB28" s="10" t="s">
        <v>1175</v>
      </c>
      <c r="AC28" s="48" t="str">
        <f>LEFT(Table115[[#This Row],[Pheno]],4)</f>
        <v>.</v>
      </c>
      <c r="AD28" s="110" t="str">
        <f>LEFT(Table115[[#This Row],[Barcode]],7)</f>
        <v>.</v>
      </c>
      <c r="AE28" s="3" t="s">
        <v>413</v>
      </c>
      <c r="AF28" s="108"/>
      <c r="AG28" s="114" t="s">
        <v>1636</v>
      </c>
      <c r="AH28" s="18"/>
    </row>
    <row r="29" spans="1:34" x14ac:dyDescent="0.35">
      <c r="AA29" s="48" t="str">
        <f>LEFT(Table115[[#This Row],[Location]],4)</f>
        <v>A1-1</v>
      </c>
      <c r="AB29" s="10" t="s">
        <v>1176</v>
      </c>
      <c r="AC29" s="48" t="str">
        <f>LEFT(Table115[[#This Row],[Pheno]],4)</f>
        <v>.</v>
      </c>
      <c r="AD29" s="110" t="str">
        <f>LEFT(Table115[[#This Row],[Barcode]],7)</f>
        <v>.</v>
      </c>
      <c r="AE29" s="3" t="s">
        <v>413</v>
      </c>
      <c r="AF29" s="108"/>
      <c r="AG29" s="114" t="s">
        <v>1636</v>
      </c>
      <c r="AH29" s="18"/>
    </row>
    <row r="30" spans="1:34" x14ac:dyDescent="0.35">
      <c r="AA30" s="48" t="str">
        <f>LEFT(Table115[[#This Row],[Location]],4)</f>
        <v>A1-1</v>
      </c>
      <c r="AB30" s="10" t="s">
        <v>1177</v>
      </c>
      <c r="AC30" s="48" t="str">
        <f>LEFT(Table115[[#This Row],[Pheno]],4)</f>
        <v>.</v>
      </c>
      <c r="AD30" s="110" t="str">
        <f>LEFT(Table115[[#This Row],[Barcode]],7)</f>
        <v>.</v>
      </c>
      <c r="AE30" s="3" t="s">
        <v>413</v>
      </c>
      <c r="AF30" s="108"/>
      <c r="AG30" s="114" t="s">
        <v>1636</v>
      </c>
      <c r="AH30" s="18"/>
    </row>
    <row r="31" spans="1:34" x14ac:dyDescent="0.35">
      <c r="AA31" s="48" t="str">
        <f>LEFT(Table115[[#This Row],[Location]],4)</f>
        <v>A1-1</v>
      </c>
      <c r="AB31" s="10" t="s">
        <v>1178</v>
      </c>
      <c r="AC31" s="48" t="str">
        <f>LEFT(Table115[[#This Row],[Pheno]],4)</f>
        <v>.</v>
      </c>
      <c r="AD31" s="110" t="str">
        <f>LEFT(Table115[[#This Row],[Barcode]],7)</f>
        <v>.</v>
      </c>
      <c r="AE31" s="3" t="s">
        <v>413</v>
      </c>
      <c r="AF31" s="108"/>
      <c r="AG31" s="114" t="s">
        <v>1636</v>
      </c>
      <c r="AH31" s="18"/>
    </row>
    <row r="32" spans="1:34" x14ac:dyDescent="0.35">
      <c r="AA32" s="48" t="str">
        <f>LEFT(Table115[[#This Row],[Location]],4)</f>
        <v>A1-2</v>
      </c>
      <c r="AB32" s="10" t="s">
        <v>1179</v>
      </c>
      <c r="AC32" s="48" t="str">
        <f>LEFT(Table115[[#This Row],[Pheno]],4)</f>
        <v>.</v>
      </c>
      <c r="AD32" s="110" t="str">
        <f>LEFT(Table115[[#This Row],[Barcode]],7)</f>
        <v>.</v>
      </c>
      <c r="AE32" s="3" t="s">
        <v>413</v>
      </c>
      <c r="AF32" s="108"/>
      <c r="AG32" s="114" t="s">
        <v>1636</v>
      </c>
      <c r="AH32" s="18"/>
    </row>
    <row r="33" spans="27:34" x14ac:dyDescent="0.35">
      <c r="AA33" s="48" t="str">
        <f>LEFT(Table115[[#This Row],[Location]],4)</f>
        <v>A1-2</v>
      </c>
      <c r="AB33" s="10" t="s">
        <v>1180</v>
      </c>
      <c r="AC33" s="48" t="str">
        <f>LEFT(Table115[[#This Row],[Pheno]],4)</f>
        <v>.</v>
      </c>
      <c r="AD33" s="110" t="str">
        <f>LEFT(Table115[[#This Row],[Barcode]],7)</f>
        <v>.</v>
      </c>
      <c r="AE33" s="3" t="s">
        <v>413</v>
      </c>
      <c r="AF33" s="108"/>
      <c r="AG33" s="114" t="s">
        <v>1636</v>
      </c>
      <c r="AH33" s="18"/>
    </row>
    <row r="34" spans="27:34" x14ac:dyDescent="0.35">
      <c r="AA34" s="48" t="str">
        <f>LEFT(Table115[[#This Row],[Location]],4)</f>
        <v>A1-2</v>
      </c>
      <c r="AB34" s="10" t="s">
        <v>1181</v>
      </c>
      <c r="AC34" s="48" t="str">
        <f>LEFT(Table115[[#This Row],[Pheno]],4)</f>
        <v>.</v>
      </c>
      <c r="AD34" s="110" t="str">
        <f>LEFT(Table115[[#This Row],[Barcode]],7)</f>
        <v>.</v>
      </c>
      <c r="AE34" s="3" t="s">
        <v>413</v>
      </c>
      <c r="AF34" s="108"/>
      <c r="AG34" s="114" t="s">
        <v>1636</v>
      </c>
      <c r="AH34" s="18"/>
    </row>
    <row r="35" spans="27:34" x14ac:dyDescent="0.35">
      <c r="AA35" s="48" t="str">
        <f>LEFT(Table115[[#This Row],[Location]],4)</f>
        <v>A1-2</v>
      </c>
      <c r="AB35" s="10" t="s">
        <v>1182</v>
      </c>
      <c r="AC35" s="48" t="str">
        <f>LEFT(Table115[[#This Row],[Pheno]],4)</f>
        <v>.</v>
      </c>
      <c r="AD35" s="110" t="str">
        <f>LEFT(Table115[[#This Row],[Barcode]],7)</f>
        <v>.</v>
      </c>
      <c r="AE35" s="3" t="s">
        <v>413</v>
      </c>
      <c r="AF35" s="108"/>
      <c r="AG35" s="114" t="s">
        <v>1636</v>
      </c>
      <c r="AH35" s="18"/>
    </row>
    <row r="36" spans="27:34" x14ac:dyDescent="0.35">
      <c r="AA36" s="48" t="str">
        <f>LEFT(Table115[[#This Row],[Location]],4)</f>
        <v>A1-3</v>
      </c>
      <c r="AB36" s="10" t="s">
        <v>1183</v>
      </c>
      <c r="AC36" s="48" t="str">
        <f>LEFT(Table115[[#This Row],[Pheno]],4)</f>
        <v>.</v>
      </c>
      <c r="AD36" s="110" t="str">
        <f>LEFT(Table115[[#This Row],[Barcode]],7)</f>
        <v>.</v>
      </c>
      <c r="AE36" s="3" t="s">
        <v>413</v>
      </c>
      <c r="AF36" s="108"/>
      <c r="AG36" s="114" t="s">
        <v>1636</v>
      </c>
      <c r="AH36" s="18"/>
    </row>
    <row r="37" spans="27:34" x14ac:dyDescent="0.35">
      <c r="AA37" s="48" t="str">
        <f>LEFT(Table115[[#This Row],[Location]],4)</f>
        <v>A1-3</v>
      </c>
      <c r="AB37" s="10" t="s">
        <v>1184</v>
      </c>
      <c r="AC37" s="48" t="str">
        <f>LEFT(Table115[[#This Row],[Pheno]],4)</f>
        <v>.</v>
      </c>
      <c r="AD37" s="110" t="str">
        <f>LEFT(Table115[[#This Row],[Barcode]],7)</f>
        <v>.</v>
      </c>
      <c r="AE37" s="3" t="s">
        <v>413</v>
      </c>
      <c r="AF37" s="108"/>
      <c r="AG37" s="114" t="s">
        <v>1636</v>
      </c>
      <c r="AH37" s="18"/>
    </row>
    <row r="38" spans="27:34" x14ac:dyDescent="0.35">
      <c r="AA38" s="48" t="str">
        <f>LEFT(Table115[[#This Row],[Location]],4)</f>
        <v>A1-3</v>
      </c>
      <c r="AB38" s="10" t="s">
        <v>1185</v>
      </c>
      <c r="AC38" s="48" t="str">
        <f>LEFT(Table115[[#This Row],[Pheno]],4)</f>
        <v>.</v>
      </c>
      <c r="AD38" s="110" t="str">
        <f>LEFT(Table115[[#This Row],[Barcode]],7)</f>
        <v>.</v>
      </c>
      <c r="AE38" s="3" t="s">
        <v>413</v>
      </c>
      <c r="AF38" s="108"/>
      <c r="AG38" s="114" t="s">
        <v>1636</v>
      </c>
      <c r="AH38" s="18"/>
    </row>
    <row r="39" spans="27:34" x14ac:dyDescent="0.35">
      <c r="AA39" s="48" t="str">
        <f>LEFT(Table115[[#This Row],[Location]],4)</f>
        <v>A1-3</v>
      </c>
      <c r="AB39" s="10" t="s">
        <v>1186</v>
      </c>
      <c r="AC39" s="48" t="str">
        <f>LEFT(Table115[[#This Row],[Pheno]],4)</f>
        <v>.</v>
      </c>
      <c r="AD39" s="110" t="str">
        <f>LEFT(Table115[[#This Row],[Barcode]],7)</f>
        <v>.</v>
      </c>
      <c r="AE39" s="3" t="s">
        <v>413</v>
      </c>
      <c r="AF39" s="108"/>
      <c r="AG39" s="114" t="s">
        <v>1636</v>
      </c>
      <c r="AH39" s="18"/>
    </row>
    <row r="40" spans="27:34" x14ac:dyDescent="0.35">
      <c r="AA40" s="48" t="str">
        <f>LEFT(Table115[[#This Row],[Location]],4)</f>
        <v>A1-4</v>
      </c>
      <c r="AB40" s="10" t="s">
        <v>1187</v>
      </c>
      <c r="AC40" s="48" t="str">
        <f>LEFT(Table115[[#This Row],[Pheno]],4)</f>
        <v>.</v>
      </c>
      <c r="AD40" s="110" t="str">
        <f>LEFT(Table115[[#This Row],[Barcode]],7)</f>
        <v>.</v>
      </c>
      <c r="AE40" s="3" t="s">
        <v>413</v>
      </c>
      <c r="AF40" s="108"/>
      <c r="AG40" s="114" t="s">
        <v>1636</v>
      </c>
      <c r="AH40" s="18"/>
    </row>
    <row r="41" spans="27:34" x14ac:dyDescent="0.35">
      <c r="AA41" s="48" t="str">
        <f>LEFT(Table115[[#This Row],[Location]],4)</f>
        <v>A1-4</v>
      </c>
      <c r="AB41" s="10" t="s">
        <v>1188</v>
      </c>
      <c r="AC41" s="48" t="str">
        <f>LEFT(Table115[[#This Row],[Pheno]],4)</f>
        <v>.</v>
      </c>
      <c r="AD41" s="110" t="str">
        <f>LEFT(Table115[[#This Row],[Barcode]],7)</f>
        <v>.</v>
      </c>
      <c r="AE41" s="3" t="s">
        <v>413</v>
      </c>
      <c r="AF41" s="108"/>
      <c r="AG41" s="114" t="s">
        <v>1636</v>
      </c>
      <c r="AH41" s="18"/>
    </row>
    <row r="42" spans="27:34" x14ac:dyDescent="0.35">
      <c r="AA42" s="48" t="str">
        <f>LEFT(Table115[[#This Row],[Location]],4)</f>
        <v>A1-4</v>
      </c>
      <c r="AB42" s="10" t="s">
        <v>1189</v>
      </c>
      <c r="AC42" s="48" t="str">
        <f>LEFT(Table115[[#This Row],[Pheno]],4)</f>
        <v>.</v>
      </c>
      <c r="AD42" s="110" t="str">
        <f>LEFT(Table115[[#This Row],[Barcode]],7)</f>
        <v>.</v>
      </c>
      <c r="AE42" s="3" t="s">
        <v>413</v>
      </c>
      <c r="AF42" s="108"/>
      <c r="AG42" s="114" t="s">
        <v>1636</v>
      </c>
      <c r="AH42" s="18"/>
    </row>
    <row r="43" spans="27:34" x14ac:dyDescent="0.35">
      <c r="AA43" s="48" t="str">
        <f>LEFT(Table115[[#This Row],[Location]],4)</f>
        <v>A1-4</v>
      </c>
      <c r="AB43" s="10" t="s">
        <v>1190</v>
      </c>
      <c r="AC43" s="48" t="str">
        <f>LEFT(Table115[[#This Row],[Pheno]],4)</f>
        <v>.</v>
      </c>
      <c r="AD43" s="110" t="str">
        <f>LEFT(Table115[[#This Row],[Barcode]],7)</f>
        <v>.</v>
      </c>
      <c r="AE43" s="3" t="s">
        <v>413</v>
      </c>
      <c r="AF43" s="108"/>
      <c r="AG43" s="114" t="s">
        <v>1636</v>
      </c>
      <c r="AH43" s="18"/>
    </row>
    <row r="44" spans="27:34" x14ac:dyDescent="0.35">
      <c r="AA44" s="48" t="str">
        <f>LEFT(Table115[[#This Row],[Location]],4)</f>
        <v>A1-5</v>
      </c>
      <c r="AB44" s="10" t="s">
        <v>1191</v>
      </c>
      <c r="AC44" s="48" t="str">
        <f>LEFT(Table115[[#This Row],[Pheno]],4)</f>
        <v>.</v>
      </c>
      <c r="AD44" s="110" t="str">
        <f>LEFT(Table115[[#This Row],[Barcode]],7)</f>
        <v>.</v>
      </c>
      <c r="AE44" s="3" t="s">
        <v>413</v>
      </c>
      <c r="AF44" s="108"/>
      <c r="AG44" s="114" t="s">
        <v>1636</v>
      </c>
      <c r="AH44" s="18"/>
    </row>
    <row r="45" spans="27:34" x14ac:dyDescent="0.35">
      <c r="AA45" s="48" t="str">
        <f>LEFT(Table115[[#This Row],[Location]],4)</f>
        <v>A1-5</v>
      </c>
      <c r="AB45" s="10" t="s">
        <v>1192</v>
      </c>
      <c r="AC45" s="48" t="str">
        <f>LEFT(Table115[[#This Row],[Pheno]],4)</f>
        <v>.</v>
      </c>
      <c r="AD45" s="110" t="str">
        <f>LEFT(Table115[[#This Row],[Barcode]],7)</f>
        <v>.</v>
      </c>
      <c r="AE45" s="3" t="s">
        <v>413</v>
      </c>
      <c r="AF45" s="108"/>
      <c r="AG45" s="114" t="s">
        <v>1636</v>
      </c>
      <c r="AH45" s="18"/>
    </row>
    <row r="46" spans="27:34" x14ac:dyDescent="0.35">
      <c r="AA46" s="48" t="str">
        <f>LEFT(Table115[[#This Row],[Location]],4)</f>
        <v>A1-5</v>
      </c>
      <c r="AB46" s="10" t="s">
        <v>1193</v>
      </c>
      <c r="AC46" s="48" t="str">
        <f>LEFT(Table115[[#This Row],[Pheno]],4)</f>
        <v>.</v>
      </c>
      <c r="AD46" s="110" t="str">
        <f>LEFT(Table115[[#This Row],[Barcode]],7)</f>
        <v>.</v>
      </c>
      <c r="AE46" s="3" t="s">
        <v>413</v>
      </c>
      <c r="AF46" s="108"/>
      <c r="AG46" s="114" t="s">
        <v>1636</v>
      </c>
      <c r="AH46" s="18"/>
    </row>
    <row r="47" spans="27:34" x14ac:dyDescent="0.35">
      <c r="AA47" s="48" t="str">
        <f>LEFT(Table115[[#This Row],[Location]],4)</f>
        <v>A1-5</v>
      </c>
      <c r="AB47" s="10" t="s">
        <v>1194</v>
      </c>
      <c r="AC47" s="48" t="str">
        <f>LEFT(Table115[[#This Row],[Pheno]],4)</f>
        <v>.</v>
      </c>
      <c r="AD47" s="110" t="str">
        <f>LEFT(Table115[[#This Row],[Barcode]],7)</f>
        <v>.</v>
      </c>
      <c r="AE47" s="3" t="s">
        <v>413</v>
      </c>
      <c r="AF47" s="108"/>
      <c r="AG47" s="114" t="s">
        <v>1636</v>
      </c>
      <c r="AH47" s="18"/>
    </row>
    <row r="48" spans="27:34" x14ac:dyDescent="0.35">
      <c r="AA48" s="48" t="str">
        <f>LEFT(Table115[[#This Row],[Location]],4)</f>
        <v>A1-6</v>
      </c>
      <c r="AB48" s="10" t="s">
        <v>1195</v>
      </c>
      <c r="AC48" s="48" t="str">
        <f>LEFT(Table115[[#This Row],[Pheno]],4)</f>
        <v>.</v>
      </c>
      <c r="AD48" s="110" t="str">
        <f>LEFT(Table115[[#This Row],[Barcode]],7)</f>
        <v>.</v>
      </c>
      <c r="AE48" s="3" t="s">
        <v>413</v>
      </c>
      <c r="AF48" s="108"/>
      <c r="AG48" s="114" t="s">
        <v>1636</v>
      </c>
      <c r="AH48" s="18"/>
    </row>
    <row r="49" spans="27:34" x14ac:dyDescent="0.35">
      <c r="AA49" s="48" t="str">
        <f>LEFT(Table115[[#This Row],[Location]],4)</f>
        <v>A1-6</v>
      </c>
      <c r="AB49" s="10" t="s">
        <v>1196</v>
      </c>
      <c r="AC49" s="48" t="str">
        <f>LEFT(Table115[[#This Row],[Pheno]],4)</f>
        <v>.</v>
      </c>
      <c r="AD49" s="110" t="str">
        <f>LEFT(Table115[[#This Row],[Barcode]],7)</f>
        <v>.</v>
      </c>
      <c r="AE49" s="3" t="s">
        <v>413</v>
      </c>
      <c r="AF49" s="108"/>
      <c r="AG49" s="114" t="s">
        <v>1636</v>
      </c>
      <c r="AH49" s="18"/>
    </row>
    <row r="50" spans="27:34" x14ac:dyDescent="0.35">
      <c r="AA50" s="48" t="str">
        <f>LEFT(Table115[[#This Row],[Location]],4)</f>
        <v>A1-6</v>
      </c>
      <c r="AB50" s="10" t="s">
        <v>1197</v>
      </c>
      <c r="AC50" s="48" t="str">
        <f>LEFT(Table115[[#This Row],[Pheno]],4)</f>
        <v>.</v>
      </c>
      <c r="AD50" s="110" t="str">
        <f>LEFT(Table115[[#This Row],[Barcode]],7)</f>
        <v>.</v>
      </c>
      <c r="AE50" s="3" t="s">
        <v>413</v>
      </c>
      <c r="AF50" s="108"/>
      <c r="AG50" s="114" t="s">
        <v>1636</v>
      </c>
      <c r="AH50" s="18"/>
    </row>
    <row r="51" spans="27:34" x14ac:dyDescent="0.35">
      <c r="AA51" s="48" t="str">
        <f>LEFT(Table115[[#This Row],[Location]],4)</f>
        <v>A1-6</v>
      </c>
      <c r="AB51" s="10" t="s">
        <v>1198</v>
      </c>
      <c r="AC51" s="48" t="str">
        <f>LEFT(Table115[[#This Row],[Pheno]],4)</f>
        <v>.</v>
      </c>
      <c r="AD51" s="110" t="str">
        <f>LEFT(Table115[[#This Row],[Barcode]],7)</f>
        <v>.</v>
      </c>
      <c r="AE51" s="3" t="s">
        <v>413</v>
      </c>
      <c r="AF51" s="108"/>
      <c r="AG51" s="114" t="s">
        <v>1636</v>
      </c>
      <c r="AH51" s="18"/>
    </row>
    <row r="52" spans="27:34" x14ac:dyDescent="0.35">
      <c r="AA52" s="48" t="str">
        <f>LEFT(Table115[[#This Row],[Location]],4)</f>
        <v>A1-7</v>
      </c>
      <c r="AB52" s="10" t="s">
        <v>1199</v>
      </c>
      <c r="AC52" s="48" t="str">
        <f>LEFT(Table115[[#This Row],[Pheno]],4)</f>
        <v>.</v>
      </c>
      <c r="AD52" s="110" t="str">
        <f>LEFT(Table115[[#This Row],[Barcode]],7)</f>
        <v>.</v>
      </c>
      <c r="AE52" s="3" t="s">
        <v>413</v>
      </c>
      <c r="AF52" s="108"/>
      <c r="AG52" s="114" t="s">
        <v>1636</v>
      </c>
      <c r="AH52" s="18"/>
    </row>
    <row r="53" spans="27:34" x14ac:dyDescent="0.35">
      <c r="AA53" s="48" t="str">
        <f>LEFT(Table115[[#This Row],[Location]],4)</f>
        <v>A1-7</v>
      </c>
      <c r="AB53" s="10" t="s">
        <v>1200</v>
      </c>
      <c r="AC53" s="48" t="str">
        <f>LEFT(Table115[[#This Row],[Pheno]],4)</f>
        <v>.</v>
      </c>
      <c r="AD53" s="110" t="str">
        <f>LEFT(Table115[[#This Row],[Barcode]],7)</f>
        <v>.</v>
      </c>
      <c r="AE53" s="3" t="s">
        <v>413</v>
      </c>
      <c r="AF53" s="108"/>
      <c r="AG53" s="114" t="s">
        <v>1636</v>
      </c>
      <c r="AH53" s="18"/>
    </row>
    <row r="54" spans="27:34" x14ac:dyDescent="0.35">
      <c r="AA54" s="48" t="str">
        <f>LEFT(Table115[[#This Row],[Location]],4)</f>
        <v>A1-7</v>
      </c>
      <c r="AB54" s="10" t="s">
        <v>1201</v>
      </c>
      <c r="AC54" s="48" t="str">
        <f>LEFT(Table115[[#This Row],[Pheno]],4)</f>
        <v>.</v>
      </c>
      <c r="AD54" s="110" t="str">
        <f>LEFT(Table115[[#This Row],[Barcode]],7)</f>
        <v>.</v>
      </c>
      <c r="AE54" s="3" t="s">
        <v>413</v>
      </c>
      <c r="AF54" s="108"/>
      <c r="AG54" s="114" t="s">
        <v>1636</v>
      </c>
      <c r="AH54" s="18"/>
    </row>
    <row r="55" spans="27:34" x14ac:dyDescent="0.35">
      <c r="AA55" s="48" t="str">
        <f>LEFT(Table115[[#This Row],[Location]],4)</f>
        <v>A1-7</v>
      </c>
      <c r="AB55" s="10" t="s">
        <v>1202</v>
      </c>
      <c r="AC55" s="48" t="str">
        <f>LEFT(Table115[[#This Row],[Pheno]],4)</f>
        <v>.</v>
      </c>
      <c r="AD55" s="110" t="str">
        <f>LEFT(Table115[[#This Row],[Barcode]],7)</f>
        <v>.</v>
      </c>
      <c r="AE55" s="3" t="s">
        <v>413</v>
      </c>
      <c r="AF55" s="108"/>
      <c r="AG55" s="114" t="s">
        <v>1636</v>
      </c>
      <c r="AH55" s="18"/>
    </row>
    <row r="56" spans="27:34" x14ac:dyDescent="0.35">
      <c r="AA56" s="48" t="str">
        <f>LEFT(Table115[[#This Row],[Location]],4)</f>
        <v>A2-1</v>
      </c>
      <c r="AB56" s="10" t="s">
        <v>1203</v>
      </c>
      <c r="AC56" s="48" t="str">
        <f>LEFT(Table115[[#This Row],[Pheno]],4)</f>
        <v>.</v>
      </c>
      <c r="AD56" s="110" t="str">
        <f>LEFT(Table115[[#This Row],[Barcode]],7)</f>
        <v>.</v>
      </c>
      <c r="AE56" s="3" t="s">
        <v>413</v>
      </c>
      <c r="AF56" s="108"/>
      <c r="AG56" s="114" t="s">
        <v>1636</v>
      </c>
      <c r="AH56" s="18"/>
    </row>
    <row r="57" spans="27:34" x14ac:dyDescent="0.35">
      <c r="AA57" s="48" t="str">
        <f>LEFT(Table115[[#This Row],[Location]],4)</f>
        <v>A2-1</v>
      </c>
      <c r="AB57" s="10" t="s">
        <v>1204</v>
      </c>
      <c r="AC57" s="48" t="str">
        <f>LEFT(Table115[[#This Row],[Pheno]],4)</f>
        <v>.</v>
      </c>
      <c r="AD57" s="110" t="str">
        <f>LEFT(Table115[[#This Row],[Barcode]],7)</f>
        <v>.</v>
      </c>
      <c r="AE57" s="3" t="s">
        <v>413</v>
      </c>
      <c r="AF57" s="108"/>
      <c r="AG57" s="114" t="s">
        <v>1636</v>
      </c>
      <c r="AH57" s="18"/>
    </row>
    <row r="58" spans="27:34" x14ac:dyDescent="0.35">
      <c r="AA58" s="48" t="str">
        <f>LEFT(Table115[[#This Row],[Location]],4)</f>
        <v>A2-1</v>
      </c>
      <c r="AB58" s="10" t="s">
        <v>1205</v>
      </c>
      <c r="AC58" s="48" t="str">
        <f>LEFT(Table115[[#This Row],[Pheno]],4)</f>
        <v>.</v>
      </c>
      <c r="AD58" s="110" t="str">
        <f>LEFT(Table115[[#This Row],[Barcode]],7)</f>
        <v>.</v>
      </c>
      <c r="AE58" s="3" t="s">
        <v>413</v>
      </c>
      <c r="AF58" s="108"/>
      <c r="AG58" s="114" t="s">
        <v>1636</v>
      </c>
      <c r="AH58" s="18"/>
    </row>
    <row r="59" spans="27:34" x14ac:dyDescent="0.35">
      <c r="AA59" s="48" t="str">
        <f>LEFT(Table115[[#This Row],[Location]],4)</f>
        <v>A2-1</v>
      </c>
      <c r="AB59" s="10" t="s">
        <v>1206</v>
      </c>
      <c r="AC59" s="48" t="str">
        <f>LEFT(Table115[[#This Row],[Pheno]],4)</f>
        <v>.</v>
      </c>
      <c r="AD59" s="110" t="str">
        <f>LEFT(Table115[[#This Row],[Barcode]],7)</f>
        <v>.</v>
      </c>
      <c r="AE59" s="3" t="s">
        <v>413</v>
      </c>
      <c r="AF59" s="108"/>
      <c r="AG59" s="114" t="s">
        <v>1636</v>
      </c>
      <c r="AH59" s="18"/>
    </row>
    <row r="60" spans="27:34" x14ac:dyDescent="0.35">
      <c r="AA60" s="48" t="str">
        <f>LEFT(Table115[[#This Row],[Location]],4)</f>
        <v>A2-2</v>
      </c>
      <c r="AB60" s="10" t="s">
        <v>1207</v>
      </c>
      <c r="AC60" s="48" t="str">
        <f>LEFT(Table115[[#This Row],[Pheno]],4)</f>
        <v>.</v>
      </c>
      <c r="AD60" s="110" t="str">
        <f>LEFT(Table115[[#This Row],[Barcode]],7)</f>
        <v>.</v>
      </c>
      <c r="AE60" s="3" t="s">
        <v>413</v>
      </c>
      <c r="AF60" s="108"/>
      <c r="AG60" s="114" t="s">
        <v>1636</v>
      </c>
      <c r="AH60" s="18"/>
    </row>
    <row r="61" spans="27:34" x14ac:dyDescent="0.35">
      <c r="AA61" s="48" t="str">
        <f>LEFT(Table115[[#This Row],[Location]],4)</f>
        <v>A2-2</v>
      </c>
      <c r="AB61" s="10" t="s">
        <v>1208</v>
      </c>
      <c r="AC61" s="48" t="str">
        <f>LEFT(Table115[[#This Row],[Pheno]],4)</f>
        <v>.</v>
      </c>
      <c r="AD61" s="110" t="str">
        <f>LEFT(Table115[[#This Row],[Barcode]],7)</f>
        <v>.</v>
      </c>
      <c r="AE61" s="3" t="s">
        <v>413</v>
      </c>
      <c r="AF61" s="108"/>
      <c r="AG61" s="114" t="s">
        <v>1636</v>
      </c>
      <c r="AH61" s="18"/>
    </row>
    <row r="62" spans="27:34" x14ac:dyDescent="0.35">
      <c r="AA62" s="48" t="str">
        <f>LEFT(Table115[[#This Row],[Location]],4)</f>
        <v>A2-2</v>
      </c>
      <c r="AB62" s="10" t="s">
        <v>1209</v>
      </c>
      <c r="AC62" s="48" t="str">
        <f>LEFT(Table115[[#This Row],[Pheno]],4)</f>
        <v>.</v>
      </c>
      <c r="AD62" s="110" t="str">
        <f>LEFT(Table115[[#This Row],[Barcode]],7)</f>
        <v>.</v>
      </c>
      <c r="AE62" s="3" t="s">
        <v>413</v>
      </c>
      <c r="AF62" s="108"/>
      <c r="AG62" s="114" t="s">
        <v>1636</v>
      </c>
      <c r="AH62" s="18"/>
    </row>
    <row r="63" spans="27:34" x14ac:dyDescent="0.35">
      <c r="AA63" s="48" t="str">
        <f>LEFT(Table115[[#This Row],[Location]],4)</f>
        <v>A2-2</v>
      </c>
      <c r="AB63" s="10" t="s">
        <v>1210</v>
      </c>
      <c r="AC63" s="48" t="str">
        <f>LEFT(Table115[[#This Row],[Pheno]],4)</f>
        <v>.</v>
      </c>
      <c r="AD63" s="110" t="str">
        <f>LEFT(Table115[[#This Row],[Barcode]],7)</f>
        <v>.</v>
      </c>
      <c r="AE63" s="3" t="s">
        <v>413</v>
      </c>
      <c r="AF63" s="108"/>
      <c r="AG63" s="114" t="s">
        <v>1636</v>
      </c>
      <c r="AH63" s="18"/>
    </row>
    <row r="64" spans="27:34" x14ac:dyDescent="0.35">
      <c r="AA64" s="48" t="str">
        <f>LEFT(Table115[[#This Row],[Location]],4)</f>
        <v>A2-3</v>
      </c>
      <c r="AB64" s="10" t="s">
        <v>1211</v>
      </c>
      <c r="AC64" s="48" t="str">
        <f>LEFT(Table115[[#This Row],[Pheno]],4)</f>
        <v>.</v>
      </c>
      <c r="AD64" s="110" t="str">
        <f>LEFT(Table115[[#This Row],[Barcode]],7)</f>
        <v>.</v>
      </c>
      <c r="AE64" s="3" t="s">
        <v>413</v>
      </c>
      <c r="AF64" s="108"/>
      <c r="AG64" s="114" t="s">
        <v>1636</v>
      </c>
      <c r="AH64" s="18"/>
    </row>
    <row r="65" spans="27:34" x14ac:dyDescent="0.35">
      <c r="AA65" s="48" t="str">
        <f>LEFT(Table115[[#This Row],[Location]],4)</f>
        <v>A2-3</v>
      </c>
      <c r="AB65" s="10" t="s">
        <v>1212</v>
      </c>
      <c r="AC65" s="48" t="str">
        <f>LEFT(Table115[[#This Row],[Pheno]],4)</f>
        <v>.</v>
      </c>
      <c r="AD65" s="110" t="str">
        <f>LEFT(Table115[[#This Row],[Barcode]],7)</f>
        <v>.</v>
      </c>
      <c r="AE65" s="3" t="s">
        <v>413</v>
      </c>
      <c r="AF65" s="108"/>
      <c r="AG65" s="114" t="s">
        <v>1636</v>
      </c>
      <c r="AH65" s="18"/>
    </row>
    <row r="66" spans="27:34" x14ac:dyDescent="0.35">
      <c r="AA66" s="48" t="str">
        <f>LEFT(Table115[[#This Row],[Location]],4)</f>
        <v>A2-3</v>
      </c>
      <c r="AB66" s="10" t="s">
        <v>1213</v>
      </c>
      <c r="AC66" s="48" t="str">
        <f>LEFT(Table115[[#This Row],[Pheno]],4)</f>
        <v>.</v>
      </c>
      <c r="AD66" s="110" t="str">
        <f>LEFT(Table115[[#This Row],[Barcode]],7)</f>
        <v>.</v>
      </c>
      <c r="AE66" s="3" t="s">
        <v>413</v>
      </c>
      <c r="AF66" s="108"/>
      <c r="AG66" s="114" t="s">
        <v>1636</v>
      </c>
      <c r="AH66" s="18"/>
    </row>
    <row r="67" spans="27:34" x14ac:dyDescent="0.35">
      <c r="AA67" s="48" t="str">
        <f>LEFT(Table115[[#This Row],[Location]],4)</f>
        <v>A2-3</v>
      </c>
      <c r="AB67" s="10" t="s">
        <v>1214</v>
      </c>
      <c r="AC67" s="48" t="str">
        <f>LEFT(Table115[[#This Row],[Pheno]],4)</f>
        <v>.</v>
      </c>
      <c r="AD67" s="110" t="str">
        <f>LEFT(Table115[[#This Row],[Barcode]],7)</f>
        <v>.</v>
      </c>
      <c r="AE67" s="3" t="s">
        <v>413</v>
      </c>
      <c r="AF67" s="108"/>
      <c r="AG67" s="114" t="s">
        <v>1636</v>
      </c>
      <c r="AH67" s="18"/>
    </row>
    <row r="68" spans="27:34" x14ac:dyDescent="0.35">
      <c r="AA68" s="48" t="str">
        <f>LEFT(Table115[[#This Row],[Location]],4)</f>
        <v>A2-4</v>
      </c>
      <c r="AB68" s="10" t="s">
        <v>1215</v>
      </c>
      <c r="AC68" s="48" t="str">
        <f>LEFT(Table115[[#This Row],[Pheno]],4)</f>
        <v>.</v>
      </c>
      <c r="AD68" s="110" t="str">
        <f>LEFT(Table115[[#This Row],[Barcode]],7)</f>
        <v>.</v>
      </c>
      <c r="AE68" s="3" t="s">
        <v>413</v>
      </c>
      <c r="AF68" s="108"/>
      <c r="AG68" s="114" t="s">
        <v>1636</v>
      </c>
      <c r="AH68" s="18"/>
    </row>
    <row r="69" spans="27:34" x14ac:dyDescent="0.35">
      <c r="AA69" s="48" t="str">
        <f>LEFT(Table115[[#This Row],[Location]],4)</f>
        <v>A2-4</v>
      </c>
      <c r="AB69" s="10" t="s">
        <v>1216</v>
      </c>
      <c r="AC69" s="48" t="str">
        <f>LEFT(Table115[[#This Row],[Pheno]],4)</f>
        <v>.</v>
      </c>
      <c r="AD69" s="110" t="str">
        <f>LEFT(Table115[[#This Row],[Barcode]],7)</f>
        <v>.</v>
      </c>
      <c r="AE69" s="3" t="s">
        <v>413</v>
      </c>
      <c r="AF69" s="108"/>
      <c r="AG69" s="114" t="s">
        <v>1636</v>
      </c>
      <c r="AH69" s="18"/>
    </row>
    <row r="70" spans="27:34" x14ac:dyDescent="0.35">
      <c r="AA70" s="48" t="str">
        <f>LEFT(Table115[[#This Row],[Location]],4)</f>
        <v>A2-4</v>
      </c>
      <c r="AB70" s="10" t="s">
        <v>1217</v>
      </c>
      <c r="AC70" s="48" t="str">
        <f>LEFT(Table115[[#This Row],[Pheno]],4)</f>
        <v>.</v>
      </c>
      <c r="AD70" s="110" t="str">
        <f>LEFT(Table115[[#This Row],[Barcode]],7)</f>
        <v>.</v>
      </c>
      <c r="AE70" s="3" t="s">
        <v>413</v>
      </c>
      <c r="AF70" s="108"/>
      <c r="AG70" s="114" t="s">
        <v>1636</v>
      </c>
      <c r="AH70" s="18"/>
    </row>
    <row r="71" spans="27:34" x14ac:dyDescent="0.35">
      <c r="AA71" s="48" t="str">
        <f>LEFT(Table115[[#This Row],[Location]],4)</f>
        <v>A2-4</v>
      </c>
      <c r="AB71" s="10" t="s">
        <v>1218</v>
      </c>
      <c r="AC71" s="48" t="str">
        <f>LEFT(Table115[[#This Row],[Pheno]],4)</f>
        <v>.</v>
      </c>
      <c r="AD71" s="110" t="str">
        <f>LEFT(Table115[[#This Row],[Barcode]],7)</f>
        <v>.</v>
      </c>
      <c r="AE71" s="3" t="s">
        <v>413</v>
      </c>
      <c r="AF71" s="108"/>
      <c r="AG71" s="114" t="s">
        <v>1636</v>
      </c>
      <c r="AH71" s="18"/>
    </row>
    <row r="72" spans="27:34" x14ac:dyDescent="0.35">
      <c r="AA72" s="48" t="str">
        <f>LEFT(Table115[[#This Row],[Location]],4)</f>
        <v>A2-5</v>
      </c>
      <c r="AB72" s="10" t="s">
        <v>1219</v>
      </c>
      <c r="AC72" s="48" t="str">
        <f>LEFT(Table115[[#This Row],[Pheno]],4)</f>
        <v>.</v>
      </c>
      <c r="AD72" s="110" t="str">
        <f>LEFT(Table115[[#This Row],[Barcode]],7)</f>
        <v>.</v>
      </c>
      <c r="AE72" s="3" t="s">
        <v>413</v>
      </c>
      <c r="AF72" s="108"/>
      <c r="AG72" s="114" t="s">
        <v>1636</v>
      </c>
      <c r="AH72" s="18"/>
    </row>
    <row r="73" spans="27:34" x14ac:dyDescent="0.35">
      <c r="AA73" s="48" t="str">
        <f>LEFT(Table115[[#This Row],[Location]],4)</f>
        <v>A2-5</v>
      </c>
      <c r="AB73" s="10" t="s">
        <v>1220</v>
      </c>
      <c r="AC73" s="48" t="str">
        <f>LEFT(Table115[[#This Row],[Pheno]],4)</f>
        <v>.</v>
      </c>
      <c r="AD73" s="110" t="str">
        <f>LEFT(Table115[[#This Row],[Barcode]],7)</f>
        <v>.</v>
      </c>
      <c r="AE73" s="3" t="s">
        <v>413</v>
      </c>
      <c r="AF73" s="108"/>
      <c r="AG73" s="114" t="s">
        <v>1636</v>
      </c>
      <c r="AH73" s="18"/>
    </row>
    <row r="74" spans="27:34" x14ac:dyDescent="0.35">
      <c r="AA74" s="48" t="str">
        <f>LEFT(Table115[[#This Row],[Location]],4)</f>
        <v>A2-5</v>
      </c>
      <c r="AB74" s="10" t="s">
        <v>1221</v>
      </c>
      <c r="AC74" s="48" t="str">
        <f>LEFT(Table115[[#This Row],[Pheno]],4)</f>
        <v>.</v>
      </c>
      <c r="AD74" s="110" t="str">
        <f>LEFT(Table115[[#This Row],[Barcode]],7)</f>
        <v>.</v>
      </c>
      <c r="AE74" s="3" t="s">
        <v>413</v>
      </c>
      <c r="AF74" s="108"/>
      <c r="AG74" s="114" t="s">
        <v>1636</v>
      </c>
      <c r="AH74" s="18"/>
    </row>
    <row r="75" spans="27:34" x14ac:dyDescent="0.35">
      <c r="AA75" s="48" t="str">
        <f>LEFT(Table115[[#This Row],[Location]],4)</f>
        <v>A2-5</v>
      </c>
      <c r="AB75" s="10" t="s">
        <v>1222</v>
      </c>
      <c r="AC75" s="48" t="str">
        <f>LEFT(Table115[[#This Row],[Pheno]],4)</f>
        <v>.</v>
      </c>
      <c r="AD75" s="110" t="str">
        <f>LEFT(Table115[[#This Row],[Barcode]],7)</f>
        <v>.</v>
      </c>
      <c r="AE75" s="3" t="s">
        <v>413</v>
      </c>
      <c r="AF75" s="108"/>
      <c r="AG75" s="114" t="s">
        <v>1636</v>
      </c>
      <c r="AH75" s="18"/>
    </row>
    <row r="76" spans="27:34" x14ac:dyDescent="0.35">
      <c r="AA76" s="48" t="str">
        <f>LEFT(Table115[[#This Row],[Location]],4)</f>
        <v>A2-6</v>
      </c>
      <c r="AB76" s="10" t="s">
        <v>1223</v>
      </c>
      <c r="AC76" s="48" t="str">
        <f>LEFT(Table115[[#This Row],[Pheno]],4)</f>
        <v>.</v>
      </c>
      <c r="AD76" s="110" t="str">
        <f>LEFT(Table115[[#This Row],[Barcode]],7)</f>
        <v>.</v>
      </c>
      <c r="AE76" s="3" t="s">
        <v>413</v>
      </c>
      <c r="AF76" s="108"/>
      <c r="AG76" s="114" t="s">
        <v>1636</v>
      </c>
      <c r="AH76" s="18"/>
    </row>
    <row r="77" spans="27:34" x14ac:dyDescent="0.35">
      <c r="AA77" s="48" t="str">
        <f>LEFT(Table115[[#This Row],[Location]],4)</f>
        <v>A2-6</v>
      </c>
      <c r="AB77" s="10" t="s">
        <v>1224</v>
      </c>
      <c r="AC77" s="48" t="str">
        <f>LEFT(Table115[[#This Row],[Pheno]],4)</f>
        <v>.</v>
      </c>
      <c r="AD77" s="110" t="str">
        <f>LEFT(Table115[[#This Row],[Barcode]],7)</f>
        <v>.</v>
      </c>
      <c r="AE77" s="3" t="s">
        <v>413</v>
      </c>
      <c r="AF77" s="108"/>
      <c r="AG77" s="114" t="s">
        <v>1636</v>
      </c>
      <c r="AH77" s="18"/>
    </row>
    <row r="78" spans="27:34" x14ac:dyDescent="0.35">
      <c r="AA78" s="48" t="str">
        <f>LEFT(Table115[[#This Row],[Location]],4)</f>
        <v>A2-6</v>
      </c>
      <c r="AB78" s="10" t="s">
        <v>1225</v>
      </c>
      <c r="AC78" s="48" t="str">
        <f>LEFT(Table115[[#This Row],[Pheno]],4)</f>
        <v>.</v>
      </c>
      <c r="AD78" s="110" t="str">
        <f>LEFT(Table115[[#This Row],[Barcode]],7)</f>
        <v>.</v>
      </c>
      <c r="AE78" s="3" t="s">
        <v>413</v>
      </c>
      <c r="AF78" s="108"/>
      <c r="AG78" s="114" t="s">
        <v>1636</v>
      </c>
      <c r="AH78" s="18"/>
    </row>
    <row r="79" spans="27:34" x14ac:dyDescent="0.35">
      <c r="AA79" s="48" t="str">
        <f>LEFT(Table115[[#This Row],[Location]],4)</f>
        <v>A2-6</v>
      </c>
      <c r="AB79" s="10" t="s">
        <v>1226</v>
      </c>
      <c r="AC79" s="48" t="str">
        <f>LEFT(Table115[[#This Row],[Pheno]],4)</f>
        <v>.</v>
      </c>
      <c r="AD79" s="110" t="str">
        <f>LEFT(Table115[[#This Row],[Barcode]],7)</f>
        <v>.</v>
      </c>
      <c r="AE79" s="3" t="s">
        <v>413</v>
      </c>
      <c r="AF79" s="108"/>
      <c r="AG79" s="114" t="s">
        <v>1636</v>
      </c>
      <c r="AH79" s="18"/>
    </row>
    <row r="80" spans="27:34" x14ac:dyDescent="0.35">
      <c r="AA80" s="48" t="str">
        <f>LEFT(Table115[[#This Row],[Location]],4)</f>
        <v>A2-7</v>
      </c>
      <c r="AB80" s="10" t="s">
        <v>1227</v>
      </c>
      <c r="AC80" s="48" t="str">
        <f>LEFT(Table115[[#This Row],[Pheno]],4)</f>
        <v>.</v>
      </c>
      <c r="AD80" s="110" t="str">
        <f>LEFT(Table115[[#This Row],[Barcode]],7)</f>
        <v>.</v>
      </c>
      <c r="AE80" s="3" t="s">
        <v>413</v>
      </c>
      <c r="AF80" s="108"/>
      <c r="AG80" s="114" t="s">
        <v>1636</v>
      </c>
      <c r="AH80" s="18"/>
    </row>
    <row r="81" spans="27:34" x14ac:dyDescent="0.35">
      <c r="AA81" s="48" t="str">
        <f>LEFT(Table115[[#This Row],[Location]],4)</f>
        <v>A2-7</v>
      </c>
      <c r="AB81" s="10" t="s">
        <v>1228</v>
      </c>
      <c r="AC81" s="48" t="str">
        <f>LEFT(Table115[[#This Row],[Pheno]],4)</f>
        <v>.</v>
      </c>
      <c r="AD81" s="110" t="str">
        <f>LEFT(Table115[[#This Row],[Barcode]],7)</f>
        <v>.</v>
      </c>
      <c r="AE81" s="3" t="s">
        <v>413</v>
      </c>
      <c r="AF81" s="108"/>
      <c r="AG81" s="114" t="s">
        <v>1636</v>
      </c>
      <c r="AH81" s="18"/>
    </row>
    <row r="82" spans="27:34" x14ac:dyDescent="0.35">
      <c r="AA82" s="48" t="str">
        <f>LEFT(Table115[[#This Row],[Location]],4)</f>
        <v>A2-7</v>
      </c>
      <c r="AB82" s="10" t="s">
        <v>1229</v>
      </c>
      <c r="AC82" s="48" t="str">
        <f>LEFT(Table115[[#This Row],[Pheno]],4)</f>
        <v>.</v>
      </c>
      <c r="AD82" s="110" t="str">
        <f>LEFT(Table115[[#This Row],[Barcode]],7)</f>
        <v>.</v>
      </c>
      <c r="AE82" s="3" t="s">
        <v>413</v>
      </c>
      <c r="AF82" s="108"/>
      <c r="AG82" s="114" t="s">
        <v>1636</v>
      </c>
      <c r="AH82" s="18"/>
    </row>
    <row r="83" spans="27:34" x14ac:dyDescent="0.35">
      <c r="AA83" s="48" t="str">
        <f>LEFT(Table115[[#This Row],[Location]],4)</f>
        <v>A2-7</v>
      </c>
      <c r="AB83" s="10" t="s">
        <v>1230</v>
      </c>
      <c r="AC83" s="48" t="str">
        <f>LEFT(Table115[[#This Row],[Pheno]],4)</f>
        <v>.</v>
      </c>
      <c r="AD83" s="110" t="str">
        <f>LEFT(Table115[[#This Row],[Barcode]],7)</f>
        <v>.</v>
      </c>
      <c r="AE83" s="3" t="s">
        <v>413</v>
      </c>
      <c r="AF83" s="108"/>
      <c r="AG83" s="114" t="s">
        <v>1636</v>
      </c>
      <c r="AH83" s="18"/>
    </row>
    <row r="84" spans="27:34" x14ac:dyDescent="0.35">
      <c r="AA84" s="48" t="str">
        <f>LEFT(Table115[[#This Row],[Location]],4)</f>
        <v>A3-1</v>
      </c>
      <c r="AB84" s="10" t="s">
        <v>1231</v>
      </c>
      <c r="AC84" s="48" t="str">
        <f>LEFT(Table115[[#This Row],[Pheno]],4)</f>
        <v>.</v>
      </c>
      <c r="AD84" s="110" t="str">
        <f>LEFT(Table115[[#This Row],[Barcode]],7)</f>
        <v>.</v>
      </c>
      <c r="AE84" s="3" t="s">
        <v>413</v>
      </c>
      <c r="AF84" s="108"/>
      <c r="AG84" s="114" t="s">
        <v>1636</v>
      </c>
      <c r="AH84" s="18"/>
    </row>
    <row r="85" spans="27:34" x14ac:dyDescent="0.35">
      <c r="AA85" s="48" t="str">
        <f>LEFT(Table115[[#This Row],[Location]],4)</f>
        <v>A3-1</v>
      </c>
      <c r="AB85" s="10" t="s">
        <v>1232</v>
      </c>
      <c r="AC85" s="48" t="str">
        <f>LEFT(Table115[[#This Row],[Pheno]],4)</f>
        <v>.</v>
      </c>
      <c r="AD85" s="110" t="str">
        <f>LEFT(Table115[[#This Row],[Barcode]],7)</f>
        <v>.</v>
      </c>
      <c r="AE85" s="3" t="s">
        <v>413</v>
      </c>
      <c r="AF85" s="108"/>
      <c r="AG85" s="114" t="s">
        <v>1636</v>
      </c>
      <c r="AH85" s="18"/>
    </row>
    <row r="86" spans="27:34" x14ac:dyDescent="0.35">
      <c r="AA86" s="48" t="str">
        <f>LEFT(Table115[[#This Row],[Location]],4)</f>
        <v>A3-1</v>
      </c>
      <c r="AB86" s="10" t="s">
        <v>1233</v>
      </c>
      <c r="AC86" s="48" t="str">
        <f>LEFT(Table115[[#This Row],[Pheno]],4)</f>
        <v>.</v>
      </c>
      <c r="AD86" s="110" t="str">
        <f>LEFT(Table115[[#This Row],[Barcode]],7)</f>
        <v>.</v>
      </c>
      <c r="AE86" s="3" t="s">
        <v>413</v>
      </c>
      <c r="AF86" s="108"/>
      <c r="AG86" s="114" t="s">
        <v>1636</v>
      </c>
      <c r="AH86" s="18"/>
    </row>
    <row r="87" spans="27:34" x14ac:dyDescent="0.35">
      <c r="AA87" s="48" t="str">
        <f>LEFT(Table115[[#This Row],[Location]],4)</f>
        <v>A3-1</v>
      </c>
      <c r="AB87" s="10" t="s">
        <v>1234</v>
      </c>
      <c r="AC87" s="48" t="str">
        <f>LEFT(Table115[[#This Row],[Pheno]],4)</f>
        <v>.</v>
      </c>
      <c r="AD87" s="110" t="str">
        <f>LEFT(Table115[[#This Row],[Barcode]],7)</f>
        <v>.</v>
      </c>
      <c r="AE87" s="3" t="s">
        <v>413</v>
      </c>
      <c r="AF87" s="108"/>
      <c r="AG87" s="114" t="s">
        <v>1636</v>
      </c>
      <c r="AH87" s="18"/>
    </row>
    <row r="88" spans="27:34" x14ac:dyDescent="0.35">
      <c r="AA88" s="48" t="str">
        <f>LEFT(Table115[[#This Row],[Location]],4)</f>
        <v>A3-2</v>
      </c>
      <c r="AB88" s="10" t="s">
        <v>1235</v>
      </c>
      <c r="AC88" s="48" t="str">
        <f>LEFT(Table115[[#This Row],[Pheno]],4)</f>
        <v>.</v>
      </c>
      <c r="AD88" s="110" t="str">
        <f>LEFT(Table115[[#This Row],[Barcode]],7)</f>
        <v>.</v>
      </c>
      <c r="AE88" s="3" t="s">
        <v>413</v>
      </c>
      <c r="AF88" s="108"/>
      <c r="AG88" s="114" t="s">
        <v>1636</v>
      </c>
      <c r="AH88" s="18"/>
    </row>
    <row r="89" spans="27:34" x14ac:dyDescent="0.35">
      <c r="AA89" s="48" t="str">
        <f>LEFT(Table115[[#This Row],[Location]],4)</f>
        <v>A3-2</v>
      </c>
      <c r="AB89" s="10" t="s">
        <v>1236</v>
      </c>
      <c r="AC89" s="48" t="str">
        <f>LEFT(Table115[[#This Row],[Pheno]],4)</f>
        <v>.</v>
      </c>
      <c r="AD89" s="110" t="str">
        <f>LEFT(Table115[[#This Row],[Barcode]],7)</f>
        <v>.</v>
      </c>
      <c r="AE89" s="3" t="s">
        <v>413</v>
      </c>
      <c r="AF89" s="108"/>
      <c r="AG89" s="114" t="s">
        <v>1636</v>
      </c>
      <c r="AH89" s="18"/>
    </row>
    <row r="90" spans="27:34" x14ac:dyDescent="0.35">
      <c r="AA90" s="48" t="str">
        <f>LEFT(Table115[[#This Row],[Location]],4)</f>
        <v>A3-2</v>
      </c>
      <c r="AB90" s="10" t="s">
        <v>1237</v>
      </c>
      <c r="AC90" s="48" t="str">
        <f>LEFT(Table115[[#This Row],[Pheno]],4)</f>
        <v>.</v>
      </c>
      <c r="AD90" s="110" t="str">
        <f>LEFT(Table115[[#This Row],[Barcode]],7)</f>
        <v>.</v>
      </c>
      <c r="AE90" s="3" t="s">
        <v>413</v>
      </c>
      <c r="AF90" s="108"/>
      <c r="AG90" s="114" t="s">
        <v>1636</v>
      </c>
      <c r="AH90" s="18"/>
    </row>
    <row r="91" spans="27:34" x14ac:dyDescent="0.35">
      <c r="AA91" s="48" t="str">
        <f>LEFT(Table115[[#This Row],[Location]],4)</f>
        <v>A3-2</v>
      </c>
      <c r="AB91" s="10" t="s">
        <v>1238</v>
      </c>
      <c r="AC91" s="48" t="str">
        <f>LEFT(Table115[[#This Row],[Pheno]],4)</f>
        <v>.</v>
      </c>
      <c r="AD91" s="110" t="str">
        <f>LEFT(Table115[[#This Row],[Barcode]],7)</f>
        <v>.</v>
      </c>
      <c r="AE91" s="3" t="s">
        <v>413</v>
      </c>
      <c r="AF91" s="108"/>
      <c r="AG91" s="114" t="s">
        <v>1636</v>
      </c>
      <c r="AH91" s="18"/>
    </row>
    <row r="92" spans="27:34" x14ac:dyDescent="0.35">
      <c r="AA92" s="48" t="str">
        <f>LEFT(Table115[[#This Row],[Location]],4)</f>
        <v>A3-3</v>
      </c>
      <c r="AB92" s="10" t="s">
        <v>1239</v>
      </c>
      <c r="AC92" s="48" t="str">
        <f>LEFT(Table115[[#This Row],[Pheno]],4)</f>
        <v>.</v>
      </c>
      <c r="AD92" s="110" t="str">
        <f>LEFT(Table115[[#This Row],[Barcode]],7)</f>
        <v>.</v>
      </c>
      <c r="AE92" s="3" t="s">
        <v>413</v>
      </c>
      <c r="AF92" s="108"/>
      <c r="AG92" s="114" t="s">
        <v>1636</v>
      </c>
      <c r="AH92" s="18"/>
    </row>
    <row r="93" spans="27:34" x14ac:dyDescent="0.35">
      <c r="AA93" s="48" t="str">
        <f>LEFT(Table115[[#This Row],[Location]],4)</f>
        <v>A3-3</v>
      </c>
      <c r="AB93" s="10" t="s">
        <v>1240</v>
      </c>
      <c r="AC93" s="48" t="str">
        <f>LEFT(Table115[[#This Row],[Pheno]],4)</f>
        <v>.</v>
      </c>
      <c r="AD93" s="110" t="str">
        <f>LEFT(Table115[[#This Row],[Barcode]],7)</f>
        <v>.</v>
      </c>
      <c r="AE93" s="3" t="s">
        <v>413</v>
      </c>
      <c r="AF93" s="108"/>
      <c r="AG93" s="114" t="s">
        <v>1636</v>
      </c>
      <c r="AH93" s="18"/>
    </row>
    <row r="94" spans="27:34" x14ac:dyDescent="0.35">
      <c r="AA94" s="48" t="str">
        <f>LEFT(Table115[[#This Row],[Location]],4)</f>
        <v>A3-3</v>
      </c>
      <c r="AB94" s="10" t="s">
        <v>1241</v>
      </c>
      <c r="AC94" s="48" t="str">
        <f>LEFT(Table115[[#This Row],[Pheno]],4)</f>
        <v>.</v>
      </c>
      <c r="AD94" s="110" t="str">
        <f>LEFT(Table115[[#This Row],[Barcode]],7)</f>
        <v>.</v>
      </c>
      <c r="AE94" s="3" t="s">
        <v>413</v>
      </c>
      <c r="AF94" s="108"/>
      <c r="AG94" s="114" t="s">
        <v>1636</v>
      </c>
      <c r="AH94" s="18"/>
    </row>
    <row r="95" spans="27:34" x14ac:dyDescent="0.35">
      <c r="AA95" s="48" t="str">
        <f>LEFT(Table115[[#This Row],[Location]],4)</f>
        <v>A3-3</v>
      </c>
      <c r="AB95" s="10" t="s">
        <v>1242</v>
      </c>
      <c r="AC95" s="48" t="str">
        <f>LEFT(Table115[[#This Row],[Pheno]],4)</f>
        <v>.</v>
      </c>
      <c r="AD95" s="110" t="str">
        <f>LEFT(Table115[[#This Row],[Barcode]],7)</f>
        <v>.</v>
      </c>
      <c r="AE95" s="3" t="s">
        <v>413</v>
      </c>
      <c r="AF95" s="108"/>
      <c r="AG95" s="114" t="s">
        <v>1636</v>
      </c>
      <c r="AH95" s="18"/>
    </row>
    <row r="96" spans="27:34" x14ac:dyDescent="0.35">
      <c r="AA96" s="48" t="str">
        <f>LEFT(Table115[[#This Row],[Location]],4)</f>
        <v>A3-4</v>
      </c>
      <c r="AB96" s="10" t="s">
        <v>1243</v>
      </c>
      <c r="AC96" s="48" t="str">
        <f>LEFT(Table115[[#This Row],[Pheno]],4)</f>
        <v>.</v>
      </c>
      <c r="AD96" s="110" t="str">
        <f>LEFT(Table115[[#This Row],[Barcode]],7)</f>
        <v>.</v>
      </c>
      <c r="AE96" s="3" t="s">
        <v>413</v>
      </c>
      <c r="AF96" s="108"/>
      <c r="AG96" s="114" t="s">
        <v>1636</v>
      </c>
      <c r="AH96" s="18"/>
    </row>
    <row r="97" spans="27:34" x14ac:dyDescent="0.35">
      <c r="AA97" s="48" t="str">
        <f>LEFT(Table115[[#This Row],[Location]],4)</f>
        <v>A3-4</v>
      </c>
      <c r="AB97" s="10" t="s">
        <v>1244</v>
      </c>
      <c r="AC97" s="48" t="str">
        <f>LEFT(Table115[[#This Row],[Pheno]],4)</f>
        <v>.</v>
      </c>
      <c r="AD97" s="110" t="str">
        <f>LEFT(Table115[[#This Row],[Barcode]],7)</f>
        <v>.</v>
      </c>
      <c r="AE97" s="3" t="s">
        <v>413</v>
      </c>
      <c r="AF97" s="108"/>
      <c r="AG97" s="114" t="s">
        <v>1636</v>
      </c>
      <c r="AH97" s="18"/>
    </row>
    <row r="98" spans="27:34" x14ac:dyDescent="0.35">
      <c r="AA98" s="48" t="str">
        <f>LEFT(Table115[[#This Row],[Location]],4)</f>
        <v>A3-4</v>
      </c>
      <c r="AB98" s="10" t="s">
        <v>1245</v>
      </c>
      <c r="AC98" s="48" t="str">
        <f>LEFT(Table115[[#This Row],[Pheno]],4)</f>
        <v>.</v>
      </c>
      <c r="AD98" s="110" t="str">
        <f>LEFT(Table115[[#This Row],[Barcode]],7)</f>
        <v>.</v>
      </c>
      <c r="AE98" s="3" t="s">
        <v>413</v>
      </c>
      <c r="AF98" s="108"/>
      <c r="AG98" s="114" t="s">
        <v>1636</v>
      </c>
      <c r="AH98" s="18"/>
    </row>
    <row r="99" spans="27:34" x14ac:dyDescent="0.35">
      <c r="AA99" s="48" t="str">
        <f>LEFT(Table115[[#This Row],[Location]],4)</f>
        <v>A3-4</v>
      </c>
      <c r="AB99" s="10" t="s">
        <v>1246</v>
      </c>
      <c r="AC99" s="48" t="str">
        <f>LEFT(Table115[[#This Row],[Pheno]],4)</f>
        <v>.</v>
      </c>
      <c r="AD99" s="110" t="str">
        <f>LEFT(Table115[[#This Row],[Barcode]],7)</f>
        <v>.</v>
      </c>
      <c r="AE99" s="3" t="s">
        <v>413</v>
      </c>
      <c r="AF99" s="108"/>
      <c r="AG99" s="114" t="s">
        <v>1636</v>
      </c>
      <c r="AH99" s="18"/>
    </row>
    <row r="100" spans="27:34" x14ac:dyDescent="0.35">
      <c r="AA100" s="48" t="str">
        <f>LEFT(Table115[[#This Row],[Location]],4)</f>
        <v>A3-5</v>
      </c>
      <c r="AB100" s="10" t="s">
        <v>1247</v>
      </c>
      <c r="AC100" s="48" t="str">
        <f>LEFT(Table115[[#This Row],[Pheno]],4)</f>
        <v>.</v>
      </c>
      <c r="AD100" s="110" t="str">
        <f>LEFT(Table115[[#This Row],[Barcode]],7)</f>
        <v>.</v>
      </c>
      <c r="AE100" s="3" t="s">
        <v>413</v>
      </c>
      <c r="AF100" s="108"/>
      <c r="AG100" s="114" t="s">
        <v>1636</v>
      </c>
      <c r="AH100" s="18"/>
    </row>
    <row r="101" spans="27:34" x14ac:dyDescent="0.35">
      <c r="AA101" s="48" t="str">
        <f>LEFT(Table115[[#This Row],[Location]],4)</f>
        <v>A3-5</v>
      </c>
      <c r="AB101" s="10" t="s">
        <v>1248</v>
      </c>
      <c r="AC101" s="48" t="str">
        <f>LEFT(Table115[[#This Row],[Pheno]],4)</f>
        <v>.</v>
      </c>
      <c r="AD101" s="110" t="str">
        <f>LEFT(Table115[[#This Row],[Barcode]],7)</f>
        <v>.</v>
      </c>
      <c r="AE101" s="3" t="s">
        <v>413</v>
      </c>
      <c r="AF101" s="108"/>
      <c r="AG101" s="114" t="s">
        <v>1636</v>
      </c>
      <c r="AH101" s="18"/>
    </row>
    <row r="102" spans="27:34" x14ac:dyDescent="0.35">
      <c r="AA102" s="48" t="str">
        <f>LEFT(Table115[[#This Row],[Location]],4)</f>
        <v>A3-5</v>
      </c>
      <c r="AB102" s="10" t="s">
        <v>1249</v>
      </c>
      <c r="AC102" s="48" t="str">
        <f>LEFT(Table115[[#This Row],[Pheno]],4)</f>
        <v>.</v>
      </c>
      <c r="AD102" s="110" t="str">
        <f>LEFT(Table115[[#This Row],[Barcode]],7)</f>
        <v>.</v>
      </c>
      <c r="AE102" s="3" t="s">
        <v>413</v>
      </c>
      <c r="AF102" s="108"/>
      <c r="AG102" s="114" t="s">
        <v>1636</v>
      </c>
      <c r="AH102" s="18"/>
    </row>
    <row r="103" spans="27:34" x14ac:dyDescent="0.35">
      <c r="AA103" s="48" t="str">
        <f>LEFT(Table115[[#This Row],[Location]],4)</f>
        <v>A3-5</v>
      </c>
      <c r="AB103" s="10" t="s">
        <v>1250</v>
      </c>
      <c r="AC103" s="48" t="str">
        <f>LEFT(Table115[[#This Row],[Pheno]],4)</f>
        <v>.</v>
      </c>
      <c r="AD103" s="110" t="str">
        <f>LEFT(Table115[[#This Row],[Barcode]],7)</f>
        <v>.</v>
      </c>
      <c r="AE103" s="3" t="s">
        <v>413</v>
      </c>
      <c r="AF103" s="108"/>
      <c r="AG103" s="114" t="s">
        <v>1636</v>
      </c>
      <c r="AH103" s="18"/>
    </row>
    <row r="104" spans="27:34" x14ac:dyDescent="0.35">
      <c r="AA104" s="48" t="str">
        <f>LEFT(Table115[[#This Row],[Location]],4)</f>
        <v>A3-6</v>
      </c>
      <c r="AB104" s="10" t="s">
        <v>1251</v>
      </c>
      <c r="AC104" s="48" t="str">
        <f>LEFT(Table115[[#This Row],[Pheno]],4)</f>
        <v>.</v>
      </c>
      <c r="AD104" s="110" t="str">
        <f>LEFT(Table115[[#This Row],[Barcode]],7)</f>
        <v>.</v>
      </c>
      <c r="AE104" s="3" t="s">
        <v>413</v>
      </c>
      <c r="AF104" s="108"/>
      <c r="AG104" s="114" t="s">
        <v>1636</v>
      </c>
      <c r="AH104" s="18"/>
    </row>
    <row r="105" spans="27:34" x14ac:dyDescent="0.35">
      <c r="AA105" s="48" t="str">
        <f>LEFT(Table115[[#This Row],[Location]],4)</f>
        <v>A3-6</v>
      </c>
      <c r="AB105" s="10" t="s">
        <v>1252</v>
      </c>
      <c r="AC105" s="48" t="str">
        <f>LEFT(Table115[[#This Row],[Pheno]],4)</f>
        <v>.</v>
      </c>
      <c r="AD105" s="110" t="str">
        <f>LEFT(Table115[[#This Row],[Barcode]],7)</f>
        <v>.</v>
      </c>
      <c r="AE105" s="3" t="s">
        <v>413</v>
      </c>
      <c r="AF105" s="108"/>
      <c r="AG105" s="114" t="s">
        <v>1636</v>
      </c>
      <c r="AH105" s="18"/>
    </row>
    <row r="106" spans="27:34" x14ac:dyDescent="0.35">
      <c r="AA106" s="48" t="str">
        <f>LEFT(Table115[[#This Row],[Location]],4)</f>
        <v>A3-6</v>
      </c>
      <c r="AB106" s="10" t="s">
        <v>1253</v>
      </c>
      <c r="AC106" s="48" t="str">
        <f>LEFT(Table115[[#This Row],[Pheno]],4)</f>
        <v>.</v>
      </c>
      <c r="AD106" s="110" t="str">
        <f>LEFT(Table115[[#This Row],[Barcode]],7)</f>
        <v>.</v>
      </c>
      <c r="AE106" s="3" t="s">
        <v>413</v>
      </c>
      <c r="AF106" s="108"/>
      <c r="AG106" s="114" t="s">
        <v>1636</v>
      </c>
      <c r="AH106" s="18"/>
    </row>
    <row r="107" spans="27:34" x14ac:dyDescent="0.35">
      <c r="AA107" s="48" t="str">
        <f>LEFT(Table115[[#This Row],[Location]],4)</f>
        <v>A3-6</v>
      </c>
      <c r="AB107" s="10" t="s">
        <v>1254</v>
      </c>
      <c r="AC107" s="48" t="str">
        <f>LEFT(Table115[[#This Row],[Pheno]],4)</f>
        <v>.</v>
      </c>
      <c r="AD107" s="110" t="str">
        <f>LEFT(Table115[[#This Row],[Barcode]],7)</f>
        <v>.</v>
      </c>
      <c r="AE107" s="3" t="s">
        <v>413</v>
      </c>
      <c r="AF107" s="108"/>
      <c r="AG107" s="114" t="s">
        <v>1636</v>
      </c>
      <c r="AH107" s="18"/>
    </row>
    <row r="108" spans="27:34" x14ac:dyDescent="0.35">
      <c r="AA108" s="48" t="str">
        <f>LEFT(Table115[[#This Row],[Location]],4)</f>
        <v>A3-7</v>
      </c>
      <c r="AB108" s="10" t="s">
        <v>1255</v>
      </c>
      <c r="AC108" s="48" t="str">
        <f>LEFT(Table115[[#This Row],[Pheno]],4)</f>
        <v>.</v>
      </c>
      <c r="AD108" s="110" t="str">
        <f>LEFT(Table115[[#This Row],[Barcode]],7)</f>
        <v>.</v>
      </c>
      <c r="AE108" s="3" t="s">
        <v>413</v>
      </c>
      <c r="AF108" s="108"/>
      <c r="AG108" s="114" t="s">
        <v>1636</v>
      </c>
      <c r="AH108" s="18"/>
    </row>
    <row r="109" spans="27:34" x14ac:dyDescent="0.35">
      <c r="AA109" s="48" t="str">
        <f>LEFT(Table115[[#This Row],[Location]],4)</f>
        <v>A3-7</v>
      </c>
      <c r="AB109" s="10" t="s">
        <v>1256</v>
      </c>
      <c r="AC109" s="48" t="str">
        <f>LEFT(Table115[[#This Row],[Pheno]],4)</f>
        <v>.</v>
      </c>
      <c r="AD109" s="110" t="str">
        <f>LEFT(Table115[[#This Row],[Barcode]],7)</f>
        <v>.</v>
      </c>
      <c r="AE109" s="3" t="s">
        <v>413</v>
      </c>
      <c r="AF109" s="108"/>
      <c r="AG109" s="114" t="s">
        <v>1636</v>
      </c>
      <c r="AH109" s="18"/>
    </row>
    <row r="110" spans="27:34" x14ac:dyDescent="0.35">
      <c r="AA110" s="48" t="str">
        <f>LEFT(Table115[[#This Row],[Location]],4)</f>
        <v>A3-7</v>
      </c>
      <c r="AB110" s="10" t="s">
        <v>1257</v>
      </c>
      <c r="AC110" s="48" t="str">
        <f>LEFT(Table115[[#This Row],[Pheno]],4)</f>
        <v>.</v>
      </c>
      <c r="AD110" s="110" t="str">
        <f>LEFT(Table115[[#This Row],[Barcode]],7)</f>
        <v>.</v>
      </c>
      <c r="AE110" s="3" t="s">
        <v>413</v>
      </c>
      <c r="AF110" s="108"/>
      <c r="AG110" s="114" t="s">
        <v>1636</v>
      </c>
      <c r="AH110" s="18"/>
    </row>
    <row r="111" spans="27:34" x14ac:dyDescent="0.35">
      <c r="AA111" s="48" t="str">
        <f>LEFT(Table115[[#This Row],[Location]],4)</f>
        <v>A3-7</v>
      </c>
      <c r="AB111" s="10" t="s">
        <v>1258</v>
      </c>
      <c r="AC111" s="48" t="str">
        <f>LEFT(Table115[[#This Row],[Pheno]],4)</f>
        <v>.</v>
      </c>
      <c r="AD111" s="110" t="str">
        <f>LEFT(Table115[[#This Row],[Barcode]],7)</f>
        <v>.</v>
      </c>
      <c r="AE111" s="3" t="s">
        <v>413</v>
      </c>
      <c r="AF111" s="108"/>
      <c r="AG111" s="114" t="s">
        <v>1636</v>
      </c>
      <c r="AH111" s="18"/>
    </row>
    <row r="112" spans="27:34" x14ac:dyDescent="0.35">
      <c r="AA112" s="10" t="str">
        <f>LEFT(Table115[[#This Row],[Location]],4)</f>
        <v>B1-1</v>
      </c>
      <c r="AB112" s="10" t="s">
        <v>133</v>
      </c>
      <c r="AC112" s="10" t="str">
        <f>LEFT(Table115[[#This Row],[Pheno]],4)</f>
        <v>GFSD</v>
      </c>
      <c r="AD112" s="111" t="str">
        <f>LEFT(Table115[[#This Row],[Barcode]],7)</f>
        <v>GFSD207</v>
      </c>
      <c r="AE112" s="3" t="s">
        <v>1716</v>
      </c>
      <c r="AF112" s="108">
        <v>21</v>
      </c>
      <c r="AG112" s="114" t="s">
        <v>2353</v>
      </c>
      <c r="AH112" s="18">
        <v>2812</v>
      </c>
    </row>
    <row r="113" spans="27:34" x14ac:dyDescent="0.35">
      <c r="AA113" s="10" t="str">
        <f>LEFT(Table115[[#This Row],[Location]],4)</f>
        <v>B1-1</v>
      </c>
      <c r="AB113" s="10" t="s">
        <v>132</v>
      </c>
      <c r="AC113" s="10" t="str">
        <f>LEFT(Table115[[#This Row],[Pheno]],4)</f>
        <v>JK99</v>
      </c>
      <c r="AD113" s="111" t="str">
        <f>LEFT(Table115[[#This Row],[Barcode]],7)</f>
        <v>JK99042</v>
      </c>
      <c r="AE113" s="3" t="s">
        <v>2257</v>
      </c>
      <c r="AF113" s="108">
        <v>28</v>
      </c>
      <c r="AG113" s="114" t="s">
        <v>2353</v>
      </c>
      <c r="AH113" s="18">
        <v>2812</v>
      </c>
    </row>
    <row r="114" spans="27:34" x14ac:dyDescent="0.35">
      <c r="AA114" s="10" t="str">
        <f>LEFT(Table115[[#This Row],[Location]],4)</f>
        <v>B1-1</v>
      </c>
      <c r="AB114" s="10" t="s">
        <v>131</v>
      </c>
      <c r="AC114" s="10" t="str">
        <f>LEFT(Table115[[#This Row],[Pheno]],4)</f>
        <v>.</v>
      </c>
      <c r="AD114" s="111" t="str">
        <f>LEFT(Table115[[#This Row],[Barcode]],7)</f>
        <v>.</v>
      </c>
      <c r="AE114" s="3" t="s">
        <v>413</v>
      </c>
      <c r="AF114" s="108"/>
      <c r="AG114" s="114" t="s">
        <v>1636</v>
      </c>
      <c r="AH114" s="18"/>
    </row>
    <row r="115" spans="27:34" x14ac:dyDescent="0.35">
      <c r="AA115" s="10" t="str">
        <f>LEFT(Table115[[#This Row],[Location]],4)</f>
        <v>B1-1</v>
      </c>
      <c r="AB115" s="10" t="s">
        <v>363</v>
      </c>
      <c r="AC115" s="10" t="str">
        <f>LEFT(Table115[[#This Row],[Pheno]],4)</f>
        <v>.</v>
      </c>
      <c r="AD115" s="111" t="str">
        <f>LEFT(Table115[[#This Row],[Barcode]],7)</f>
        <v>.</v>
      </c>
      <c r="AE115" s="3" t="s">
        <v>413</v>
      </c>
      <c r="AF115" s="104"/>
      <c r="AG115" s="114" t="s">
        <v>1636</v>
      </c>
      <c r="AH115" s="18"/>
    </row>
    <row r="116" spans="27:34" x14ac:dyDescent="0.35">
      <c r="AA116" s="10" t="str">
        <f>LEFT(Table115[[#This Row],[Location]],4)</f>
        <v>B1-2</v>
      </c>
      <c r="AB116" s="10" t="s">
        <v>136</v>
      </c>
      <c r="AC116" s="10" t="str">
        <f>LEFT(Table115[[#This Row],[Pheno]],4)</f>
        <v>BBGM</v>
      </c>
      <c r="AD116" s="111" t="str">
        <f>LEFT(Table115[[#This Row],[Barcode]],7)</f>
        <v>BBGM004</v>
      </c>
      <c r="AE116" s="3" t="s">
        <v>1896</v>
      </c>
      <c r="AF116" s="104">
        <v>7</v>
      </c>
      <c r="AG116" s="114" t="s">
        <v>2353</v>
      </c>
      <c r="AH116" s="18">
        <v>2778</v>
      </c>
    </row>
    <row r="117" spans="27:34" x14ac:dyDescent="0.35">
      <c r="AA117" s="10" t="str">
        <f>LEFT(Table115[[#This Row],[Location]],4)</f>
        <v>B1-2</v>
      </c>
      <c r="AB117" s="10" t="s">
        <v>135</v>
      </c>
      <c r="AC117" s="10" t="str">
        <f>LEFT(Table115[[#This Row],[Pheno]],4)</f>
        <v>KOIX</v>
      </c>
      <c r="AD117" s="111" t="str">
        <f>LEFT(Table115[[#This Row],[Barcode]],7)</f>
        <v>KOIX015</v>
      </c>
      <c r="AE117" s="3" t="s">
        <v>2258</v>
      </c>
      <c r="AF117" s="104">
        <v>43</v>
      </c>
      <c r="AG117" s="114" t="s">
        <v>2353</v>
      </c>
      <c r="AH117" s="18">
        <v>2778</v>
      </c>
    </row>
    <row r="118" spans="27:34" x14ac:dyDescent="0.35">
      <c r="AA118" s="10" t="str">
        <f>LEFT(Table115[[#This Row],[Location]],4)</f>
        <v>B1-2</v>
      </c>
      <c r="AB118" s="10" t="s">
        <v>134</v>
      </c>
      <c r="AC118" s="10" t="str">
        <f>LEFT(Table115[[#This Row],[Pheno]],4)</f>
        <v>.</v>
      </c>
      <c r="AD118" s="111" t="str">
        <f>LEFT(Table115[[#This Row],[Barcode]],7)</f>
        <v>.</v>
      </c>
      <c r="AE118" s="3" t="s">
        <v>413</v>
      </c>
      <c r="AF118" s="104"/>
      <c r="AG118" s="114" t="s">
        <v>1636</v>
      </c>
      <c r="AH118" s="18"/>
    </row>
    <row r="119" spans="27:34" x14ac:dyDescent="0.35">
      <c r="AA119" s="10" t="str">
        <f>LEFT(Table115[[#This Row],[Location]],4)</f>
        <v>B1-2</v>
      </c>
      <c r="AB119" s="10" t="s">
        <v>360</v>
      </c>
      <c r="AC119" s="10" t="str">
        <f>LEFT(Table115[[#This Row],[Pheno]],4)</f>
        <v>.</v>
      </c>
      <c r="AD119" s="110" t="str">
        <f>LEFT(Table115[[#This Row],[Barcode]],7)</f>
        <v>.</v>
      </c>
      <c r="AE119" s="3" t="s">
        <v>413</v>
      </c>
      <c r="AF119" s="108"/>
      <c r="AG119" s="114" t="s">
        <v>1636</v>
      </c>
      <c r="AH119" s="18"/>
    </row>
    <row r="120" spans="27:34" x14ac:dyDescent="0.35">
      <c r="AA120" s="10" t="str">
        <f>LEFT(Table115[[#This Row],[Location]],4)</f>
        <v>B1-3</v>
      </c>
      <c r="AB120" s="10" t="s">
        <v>139</v>
      </c>
      <c r="AC120" s="10" t="str">
        <f>LEFT(Table115[[#This Row],[Pheno]],4)</f>
        <v>BBGM</v>
      </c>
      <c r="AD120" s="111" t="str">
        <f>LEFT(Table115[[#This Row],[Barcode]],7)</f>
        <v>BBGM004</v>
      </c>
      <c r="AE120" s="3" t="s">
        <v>1895</v>
      </c>
      <c r="AF120" s="104">
        <v>4</v>
      </c>
      <c r="AG120" s="114" t="s">
        <v>2353</v>
      </c>
      <c r="AH120" s="18">
        <v>2818</v>
      </c>
    </row>
    <row r="121" spans="27:34" x14ac:dyDescent="0.35">
      <c r="AA121" s="10" t="str">
        <f>LEFT(Table115[[#This Row],[Location]],4)</f>
        <v>B1-3</v>
      </c>
      <c r="AB121" s="10" t="s">
        <v>138</v>
      </c>
      <c r="AC121" s="10" t="str">
        <f>LEFT(Table115[[#This Row],[Pheno]],4)</f>
        <v>GFSD</v>
      </c>
      <c r="AD121" s="111" t="str">
        <f>LEFT(Table115[[#This Row],[Barcode]],7)</f>
        <v>GFSD193</v>
      </c>
      <c r="AE121" s="3" t="s">
        <v>2259</v>
      </c>
      <c r="AF121" s="104">
        <v>8</v>
      </c>
      <c r="AG121" s="114" t="s">
        <v>2353</v>
      </c>
      <c r="AH121" s="18">
        <v>2818</v>
      </c>
    </row>
    <row r="122" spans="27:34" x14ac:dyDescent="0.35">
      <c r="AA122" s="10" t="str">
        <f>LEFT(Table115[[#This Row],[Location]],4)</f>
        <v>B1-3</v>
      </c>
      <c r="AB122" s="10" t="s">
        <v>137</v>
      </c>
      <c r="AC122" s="10" t="str">
        <f>LEFT(Table115[[#This Row],[Pheno]],4)</f>
        <v>92CK</v>
      </c>
      <c r="AD122" s="111" t="str">
        <f>LEFT(Table115[[#This Row],[Barcode]],7)</f>
        <v>92CK083</v>
      </c>
      <c r="AE122" s="3" t="s">
        <v>2063</v>
      </c>
      <c r="AF122" s="104">
        <v>20</v>
      </c>
      <c r="AG122" s="114" t="s">
        <v>2353</v>
      </c>
      <c r="AH122" s="18">
        <v>2818</v>
      </c>
    </row>
    <row r="123" spans="27:34" x14ac:dyDescent="0.35">
      <c r="AA123" s="10" t="str">
        <f>LEFT(Table115[[#This Row],[Location]],4)</f>
        <v>B1-3</v>
      </c>
      <c r="AB123" s="10" t="s">
        <v>357</v>
      </c>
      <c r="AC123" s="10" t="str">
        <f>LEFT(Table115[[#This Row],[Pheno]],4)</f>
        <v>92CK</v>
      </c>
      <c r="AD123" s="110" t="str">
        <f>LEFT(Table115[[#This Row],[Barcode]],7)</f>
        <v>92CK083</v>
      </c>
      <c r="AE123" s="3" t="s">
        <v>2089</v>
      </c>
      <c r="AF123" s="108">
        <v>17</v>
      </c>
      <c r="AG123" s="114" t="s">
        <v>2353</v>
      </c>
      <c r="AH123" s="18">
        <v>2818</v>
      </c>
    </row>
    <row r="124" spans="27:34" x14ac:dyDescent="0.35">
      <c r="AA124" s="10" t="str">
        <f>LEFT(Table115[[#This Row],[Location]],4)</f>
        <v>B1-4</v>
      </c>
      <c r="AB124" s="10" t="s">
        <v>142</v>
      </c>
      <c r="AC124" s="10" t="str">
        <f>LEFT(Table115[[#This Row],[Pheno]],4)</f>
        <v>SWTS</v>
      </c>
      <c r="AD124" s="111" t="str">
        <f>LEFT(Table115[[#This Row],[Barcode]],7)</f>
        <v>SWTS006</v>
      </c>
      <c r="AE124" s="3" t="s">
        <v>2260</v>
      </c>
      <c r="AF124" s="104">
        <v>11</v>
      </c>
      <c r="AG124" s="114" t="s">
        <v>2353</v>
      </c>
      <c r="AH124">
        <v>2776</v>
      </c>
    </row>
    <row r="125" spans="27:34" x14ac:dyDescent="0.35">
      <c r="AA125" s="10" t="str">
        <f>LEFT(Table115[[#This Row],[Location]],4)</f>
        <v>B1-4</v>
      </c>
      <c r="AB125" s="10" t="s">
        <v>141</v>
      </c>
      <c r="AC125" s="10" t="str">
        <f>LEFT(Table115[[#This Row],[Pheno]],4)</f>
        <v>SWTS</v>
      </c>
      <c r="AD125" s="111" t="str">
        <f>LEFT(Table115[[#This Row],[Barcode]],7)</f>
        <v>SWTS006</v>
      </c>
      <c r="AE125" s="3" t="s">
        <v>2261</v>
      </c>
      <c r="AF125" s="104">
        <v>27</v>
      </c>
      <c r="AG125" s="114" t="s">
        <v>2353</v>
      </c>
      <c r="AH125">
        <v>2776</v>
      </c>
    </row>
    <row r="126" spans="27:34" x14ac:dyDescent="0.35">
      <c r="AA126" s="10" t="str">
        <f>LEFT(Table115[[#This Row],[Location]],4)</f>
        <v>B1-4</v>
      </c>
      <c r="AB126" s="10" t="s">
        <v>140</v>
      </c>
      <c r="AC126" s="10" t="str">
        <f>LEFT(Table115[[#This Row],[Pheno]],4)</f>
        <v>SWTS</v>
      </c>
      <c r="AD126" s="111" t="str">
        <f>LEFT(Table115[[#This Row],[Barcode]],7)</f>
        <v>SWTS006</v>
      </c>
      <c r="AE126" s="3" t="s">
        <v>2054</v>
      </c>
      <c r="AF126" s="104">
        <v>11</v>
      </c>
      <c r="AG126" s="114" t="s">
        <v>2353</v>
      </c>
      <c r="AH126">
        <v>2776</v>
      </c>
    </row>
    <row r="127" spans="27:34" x14ac:dyDescent="0.35">
      <c r="AA127" s="10" t="str">
        <f>LEFT(Table115[[#This Row],[Location]],4)</f>
        <v>B1-4</v>
      </c>
      <c r="AB127" s="10" t="s">
        <v>354</v>
      </c>
      <c r="AC127" s="10" t="str">
        <f>LEFT(Table115[[#This Row],[Pheno]],4)</f>
        <v>.</v>
      </c>
      <c r="AD127" s="110" t="str">
        <f>LEFT(Table115[[#This Row],[Barcode]],7)</f>
        <v>.</v>
      </c>
      <c r="AE127" s="3" t="s">
        <v>413</v>
      </c>
      <c r="AF127" s="108"/>
      <c r="AG127" s="114" t="s">
        <v>1636</v>
      </c>
      <c r="AH127" s="18"/>
    </row>
    <row r="128" spans="27:34" x14ac:dyDescent="0.35">
      <c r="AA128" s="10" t="str">
        <f>LEFT(Table115[[#This Row],[Location]],4)</f>
        <v>B1-5</v>
      </c>
      <c r="AB128" s="10" t="s">
        <v>145</v>
      </c>
      <c r="AC128" s="10" t="str">
        <f>LEFT(Table115[[#This Row],[Pheno]],4)</f>
        <v>SWTS</v>
      </c>
      <c r="AD128" s="111" t="str">
        <f>LEFT(Table115[[#This Row],[Barcode]],7)</f>
        <v>SWTS006</v>
      </c>
      <c r="AE128" s="3" t="s">
        <v>2260</v>
      </c>
      <c r="AF128" s="104">
        <v>21</v>
      </c>
      <c r="AG128" s="114" t="s">
        <v>2353</v>
      </c>
      <c r="AH128" s="18">
        <v>2753</v>
      </c>
    </row>
    <row r="129" spans="27:34" x14ac:dyDescent="0.35">
      <c r="AA129" s="10" t="str">
        <f>LEFT(Table115[[#This Row],[Location]],4)</f>
        <v>B1-5</v>
      </c>
      <c r="AB129" s="10" t="s">
        <v>144</v>
      </c>
      <c r="AC129" s="10" t="str">
        <f>LEFT(Table115[[#This Row],[Pheno]],4)</f>
        <v>SWTS</v>
      </c>
      <c r="AD129" s="111" t="str">
        <f>LEFT(Table115[[#This Row],[Barcode]],7)</f>
        <v>SWTS006</v>
      </c>
      <c r="AE129" s="3" t="s">
        <v>2055</v>
      </c>
      <c r="AF129" s="104">
        <v>28</v>
      </c>
      <c r="AG129" s="114" t="s">
        <v>2353</v>
      </c>
      <c r="AH129" s="18">
        <v>2753</v>
      </c>
    </row>
    <row r="130" spans="27:34" x14ac:dyDescent="0.35">
      <c r="AA130" s="10" t="str">
        <f>LEFT(Table115[[#This Row],[Location]],4)</f>
        <v>B1-5</v>
      </c>
      <c r="AB130" s="10" t="s">
        <v>143</v>
      </c>
      <c r="AC130" s="10" t="str">
        <f>LEFT(Table115[[#This Row],[Pheno]],4)</f>
        <v>.</v>
      </c>
      <c r="AD130" s="111" t="str">
        <f>LEFT(Table115[[#This Row],[Barcode]],7)</f>
        <v>.</v>
      </c>
      <c r="AE130" s="3" t="s">
        <v>413</v>
      </c>
      <c r="AF130" s="104"/>
      <c r="AG130" s="114" t="s">
        <v>1636</v>
      </c>
      <c r="AH130" s="18"/>
    </row>
    <row r="131" spans="27:34" x14ac:dyDescent="0.35">
      <c r="AA131" s="10" t="str">
        <f>LEFT(Table115[[#This Row],[Location]],4)</f>
        <v>B1-5</v>
      </c>
      <c r="AB131" s="10" t="s">
        <v>351</v>
      </c>
      <c r="AC131" s="10" t="str">
        <f>LEFT(Table115[[#This Row],[Pheno]],4)</f>
        <v>.</v>
      </c>
      <c r="AD131" s="110" t="str">
        <f>LEFT(Table115[[#This Row],[Barcode]],7)</f>
        <v>.</v>
      </c>
      <c r="AE131" s="3" t="s">
        <v>413</v>
      </c>
      <c r="AF131" s="108"/>
      <c r="AG131" s="114" t="s">
        <v>1636</v>
      </c>
      <c r="AH131" s="18"/>
    </row>
    <row r="132" spans="27:34" x14ac:dyDescent="0.35">
      <c r="AA132" s="10" t="str">
        <f>LEFT(Table115[[#This Row],[Location]],4)</f>
        <v>B1-6</v>
      </c>
      <c r="AB132" s="10" t="s">
        <v>148</v>
      </c>
      <c r="AC132" s="10" t="str">
        <f>LEFT(Table115[[#This Row],[Pheno]],4)</f>
        <v>BBGM</v>
      </c>
      <c r="AD132" s="111" t="str">
        <f>LEFT(Table115[[#This Row],[Barcode]],7)</f>
        <v>BBGM004</v>
      </c>
      <c r="AE132" s="3" t="s">
        <v>1896</v>
      </c>
      <c r="AF132" s="104">
        <v>8</v>
      </c>
      <c r="AG132" s="114" t="s">
        <v>2353</v>
      </c>
      <c r="AH132" s="18">
        <v>2735</v>
      </c>
    </row>
    <row r="133" spans="27:34" x14ac:dyDescent="0.35">
      <c r="AA133" s="10" t="str">
        <f>LEFT(Table115[[#This Row],[Location]],4)</f>
        <v>B1-6</v>
      </c>
      <c r="AB133" s="10" t="s">
        <v>147</v>
      </c>
      <c r="AC133" s="10" t="str">
        <f>LEFT(Table115[[#This Row],[Pheno]],4)</f>
        <v>92CK</v>
      </c>
      <c r="AD133" s="111" t="str">
        <f>LEFT(Table115[[#This Row],[Barcode]],7)</f>
        <v>92CK088</v>
      </c>
      <c r="AE133" s="3" t="s">
        <v>2044</v>
      </c>
      <c r="AF133" s="104">
        <v>17</v>
      </c>
      <c r="AG133" s="114" t="s">
        <v>2353</v>
      </c>
      <c r="AH133" s="18">
        <v>2735</v>
      </c>
    </row>
    <row r="134" spans="27:34" x14ac:dyDescent="0.35">
      <c r="AA134" s="10" t="str">
        <f>LEFT(Table115[[#This Row],[Location]],4)</f>
        <v>B1-6</v>
      </c>
      <c r="AB134" s="10" t="s">
        <v>146</v>
      </c>
      <c r="AC134" s="10" t="str">
        <f>LEFT(Table115[[#This Row],[Pheno]],4)</f>
        <v>92CK</v>
      </c>
      <c r="AD134" s="111" t="str">
        <f>LEFT(Table115[[#This Row],[Barcode]],7)</f>
        <v>92CK088</v>
      </c>
      <c r="AE134" s="3" t="s">
        <v>2042</v>
      </c>
      <c r="AF134" s="104">
        <v>4</v>
      </c>
      <c r="AG134" s="114" t="s">
        <v>2353</v>
      </c>
      <c r="AH134" s="18">
        <v>2735</v>
      </c>
    </row>
    <row r="135" spans="27:34" x14ac:dyDescent="0.35">
      <c r="AA135" s="10" t="str">
        <f>LEFT(Table115[[#This Row],[Location]],4)</f>
        <v>B1-6</v>
      </c>
      <c r="AB135" s="10" t="s">
        <v>348</v>
      </c>
      <c r="AC135" s="10" t="str">
        <f>LEFT(Table115[[#This Row],[Pheno]],4)</f>
        <v>92CK</v>
      </c>
      <c r="AD135" s="110" t="str">
        <f>LEFT(Table115[[#This Row],[Barcode]],7)</f>
        <v>92CK088</v>
      </c>
      <c r="AE135" s="3" t="s">
        <v>2062</v>
      </c>
      <c r="AF135" s="108">
        <v>20</v>
      </c>
      <c r="AG135" s="114" t="s">
        <v>2353</v>
      </c>
      <c r="AH135" s="18">
        <v>2735</v>
      </c>
    </row>
    <row r="136" spans="27:34" x14ac:dyDescent="0.35">
      <c r="AA136" s="10" t="str">
        <f>LEFT(Table115[[#This Row],[Location]],4)</f>
        <v>B1-7</v>
      </c>
      <c r="AB136" s="10" t="s">
        <v>151</v>
      </c>
      <c r="AC136" s="10" t="str">
        <f>LEFT(Table115[[#This Row],[Pheno]],4)</f>
        <v>BBGM</v>
      </c>
      <c r="AD136" s="111" t="str">
        <f>LEFT(Table115[[#This Row],[Barcode]],7)</f>
        <v>BBGM004</v>
      </c>
      <c r="AE136" s="3" t="s">
        <v>1894</v>
      </c>
      <c r="AF136" s="108">
        <v>12</v>
      </c>
      <c r="AG136" s="114" t="s">
        <v>2353</v>
      </c>
      <c r="AH136" s="18">
        <v>2778</v>
      </c>
    </row>
    <row r="137" spans="27:34" x14ac:dyDescent="0.35">
      <c r="AA137" s="10" t="str">
        <f>LEFT(Table115[[#This Row],[Location]],4)</f>
        <v>B1-7</v>
      </c>
      <c r="AB137" s="10" t="s">
        <v>150</v>
      </c>
      <c r="AC137" s="10" t="str">
        <f>LEFT(Table115[[#This Row],[Pheno]],4)</f>
        <v>POTN</v>
      </c>
      <c r="AD137" s="111" t="str">
        <f>LEFT(Table115[[#This Row],[Barcode]],7)</f>
        <v>POTN017</v>
      </c>
      <c r="AE137" s="3" t="s">
        <v>1714</v>
      </c>
      <c r="AF137" s="108">
        <v>21</v>
      </c>
      <c r="AG137" s="114" t="s">
        <v>2353</v>
      </c>
      <c r="AH137" s="18">
        <v>2778</v>
      </c>
    </row>
    <row r="138" spans="27:34" x14ac:dyDescent="0.35">
      <c r="AA138" s="10" t="str">
        <f>LEFT(Table115[[#This Row],[Location]],4)</f>
        <v>B1-7</v>
      </c>
      <c r="AB138" s="10" t="s">
        <v>149</v>
      </c>
      <c r="AC138" s="10" t="str">
        <f>LEFT(Table115[[#This Row],[Pheno]],4)</f>
        <v>POTN</v>
      </c>
      <c r="AD138" s="111" t="str">
        <f>LEFT(Table115[[#This Row],[Barcode]],7)</f>
        <v>POTN017</v>
      </c>
      <c r="AE138" s="3" t="s">
        <v>1715</v>
      </c>
      <c r="AF138" s="108">
        <v>16</v>
      </c>
      <c r="AG138" s="114" t="s">
        <v>2353</v>
      </c>
      <c r="AH138" s="18">
        <v>2778</v>
      </c>
    </row>
    <row r="139" spans="27:34" x14ac:dyDescent="0.35">
      <c r="AA139" s="10" t="str">
        <f>LEFT(Table115[[#This Row],[Location]],4)</f>
        <v>B1-7</v>
      </c>
      <c r="AB139" s="10" t="s">
        <v>345</v>
      </c>
      <c r="AC139" s="10" t="str">
        <f>LEFT(Table115[[#This Row],[Pheno]],4)</f>
        <v>.</v>
      </c>
      <c r="AD139" s="110" t="str">
        <f>LEFT(Table115[[#This Row],[Barcode]],7)</f>
        <v>.</v>
      </c>
      <c r="AE139" s="3" t="s">
        <v>413</v>
      </c>
      <c r="AF139" s="108"/>
      <c r="AG139" s="114" t="s">
        <v>1636</v>
      </c>
      <c r="AH139" s="18"/>
    </row>
    <row r="140" spans="27:34" x14ac:dyDescent="0.35">
      <c r="AA140" s="10" t="str">
        <f>LEFT(Table115[[#This Row],[Location]],4)</f>
        <v>B2-1</v>
      </c>
      <c r="AB140" s="10" t="s">
        <v>154</v>
      </c>
      <c r="AC140" s="10" t="str">
        <f>LEFT(Table115[[#This Row],[Pheno]],4)</f>
        <v>GFSD</v>
      </c>
      <c r="AD140" s="111" t="str">
        <f>LEFT(Table115[[#This Row],[Barcode]],7)</f>
        <v>GFSD193</v>
      </c>
      <c r="AE140" s="3" t="s">
        <v>2259</v>
      </c>
      <c r="AF140" s="108">
        <v>20</v>
      </c>
      <c r="AG140" s="114" t="s">
        <v>2353</v>
      </c>
      <c r="AH140" s="18">
        <v>2758</v>
      </c>
    </row>
    <row r="141" spans="27:34" x14ac:dyDescent="0.35">
      <c r="AA141" s="10" t="str">
        <f>LEFT(Table115[[#This Row],[Location]],4)</f>
        <v>B2-1</v>
      </c>
      <c r="AB141" s="10" t="s">
        <v>153</v>
      </c>
      <c r="AC141" s="10" t="str">
        <f>LEFT(Table115[[#This Row],[Pheno]],4)</f>
        <v>NYFL</v>
      </c>
      <c r="AD141" s="111" t="str">
        <f>LEFT(Table115[[#This Row],[Barcode]],7)</f>
        <v>NYFL014</v>
      </c>
      <c r="AE141" s="3" t="s">
        <v>2053</v>
      </c>
      <c r="AF141" s="108">
        <v>22</v>
      </c>
      <c r="AG141" s="114" t="s">
        <v>2353</v>
      </c>
      <c r="AH141" s="18">
        <v>2758</v>
      </c>
    </row>
    <row r="142" spans="27:34" x14ac:dyDescent="0.35">
      <c r="AA142" s="10" t="str">
        <f>LEFT(Table115[[#This Row],[Location]],4)</f>
        <v>B2-1</v>
      </c>
      <c r="AB142" s="10" t="s">
        <v>152</v>
      </c>
      <c r="AC142" s="10" t="str">
        <f>LEFT(Table115[[#This Row],[Pheno]],4)</f>
        <v>SWTS</v>
      </c>
      <c r="AD142" s="111" t="str">
        <f>LEFT(Table115[[#This Row],[Barcode]],7)</f>
        <v>SWTS006</v>
      </c>
      <c r="AE142" s="3" t="s">
        <v>2260</v>
      </c>
      <c r="AF142" s="108">
        <v>7</v>
      </c>
      <c r="AG142" s="114" t="s">
        <v>2353</v>
      </c>
      <c r="AH142" s="18">
        <v>2758</v>
      </c>
    </row>
    <row r="143" spans="27:34" x14ac:dyDescent="0.35">
      <c r="AA143" s="10" t="str">
        <f>LEFT(Table115[[#This Row],[Location]],4)</f>
        <v>B2-1</v>
      </c>
      <c r="AB143" s="10" t="s">
        <v>384</v>
      </c>
      <c r="AC143" s="10" t="str">
        <f>LEFT(Table115[[#This Row],[Pheno]],4)</f>
        <v>.</v>
      </c>
      <c r="AD143" s="110" t="str">
        <f>LEFT(Table115[[#This Row],[Barcode]],7)</f>
        <v>.</v>
      </c>
      <c r="AE143" s="3" t="s">
        <v>413</v>
      </c>
      <c r="AF143" s="108"/>
      <c r="AG143" s="114" t="s">
        <v>1636</v>
      </c>
      <c r="AH143" s="18"/>
    </row>
    <row r="144" spans="27:34" x14ac:dyDescent="0.35">
      <c r="AA144" s="10" t="str">
        <f>LEFT(Table115[[#This Row],[Location]],4)</f>
        <v>B2-2</v>
      </c>
      <c r="AB144" s="10" t="s">
        <v>157</v>
      </c>
      <c r="AC144" s="10" t="str">
        <f>LEFT(Table115[[#This Row],[Pheno]],4)</f>
        <v>LDOS</v>
      </c>
      <c r="AD144" s="111" t="str">
        <f>LEFT(Table115[[#This Row],[Barcode]],7)</f>
        <v>LDOS049</v>
      </c>
      <c r="AE144" s="3" t="s">
        <v>2262</v>
      </c>
      <c r="AF144" s="108">
        <v>8</v>
      </c>
      <c r="AG144" s="114" t="s">
        <v>2353</v>
      </c>
      <c r="AH144" s="18">
        <v>2776</v>
      </c>
    </row>
    <row r="145" spans="27:34" x14ac:dyDescent="0.35">
      <c r="AA145" s="10" t="str">
        <f>LEFT(Table115[[#This Row],[Location]],4)</f>
        <v>B2-2</v>
      </c>
      <c r="AB145" s="10" t="s">
        <v>156</v>
      </c>
      <c r="AC145" s="10" t="str">
        <f>LEFT(Table115[[#This Row],[Pheno]],4)</f>
        <v>KOKO</v>
      </c>
      <c r="AD145" s="111" t="str">
        <f>LEFT(Table115[[#This Row],[Barcode]],7)</f>
        <v>KOKO011</v>
      </c>
      <c r="AE145" s="3" t="s">
        <v>2263</v>
      </c>
      <c r="AF145" s="108">
        <v>41</v>
      </c>
      <c r="AG145" s="114" t="s">
        <v>2353</v>
      </c>
      <c r="AH145" s="18">
        <v>2776</v>
      </c>
    </row>
    <row r="146" spans="27:34" x14ac:dyDescent="0.35">
      <c r="AA146" s="10" t="str">
        <f>LEFT(Table115[[#This Row],[Location]],4)</f>
        <v>B2-2</v>
      </c>
      <c r="AB146" s="10" t="s">
        <v>155</v>
      </c>
      <c r="AC146" s="10" t="str">
        <f>LEFT(Table115[[#This Row],[Pheno]],4)</f>
        <v>.</v>
      </c>
      <c r="AD146" s="111" t="str">
        <f>LEFT(Table115[[#This Row],[Barcode]],7)</f>
        <v>.</v>
      </c>
      <c r="AE146" s="3" t="s">
        <v>413</v>
      </c>
      <c r="AF146" s="108"/>
      <c r="AG146" s="114" t="s">
        <v>1636</v>
      </c>
      <c r="AH146" s="18"/>
    </row>
    <row r="147" spans="27:34" x14ac:dyDescent="0.35">
      <c r="AA147" s="10" t="str">
        <f>LEFT(Table115[[#This Row],[Location]],4)</f>
        <v>B2-2</v>
      </c>
      <c r="AB147" s="10" t="s">
        <v>381</v>
      </c>
      <c r="AC147" s="10" t="str">
        <f>LEFT(Table115[[#This Row],[Pheno]],4)</f>
        <v>.</v>
      </c>
      <c r="AD147" s="110" t="str">
        <f>LEFT(Table115[[#This Row],[Barcode]],7)</f>
        <v>.</v>
      </c>
      <c r="AE147" s="3" t="s">
        <v>413</v>
      </c>
      <c r="AF147" s="108"/>
      <c r="AG147" s="114" t="s">
        <v>1636</v>
      </c>
      <c r="AH147" s="18"/>
    </row>
    <row r="148" spans="27:34" x14ac:dyDescent="0.35">
      <c r="AA148" s="10" t="str">
        <f>LEFT(Table115[[#This Row],[Location]],4)</f>
        <v>B2-3</v>
      </c>
      <c r="AB148" s="10" t="s">
        <v>160</v>
      </c>
      <c r="AC148" s="10" t="str">
        <f>LEFT(Table115[[#This Row],[Pheno]],4)</f>
        <v>LDOS</v>
      </c>
      <c r="AD148" s="111" t="str">
        <f>LEFT(Table115[[#This Row],[Barcode]],7)</f>
        <v>LDOS049</v>
      </c>
      <c r="AE148" s="3" t="s">
        <v>2262</v>
      </c>
      <c r="AF148" s="108">
        <v>16</v>
      </c>
      <c r="AG148" s="114" t="s">
        <v>2353</v>
      </c>
      <c r="AH148" s="18">
        <v>2795</v>
      </c>
    </row>
    <row r="149" spans="27:34" x14ac:dyDescent="0.35">
      <c r="AA149" s="10" t="str">
        <f>LEFT(Table115[[#This Row],[Location]],4)</f>
        <v>B2-3</v>
      </c>
      <c r="AB149" s="10" t="s">
        <v>159</v>
      </c>
      <c r="AC149" s="10" t="str">
        <f>LEFT(Table115[[#This Row],[Pheno]],4)</f>
        <v>LDOS</v>
      </c>
      <c r="AD149" s="111" t="str">
        <f>LEFT(Table115[[#This Row],[Barcode]],7)</f>
        <v>LDOS049</v>
      </c>
      <c r="AE149" s="3" t="s">
        <v>2264</v>
      </c>
      <c r="AF149" s="108">
        <v>33</v>
      </c>
      <c r="AG149" s="114" t="s">
        <v>2353</v>
      </c>
      <c r="AH149" s="18">
        <v>2795</v>
      </c>
    </row>
    <row r="150" spans="27:34" x14ac:dyDescent="0.35">
      <c r="AA150" s="10" t="str">
        <f>LEFT(Table115[[#This Row],[Location]],4)</f>
        <v>B2-3</v>
      </c>
      <c r="AB150" s="10" t="s">
        <v>158</v>
      </c>
      <c r="AC150" s="10" t="str">
        <f>LEFT(Table115[[#This Row],[Pheno]],4)</f>
        <v>.</v>
      </c>
      <c r="AD150" s="111" t="str">
        <f>LEFT(Table115[[#This Row],[Barcode]],7)</f>
        <v>.</v>
      </c>
      <c r="AE150" s="3" t="s">
        <v>413</v>
      </c>
      <c r="AF150" s="108"/>
      <c r="AG150" s="114" t="s">
        <v>1636</v>
      </c>
      <c r="AH150" s="18"/>
    </row>
    <row r="151" spans="27:34" x14ac:dyDescent="0.35">
      <c r="AA151" s="10" t="str">
        <f>LEFT(Table115[[#This Row],[Location]],4)</f>
        <v>B2-3</v>
      </c>
      <c r="AB151" s="10" t="s">
        <v>378</v>
      </c>
      <c r="AC151" s="10" t="str">
        <f>LEFT(Table115[[#This Row],[Pheno]],4)</f>
        <v>.</v>
      </c>
      <c r="AD151" s="110" t="str">
        <f>LEFT(Table115[[#This Row],[Barcode]],7)</f>
        <v>.</v>
      </c>
      <c r="AE151" s="3" t="s">
        <v>413</v>
      </c>
      <c r="AF151" s="108"/>
      <c r="AG151" s="114" t="s">
        <v>1636</v>
      </c>
      <c r="AH151" s="18"/>
    </row>
    <row r="152" spans="27:34" x14ac:dyDescent="0.35">
      <c r="AA152" s="10" t="str">
        <f>LEFT(Table115[[#This Row],[Location]],4)</f>
        <v>B2-4</v>
      </c>
      <c r="AB152" s="10" t="s">
        <v>163</v>
      </c>
      <c r="AC152" s="10" t="str">
        <f>LEFT(Table115[[#This Row],[Pheno]],4)</f>
        <v>POTN</v>
      </c>
      <c r="AD152" s="111" t="str">
        <f>LEFT(Table115[[#This Row],[Barcode]],7)</f>
        <v>POTN011</v>
      </c>
      <c r="AE152" s="3" t="s">
        <v>2265</v>
      </c>
      <c r="AF152" s="108">
        <v>47</v>
      </c>
      <c r="AG152" s="114" t="s">
        <v>2353</v>
      </c>
      <c r="AH152" s="18">
        <v>2703</v>
      </c>
    </row>
    <row r="153" spans="27:34" x14ac:dyDescent="0.35">
      <c r="AA153" s="10" t="str">
        <f>LEFT(Table115[[#This Row],[Location]],4)</f>
        <v>B2-4</v>
      </c>
      <c r="AB153" s="10" t="s">
        <v>162</v>
      </c>
      <c r="AC153" s="10" t="str">
        <f>LEFT(Table115[[#This Row],[Pheno]],4)</f>
        <v>.</v>
      </c>
      <c r="AD153" s="111" t="str">
        <f>LEFT(Table115[[#This Row],[Barcode]],7)</f>
        <v>.</v>
      </c>
      <c r="AE153" s="3" t="s">
        <v>413</v>
      </c>
      <c r="AF153" s="108"/>
      <c r="AG153" s="114" t="s">
        <v>1636</v>
      </c>
      <c r="AH153" s="18"/>
    </row>
    <row r="154" spans="27:34" x14ac:dyDescent="0.35">
      <c r="AA154" s="10" t="str">
        <f>LEFT(Table115[[#This Row],[Location]],4)</f>
        <v>B2-4</v>
      </c>
      <c r="AB154" s="10" t="s">
        <v>161</v>
      </c>
      <c r="AC154" s="10" t="str">
        <f>LEFT(Table115[[#This Row],[Pheno]],4)</f>
        <v>.</v>
      </c>
      <c r="AD154" s="111" t="str">
        <f>LEFT(Table115[[#This Row],[Barcode]],7)</f>
        <v>.</v>
      </c>
      <c r="AE154" s="3" t="s">
        <v>413</v>
      </c>
      <c r="AF154" s="108"/>
      <c r="AG154" s="114" t="s">
        <v>1636</v>
      </c>
      <c r="AH154" s="18"/>
    </row>
    <row r="155" spans="27:34" x14ac:dyDescent="0.35">
      <c r="AA155" s="10" t="str">
        <f>LEFT(Table115[[#This Row],[Location]],4)</f>
        <v>B2-4</v>
      </c>
      <c r="AB155" s="10" t="s">
        <v>375</v>
      </c>
      <c r="AC155" s="10" t="str">
        <f>LEFT(Table115[[#This Row],[Pheno]],4)</f>
        <v>.</v>
      </c>
      <c r="AD155" s="110" t="str">
        <f>LEFT(Table115[[#This Row],[Barcode]],7)</f>
        <v>.</v>
      </c>
      <c r="AE155" s="3" t="s">
        <v>413</v>
      </c>
      <c r="AF155" s="108"/>
      <c r="AG155" s="114" t="s">
        <v>1636</v>
      </c>
      <c r="AH155" s="18"/>
    </row>
    <row r="156" spans="27:34" x14ac:dyDescent="0.35">
      <c r="AA156" s="10" t="str">
        <f>LEFT(Table115[[#This Row],[Location]],4)</f>
        <v>B2-5</v>
      </c>
      <c r="AB156" s="10" t="s">
        <v>166</v>
      </c>
      <c r="AC156" s="10" t="str">
        <f>LEFT(Table115[[#This Row],[Pheno]],4)</f>
        <v>NYFL</v>
      </c>
      <c r="AD156" s="111" t="str">
        <f>LEFT(Table115[[#This Row],[Barcode]],7)</f>
        <v>NYFL014</v>
      </c>
      <c r="AE156" s="3" t="s">
        <v>2057</v>
      </c>
      <c r="AF156" s="108">
        <v>17</v>
      </c>
      <c r="AG156" s="114" t="s">
        <v>2353</v>
      </c>
      <c r="AH156" s="18">
        <v>2726</v>
      </c>
    </row>
    <row r="157" spans="27:34" x14ac:dyDescent="0.35">
      <c r="AA157" s="10" t="str">
        <f>LEFT(Table115[[#This Row],[Location]],4)</f>
        <v>B2-5</v>
      </c>
      <c r="AB157" s="10" t="s">
        <v>165</v>
      </c>
      <c r="AC157" s="10" t="str">
        <f>LEFT(Table115[[#This Row],[Pheno]],4)</f>
        <v>POTN</v>
      </c>
      <c r="AD157" s="111" t="str">
        <f>LEFT(Table115[[#This Row],[Barcode]],7)</f>
        <v>POTN011</v>
      </c>
      <c r="AE157" s="3" t="s">
        <v>2266</v>
      </c>
      <c r="AF157" s="108">
        <v>31</v>
      </c>
      <c r="AG157" s="114" t="s">
        <v>2353</v>
      </c>
      <c r="AH157" s="18">
        <v>2726</v>
      </c>
    </row>
    <row r="158" spans="27:34" x14ac:dyDescent="0.35">
      <c r="AA158" s="10" t="str">
        <f>LEFT(Table115[[#This Row],[Location]],4)</f>
        <v>B2-5</v>
      </c>
      <c r="AB158" s="10" t="s">
        <v>164</v>
      </c>
      <c r="AC158" s="10" t="str">
        <f>LEFT(Table115[[#This Row],[Pheno]],4)</f>
        <v>.</v>
      </c>
      <c r="AD158" s="111" t="str">
        <f>LEFT(Table115[[#This Row],[Barcode]],7)</f>
        <v>.</v>
      </c>
      <c r="AE158" s="3" t="s">
        <v>413</v>
      </c>
      <c r="AF158" s="108"/>
      <c r="AG158" s="114" t="s">
        <v>1636</v>
      </c>
      <c r="AH158" s="18"/>
    </row>
    <row r="159" spans="27:34" x14ac:dyDescent="0.35">
      <c r="AA159" s="10" t="str">
        <f>LEFT(Table115[[#This Row],[Location]],4)</f>
        <v>B2-5</v>
      </c>
      <c r="AB159" s="10" t="s">
        <v>372</v>
      </c>
      <c r="AC159" s="10" t="str">
        <f>LEFT(Table115[[#This Row],[Pheno]],4)</f>
        <v>.</v>
      </c>
      <c r="AD159" s="110" t="str">
        <f>LEFT(Table115[[#This Row],[Barcode]],7)</f>
        <v>.</v>
      </c>
      <c r="AE159" s="3" t="s">
        <v>413</v>
      </c>
      <c r="AF159" s="108"/>
      <c r="AG159" s="114" t="s">
        <v>1636</v>
      </c>
      <c r="AH159" s="18"/>
    </row>
    <row r="160" spans="27:34" x14ac:dyDescent="0.35">
      <c r="AA160" s="10" t="str">
        <f>LEFT(Table115[[#This Row],[Location]],4)</f>
        <v>B2-6</v>
      </c>
      <c r="AB160" s="10" t="s">
        <v>169</v>
      </c>
      <c r="AC160" s="10" t="str">
        <f>LEFT(Table115[[#This Row],[Pheno]],4)</f>
        <v>DD22</v>
      </c>
      <c r="AD160" s="111" t="str">
        <f>LEFT(Table115[[#This Row],[Barcode]],7)</f>
        <v>DD22016</v>
      </c>
      <c r="AE160" s="3" t="s">
        <v>2267</v>
      </c>
      <c r="AF160" s="108">
        <v>9</v>
      </c>
      <c r="AG160" s="114" t="s">
        <v>2353</v>
      </c>
      <c r="AH160" s="18">
        <v>2771</v>
      </c>
    </row>
    <row r="161" spans="27:34" x14ac:dyDescent="0.35">
      <c r="AA161" s="10" t="str">
        <f>LEFT(Table115[[#This Row],[Location]],4)</f>
        <v>B2-6</v>
      </c>
      <c r="AB161" s="10" t="s">
        <v>168</v>
      </c>
      <c r="AC161" s="10" t="str">
        <f>LEFT(Table115[[#This Row],[Pheno]],4)</f>
        <v>DD22</v>
      </c>
      <c r="AD161" s="111" t="str">
        <f>LEFT(Table115[[#This Row],[Barcode]],7)</f>
        <v>DD22016</v>
      </c>
      <c r="AE161" s="3" t="s">
        <v>2268</v>
      </c>
      <c r="AF161" s="108">
        <v>5</v>
      </c>
      <c r="AG161" s="114" t="s">
        <v>2353</v>
      </c>
      <c r="AH161" s="18">
        <v>2771</v>
      </c>
    </row>
    <row r="162" spans="27:34" x14ac:dyDescent="0.35">
      <c r="AA162" s="10" t="str">
        <f>LEFT(Table115[[#This Row],[Location]],4)</f>
        <v>B2-6</v>
      </c>
      <c r="AB162" s="10" t="s">
        <v>167</v>
      </c>
      <c r="AC162" s="10" t="str">
        <f>LEFT(Table115[[#This Row],[Pheno]],4)</f>
        <v>DD22</v>
      </c>
      <c r="AD162" s="111" t="str">
        <f>LEFT(Table115[[#This Row],[Barcode]],7)</f>
        <v>DD22016</v>
      </c>
      <c r="AE162" s="3" t="s">
        <v>2269</v>
      </c>
      <c r="AF162" s="108">
        <v>3</v>
      </c>
      <c r="AG162" s="114" t="s">
        <v>2353</v>
      </c>
      <c r="AH162" s="18">
        <v>2771</v>
      </c>
    </row>
    <row r="163" spans="27:34" x14ac:dyDescent="0.35">
      <c r="AA163" s="10" t="str">
        <f>LEFT(Table115[[#This Row],[Location]],4)</f>
        <v>B2-6</v>
      </c>
      <c r="AB163" s="10" t="s">
        <v>369</v>
      </c>
      <c r="AC163" s="10" t="str">
        <f>LEFT(Table115[[#This Row],[Pheno]],4)</f>
        <v>SOUR</v>
      </c>
      <c r="AD163" s="110" t="str">
        <f>LEFT(Table115[[#This Row],[Barcode]],7)</f>
        <v>SOUR007</v>
      </c>
      <c r="AE163" s="3" t="s">
        <v>2270</v>
      </c>
      <c r="AF163" s="108">
        <v>19</v>
      </c>
      <c r="AG163" s="114" t="s">
        <v>2353</v>
      </c>
      <c r="AH163" s="18">
        <v>2771</v>
      </c>
    </row>
    <row r="164" spans="27:34" x14ac:dyDescent="0.35">
      <c r="AA164" s="10" t="str">
        <f>LEFT(Table115[[#This Row],[Location]],4)</f>
        <v>B2-6</v>
      </c>
      <c r="AB164" s="109" t="s">
        <v>2274</v>
      </c>
      <c r="AC164" s="10" t="str">
        <f>LEFT(Table115[[#This Row],[Pheno]],4)</f>
        <v>DD22</v>
      </c>
      <c r="AD164" s="111" t="str">
        <f>LEFT(Table115[[#This Row],[Barcode]],7)</f>
        <v>DD22009</v>
      </c>
      <c r="AE164" s="3" t="s">
        <v>2271</v>
      </c>
      <c r="AF164" s="108">
        <v>7</v>
      </c>
      <c r="AG164" s="114" t="s">
        <v>2353</v>
      </c>
      <c r="AH164" s="18">
        <v>2771</v>
      </c>
    </row>
    <row r="165" spans="27:34" x14ac:dyDescent="0.35">
      <c r="AA165" s="10" t="str">
        <f>LEFT(Table115[[#This Row],[Location]],4)</f>
        <v>B2-6</v>
      </c>
      <c r="AB165" s="107" t="s">
        <v>2273</v>
      </c>
      <c r="AC165" s="10" t="str">
        <f>LEFT(Table115[[#This Row],[Pheno]],4)</f>
        <v>DD22</v>
      </c>
      <c r="AD165" s="111" t="str">
        <f>LEFT(Table115[[#This Row],[Barcode]],7)</f>
        <v>DD22009</v>
      </c>
      <c r="AE165" s="3" t="s">
        <v>2272</v>
      </c>
      <c r="AF165" s="108">
        <v>3</v>
      </c>
      <c r="AG165" s="114" t="s">
        <v>2353</v>
      </c>
      <c r="AH165" s="18">
        <v>2771</v>
      </c>
    </row>
    <row r="166" spans="27:34" x14ac:dyDescent="0.35">
      <c r="AA166" s="10" t="str">
        <f>LEFT(Table115[[#This Row],[Location]],4)</f>
        <v>B2-7</v>
      </c>
      <c r="AB166" s="10" t="s">
        <v>170</v>
      </c>
      <c r="AC166" s="10" t="str">
        <f>LEFT(Table115[[#This Row],[Pheno]],4)</f>
        <v/>
      </c>
      <c r="AD166" s="111" t="str">
        <f>LEFT(Table115[[#This Row],[Barcode]],7)</f>
        <v/>
      </c>
      <c r="AE166" s="3"/>
      <c r="AF166" s="108"/>
      <c r="AG166" s="114" t="s">
        <v>1636</v>
      </c>
      <c r="AH166" s="18"/>
    </row>
    <row r="167" spans="27:34" x14ac:dyDescent="0.35">
      <c r="AA167" s="10" t="str">
        <f>LEFT(Table115[[#This Row],[Location]],4)</f>
        <v>B2-7</v>
      </c>
      <c r="AB167" s="10" t="s">
        <v>366</v>
      </c>
      <c r="AC167" s="10" t="str">
        <f>LEFT(Table115[[#This Row],[Pheno]],4)</f>
        <v/>
      </c>
      <c r="AD167" s="110" t="str">
        <f>LEFT(Table115[[#This Row],[Barcode]],7)</f>
        <v/>
      </c>
      <c r="AE167" s="3"/>
      <c r="AF167" s="108"/>
      <c r="AG167" s="114" t="s">
        <v>1636</v>
      </c>
      <c r="AH167" s="18"/>
    </row>
    <row r="168" spans="27:34" x14ac:dyDescent="0.35">
      <c r="AA168" s="10" t="str">
        <f>LEFT(Table115[[#This Row],[Location]],4)</f>
        <v>B3-1</v>
      </c>
      <c r="AB168" s="10" t="s">
        <v>175</v>
      </c>
      <c r="AC168" s="10" t="str">
        <f>LEFT(Table115[[#This Row],[Pheno]],4)</f>
        <v>.</v>
      </c>
      <c r="AD168" s="111" t="str">
        <f>LEFT(Table115[[#This Row],[Barcode]],7)</f>
        <v>.</v>
      </c>
      <c r="AE168" s="3" t="s">
        <v>413</v>
      </c>
      <c r="AF168" s="108"/>
      <c r="AG168" s="114" t="s">
        <v>1636</v>
      </c>
      <c r="AH168" s="18"/>
    </row>
    <row r="169" spans="27:34" x14ac:dyDescent="0.35">
      <c r="AA169" s="10" t="str">
        <f>LEFT(Table115[[#This Row],[Location]],4)</f>
        <v>B3-1</v>
      </c>
      <c r="AB169" s="10" t="s">
        <v>174</v>
      </c>
      <c r="AC169" s="10" t="str">
        <f>LEFT(Table115[[#This Row],[Pheno]],4)</f>
        <v>.</v>
      </c>
      <c r="AD169" s="111" t="str">
        <f>LEFT(Table115[[#This Row],[Barcode]],7)</f>
        <v>.</v>
      </c>
      <c r="AE169" s="3" t="s">
        <v>413</v>
      </c>
      <c r="AF169" s="108"/>
      <c r="AG169" s="114" t="s">
        <v>1636</v>
      </c>
      <c r="AH169" s="18"/>
    </row>
    <row r="170" spans="27:34" x14ac:dyDescent="0.35">
      <c r="AA170" s="10" t="str">
        <f>LEFT(Table115[[#This Row],[Location]],4)</f>
        <v>B3-1</v>
      </c>
      <c r="AB170" s="10" t="s">
        <v>173</v>
      </c>
      <c r="AC170" s="10" t="str">
        <f>LEFT(Table115[[#This Row],[Pheno]],4)</f>
        <v>.</v>
      </c>
      <c r="AD170" s="111" t="str">
        <f>LEFT(Table115[[#This Row],[Barcode]],7)</f>
        <v>.</v>
      </c>
      <c r="AE170" s="3" t="s">
        <v>413</v>
      </c>
      <c r="AF170" s="108"/>
      <c r="AG170" s="114" t="s">
        <v>1636</v>
      </c>
      <c r="AH170" s="18"/>
    </row>
    <row r="171" spans="27:34" x14ac:dyDescent="0.35">
      <c r="AA171" s="10" t="str">
        <f>LEFT(Table115[[#This Row],[Location]],4)</f>
        <v>B3-1</v>
      </c>
      <c r="AB171" s="10" t="s">
        <v>405</v>
      </c>
      <c r="AC171" s="10" t="str">
        <f>LEFT(Table115[[#This Row],[Pheno]],4)</f>
        <v>.</v>
      </c>
      <c r="AD171" s="110" t="str">
        <f>LEFT(Table115[[#This Row],[Barcode]],7)</f>
        <v>.</v>
      </c>
      <c r="AE171" s="3" t="s">
        <v>413</v>
      </c>
      <c r="AF171" s="108"/>
      <c r="AG171" s="114" t="s">
        <v>1636</v>
      </c>
      <c r="AH171" s="18"/>
    </row>
    <row r="172" spans="27:34" x14ac:dyDescent="0.35">
      <c r="AA172" s="10" t="str">
        <f>LEFT(Table115[[#This Row],[Location]],4)</f>
        <v>B3-2</v>
      </c>
      <c r="AB172" s="10" t="s">
        <v>178</v>
      </c>
      <c r="AC172" s="10" t="str">
        <f>LEFT(Table115[[#This Row],[Pheno]],4)</f>
        <v>GFSD</v>
      </c>
      <c r="AD172" s="111" t="str">
        <f>LEFT(Table115[[#This Row],[Barcode]],7)</f>
        <v>GFSD207</v>
      </c>
      <c r="AE172" s="27" t="s">
        <v>1651</v>
      </c>
      <c r="AF172" s="108">
        <v>8</v>
      </c>
      <c r="AG172" s="114" t="s">
        <v>2353</v>
      </c>
      <c r="AH172" s="18">
        <v>2750</v>
      </c>
    </row>
    <row r="173" spans="27:34" x14ac:dyDescent="0.35">
      <c r="AA173" s="10" t="str">
        <f>LEFT(Table115[[#This Row],[Location]],4)</f>
        <v>B3-2</v>
      </c>
      <c r="AB173" s="10" t="s">
        <v>177</v>
      </c>
      <c r="AC173" s="10" t="str">
        <f>LEFT(Table115[[#This Row],[Pheno]],4)</f>
        <v>BBGM</v>
      </c>
      <c r="AD173" s="111" t="str">
        <f>LEFT(Table115[[#This Row],[Barcode]],7)</f>
        <v>BBGM004</v>
      </c>
      <c r="AE173" s="27" t="s">
        <v>1895</v>
      </c>
      <c r="AF173" s="108">
        <v>8</v>
      </c>
      <c r="AG173" s="114" t="s">
        <v>2353</v>
      </c>
      <c r="AH173" s="18">
        <v>2750</v>
      </c>
    </row>
    <row r="174" spans="27:34" x14ac:dyDescent="0.35">
      <c r="AA174" s="10" t="str">
        <f>LEFT(Table115[[#This Row],[Location]],4)</f>
        <v>B3-2</v>
      </c>
      <c r="AB174" s="10" t="s">
        <v>176</v>
      </c>
      <c r="AC174" s="10" t="str">
        <f>LEFT(Table115[[#This Row],[Pheno]],4)</f>
        <v>SOUR</v>
      </c>
      <c r="AD174" s="111" t="str">
        <f>LEFT(Table115[[#This Row],[Barcode]],7)</f>
        <v>SOUR011</v>
      </c>
      <c r="AE174" s="27" t="s">
        <v>2275</v>
      </c>
      <c r="AF174" s="108">
        <v>32</v>
      </c>
      <c r="AG174" s="114" t="s">
        <v>2353</v>
      </c>
      <c r="AH174" s="18">
        <v>2750</v>
      </c>
    </row>
    <row r="175" spans="27:34" x14ac:dyDescent="0.35">
      <c r="AA175" s="10" t="str">
        <f>LEFT(Table115[[#This Row],[Location]],4)</f>
        <v>B3-2</v>
      </c>
      <c r="AB175" s="10" t="s">
        <v>402</v>
      </c>
      <c r="AC175" s="10" t="str">
        <f>LEFT(Table115[[#This Row],[Pheno]],4)</f>
        <v>.</v>
      </c>
      <c r="AD175" s="110" t="str">
        <f>LEFT(Table115[[#This Row],[Barcode]],7)</f>
        <v>.</v>
      </c>
      <c r="AE175" s="3" t="s">
        <v>413</v>
      </c>
      <c r="AF175" s="108"/>
      <c r="AG175" s="114" t="s">
        <v>1636</v>
      </c>
      <c r="AH175" s="18"/>
    </row>
    <row r="176" spans="27:34" x14ac:dyDescent="0.35">
      <c r="AA176" s="10" t="str">
        <f>LEFT(Table115[[#This Row],[Location]],4)</f>
        <v>B3-3</v>
      </c>
      <c r="AB176" s="10" t="s">
        <v>181</v>
      </c>
      <c r="AC176" s="10" t="str">
        <f>LEFT(Table115[[#This Row],[Pheno]],4)</f>
        <v>GFSD</v>
      </c>
      <c r="AD176" s="111" t="str">
        <f>LEFT(Table115[[#This Row],[Barcode]],7)</f>
        <v>GFSD207</v>
      </c>
      <c r="AE176" s="27" t="s">
        <v>1651</v>
      </c>
      <c r="AF176" s="108">
        <v>18</v>
      </c>
      <c r="AG176" s="114" t="s">
        <v>2353</v>
      </c>
      <c r="AH176" s="18">
        <v>2820</v>
      </c>
    </row>
    <row r="177" spans="27:34" x14ac:dyDescent="0.35">
      <c r="AA177" s="10" t="str">
        <f>LEFT(Table115[[#This Row],[Location]],4)</f>
        <v>B3-3</v>
      </c>
      <c r="AB177" s="10" t="s">
        <v>180</v>
      </c>
      <c r="AC177" s="10" t="str">
        <f>LEFT(Table115[[#This Row],[Pheno]],4)</f>
        <v>SUNL</v>
      </c>
      <c r="AD177" s="111" t="str">
        <f>LEFT(Table115[[#This Row],[Barcode]],7)</f>
        <v>SUNL016</v>
      </c>
      <c r="AE177" s="27" t="s">
        <v>2276</v>
      </c>
      <c r="AF177" s="108">
        <v>31</v>
      </c>
      <c r="AG177" s="114" t="s">
        <v>2353</v>
      </c>
      <c r="AH177" s="18">
        <v>2820</v>
      </c>
    </row>
    <row r="178" spans="27:34" x14ac:dyDescent="0.35">
      <c r="AA178" s="10" t="str">
        <f>LEFT(Table115[[#This Row],[Location]],4)</f>
        <v>B3-3</v>
      </c>
      <c r="AB178" s="10" t="s">
        <v>179</v>
      </c>
      <c r="AC178" s="10" t="str">
        <f>LEFT(Table115[[#This Row],[Pheno]],4)</f>
        <v>.</v>
      </c>
      <c r="AD178" s="111" t="str">
        <f>LEFT(Table115[[#This Row],[Barcode]],7)</f>
        <v>.</v>
      </c>
      <c r="AE178" s="27" t="s">
        <v>413</v>
      </c>
      <c r="AF178" s="108"/>
      <c r="AG178" s="114" t="s">
        <v>1636</v>
      </c>
      <c r="AH178" s="18"/>
    </row>
    <row r="179" spans="27:34" x14ac:dyDescent="0.35">
      <c r="AA179" s="10" t="str">
        <f>LEFT(Table115[[#This Row],[Location]],4)</f>
        <v>B3-3</v>
      </c>
      <c r="AB179" s="10" t="s">
        <v>399</v>
      </c>
      <c r="AC179" s="10" t="str">
        <f>LEFT(Table115[[#This Row],[Pheno]],4)</f>
        <v>.</v>
      </c>
      <c r="AD179" s="110" t="str">
        <f>LEFT(Table115[[#This Row],[Barcode]],7)</f>
        <v>.</v>
      </c>
      <c r="AE179" s="3" t="s">
        <v>413</v>
      </c>
      <c r="AF179" s="108"/>
      <c r="AG179" s="114" t="s">
        <v>1636</v>
      </c>
      <c r="AH179" s="18"/>
    </row>
    <row r="180" spans="27:34" x14ac:dyDescent="0.35">
      <c r="AA180" s="10" t="str">
        <f>LEFT(Table115[[#This Row],[Location]],4)</f>
        <v>B3-4</v>
      </c>
      <c r="AB180" s="10" t="s">
        <v>184</v>
      </c>
      <c r="AC180" s="10" t="str">
        <f>LEFT(Table115[[#This Row],[Pheno]],4)</f>
        <v>NYFL</v>
      </c>
      <c r="AD180" s="111" t="str">
        <f>LEFT(Table115[[#This Row],[Barcode]],7)</f>
        <v>NYFL014</v>
      </c>
      <c r="AE180" s="27" t="s">
        <v>2075</v>
      </c>
      <c r="AF180" s="108">
        <v>22</v>
      </c>
      <c r="AG180" s="114" t="s">
        <v>2353</v>
      </c>
      <c r="AH180" s="18">
        <v>2759</v>
      </c>
    </row>
    <row r="181" spans="27:34" x14ac:dyDescent="0.35">
      <c r="AA181" s="10" t="str">
        <f>LEFT(Table115[[#This Row],[Location]],4)</f>
        <v>B3-4</v>
      </c>
      <c r="AB181" s="10" t="s">
        <v>183</v>
      </c>
      <c r="AC181" s="10" t="str">
        <f>LEFT(Table115[[#This Row],[Pheno]],4)</f>
        <v>NYFL</v>
      </c>
      <c r="AD181" s="111" t="str">
        <f>LEFT(Table115[[#This Row],[Barcode]],7)</f>
        <v>NYFL014</v>
      </c>
      <c r="AE181" s="27" t="s">
        <v>2058</v>
      </c>
      <c r="AF181" s="108">
        <v>26</v>
      </c>
      <c r="AG181" s="114" t="s">
        <v>2353</v>
      </c>
      <c r="AH181" s="18">
        <v>2759</v>
      </c>
    </row>
    <row r="182" spans="27:34" x14ac:dyDescent="0.35">
      <c r="AA182" s="10" t="str">
        <f>LEFT(Table115[[#This Row],[Location]],4)</f>
        <v>B3-4</v>
      </c>
      <c r="AB182" s="10" t="s">
        <v>182</v>
      </c>
      <c r="AC182" s="10" t="str">
        <f>LEFT(Table115[[#This Row],[Pheno]],4)</f>
        <v>.</v>
      </c>
      <c r="AD182" s="111" t="str">
        <f>LEFT(Table115[[#This Row],[Barcode]],7)</f>
        <v>.</v>
      </c>
      <c r="AE182" s="27" t="s">
        <v>413</v>
      </c>
      <c r="AF182" s="108"/>
      <c r="AG182" s="114" t="s">
        <v>1636</v>
      </c>
      <c r="AH182" s="18"/>
    </row>
    <row r="183" spans="27:34" x14ac:dyDescent="0.35">
      <c r="AA183" s="10" t="str">
        <f>LEFT(Table115[[#This Row],[Location]],4)</f>
        <v>B3-4</v>
      </c>
      <c r="AB183" s="10" t="s">
        <v>396</v>
      </c>
      <c r="AC183" s="10" t="str">
        <f>LEFT(Table115[[#This Row],[Pheno]],4)</f>
        <v>.</v>
      </c>
      <c r="AD183" s="110" t="str">
        <f>LEFT(Table115[[#This Row],[Barcode]],7)</f>
        <v>.</v>
      </c>
      <c r="AE183" s="3" t="s">
        <v>413</v>
      </c>
      <c r="AF183" s="108"/>
      <c r="AG183" s="114" t="s">
        <v>1636</v>
      </c>
      <c r="AH183" s="18"/>
    </row>
    <row r="184" spans="27:34" x14ac:dyDescent="0.35">
      <c r="AA184" s="10" t="str">
        <f>LEFT(Table115[[#This Row],[Location]],4)</f>
        <v>B3-5</v>
      </c>
      <c r="AB184" s="10" t="s">
        <v>187</v>
      </c>
      <c r="AC184" s="10" t="str">
        <f>LEFT(Table115[[#This Row],[Pheno]],4)</f>
        <v>92CK</v>
      </c>
      <c r="AD184" s="111" t="str">
        <f>LEFT(Table115[[#This Row],[Barcode]],7)</f>
        <v>92CK088</v>
      </c>
      <c r="AE184" s="3" t="s">
        <v>2043</v>
      </c>
      <c r="AF184" s="108">
        <v>19</v>
      </c>
      <c r="AG184" s="114" t="s">
        <v>2353</v>
      </c>
      <c r="AH184" s="18">
        <v>2742</v>
      </c>
    </row>
    <row r="185" spans="27:34" x14ac:dyDescent="0.35">
      <c r="AA185" s="10" t="str">
        <f>LEFT(Table115[[#This Row],[Location]],4)</f>
        <v>B3-5</v>
      </c>
      <c r="AB185" s="10" t="s">
        <v>186</v>
      </c>
      <c r="AC185" s="10" t="str">
        <f>LEFT(Table115[[#This Row],[Pheno]],4)</f>
        <v>SUNL</v>
      </c>
      <c r="AD185" s="111" t="str">
        <f>LEFT(Table115[[#This Row],[Barcode]],7)</f>
        <v>SUNL016</v>
      </c>
      <c r="AE185" s="3" t="s">
        <v>2277</v>
      </c>
      <c r="AF185" s="104">
        <v>31</v>
      </c>
      <c r="AG185" s="114" t="s">
        <v>2353</v>
      </c>
      <c r="AH185" s="18">
        <v>2742</v>
      </c>
    </row>
    <row r="186" spans="27:34" x14ac:dyDescent="0.35">
      <c r="AA186" s="10" t="str">
        <f>LEFT(Table115[[#This Row],[Location]],4)</f>
        <v>B3-5</v>
      </c>
      <c r="AB186" s="10" t="s">
        <v>185</v>
      </c>
      <c r="AC186" s="10" t="str">
        <f>LEFT(Table115[[#This Row],[Pheno]],4)</f>
        <v>.</v>
      </c>
      <c r="AD186" s="111" t="str">
        <f>LEFT(Table115[[#This Row],[Barcode]],7)</f>
        <v>.</v>
      </c>
      <c r="AE186" s="3" t="s">
        <v>413</v>
      </c>
      <c r="AF186" s="108"/>
      <c r="AG186" s="114" t="s">
        <v>1636</v>
      </c>
      <c r="AH186" s="18"/>
    </row>
    <row r="187" spans="27:34" x14ac:dyDescent="0.35">
      <c r="AA187" s="10" t="str">
        <f>LEFT(Table115[[#This Row],[Location]],4)</f>
        <v>B3-5</v>
      </c>
      <c r="AB187" s="10" t="s">
        <v>393</v>
      </c>
      <c r="AC187" s="10" t="str">
        <f>LEFT(Table115[[#This Row],[Pheno]],4)</f>
        <v>.</v>
      </c>
      <c r="AD187" s="110" t="str">
        <f>LEFT(Table115[[#This Row],[Barcode]],7)</f>
        <v>.</v>
      </c>
      <c r="AE187" s="3" t="s">
        <v>413</v>
      </c>
      <c r="AF187" s="108"/>
      <c r="AG187" s="114" t="s">
        <v>1636</v>
      </c>
      <c r="AH187" s="18"/>
    </row>
    <row r="188" spans="27:34" x14ac:dyDescent="0.35">
      <c r="AA188" s="10" t="str">
        <f>LEFT(Table115[[#This Row],[Location]],4)</f>
        <v>B3-6</v>
      </c>
      <c r="AB188" s="10" t="s">
        <v>190</v>
      </c>
      <c r="AC188" s="10" t="str">
        <f>LEFT(Table115[[#This Row],[Pheno]],4)</f>
        <v>NYFL</v>
      </c>
      <c r="AD188" s="111" t="str">
        <f>LEFT(Table115[[#This Row],[Barcode]],7)</f>
        <v>NYFL014</v>
      </c>
      <c r="AE188" s="3" t="s">
        <v>2058</v>
      </c>
      <c r="AF188" s="108">
        <v>24</v>
      </c>
      <c r="AG188" s="114" t="s">
        <v>2353</v>
      </c>
      <c r="AH188" s="18">
        <v>2824</v>
      </c>
    </row>
    <row r="189" spans="27:34" x14ac:dyDescent="0.35">
      <c r="AA189" s="10" t="str">
        <f>LEFT(Table115[[#This Row],[Location]],4)</f>
        <v>B3-6</v>
      </c>
      <c r="AB189" s="10" t="s">
        <v>189</v>
      </c>
      <c r="AC189" s="10" t="str">
        <f>LEFT(Table115[[#This Row],[Pheno]],4)</f>
        <v>NYFL</v>
      </c>
      <c r="AD189" s="111" t="str">
        <f>LEFT(Table115[[#This Row],[Barcode]],7)</f>
        <v>NYFL014</v>
      </c>
      <c r="AE189" s="3" t="s">
        <v>2056</v>
      </c>
      <c r="AF189" s="108">
        <v>25</v>
      </c>
      <c r="AG189" s="114" t="s">
        <v>2353</v>
      </c>
      <c r="AH189" s="18">
        <v>2824</v>
      </c>
    </row>
    <row r="190" spans="27:34" x14ac:dyDescent="0.35">
      <c r="AA190" s="10" t="str">
        <f>LEFT(Table115[[#This Row],[Location]],4)</f>
        <v>B3-6</v>
      </c>
      <c r="AB190" s="10" t="s">
        <v>188</v>
      </c>
      <c r="AC190" s="10" t="str">
        <f>LEFT(Table115[[#This Row],[Pheno]],4)</f>
        <v>.</v>
      </c>
      <c r="AD190" s="111" t="str">
        <f>LEFT(Table115[[#This Row],[Barcode]],7)</f>
        <v>.</v>
      </c>
      <c r="AE190" s="3" t="s">
        <v>413</v>
      </c>
      <c r="AF190" s="108"/>
      <c r="AG190" s="114" t="s">
        <v>1636</v>
      </c>
      <c r="AH190" s="18"/>
    </row>
    <row r="191" spans="27:34" x14ac:dyDescent="0.35">
      <c r="AA191" s="10" t="str">
        <f>LEFT(Table115[[#This Row],[Location]],4)</f>
        <v>B3-6</v>
      </c>
      <c r="AB191" s="10" t="s">
        <v>390</v>
      </c>
      <c r="AC191" s="10" t="str">
        <f>LEFT(Table115[[#This Row],[Pheno]],4)</f>
        <v>.</v>
      </c>
      <c r="AD191" s="110" t="str">
        <f>LEFT(Table115[[#This Row],[Barcode]],7)</f>
        <v>.</v>
      </c>
      <c r="AE191" s="3" t="s">
        <v>413</v>
      </c>
      <c r="AF191" s="108"/>
      <c r="AG191" s="114" t="s">
        <v>1636</v>
      </c>
      <c r="AH191" s="18"/>
    </row>
    <row r="192" spans="27:34" x14ac:dyDescent="0.35">
      <c r="AA192" s="10" t="str">
        <f>LEFT(Table115[[#This Row],[Location]],4)</f>
        <v>B3-7</v>
      </c>
      <c r="AB192" s="10" t="s">
        <v>193</v>
      </c>
      <c r="AC192" s="10" t="str">
        <f>LEFT(Table115[[#This Row],[Pheno]],4)</f>
        <v>.</v>
      </c>
      <c r="AD192" s="111" t="str">
        <f>LEFT(Table115[[#This Row],[Barcode]],7)</f>
        <v>.</v>
      </c>
      <c r="AE192" s="3" t="s">
        <v>413</v>
      </c>
      <c r="AF192" s="108"/>
      <c r="AG192" s="114" t="s">
        <v>1636</v>
      </c>
      <c r="AH192" s="18"/>
    </row>
    <row r="193" spans="27:34" x14ac:dyDescent="0.35">
      <c r="AA193" s="10" t="str">
        <f>LEFT(Table115[[#This Row],[Location]],4)</f>
        <v>B3-7</v>
      </c>
      <c r="AB193" s="10" t="s">
        <v>192</v>
      </c>
      <c r="AC193" s="10" t="str">
        <f>LEFT(Table115[[#This Row],[Pheno]],4)</f>
        <v>.</v>
      </c>
      <c r="AD193" s="111" t="str">
        <f>LEFT(Table115[[#This Row],[Barcode]],7)</f>
        <v>.</v>
      </c>
      <c r="AE193" s="3" t="s">
        <v>413</v>
      </c>
      <c r="AF193" s="108"/>
      <c r="AG193" s="114" t="s">
        <v>1636</v>
      </c>
      <c r="AH193" s="18"/>
    </row>
    <row r="194" spans="27:34" x14ac:dyDescent="0.35">
      <c r="AA194" s="10" t="str">
        <f>LEFT(Table115[[#This Row],[Location]],4)</f>
        <v>B3-7</v>
      </c>
      <c r="AB194" s="10" t="s">
        <v>191</v>
      </c>
      <c r="AC194" s="10" t="str">
        <f>LEFT(Table115[[#This Row],[Pheno]],4)</f>
        <v>.</v>
      </c>
      <c r="AD194" s="111" t="str">
        <f>LEFT(Table115[[#This Row],[Barcode]],7)</f>
        <v>.</v>
      </c>
      <c r="AE194" s="3" t="s">
        <v>413</v>
      </c>
      <c r="AF194" s="108"/>
      <c r="AG194" s="114" t="s">
        <v>1636</v>
      </c>
      <c r="AH194" s="18"/>
    </row>
    <row r="195" spans="27:34" x14ac:dyDescent="0.35">
      <c r="AA195" s="10" t="str">
        <f>LEFT(Table115[[#This Row],[Location]],4)</f>
        <v>B3-7</v>
      </c>
      <c r="AB195" s="10" t="s">
        <v>387</v>
      </c>
      <c r="AC195" s="10" t="str">
        <f>LEFT(Table115[[#This Row],[Pheno]],4)</f>
        <v>.</v>
      </c>
      <c r="AD195" s="110" t="str">
        <f>LEFT(Table115[[#This Row],[Barcode]],7)</f>
        <v>.</v>
      </c>
      <c r="AE195" s="3" t="s">
        <v>413</v>
      </c>
      <c r="AF195" s="108"/>
      <c r="AG195" s="114" t="s">
        <v>1636</v>
      </c>
      <c r="AH195" s="18"/>
    </row>
    <row r="196" spans="27:34" x14ac:dyDescent="0.35">
      <c r="AA196" s="10" t="str">
        <f>LEFT(Table115[[#This Row],[Location]],4)</f>
        <v>C1-1</v>
      </c>
      <c r="AB196" s="10" t="s">
        <v>68</v>
      </c>
      <c r="AC196" s="10" t="str">
        <f>LEFT(Table115[[#This Row],[Pheno]],4)</f>
        <v>KOKO</v>
      </c>
      <c r="AD196" s="111" t="str">
        <f>LEFT(Table115[[#This Row],[Barcode]],7)</f>
        <v>KOKO012</v>
      </c>
      <c r="AE196" s="3" t="s">
        <v>533</v>
      </c>
      <c r="AF196" s="108">
        <v>44</v>
      </c>
      <c r="AG196" s="114" t="s">
        <v>2353</v>
      </c>
      <c r="AH196" s="18">
        <v>2710</v>
      </c>
    </row>
    <row r="197" spans="27:34" x14ac:dyDescent="0.35">
      <c r="AA197" s="10" t="str">
        <f>LEFT(Table115[[#This Row],[Location]],4)</f>
        <v>C1-1</v>
      </c>
      <c r="AB197" s="10" t="s">
        <v>69</v>
      </c>
      <c r="AC197" s="10" t="str">
        <f>LEFT(Table115[[#This Row],[Pheno]],4)</f>
        <v>KOKO</v>
      </c>
      <c r="AD197" s="111" t="str">
        <f>LEFT(Table115[[#This Row],[Barcode]],7)</f>
        <v>KOKO012</v>
      </c>
      <c r="AE197" s="3" t="s">
        <v>2278</v>
      </c>
      <c r="AF197" s="108">
        <v>5</v>
      </c>
      <c r="AG197" s="114" t="s">
        <v>2353</v>
      </c>
      <c r="AH197" s="18">
        <v>2710</v>
      </c>
    </row>
    <row r="198" spans="27:34" x14ac:dyDescent="0.35">
      <c r="AA198" s="10" t="str">
        <f>LEFT(Table115[[#This Row],[Location]],4)</f>
        <v>C1-1</v>
      </c>
      <c r="AB198" s="10" t="s">
        <v>70</v>
      </c>
      <c r="AC198" s="10" t="str">
        <f>LEFT(Table115[[#This Row],[Pheno]],4)</f>
        <v>.</v>
      </c>
      <c r="AD198" s="111" t="str">
        <f>LEFT(Table115[[#This Row],[Barcode]],7)</f>
        <v>.</v>
      </c>
      <c r="AE198" s="3" t="s">
        <v>413</v>
      </c>
      <c r="AF198" s="108"/>
      <c r="AG198" s="114" t="s">
        <v>1636</v>
      </c>
      <c r="AH198" s="18"/>
    </row>
    <row r="199" spans="27:34" x14ac:dyDescent="0.35">
      <c r="AA199" s="10" t="str">
        <f>LEFT(Table115[[#This Row],[Location]],4)</f>
        <v>C1-1</v>
      </c>
      <c r="AB199" s="10" t="s">
        <v>362</v>
      </c>
      <c r="AC199" s="10" t="str">
        <f>LEFT(Table115[[#This Row],[Pheno]],4)</f>
        <v>.</v>
      </c>
      <c r="AD199" s="110" t="str">
        <f>LEFT(Table115[[#This Row],[Barcode]],7)</f>
        <v>.</v>
      </c>
      <c r="AE199" s="3" t="s">
        <v>413</v>
      </c>
      <c r="AF199" s="108"/>
      <c r="AG199" s="114" t="s">
        <v>1636</v>
      </c>
      <c r="AH199" s="18"/>
    </row>
    <row r="200" spans="27:34" x14ac:dyDescent="0.35">
      <c r="AA200" s="10" t="str">
        <f>LEFT(Table115[[#This Row],[Location]],4)</f>
        <v>C1-2</v>
      </c>
      <c r="AB200" s="10" t="s">
        <v>71</v>
      </c>
      <c r="AC200" s="10" t="str">
        <f>LEFT(Table115[[#This Row],[Pheno]],4)</f>
        <v>92CK</v>
      </c>
      <c r="AD200" s="111" t="str">
        <f>LEFT(Table115[[#This Row],[Barcode]],7)</f>
        <v>92CK082</v>
      </c>
      <c r="AE200" s="3" t="s">
        <v>2084</v>
      </c>
      <c r="AF200" s="108">
        <v>23</v>
      </c>
      <c r="AG200" s="114" t="s">
        <v>2353</v>
      </c>
      <c r="AH200" s="18">
        <v>2798</v>
      </c>
    </row>
    <row r="201" spans="27:34" x14ac:dyDescent="0.35">
      <c r="AA201" s="10" t="str">
        <f>LEFT(Table115[[#This Row],[Location]],4)</f>
        <v>C1-2</v>
      </c>
      <c r="AB201" s="10" t="s">
        <v>72</v>
      </c>
      <c r="AC201" s="10" t="str">
        <f>LEFT(Table115[[#This Row],[Pheno]],4)</f>
        <v>92CK</v>
      </c>
      <c r="AD201" s="111" t="str">
        <f>LEFT(Table115[[#This Row],[Barcode]],7)</f>
        <v>92CK082</v>
      </c>
      <c r="AE201" s="3" t="s">
        <v>2085</v>
      </c>
      <c r="AF201" s="108">
        <v>26</v>
      </c>
      <c r="AG201" s="114" t="s">
        <v>2353</v>
      </c>
      <c r="AH201" s="18">
        <v>2798</v>
      </c>
    </row>
    <row r="202" spans="27:34" x14ac:dyDescent="0.35">
      <c r="AA202" s="10" t="str">
        <f>LEFT(Table115[[#This Row],[Location]],4)</f>
        <v>C1-2</v>
      </c>
      <c r="AB202" s="10" t="s">
        <v>73</v>
      </c>
      <c r="AC202" s="10" t="str">
        <f>LEFT(Table115[[#This Row],[Pheno]],4)</f>
        <v>.</v>
      </c>
      <c r="AD202" s="111" t="str">
        <f>LEFT(Table115[[#This Row],[Barcode]],7)</f>
        <v>.</v>
      </c>
      <c r="AE202" s="3" t="s">
        <v>413</v>
      </c>
      <c r="AF202" s="108"/>
      <c r="AG202" s="114" t="s">
        <v>1636</v>
      </c>
      <c r="AH202" s="18"/>
    </row>
    <row r="203" spans="27:34" x14ac:dyDescent="0.35">
      <c r="AA203" s="10" t="str">
        <f>LEFT(Table115[[#This Row],[Location]],4)</f>
        <v>C1-2</v>
      </c>
      <c r="AB203" s="10" t="s">
        <v>359</v>
      </c>
      <c r="AC203" s="10" t="str">
        <f>LEFT(Table115[[#This Row],[Pheno]],4)</f>
        <v>.</v>
      </c>
      <c r="AD203" s="110" t="str">
        <f>LEFT(Table115[[#This Row],[Barcode]],7)</f>
        <v>.</v>
      </c>
      <c r="AE203" s="3" t="s">
        <v>413</v>
      </c>
      <c r="AF203" s="108"/>
      <c r="AG203" s="114" t="s">
        <v>1636</v>
      </c>
      <c r="AH203" s="18"/>
    </row>
    <row r="204" spans="27:34" x14ac:dyDescent="0.35">
      <c r="AA204" s="10" t="str">
        <f>LEFT(Table115[[#This Row],[Location]],4)</f>
        <v>C1-3</v>
      </c>
      <c r="AB204" s="10" t="s">
        <v>74</v>
      </c>
      <c r="AC204" s="10" t="str">
        <f>LEFT(Table115[[#This Row],[Pheno]],4)</f>
        <v>KOKO</v>
      </c>
      <c r="AD204" s="111" t="str">
        <f>LEFT(Table115[[#This Row],[Barcode]],7)</f>
        <v>KOKO012</v>
      </c>
      <c r="AE204" s="3" t="s">
        <v>2279</v>
      </c>
      <c r="AF204" s="104">
        <v>28</v>
      </c>
      <c r="AG204" s="114" t="s">
        <v>2353</v>
      </c>
      <c r="AH204" s="18">
        <v>2808</v>
      </c>
    </row>
    <row r="205" spans="27:34" x14ac:dyDescent="0.35">
      <c r="AA205" s="10" t="str">
        <f>LEFT(Table115[[#This Row],[Location]],4)</f>
        <v>C1-3</v>
      </c>
      <c r="AB205" s="10" t="s">
        <v>75</v>
      </c>
      <c r="AC205" s="10" t="str">
        <f>LEFT(Table115[[#This Row],[Pheno]],4)</f>
        <v>KOKO</v>
      </c>
      <c r="AD205" s="111" t="str">
        <f>LEFT(Table115[[#This Row],[Barcode]],7)</f>
        <v>KOKO012</v>
      </c>
      <c r="AE205" s="3" t="s">
        <v>515</v>
      </c>
      <c r="AF205" s="108">
        <v>20</v>
      </c>
      <c r="AG205" s="114" t="s">
        <v>2353</v>
      </c>
      <c r="AH205" s="18">
        <v>2808</v>
      </c>
    </row>
    <row r="206" spans="27:34" x14ac:dyDescent="0.35">
      <c r="AA206" s="10" t="str">
        <f>LEFT(Table115[[#This Row],[Location]],4)</f>
        <v>C1-3</v>
      </c>
      <c r="AB206" s="10" t="s">
        <v>76</v>
      </c>
      <c r="AC206" s="10" t="str">
        <f>LEFT(Table115[[#This Row],[Pheno]],4)</f>
        <v>.</v>
      </c>
      <c r="AD206" s="111" t="str">
        <f>LEFT(Table115[[#This Row],[Barcode]],7)</f>
        <v>.</v>
      </c>
      <c r="AE206" s="3" t="s">
        <v>413</v>
      </c>
      <c r="AF206" s="108"/>
      <c r="AG206" s="114" t="s">
        <v>1636</v>
      </c>
      <c r="AH206" s="18"/>
    </row>
    <row r="207" spans="27:34" x14ac:dyDescent="0.35">
      <c r="AA207" s="10" t="str">
        <f>LEFT(Table115[[#This Row],[Location]],4)</f>
        <v>C1-3</v>
      </c>
      <c r="AB207" s="10" t="s">
        <v>356</v>
      </c>
      <c r="AC207" s="10" t="str">
        <f>LEFT(Table115[[#This Row],[Pheno]],4)</f>
        <v>.</v>
      </c>
      <c r="AD207" s="110" t="str">
        <f>LEFT(Table115[[#This Row],[Barcode]],7)</f>
        <v>.</v>
      </c>
      <c r="AE207" s="3" t="s">
        <v>413</v>
      </c>
      <c r="AF207" s="108"/>
      <c r="AG207" s="114" t="s">
        <v>1636</v>
      </c>
      <c r="AH207" s="18"/>
    </row>
    <row r="208" spans="27:34" x14ac:dyDescent="0.35">
      <c r="AA208" s="10" t="str">
        <f>LEFT(Table115[[#This Row],[Location]],4)</f>
        <v>C1-4</v>
      </c>
      <c r="AB208" s="10" t="s">
        <v>77</v>
      </c>
      <c r="AC208" s="10" t="str">
        <f>LEFT(Table115[[#This Row],[Pheno]],4)</f>
        <v>JK99</v>
      </c>
      <c r="AD208" s="111" t="str">
        <f>LEFT(Table115[[#This Row],[Barcode]],7)</f>
        <v>JK99042</v>
      </c>
      <c r="AE208" s="3" t="s">
        <v>2280</v>
      </c>
      <c r="AF208" s="108">
        <v>26</v>
      </c>
      <c r="AG208" s="114" t="s">
        <v>2353</v>
      </c>
      <c r="AH208" s="18">
        <v>2803</v>
      </c>
    </row>
    <row r="209" spans="27:34" x14ac:dyDescent="0.35">
      <c r="AA209" s="10" t="str">
        <f>LEFT(Table115[[#This Row],[Location]],4)</f>
        <v>C1-4</v>
      </c>
      <c r="AB209" s="10" t="s">
        <v>78</v>
      </c>
      <c r="AC209" s="10" t="str">
        <f>LEFT(Table115[[#This Row],[Pheno]],4)</f>
        <v>JK99</v>
      </c>
      <c r="AD209" s="111" t="str">
        <f>LEFT(Table115[[#This Row],[Barcode]],7)</f>
        <v>JK99042</v>
      </c>
      <c r="AE209" s="3" t="s">
        <v>2281</v>
      </c>
      <c r="AF209" s="108">
        <v>9</v>
      </c>
      <c r="AG209" s="114" t="s">
        <v>2353</v>
      </c>
      <c r="AH209" s="18">
        <v>2803</v>
      </c>
    </row>
    <row r="210" spans="27:34" x14ac:dyDescent="0.35">
      <c r="AA210" s="10" t="str">
        <f>LEFT(Table115[[#This Row],[Location]],4)</f>
        <v>C1-4</v>
      </c>
      <c r="AB210" s="10" t="s">
        <v>79</v>
      </c>
      <c r="AC210" s="10" t="str">
        <f>LEFT(Table115[[#This Row],[Pheno]],4)</f>
        <v>JK99</v>
      </c>
      <c r="AD210" s="111" t="str">
        <f>LEFT(Table115[[#This Row],[Barcode]],7)</f>
        <v>JK99007</v>
      </c>
      <c r="AE210" s="3" t="s">
        <v>2282</v>
      </c>
      <c r="AF210" s="108">
        <v>12</v>
      </c>
      <c r="AG210" s="114" t="s">
        <v>2353</v>
      </c>
      <c r="AH210" s="18">
        <v>2803</v>
      </c>
    </row>
    <row r="211" spans="27:34" x14ac:dyDescent="0.35">
      <c r="AA211" s="10" t="str">
        <f>LEFT(Table115[[#This Row],[Location]],4)</f>
        <v>C1-4</v>
      </c>
      <c r="AB211" s="10" t="s">
        <v>353</v>
      </c>
      <c r="AC211" s="10" t="str">
        <f>LEFT(Table115[[#This Row],[Pheno]],4)</f>
        <v>.</v>
      </c>
      <c r="AD211" s="110" t="str">
        <f>LEFT(Table115[[#This Row],[Barcode]],7)</f>
        <v>.</v>
      </c>
      <c r="AE211" s="3" t="s">
        <v>413</v>
      </c>
      <c r="AF211" s="108"/>
      <c r="AG211" s="114" t="s">
        <v>1636</v>
      </c>
      <c r="AH211" s="18"/>
    </row>
    <row r="212" spans="27:34" x14ac:dyDescent="0.35">
      <c r="AA212" s="10" t="str">
        <f>LEFT(Table115[[#This Row],[Location]],4)</f>
        <v>C1-5</v>
      </c>
      <c r="AB212" s="10" t="s">
        <v>80</v>
      </c>
      <c r="AC212" s="10" t="str">
        <f>LEFT(Table115[[#This Row],[Pheno]],4)</f>
        <v>JK99</v>
      </c>
      <c r="AD212" s="111" t="str">
        <f>LEFT(Table115[[#This Row],[Barcode]],7)</f>
        <v>JK99007</v>
      </c>
      <c r="AE212" s="3" t="s">
        <v>2283</v>
      </c>
      <c r="AF212" s="104">
        <v>7</v>
      </c>
      <c r="AG212" s="114" t="s">
        <v>2353</v>
      </c>
      <c r="AH212" s="18">
        <v>2800</v>
      </c>
    </row>
    <row r="213" spans="27:34" x14ac:dyDescent="0.35">
      <c r="AA213" s="10" t="str">
        <f>LEFT(Table115[[#This Row],[Location]],4)</f>
        <v>C1-5</v>
      </c>
      <c r="AB213" s="10" t="s">
        <v>81</v>
      </c>
      <c r="AC213" s="10" t="str">
        <f>LEFT(Table115[[#This Row],[Pheno]],4)</f>
        <v>JK99</v>
      </c>
      <c r="AD213" s="111" t="str">
        <f>LEFT(Table115[[#This Row],[Barcode]],7)</f>
        <v>JK99007</v>
      </c>
      <c r="AE213" s="3" t="s">
        <v>2284</v>
      </c>
      <c r="AF213" s="108">
        <v>28</v>
      </c>
      <c r="AG213" s="114" t="s">
        <v>2353</v>
      </c>
      <c r="AH213" s="18">
        <v>2800</v>
      </c>
    </row>
    <row r="214" spans="27:34" x14ac:dyDescent="0.35">
      <c r="AA214" s="10" t="str">
        <f>LEFT(Table115[[#This Row],[Location]],4)</f>
        <v>C1-5</v>
      </c>
      <c r="AB214" s="10" t="s">
        <v>82</v>
      </c>
      <c r="AC214" s="10" t="str">
        <f>LEFT(Table115[[#This Row],[Pheno]],4)</f>
        <v>JK99</v>
      </c>
      <c r="AD214" s="111" t="str">
        <f>LEFT(Table115[[#This Row],[Barcode]],7)</f>
        <v>JK99007</v>
      </c>
      <c r="AE214" s="3" t="s">
        <v>2282</v>
      </c>
      <c r="AF214" s="108">
        <v>14</v>
      </c>
      <c r="AG214" s="114" t="s">
        <v>2353</v>
      </c>
      <c r="AH214" s="18">
        <v>2800</v>
      </c>
    </row>
    <row r="215" spans="27:34" x14ac:dyDescent="0.35">
      <c r="AA215" s="10" t="str">
        <f>LEFT(Table115[[#This Row],[Location]],4)</f>
        <v>C1-5</v>
      </c>
      <c r="AB215" s="10" t="s">
        <v>350</v>
      </c>
      <c r="AC215" s="10" t="str">
        <f>LEFT(Table115[[#This Row],[Pheno]],4)</f>
        <v>.</v>
      </c>
      <c r="AD215" s="110" t="str">
        <f>LEFT(Table115[[#This Row],[Barcode]],7)</f>
        <v>.</v>
      </c>
      <c r="AE215" s="3" t="s">
        <v>413</v>
      </c>
      <c r="AF215" s="108"/>
      <c r="AG215" s="114" t="s">
        <v>1636</v>
      </c>
      <c r="AH215" s="18"/>
    </row>
    <row r="216" spans="27:34" x14ac:dyDescent="0.35">
      <c r="AA216" s="10" t="str">
        <f>LEFT(Table115[[#This Row],[Location]],4)</f>
        <v>C1-6</v>
      </c>
      <c r="AB216" s="10" t="s">
        <v>83</v>
      </c>
      <c r="AC216" s="10" t="str">
        <f>LEFT(Table115[[#This Row],[Pheno]],4)</f>
        <v>DD22</v>
      </c>
      <c r="AD216" s="111" t="str">
        <f>LEFT(Table115[[#This Row],[Barcode]],7)</f>
        <v>DD22009</v>
      </c>
      <c r="AE216" s="3" t="s">
        <v>2285</v>
      </c>
      <c r="AF216" s="108">
        <v>29</v>
      </c>
      <c r="AG216" s="114" t="s">
        <v>2353</v>
      </c>
      <c r="AH216" s="18">
        <v>2800</v>
      </c>
    </row>
    <row r="217" spans="27:34" x14ac:dyDescent="0.35">
      <c r="AA217" s="10" t="str">
        <f>LEFT(Table115[[#This Row],[Location]],4)</f>
        <v>C1-6</v>
      </c>
      <c r="AB217" s="10" t="s">
        <v>84</v>
      </c>
      <c r="AC217" s="10" t="str">
        <f>LEFT(Table115[[#This Row],[Pheno]],4)</f>
        <v>DD22</v>
      </c>
      <c r="AD217" s="111" t="str">
        <f>LEFT(Table115[[#This Row],[Barcode]],7)</f>
        <v>DD22009</v>
      </c>
      <c r="AE217" s="3" t="s">
        <v>2272</v>
      </c>
      <c r="AF217" s="108">
        <v>20</v>
      </c>
      <c r="AG217" s="114" t="s">
        <v>2353</v>
      </c>
      <c r="AH217" s="18">
        <v>2800</v>
      </c>
    </row>
    <row r="218" spans="27:34" x14ac:dyDescent="0.35">
      <c r="AA218" s="10" t="str">
        <f>LEFT(Table115[[#This Row],[Location]],4)</f>
        <v>C1-6</v>
      </c>
      <c r="AB218" s="10" t="s">
        <v>85</v>
      </c>
      <c r="AC218" s="10" t="str">
        <f>LEFT(Table115[[#This Row],[Pheno]],4)</f>
        <v>.</v>
      </c>
      <c r="AD218" s="111" t="str">
        <f>LEFT(Table115[[#This Row],[Barcode]],7)</f>
        <v>.</v>
      </c>
      <c r="AE218" s="3" t="s">
        <v>413</v>
      </c>
      <c r="AF218" s="108"/>
      <c r="AG218" s="114" t="s">
        <v>1636</v>
      </c>
      <c r="AH218" s="18"/>
    </row>
    <row r="219" spans="27:34" x14ac:dyDescent="0.35">
      <c r="AA219" s="10" t="str">
        <f>LEFT(Table115[[#This Row],[Location]],4)</f>
        <v>C1-6</v>
      </c>
      <c r="AB219" s="10" t="s">
        <v>347</v>
      </c>
      <c r="AC219" s="10" t="str">
        <f>LEFT(Table115[[#This Row],[Pheno]],4)</f>
        <v>.</v>
      </c>
      <c r="AD219" s="110" t="str">
        <f>LEFT(Table115[[#This Row],[Barcode]],7)</f>
        <v>.</v>
      </c>
      <c r="AE219" s="3" t="s">
        <v>413</v>
      </c>
      <c r="AF219" s="108"/>
      <c r="AG219" s="114" t="s">
        <v>1636</v>
      </c>
      <c r="AH219" s="18"/>
    </row>
    <row r="220" spans="27:34" x14ac:dyDescent="0.35">
      <c r="AA220" s="10" t="str">
        <f>LEFT(Table115[[#This Row],[Location]],4)</f>
        <v>C1-7</v>
      </c>
      <c r="AB220" s="10" t="s">
        <v>86</v>
      </c>
      <c r="AC220" s="10" t="str">
        <f>LEFT(Table115[[#This Row],[Pheno]],4)</f>
        <v>POTN</v>
      </c>
      <c r="AD220" s="111" t="str">
        <f>LEFT(Table115[[#This Row],[Barcode]],7)</f>
        <v>POTN025</v>
      </c>
      <c r="AE220" s="3" t="s">
        <v>2286</v>
      </c>
      <c r="AF220" s="108">
        <v>49</v>
      </c>
      <c r="AG220" s="114" t="s">
        <v>2353</v>
      </c>
      <c r="AH220" s="18">
        <v>2738</v>
      </c>
    </row>
    <row r="221" spans="27:34" x14ac:dyDescent="0.35">
      <c r="AA221" s="10" t="str">
        <f>LEFT(Table115[[#This Row],[Location]],4)</f>
        <v>C1-7</v>
      </c>
      <c r="AB221" s="10" t="s">
        <v>87</v>
      </c>
      <c r="AC221" s="10" t="str">
        <f>LEFT(Table115[[#This Row],[Pheno]],4)</f>
        <v>.</v>
      </c>
      <c r="AD221" s="111" t="str">
        <f>LEFT(Table115[[#This Row],[Barcode]],7)</f>
        <v>.</v>
      </c>
      <c r="AE221" s="3" t="s">
        <v>413</v>
      </c>
      <c r="AF221" s="108"/>
      <c r="AG221" s="114" t="s">
        <v>1636</v>
      </c>
      <c r="AH221" s="18"/>
    </row>
    <row r="222" spans="27:34" x14ac:dyDescent="0.35">
      <c r="AA222" s="10" t="str">
        <f>LEFT(Table115[[#This Row],[Location]],4)</f>
        <v>C1-7</v>
      </c>
      <c r="AB222" s="10" t="s">
        <v>88</v>
      </c>
      <c r="AC222" s="10" t="str">
        <f>LEFT(Table115[[#This Row],[Pheno]],4)</f>
        <v>.</v>
      </c>
      <c r="AD222" s="111" t="str">
        <f>LEFT(Table115[[#This Row],[Barcode]],7)</f>
        <v>.</v>
      </c>
      <c r="AE222" s="3" t="s">
        <v>413</v>
      </c>
      <c r="AF222" s="108"/>
      <c r="AG222" s="114" t="s">
        <v>1636</v>
      </c>
      <c r="AH222" s="18"/>
    </row>
    <row r="223" spans="27:34" x14ac:dyDescent="0.35">
      <c r="AA223" s="10" t="str">
        <f>LEFT(Table115[[#This Row],[Location]],4)</f>
        <v>C1-7</v>
      </c>
      <c r="AB223" s="10" t="s">
        <v>344</v>
      </c>
      <c r="AC223" s="10" t="str">
        <f>LEFT(Table115[[#This Row],[Pheno]],4)</f>
        <v>.</v>
      </c>
      <c r="AD223" s="110" t="str">
        <f>LEFT(Table115[[#This Row],[Barcode]],7)</f>
        <v>.</v>
      </c>
      <c r="AE223" s="3" t="s">
        <v>413</v>
      </c>
      <c r="AF223" s="108"/>
      <c r="AG223" s="114" t="s">
        <v>1636</v>
      </c>
      <c r="AH223" s="18"/>
    </row>
    <row r="224" spans="27:34" x14ac:dyDescent="0.35">
      <c r="AA224" s="10" t="str">
        <f>LEFT(Table115[[#This Row],[Location]],4)</f>
        <v>C2-1</v>
      </c>
      <c r="AB224" s="10" t="s">
        <v>89</v>
      </c>
      <c r="AC224" s="10" t="str">
        <f>LEFT(Table115[[#This Row],[Pheno]],4)</f>
        <v>.</v>
      </c>
      <c r="AD224" s="111" t="str">
        <f>LEFT(Table115[[#This Row],[Barcode]],7)</f>
        <v>.</v>
      </c>
      <c r="AE224" s="3" t="s">
        <v>413</v>
      </c>
      <c r="AF224" s="108"/>
      <c r="AG224" s="114" t="s">
        <v>1636</v>
      </c>
      <c r="AH224" s="18"/>
    </row>
    <row r="225" spans="27:34" x14ac:dyDescent="0.35">
      <c r="AA225" s="10" t="str">
        <f>LEFT(Table115[[#This Row],[Location]],4)</f>
        <v>C2-1</v>
      </c>
      <c r="AB225" s="10" t="s">
        <v>90</v>
      </c>
      <c r="AC225" s="10" t="str">
        <f>LEFT(Table115[[#This Row],[Pheno]],4)</f>
        <v>.</v>
      </c>
      <c r="AD225" s="111" t="str">
        <f>LEFT(Table115[[#This Row],[Barcode]],7)</f>
        <v>.</v>
      </c>
      <c r="AE225" s="3" t="s">
        <v>413</v>
      </c>
      <c r="AF225" s="108"/>
      <c r="AG225" s="114" t="s">
        <v>1636</v>
      </c>
      <c r="AH225" s="18"/>
    </row>
    <row r="226" spans="27:34" x14ac:dyDescent="0.35">
      <c r="AA226" s="10" t="str">
        <f>LEFT(Table115[[#This Row],[Location]],4)</f>
        <v>C2-1</v>
      </c>
      <c r="AB226" s="10" t="s">
        <v>91</v>
      </c>
      <c r="AC226" s="10" t="str">
        <f>LEFT(Table115[[#This Row],[Pheno]],4)</f>
        <v>.</v>
      </c>
      <c r="AD226" s="111" t="str">
        <f>LEFT(Table115[[#This Row],[Barcode]],7)</f>
        <v>.</v>
      </c>
      <c r="AE226" s="3" t="s">
        <v>413</v>
      </c>
      <c r="AF226" s="108"/>
      <c r="AG226" s="114" t="s">
        <v>1636</v>
      </c>
      <c r="AH226" s="18"/>
    </row>
    <row r="227" spans="27:34" x14ac:dyDescent="0.35">
      <c r="AA227" s="10" t="str">
        <f>LEFT(Table115[[#This Row],[Location]],4)</f>
        <v>C2-2</v>
      </c>
      <c r="AB227" s="10" t="s">
        <v>92</v>
      </c>
      <c r="AC227" s="10" t="str">
        <f>LEFT(Table115[[#This Row],[Pheno]],4)</f>
        <v>.</v>
      </c>
      <c r="AD227" s="111" t="str">
        <f>LEFT(Table115[[#This Row],[Barcode]],7)</f>
        <v>.</v>
      </c>
      <c r="AE227" s="3" t="s">
        <v>413</v>
      </c>
      <c r="AF227" s="108"/>
      <c r="AG227" s="114" t="s">
        <v>1636</v>
      </c>
      <c r="AH227" s="18"/>
    </row>
    <row r="228" spans="27:34" x14ac:dyDescent="0.35">
      <c r="AA228" s="10" t="str">
        <f>LEFT(Table115[[#This Row],[Location]],4)</f>
        <v>C2-2</v>
      </c>
      <c r="AB228" s="10" t="s">
        <v>93</v>
      </c>
      <c r="AC228" s="10" t="str">
        <f>LEFT(Table115[[#This Row],[Pheno]],4)</f>
        <v>.</v>
      </c>
      <c r="AD228" s="111" t="str">
        <f>LEFT(Table115[[#This Row],[Barcode]],7)</f>
        <v>.</v>
      </c>
      <c r="AE228" s="3" t="s">
        <v>413</v>
      </c>
      <c r="AF228" s="108"/>
      <c r="AG228" s="114" t="s">
        <v>1636</v>
      </c>
      <c r="AH228" s="18"/>
    </row>
    <row r="229" spans="27:34" x14ac:dyDescent="0.35">
      <c r="AA229" s="10" t="str">
        <f>LEFT(Table115[[#This Row],[Location]],4)</f>
        <v>C2-2</v>
      </c>
      <c r="AB229" s="10" t="s">
        <v>94</v>
      </c>
      <c r="AC229" s="10" t="str">
        <f>LEFT(Table115[[#This Row],[Pheno]],4)</f>
        <v>.</v>
      </c>
      <c r="AD229" s="111" t="str">
        <f>LEFT(Table115[[#This Row],[Barcode]],7)</f>
        <v>.</v>
      </c>
      <c r="AE229" s="3" t="s">
        <v>413</v>
      </c>
      <c r="AF229" s="108"/>
      <c r="AG229" s="114" t="s">
        <v>1636</v>
      </c>
      <c r="AH229" s="18"/>
    </row>
    <row r="230" spans="27:34" x14ac:dyDescent="0.35">
      <c r="AA230" s="10" t="str">
        <f>LEFT(Table115[[#This Row],[Location]],4)</f>
        <v>C2-2</v>
      </c>
      <c r="AB230" s="10" t="s">
        <v>380</v>
      </c>
      <c r="AC230" s="10" t="str">
        <f>LEFT(Table115[[#This Row],[Pheno]],4)</f>
        <v>.</v>
      </c>
      <c r="AD230" s="110" t="str">
        <f>LEFT(Table115[[#This Row],[Barcode]],7)</f>
        <v>.</v>
      </c>
      <c r="AE230" s="3" t="s">
        <v>413</v>
      </c>
      <c r="AF230" s="108"/>
      <c r="AG230" s="114" t="s">
        <v>1636</v>
      </c>
      <c r="AH230" s="18"/>
    </row>
    <row r="231" spans="27:34" x14ac:dyDescent="0.35">
      <c r="AA231" s="41" t="str">
        <f>LEFT(Table115[[#This Row],[Location]],4)</f>
        <v>C2-2</v>
      </c>
      <c r="AB231" s="41" t="s">
        <v>877</v>
      </c>
      <c r="AC231" s="41" t="str">
        <f>LEFT(Table115[[#This Row],[Pheno]],4)</f>
        <v>.</v>
      </c>
      <c r="AD231" s="112" t="str">
        <f>LEFT(Table115[[#This Row],[Barcode]],7)</f>
        <v>.</v>
      </c>
      <c r="AE231" s="3" t="s">
        <v>413</v>
      </c>
      <c r="AF231" s="104"/>
      <c r="AG231" s="114" t="s">
        <v>1636</v>
      </c>
      <c r="AH231" s="18"/>
    </row>
    <row r="232" spans="27:34" x14ac:dyDescent="0.35">
      <c r="AA232" s="10" t="str">
        <f>LEFT(Table115[[#This Row],[Location]],4)</f>
        <v>C2-3</v>
      </c>
      <c r="AB232" s="10" t="s">
        <v>95</v>
      </c>
      <c r="AC232" s="10" t="str">
        <f>LEFT(Table115[[#This Row],[Pheno]],4)</f>
        <v>.</v>
      </c>
      <c r="AD232" s="111" t="str">
        <f>LEFT(Table115[[#This Row],[Barcode]],7)</f>
        <v>.</v>
      </c>
      <c r="AE232" s="3" t="s">
        <v>413</v>
      </c>
      <c r="AF232" s="104"/>
      <c r="AG232" s="114" t="s">
        <v>1636</v>
      </c>
      <c r="AH232" s="18"/>
    </row>
    <row r="233" spans="27:34" x14ac:dyDescent="0.35">
      <c r="AA233" s="10" t="str">
        <f>LEFT(Table115[[#This Row],[Location]],4)</f>
        <v>C2-3</v>
      </c>
      <c r="AB233" s="10" t="s">
        <v>96</v>
      </c>
      <c r="AC233" s="10" t="str">
        <f>LEFT(Table115[[#This Row],[Pheno]],4)</f>
        <v>.</v>
      </c>
      <c r="AD233" s="111" t="str">
        <f>LEFT(Table115[[#This Row],[Barcode]],7)</f>
        <v>.</v>
      </c>
      <c r="AE233" s="3" t="s">
        <v>413</v>
      </c>
      <c r="AF233" s="104"/>
      <c r="AG233" s="114" t="s">
        <v>1636</v>
      </c>
      <c r="AH233" s="18"/>
    </row>
    <row r="234" spans="27:34" x14ac:dyDescent="0.35">
      <c r="AA234" s="10" t="str">
        <f>LEFT(Table115[[#This Row],[Location]],4)</f>
        <v>C2-3</v>
      </c>
      <c r="AB234" s="10" t="s">
        <v>97</v>
      </c>
      <c r="AC234" s="10" t="str">
        <f>LEFT(Table115[[#This Row],[Pheno]],4)</f>
        <v>.</v>
      </c>
      <c r="AD234" s="111" t="str">
        <f>LEFT(Table115[[#This Row],[Barcode]],7)</f>
        <v>.</v>
      </c>
      <c r="AE234" s="3" t="s">
        <v>413</v>
      </c>
      <c r="AF234" s="108"/>
      <c r="AG234" s="114" t="s">
        <v>1636</v>
      </c>
      <c r="AH234" s="18"/>
    </row>
    <row r="235" spans="27:34" x14ac:dyDescent="0.35">
      <c r="AA235" s="10" t="str">
        <f>LEFT(Table115[[#This Row],[Location]],4)</f>
        <v>C2-3</v>
      </c>
      <c r="AB235" s="10" t="s">
        <v>377</v>
      </c>
      <c r="AC235" s="10" t="str">
        <f>LEFT(Table115[[#This Row],[Pheno]],4)</f>
        <v>.</v>
      </c>
      <c r="AD235" s="110" t="str">
        <f>LEFT(Table115[[#This Row],[Barcode]],7)</f>
        <v>.</v>
      </c>
      <c r="AE235" s="3" t="s">
        <v>413</v>
      </c>
      <c r="AF235" s="108"/>
      <c r="AG235" s="114" t="s">
        <v>1636</v>
      </c>
      <c r="AH235" s="18"/>
    </row>
    <row r="236" spans="27:34" x14ac:dyDescent="0.35">
      <c r="AA236" s="10" t="str">
        <f>LEFT(Table115[[#This Row],[Location]],4)</f>
        <v>C2-4</v>
      </c>
      <c r="AB236" s="10" t="s">
        <v>98</v>
      </c>
      <c r="AC236" s="10" t="str">
        <f>LEFT(Table115[[#This Row],[Pheno]],4)</f>
        <v>.</v>
      </c>
      <c r="AD236" s="111" t="str">
        <f>LEFT(Table115[[#This Row],[Barcode]],7)</f>
        <v>.</v>
      </c>
      <c r="AE236" s="3" t="s">
        <v>413</v>
      </c>
      <c r="AF236" s="104"/>
      <c r="AG236" s="114" t="s">
        <v>1636</v>
      </c>
      <c r="AH236" s="18"/>
    </row>
    <row r="237" spans="27:34" x14ac:dyDescent="0.35">
      <c r="AA237" s="10" t="str">
        <f>LEFT(Table115[[#This Row],[Location]],4)</f>
        <v>C2-4</v>
      </c>
      <c r="AB237" s="10" t="s">
        <v>99</v>
      </c>
      <c r="AC237" s="10" t="str">
        <f>LEFT(Table115[[#This Row],[Pheno]],4)</f>
        <v>.</v>
      </c>
      <c r="AD237" s="111" t="str">
        <f>LEFT(Table115[[#This Row],[Barcode]],7)</f>
        <v>.</v>
      </c>
      <c r="AE237" s="3" t="s">
        <v>413</v>
      </c>
      <c r="AF237" s="104"/>
      <c r="AG237" s="114" t="s">
        <v>1636</v>
      </c>
      <c r="AH237" s="18"/>
    </row>
    <row r="238" spans="27:34" x14ac:dyDescent="0.35">
      <c r="AA238" s="10" t="str">
        <f>LEFT(Table115[[#This Row],[Location]],4)</f>
        <v>C2-4</v>
      </c>
      <c r="AB238" s="10" t="s">
        <v>100</v>
      </c>
      <c r="AC238" s="10" t="str">
        <f>LEFT(Table115[[#This Row],[Pheno]],4)</f>
        <v>.</v>
      </c>
      <c r="AD238" s="111" t="str">
        <f>LEFT(Table115[[#This Row],[Barcode]],7)</f>
        <v>.</v>
      </c>
      <c r="AE238" s="3" t="s">
        <v>413</v>
      </c>
      <c r="AF238" s="104"/>
      <c r="AG238" s="114" t="s">
        <v>1636</v>
      </c>
      <c r="AH238" s="18"/>
    </row>
    <row r="239" spans="27:34" x14ac:dyDescent="0.35">
      <c r="AA239" s="10" t="str">
        <f>LEFT(Table115[[#This Row],[Location]],4)</f>
        <v>C2-4</v>
      </c>
      <c r="AB239" s="10" t="s">
        <v>374</v>
      </c>
      <c r="AC239" s="10" t="str">
        <f>LEFT(Table115[[#This Row],[Pheno]],4)</f>
        <v>.</v>
      </c>
      <c r="AD239" s="110" t="str">
        <f>LEFT(Table115[[#This Row],[Barcode]],7)</f>
        <v>.</v>
      </c>
      <c r="AE239" s="3" t="s">
        <v>413</v>
      </c>
      <c r="AF239" s="108"/>
      <c r="AG239" s="114" t="s">
        <v>1636</v>
      </c>
      <c r="AH239" s="18"/>
    </row>
    <row r="240" spans="27:34" x14ac:dyDescent="0.35">
      <c r="AA240" s="10" t="str">
        <f>LEFT(Table115[[#This Row],[Location]],4)</f>
        <v>C2-5</v>
      </c>
      <c r="AB240" s="10" t="s">
        <v>101</v>
      </c>
      <c r="AC240" s="10" t="str">
        <f>LEFT(Table115[[#This Row],[Pheno]],4)</f>
        <v>.</v>
      </c>
      <c r="AD240" s="111" t="str">
        <f>LEFT(Table115[[#This Row],[Barcode]],7)</f>
        <v>.</v>
      </c>
      <c r="AE240" s="3" t="s">
        <v>413</v>
      </c>
      <c r="AF240" s="108"/>
      <c r="AG240" s="114" t="s">
        <v>1636</v>
      </c>
      <c r="AH240" s="18"/>
    </row>
    <row r="241" spans="27:34" x14ac:dyDescent="0.35">
      <c r="AA241" s="10" t="str">
        <f>LEFT(Table115[[#This Row],[Location]],4)</f>
        <v>C2-5</v>
      </c>
      <c r="AB241" s="10" t="s">
        <v>102</v>
      </c>
      <c r="AC241" s="10" t="str">
        <f>LEFT(Table115[[#This Row],[Pheno]],4)</f>
        <v>.</v>
      </c>
      <c r="AD241" s="111" t="str">
        <f>LEFT(Table115[[#This Row],[Barcode]],7)</f>
        <v>.</v>
      </c>
      <c r="AE241" s="3" t="s">
        <v>413</v>
      </c>
      <c r="AF241" s="108"/>
      <c r="AG241" s="114" t="s">
        <v>1636</v>
      </c>
      <c r="AH241" s="18"/>
    </row>
    <row r="242" spans="27:34" x14ac:dyDescent="0.35">
      <c r="AA242" s="10" t="str">
        <f>LEFT(Table115[[#This Row],[Location]],4)</f>
        <v>C2-5</v>
      </c>
      <c r="AB242" s="10" t="s">
        <v>103</v>
      </c>
      <c r="AC242" s="10" t="str">
        <f>LEFT(Table115[[#This Row],[Pheno]],4)</f>
        <v>.</v>
      </c>
      <c r="AD242" s="111" t="str">
        <f>LEFT(Table115[[#This Row],[Barcode]],7)</f>
        <v>.</v>
      </c>
      <c r="AE242" s="3" t="s">
        <v>413</v>
      </c>
      <c r="AF242" s="108"/>
      <c r="AG242" s="114" t="s">
        <v>1636</v>
      </c>
      <c r="AH242" s="18"/>
    </row>
    <row r="243" spans="27:34" x14ac:dyDescent="0.35">
      <c r="AA243" s="10" t="str">
        <f>LEFT(Table115[[#This Row],[Location]],4)</f>
        <v>C2-5</v>
      </c>
      <c r="AB243" s="10" t="s">
        <v>371</v>
      </c>
      <c r="AC243" s="10" t="str">
        <f>LEFT(Table115[[#This Row],[Pheno]],4)</f>
        <v>.</v>
      </c>
      <c r="AD243" s="110" t="str">
        <f>LEFT(Table115[[#This Row],[Barcode]],7)</f>
        <v>.</v>
      </c>
      <c r="AE243" s="3" t="s">
        <v>413</v>
      </c>
      <c r="AF243" s="108"/>
      <c r="AG243" s="114" t="s">
        <v>1636</v>
      </c>
      <c r="AH243" s="18"/>
    </row>
    <row r="244" spans="27:34" x14ac:dyDescent="0.35">
      <c r="AA244" s="10" t="str">
        <f>LEFT(Table115[[#This Row],[Location]],4)</f>
        <v>C2-6</v>
      </c>
      <c r="AB244" s="10" t="s">
        <v>104</v>
      </c>
      <c r="AC244" s="10" t="str">
        <f>LEFT(Table115[[#This Row],[Pheno]],4)</f>
        <v>.</v>
      </c>
      <c r="AD244" s="111" t="str">
        <f>LEFT(Table115[[#This Row],[Barcode]],7)</f>
        <v>.</v>
      </c>
      <c r="AE244" s="3" t="s">
        <v>413</v>
      </c>
      <c r="AF244" s="108"/>
      <c r="AG244" s="114" t="s">
        <v>1636</v>
      </c>
      <c r="AH244" s="18"/>
    </row>
    <row r="245" spans="27:34" x14ac:dyDescent="0.35">
      <c r="AA245" s="10" t="str">
        <f>LEFT(Table115[[#This Row],[Location]],4)</f>
        <v>C2-6</v>
      </c>
      <c r="AB245" s="10" t="s">
        <v>105</v>
      </c>
      <c r="AC245" s="10" t="str">
        <f>LEFT(Table115[[#This Row],[Pheno]],4)</f>
        <v>.</v>
      </c>
      <c r="AD245" s="111" t="str">
        <f>LEFT(Table115[[#This Row],[Barcode]],7)</f>
        <v>.</v>
      </c>
      <c r="AE245" s="3" t="s">
        <v>413</v>
      </c>
      <c r="AF245" s="108"/>
      <c r="AG245" s="114" t="s">
        <v>1636</v>
      </c>
      <c r="AH245" s="18"/>
    </row>
    <row r="246" spans="27:34" x14ac:dyDescent="0.35">
      <c r="AA246" s="10" t="str">
        <f>LEFT(Table115[[#This Row],[Location]],4)</f>
        <v>C2-6</v>
      </c>
      <c r="AB246" s="10" t="s">
        <v>106</v>
      </c>
      <c r="AC246" s="10" t="str">
        <f>LEFT(Table115[[#This Row],[Pheno]],4)</f>
        <v>.</v>
      </c>
      <c r="AD246" s="111" t="str">
        <f>LEFT(Table115[[#This Row],[Barcode]],7)</f>
        <v>.</v>
      </c>
      <c r="AE246" s="3" t="s">
        <v>413</v>
      </c>
      <c r="AF246" s="108"/>
      <c r="AG246" s="114" t="s">
        <v>1636</v>
      </c>
      <c r="AH246" s="18"/>
    </row>
    <row r="247" spans="27:34" x14ac:dyDescent="0.35">
      <c r="AA247" s="10" t="str">
        <f>LEFT(Table115[[#This Row],[Location]],4)</f>
        <v>C2-6</v>
      </c>
      <c r="AB247" s="10" t="s">
        <v>368</v>
      </c>
      <c r="AC247" s="10" t="str">
        <f>LEFT(Table115[[#This Row],[Pheno]],4)</f>
        <v>.</v>
      </c>
      <c r="AD247" s="110" t="str">
        <f>LEFT(Table115[[#This Row],[Barcode]],7)</f>
        <v>.</v>
      </c>
      <c r="AE247" s="3" t="s">
        <v>413</v>
      </c>
      <c r="AF247" s="108"/>
      <c r="AG247" s="114" t="s">
        <v>1636</v>
      </c>
      <c r="AH247" s="18"/>
    </row>
    <row r="248" spans="27:34" x14ac:dyDescent="0.35">
      <c r="AA248" s="10" t="str">
        <f>LEFT(Table115[[#This Row],[Location]],4)</f>
        <v>C2-7</v>
      </c>
      <c r="AB248" s="10" t="s">
        <v>107</v>
      </c>
      <c r="AC248" s="10" t="str">
        <f>LEFT(Table115[[#This Row],[Pheno]],4)</f>
        <v>.</v>
      </c>
      <c r="AD248" s="111" t="str">
        <f>LEFT(Table115[[#This Row],[Barcode]],7)</f>
        <v>.</v>
      </c>
      <c r="AE248" s="3" t="s">
        <v>413</v>
      </c>
      <c r="AF248" s="108"/>
      <c r="AG248" s="114" t="s">
        <v>1636</v>
      </c>
      <c r="AH248" s="18"/>
    </row>
    <row r="249" spans="27:34" x14ac:dyDescent="0.35">
      <c r="AA249" s="10" t="str">
        <f>LEFT(Table115[[#This Row],[Location]],4)</f>
        <v>C2-7</v>
      </c>
      <c r="AB249" s="10" t="s">
        <v>108</v>
      </c>
      <c r="AC249" s="10" t="str">
        <f>LEFT(Table115[[#This Row],[Pheno]],4)</f>
        <v>.</v>
      </c>
      <c r="AD249" s="111" t="str">
        <f>LEFT(Table115[[#This Row],[Barcode]],7)</f>
        <v>.</v>
      </c>
      <c r="AE249" s="3" t="s">
        <v>413</v>
      </c>
      <c r="AF249" s="104"/>
      <c r="AG249" s="114" t="s">
        <v>1636</v>
      </c>
      <c r="AH249" s="18"/>
    </row>
    <row r="250" spans="27:34" x14ac:dyDescent="0.35">
      <c r="AA250" s="10" t="str">
        <f>LEFT(Table115[[#This Row],[Location]],4)</f>
        <v>C2-7</v>
      </c>
      <c r="AB250" s="10" t="s">
        <v>109</v>
      </c>
      <c r="AC250" s="10" t="str">
        <f>LEFT(Table115[[#This Row],[Pheno]],4)</f>
        <v>.</v>
      </c>
      <c r="AD250" s="111" t="str">
        <f>LEFT(Table115[[#This Row],[Barcode]],7)</f>
        <v>.</v>
      </c>
      <c r="AE250" s="3" t="s">
        <v>413</v>
      </c>
      <c r="AF250" s="104"/>
      <c r="AG250" s="114" t="s">
        <v>1636</v>
      </c>
      <c r="AH250" s="18"/>
    </row>
    <row r="251" spans="27:34" x14ac:dyDescent="0.35">
      <c r="AA251" s="10" t="str">
        <f>LEFT(Table115[[#This Row],[Location]],4)</f>
        <v>C2-7</v>
      </c>
      <c r="AB251" s="10" t="s">
        <v>365</v>
      </c>
      <c r="AC251" s="10" t="str">
        <f>LEFT(Table115[[#This Row],[Pheno]],4)</f>
        <v>.</v>
      </c>
      <c r="AD251" s="110" t="str">
        <f>LEFT(Table115[[#This Row],[Barcode]],7)</f>
        <v>.</v>
      </c>
      <c r="AE251" s="3" t="s">
        <v>413</v>
      </c>
      <c r="AF251" s="108"/>
      <c r="AG251" s="114" t="s">
        <v>1636</v>
      </c>
      <c r="AH251" s="18"/>
    </row>
    <row r="252" spans="27:34" x14ac:dyDescent="0.35">
      <c r="AA252" s="10" t="str">
        <f>LEFT(Table115[[#This Row],[Location]],4)</f>
        <v>C3-1</v>
      </c>
      <c r="AB252" s="10" t="s">
        <v>110</v>
      </c>
      <c r="AC252" s="10" t="str">
        <f>LEFT(Table115[[#This Row],[Pheno]],4)</f>
        <v>GFSD</v>
      </c>
      <c r="AD252" s="111" t="str">
        <f>LEFT(Table115[[#This Row],[Barcode]],7)</f>
        <v>GFSD207</v>
      </c>
      <c r="AE252" s="3" t="s">
        <v>1651</v>
      </c>
      <c r="AF252" s="108">
        <v>12</v>
      </c>
      <c r="AG252" s="114" t="s">
        <v>2353</v>
      </c>
      <c r="AH252" s="18">
        <v>2901</v>
      </c>
    </row>
    <row r="253" spans="27:34" x14ac:dyDescent="0.35">
      <c r="AA253" s="10" t="str">
        <f>LEFT(Table115[[#This Row],[Location]],4)</f>
        <v>C3-1</v>
      </c>
      <c r="AB253" s="10" t="s">
        <v>111</v>
      </c>
      <c r="AC253" s="10" t="str">
        <f>LEFT(Table115[[#This Row],[Pheno]],4)</f>
        <v>KOKO</v>
      </c>
      <c r="AD253" s="111" t="str">
        <f>LEFT(Table115[[#This Row],[Barcode]],7)</f>
        <v>KOKO011</v>
      </c>
      <c r="AE253" s="3" t="s">
        <v>516</v>
      </c>
      <c r="AF253" s="108">
        <v>15</v>
      </c>
      <c r="AG253" s="114" t="s">
        <v>2353</v>
      </c>
      <c r="AH253" s="18">
        <v>2901</v>
      </c>
    </row>
    <row r="254" spans="27:34" x14ac:dyDescent="0.35">
      <c r="AA254" s="10" t="str">
        <f>LEFT(Table115[[#This Row],[Location]],4)</f>
        <v>C3-1</v>
      </c>
      <c r="AB254" s="10" t="s">
        <v>112</v>
      </c>
      <c r="AC254" s="10" t="str">
        <f>LEFT(Table115[[#This Row],[Pheno]],4)</f>
        <v>KOKO</v>
      </c>
      <c r="AD254" s="111" t="str">
        <f>LEFT(Table115[[#This Row],[Barcode]],7)</f>
        <v>KOKO011</v>
      </c>
      <c r="AE254" s="3" t="s">
        <v>440</v>
      </c>
      <c r="AF254" s="108">
        <v>22</v>
      </c>
      <c r="AG254" s="114" t="s">
        <v>2353</v>
      </c>
      <c r="AH254" s="18">
        <v>2901</v>
      </c>
    </row>
    <row r="255" spans="27:34" x14ac:dyDescent="0.35">
      <c r="AA255" s="10" t="str">
        <f>LEFT(Table115[[#This Row],[Location]],4)</f>
        <v>C3-1</v>
      </c>
      <c r="AB255" s="10" t="s">
        <v>404</v>
      </c>
      <c r="AC255" s="10" t="str">
        <f>LEFT(Table115[[#This Row],[Pheno]],4)</f>
        <v>.</v>
      </c>
      <c r="AD255" s="110" t="str">
        <f>LEFT(Table115[[#This Row],[Barcode]],7)</f>
        <v>.</v>
      </c>
      <c r="AE255" s="3" t="s">
        <v>413</v>
      </c>
      <c r="AF255" s="108"/>
      <c r="AG255" s="114" t="s">
        <v>1636</v>
      </c>
      <c r="AH255" s="18"/>
    </row>
    <row r="256" spans="27:34" x14ac:dyDescent="0.35">
      <c r="AA256" s="10" t="str">
        <f>LEFT(Table115[[#This Row],[Location]],4)</f>
        <v>C3-2</v>
      </c>
      <c r="AB256" s="10" t="s">
        <v>113</v>
      </c>
      <c r="AC256" s="10" t="str">
        <f>LEFT(Table115[[#This Row],[Pheno]],4)</f>
        <v>KOIX</v>
      </c>
      <c r="AD256" s="111" t="str">
        <f>LEFT(Table115[[#This Row],[Barcode]],7)</f>
        <v>KOIX007</v>
      </c>
      <c r="AE256" s="3" t="s">
        <v>2287</v>
      </c>
      <c r="AF256" s="108">
        <v>26</v>
      </c>
      <c r="AG256" s="114" t="s">
        <v>2353</v>
      </c>
      <c r="AH256" s="18">
        <v>2780</v>
      </c>
    </row>
    <row r="257" spans="27:34" x14ac:dyDescent="0.35">
      <c r="AA257" s="10" t="str">
        <f>LEFT(Table115[[#This Row],[Location]],4)</f>
        <v>C3-2</v>
      </c>
      <c r="AB257" s="10" t="s">
        <v>114</v>
      </c>
      <c r="AC257" s="10" t="str">
        <f>LEFT(Table115[[#This Row],[Pheno]],4)</f>
        <v>KOIX</v>
      </c>
      <c r="AD257" s="111" t="str">
        <f>LEFT(Table115[[#This Row],[Barcode]],7)</f>
        <v>KOIX015</v>
      </c>
      <c r="AE257" s="3" t="s">
        <v>2288</v>
      </c>
      <c r="AF257" s="104">
        <v>23</v>
      </c>
      <c r="AG257" s="114" t="s">
        <v>2353</v>
      </c>
      <c r="AH257" s="18">
        <v>2780</v>
      </c>
    </row>
    <row r="258" spans="27:34" x14ac:dyDescent="0.35">
      <c r="AA258" s="10" t="str">
        <f>LEFT(Table115[[#This Row],[Location]],4)</f>
        <v>C3-2</v>
      </c>
      <c r="AB258" s="10" t="s">
        <v>115</v>
      </c>
      <c r="AC258" s="10" t="str">
        <f>LEFT(Table115[[#This Row],[Pheno]],4)</f>
        <v>.</v>
      </c>
      <c r="AD258" s="111" t="str">
        <f>LEFT(Table115[[#This Row],[Barcode]],7)</f>
        <v>.</v>
      </c>
      <c r="AE258" s="3" t="s">
        <v>413</v>
      </c>
      <c r="AF258" s="108"/>
      <c r="AG258" s="114" t="s">
        <v>1636</v>
      </c>
      <c r="AH258" s="18"/>
    </row>
    <row r="259" spans="27:34" x14ac:dyDescent="0.35">
      <c r="AA259" s="10" t="str">
        <f>LEFT(Table115[[#This Row],[Location]],4)</f>
        <v>C3-2</v>
      </c>
      <c r="AB259" s="10" t="s">
        <v>401</v>
      </c>
      <c r="AC259" s="10" t="str">
        <f>LEFT(Table115[[#This Row],[Pheno]],4)</f>
        <v>.</v>
      </c>
      <c r="AD259" s="110" t="str">
        <f>LEFT(Table115[[#This Row],[Barcode]],7)</f>
        <v>.</v>
      </c>
      <c r="AE259" s="3" t="s">
        <v>413</v>
      </c>
      <c r="AF259" s="108"/>
      <c r="AG259" s="114" t="s">
        <v>1636</v>
      </c>
      <c r="AH259" s="18"/>
    </row>
    <row r="260" spans="27:34" x14ac:dyDescent="0.35">
      <c r="AA260" s="10" t="str">
        <f>LEFT(Table115[[#This Row],[Location]],4)</f>
        <v>C3-3</v>
      </c>
      <c r="AB260" s="10" t="s">
        <v>116</v>
      </c>
      <c r="AC260" s="10" t="str">
        <f>LEFT(Table115[[#This Row],[Pheno]],4)</f>
        <v>BBGM</v>
      </c>
      <c r="AD260" s="110" t="str">
        <f>LEFT(Table115[[#This Row],[Barcode]],7)</f>
        <v>BBGM004</v>
      </c>
      <c r="AE260" s="3" t="s">
        <v>1895</v>
      </c>
      <c r="AF260" s="104">
        <v>4</v>
      </c>
      <c r="AG260" s="114" t="s">
        <v>2353</v>
      </c>
      <c r="AH260" s="18">
        <v>2810</v>
      </c>
    </row>
    <row r="261" spans="27:34" x14ac:dyDescent="0.35">
      <c r="AA261" s="10" t="str">
        <f>LEFT(Table115[[#This Row],[Location]],4)</f>
        <v>C3-3</v>
      </c>
      <c r="AB261" s="10" t="s">
        <v>117</v>
      </c>
      <c r="AC261" s="10" t="str">
        <f>LEFT(Table115[[#This Row],[Pheno]],4)</f>
        <v>GFSD</v>
      </c>
      <c r="AD261" s="110" t="str">
        <f>LEFT(Table115[[#This Row],[Barcode]],7)</f>
        <v>GFSD193</v>
      </c>
      <c r="AE261" s="3" t="s">
        <v>2289</v>
      </c>
      <c r="AF261" s="108">
        <v>10</v>
      </c>
      <c r="AG261" s="114" t="s">
        <v>2353</v>
      </c>
      <c r="AH261" s="18">
        <v>2810</v>
      </c>
    </row>
    <row r="262" spans="27:34" x14ac:dyDescent="0.35">
      <c r="AA262" s="10" t="str">
        <f>LEFT(Table115[[#This Row],[Location]],4)</f>
        <v>C3-3</v>
      </c>
      <c r="AB262" s="10" t="s">
        <v>118</v>
      </c>
      <c r="AC262" s="10" t="str">
        <f>LEFT(Table115[[#This Row],[Pheno]],4)</f>
        <v>SUNL</v>
      </c>
      <c r="AD262" s="110" t="str">
        <f>LEFT(Table115[[#This Row],[Barcode]],7)</f>
        <v>SUNL019</v>
      </c>
      <c r="AE262" s="3" t="s">
        <v>2290</v>
      </c>
      <c r="AF262" s="108">
        <v>35</v>
      </c>
      <c r="AG262" s="114" t="s">
        <v>2353</v>
      </c>
      <c r="AH262" s="18">
        <v>2810</v>
      </c>
    </row>
    <row r="263" spans="27:34" x14ac:dyDescent="0.35">
      <c r="AA263" s="10" t="str">
        <f>LEFT(Table115[[#This Row],[Location]],4)</f>
        <v>C3-3</v>
      </c>
      <c r="AB263" s="10" t="s">
        <v>398</v>
      </c>
      <c r="AC263" s="10" t="str">
        <f>LEFT(Table115[[#This Row],[Pheno]],4)</f>
        <v>.</v>
      </c>
      <c r="AD263" s="110" t="str">
        <f>LEFT(Table115[[#This Row],[Barcode]],7)</f>
        <v>.</v>
      </c>
      <c r="AE263" s="3" t="s">
        <v>413</v>
      </c>
      <c r="AF263" s="108"/>
      <c r="AG263" s="114" t="s">
        <v>1636</v>
      </c>
      <c r="AH263" s="18"/>
    </row>
    <row r="264" spans="27:34" x14ac:dyDescent="0.35">
      <c r="AA264" s="10" t="str">
        <f>LEFT(Table115[[#This Row],[Location]],4)</f>
        <v>C3-4</v>
      </c>
      <c r="AB264" s="10" t="s">
        <v>119</v>
      </c>
      <c r="AC264" s="10" t="str">
        <f>LEFT(Table115[[#This Row],[Pheno]],4)</f>
        <v>KOKO</v>
      </c>
      <c r="AD264" s="111" t="str">
        <f>LEFT(Table115[[#This Row],[Barcode]],7)</f>
        <v>KOKO011</v>
      </c>
      <c r="AE264" s="3" t="s">
        <v>2291</v>
      </c>
      <c r="AF264" s="104">
        <v>34</v>
      </c>
      <c r="AG264" s="114" t="s">
        <v>2353</v>
      </c>
      <c r="AH264" s="18">
        <v>2790</v>
      </c>
    </row>
    <row r="265" spans="27:34" x14ac:dyDescent="0.35">
      <c r="AA265" s="10" t="str">
        <f>LEFT(Table115[[#This Row],[Location]],4)</f>
        <v>C3-4</v>
      </c>
      <c r="AB265" s="10" t="s">
        <v>120</v>
      </c>
      <c r="AC265" s="10" t="str">
        <f>LEFT(Table115[[#This Row],[Pheno]],4)</f>
        <v>BBGM</v>
      </c>
      <c r="AD265" s="111" t="str">
        <f>LEFT(Table115[[#This Row],[Barcode]],7)</f>
        <v>BBGM004</v>
      </c>
      <c r="AE265" s="3" t="s">
        <v>1895</v>
      </c>
      <c r="AF265" s="108">
        <v>15</v>
      </c>
      <c r="AG265" s="114" t="s">
        <v>2353</v>
      </c>
      <c r="AH265" s="18">
        <v>2790</v>
      </c>
    </row>
    <row r="266" spans="27:34" x14ac:dyDescent="0.35">
      <c r="AA266" s="10" t="str">
        <f>LEFT(Table115[[#This Row],[Location]],4)</f>
        <v>C3-4</v>
      </c>
      <c r="AB266" s="10" t="s">
        <v>121</v>
      </c>
      <c r="AC266" s="10" t="str">
        <f>LEFT(Table115[[#This Row],[Pheno]],4)</f>
        <v>.</v>
      </c>
      <c r="AD266" s="111" t="str">
        <f>LEFT(Table115[[#This Row],[Barcode]],7)</f>
        <v>.</v>
      </c>
      <c r="AE266" s="3" t="s">
        <v>413</v>
      </c>
      <c r="AF266" s="108"/>
      <c r="AG266" s="114" t="s">
        <v>1636</v>
      </c>
      <c r="AH266" s="18"/>
    </row>
    <row r="267" spans="27:34" x14ac:dyDescent="0.35">
      <c r="AA267" s="10" t="str">
        <f>LEFT(Table115[[#This Row],[Location]],4)</f>
        <v>C3-4</v>
      </c>
      <c r="AB267" s="10" t="s">
        <v>395</v>
      </c>
      <c r="AC267" s="10" t="str">
        <f>LEFT(Table115[[#This Row],[Pheno]],4)</f>
        <v>.</v>
      </c>
      <c r="AD267" s="110" t="str">
        <f>LEFT(Table115[[#This Row],[Barcode]],7)</f>
        <v>.</v>
      </c>
      <c r="AE267" s="3" t="s">
        <v>413</v>
      </c>
      <c r="AF267" s="108"/>
      <c r="AG267" s="114" t="s">
        <v>1636</v>
      </c>
      <c r="AH267" s="18"/>
    </row>
    <row r="268" spans="27:34" x14ac:dyDescent="0.35">
      <c r="AA268" s="10" t="str">
        <f>LEFT(Table115[[#This Row],[Location]],4)</f>
        <v>C3-5</v>
      </c>
      <c r="AB268" s="10" t="s">
        <v>122</v>
      </c>
      <c r="AC268" s="10" t="str">
        <f>LEFT(Table115[[#This Row],[Pheno]],4)</f>
        <v>SUNL</v>
      </c>
      <c r="AD268" s="111" t="str">
        <f>LEFT(Table115[[#This Row],[Barcode]],7)</f>
        <v>SUNL019</v>
      </c>
      <c r="AE268" s="3" t="s">
        <v>2292</v>
      </c>
      <c r="AF268" s="108">
        <v>44</v>
      </c>
      <c r="AG268" s="114" t="s">
        <v>2353</v>
      </c>
      <c r="AH268" s="18">
        <v>2870</v>
      </c>
    </row>
    <row r="269" spans="27:34" x14ac:dyDescent="0.35">
      <c r="AA269" s="10" t="str">
        <f>LEFT(Table115[[#This Row],[Location]],4)</f>
        <v>C3-5</v>
      </c>
      <c r="AB269" s="10" t="s">
        <v>123</v>
      </c>
      <c r="AC269" s="10" t="str">
        <f>LEFT(Table115[[#This Row],[Pheno]],4)</f>
        <v>KOIX</v>
      </c>
      <c r="AD269" s="111" t="str">
        <f>LEFT(Table115[[#This Row],[Barcode]],7)</f>
        <v>KOIX015</v>
      </c>
      <c r="AE269" s="3" t="s">
        <v>2288</v>
      </c>
      <c r="AF269" s="108">
        <v>6</v>
      </c>
      <c r="AG269" s="114" t="s">
        <v>2353</v>
      </c>
      <c r="AH269" s="18">
        <v>2870</v>
      </c>
    </row>
    <row r="270" spans="27:34" x14ac:dyDescent="0.35">
      <c r="AA270" s="10" t="str">
        <f>LEFT(Table115[[#This Row],[Location]],4)</f>
        <v>C3-5</v>
      </c>
      <c r="AB270" s="10" t="s">
        <v>124</v>
      </c>
      <c r="AC270" s="10" t="str">
        <f>LEFT(Table115[[#This Row],[Pheno]],4)</f>
        <v>.</v>
      </c>
      <c r="AD270" s="111" t="str">
        <f>LEFT(Table115[[#This Row],[Barcode]],7)</f>
        <v>.</v>
      </c>
      <c r="AE270" s="3" t="s">
        <v>413</v>
      </c>
      <c r="AF270" s="108"/>
      <c r="AG270" s="114" t="s">
        <v>1636</v>
      </c>
      <c r="AH270" s="18"/>
    </row>
    <row r="271" spans="27:34" x14ac:dyDescent="0.35">
      <c r="AA271" s="10" t="str">
        <f>LEFT(Table115[[#This Row],[Location]],4)</f>
        <v>C3-5</v>
      </c>
      <c r="AB271" s="10" t="s">
        <v>392</v>
      </c>
      <c r="AC271" s="10" t="str">
        <f>LEFT(Table115[[#This Row],[Pheno]],4)</f>
        <v>.</v>
      </c>
      <c r="AD271" s="110" t="str">
        <f>LEFT(Table115[[#This Row],[Barcode]],7)</f>
        <v>.</v>
      </c>
      <c r="AE271" s="3" t="s">
        <v>413</v>
      </c>
      <c r="AF271" s="108"/>
      <c r="AG271" s="114" t="s">
        <v>1636</v>
      </c>
      <c r="AH271" s="18"/>
    </row>
    <row r="272" spans="27:34" x14ac:dyDescent="0.35">
      <c r="AA272" s="10" t="str">
        <f>LEFT(Table115[[#This Row],[Location]],4)</f>
        <v>C3-6</v>
      </c>
      <c r="AB272" s="10" t="s">
        <v>125</v>
      </c>
      <c r="AC272" s="10" t="str">
        <f>LEFT(Table115[[#This Row],[Pheno]],4)</f>
        <v>PLKO</v>
      </c>
      <c r="AD272" s="110" t="str">
        <f>LEFT(Table115[[#This Row],[Barcode]],7)</f>
        <v>PLKO030</v>
      </c>
      <c r="AE272" s="3" t="s">
        <v>2077</v>
      </c>
      <c r="AF272" s="108">
        <v>24</v>
      </c>
      <c r="AG272" s="114" t="s">
        <v>2353</v>
      </c>
      <c r="AH272" s="18">
        <v>2755</v>
      </c>
    </row>
    <row r="273" spans="27:34" x14ac:dyDescent="0.35">
      <c r="AA273" s="10" t="str">
        <f>LEFT(Table115[[#This Row],[Location]],4)</f>
        <v>C3-6</v>
      </c>
      <c r="AB273" s="10" t="s">
        <v>126</v>
      </c>
      <c r="AC273" s="10" t="str">
        <f>LEFT(Table115[[#This Row],[Pheno]],4)</f>
        <v>PLKO</v>
      </c>
      <c r="AD273" s="110" t="str">
        <f>LEFT(Table115[[#This Row],[Barcode]],7)</f>
        <v>PLKO030</v>
      </c>
      <c r="AE273" s="3" t="s">
        <v>2050</v>
      </c>
      <c r="AF273" s="108">
        <v>21</v>
      </c>
      <c r="AG273" s="114" t="s">
        <v>2353</v>
      </c>
      <c r="AH273" s="18">
        <v>2755</v>
      </c>
    </row>
    <row r="274" spans="27:34" x14ac:dyDescent="0.35">
      <c r="AA274" s="10" t="str">
        <f>LEFT(Table115[[#This Row],[Location]],4)</f>
        <v>C3-6</v>
      </c>
      <c r="AB274" s="10" t="s">
        <v>127</v>
      </c>
      <c r="AC274" s="10" t="str">
        <f>LEFT(Table115[[#This Row],[Pheno]],4)</f>
        <v>.</v>
      </c>
      <c r="AD274" s="110" t="str">
        <f>LEFT(Table115[[#This Row],[Barcode]],7)</f>
        <v>.</v>
      </c>
      <c r="AE274" s="3" t="s">
        <v>413</v>
      </c>
      <c r="AF274" s="108"/>
      <c r="AG274" s="114" t="s">
        <v>1636</v>
      </c>
      <c r="AH274" s="18"/>
    </row>
    <row r="275" spans="27:34" x14ac:dyDescent="0.35">
      <c r="AA275" s="10" t="str">
        <f>LEFT(Table115[[#This Row],[Location]],4)</f>
        <v>C3-6</v>
      </c>
      <c r="AB275" s="10" t="s">
        <v>389</v>
      </c>
      <c r="AC275" s="10" t="str">
        <f>LEFT(Table115[[#This Row],[Pheno]],4)</f>
        <v>.</v>
      </c>
      <c r="AD275" s="110" t="str">
        <f>LEFT(Table115[[#This Row],[Barcode]],7)</f>
        <v>.</v>
      </c>
      <c r="AE275" s="3" t="s">
        <v>413</v>
      </c>
      <c r="AF275" s="108"/>
      <c r="AG275" s="114" t="s">
        <v>1636</v>
      </c>
      <c r="AH275" s="18"/>
    </row>
    <row r="276" spans="27:34" x14ac:dyDescent="0.35">
      <c r="AA276" s="10" t="str">
        <f>LEFT(Table115[[#This Row],[Location]],4)</f>
        <v>C3-7</v>
      </c>
      <c r="AB276" s="10" t="s">
        <v>128</v>
      </c>
      <c r="AC276" s="10" t="str">
        <f>LEFT(Table115[[#This Row],[Pheno]],4)</f>
        <v>GFSD</v>
      </c>
      <c r="AD276" s="110" t="str">
        <f>LEFT(Table115[[#This Row],[Barcode]],7)</f>
        <v>GFSD189</v>
      </c>
      <c r="AE276" s="3" t="s">
        <v>1653</v>
      </c>
      <c r="AF276" s="108">
        <v>10</v>
      </c>
      <c r="AG276" s="114" t="s">
        <v>2353</v>
      </c>
      <c r="AH276" s="18">
        <v>2811</v>
      </c>
    </row>
    <row r="277" spans="27:34" x14ac:dyDescent="0.35">
      <c r="AA277" s="10" t="str">
        <f>LEFT(Table115[[#This Row],[Location]],4)</f>
        <v>C3-7</v>
      </c>
      <c r="AB277" s="10" t="s">
        <v>129</v>
      </c>
      <c r="AC277" s="10" t="str">
        <f>LEFT(Table115[[#This Row],[Pheno]],4)</f>
        <v>GFSD</v>
      </c>
      <c r="AD277" s="110" t="str">
        <f>LEFT(Table115[[#This Row],[Barcode]],7)</f>
        <v>GFSD189</v>
      </c>
      <c r="AE277" s="3" t="s">
        <v>1652</v>
      </c>
      <c r="AF277" s="108">
        <v>14</v>
      </c>
      <c r="AG277" s="114" t="s">
        <v>2353</v>
      </c>
      <c r="AH277" s="18">
        <v>2811</v>
      </c>
    </row>
    <row r="278" spans="27:34" x14ac:dyDescent="0.35">
      <c r="AA278" s="10" t="str">
        <f>LEFT(Table115[[#This Row],[Location]],4)</f>
        <v>C3-7</v>
      </c>
      <c r="AB278" s="10" t="s">
        <v>130</v>
      </c>
      <c r="AC278" s="10" t="str">
        <f>LEFT(Table115[[#This Row],[Pheno]],4)</f>
        <v>GFSD</v>
      </c>
      <c r="AD278" s="110" t="str">
        <f>LEFT(Table115[[#This Row],[Barcode]],7)</f>
        <v>GFSD193</v>
      </c>
      <c r="AE278" s="3" t="s">
        <v>2289</v>
      </c>
      <c r="AF278" s="108">
        <v>25</v>
      </c>
      <c r="AG278" s="114" t="s">
        <v>2353</v>
      </c>
      <c r="AH278" s="18">
        <v>2811</v>
      </c>
    </row>
    <row r="279" spans="27:34" x14ac:dyDescent="0.35">
      <c r="AA279" s="10" t="str">
        <f>LEFT(Table115[[#This Row],[Location]],4)</f>
        <v>C3-7</v>
      </c>
      <c r="AB279" s="10" t="s">
        <v>386</v>
      </c>
      <c r="AC279" s="10" t="str">
        <f>LEFT(Table115[[#This Row],[Pheno]],4)</f>
        <v>.</v>
      </c>
      <c r="AD279" s="110" t="str">
        <f>LEFT(Table115[[#This Row],[Barcode]],7)</f>
        <v>.</v>
      </c>
      <c r="AE279" s="3" t="s">
        <v>413</v>
      </c>
      <c r="AF279" s="108"/>
      <c r="AG279" s="114" t="s">
        <v>1636</v>
      </c>
      <c r="AH279" s="18"/>
    </row>
    <row r="280" spans="27:34" x14ac:dyDescent="0.35">
      <c r="AA280" s="10" t="str">
        <f>LEFT(Table115[[#This Row],[Location]],4)</f>
        <v>D1-1</v>
      </c>
      <c r="AB280" s="10" t="s">
        <v>7</v>
      </c>
      <c r="AC280" s="10" t="str">
        <f>LEFT(Table115[[#This Row],[Pheno]],4)</f>
        <v>BHZD</v>
      </c>
      <c r="AD280" s="111" t="str">
        <f>LEFT(Table115[[#This Row],[Barcode]],7)</f>
        <v>BHZD008</v>
      </c>
      <c r="AE280" s="3" t="s">
        <v>2293</v>
      </c>
      <c r="AF280" s="108">
        <v>5</v>
      </c>
      <c r="AG280" s="114" t="s">
        <v>2353</v>
      </c>
      <c r="AH280" s="18">
        <v>2783</v>
      </c>
    </row>
    <row r="281" spans="27:34" x14ac:dyDescent="0.35">
      <c r="AA281" s="10" t="str">
        <f>LEFT(Table115[[#This Row],[Location]],4)</f>
        <v>D1-1</v>
      </c>
      <c r="AB281" s="10" t="s">
        <v>6</v>
      </c>
      <c r="AC281" s="10" t="str">
        <f>LEFT(Table115[[#This Row],[Pheno]],4)</f>
        <v>BHZD</v>
      </c>
      <c r="AD281" s="111" t="str">
        <f>LEFT(Table115[[#This Row],[Barcode]],7)</f>
        <v>BHZD008</v>
      </c>
      <c r="AE281" s="3" t="s">
        <v>2294</v>
      </c>
      <c r="AF281" s="108">
        <v>25</v>
      </c>
      <c r="AG281" s="114" t="s">
        <v>2353</v>
      </c>
      <c r="AH281" s="18">
        <v>2783</v>
      </c>
    </row>
    <row r="282" spans="27:34" x14ac:dyDescent="0.35">
      <c r="AA282" s="10" t="str">
        <f>LEFT(Table115[[#This Row],[Location]],4)</f>
        <v>D1-1</v>
      </c>
      <c r="AB282" s="10" t="s">
        <v>5</v>
      </c>
      <c r="AC282" s="10" t="str">
        <f>LEFT(Table115[[#This Row],[Pheno]],4)</f>
        <v>PLKO</v>
      </c>
      <c r="AD282" s="111" t="str">
        <f>LEFT(Table115[[#This Row],[Barcode]],7)</f>
        <v>PLKO004</v>
      </c>
      <c r="AE282" s="3" t="s">
        <v>1434</v>
      </c>
      <c r="AF282" s="108">
        <v>10</v>
      </c>
      <c r="AG282" s="114" t="s">
        <v>2353</v>
      </c>
      <c r="AH282" s="18">
        <v>2783</v>
      </c>
    </row>
    <row r="283" spans="27:34" x14ac:dyDescent="0.35">
      <c r="AA283" s="10" t="str">
        <f>LEFT(Table115[[#This Row],[Location]],4)</f>
        <v>D1-1</v>
      </c>
      <c r="AB283" s="10" t="s">
        <v>361</v>
      </c>
      <c r="AC283" s="10" t="str">
        <f>LEFT(Table115[[#This Row],[Pheno]],4)</f>
        <v>BHZD</v>
      </c>
      <c r="AD283" s="110" t="str">
        <f>LEFT(Table115[[#This Row],[Barcode]],7)</f>
        <v>BHZD008</v>
      </c>
      <c r="AE283" s="3" t="s">
        <v>1444</v>
      </c>
      <c r="AF283" s="108">
        <v>9</v>
      </c>
      <c r="AG283" s="114" t="s">
        <v>2353</v>
      </c>
      <c r="AH283" s="18">
        <v>2783</v>
      </c>
    </row>
    <row r="284" spans="27:34" x14ac:dyDescent="0.35">
      <c r="AA284" s="10" t="str">
        <f>LEFT(Table115[[#This Row],[Location]],4)</f>
        <v>D1-2</v>
      </c>
      <c r="AB284" s="10" t="s">
        <v>10</v>
      </c>
      <c r="AC284" s="48" t="str">
        <f>LEFT(Table115[[#This Row],[Pheno]],4)</f>
        <v>KOIX</v>
      </c>
      <c r="AD284" s="110" t="str">
        <f>LEFT(Table115[[#This Row],[Barcode]],7)</f>
        <v>KOIX007</v>
      </c>
      <c r="AE284" s="3" t="s">
        <v>2295</v>
      </c>
      <c r="AF284" s="108">
        <v>45</v>
      </c>
      <c r="AG284" s="114" t="s">
        <v>2353</v>
      </c>
      <c r="AH284" s="18">
        <v>2757</v>
      </c>
    </row>
    <row r="285" spans="27:34" x14ac:dyDescent="0.35">
      <c r="AA285" s="10" t="str">
        <f>LEFT(Table115[[#This Row],[Location]],4)</f>
        <v>D1-2</v>
      </c>
      <c r="AB285" s="10" t="s">
        <v>9</v>
      </c>
      <c r="AC285" s="48" t="str">
        <f>LEFT(Table115[[#This Row],[Pheno]],4)</f>
        <v>SUNL</v>
      </c>
      <c r="AD285" s="110" t="str">
        <f>LEFT(Table115[[#This Row],[Barcode]],7)</f>
        <v>SUNL011</v>
      </c>
      <c r="AE285" s="3" t="s">
        <v>899</v>
      </c>
      <c r="AF285" s="108">
        <v>3</v>
      </c>
      <c r="AG285" s="114" t="s">
        <v>2353</v>
      </c>
      <c r="AH285" s="18">
        <v>2757</v>
      </c>
    </row>
    <row r="286" spans="27:34" x14ac:dyDescent="0.35">
      <c r="AA286" s="10" t="str">
        <f>LEFT(Table115[[#This Row],[Location]],4)</f>
        <v>D1-2</v>
      </c>
      <c r="AB286" s="10" t="s">
        <v>8</v>
      </c>
      <c r="AC286" s="48" t="str">
        <f>LEFT(Table115[[#This Row],[Pheno]],4)</f>
        <v>.</v>
      </c>
      <c r="AD286" s="110" t="str">
        <f>LEFT(Table115[[#This Row],[Barcode]],7)</f>
        <v>.</v>
      </c>
      <c r="AE286" s="3" t="s">
        <v>413</v>
      </c>
      <c r="AF286" s="108"/>
      <c r="AG286" s="114" t="s">
        <v>1636</v>
      </c>
      <c r="AH286" s="18"/>
    </row>
    <row r="287" spans="27:34" x14ac:dyDescent="0.35">
      <c r="AA287" s="10" t="str">
        <f>LEFT(Table115[[#This Row],[Location]],4)</f>
        <v>D1-2</v>
      </c>
      <c r="AB287" s="10" t="s">
        <v>358</v>
      </c>
      <c r="AC287" s="48" t="str">
        <f>LEFT(Table115[[#This Row],[Pheno]],4)</f>
        <v>.</v>
      </c>
      <c r="AD287" s="110" t="str">
        <f>LEFT(Table115[[#This Row],[Barcode]],7)</f>
        <v>.</v>
      </c>
      <c r="AE287" s="3" t="s">
        <v>413</v>
      </c>
      <c r="AF287" s="108"/>
      <c r="AG287" s="114" t="s">
        <v>1636</v>
      </c>
      <c r="AH287" s="18"/>
    </row>
    <row r="288" spans="27:34" x14ac:dyDescent="0.35">
      <c r="AA288" s="10" t="str">
        <f>LEFT(Table115[[#This Row],[Location]],4)</f>
        <v>D1-3</v>
      </c>
      <c r="AB288" s="10" t="s">
        <v>13</v>
      </c>
      <c r="AC288" s="48" t="str">
        <f>LEFT(Table115[[#This Row],[Pheno]],4)</f>
        <v>BHZD</v>
      </c>
      <c r="AD288" s="110" t="str">
        <f>LEFT(Table115[[#This Row],[Barcode]],7)</f>
        <v>BHZD008</v>
      </c>
      <c r="AE288" s="3" t="s">
        <v>1642</v>
      </c>
      <c r="AF288" s="108">
        <v>10</v>
      </c>
      <c r="AG288" s="114" t="s">
        <v>2353</v>
      </c>
      <c r="AH288" s="18">
        <v>2795</v>
      </c>
    </row>
    <row r="289" spans="27:34" x14ac:dyDescent="0.35">
      <c r="AA289" s="10" t="str">
        <f>LEFT(Table115[[#This Row],[Location]],4)</f>
        <v>D1-3</v>
      </c>
      <c r="AB289" s="10" t="s">
        <v>12</v>
      </c>
      <c r="AC289" s="48" t="str">
        <f>LEFT(Table115[[#This Row],[Pheno]],4)</f>
        <v>BHZD</v>
      </c>
      <c r="AD289" s="110" t="str">
        <f>LEFT(Table115[[#This Row],[Barcode]],7)</f>
        <v>BHZD008</v>
      </c>
      <c r="AE289" s="3" t="s">
        <v>1641</v>
      </c>
      <c r="AF289" s="108">
        <v>14</v>
      </c>
      <c r="AG289" s="114" t="s">
        <v>2353</v>
      </c>
      <c r="AH289" s="18">
        <v>2795</v>
      </c>
    </row>
    <row r="290" spans="27:34" x14ac:dyDescent="0.35">
      <c r="AA290" s="10" t="str">
        <f>LEFT(Table115[[#This Row],[Location]],4)</f>
        <v>D1-3</v>
      </c>
      <c r="AB290" s="10" t="s">
        <v>11</v>
      </c>
      <c r="AC290" s="48" t="str">
        <f>LEFT(Table115[[#This Row],[Pheno]],4)</f>
        <v>BHZD</v>
      </c>
      <c r="AD290" s="110" t="str">
        <f>LEFT(Table115[[#This Row],[Barcode]],7)</f>
        <v>BHZD008</v>
      </c>
      <c r="AE290" s="3" t="s">
        <v>1449</v>
      </c>
      <c r="AF290" s="108">
        <v>17</v>
      </c>
      <c r="AG290" s="114" t="s">
        <v>2353</v>
      </c>
      <c r="AH290" s="18">
        <v>2795</v>
      </c>
    </row>
    <row r="291" spans="27:34" x14ac:dyDescent="0.35">
      <c r="AA291" s="10" t="str">
        <f>LEFT(Table115[[#This Row],[Location]],4)</f>
        <v>D1-3</v>
      </c>
      <c r="AB291" s="10" t="s">
        <v>355</v>
      </c>
      <c r="AC291" s="48" t="str">
        <f>LEFT(Table115[[#This Row],[Pheno]],4)</f>
        <v>.</v>
      </c>
      <c r="AD291" s="110" t="str">
        <f>LEFT(Table115[[#This Row],[Barcode]],7)</f>
        <v>.</v>
      </c>
      <c r="AE291" s="3" t="s">
        <v>413</v>
      </c>
      <c r="AF291" s="108"/>
      <c r="AG291" s="114" t="s">
        <v>1636</v>
      </c>
      <c r="AH291" s="18"/>
    </row>
    <row r="292" spans="27:34" x14ac:dyDescent="0.35">
      <c r="AA292" s="10" t="str">
        <f>LEFT(Table115[[#This Row],[Location]],4)</f>
        <v>D1-4</v>
      </c>
      <c r="AB292" s="10" t="s">
        <v>16</v>
      </c>
      <c r="AC292" s="48" t="str">
        <f>LEFT(Table115[[#This Row],[Pheno]],4)</f>
        <v>LDOS</v>
      </c>
      <c r="AD292" s="110" t="str">
        <f>LEFT(Table115[[#This Row],[Barcode]],7)</f>
        <v>LDOS040</v>
      </c>
      <c r="AE292" s="3" t="s">
        <v>2296</v>
      </c>
      <c r="AF292" s="108">
        <v>19</v>
      </c>
      <c r="AG292" s="114" t="s">
        <v>2353</v>
      </c>
      <c r="AH292" s="18">
        <v>2777</v>
      </c>
    </row>
    <row r="293" spans="27:34" x14ac:dyDescent="0.35">
      <c r="AA293" s="10" t="str">
        <f>LEFT(Table115[[#This Row],[Location]],4)</f>
        <v>D1-4</v>
      </c>
      <c r="AB293" s="10" t="s">
        <v>15</v>
      </c>
      <c r="AC293" s="48" t="str">
        <f>LEFT(Table115[[#This Row],[Pheno]],4)</f>
        <v>LDOS</v>
      </c>
      <c r="AD293" s="110" t="str">
        <f>LEFT(Table115[[#This Row],[Barcode]],7)</f>
        <v>LDOS040</v>
      </c>
      <c r="AE293" s="3" t="s">
        <v>2297</v>
      </c>
      <c r="AF293" s="108">
        <v>20</v>
      </c>
      <c r="AG293" s="114" t="s">
        <v>2353</v>
      </c>
      <c r="AH293" s="18">
        <v>2777</v>
      </c>
    </row>
    <row r="294" spans="27:34" x14ac:dyDescent="0.35">
      <c r="AA294" s="10" t="str">
        <f>LEFT(Table115[[#This Row],[Location]],4)</f>
        <v>D1-4</v>
      </c>
      <c r="AB294" s="10" t="s">
        <v>14</v>
      </c>
      <c r="AC294" s="48" t="str">
        <f>LEFT(Table115[[#This Row],[Pheno]],4)</f>
        <v>.</v>
      </c>
      <c r="AD294" s="110" t="str">
        <f>LEFT(Table115[[#This Row],[Barcode]],7)</f>
        <v>.</v>
      </c>
      <c r="AE294" s="3" t="s">
        <v>413</v>
      </c>
      <c r="AF294" s="108"/>
      <c r="AG294" s="114" t="s">
        <v>1636</v>
      </c>
      <c r="AH294" s="18"/>
    </row>
    <row r="295" spans="27:34" x14ac:dyDescent="0.35">
      <c r="AA295" s="10" t="str">
        <f>LEFT(Table115[[#This Row],[Location]],4)</f>
        <v>D1-4</v>
      </c>
      <c r="AB295" s="10" t="s">
        <v>352</v>
      </c>
      <c r="AC295" s="48" t="str">
        <f>LEFT(Table115[[#This Row],[Pheno]],4)</f>
        <v>.</v>
      </c>
      <c r="AD295" s="110" t="str">
        <f>LEFT(Table115[[#This Row],[Barcode]],7)</f>
        <v>.</v>
      </c>
      <c r="AE295" s="3" t="s">
        <v>413</v>
      </c>
      <c r="AF295" s="108"/>
      <c r="AG295" s="114" t="s">
        <v>1636</v>
      </c>
      <c r="AH295" s="18"/>
    </row>
    <row r="296" spans="27:34" x14ac:dyDescent="0.35">
      <c r="AA296" s="10" t="str">
        <f>LEFT(Table115[[#This Row],[Location]],4)</f>
        <v>D1-5</v>
      </c>
      <c r="AB296" s="10" t="s">
        <v>19</v>
      </c>
      <c r="AC296" s="48" t="str">
        <f>LEFT(Table115[[#This Row],[Pheno]],4)</f>
        <v>KOIX</v>
      </c>
      <c r="AD296" s="110" t="str">
        <f>LEFT(Table115[[#This Row],[Barcode]],7)</f>
        <v>KOIX007</v>
      </c>
      <c r="AE296" s="3" t="s">
        <v>2298</v>
      </c>
      <c r="AF296" s="108">
        <v>39</v>
      </c>
      <c r="AG296" s="114" t="s">
        <v>2353</v>
      </c>
      <c r="AH296" s="18">
        <v>2829</v>
      </c>
    </row>
    <row r="297" spans="27:34" x14ac:dyDescent="0.35">
      <c r="AA297" s="10" t="str">
        <f>LEFT(Table115[[#This Row],[Location]],4)</f>
        <v>D1-5</v>
      </c>
      <c r="AB297" s="10" t="s">
        <v>18</v>
      </c>
      <c r="AC297" s="48" t="str">
        <f>LEFT(Table115[[#This Row],[Pheno]],4)</f>
        <v>KOIX</v>
      </c>
      <c r="AD297" s="110" t="str">
        <f>LEFT(Table115[[#This Row],[Barcode]],7)</f>
        <v>KOIX007</v>
      </c>
      <c r="AE297" s="3" t="s">
        <v>2295</v>
      </c>
      <c r="AF297" s="108">
        <v>10</v>
      </c>
      <c r="AG297" s="114" t="s">
        <v>2353</v>
      </c>
      <c r="AH297" s="18">
        <v>2829</v>
      </c>
    </row>
    <row r="298" spans="27:34" x14ac:dyDescent="0.35">
      <c r="AA298" s="10" t="str">
        <f>LEFT(Table115[[#This Row],[Location]],4)</f>
        <v>D1-5</v>
      </c>
      <c r="AB298" s="10" t="s">
        <v>17</v>
      </c>
      <c r="AC298" s="48" t="str">
        <f>LEFT(Table115[[#This Row],[Pheno]],4)</f>
        <v>.</v>
      </c>
      <c r="AD298" s="110" t="str">
        <f>LEFT(Table115[[#This Row],[Barcode]],7)</f>
        <v>.</v>
      </c>
      <c r="AE298" s="3" t="s">
        <v>413</v>
      </c>
      <c r="AF298" s="108"/>
      <c r="AG298" s="114" t="s">
        <v>1636</v>
      </c>
      <c r="AH298" s="18"/>
    </row>
    <row r="299" spans="27:34" x14ac:dyDescent="0.35">
      <c r="AA299" s="10" t="str">
        <f>LEFT(Table115[[#This Row],[Location]],4)</f>
        <v>D1-5</v>
      </c>
      <c r="AB299" s="10" t="s">
        <v>349</v>
      </c>
      <c r="AC299" s="48" t="str">
        <f>LEFT(Table115[[#This Row],[Pheno]],4)</f>
        <v>.</v>
      </c>
      <c r="AD299" s="110" t="str">
        <f>LEFT(Table115[[#This Row],[Barcode]],7)</f>
        <v>.</v>
      </c>
      <c r="AE299" s="3" t="s">
        <v>413</v>
      </c>
      <c r="AF299" s="108"/>
      <c r="AG299" s="114" t="s">
        <v>1636</v>
      </c>
      <c r="AH299" s="18"/>
    </row>
    <row r="300" spans="27:34" x14ac:dyDescent="0.35">
      <c r="AA300" s="10" t="str">
        <f>LEFT(Table115[[#This Row],[Location]],4)</f>
        <v>D1-6</v>
      </c>
      <c r="AB300" s="10" t="s">
        <v>22</v>
      </c>
      <c r="AC300" s="48" t="str">
        <f>LEFT(Table115[[#This Row],[Pheno]],4)</f>
        <v>SWTS</v>
      </c>
      <c r="AD300" s="110" t="str">
        <f>LEFT(Table115[[#This Row],[Barcode]],7)</f>
        <v>SWTS035</v>
      </c>
      <c r="AE300" s="3" t="s">
        <v>1662</v>
      </c>
      <c r="AF300" s="108">
        <v>12</v>
      </c>
      <c r="AG300" s="114" t="s">
        <v>2353</v>
      </c>
      <c r="AH300" s="18">
        <v>2806</v>
      </c>
    </row>
    <row r="301" spans="27:34" x14ac:dyDescent="0.35">
      <c r="AA301" s="10" t="str">
        <f>LEFT(Table115[[#This Row],[Location]],4)</f>
        <v>D1-6</v>
      </c>
      <c r="AB301" s="10" t="s">
        <v>21</v>
      </c>
      <c r="AC301" s="48" t="str">
        <f>LEFT(Table115[[#This Row],[Pheno]],4)</f>
        <v>BHZD</v>
      </c>
      <c r="AD301" s="110" t="str">
        <f>LEFT(Table115[[#This Row],[Barcode]],7)</f>
        <v>BHZD008</v>
      </c>
      <c r="AE301" s="3" t="s">
        <v>1448</v>
      </c>
      <c r="AF301" s="108">
        <v>22</v>
      </c>
      <c r="AG301" s="114" t="s">
        <v>2353</v>
      </c>
      <c r="AH301" s="18">
        <v>2806</v>
      </c>
    </row>
    <row r="302" spans="27:34" x14ac:dyDescent="0.35">
      <c r="AA302" s="10" t="str">
        <f>LEFT(Table115[[#This Row],[Location]],4)</f>
        <v>D1-6</v>
      </c>
      <c r="AB302" s="10" t="s">
        <v>20</v>
      </c>
      <c r="AC302" s="48" t="str">
        <f>LEFT(Table115[[#This Row],[Pheno]],4)</f>
        <v>BHZD</v>
      </c>
      <c r="AD302" s="110" t="str">
        <f>LEFT(Table115[[#This Row],[Barcode]],7)</f>
        <v>BHZD008</v>
      </c>
      <c r="AE302" s="3" t="s">
        <v>1437</v>
      </c>
      <c r="AF302" s="108">
        <v>15</v>
      </c>
      <c r="AG302" s="114" t="s">
        <v>2353</v>
      </c>
      <c r="AH302" s="18">
        <v>2806</v>
      </c>
    </row>
    <row r="303" spans="27:34" x14ac:dyDescent="0.35">
      <c r="AA303" s="10" t="str">
        <f>LEFT(Table115[[#This Row],[Location]],4)</f>
        <v>D1-6</v>
      </c>
      <c r="AB303" s="10" t="s">
        <v>346</v>
      </c>
      <c r="AC303" s="48" t="str">
        <f>LEFT(Table115[[#This Row],[Pheno]],4)</f>
        <v>.</v>
      </c>
      <c r="AD303" s="110" t="str">
        <f>LEFT(Table115[[#This Row],[Barcode]],7)</f>
        <v>.</v>
      </c>
      <c r="AE303" s="3" t="s">
        <v>413</v>
      </c>
      <c r="AF303" s="108"/>
      <c r="AG303" s="114" t="s">
        <v>1636</v>
      </c>
      <c r="AH303" s="18"/>
    </row>
    <row r="304" spans="27:34" x14ac:dyDescent="0.35">
      <c r="AA304" s="10" t="str">
        <f>LEFT(Table115[[#This Row],[Location]],4)</f>
        <v>D1-7</v>
      </c>
      <c r="AB304" s="10" t="s">
        <v>25</v>
      </c>
      <c r="AC304" s="48" t="str">
        <f>LEFT(Table115[[#This Row],[Pheno]],4)</f>
        <v>KOIX</v>
      </c>
      <c r="AD304" s="110" t="str">
        <f>LEFT(Table115[[#This Row],[Barcode]],7)</f>
        <v>KOIX007</v>
      </c>
      <c r="AE304" s="3" t="s">
        <v>2299</v>
      </c>
      <c r="AF304" s="108">
        <v>46</v>
      </c>
      <c r="AG304" s="114" t="s">
        <v>2353</v>
      </c>
      <c r="AH304" s="18">
        <v>2731</v>
      </c>
    </row>
    <row r="305" spans="27:34" x14ac:dyDescent="0.35">
      <c r="AA305" s="10" t="str">
        <f>LEFT(Table115[[#This Row],[Location]],4)</f>
        <v>D1-7</v>
      </c>
      <c r="AB305" s="10" t="s">
        <v>24</v>
      </c>
      <c r="AC305" s="48" t="str">
        <f>LEFT(Table115[[#This Row],[Pheno]],4)</f>
        <v>.</v>
      </c>
      <c r="AD305" s="110" t="str">
        <f>LEFT(Table115[[#This Row],[Barcode]],7)</f>
        <v>.</v>
      </c>
      <c r="AE305" s="3" t="s">
        <v>413</v>
      </c>
      <c r="AF305" s="108"/>
      <c r="AG305" s="114" t="s">
        <v>1636</v>
      </c>
      <c r="AH305" s="18"/>
    </row>
    <row r="306" spans="27:34" x14ac:dyDescent="0.35">
      <c r="AA306" s="10" t="str">
        <f>LEFT(Table115[[#This Row],[Location]],4)</f>
        <v>D1-7</v>
      </c>
      <c r="AB306" s="10" t="s">
        <v>23</v>
      </c>
      <c r="AC306" s="48" t="str">
        <f>LEFT(Table115[[#This Row],[Pheno]],4)</f>
        <v>.</v>
      </c>
      <c r="AD306" s="110" t="str">
        <f>LEFT(Table115[[#This Row],[Barcode]],7)</f>
        <v>.</v>
      </c>
      <c r="AE306" s="3" t="s">
        <v>413</v>
      </c>
      <c r="AF306" s="108"/>
      <c r="AG306" s="114" t="s">
        <v>1636</v>
      </c>
      <c r="AH306" s="18"/>
    </row>
    <row r="307" spans="27:34" x14ac:dyDescent="0.35">
      <c r="AA307" s="10" t="str">
        <f>LEFT(Table115[[#This Row],[Location]],4)</f>
        <v>D1-7</v>
      </c>
      <c r="AB307" s="10" t="s">
        <v>343</v>
      </c>
      <c r="AC307" s="48" t="str">
        <f>LEFT(Table115[[#This Row],[Pheno]],4)</f>
        <v>.</v>
      </c>
      <c r="AD307" s="110" t="str">
        <f>LEFT(Table115[[#This Row],[Barcode]],7)</f>
        <v>.</v>
      </c>
      <c r="AE307" s="3" t="s">
        <v>413</v>
      </c>
      <c r="AF307" s="108"/>
      <c r="AG307" s="114" t="s">
        <v>1636</v>
      </c>
      <c r="AH307" s="18"/>
    </row>
    <row r="308" spans="27:34" x14ac:dyDescent="0.35">
      <c r="AA308" s="10" t="str">
        <f>LEFT(Table115[[#This Row],[Location]],4)</f>
        <v>D2-1</v>
      </c>
      <c r="AB308" s="10" t="s">
        <v>28</v>
      </c>
      <c r="AC308" s="48" t="str">
        <f>LEFT(Table115[[#This Row],[Pheno]],4)</f>
        <v>BBGM</v>
      </c>
      <c r="AD308" s="110" t="str">
        <f>LEFT(Table115[[#This Row],[Barcode]],7)</f>
        <v>BBGM004</v>
      </c>
      <c r="AE308" s="3" t="s">
        <v>1896</v>
      </c>
      <c r="AF308" s="108">
        <v>5</v>
      </c>
      <c r="AG308" s="114" t="s">
        <v>2353</v>
      </c>
      <c r="AH308" s="18">
        <v>2832</v>
      </c>
    </row>
    <row r="309" spans="27:34" x14ac:dyDescent="0.35">
      <c r="AA309" s="10" t="str">
        <f>LEFT(Table115[[#This Row],[Location]],4)</f>
        <v>D2-1</v>
      </c>
      <c r="AB309" s="10" t="s">
        <v>27</v>
      </c>
      <c r="AC309" s="48" t="str">
        <f>LEFT(Table115[[#This Row],[Pheno]],4)</f>
        <v>ISLA</v>
      </c>
      <c r="AD309" s="110" t="str">
        <f>LEFT(Table115[[#This Row],[Barcode]],7)</f>
        <v>ISLA010</v>
      </c>
      <c r="AE309" s="3" t="s">
        <v>2300</v>
      </c>
      <c r="AF309" s="108">
        <v>25</v>
      </c>
      <c r="AG309" s="114" t="s">
        <v>2353</v>
      </c>
      <c r="AH309" s="18">
        <v>2832</v>
      </c>
    </row>
    <row r="310" spans="27:34" x14ac:dyDescent="0.35">
      <c r="AA310" s="10" t="str">
        <f>LEFT(Table115[[#This Row],[Location]],4)</f>
        <v>D2-1</v>
      </c>
      <c r="AB310" s="10" t="s">
        <v>26</v>
      </c>
      <c r="AC310" s="48" t="str">
        <f>LEFT(Table115[[#This Row],[Pheno]],4)</f>
        <v>ISLA</v>
      </c>
      <c r="AD310" s="110" t="str">
        <f>LEFT(Table115[[#This Row],[Barcode]],7)</f>
        <v>ISLA010</v>
      </c>
      <c r="AE310" s="3" t="s">
        <v>866</v>
      </c>
      <c r="AF310" s="108">
        <v>19</v>
      </c>
      <c r="AG310" s="114" t="s">
        <v>2353</v>
      </c>
      <c r="AH310" s="18">
        <v>2832</v>
      </c>
    </row>
    <row r="311" spans="27:34" x14ac:dyDescent="0.35">
      <c r="AA311" s="10" t="str">
        <f>LEFT(Table115[[#This Row],[Location]],4)</f>
        <v>D2-1</v>
      </c>
      <c r="AB311" s="10" t="s">
        <v>382</v>
      </c>
      <c r="AC311" s="48" t="str">
        <f>LEFT(Table115[[#This Row],[Pheno]],4)</f>
        <v>.</v>
      </c>
      <c r="AD311" s="110" t="str">
        <f>LEFT(Table115[[#This Row],[Barcode]],7)</f>
        <v>.</v>
      </c>
      <c r="AE311" s="3" t="s">
        <v>413</v>
      </c>
      <c r="AF311" s="108"/>
      <c r="AG311" s="114" t="s">
        <v>1636</v>
      </c>
      <c r="AH311" s="18"/>
    </row>
    <row r="312" spans="27:34" x14ac:dyDescent="0.35">
      <c r="AA312" s="10" t="str">
        <f>LEFT(Table115[[#This Row],[Location]],4)</f>
        <v>D2-2</v>
      </c>
      <c r="AB312" s="10" t="s">
        <v>31</v>
      </c>
      <c r="AC312" s="48" t="str">
        <f>LEFT(Table115[[#This Row],[Pheno]],4)</f>
        <v>KOIX</v>
      </c>
      <c r="AD312" s="110" t="str">
        <f>LEFT(Table115[[#This Row],[Barcode]],7)</f>
        <v>KOIX007</v>
      </c>
      <c r="AE312" s="3" t="s">
        <v>2301</v>
      </c>
      <c r="AF312" s="108">
        <v>22</v>
      </c>
      <c r="AG312" s="114" t="s">
        <v>2353</v>
      </c>
      <c r="AH312" s="18">
        <v>2780</v>
      </c>
    </row>
    <row r="313" spans="27:34" x14ac:dyDescent="0.35">
      <c r="AA313" s="10" t="str">
        <f>LEFT(Table115[[#This Row],[Location]],4)</f>
        <v>D2-2</v>
      </c>
      <c r="AB313" s="10" t="s">
        <v>30</v>
      </c>
      <c r="AC313" s="48" t="str">
        <f>LEFT(Table115[[#This Row],[Pheno]],4)</f>
        <v>KOIX</v>
      </c>
      <c r="AD313" s="110" t="str">
        <f>LEFT(Table115[[#This Row],[Barcode]],7)</f>
        <v>KOIX007</v>
      </c>
      <c r="AE313" s="3" t="s">
        <v>2302</v>
      </c>
      <c r="AF313" s="108">
        <v>27</v>
      </c>
      <c r="AG313" s="114" t="s">
        <v>2353</v>
      </c>
      <c r="AH313" s="18">
        <v>2780</v>
      </c>
    </row>
    <row r="314" spans="27:34" x14ac:dyDescent="0.35">
      <c r="AA314" s="10" t="str">
        <f>LEFT(Table115[[#This Row],[Location]],4)</f>
        <v>D2-2</v>
      </c>
      <c r="AB314" s="10" t="s">
        <v>29</v>
      </c>
      <c r="AC314" s="48" t="str">
        <f>LEFT(Table115[[#This Row],[Pheno]],4)</f>
        <v>.</v>
      </c>
      <c r="AD314" s="110" t="str">
        <f>LEFT(Table115[[#This Row],[Barcode]],7)</f>
        <v>.</v>
      </c>
      <c r="AE314" s="3" t="s">
        <v>413</v>
      </c>
      <c r="AF314" s="108"/>
      <c r="AG314" s="114" t="s">
        <v>1636</v>
      </c>
      <c r="AH314" s="18"/>
    </row>
    <row r="315" spans="27:34" x14ac:dyDescent="0.35">
      <c r="AA315" s="10" t="str">
        <f>LEFT(Table115[[#This Row],[Location]],4)</f>
        <v>D2-2</v>
      </c>
      <c r="AB315" s="10" t="s">
        <v>379</v>
      </c>
      <c r="AC315" s="48" t="str">
        <f>LEFT(Table115[[#This Row],[Pheno]],4)</f>
        <v>.</v>
      </c>
      <c r="AD315" s="110" t="str">
        <f>LEFT(Table115[[#This Row],[Barcode]],7)</f>
        <v>.</v>
      </c>
      <c r="AE315" s="3" t="s">
        <v>413</v>
      </c>
      <c r="AF315" s="108"/>
      <c r="AG315" s="114" t="s">
        <v>1636</v>
      </c>
      <c r="AH315" s="18"/>
    </row>
    <row r="316" spans="27:34" x14ac:dyDescent="0.35">
      <c r="AA316" s="10" t="str">
        <f>LEFT(Table115[[#This Row],[Location]],4)</f>
        <v>D2-3</v>
      </c>
      <c r="AB316" s="10" t="s">
        <v>34</v>
      </c>
      <c r="AC316" s="48" t="str">
        <f>LEFT(Table115[[#This Row],[Pheno]],4)</f>
        <v>ISLA</v>
      </c>
      <c r="AD316" s="110" t="str">
        <f>LEFT(Table115[[#This Row],[Barcode]],7)</f>
        <v>ISLA010</v>
      </c>
      <c r="AE316" s="3" t="s">
        <v>1654</v>
      </c>
      <c r="AF316" s="108">
        <v>29</v>
      </c>
      <c r="AG316" s="114" t="s">
        <v>2353</v>
      </c>
      <c r="AH316" s="18">
        <v>2794</v>
      </c>
    </row>
    <row r="317" spans="27:34" x14ac:dyDescent="0.35">
      <c r="AA317" s="10" t="str">
        <f>LEFT(Table115[[#This Row],[Location]],4)</f>
        <v>D2-3</v>
      </c>
      <c r="AB317" s="10" t="s">
        <v>33</v>
      </c>
      <c r="AC317" s="48" t="str">
        <f>LEFT(Table115[[#This Row],[Pheno]],4)</f>
        <v>ISLA</v>
      </c>
      <c r="AD317" s="110" t="str">
        <f>LEFT(Table115[[#This Row],[Barcode]],7)</f>
        <v>ISLA010</v>
      </c>
      <c r="AE317" s="3" t="s">
        <v>866</v>
      </c>
      <c r="AF317" s="108">
        <v>20</v>
      </c>
      <c r="AG317" s="114" t="s">
        <v>2353</v>
      </c>
      <c r="AH317" s="18">
        <v>2794</v>
      </c>
    </row>
    <row r="318" spans="27:34" x14ac:dyDescent="0.35">
      <c r="AA318" s="10" t="str">
        <f>LEFT(Table115[[#This Row],[Location]],4)</f>
        <v>D2-3</v>
      </c>
      <c r="AB318" s="10" t="s">
        <v>32</v>
      </c>
      <c r="AC318" s="48" t="str">
        <f>LEFT(Table115[[#This Row],[Pheno]],4)</f>
        <v>.</v>
      </c>
      <c r="AD318" s="110" t="str">
        <f>LEFT(Table115[[#This Row],[Barcode]],7)</f>
        <v>.</v>
      </c>
      <c r="AE318" s="3" t="s">
        <v>413</v>
      </c>
      <c r="AF318" s="108"/>
      <c r="AG318" s="114" t="s">
        <v>1636</v>
      </c>
      <c r="AH318" s="18"/>
    </row>
    <row r="319" spans="27:34" x14ac:dyDescent="0.35">
      <c r="AA319" s="10" t="str">
        <f>LEFT(Table115[[#This Row],[Location]],4)</f>
        <v>D2-3</v>
      </c>
      <c r="AB319" s="10" t="s">
        <v>376</v>
      </c>
      <c r="AC319" s="48" t="str">
        <f>LEFT(Table115[[#This Row],[Pheno]],4)</f>
        <v>.</v>
      </c>
      <c r="AD319" s="110" t="str">
        <f>LEFT(Table115[[#This Row],[Barcode]],7)</f>
        <v>.</v>
      </c>
      <c r="AE319" s="3" t="s">
        <v>413</v>
      </c>
      <c r="AF319" s="108"/>
      <c r="AG319" s="114" t="s">
        <v>1636</v>
      </c>
      <c r="AH319" s="18"/>
    </row>
    <row r="320" spans="27:34" x14ac:dyDescent="0.35">
      <c r="AA320" s="10" t="str">
        <f>LEFT(Table115[[#This Row],[Location]],4)</f>
        <v>D2-4</v>
      </c>
      <c r="AB320" s="10" t="s">
        <v>37</v>
      </c>
      <c r="AC320" s="48" t="str">
        <f>LEFT(Table115[[#This Row],[Pheno]],4)</f>
        <v>GFSD</v>
      </c>
      <c r="AD320" s="110" t="str">
        <f>LEFT(Table115[[#This Row],[Barcode]],7)</f>
        <v>GFSD187</v>
      </c>
      <c r="AE320" s="3" t="s">
        <v>1853</v>
      </c>
      <c r="AF320" s="108">
        <v>49</v>
      </c>
      <c r="AG320" s="114" t="s">
        <v>2353</v>
      </c>
      <c r="AH320" s="18">
        <v>2812</v>
      </c>
    </row>
    <row r="321" spans="27:34" x14ac:dyDescent="0.35">
      <c r="AA321" s="10" t="str">
        <f>LEFT(Table115[[#This Row],[Location]],4)</f>
        <v>D2-4</v>
      </c>
      <c r="AB321" s="10" t="s">
        <v>36</v>
      </c>
      <c r="AC321" s="48" t="str">
        <f>LEFT(Table115[[#This Row],[Pheno]],4)</f>
        <v>.</v>
      </c>
      <c r="AD321" s="110" t="str">
        <f>LEFT(Table115[[#This Row],[Barcode]],7)</f>
        <v>.</v>
      </c>
      <c r="AE321" s="3" t="s">
        <v>413</v>
      </c>
      <c r="AF321" s="108"/>
      <c r="AG321" s="114" t="s">
        <v>1636</v>
      </c>
      <c r="AH321" s="18"/>
    </row>
    <row r="322" spans="27:34" x14ac:dyDescent="0.35">
      <c r="AA322" s="10" t="str">
        <f>LEFT(Table115[[#This Row],[Location]],4)</f>
        <v>D2-4</v>
      </c>
      <c r="AB322" s="10" t="s">
        <v>35</v>
      </c>
      <c r="AC322" s="48" t="str">
        <f>LEFT(Table115[[#This Row],[Pheno]],4)</f>
        <v>.</v>
      </c>
      <c r="AD322" s="110" t="str">
        <f>LEFT(Table115[[#This Row],[Barcode]],7)</f>
        <v>.</v>
      </c>
      <c r="AE322" s="3" t="s">
        <v>413</v>
      </c>
      <c r="AF322" s="108"/>
      <c r="AG322" s="114" t="s">
        <v>1636</v>
      </c>
      <c r="AH322" s="18"/>
    </row>
    <row r="323" spans="27:34" x14ac:dyDescent="0.35">
      <c r="AA323" s="10" t="str">
        <f>LEFT(Table115[[#This Row],[Location]],4)</f>
        <v>D2-4</v>
      </c>
      <c r="AB323" s="10" t="s">
        <v>373</v>
      </c>
      <c r="AC323" s="48" t="str">
        <f>LEFT(Table115[[#This Row],[Pheno]],4)</f>
        <v>.</v>
      </c>
      <c r="AD323" s="110" t="str">
        <f>LEFT(Table115[[#This Row],[Barcode]],7)</f>
        <v>.</v>
      </c>
      <c r="AE323" s="3" t="s">
        <v>413</v>
      </c>
      <c r="AF323" s="108"/>
      <c r="AG323" s="114" t="s">
        <v>1636</v>
      </c>
      <c r="AH323" s="18"/>
    </row>
    <row r="324" spans="27:34" x14ac:dyDescent="0.35">
      <c r="AA324" s="10" t="str">
        <f>LEFT(Table115[[#This Row],[Location]],4)</f>
        <v>D2-5</v>
      </c>
      <c r="AB324" s="10" t="s">
        <v>40</v>
      </c>
      <c r="AC324" s="48" t="str">
        <f>LEFT(Table115[[#This Row],[Pheno]],4)</f>
        <v>ISLA</v>
      </c>
      <c r="AD324" s="110" t="str">
        <f>LEFT(Table115[[#This Row],[Barcode]],7)</f>
        <v>ISLA010</v>
      </c>
      <c r="AE324" s="3" t="s">
        <v>2303</v>
      </c>
      <c r="AF324" s="108">
        <v>36</v>
      </c>
      <c r="AG324" s="114" t="s">
        <v>2353</v>
      </c>
      <c r="AH324" s="18">
        <v>2823</v>
      </c>
    </row>
    <row r="325" spans="27:34" x14ac:dyDescent="0.35">
      <c r="AA325" s="10" t="str">
        <f>LEFT(Table115[[#This Row],[Location]],4)</f>
        <v>D2-5</v>
      </c>
      <c r="AB325" s="10" t="s">
        <v>39</v>
      </c>
      <c r="AC325" s="48" t="str">
        <f>LEFT(Table115[[#This Row],[Pheno]],4)</f>
        <v>ISLA</v>
      </c>
      <c r="AD325" s="110" t="str">
        <f>LEFT(Table115[[#This Row],[Barcode]],7)</f>
        <v>ISLA010</v>
      </c>
      <c r="AE325" s="3" t="s">
        <v>1654</v>
      </c>
      <c r="AF325" s="108">
        <v>13</v>
      </c>
      <c r="AG325" s="114" t="s">
        <v>2353</v>
      </c>
      <c r="AH325" s="18">
        <v>2823</v>
      </c>
    </row>
    <row r="326" spans="27:34" x14ac:dyDescent="0.35">
      <c r="AA326" s="10" t="str">
        <f>LEFT(Table115[[#This Row],[Location]],4)</f>
        <v>D2-5</v>
      </c>
      <c r="AB326" s="10" t="s">
        <v>38</v>
      </c>
      <c r="AC326" s="48" t="str">
        <f>LEFT(Table115[[#This Row],[Pheno]],4)</f>
        <v>.</v>
      </c>
      <c r="AD326" s="110" t="str">
        <f>LEFT(Table115[[#This Row],[Barcode]],7)</f>
        <v>.</v>
      </c>
      <c r="AE326" s="3" t="s">
        <v>413</v>
      </c>
      <c r="AF326" s="108"/>
      <c r="AG326" s="114" t="s">
        <v>1636</v>
      </c>
      <c r="AH326" s="18"/>
    </row>
    <row r="327" spans="27:34" x14ac:dyDescent="0.35">
      <c r="AA327" s="10" t="str">
        <f>LEFT(Table115[[#This Row],[Location]],4)</f>
        <v>D2-5</v>
      </c>
      <c r="AB327" s="10" t="s">
        <v>370</v>
      </c>
      <c r="AC327" s="48" t="str">
        <f>LEFT(Table115[[#This Row],[Pheno]],4)</f>
        <v>.</v>
      </c>
      <c r="AD327" s="110" t="str">
        <f>LEFT(Table115[[#This Row],[Barcode]],7)</f>
        <v>.</v>
      </c>
      <c r="AE327" s="3" t="s">
        <v>413</v>
      </c>
      <c r="AF327" s="108"/>
      <c r="AG327" s="114" t="s">
        <v>1636</v>
      </c>
      <c r="AH327" s="18"/>
    </row>
    <row r="328" spans="27:34" x14ac:dyDescent="0.35">
      <c r="AA328" s="10" t="str">
        <f>LEFT(Table115[[#This Row],[Location]],4)</f>
        <v>D2-6</v>
      </c>
      <c r="AB328" s="10" t="s">
        <v>43</v>
      </c>
      <c r="AC328" s="48" t="str">
        <f>LEFT(Table115[[#This Row],[Pheno]],4)</f>
        <v>DD22</v>
      </c>
      <c r="AD328" s="110" t="str">
        <f>LEFT(Table115[[#This Row],[Barcode]],7)</f>
        <v>DD22005</v>
      </c>
      <c r="AE328" s="3" t="s">
        <v>2304</v>
      </c>
      <c r="AF328" s="108">
        <v>12</v>
      </c>
      <c r="AG328" s="114" t="s">
        <v>2353</v>
      </c>
      <c r="AH328" s="18">
        <v>2736</v>
      </c>
    </row>
    <row r="329" spans="27:34" x14ac:dyDescent="0.35">
      <c r="AA329" s="10" t="str">
        <f>LEFT(Table115[[#This Row],[Location]],4)</f>
        <v>D2-6</v>
      </c>
      <c r="AB329" s="10" t="s">
        <v>42</v>
      </c>
      <c r="AC329" s="48" t="str">
        <f>LEFT(Table115[[#This Row],[Pheno]],4)</f>
        <v>DD22</v>
      </c>
      <c r="AD329" s="110" t="str">
        <f>LEFT(Table115[[#This Row],[Barcode]],7)</f>
        <v>DD22005</v>
      </c>
      <c r="AE329" s="3" t="s">
        <v>2305</v>
      </c>
      <c r="AF329" s="108">
        <v>17</v>
      </c>
      <c r="AG329" s="114" t="s">
        <v>2353</v>
      </c>
      <c r="AH329" s="18">
        <v>2736</v>
      </c>
    </row>
    <row r="330" spans="27:34" x14ac:dyDescent="0.35">
      <c r="AA330" s="10" t="str">
        <f>LEFT(Table115[[#This Row],[Location]],4)</f>
        <v>D2-6</v>
      </c>
      <c r="AB330" s="10" t="s">
        <v>41</v>
      </c>
      <c r="AC330" s="48" t="str">
        <f>LEFT(Table115[[#This Row],[Pheno]],4)</f>
        <v>GFSD</v>
      </c>
      <c r="AD330" s="110" t="str">
        <f>LEFT(Table115[[#This Row],[Barcode]],7)</f>
        <v>GFSD187</v>
      </c>
      <c r="AE330" s="3" t="s">
        <v>1855</v>
      </c>
      <c r="AF330" s="108">
        <v>20</v>
      </c>
      <c r="AG330" s="114" t="s">
        <v>2353</v>
      </c>
      <c r="AH330" s="18">
        <v>2736</v>
      </c>
    </row>
    <row r="331" spans="27:34" x14ac:dyDescent="0.35">
      <c r="AA331" s="10" t="str">
        <f>LEFT(Table115[[#This Row],[Location]],4)</f>
        <v>D2-6</v>
      </c>
      <c r="AB331" s="10" t="s">
        <v>367</v>
      </c>
      <c r="AC331" s="48" t="str">
        <f>LEFT(Table115[[#This Row],[Pheno]],4)</f>
        <v>.</v>
      </c>
      <c r="AD331" s="110" t="str">
        <f>LEFT(Table115[[#This Row],[Barcode]],7)</f>
        <v>.</v>
      </c>
      <c r="AE331" s="3" t="s">
        <v>413</v>
      </c>
      <c r="AF331" s="108"/>
      <c r="AG331" s="114" t="s">
        <v>1636</v>
      </c>
      <c r="AH331" s="18"/>
    </row>
    <row r="332" spans="27:34" x14ac:dyDescent="0.35">
      <c r="AA332" s="10" t="str">
        <f>LEFT(Table115[[#This Row],[Location]],4)</f>
        <v>D2-7</v>
      </c>
      <c r="AB332" s="10" t="s">
        <v>46</v>
      </c>
      <c r="AC332" s="48" t="str">
        <f>LEFT(Table115[[#This Row],[Pheno]],4)</f>
        <v>JK99</v>
      </c>
      <c r="AD332" s="110" t="str">
        <f>LEFT(Table115[[#This Row],[Barcode]],7)</f>
        <v>JK99007</v>
      </c>
      <c r="AE332" s="3" t="s">
        <v>518</v>
      </c>
      <c r="AF332" s="108">
        <v>18</v>
      </c>
      <c r="AG332" s="114" t="s">
        <v>2353</v>
      </c>
      <c r="AH332" s="18">
        <v>2774</v>
      </c>
    </row>
    <row r="333" spans="27:34" x14ac:dyDescent="0.35">
      <c r="AA333" s="10" t="str">
        <f>LEFT(Table115[[#This Row],[Location]],4)</f>
        <v>D2-7</v>
      </c>
      <c r="AB333" s="10" t="s">
        <v>45</v>
      </c>
      <c r="AC333" s="48" t="str">
        <f>LEFT(Table115[[#This Row],[Pheno]],4)</f>
        <v>JK99</v>
      </c>
      <c r="AD333" s="110" t="str">
        <f>LEFT(Table115[[#This Row],[Barcode]],7)</f>
        <v>JK99007</v>
      </c>
      <c r="AE333" s="3" t="s">
        <v>467</v>
      </c>
      <c r="AF333" s="108">
        <v>18</v>
      </c>
      <c r="AG333" s="114" t="s">
        <v>2353</v>
      </c>
      <c r="AH333" s="18">
        <v>2774</v>
      </c>
    </row>
    <row r="334" spans="27:34" x14ac:dyDescent="0.35">
      <c r="AA334" s="10" t="str">
        <f>LEFT(Table115[[#This Row],[Location]],4)</f>
        <v>D2-7</v>
      </c>
      <c r="AB334" s="10" t="s">
        <v>44</v>
      </c>
      <c r="AC334" s="48" t="str">
        <f>LEFT(Table115[[#This Row],[Pheno]],4)</f>
        <v>JK99</v>
      </c>
      <c r="AD334" s="110" t="str">
        <f>LEFT(Table115[[#This Row],[Barcode]],7)</f>
        <v>JK99007</v>
      </c>
      <c r="AE334" s="3" t="s">
        <v>2283</v>
      </c>
      <c r="AF334" s="108">
        <v>13</v>
      </c>
      <c r="AG334" s="114" t="s">
        <v>2353</v>
      </c>
      <c r="AH334" s="18">
        <v>2774</v>
      </c>
    </row>
    <row r="335" spans="27:34" x14ac:dyDescent="0.35">
      <c r="AA335" s="10" t="str">
        <f>LEFT(Table115[[#This Row],[Location]],4)</f>
        <v>D2-7</v>
      </c>
      <c r="AB335" s="10" t="s">
        <v>364</v>
      </c>
      <c r="AC335" s="48" t="str">
        <f>LEFT(Table115[[#This Row],[Pheno]],4)</f>
        <v>.</v>
      </c>
      <c r="AD335" s="110" t="str">
        <f>LEFT(Table115[[#This Row],[Barcode]],7)</f>
        <v>.</v>
      </c>
      <c r="AE335" s="3" t="s">
        <v>413</v>
      </c>
      <c r="AF335" s="108"/>
      <c r="AG335" s="114" t="s">
        <v>1636</v>
      </c>
      <c r="AH335" s="18"/>
    </row>
    <row r="336" spans="27:34" x14ac:dyDescent="0.35">
      <c r="AA336" s="10" t="str">
        <f>LEFT(Table115[[#This Row],[Location]],4)</f>
        <v>D3-1</v>
      </c>
      <c r="AB336" s="10" t="s">
        <v>49</v>
      </c>
      <c r="AC336" s="48" t="str">
        <f>LEFT(Table115[[#This Row],[Pheno]],4)</f>
        <v>SWTS</v>
      </c>
      <c r="AD336" s="110" t="str">
        <f>LEFT(Table115[[#This Row],[Barcode]],7)</f>
        <v>SWTS035</v>
      </c>
      <c r="AE336" s="3" t="s">
        <v>1713</v>
      </c>
      <c r="AF336" s="108">
        <v>20</v>
      </c>
      <c r="AG336" s="114" t="s">
        <v>2353</v>
      </c>
      <c r="AH336" s="18">
        <v>2820</v>
      </c>
    </row>
    <row r="337" spans="27:34" x14ac:dyDescent="0.35">
      <c r="AA337" s="10" t="str">
        <f>LEFT(Table115[[#This Row],[Location]],4)</f>
        <v>D3-1</v>
      </c>
      <c r="AB337" s="10" t="s">
        <v>48</v>
      </c>
      <c r="AC337" s="48" t="str">
        <f>LEFT(Table115[[#This Row],[Pheno]],4)</f>
        <v>SWTS</v>
      </c>
      <c r="AD337" s="110" t="str">
        <f>LEFT(Table115[[#This Row],[Barcode]],7)</f>
        <v>SWTS035</v>
      </c>
      <c r="AE337" s="3" t="s">
        <v>1712</v>
      </c>
      <c r="AF337" s="108">
        <v>25</v>
      </c>
      <c r="AG337" s="114" t="s">
        <v>2353</v>
      </c>
      <c r="AH337" s="18">
        <v>2820</v>
      </c>
    </row>
    <row r="338" spans="27:34" x14ac:dyDescent="0.35">
      <c r="AA338" s="10" t="str">
        <f>LEFT(Table115[[#This Row],[Location]],4)</f>
        <v>D3-1</v>
      </c>
      <c r="AB338" s="10" t="s">
        <v>47</v>
      </c>
      <c r="AC338" s="48" t="str">
        <f>LEFT(Table115[[#This Row],[Pheno]],4)</f>
        <v>.</v>
      </c>
      <c r="AD338" s="110" t="str">
        <f>LEFT(Table115[[#This Row],[Barcode]],7)</f>
        <v>.</v>
      </c>
      <c r="AE338" s="3" t="s">
        <v>413</v>
      </c>
      <c r="AF338" s="108"/>
      <c r="AG338" s="114" t="s">
        <v>1636</v>
      </c>
      <c r="AH338" s="18"/>
    </row>
    <row r="339" spans="27:34" x14ac:dyDescent="0.35">
      <c r="AA339" s="10" t="str">
        <f>LEFT(Table115[[#This Row],[Location]],4)</f>
        <v>D3-1</v>
      </c>
      <c r="AB339" s="10" t="s">
        <v>403</v>
      </c>
      <c r="AC339" s="48" t="str">
        <f>LEFT(Table115[[#This Row],[Pheno]],4)</f>
        <v>.</v>
      </c>
      <c r="AD339" s="110" t="str">
        <f>LEFT(Table115[[#This Row],[Barcode]],7)</f>
        <v>.</v>
      </c>
      <c r="AE339" s="3" t="s">
        <v>413</v>
      </c>
      <c r="AF339" s="108"/>
      <c r="AG339" s="114" t="s">
        <v>1636</v>
      </c>
      <c r="AH339" s="18"/>
    </row>
    <row r="340" spans="27:34" x14ac:dyDescent="0.35">
      <c r="AA340" s="10" t="str">
        <f>LEFT(Table115[[#This Row],[Location]],4)</f>
        <v>D3-2</v>
      </c>
      <c r="AB340" s="10" t="s">
        <v>52</v>
      </c>
      <c r="AC340" s="48" t="str">
        <f>LEFT(Table115[[#This Row],[Pheno]],4)</f>
        <v>SUNL</v>
      </c>
      <c r="AD340" s="110" t="str">
        <f>LEFT(Table115[[#This Row],[Barcode]],7)</f>
        <v>SUNL011</v>
      </c>
      <c r="AE340" s="3" t="s">
        <v>2071</v>
      </c>
      <c r="AF340" s="108">
        <v>17</v>
      </c>
      <c r="AG340" s="114" t="s">
        <v>2353</v>
      </c>
      <c r="AH340" s="18">
        <v>2730</v>
      </c>
    </row>
    <row r="341" spans="27:34" x14ac:dyDescent="0.35">
      <c r="AA341" s="10" t="str">
        <f>LEFT(Table115[[#This Row],[Location]],4)</f>
        <v>D3-2</v>
      </c>
      <c r="AB341" s="10" t="s">
        <v>51</v>
      </c>
      <c r="AC341" s="48" t="str">
        <f>LEFT(Table115[[#This Row],[Pheno]],4)</f>
        <v>SUNL</v>
      </c>
      <c r="AD341" s="110" t="str">
        <f>LEFT(Table115[[#This Row],[Barcode]],7)</f>
        <v>SUNL011</v>
      </c>
      <c r="AE341" s="3" t="s">
        <v>2072</v>
      </c>
      <c r="AF341" s="108">
        <v>28</v>
      </c>
      <c r="AG341" s="114" t="s">
        <v>2353</v>
      </c>
      <c r="AH341" s="18">
        <v>2730</v>
      </c>
    </row>
    <row r="342" spans="27:34" x14ac:dyDescent="0.35">
      <c r="AA342" s="10" t="str">
        <f>LEFT(Table115[[#This Row],[Location]],4)</f>
        <v>D3-2</v>
      </c>
      <c r="AB342" s="10" t="s">
        <v>50</v>
      </c>
      <c r="AC342" s="48" t="str">
        <f>LEFT(Table115[[#This Row],[Pheno]],4)</f>
        <v>.</v>
      </c>
      <c r="AD342" s="110" t="str">
        <f>LEFT(Table115[[#This Row],[Barcode]],7)</f>
        <v>.</v>
      </c>
      <c r="AE342" s="3" t="s">
        <v>413</v>
      </c>
      <c r="AF342" s="108"/>
      <c r="AG342" s="114" t="s">
        <v>1636</v>
      </c>
      <c r="AH342" s="18"/>
    </row>
    <row r="343" spans="27:34" x14ac:dyDescent="0.35">
      <c r="AA343" s="10" t="str">
        <f>LEFT(Table115[[#This Row],[Location]],4)</f>
        <v>D3-2</v>
      </c>
      <c r="AB343" s="10" t="s">
        <v>400</v>
      </c>
      <c r="AC343" s="48" t="str">
        <f>LEFT(Table115[[#This Row],[Pheno]],4)</f>
        <v>.</v>
      </c>
      <c r="AD343" s="110" t="str">
        <f>LEFT(Table115[[#This Row],[Barcode]],7)</f>
        <v>.</v>
      </c>
      <c r="AE343" s="3" t="s">
        <v>413</v>
      </c>
      <c r="AF343" s="108"/>
      <c r="AG343" s="114" t="s">
        <v>1636</v>
      </c>
      <c r="AH343" s="18"/>
    </row>
    <row r="344" spans="27:34" x14ac:dyDescent="0.35">
      <c r="AA344" s="10" t="str">
        <f>LEFT(Table115[[#This Row],[Location]],4)</f>
        <v>D3-3</v>
      </c>
      <c r="AB344" s="10" t="s">
        <v>55</v>
      </c>
      <c r="AC344" s="48" t="str">
        <f>LEFT(Table115[[#This Row],[Pheno]],4)</f>
        <v>GFSD</v>
      </c>
      <c r="AD344" s="110" t="str">
        <f>LEFT(Table115[[#This Row],[Barcode]],7)</f>
        <v>GFSD207</v>
      </c>
      <c r="AE344" s="3" t="s">
        <v>1716</v>
      </c>
      <c r="AF344" s="108">
        <v>8</v>
      </c>
      <c r="AG344" s="114" t="s">
        <v>2353</v>
      </c>
      <c r="AH344" s="18">
        <v>2818</v>
      </c>
    </row>
    <row r="345" spans="27:34" x14ac:dyDescent="0.35">
      <c r="AA345" s="10" t="str">
        <f>LEFT(Table115[[#This Row],[Location]],4)</f>
        <v>D3-3</v>
      </c>
      <c r="AB345" s="10" t="s">
        <v>54</v>
      </c>
      <c r="AC345" s="48" t="str">
        <f>LEFT(Table115[[#This Row],[Pheno]],4)</f>
        <v>NYFL</v>
      </c>
      <c r="AD345" s="110" t="str">
        <f>LEFT(Table115[[#This Row],[Barcode]],7)</f>
        <v>NYFL011</v>
      </c>
      <c r="AE345" s="3" t="s">
        <v>1879</v>
      </c>
      <c r="AF345" s="108">
        <v>14</v>
      </c>
      <c r="AG345" s="114" t="s">
        <v>2353</v>
      </c>
      <c r="AH345" s="18">
        <v>2818</v>
      </c>
    </row>
    <row r="346" spans="27:34" x14ac:dyDescent="0.35">
      <c r="AA346" s="10" t="str">
        <f>LEFT(Table115[[#This Row],[Location]],4)</f>
        <v>D3-3</v>
      </c>
      <c r="AB346" s="10" t="s">
        <v>53</v>
      </c>
      <c r="AC346" s="48" t="str">
        <f>LEFT(Table115[[#This Row],[Pheno]],4)</f>
        <v>NYFL</v>
      </c>
      <c r="AD346" s="110" t="str">
        <f>LEFT(Table115[[#This Row],[Barcode]],7)</f>
        <v>NYFL011</v>
      </c>
      <c r="AE346" s="3" t="s">
        <v>1880</v>
      </c>
      <c r="AF346" s="108">
        <v>16</v>
      </c>
      <c r="AG346" s="114" t="s">
        <v>2353</v>
      </c>
      <c r="AH346" s="18">
        <v>2818</v>
      </c>
    </row>
    <row r="347" spans="27:34" x14ac:dyDescent="0.35">
      <c r="AA347" s="10" t="str">
        <f>LEFT(Table115[[#This Row],[Location]],4)</f>
        <v>D3-3</v>
      </c>
      <c r="AB347" s="10" t="s">
        <v>397</v>
      </c>
      <c r="AC347" s="48" t="str">
        <f>LEFT(Table115[[#This Row],[Pheno]],4)</f>
        <v>NYFL</v>
      </c>
      <c r="AD347" s="110" t="str">
        <f>LEFT(Table115[[#This Row],[Barcode]],7)</f>
        <v>NYFL004</v>
      </c>
      <c r="AE347" s="3" t="s">
        <v>1884</v>
      </c>
      <c r="AF347" s="108">
        <v>11</v>
      </c>
      <c r="AG347" s="114" t="s">
        <v>2353</v>
      </c>
      <c r="AH347" s="18">
        <v>2818</v>
      </c>
    </row>
    <row r="348" spans="27:34" x14ac:dyDescent="0.35">
      <c r="AA348" s="10" t="str">
        <f>LEFT(Table115[[#This Row],[Location]],4)</f>
        <v>D3-4</v>
      </c>
      <c r="AB348" s="10" t="s">
        <v>58</v>
      </c>
      <c r="AC348" s="48" t="str">
        <f>LEFT(Table115[[#This Row],[Pheno]],4)</f>
        <v>NYFL</v>
      </c>
      <c r="AD348" s="110" t="str">
        <f>LEFT(Table115[[#This Row],[Barcode]],7)</f>
        <v>NYFL004</v>
      </c>
      <c r="AE348" s="3" t="s">
        <v>1885</v>
      </c>
      <c r="AF348" s="108">
        <v>27</v>
      </c>
      <c r="AG348" s="114" t="s">
        <v>2353</v>
      </c>
      <c r="AH348" s="18">
        <v>2776</v>
      </c>
    </row>
    <row r="349" spans="27:34" x14ac:dyDescent="0.35">
      <c r="AA349" s="10" t="str">
        <f>LEFT(Table115[[#This Row],[Location]],4)</f>
        <v>D3-4</v>
      </c>
      <c r="AB349" s="10" t="s">
        <v>57</v>
      </c>
      <c r="AC349" s="48" t="str">
        <f>LEFT(Table115[[#This Row],[Pheno]],4)</f>
        <v>NYFL</v>
      </c>
      <c r="AD349" s="110" t="str">
        <f>LEFT(Table115[[#This Row],[Barcode]],7)</f>
        <v>NYFL004</v>
      </c>
      <c r="AE349" s="3" t="s">
        <v>1884</v>
      </c>
      <c r="AF349" s="108">
        <v>22</v>
      </c>
      <c r="AG349" s="114" t="s">
        <v>2353</v>
      </c>
      <c r="AH349" s="18">
        <v>2776</v>
      </c>
    </row>
    <row r="350" spans="27:34" x14ac:dyDescent="0.35">
      <c r="AA350" s="10" t="str">
        <f>LEFT(Table115[[#This Row],[Location]],4)</f>
        <v>D3-4</v>
      </c>
      <c r="AB350" s="10" t="s">
        <v>56</v>
      </c>
      <c r="AC350" s="48" t="str">
        <f>LEFT(Table115[[#This Row],[Pheno]],4)</f>
        <v>.</v>
      </c>
      <c r="AD350" s="110" t="str">
        <f>LEFT(Table115[[#This Row],[Barcode]],7)</f>
        <v>.</v>
      </c>
      <c r="AE350" s="3" t="s">
        <v>413</v>
      </c>
      <c r="AF350" s="108"/>
      <c r="AG350" s="114" t="s">
        <v>1636</v>
      </c>
      <c r="AH350" s="18"/>
    </row>
    <row r="351" spans="27:34" x14ac:dyDescent="0.35">
      <c r="AA351" s="10" t="str">
        <f>LEFT(Table115[[#This Row],[Location]],4)</f>
        <v>D3-4</v>
      </c>
      <c r="AB351" s="10" t="s">
        <v>394</v>
      </c>
      <c r="AC351" s="48" t="str">
        <f>LEFT(Table115[[#This Row],[Pheno]],4)</f>
        <v>.</v>
      </c>
      <c r="AD351" s="110" t="str">
        <f>LEFT(Table115[[#This Row],[Barcode]],7)</f>
        <v>.</v>
      </c>
      <c r="AE351" s="3" t="s">
        <v>413</v>
      </c>
      <c r="AF351" s="108"/>
      <c r="AG351" s="114" t="s">
        <v>1636</v>
      </c>
      <c r="AH351" s="18"/>
    </row>
    <row r="352" spans="27:34" x14ac:dyDescent="0.35">
      <c r="AA352" s="10" t="str">
        <f>LEFT(Table115[[#This Row],[Location]],4)</f>
        <v>D3-5</v>
      </c>
      <c r="AB352" s="10" t="s">
        <v>61</v>
      </c>
      <c r="AC352" s="48" t="str">
        <f>LEFT(Table115[[#This Row],[Pheno]],4)</f>
        <v>SWTS</v>
      </c>
      <c r="AD352" s="110" t="str">
        <f>LEFT(Table115[[#This Row],[Barcode]],7)</f>
        <v>SWTS035</v>
      </c>
      <c r="AE352" s="3" t="s">
        <v>1662</v>
      </c>
      <c r="AF352" s="108">
        <v>9</v>
      </c>
      <c r="AG352" s="114" t="s">
        <v>2353</v>
      </c>
      <c r="AH352" s="18">
        <v>2827</v>
      </c>
    </row>
    <row r="353" spans="27:34" x14ac:dyDescent="0.35">
      <c r="AA353" s="10" t="str">
        <f>LEFT(Table115[[#This Row],[Location]],4)</f>
        <v>D3-5</v>
      </c>
      <c r="AB353" s="10" t="s">
        <v>60</v>
      </c>
      <c r="AC353" s="48" t="str">
        <f>LEFT(Table115[[#This Row],[Pheno]],4)</f>
        <v>SWTS</v>
      </c>
      <c r="AD353" s="110" t="str">
        <f>LEFT(Table115[[#This Row],[Barcode]],7)</f>
        <v>SWTS035</v>
      </c>
      <c r="AE353" s="3" t="s">
        <v>1663</v>
      </c>
      <c r="AF353" s="108">
        <v>40</v>
      </c>
      <c r="AG353" s="114" t="s">
        <v>2353</v>
      </c>
      <c r="AH353" s="18">
        <v>2827</v>
      </c>
    </row>
    <row r="354" spans="27:34" x14ac:dyDescent="0.35">
      <c r="AA354" s="10" t="str">
        <f>LEFT(Table115[[#This Row],[Location]],4)</f>
        <v>D3-5</v>
      </c>
      <c r="AB354" s="10" t="s">
        <v>59</v>
      </c>
      <c r="AC354" s="48" t="str">
        <f>LEFT(Table115[[#This Row],[Pheno]],4)</f>
        <v>.</v>
      </c>
      <c r="AD354" s="110" t="str">
        <f>LEFT(Table115[[#This Row],[Barcode]],7)</f>
        <v>.</v>
      </c>
      <c r="AE354" s="3" t="s">
        <v>413</v>
      </c>
      <c r="AF354" s="108"/>
      <c r="AG354" s="114" t="s">
        <v>1636</v>
      </c>
      <c r="AH354" s="18"/>
    </row>
    <row r="355" spans="27:34" x14ac:dyDescent="0.35">
      <c r="AA355" s="10" t="str">
        <f>LEFT(Table115[[#This Row],[Location]],4)</f>
        <v>D3-5</v>
      </c>
      <c r="AB355" s="10" t="s">
        <v>391</v>
      </c>
      <c r="AC355" s="48" t="str">
        <f>LEFT(Table115[[#This Row],[Pheno]],4)</f>
        <v>.</v>
      </c>
      <c r="AD355" s="110" t="str">
        <f>LEFT(Table115[[#This Row],[Barcode]],7)</f>
        <v>.</v>
      </c>
      <c r="AE355" s="3" t="s">
        <v>413</v>
      </c>
      <c r="AF355" s="108"/>
      <c r="AG355" s="114" t="s">
        <v>1636</v>
      </c>
      <c r="AH355" s="18"/>
    </row>
    <row r="356" spans="27:34" x14ac:dyDescent="0.35">
      <c r="AA356" s="10" t="str">
        <f>LEFT(Table115[[#This Row],[Location]],4)</f>
        <v>D3-6</v>
      </c>
      <c r="AB356" s="10" t="s">
        <v>64</v>
      </c>
      <c r="AC356" s="48" t="str">
        <f>LEFT(Table115[[#This Row],[Pheno]],4)</f>
        <v>POTN</v>
      </c>
      <c r="AD356" s="110" t="str">
        <f>LEFT(Table115[[#This Row],[Barcode]],7)</f>
        <v>POTN025</v>
      </c>
      <c r="AE356" s="3" t="s">
        <v>2306</v>
      </c>
      <c r="AF356" s="108">
        <v>25</v>
      </c>
      <c r="AG356" s="114" t="s">
        <v>2353</v>
      </c>
      <c r="AH356" s="18">
        <v>2803</v>
      </c>
    </row>
    <row r="357" spans="27:34" x14ac:dyDescent="0.35">
      <c r="AA357" s="10" t="str">
        <f>LEFT(Table115[[#This Row],[Location]],4)</f>
        <v>D3-6</v>
      </c>
      <c r="AB357" s="10" t="s">
        <v>63</v>
      </c>
      <c r="AC357" s="48" t="str">
        <f>LEFT(Table115[[#This Row],[Pheno]],4)</f>
        <v>POTN</v>
      </c>
      <c r="AD357" s="110" t="str">
        <f>LEFT(Table115[[#This Row],[Barcode]],7)</f>
        <v>POTN025</v>
      </c>
      <c r="AE357" s="3" t="s">
        <v>2286</v>
      </c>
      <c r="AF357" s="108">
        <v>15</v>
      </c>
      <c r="AG357" s="114" t="s">
        <v>2353</v>
      </c>
      <c r="AH357" s="18">
        <v>2803</v>
      </c>
    </row>
    <row r="358" spans="27:34" x14ac:dyDescent="0.35">
      <c r="AA358" s="10" t="str">
        <f>LEFT(Table115[[#This Row],[Location]],4)</f>
        <v>D3-6</v>
      </c>
      <c r="AB358" s="10" t="s">
        <v>62</v>
      </c>
      <c r="AC358" s="48" t="str">
        <f>LEFT(Table115[[#This Row],[Pheno]],4)</f>
        <v>POTN</v>
      </c>
      <c r="AD358" s="110" t="str">
        <f>LEFT(Table115[[#This Row],[Barcode]],7)</f>
        <v>POTN017</v>
      </c>
      <c r="AE358" s="3" t="s">
        <v>1715</v>
      </c>
      <c r="AF358" s="108">
        <v>9</v>
      </c>
      <c r="AG358" s="114" t="s">
        <v>2353</v>
      </c>
      <c r="AH358" s="18">
        <v>2803</v>
      </c>
    </row>
    <row r="359" spans="27:34" x14ac:dyDescent="0.35">
      <c r="AA359" s="10" t="str">
        <f>LEFT(Table115[[#This Row],[Location]],4)</f>
        <v>D3-6</v>
      </c>
      <c r="AB359" s="10" t="s">
        <v>388</v>
      </c>
      <c r="AC359" s="48" t="str">
        <f>LEFT(Table115[[#This Row],[Pheno]],4)</f>
        <v>.</v>
      </c>
      <c r="AD359" s="110" t="str">
        <f>LEFT(Table115[[#This Row],[Barcode]],7)</f>
        <v>.</v>
      </c>
      <c r="AE359" s="3" t="s">
        <v>413</v>
      </c>
      <c r="AF359" s="108"/>
      <c r="AG359" s="114" t="s">
        <v>1636</v>
      </c>
      <c r="AH359" s="18"/>
    </row>
    <row r="360" spans="27:34" x14ac:dyDescent="0.35">
      <c r="AA360" s="10" t="str">
        <f>LEFT(Table115[[#This Row],[Location]],4)</f>
        <v>D3-7</v>
      </c>
      <c r="AB360" s="10" t="s">
        <v>67</v>
      </c>
      <c r="AC360" s="48" t="str">
        <f>LEFT(Table115[[#This Row],[Pheno]],4)</f>
        <v>.</v>
      </c>
      <c r="AD360" s="110" t="str">
        <f>LEFT(Table115[[#This Row],[Barcode]],7)</f>
        <v>.</v>
      </c>
      <c r="AE360" s="3" t="s">
        <v>413</v>
      </c>
      <c r="AF360" s="108"/>
      <c r="AG360" s="114" t="s">
        <v>1636</v>
      </c>
      <c r="AH360" s="18"/>
    </row>
    <row r="361" spans="27:34" x14ac:dyDescent="0.35">
      <c r="AA361" s="10" t="str">
        <f>LEFT(Table115[[#This Row],[Location]],4)</f>
        <v>D3-7</v>
      </c>
      <c r="AB361" s="10" t="s">
        <v>66</v>
      </c>
      <c r="AC361" s="48" t="str">
        <f>LEFT(Table115[[#This Row],[Pheno]],4)</f>
        <v>.</v>
      </c>
      <c r="AD361" s="110" t="str">
        <f>LEFT(Table115[[#This Row],[Barcode]],7)</f>
        <v>.</v>
      </c>
      <c r="AE361" s="3" t="s">
        <v>413</v>
      </c>
      <c r="AF361" s="108"/>
      <c r="AG361" s="114" t="s">
        <v>1636</v>
      </c>
      <c r="AH361" s="18"/>
    </row>
    <row r="362" spans="27:34" x14ac:dyDescent="0.35">
      <c r="AA362" s="10" t="str">
        <f>LEFT(Table115[[#This Row],[Location]],4)</f>
        <v>D3-7</v>
      </c>
      <c r="AB362" s="10" t="s">
        <v>65</v>
      </c>
      <c r="AC362" s="48" t="str">
        <f>LEFT(Table115[[#This Row],[Pheno]],4)</f>
        <v>.</v>
      </c>
      <c r="AD362" s="110" t="str">
        <f>LEFT(Table115[[#This Row],[Barcode]],7)</f>
        <v>.</v>
      </c>
      <c r="AE362" s="3" t="s">
        <v>413</v>
      </c>
      <c r="AF362" s="108"/>
      <c r="AG362" s="114" t="s">
        <v>1636</v>
      </c>
      <c r="AH362" s="18"/>
    </row>
    <row r="363" spans="27:34" x14ac:dyDescent="0.35">
      <c r="AA363" s="10" t="str">
        <f>LEFT(Table115[[#This Row],[Location]],4)</f>
        <v>D3-7</v>
      </c>
      <c r="AB363" s="10" t="s">
        <v>385</v>
      </c>
      <c r="AC363" s="48" t="str">
        <f>LEFT(Table115[[#This Row],[Pheno]],4)</f>
        <v>.</v>
      </c>
      <c r="AD363" s="110" t="str">
        <f>LEFT(Table115[[#This Row],[Barcode]],7)</f>
        <v>.</v>
      </c>
      <c r="AE363" s="3" t="s">
        <v>413</v>
      </c>
      <c r="AF363" s="108"/>
      <c r="AG363" s="114" t="s">
        <v>1636</v>
      </c>
      <c r="AH363" s="18"/>
    </row>
    <row r="364" spans="27:34" x14ac:dyDescent="0.35">
      <c r="AA364" s="10" t="str">
        <f>LEFT(Table115[[#This Row],[Location]],4)</f>
        <v>E1-1</v>
      </c>
      <c r="AB364" s="10" t="s">
        <v>545</v>
      </c>
      <c r="AC364" s="48" t="str">
        <f>LEFT(Table115[[#This Row],[Pheno]],4)</f>
        <v>moms</v>
      </c>
      <c r="AD364" s="110" t="str">
        <f>LEFT(Table115[[#This Row],[Barcode]],7)</f>
        <v>moms</v>
      </c>
      <c r="AE364" s="3" t="s">
        <v>1425</v>
      </c>
      <c r="AF364" s="108"/>
      <c r="AG364" s="114" t="s">
        <v>1636</v>
      </c>
      <c r="AH364" s="18"/>
    </row>
    <row r="365" spans="27:34" x14ac:dyDescent="0.35">
      <c r="AA365" s="10" t="str">
        <f>LEFT(Table115[[#This Row],[Location]],4)</f>
        <v>E1-1</v>
      </c>
      <c r="AB365" s="10" t="s">
        <v>546</v>
      </c>
      <c r="AC365" s="10" t="str">
        <f>LEFT(Table115[[#This Row],[Pheno]],4)</f>
        <v>moms</v>
      </c>
      <c r="AD365" s="110" t="str">
        <f>LEFT(Table115[[#This Row],[Barcode]],7)</f>
        <v>moms</v>
      </c>
      <c r="AE365" s="3" t="s">
        <v>1425</v>
      </c>
      <c r="AF365" s="108"/>
      <c r="AG365" s="114" t="s">
        <v>1636</v>
      </c>
      <c r="AH365" s="18"/>
    </row>
    <row r="366" spans="27:34" x14ac:dyDescent="0.35">
      <c r="AA366" s="10" t="str">
        <f>LEFT(Table115[[#This Row],[Location]],4)</f>
        <v>E1-1</v>
      </c>
      <c r="AB366" s="10" t="s">
        <v>547</v>
      </c>
      <c r="AC366" s="10" t="str">
        <f>LEFT(Table115[[#This Row],[Pheno]],4)</f>
        <v>moms</v>
      </c>
      <c r="AD366" s="110" t="str">
        <f>LEFT(Table115[[#This Row],[Barcode]],7)</f>
        <v>moms</v>
      </c>
      <c r="AE366" s="3" t="s">
        <v>1425</v>
      </c>
      <c r="AF366" s="108"/>
      <c r="AG366" s="114" t="s">
        <v>1636</v>
      </c>
      <c r="AH366" s="18"/>
    </row>
    <row r="367" spans="27:34" x14ac:dyDescent="0.35">
      <c r="AA367" s="10" t="str">
        <f>LEFT(Table115[[#This Row],[Location]],4)</f>
        <v>E1-1</v>
      </c>
      <c r="AB367" s="10" t="s">
        <v>548</v>
      </c>
      <c r="AC367" s="10" t="str">
        <f>LEFT(Table115[[#This Row],[Pheno]],4)</f>
        <v>moms</v>
      </c>
      <c r="AD367" s="110" t="str">
        <f>LEFT(Table115[[#This Row],[Barcode]],7)</f>
        <v>moms</v>
      </c>
      <c r="AE367" s="3" t="s">
        <v>1425</v>
      </c>
      <c r="AF367" s="108"/>
      <c r="AG367" s="114" t="s">
        <v>1636</v>
      </c>
      <c r="AH367" s="18"/>
    </row>
    <row r="368" spans="27:34" x14ac:dyDescent="0.35">
      <c r="AA368" s="10" t="str">
        <f>LEFT(Table115[[#This Row],[Location]],4)</f>
        <v>E1-2</v>
      </c>
      <c r="AB368" s="10" t="s">
        <v>549</v>
      </c>
      <c r="AC368" s="10" t="str">
        <f>LEFT(Table115[[#This Row],[Pheno]],4)</f>
        <v>moms</v>
      </c>
      <c r="AD368" s="110" t="str">
        <f>LEFT(Table115[[#This Row],[Barcode]],7)</f>
        <v>moms</v>
      </c>
      <c r="AE368" s="3" t="s">
        <v>1425</v>
      </c>
      <c r="AF368" s="108"/>
      <c r="AG368" s="114" t="s">
        <v>1636</v>
      </c>
      <c r="AH368" s="18"/>
    </row>
    <row r="369" spans="27:34" x14ac:dyDescent="0.35">
      <c r="AA369" s="10" t="str">
        <f>LEFT(Table115[[#This Row],[Location]],4)</f>
        <v>E1-2</v>
      </c>
      <c r="AB369" s="10" t="s">
        <v>550</v>
      </c>
      <c r="AC369" s="10" t="str">
        <f>LEFT(Table115[[#This Row],[Pheno]],4)</f>
        <v>moms</v>
      </c>
      <c r="AD369" s="110" t="str">
        <f>LEFT(Table115[[#This Row],[Barcode]],7)</f>
        <v>moms</v>
      </c>
      <c r="AE369" s="3" t="s">
        <v>1425</v>
      </c>
      <c r="AF369" s="108"/>
      <c r="AG369" s="114" t="s">
        <v>1636</v>
      </c>
      <c r="AH369" s="18"/>
    </row>
    <row r="370" spans="27:34" x14ac:dyDescent="0.35">
      <c r="AA370" s="10" t="str">
        <f>LEFT(Table115[[#This Row],[Location]],4)</f>
        <v>E1-2</v>
      </c>
      <c r="AB370" s="10" t="s">
        <v>551</v>
      </c>
      <c r="AC370" s="10" t="str">
        <f>LEFT(Table115[[#This Row],[Pheno]],4)</f>
        <v>moms</v>
      </c>
      <c r="AD370" s="110" t="str">
        <f>LEFT(Table115[[#This Row],[Barcode]],7)</f>
        <v>moms</v>
      </c>
      <c r="AE370" s="3" t="s">
        <v>1425</v>
      </c>
      <c r="AF370" s="108"/>
      <c r="AG370" s="114" t="s">
        <v>1636</v>
      </c>
      <c r="AH370" s="18"/>
    </row>
    <row r="371" spans="27:34" x14ac:dyDescent="0.35">
      <c r="AA371" s="10" t="str">
        <f>LEFT(Table115[[#This Row],[Location]],4)</f>
        <v>E1-2</v>
      </c>
      <c r="AB371" s="10" t="s">
        <v>552</v>
      </c>
      <c r="AC371" s="10" t="str">
        <f>LEFT(Table115[[#This Row],[Pheno]],4)</f>
        <v>moms</v>
      </c>
      <c r="AD371" s="110" t="str">
        <f>LEFT(Table115[[#This Row],[Barcode]],7)</f>
        <v>moms</v>
      </c>
      <c r="AE371" s="3" t="s">
        <v>1425</v>
      </c>
      <c r="AF371" s="108"/>
      <c r="AG371" s="114" t="s">
        <v>1636</v>
      </c>
      <c r="AH371" s="18"/>
    </row>
    <row r="372" spans="27:34" x14ac:dyDescent="0.35">
      <c r="AA372" s="10" t="str">
        <f>LEFT(Table115[[#This Row],[Location]],4)</f>
        <v>E1-3</v>
      </c>
      <c r="AB372" s="10" t="s">
        <v>553</v>
      </c>
      <c r="AC372" s="10" t="str">
        <f>LEFT(Table115[[#This Row],[Pheno]],4)</f>
        <v>moms</v>
      </c>
      <c r="AD372" s="110" t="str">
        <f>LEFT(Table115[[#This Row],[Barcode]],7)</f>
        <v>moms</v>
      </c>
      <c r="AE372" s="3" t="s">
        <v>1425</v>
      </c>
      <c r="AF372" s="108"/>
      <c r="AG372" s="114" t="s">
        <v>1636</v>
      </c>
      <c r="AH372" s="18"/>
    </row>
    <row r="373" spans="27:34" x14ac:dyDescent="0.35">
      <c r="AA373" s="10" t="str">
        <f>LEFT(Table115[[#This Row],[Location]],4)</f>
        <v>E1-3</v>
      </c>
      <c r="AB373" s="10" t="s">
        <v>554</v>
      </c>
      <c r="AC373" s="10" t="str">
        <f>LEFT(Table115[[#This Row],[Pheno]],4)</f>
        <v>moms</v>
      </c>
      <c r="AD373" s="110" t="str">
        <f>LEFT(Table115[[#This Row],[Barcode]],7)</f>
        <v>moms</v>
      </c>
      <c r="AE373" s="3" t="s">
        <v>1425</v>
      </c>
      <c r="AF373" s="108"/>
      <c r="AG373" s="114" t="s">
        <v>1636</v>
      </c>
      <c r="AH373" s="18"/>
    </row>
    <row r="374" spans="27:34" x14ac:dyDescent="0.35">
      <c r="AA374" s="10" t="str">
        <f>LEFT(Table115[[#This Row],[Location]],4)</f>
        <v>E1-3</v>
      </c>
      <c r="AB374" s="10" t="s">
        <v>555</v>
      </c>
      <c r="AC374" s="10" t="str">
        <f>LEFT(Table115[[#This Row],[Pheno]],4)</f>
        <v>moms</v>
      </c>
      <c r="AD374" s="110" t="str">
        <f>LEFT(Table115[[#This Row],[Barcode]],7)</f>
        <v>moms</v>
      </c>
      <c r="AE374" s="3" t="s">
        <v>1425</v>
      </c>
      <c r="AF374" s="108"/>
      <c r="AG374" s="114" t="s">
        <v>1636</v>
      </c>
      <c r="AH374" s="18"/>
    </row>
    <row r="375" spans="27:34" x14ac:dyDescent="0.35">
      <c r="AA375" s="10" t="str">
        <f>LEFT(Table115[[#This Row],[Location]],4)</f>
        <v>E1-3</v>
      </c>
      <c r="AB375" s="10" t="s">
        <v>556</v>
      </c>
      <c r="AC375" s="10" t="str">
        <f>LEFT(Table115[[#This Row],[Pheno]],4)</f>
        <v>moms</v>
      </c>
      <c r="AD375" s="110" t="str">
        <f>LEFT(Table115[[#This Row],[Barcode]],7)</f>
        <v>moms</v>
      </c>
      <c r="AE375" s="3" t="s">
        <v>1425</v>
      </c>
      <c r="AF375" s="108"/>
      <c r="AG375" s="114" t="s">
        <v>1636</v>
      </c>
      <c r="AH375" s="18"/>
    </row>
    <row r="376" spans="27:34" x14ac:dyDescent="0.35">
      <c r="AA376" s="10" t="str">
        <f>LEFT(Table115[[#This Row],[Location]],4)</f>
        <v>E1-4</v>
      </c>
      <c r="AB376" s="10" t="s">
        <v>557</v>
      </c>
      <c r="AC376" s="10" t="str">
        <f>LEFT(Table115[[#This Row],[Pheno]],4)</f>
        <v>moms</v>
      </c>
      <c r="AD376" s="110" t="str">
        <f>LEFT(Table115[[#This Row],[Barcode]],7)</f>
        <v>moms</v>
      </c>
      <c r="AE376" s="3" t="s">
        <v>1425</v>
      </c>
      <c r="AF376" s="108"/>
      <c r="AG376" s="114" t="s">
        <v>1636</v>
      </c>
      <c r="AH376" s="18"/>
    </row>
    <row r="377" spans="27:34" x14ac:dyDescent="0.35">
      <c r="AA377" s="10" t="str">
        <f>LEFT(Table115[[#This Row],[Location]],4)</f>
        <v>E1-4</v>
      </c>
      <c r="AB377" s="10" t="s">
        <v>558</v>
      </c>
      <c r="AC377" s="10" t="str">
        <f>LEFT(Table115[[#This Row],[Pheno]],4)</f>
        <v>moms</v>
      </c>
      <c r="AD377" s="110" t="str">
        <f>LEFT(Table115[[#This Row],[Barcode]],7)</f>
        <v>moms</v>
      </c>
      <c r="AE377" s="3" t="s">
        <v>1425</v>
      </c>
      <c r="AF377" s="108"/>
      <c r="AG377" s="114" t="s">
        <v>1636</v>
      </c>
      <c r="AH377" s="18"/>
    </row>
    <row r="378" spans="27:34" x14ac:dyDescent="0.35">
      <c r="AA378" s="10" t="str">
        <f>LEFT(Table115[[#This Row],[Location]],4)</f>
        <v>E1-4</v>
      </c>
      <c r="AB378" s="10" t="s">
        <v>559</v>
      </c>
      <c r="AC378" s="10" t="str">
        <f>LEFT(Table115[[#This Row],[Pheno]],4)</f>
        <v>moms</v>
      </c>
      <c r="AD378" s="110" t="str">
        <f>LEFT(Table115[[#This Row],[Barcode]],7)</f>
        <v>moms</v>
      </c>
      <c r="AE378" s="3" t="s">
        <v>1425</v>
      </c>
      <c r="AF378" s="108"/>
      <c r="AG378" s="114" t="s">
        <v>1636</v>
      </c>
      <c r="AH378" s="18"/>
    </row>
    <row r="379" spans="27:34" x14ac:dyDescent="0.35">
      <c r="AA379" s="10" t="str">
        <f>LEFT(Table115[[#This Row],[Location]],4)</f>
        <v>E1-4</v>
      </c>
      <c r="AB379" s="10" t="s">
        <v>560</v>
      </c>
      <c r="AC379" s="10" t="str">
        <f>LEFT(Table115[[#This Row],[Pheno]],4)</f>
        <v>moms</v>
      </c>
      <c r="AD379" s="110" t="str">
        <f>LEFT(Table115[[#This Row],[Barcode]],7)</f>
        <v>moms</v>
      </c>
      <c r="AE379" s="3" t="s">
        <v>1425</v>
      </c>
      <c r="AF379" s="108"/>
      <c r="AG379" s="114" t="s">
        <v>1636</v>
      </c>
      <c r="AH379" s="18"/>
    </row>
    <row r="380" spans="27:34" x14ac:dyDescent="0.35">
      <c r="AA380" s="10" t="str">
        <f>LEFT(Table115[[#This Row],[Location]],4)</f>
        <v>E1-5</v>
      </c>
      <c r="AB380" s="10" t="s">
        <v>561</v>
      </c>
      <c r="AC380" s="10" t="str">
        <f>LEFT(Table115[[#This Row],[Pheno]],4)</f>
        <v>moms</v>
      </c>
      <c r="AD380" s="110" t="str">
        <f>LEFT(Table115[[#This Row],[Barcode]],7)</f>
        <v>moms</v>
      </c>
      <c r="AE380" s="3" t="s">
        <v>1425</v>
      </c>
      <c r="AF380" s="108"/>
      <c r="AG380" s="114" t="s">
        <v>1636</v>
      </c>
      <c r="AH380" s="18"/>
    </row>
    <row r="381" spans="27:34" x14ac:dyDescent="0.35">
      <c r="AA381" s="10" t="str">
        <f>LEFT(Table115[[#This Row],[Location]],4)</f>
        <v>E1-5</v>
      </c>
      <c r="AB381" s="10" t="s">
        <v>562</v>
      </c>
      <c r="AC381" s="10" t="str">
        <f>LEFT(Table115[[#This Row],[Pheno]],4)</f>
        <v>moms</v>
      </c>
      <c r="AD381" s="110" t="str">
        <f>LEFT(Table115[[#This Row],[Barcode]],7)</f>
        <v>moms</v>
      </c>
      <c r="AE381" s="3" t="s">
        <v>1425</v>
      </c>
      <c r="AF381" s="108"/>
      <c r="AG381" s="114" t="s">
        <v>1636</v>
      </c>
      <c r="AH381" s="18"/>
    </row>
    <row r="382" spans="27:34" x14ac:dyDescent="0.35">
      <c r="AA382" s="10" t="str">
        <f>LEFT(Table115[[#This Row],[Location]],4)</f>
        <v>E1-5</v>
      </c>
      <c r="AB382" s="10" t="s">
        <v>563</v>
      </c>
      <c r="AC382" s="10" t="str">
        <f>LEFT(Table115[[#This Row],[Pheno]],4)</f>
        <v>moms</v>
      </c>
      <c r="AD382" s="110" t="str">
        <f>LEFT(Table115[[#This Row],[Barcode]],7)</f>
        <v>moms</v>
      </c>
      <c r="AE382" s="3" t="s">
        <v>1425</v>
      </c>
      <c r="AF382" s="108"/>
      <c r="AG382" s="114" t="s">
        <v>1636</v>
      </c>
      <c r="AH382" s="18"/>
    </row>
    <row r="383" spans="27:34" x14ac:dyDescent="0.35">
      <c r="AA383" s="10" t="str">
        <f>LEFT(Table115[[#This Row],[Location]],4)</f>
        <v>E1-5</v>
      </c>
      <c r="AB383" s="10" t="s">
        <v>564</v>
      </c>
      <c r="AC383" s="10" t="str">
        <f>LEFT(Table115[[#This Row],[Pheno]],4)</f>
        <v>moms</v>
      </c>
      <c r="AD383" s="110" t="str">
        <f>LEFT(Table115[[#This Row],[Barcode]],7)</f>
        <v>moms</v>
      </c>
      <c r="AE383" s="3" t="s">
        <v>1425</v>
      </c>
      <c r="AF383" s="108"/>
      <c r="AG383" s="114" t="s">
        <v>1636</v>
      </c>
      <c r="AH383" s="18"/>
    </row>
    <row r="384" spans="27:34" x14ac:dyDescent="0.35">
      <c r="AA384" s="10" t="str">
        <f>LEFT(Table115[[#This Row],[Location]],4)</f>
        <v>E1-6</v>
      </c>
      <c r="AB384" s="10" t="s">
        <v>565</v>
      </c>
      <c r="AC384" s="10" t="str">
        <f>LEFT(Table115[[#This Row],[Pheno]],4)</f>
        <v>moms</v>
      </c>
      <c r="AD384" s="110" t="str">
        <f>LEFT(Table115[[#This Row],[Barcode]],7)</f>
        <v>moms</v>
      </c>
      <c r="AE384" s="3" t="s">
        <v>1425</v>
      </c>
      <c r="AF384" s="108"/>
      <c r="AG384" s="114" t="s">
        <v>1636</v>
      </c>
      <c r="AH384" s="18"/>
    </row>
    <row r="385" spans="27:34" x14ac:dyDescent="0.35">
      <c r="AA385" s="10" t="str">
        <f>LEFT(Table115[[#This Row],[Location]],4)</f>
        <v>E1-6</v>
      </c>
      <c r="AB385" s="10" t="s">
        <v>566</v>
      </c>
      <c r="AC385" s="10" t="str">
        <f>LEFT(Table115[[#This Row],[Pheno]],4)</f>
        <v>moms</v>
      </c>
      <c r="AD385" s="110" t="str">
        <f>LEFT(Table115[[#This Row],[Barcode]],7)</f>
        <v>moms</v>
      </c>
      <c r="AE385" s="3" t="s">
        <v>1425</v>
      </c>
      <c r="AF385" s="108"/>
      <c r="AG385" s="114" t="s">
        <v>1636</v>
      </c>
      <c r="AH385" s="18"/>
    </row>
    <row r="386" spans="27:34" x14ac:dyDescent="0.35">
      <c r="AA386" s="10" t="str">
        <f>LEFT(Table115[[#This Row],[Location]],4)</f>
        <v>E1-6</v>
      </c>
      <c r="AB386" s="10" t="s">
        <v>567</v>
      </c>
      <c r="AC386" s="10" t="str">
        <f>LEFT(Table115[[#This Row],[Pheno]],4)</f>
        <v>moms</v>
      </c>
      <c r="AD386" s="110" t="str">
        <f>LEFT(Table115[[#This Row],[Barcode]],7)</f>
        <v>moms</v>
      </c>
      <c r="AE386" s="3" t="s">
        <v>1425</v>
      </c>
      <c r="AF386" s="108"/>
      <c r="AG386" s="114" t="s">
        <v>1636</v>
      </c>
      <c r="AH386" s="18"/>
    </row>
    <row r="387" spans="27:34" x14ac:dyDescent="0.35">
      <c r="AA387" s="10" t="str">
        <f>LEFT(Table115[[#This Row],[Location]],4)</f>
        <v>E1-6</v>
      </c>
      <c r="AB387" s="10" t="s">
        <v>568</v>
      </c>
      <c r="AC387" s="10" t="str">
        <f>LEFT(Table115[[#This Row],[Pheno]],4)</f>
        <v>moms</v>
      </c>
      <c r="AD387" s="110" t="str">
        <f>LEFT(Table115[[#This Row],[Barcode]],7)</f>
        <v>moms</v>
      </c>
      <c r="AE387" s="3" t="s">
        <v>1425</v>
      </c>
      <c r="AF387" s="108"/>
      <c r="AG387" s="114" t="s">
        <v>1636</v>
      </c>
      <c r="AH387" s="18"/>
    </row>
    <row r="388" spans="27:34" x14ac:dyDescent="0.35">
      <c r="AA388" s="10" t="str">
        <f>LEFT(Table115[[#This Row],[Location]],4)</f>
        <v>E1-7</v>
      </c>
      <c r="AB388" s="10" t="s">
        <v>569</v>
      </c>
      <c r="AC388" s="10" t="str">
        <f>LEFT(Table115[[#This Row],[Pheno]],4)</f>
        <v>moms</v>
      </c>
      <c r="AD388" s="110" t="str">
        <f>LEFT(Table115[[#This Row],[Barcode]],7)</f>
        <v>moms</v>
      </c>
      <c r="AE388" s="3" t="s">
        <v>1425</v>
      </c>
      <c r="AF388" s="108"/>
      <c r="AG388" s="114" t="s">
        <v>1636</v>
      </c>
      <c r="AH388" s="18"/>
    </row>
    <row r="389" spans="27:34" x14ac:dyDescent="0.35">
      <c r="AA389" s="10" t="str">
        <f>LEFT(Table115[[#This Row],[Location]],4)</f>
        <v>E1-7</v>
      </c>
      <c r="AB389" s="10" t="s">
        <v>570</v>
      </c>
      <c r="AC389" s="10" t="str">
        <f>LEFT(Table115[[#This Row],[Pheno]],4)</f>
        <v>moms</v>
      </c>
      <c r="AD389" s="110" t="str">
        <f>LEFT(Table115[[#This Row],[Barcode]],7)</f>
        <v>moms</v>
      </c>
      <c r="AE389" s="3" t="s">
        <v>1425</v>
      </c>
      <c r="AF389" s="108"/>
      <c r="AG389" s="114" t="s">
        <v>1636</v>
      </c>
      <c r="AH389" s="18"/>
    </row>
    <row r="390" spans="27:34" x14ac:dyDescent="0.35">
      <c r="AA390" s="10" t="str">
        <f>LEFT(Table115[[#This Row],[Location]],4)</f>
        <v>E1-7</v>
      </c>
      <c r="AB390" s="10" t="s">
        <v>571</v>
      </c>
      <c r="AC390" s="10" t="str">
        <f>LEFT(Table115[[#This Row],[Pheno]],4)</f>
        <v>moms</v>
      </c>
      <c r="AD390" s="110" t="str">
        <f>LEFT(Table115[[#This Row],[Barcode]],7)</f>
        <v>moms</v>
      </c>
      <c r="AE390" s="3" t="s">
        <v>1425</v>
      </c>
      <c r="AF390" s="108"/>
      <c r="AG390" s="114" t="s">
        <v>1636</v>
      </c>
      <c r="AH390" s="18"/>
    </row>
    <row r="391" spans="27:34" x14ac:dyDescent="0.35">
      <c r="AA391" s="10" t="str">
        <f>LEFT(Table115[[#This Row],[Location]],4)</f>
        <v>E1-7</v>
      </c>
      <c r="AB391" s="10" t="s">
        <v>572</v>
      </c>
      <c r="AC391" s="10" t="str">
        <f>LEFT(Table115[[#This Row],[Pheno]],4)</f>
        <v>moms</v>
      </c>
      <c r="AD391" s="110" t="str">
        <f>LEFT(Table115[[#This Row],[Barcode]],7)</f>
        <v>moms</v>
      </c>
      <c r="AE391" s="3" t="s">
        <v>1425</v>
      </c>
      <c r="AF391" s="108"/>
      <c r="AG391" s="114" t="s">
        <v>1636</v>
      </c>
      <c r="AH391" s="18"/>
    </row>
    <row r="392" spans="27:34" x14ac:dyDescent="0.35">
      <c r="AA392" s="10" t="str">
        <f>LEFT(Table115[[#This Row],[Location]],4)</f>
        <v>E2-1</v>
      </c>
      <c r="AB392" s="10" t="s">
        <v>573</v>
      </c>
      <c r="AC392" s="10" t="str">
        <f>LEFT(Table115[[#This Row],[Pheno]],4)</f>
        <v>PLKO</v>
      </c>
      <c r="AD392" s="110" t="str">
        <f>LEFT(Table115[[#This Row],[Barcode]],7)</f>
        <v>PLKO004</v>
      </c>
      <c r="AE392" s="3" t="s">
        <v>2307</v>
      </c>
      <c r="AF392" s="108">
        <v>36</v>
      </c>
      <c r="AG392" s="114" t="s">
        <v>2353</v>
      </c>
      <c r="AH392" s="18">
        <v>2807</v>
      </c>
    </row>
    <row r="393" spans="27:34" x14ac:dyDescent="0.35">
      <c r="AA393" s="10" t="str">
        <f>LEFT(Table115[[#This Row],[Location]],4)</f>
        <v>E2-1</v>
      </c>
      <c r="AB393" s="10" t="s">
        <v>574</v>
      </c>
      <c r="AC393" s="10" t="str">
        <f>LEFT(Table115[[#This Row],[Pheno]],4)</f>
        <v>PLKO</v>
      </c>
      <c r="AD393" s="110" t="str">
        <f>LEFT(Table115[[#This Row],[Barcode]],7)</f>
        <v>PLKO030</v>
      </c>
      <c r="AE393" s="3" t="s">
        <v>1426</v>
      </c>
      <c r="AF393" s="108">
        <v>8</v>
      </c>
      <c r="AG393" s="114" t="s">
        <v>2353</v>
      </c>
      <c r="AH393" s="18">
        <v>2807</v>
      </c>
    </row>
    <row r="394" spans="27:34" x14ac:dyDescent="0.35">
      <c r="AA394" s="10" t="str">
        <f>LEFT(Table115[[#This Row],[Location]],4)</f>
        <v>E2-1</v>
      </c>
      <c r="AB394" s="10" t="s">
        <v>575</v>
      </c>
      <c r="AC394" s="10" t="str">
        <f>LEFT(Table115[[#This Row],[Pheno]],4)</f>
        <v>BBGM</v>
      </c>
      <c r="AD394" s="110" t="str">
        <f>LEFT(Table115[[#This Row],[Barcode]],7)</f>
        <v>BBGM004</v>
      </c>
      <c r="AE394" s="3" t="s">
        <v>1896</v>
      </c>
      <c r="AF394" s="108">
        <v>5</v>
      </c>
      <c r="AG394" s="114" t="s">
        <v>2353</v>
      </c>
      <c r="AH394" s="18">
        <v>2807</v>
      </c>
    </row>
    <row r="395" spans="27:34" x14ac:dyDescent="0.35">
      <c r="AA395" s="10" t="str">
        <f>LEFT(Table115[[#This Row],[Location]],4)</f>
        <v>E2-1</v>
      </c>
      <c r="AB395" s="10" t="s">
        <v>576</v>
      </c>
      <c r="AC395" s="10" t="str">
        <f>LEFT(Table115[[#This Row],[Pheno]],4)</f>
        <v>.</v>
      </c>
      <c r="AD395" s="110" t="str">
        <f>LEFT(Table115[[#This Row],[Barcode]],7)</f>
        <v>.</v>
      </c>
      <c r="AE395" s="3" t="s">
        <v>413</v>
      </c>
      <c r="AF395" s="108"/>
      <c r="AG395" s="114" t="s">
        <v>1636</v>
      </c>
      <c r="AH395" s="18"/>
    </row>
    <row r="396" spans="27:34" x14ac:dyDescent="0.35">
      <c r="AA396" s="10" t="str">
        <f>LEFT(Table115[[#This Row],[Location]],4)</f>
        <v>E2-2</v>
      </c>
      <c r="AB396" s="10" t="s">
        <v>577</v>
      </c>
      <c r="AC396" s="107" t="str">
        <f>LEFT(Table115[[#This Row],[Pheno]],4)</f>
        <v>PLKO</v>
      </c>
      <c r="AD396" s="110" t="str">
        <f>LEFT(Table115[[#This Row],[Barcode]],7)</f>
        <v>PLKO004</v>
      </c>
      <c r="AE396" s="3" t="s">
        <v>2308</v>
      </c>
      <c r="AF396" s="108">
        <v>24</v>
      </c>
      <c r="AG396" s="114" t="s">
        <v>2353</v>
      </c>
      <c r="AH396" s="18">
        <v>2787</v>
      </c>
    </row>
    <row r="397" spans="27:34" x14ac:dyDescent="0.35">
      <c r="AA397" s="10" t="str">
        <f>LEFT(Table115[[#This Row],[Location]],4)</f>
        <v>E2-2</v>
      </c>
      <c r="AB397" s="10" t="s">
        <v>578</v>
      </c>
      <c r="AC397" s="10" t="str">
        <f>LEFT(Table115[[#This Row],[Pheno]],4)</f>
        <v>PLKO</v>
      </c>
      <c r="AD397" s="110" t="str">
        <f>LEFT(Table115[[#This Row],[Barcode]],7)</f>
        <v>PLKO004</v>
      </c>
      <c r="AE397" s="3" t="s">
        <v>2309</v>
      </c>
      <c r="AF397" s="108">
        <v>22</v>
      </c>
      <c r="AG397" s="114" t="s">
        <v>2353</v>
      </c>
      <c r="AH397" s="18">
        <v>2787</v>
      </c>
    </row>
    <row r="398" spans="27:34" x14ac:dyDescent="0.35">
      <c r="AA398" s="10" t="str">
        <f>LEFT(Table115[[#This Row],[Location]],4)</f>
        <v>E2-2</v>
      </c>
      <c r="AB398" s="10" t="s">
        <v>579</v>
      </c>
      <c r="AC398" s="10" t="str">
        <f>LEFT(Table115[[#This Row],[Pheno]],4)</f>
        <v>.</v>
      </c>
      <c r="AD398" s="110" t="str">
        <f>LEFT(Table115[[#This Row],[Barcode]],7)</f>
        <v>.</v>
      </c>
      <c r="AE398" s="3" t="s">
        <v>413</v>
      </c>
      <c r="AF398" s="108"/>
      <c r="AG398" s="114" t="s">
        <v>1636</v>
      </c>
      <c r="AH398" s="18"/>
    </row>
    <row r="399" spans="27:34" x14ac:dyDescent="0.35">
      <c r="AA399" s="10" t="str">
        <f>LEFT(Table115[[#This Row],[Location]],4)</f>
        <v>E2-2</v>
      </c>
      <c r="AB399" s="10" t="s">
        <v>580</v>
      </c>
      <c r="AC399" s="10" t="str">
        <f>LEFT(Table115[[#This Row],[Pheno]],4)</f>
        <v>.</v>
      </c>
      <c r="AD399" s="110" t="str">
        <f>LEFT(Table115[[#This Row],[Barcode]],7)</f>
        <v>.</v>
      </c>
      <c r="AE399" s="3" t="s">
        <v>413</v>
      </c>
      <c r="AF399" s="108"/>
      <c r="AG399" s="114" t="s">
        <v>1636</v>
      </c>
      <c r="AH399" s="18"/>
    </row>
    <row r="400" spans="27:34" x14ac:dyDescent="0.35">
      <c r="AA400" s="10" t="str">
        <f>LEFT(Table115[[#This Row],[Location]],4)</f>
        <v>E2-3</v>
      </c>
      <c r="AB400" s="10" t="s">
        <v>581</v>
      </c>
      <c r="AC400" s="10" t="str">
        <f>LEFT(Table115[[#This Row],[Pheno]],4)</f>
        <v>KOKO</v>
      </c>
      <c r="AD400" s="110" t="str">
        <f>LEFT(Table115[[#This Row],[Barcode]],7)</f>
        <v>KOKO012</v>
      </c>
      <c r="AE400" s="3" t="s">
        <v>2278</v>
      </c>
      <c r="AF400" s="108">
        <v>24</v>
      </c>
      <c r="AG400" s="114" t="s">
        <v>2353</v>
      </c>
      <c r="AH400" s="18">
        <v>2804</v>
      </c>
    </row>
    <row r="401" spans="27:34" x14ac:dyDescent="0.35">
      <c r="AA401" s="10" t="str">
        <f>LEFT(Table115[[#This Row],[Location]],4)</f>
        <v>E2-3</v>
      </c>
      <c r="AB401" s="10" t="s">
        <v>582</v>
      </c>
      <c r="AC401" s="10" t="str">
        <f>LEFT(Table115[[#This Row],[Pheno]],4)</f>
        <v>KOKO</v>
      </c>
      <c r="AD401" s="110" t="str">
        <f>LEFT(Table115[[#This Row],[Barcode]],7)</f>
        <v>KOKO012</v>
      </c>
      <c r="AE401" s="3" t="s">
        <v>2310</v>
      </c>
      <c r="AF401" s="108">
        <v>25</v>
      </c>
      <c r="AG401" s="114" t="s">
        <v>2353</v>
      </c>
      <c r="AH401" s="18">
        <v>2804</v>
      </c>
    </row>
    <row r="402" spans="27:34" x14ac:dyDescent="0.35">
      <c r="AA402" s="10" t="str">
        <f>LEFT(Table115[[#This Row],[Location]],4)</f>
        <v>E2-3</v>
      </c>
      <c r="AB402" s="10" t="s">
        <v>583</v>
      </c>
      <c r="AC402" s="10" t="str">
        <f>LEFT(Table115[[#This Row],[Pheno]],4)</f>
        <v>.</v>
      </c>
      <c r="AD402" s="110" t="str">
        <f>LEFT(Table115[[#This Row],[Barcode]],7)</f>
        <v>.</v>
      </c>
      <c r="AE402" s="3" t="s">
        <v>413</v>
      </c>
      <c r="AF402" s="108"/>
      <c r="AG402" s="114" t="s">
        <v>1636</v>
      </c>
      <c r="AH402" s="18"/>
    </row>
    <row r="403" spans="27:34" x14ac:dyDescent="0.35">
      <c r="AA403" s="10" t="str">
        <f>LEFT(Table115[[#This Row],[Location]],4)</f>
        <v>E2-3</v>
      </c>
      <c r="AB403" s="10" t="s">
        <v>584</v>
      </c>
      <c r="AC403" s="10" t="str">
        <f>LEFT(Table115[[#This Row],[Pheno]],4)</f>
        <v>.</v>
      </c>
      <c r="AD403" s="110" t="str">
        <f>LEFT(Table115[[#This Row],[Barcode]],7)</f>
        <v>.</v>
      </c>
      <c r="AE403" s="3" t="s">
        <v>413</v>
      </c>
      <c r="AF403" s="108"/>
      <c r="AG403" s="114" t="s">
        <v>1636</v>
      </c>
      <c r="AH403" s="18"/>
    </row>
    <row r="404" spans="27:34" x14ac:dyDescent="0.35">
      <c r="AA404" s="48" t="str">
        <f>LEFT(Table115[[#This Row],[Location]],4)</f>
        <v>E2-4</v>
      </c>
      <c r="AB404" s="10" t="s">
        <v>1668</v>
      </c>
      <c r="AC404" s="48" t="str">
        <f>LEFT(Table115[[#This Row],[Pheno]],4)</f>
        <v>SOUR</v>
      </c>
      <c r="AD404" s="110" t="str">
        <f>LEFT(Table115[[#This Row],[Barcode]],7)</f>
        <v>SOUR002</v>
      </c>
      <c r="AE404" s="3" t="s">
        <v>2311</v>
      </c>
      <c r="AF404" s="108">
        <v>29</v>
      </c>
      <c r="AG404" s="114" t="s">
        <v>2353</v>
      </c>
      <c r="AH404" s="18">
        <v>2703</v>
      </c>
    </row>
    <row r="405" spans="27:34" x14ac:dyDescent="0.35">
      <c r="AA405" s="48" t="str">
        <f>LEFT(Table115[[#This Row],[Location]],4)</f>
        <v>E2-4</v>
      </c>
      <c r="AB405" s="10" t="s">
        <v>1669</v>
      </c>
      <c r="AC405" s="48" t="str">
        <f>LEFT(Table115[[#This Row],[Pheno]],4)</f>
        <v>SOUR</v>
      </c>
      <c r="AD405" s="110" t="str">
        <f>LEFT(Table115[[#This Row],[Barcode]],7)</f>
        <v>SOUR004</v>
      </c>
      <c r="AE405" s="3" t="s">
        <v>2065</v>
      </c>
      <c r="AF405" s="108">
        <v>18</v>
      </c>
      <c r="AG405" s="114" t="s">
        <v>2353</v>
      </c>
      <c r="AH405" s="18">
        <v>2703</v>
      </c>
    </row>
    <row r="406" spans="27:34" x14ac:dyDescent="0.35">
      <c r="AA406" s="48" t="str">
        <f>LEFT(Table115[[#This Row],[Location]],4)</f>
        <v>E2-4</v>
      </c>
      <c r="AB406" s="10" t="s">
        <v>1670</v>
      </c>
      <c r="AC406" s="48" t="str">
        <f>LEFT(Table115[[#This Row],[Pheno]],4)</f>
        <v>.</v>
      </c>
      <c r="AD406" s="110" t="str">
        <f>LEFT(Table115[[#This Row],[Barcode]],7)</f>
        <v>.</v>
      </c>
      <c r="AE406" s="3" t="s">
        <v>413</v>
      </c>
      <c r="AF406" s="108"/>
      <c r="AG406" s="114" t="s">
        <v>1636</v>
      </c>
      <c r="AH406" s="18"/>
    </row>
    <row r="407" spans="27:34" x14ac:dyDescent="0.35">
      <c r="AA407" s="48" t="str">
        <f>LEFT(Table115[[#This Row],[Location]],4)</f>
        <v>E2-4</v>
      </c>
      <c r="AB407" s="10" t="s">
        <v>1671</v>
      </c>
      <c r="AC407" s="48" t="str">
        <f>LEFT(Table115[[#This Row],[Pheno]],4)</f>
        <v>.</v>
      </c>
      <c r="AD407" s="110" t="str">
        <f>LEFT(Table115[[#This Row],[Barcode]],7)</f>
        <v>.</v>
      </c>
      <c r="AE407" s="3" t="s">
        <v>413</v>
      </c>
      <c r="AF407" s="108"/>
      <c r="AG407" s="114" t="s">
        <v>1636</v>
      </c>
      <c r="AH407" s="18"/>
    </row>
    <row r="408" spans="27:34" x14ac:dyDescent="0.35">
      <c r="AA408" s="48" t="str">
        <f>LEFT(Table115[[#This Row],[Location]],4)</f>
        <v>E2-5</v>
      </c>
      <c r="AB408" s="10" t="s">
        <v>1672</v>
      </c>
      <c r="AC408" s="48" t="str">
        <f>LEFT(Table115[[#This Row],[Pheno]],4)</f>
        <v>BBGM</v>
      </c>
      <c r="AD408" s="110" t="str">
        <f>LEFT(Table115[[#This Row],[Barcode]],7)</f>
        <v>BBGM004</v>
      </c>
      <c r="AE408" s="3" t="s">
        <v>1894</v>
      </c>
      <c r="AF408" s="108">
        <v>6</v>
      </c>
      <c r="AG408" s="114" t="s">
        <v>2353</v>
      </c>
      <c r="AH408" s="18">
        <v>2763</v>
      </c>
    </row>
    <row r="409" spans="27:34" x14ac:dyDescent="0.35">
      <c r="AA409" s="48" t="str">
        <f>LEFT(Table115[[#This Row],[Location]],4)</f>
        <v>E2-5</v>
      </c>
      <c r="AB409" s="10" t="s">
        <v>1673</v>
      </c>
      <c r="AC409" s="48" t="str">
        <f>LEFT(Table115[[#This Row],[Pheno]],4)</f>
        <v>NYFL</v>
      </c>
      <c r="AD409" s="110" t="str">
        <f>LEFT(Table115[[#This Row],[Barcode]],7)</f>
        <v>NYFL014</v>
      </c>
      <c r="AE409" s="3" t="s">
        <v>2075</v>
      </c>
      <c r="AF409" s="108">
        <v>10</v>
      </c>
      <c r="AG409" s="114" t="s">
        <v>2353</v>
      </c>
      <c r="AH409" s="18">
        <v>2763</v>
      </c>
    </row>
    <row r="410" spans="27:34" x14ac:dyDescent="0.35">
      <c r="AA410" s="48" t="str">
        <f>LEFT(Table115[[#This Row],[Location]],4)</f>
        <v>E2-5</v>
      </c>
      <c r="AB410" s="10" t="s">
        <v>1674</v>
      </c>
      <c r="AC410" s="48" t="str">
        <f>LEFT(Table115[[#This Row],[Pheno]],4)</f>
        <v>NYFL</v>
      </c>
      <c r="AD410" s="110" t="str">
        <f>LEFT(Table115[[#This Row],[Barcode]],7)</f>
        <v>NYFL014</v>
      </c>
      <c r="AE410" s="3" t="s">
        <v>2061</v>
      </c>
      <c r="AF410" s="108">
        <v>23</v>
      </c>
      <c r="AG410" s="114" t="s">
        <v>2353</v>
      </c>
      <c r="AH410" s="18">
        <v>2763</v>
      </c>
    </row>
    <row r="411" spans="27:34" x14ac:dyDescent="0.35">
      <c r="AA411" s="48" t="str">
        <f>LEFT(Table115[[#This Row],[Location]],4)</f>
        <v>E2-5</v>
      </c>
      <c r="AB411" s="10" t="s">
        <v>1675</v>
      </c>
      <c r="AC411" s="48" t="str">
        <f>LEFT(Table115[[#This Row],[Pheno]],4)</f>
        <v>BHZD</v>
      </c>
      <c r="AD411" s="110" t="str">
        <f>LEFT(Table115[[#This Row],[Barcode]],7)</f>
        <v>BHZD008</v>
      </c>
      <c r="AE411" s="3" t="s">
        <v>2293</v>
      </c>
      <c r="AF411" s="108">
        <v>10</v>
      </c>
      <c r="AG411" s="114" t="s">
        <v>2353</v>
      </c>
      <c r="AH411" s="18">
        <v>2763</v>
      </c>
    </row>
    <row r="412" spans="27:34" x14ac:dyDescent="0.35">
      <c r="AA412" s="48" t="str">
        <f>LEFT(Table115[[#This Row],[Location]],4)</f>
        <v>E2-6</v>
      </c>
      <c r="AB412" s="10" t="s">
        <v>1676</v>
      </c>
      <c r="AC412" s="48" t="str">
        <f>LEFT(Table115[[#This Row],[Pheno]],4)</f>
        <v>.</v>
      </c>
      <c r="AD412" s="110" t="str">
        <f>LEFT(Table115[[#This Row],[Barcode]],7)</f>
        <v>.</v>
      </c>
      <c r="AE412" s="3" t="s">
        <v>413</v>
      </c>
      <c r="AF412" s="108"/>
      <c r="AG412" s="114" t="s">
        <v>1636</v>
      </c>
      <c r="AH412" s="18"/>
    </row>
    <row r="413" spans="27:34" x14ac:dyDescent="0.35">
      <c r="AA413" s="48" t="str">
        <f>LEFT(Table115[[#This Row],[Location]],4)</f>
        <v>E2-6</v>
      </c>
      <c r="AB413" s="10" t="s">
        <v>1677</v>
      </c>
      <c r="AC413" s="48" t="str">
        <f>LEFT(Table115[[#This Row],[Pheno]],4)</f>
        <v>.</v>
      </c>
      <c r="AD413" s="110" t="str">
        <f>LEFT(Table115[[#This Row],[Barcode]],7)</f>
        <v>.</v>
      </c>
      <c r="AE413" s="3" t="s">
        <v>413</v>
      </c>
      <c r="AF413" s="108"/>
      <c r="AG413" s="114" t="s">
        <v>1636</v>
      </c>
      <c r="AH413" s="18"/>
    </row>
    <row r="414" spans="27:34" x14ac:dyDescent="0.35">
      <c r="AA414" s="48" t="str">
        <f>LEFT(Table115[[#This Row],[Location]],4)</f>
        <v>E2-6</v>
      </c>
      <c r="AB414" s="10" t="s">
        <v>1678</v>
      </c>
      <c r="AC414" s="48" t="str">
        <f>LEFT(Table115[[#This Row],[Pheno]],4)</f>
        <v>.</v>
      </c>
      <c r="AD414" s="110" t="str">
        <f>LEFT(Table115[[#This Row],[Barcode]],7)</f>
        <v>.</v>
      </c>
      <c r="AE414" s="3" t="s">
        <v>413</v>
      </c>
      <c r="AF414" s="108"/>
      <c r="AG414" s="114" t="s">
        <v>1636</v>
      </c>
      <c r="AH414" s="18"/>
    </row>
    <row r="415" spans="27:34" x14ac:dyDescent="0.35">
      <c r="AA415" s="48" t="str">
        <f>LEFT(Table115[[#This Row],[Location]],4)</f>
        <v>E2-6</v>
      </c>
      <c r="AB415" s="10" t="s">
        <v>1679</v>
      </c>
      <c r="AC415" s="48" t="str">
        <f>LEFT(Table115[[#This Row],[Pheno]],4)</f>
        <v>.</v>
      </c>
      <c r="AD415" s="110" t="str">
        <f>LEFT(Table115[[#This Row],[Barcode]],7)</f>
        <v>.</v>
      </c>
      <c r="AE415" s="3" t="s">
        <v>413</v>
      </c>
      <c r="AF415" s="108"/>
      <c r="AG415" s="114" t="s">
        <v>1636</v>
      </c>
      <c r="AH415" s="18"/>
    </row>
    <row r="416" spans="27:34" x14ac:dyDescent="0.35">
      <c r="AA416" s="48" t="str">
        <f>LEFT(Table115[[#This Row],[Location]],4)</f>
        <v>E2-7</v>
      </c>
      <c r="AB416" s="10" t="s">
        <v>1680</v>
      </c>
      <c r="AC416" s="48" t="str">
        <f>LEFT(Table115[[#This Row],[Pheno]],4)</f>
        <v>.</v>
      </c>
      <c r="AD416" s="110" t="str">
        <f>LEFT(Table115[[#This Row],[Barcode]],7)</f>
        <v>.</v>
      </c>
      <c r="AE416" s="3" t="s">
        <v>413</v>
      </c>
      <c r="AF416" s="108"/>
      <c r="AG416" s="114" t="s">
        <v>1636</v>
      </c>
      <c r="AH416" s="18"/>
    </row>
    <row r="417" spans="27:34" x14ac:dyDescent="0.35">
      <c r="AA417" s="48" t="str">
        <f>LEFT(Table115[[#This Row],[Location]],4)</f>
        <v>E2-7</v>
      </c>
      <c r="AB417" s="10" t="s">
        <v>1681</v>
      </c>
      <c r="AC417" s="48" t="str">
        <f>LEFT(Table115[[#This Row],[Pheno]],4)</f>
        <v>.</v>
      </c>
      <c r="AD417" s="110" t="str">
        <f>LEFT(Table115[[#This Row],[Barcode]],7)</f>
        <v>.</v>
      </c>
      <c r="AE417" s="3" t="s">
        <v>413</v>
      </c>
      <c r="AF417" s="108"/>
      <c r="AG417" s="114" t="s">
        <v>1636</v>
      </c>
      <c r="AH417" s="18"/>
    </row>
    <row r="418" spans="27:34" x14ac:dyDescent="0.35">
      <c r="AA418" s="48" t="str">
        <f>LEFT(Table115[[#This Row],[Location]],4)</f>
        <v>E2-7</v>
      </c>
      <c r="AB418" s="10" t="s">
        <v>1682</v>
      </c>
      <c r="AC418" s="48" t="str">
        <f>LEFT(Table115[[#This Row],[Pheno]],4)</f>
        <v>.</v>
      </c>
      <c r="AD418" s="110" t="str">
        <f>LEFT(Table115[[#This Row],[Barcode]],7)</f>
        <v>.</v>
      </c>
      <c r="AE418" s="3" t="s">
        <v>413</v>
      </c>
      <c r="AF418" s="108"/>
      <c r="AG418" s="114" t="s">
        <v>1636</v>
      </c>
      <c r="AH418" s="18"/>
    </row>
    <row r="419" spans="27:34" x14ac:dyDescent="0.35">
      <c r="AA419" s="48" t="str">
        <f>LEFT(Table115[[#This Row],[Location]],4)</f>
        <v>E2-7</v>
      </c>
      <c r="AB419" s="10" t="s">
        <v>1683</v>
      </c>
      <c r="AC419" s="48" t="str">
        <f>LEFT(Table115[[#This Row],[Pheno]],4)</f>
        <v>.</v>
      </c>
      <c r="AD419" s="110" t="str">
        <f>LEFT(Table115[[#This Row],[Barcode]],7)</f>
        <v>.</v>
      </c>
      <c r="AE419" s="3" t="s">
        <v>413</v>
      </c>
      <c r="AF419" s="108"/>
      <c r="AG419" s="114" t="s">
        <v>1636</v>
      </c>
      <c r="AH419" s="18"/>
    </row>
    <row r="420" spans="27:34" x14ac:dyDescent="0.35">
      <c r="AA420" s="48" t="str">
        <f>LEFT(Table115[[#This Row],[Location]],4)</f>
        <v>E3-1</v>
      </c>
      <c r="AB420" s="10" t="s">
        <v>1684</v>
      </c>
      <c r="AC420" s="48" t="str">
        <f>LEFT(Table115[[#This Row],[Pheno]],4)</f>
        <v>.</v>
      </c>
      <c r="AD420" s="110" t="str">
        <f>LEFT(Table115[[#This Row],[Barcode]],7)</f>
        <v>.</v>
      </c>
      <c r="AE420" s="3" t="s">
        <v>413</v>
      </c>
      <c r="AF420" s="108"/>
      <c r="AG420" s="114" t="s">
        <v>1636</v>
      </c>
      <c r="AH420" s="18"/>
    </row>
    <row r="421" spans="27:34" x14ac:dyDescent="0.35">
      <c r="AA421" s="48" t="str">
        <f>LEFT(Table115[[#This Row],[Location]],4)</f>
        <v>E3-1</v>
      </c>
      <c r="AB421" s="10" t="s">
        <v>1685</v>
      </c>
      <c r="AC421" s="48" t="str">
        <f>LEFT(Table115[[#This Row],[Pheno]],4)</f>
        <v>.</v>
      </c>
      <c r="AD421" s="110" t="str">
        <f>LEFT(Table115[[#This Row],[Barcode]],7)</f>
        <v>.</v>
      </c>
      <c r="AE421" s="3" t="s">
        <v>413</v>
      </c>
      <c r="AF421" s="108"/>
      <c r="AG421" s="114" t="s">
        <v>1636</v>
      </c>
      <c r="AH421" s="18"/>
    </row>
    <row r="422" spans="27:34" x14ac:dyDescent="0.35">
      <c r="AA422" s="48" t="str">
        <f>LEFT(Table115[[#This Row],[Location]],4)</f>
        <v>E3-1</v>
      </c>
      <c r="AB422" s="10" t="s">
        <v>1686</v>
      </c>
      <c r="AC422" s="48" t="str">
        <f>LEFT(Table115[[#This Row],[Pheno]],4)</f>
        <v>.</v>
      </c>
      <c r="AD422" s="110" t="str">
        <f>LEFT(Table115[[#This Row],[Barcode]],7)</f>
        <v>.</v>
      </c>
      <c r="AE422" s="3" t="s">
        <v>413</v>
      </c>
      <c r="AF422" s="108"/>
      <c r="AG422" s="114" t="s">
        <v>1636</v>
      </c>
      <c r="AH422" s="18"/>
    </row>
    <row r="423" spans="27:34" x14ac:dyDescent="0.35">
      <c r="AA423" s="48" t="str">
        <f>LEFT(Table115[[#This Row],[Location]],4)</f>
        <v>E3-1</v>
      </c>
      <c r="AB423" s="10" t="s">
        <v>1687</v>
      </c>
      <c r="AC423" s="48" t="str">
        <f>LEFT(Table115[[#This Row],[Pheno]],4)</f>
        <v>.</v>
      </c>
      <c r="AD423" s="110" t="str">
        <f>LEFT(Table115[[#This Row],[Barcode]],7)</f>
        <v>.</v>
      </c>
      <c r="AE423" s="3" t="s">
        <v>413</v>
      </c>
      <c r="AF423" s="108"/>
      <c r="AG423" s="114" t="s">
        <v>1636</v>
      </c>
      <c r="AH423" s="18"/>
    </row>
    <row r="424" spans="27:34" x14ac:dyDescent="0.35">
      <c r="AA424" s="48" t="str">
        <f>LEFT(Table115[[#This Row],[Location]],4)</f>
        <v>E3-2</v>
      </c>
      <c r="AB424" s="10" t="s">
        <v>1688</v>
      </c>
      <c r="AC424" s="48" t="str">
        <f>LEFT(Table115[[#This Row],[Pheno]],4)</f>
        <v>.</v>
      </c>
      <c r="AD424" s="110" t="str">
        <f>LEFT(Table115[[#This Row],[Barcode]],7)</f>
        <v>.</v>
      </c>
      <c r="AE424" s="3" t="s">
        <v>413</v>
      </c>
      <c r="AF424" s="108"/>
      <c r="AG424" s="114" t="s">
        <v>1636</v>
      </c>
      <c r="AH424" s="18"/>
    </row>
    <row r="425" spans="27:34" x14ac:dyDescent="0.35">
      <c r="AA425" s="48" t="str">
        <f>LEFT(Table115[[#This Row],[Location]],4)</f>
        <v>E3-2</v>
      </c>
      <c r="AB425" s="10" t="s">
        <v>1689</v>
      </c>
      <c r="AC425" s="48" t="str">
        <f>LEFT(Table115[[#This Row],[Pheno]],4)</f>
        <v>.</v>
      </c>
      <c r="AD425" s="110" t="str">
        <f>LEFT(Table115[[#This Row],[Barcode]],7)</f>
        <v>.</v>
      </c>
      <c r="AE425" s="3" t="s">
        <v>413</v>
      </c>
      <c r="AF425" s="108"/>
      <c r="AG425" s="114" t="s">
        <v>1636</v>
      </c>
      <c r="AH425" s="18"/>
    </row>
    <row r="426" spans="27:34" x14ac:dyDescent="0.35">
      <c r="AA426" s="48" t="str">
        <f>LEFT(Table115[[#This Row],[Location]],4)</f>
        <v>E3-2</v>
      </c>
      <c r="AB426" s="10" t="s">
        <v>1690</v>
      </c>
      <c r="AC426" s="48" t="str">
        <f>LEFT(Table115[[#This Row],[Pheno]],4)</f>
        <v>.</v>
      </c>
      <c r="AD426" s="110" t="str">
        <f>LEFT(Table115[[#This Row],[Barcode]],7)</f>
        <v>.</v>
      </c>
      <c r="AE426" s="3" t="s">
        <v>413</v>
      </c>
      <c r="AF426" s="108"/>
      <c r="AG426" s="114" t="s">
        <v>1636</v>
      </c>
      <c r="AH426" s="18"/>
    </row>
    <row r="427" spans="27:34" x14ac:dyDescent="0.35">
      <c r="AA427" s="48" t="str">
        <f>LEFT(Table115[[#This Row],[Location]],4)</f>
        <v>E3-2</v>
      </c>
      <c r="AB427" s="10" t="s">
        <v>1691</v>
      </c>
      <c r="AC427" s="48" t="str">
        <f>LEFT(Table115[[#This Row],[Pheno]],4)</f>
        <v>.</v>
      </c>
      <c r="AD427" s="110" t="str">
        <f>LEFT(Table115[[#This Row],[Barcode]],7)</f>
        <v>.</v>
      </c>
      <c r="AE427" s="3" t="s">
        <v>413</v>
      </c>
      <c r="AF427" s="108"/>
      <c r="AG427" s="114" t="s">
        <v>1636</v>
      </c>
      <c r="AH427" s="18"/>
    </row>
    <row r="428" spans="27:34" x14ac:dyDescent="0.35">
      <c r="AA428" s="48" t="str">
        <f>LEFT(Table115[[#This Row],[Location]],4)</f>
        <v>E3-3</v>
      </c>
      <c r="AB428" s="10" t="s">
        <v>1692</v>
      </c>
      <c r="AC428" s="48" t="str">
        <f>LEFT(Table115[[#This Row],[Pheno]],4)</f>
        <v>.</v>
      </c>
      <c r="AD428" s="110" t="str">
        <f>LEFT(Table115[[#This Row],[Barcode]],7)</f>
        <v>.</v>
      </c>
      <c r="AE428" s="3" t="s">
        <v>413</v>
      </c>
      <c r="AF428" s="108"/>
      <c r="AG428" s="114" t="s">
        <v>1636</v>
      </c>
      <c r="AH428" s="18"/>
    </row>
    <row r="429" spans="27:34" x14ac:dyDescent="0.35">
      <c r="AA429" s="48" t="str">
        <f>LEFT(Table115[[#This Row],[Location]],4)</f>
        <v>E3-3</v>
      </c>
      <c r="AB429" s="10" t="s">
        <v>1693</v>
      </c>
      <c r="AC429" s="48" t="str">
        <f>LEFT(Table115[[#This Row],[Pheno]],4)</f>
        <v>.</v>
      </c>
      <c r="AD429" s="110" t="str">
        <f>LEFT(Table115[[#This Row],[Barcode]],7)</f>
        <v>.</v>
      </c>
      <c r="AE429" s="3" t="s">
        <v>413</v>
      </c>
      <c r="AF429" s="108"/>
      <c r="AG429" s="114" t="s">
        <v>1636</v>
      </c>
      <c r="AH429" s="18"/>
    </row>
    <row r="430" spans="27:34" x14ac:dyDescent="0.35">
      <c r="AA430" s="48" t="str">
        <f>LEFT(Table115[[#This Row],[Location]],4)</f>
        <v>E3-3</v>
      </c>
      <c r="AB430" s="10" t="s">
        <v>1694</v>
      </c>
      <c r="AC430" s="48" t="str">
        <f>LEFT(Table115[[#This Row],[Pheno]],4)</f>
        <v>.</v>
      </c>
      <c r="AD430" s="110" t="str">
        <f>LEFT(Table115[[#This Row],[Barcode]],7)</f>
        <v>.</v>
      </c>
      <c r="AE430" s="3" t="s">
        <v>413</v>
      </c>
      <c r="AF430" s="108"/>
      <c r="AG430" s="114" t="s">
        <v>1636</v>
      </c>
      <c r="AH430" s="18"/>
    </row>
    <row r="431" spans="27:34" x14ac:dyDescent="0.35">
      <c r="AA431" s="48" t="str">
        <f>LEFT(Table115[[#This Row],[Location]],4)</f>
        <v>E3-3</v>
      </c>
      <c r="AB431" s="10" t="s">
        <v>1695</v>
      </c>
      <c r="AC431" s="48" t="str">
        <f>LEFT(Table115[[#This Row],[Pheno]],4)</f>
        <v>.</v>
      </c>
      <c r="AD431" s="110" t="str">
        <f>LEFT(Table115[[#This Row],[Barcode]],7)</f>
        <v>.</v>
      </c>
      <c r="AE431" s="3" t="s">
        <v>413</v>
      </c>
      <c r="AF431" s="108"/>
      <c r="AG431" s="114" t="s">
        <v>1636</v>
      </c>
      <c r="AH431" s="18"/>
    </row>
    <row r="432" spans="27:34" x14ac:dyDescent="0.35">
      <c r="AA432" s="48" t="str">
        <f>LEFT(Table115[[#This Row],[Location]],4)</f>
        <v>E3-4</v>
      </c>
      <c r="AB432" s="10" t="s">
        <v>1696</v>
      </c>
      <c r="AC432" s="48" t="str">
        <f>LEFT(Table115[[#This Row],[Pheno]],4)</f>
        <v>.</v>
      </c>
      <c r="AD432" s="110" t="str">
        <f>LEFT(Table115[[#This Row],[Barcode]],7)</f>
        <v>.</v>
      </c>
      <c r="AE432" s="3" t="s">
        <v>413</v>
      </c>
      <c r="AF432" s="108"/>
      <c r="AG432" s="114" t="s">
        <v>1636</v>
      </c>
      <c r="AH432" s="18"/>
    </row>
    <row r="433" spans="27:34" x14ac:dyDescent="0.35">
      <c r="AA433" s="48" t="str">
        <f>LEFT(Table115[[#This Row],[Location]],4)</f>
        <v>E3-4</v>
      </c>
      <c r="AB433" s="10" t="s">
        <v>1697</v>
      </c>
      <c r="AC433" s="48" t="str">
        <f>LEFT(Table115[[#This Row],[Pheno]],4)</f>
        <v>.</v>
      </c>
      <c r="AD433" s="110" t="str">
        <f>LEFT(Table115[[#This Row],[Barcode]],7)</f>
        <v>.</v>
      </c>
      <c r="AE433" s="3" t="s">
        <v>413</v>
      </c>
      <c r="AF433" s="108"/>
      <c r="AG433" s="114" t="s">
        <v>1636</v>
      </c>
      <c r="AH433" s="18"/>
    </row>
    <row r="434" spans="27:34" x14ac:dyDescent="0.35">
      <c r="AA434" s="48" t="str">
        <f>LEFT(Table115[[#This Row],[Location]],4)</f>
        <v>E3-4</v>
      </c>
      <c r="AB434" s="10" t="s">
        <v>1698</v>
      </c>
      <c r="AC434" s="48" t="str">
        <f>LEFT(Table115[[#This Row],[Pheno]],4)</f>
        <v>.</v>
      </c>
      <c r="AD434" s="110" t="str">
        <f>LEFT(Table115[[#This Row],[Barcode]],7)</f>
        <v>.</v>
      </c>
      <c r="AE434" s="3" t="s">
        <v>413</v>
      </c>
      <c r="AF434" s="108"/>
      <c r="AG434" s="114" t="s">
        <v>1636</v>
      </c>
      <c r="AH434" s="18"/>
    </row>
    <row r="435" spans="27:34" x14ac:dyDescent="0.35">
      <c r="AA435" s="48" t="str">
        <f>LEFT(Table115[[#This Row],[Location]],4)</f>
        <v>E3-4</v>
      </c>
      <c r="AB435" s="10" t="s">
        <v>1699</v>
      </c>
      <c r="AC435" s="48" t="str">
        <f>LEFT(Table115[[#This Row],[Pheno]],4)</f>
        <v>.</v>
      </c>
      <c r="AD435" s="110" t="str">
        <f>LEFT(Table115[[#This Row],[Barcode]],7)</f>
        <v>.</v>
      </c>
      <c r="AE435" s="3" t="s">
        <v>413</v>
      </c>
      <c r="AF435" s="108"/>
      <c r="AG435" s="114" t="s">
        <v>1636</v>
      </c>
      <c r="AH435" s="18"/>
    </row>
    <row r="436" spans="27:34" x14ac:dyDescent="0.35">
      <c r="AA436" s="48" t="str">
        <f>LEFT(Table115[[#This Row],[Location]],4)</f>
        <v>E3-5</v>
      </c>
      <c r="AB436" s="10" t="s">
        <v>1700</v>
      </c>
      <c r="AC436" s="48" t="str">
        <f>LEFT(Table115[[#This Row],[Pheno]],4)</f>
        <v>.</v>
      </c>
      <c r="AD436" s="110" t="str">
        <f>LEFT(Table115[[#This Row],[Barcode]],7)</f>
        <v>.</v>
      </c>
      <c r="AE436" s="3" t="s">
        <v>413</v>
      </c>
      <c r="AF436" s="108"/>
      <c r="AG436" s="114" t="s">
        <v>1636</v>
      </c>
      <c r="AH436" s="18"/>
    </row>
    <row r="437" spans="27:34" x14ac:dyDescent="0.35">
      <c r="AA437" s="48" t="str">
        <f>LEFT(Table115[[#This Row],[Location]],4)</f>
        <v>E3-5</v>
      </c>
      <c r="AB437" s="10" t="s">
        <v>1701</v>
      </c>
      <c r="AC437" s="48" t="str">
        <f>LEFT(Table115[[#This Row],[Pheno]],4)</f>
        <v>.</v>
      </c>
      <c r="AD437" s="110" t="str">
        <f>LEFT(Table115[[#This Row],[Barcode]],7)</f>
        <v>.</v>
      </c>
      <c r="AE437" s="3" t="s">
        <v>413</v>
      </c>
      <c r="AF437" s="108"/>
      <c r="AG437" s="114" t="s">
        <v>1636</v>
      </c>
      <c r="AH437" s="18"/>
    </row>
    <row r="438" spans="27:34" x14ac:dyDescent="0.35">
      <c r="AA438" s="48" t="str">
        <f>LEFT(Table115[[#This Row],[Location]],4)</f>
        <v>E3-5</v>
      </c>
      <c r="AB438" s="10" t="s">
        <v>1702</v>
      </c>
      <c r="AC438" s="48" t="str">
        <f>LEFT(Table115[[#This Row],[Pheno]],4)</f>
        <v>.</v>
      </c>
      <c r="AD438" s="110" t="str">
        <f>LEFT(Table115[[#This Row],[Barcode]],7)</f>
        <v>.</v>
      </c>
      <c r="AE438" s="3" t="s">
        <v>413</v>
      </c>
      <c r="AF438" s="108"/>
      <c r="AG438" s="114" t="s">
        <v>1636</v>
      </c>
      <c r="AH438" s="18"/>
    </row>
    <row r="439" spans="27:34" x14ac:dyDescent="0.35">
      <c r="AA439" s="48" t="str">
        <f>LEFT(Table115[[#This Row],[Location]],4)</f>
        <v>E3-5</v>
      </c>
      <c r="AB439" s="10" t="s">
        <v>1703</v>
      </c>
      <c r="AC439" s="48" t="str">
        <f>LEFT(Table115[[#This Row],[Pheno]],4)</f>
        <v>.</v>
      </c>
      <c r="AD439" s="110" t="str">
        <f>LEFT(Table115[[#This Row],[Barcode]],7)</f>
        <v>.</v>
      </c>
      <c r="AE439" s="3" t="s">
        <v>413</v>
      </c>
      <c r="AF439" s="108"/>
      <c r="AG439" s="114" t="s">
        <v>1636</v>
      </c>
      <c r="AH439" s="18"/>
    </row>
    <row r="440" spans="27:34" x14ac:dyDescent="0.35">
      <c r="AA440" s="48" t="str">
        <f>LEFT(Table115[[#This Row],[Location]],4)</f>
        <v>E3-6</v>
      </c>
      <c r="AB440" s="10" t="s">
        <v>1704</v>
      </c>
      <c r="AC440" s="48" t="str">
        <f>LEFT(Table115[[#This Row],[Pheno]],4)</f>
        <v>.</v>
      </c>
      <c r="AD440" s="110" t="str">
        <f>LEFT(Table115[[#This Row],[Barcode]],7)</f>
        <v>.</v>
      </c>
      <c r="AE440" s="3" t="s">
        <v>413</v>
      </c>
      <c r="AF440" s="108"/>
      <c r="AG440" s="114" t="s">
        <v>1636</v>
      </c>
      <c r="AH440" s="18"/>
    </row>
    <row r="441" spans="27:34" x14ac:dyDescent="0.35">
      <c r="AA441" s="48" t="str">
        <f>LEFT(Table115[[#This Row],[Location]],4)</f>
        <v>E3-6</v>
      </c>
      <c r="AB441" s="10" t="s">
        <v>1705</v>
      </c>
      <c r="AC441" s="48" t="str">
        <f>LEFT(Table115[[#This Row],[Pheno]],4)</f>
        <v>.</v>
      </c>
      <c r="AD441" s="110" t="str">
        <f>LEFT(Table115[[#This Row],[Barcode]],7)</f>
        <v>.</v>
      </c>
      <c r="AE441" s="3" t="s">
        <v>413</v>
      </c>
      <c r="AF441" s="108"/>
      <c r="AG441" s="114" t="s">
        <v>1636</v>
      </c>
      <c r="AH441" s="18"/>
    </row>
    <row r="442" spans="27:34" x14ac:dyDescent="0.35">
      <c r="AA442" s="48" t="str">
        <f>LEFT(Table115[[#This Row],[Location]],4)</f>
        <v>E3-6</v>
      </c>
      <c r="AB442" s="10" t="s">
        <v>1706</v>
      </c>
      <c r="AC442" s="48" t="str">
        <f>LEFT(Table115[[#This Row],[Pheno]],4)</f>
        <v>.</v>
      </c>
      <c r="AD442" s="110" t="str">
        <f>LEFT(Table115[[#This Row],[Barcode]],7)</f>
        <v>.</v>
      </c>
      <c r="AE442" s="3" t="s">
        <v>413</v>
      </c>
      <c r="AF442" s="108"/>
      <c r="AG442" s="114" t="s">
        <v>1636</v>
      </c>
      <c r="AH442" s="18"/>
    </row>
    <row r="443" spans="27:34" x14ac:dyDescent="0.35">
      <c r="AA443" s="48" t="str">
        <f>LEFT(Table115[[#This Row],[Location]],4)</f>
        <v>E3-6</v>
      </c>
      <c r="AB443" s="10" t="s">
        <v>1707</v>
      </c>
      <c r="AC443" s="48" t="str">
        <f>LEFT(Table115[[#This Row],[Pheno]],4)</f>
        <v>.</v>
      </c>
      <c r="AD443" s="110" t="str">
        <f>LEFT(Table115[[#This Row],[Barcode]],7)</f>
        <v>.</v>
      </c>
      <c r="AE443" s="3" t="s">
        <v>413</v>
      </c>
      <c r="AF443" s="108"/>
      <c r="AG443" s="114" t="s">
        <v>1636</v>
      </c>
      <c r="AH443" s="18"/>
    </row>
    <row r="444" spans="27:34" x14ac:dyDescent="0.35">
      <c r="AA444" s="48" t="str">
        <f>LEFT(Table115[[#This Row],[Location]],4)</f>
        <v>E3-7</v>
      </c>
      <c r="AB444" s="10" t="s">
        <v>1708</v>
      </c>
      <c r="AC444" s="48" t="str">
        <f>LEFT(Table115[[#This Row],[Pheno]],4)</f>
        <v>.</v>
      </c>
      <c r="AD444" s="110" t="str">
        <f>LEFT(Table115[[#This Row],[Barcode]],7)</f>
        <v>.</v>
      </c>
      <c r="AE444" s="3" t="s">
        <v>413</v>
      </c>
      <c r="AF444" s="108"/>
      <c r="AG444" s="114" t="s">
        <v>1636</v>
      </c>
      <c r="AH444" s="18"/>
    </row>
    <row r="445" spans="27:34" x14ac:dyDescent="0.35">
      <c r="AA445" s="48" t="str">
        <f>LEFT(Table115[[#This Row],[Location]],4)</f>
        <v>E3-7</v>
      </c>
      <c r="AB445" s="10" t="s">
        <v>1709</v>
      </c>
      <c r="AC445" s="48" t="str">
        <f>LEFT(Table115[[#This Row],[Pheno]],4)</f>
        <v>.</v>
      </c>
      <c r="AD445" s="110" t="str">
        <f>LEFT(Table115[[#This Row],[Barcode]],7)</f>
        <v>.</v>
      </c>
      <c r="AE445" s="3" t="s">
        <v>413</v>
      </c>
      <c r="AF445" s="108"/>
      <c r="AG445" s="114" t="s">
        <v>1636</v>
      </c>
      <c r="AH445" s="18"/>
    </row>
    <row r="446" spans="27:34" x14ac:dyDescent="0.35">
      <c r="AA446" s="48" t="str">
        <f>LEFT(Table115[[#This Row],[Location]],4)</f>
        <v>E3-7</v>
      </c>
      <c r="AB446" s="10" t="s">
        <v>1710</v>
      </c>
      <c r="AC446" s="48" t="str">
        <f>LEFT(Table115[[#This Row],[Pheno]],4)</f>
        <v>.</v>
      </c>
      <c r="AD446" s="110" t="str">
        <f>LEFT(Table115[[#This Row],[Barcode]],7)</f>
        <v>.</v>
      </c>
      <c r="AE446" s="3" t="s">
        <v>413</v>
      </c>
      <c r="AF446" s="108"/>
      <c r="AG446" s="114" t="s">
        <v>1636</v>
      </c>
      <c r="AH446" s="18"/>
    </row>
    <row r="447" spans="27:34" x14ac:dyDescent="0.35">
      <c r="AA447" s="48" t="str">
        <f>LEFT(Table115[[#This Row],[Location]],4)</f>
        <v>E3-7</v>
      </c>
      <c r="AB447" s="10" t="s">
        <v>1711</v>
      </c>
      <c r="AC447" s="48" t="str">
        <f>LEFT(Table115[[#This Row],[Pheno]],4)</f>
        <v>.</v>
      </c>
      <c r="AD447" s="110" t="str">
        <f>LEFT(Table115[[#This Row],[Barcode]],7)</f>
        <v>.</v>
      </c>
      <c r="AE447" s="3" t="s">
        <v>413</v>
      </c>
      <c r="AF447" s="108"/>
      <c r="AG447" s="114" t="s">
        <v>1636</v>
      </c>
      <c r="AH447" s="18"/>
    </row>
    <row r="448" spans="27:34" x14ac:dyDescent="0.35">
      <c r="AH448" s="18"/>
    </row>
    <row r="449" spans="27:35" x14ac:dyDescent="0.35">
      <c r="AA449" t="s">
        <v>1851</v>
      </c>
      <c r="AB449" t="s">
        <v>1284</v>
      </c>
      <c r="AC449" t="s">
        <v>818</v>
      </c>
      <c r="AD449" t="s">
        <v>197</v>
      </c>
      <c r="AE449" t="s">
        <v>1466</v>
      </c>
      <c r="AF449" t="s">
        <v>2038</v>
      </c>
      <c r="AG449" t="s">
        <v>2352</v>
      </c>
      <c r="AH449" t="s">
        <v>838</v>
      </c>
      <c r="AI449" t="s">
        <v>2035</v>
      </c>
    </row>
    <row r="450" spans="27:35" x14ac:dyDescent="0.35">
      <c r="AA450" t="s">
        <v>2488</v>
      </c>
      <c r="AB450" t="s">
        <v>545</v>
      </c>
      <c r="AC450" s="28" t="s">
        <v>837</v>
      </c>
      <c r="AD450" t="s">
        <v>1146</v>
      </c>
      <c r="AE450">
        <v>4</v>
      </c>
      <c r="AG450" s="10">
        <v>1</v>
      </c>
      <c r="AH450">
        <v>2755</v>
      </c>
    </row>
    <row r="451" spans="27:35" x14ac:dyDescent="0.35">
      <c r="AA451" t="s">
        <v>2488</v>
      </c>
      <c r="AB451" t="s">
        <v>546</v>
      </c>
      <c r="AC451" s="28" t="s">
        <v>824</v>
      </c>
      <c r="AD451" t="s">
        <v>2099</v>
      </c>
      <c r="AE451">
        <v>4</v>
      </c>
      <c r="AG451" s="10">
        <v>1</v>
      </c>
      <c r="AH451">
        <v>2755</v>
      </c>
    </row>
    <row r="452" spans="27:35" x14ac:dyDescent="0.35">
      <c r="AA452" t="s">
        <v>2488</v>
      </c>
      <c r="AB452" t="s">
        <v>547</v>
      </c>
      <c r="AC452" s="28" t="s">
        <v>829</v>
      </c>
      <c r="AD452" t="s">
        <v>1083</v>
      </c>
      <c r="AE452">
        <v>4</v>
      </c>
      <c r="AG452" s="10">
        <v>1</v>
      </c>
      <c r="AH452">
        <v>2755</v>
      </c>
    </row>
    <row r="453" spans="27:35" x14ac:dyDescent="0.35">
      <c r="AA453" t="s">
        <v>2488</v>
      </c>
      <c r="AB453" t="s">
        <v>548</v>
      </c>
      <c r="AC453" s="28" t="s">
        <v>1472</v>
      </c>
      <c r="AD453" t="s">
        <v>1464</v>
      </c>
      <c r="AE453">
        <v>4</v>
      </c>
      <c r="AG453" s="10">
        <v>1</v>
      </c>
      <c r="AH453">
        <v>2755</v>
      </c>
    </row>
    <row r="454" spans="27:35" x14ac:dyDescent="0.35">
      <c r="AA454" t="s">
        <v>2488</v>
      </c>
      <c r="AB454" t="s">
        <v>2312</v>
      </c>
      <c r="AC454" s="28" t="s">
        <v>1472</v>
      </c>
      <c r="AD454" t="s">
        <v>1459</v>
      </c>
      <c r="AE454">
        <v>4</v>
      </c>
      <c r="AG454" s="10">
        <v>1</v>
      </c>
      <c r="AH454">
        <v>2755</v>
      </c>
    </row>
    <row r="455" spans="27:35" x14ac:dyDescent="0.35">
      <c r="AA455" t="s">
        <v>2488</v>
      </c>
      <c r="AB455" t="s">
        <v>2313</v>
      </c>
      <c r="AC455" s="28" t="s">
        <v>1473</v>
      </c>
      <c r="AD455" t="s">
        <v>1463</v>
      </c>
      <c r="AE455">
        <v>4</v>
      </c>
      <c r="AG455" s="10">
        <v>1</v>
      </c>
      <c r="AH455">
        <v>2755</v>
      </c>
    </row>
    <row r="456" spans="27:35" x14ac:dyDescent="0.35">
      <c r="AA456" t="s">
        <v>2488</v>
      </c>
      <c r="AB456" t="s">
        <v>2314</v>
      </c>
      <c r="AC456" s="28" t="s">
        <v>1424</v>
      </c>
      <c r="AD456" t="s">
        <v>1462</v>
      </c>
      <c r="AE456">
        <v>4</v>
      </c>
      <c r="AG456" s="10">
        <v>1</v>
      </c>
      <c r="AH456">
        <v>2755</v>
      </c>
    </row>
    <row r="457" spans="27:35" x14ac:dyDescent="0.35">
      <c r="AA457" t="s">
        <v>2488</v>
      </c>
      <c r="AB457" t="s">
        <v>549</v>
      </c>
      <c r="AC457" s="28" t="s">
        <v>917</v>
      </c>
      <c r="AD457" t="s">
        <v>1101</v>
      </c>
      <c r="AE457">
        <v>4</v>
      </c>
      <c r="AG457" s="10">
        <v>1</v>
      </c>
      <c r="AH457">
        <v>2794</v>
      </c>
    </row>
    <row r="458" spans="27:35" x14ac:dyDescent="0.35">
      <c r="AA458" t="s">
        <v>2488</v>
      </c>
      <c r="AB458" t="s">
        <v>550</v>
      </c>
      <c r="AC458" s="28" t="s">
        <v>2485</v>
      </c>
      <c r="AD458" t="s">
        <v>2334</v>
      </c>
      <c r="AE458">
        <v>4</v>
      </c>
      <c r="AG458" s="10">
        <v>1</v>
      </c>
      <c r="AH458">
        <v>2794</v>
      </c>
    </row>
    <row r="459" spans="27:35" x14ac:dyDescent="0.35">
      <c r="AA459" t="s">
        <v>2488</v>
      </c>
      <c r="AB459" t="s">
        <v>551</v>
      </c>
      <c r="AC459" s="28" t="s">
        <v>1719</v>
      </c>
      <c r="AD459" t="s">
        <v>2029</v>
      </c>
      <c r="AE459">
        <v>4</v>
      </c>
      <c r="AG459" s="10">
        <v>1</v>
      </c>
      <c r="AH459">
        <v>2794</v>
      </c>
    </row>
    <row r="460" spans="27:35" x14ac:dyDescent="0.35">
      <c r="AA460" t="s">
        <v>2488</v>
      </c>
      <c r="AB460" t="s">
        <v>552</v>
      </c>
      <c r="AC460" s="28" t="s">
        <v>827</v>
      </c>
      <c r="AD460" t="s">
        <v>1452</v>
      </c>
      <c r="AE460">
        <v>4</v>
      </c>
      <c r="AG460" s="10">
        <v>1</v>
      </c>
      <c r="AH460">
        <v>2794</v>
      </c>
    </row>
    <row r="461" spans="27:35" x14ac:dyDescent="0.35">
      <c r="AA461" t="s">
        <v>2488</v>
      </c>
      <c r="AB461" t="s">
        <v>2315</v>
      </c>
      <c r="AC461" s="28" t="s">
        <v>2485</v>
      </c>
      <c r="AD461" t="s">
        <v>2335</v>
      </c>
      <c r="AE461">
        <v>4</v>
      </c>
      <c r="AG461" s="10">
        <v>1</v>
      </c>
      <c r="AH461">
        <v>2794</v>
      </c>
    </row>
    <row r="462" spans="27:35" x14ac:dyDescent="0.35">
      <c r="AA462" t="s">
        <v>2488</v>
      </c>
      <c r="AB462" t="s">
        <v>2316</v>
      </c>
      <c r="AC462" s="28" t="s">
        <v>2093</v>
      </c>
      <c r="AD462" t="s">
        <v>2106</v>
      </c>
      <c r="AE462">
        <v>4</v>
      </c>
      <c r="AG462" s="10">
        <v>1</v>
      </c>
      <c r="AH462">
        <v>2794</v>
      </c>
    </row>
    <row r="463" spans="27:35" x14ac:dyDescent="0.35">
      <c r="AA463" t="s">
        <v>2488</v>
      </c>
      <c r="AB463" t="s">
        <v>2317</v>
      </c>
      <c r="AC463" s="28" t="s">
        <v>824</v>
      </c>
      <c r="AD463" t="s">
        <v>2336</v>
      </c>
      <c r="AE463">
        <v>4</v>
      </c>
      <c r="AG463" s="10">
        <v>1</v>
      </c>
      <c r="AH463">
        <v>2794</v>
      </c>
    </row>
    <row r="464" spans="27:35" x14ac:dyDescent="0.35">
      <c r="AA464" t="s">
        <v>2488</v>
      </c>
      <c r="AB464" t="s">
        <v>2333</v>
      </c>
      <c r="AC464" s="28" t="s">
        <v>1720</v>
      </c>
      <c r="AD464" t="s">
        <v>1850</v>
      </c>
      <c r="AE464">
        <v>4</v>
      </c>
      <c r="AG464" s="10">
        <v>1</v>
      </c>
      <c r="AH464">
        <v>2794</v>
      </c>
    </row>
    <row r="465" spans="28:34" x14ac:dyDescent="0.35">
      <c r="AB465" t="s">
        <v>553</v>
      </c>
      <c r="AC465" s="28" t="s">
        <v>1475</v>
      </c>
      <c r="AD465" t="s">
        <v>1634</v>
      </c>
      <c r="AE465">
        <v>4</v>
      </c>
      <c r="AG465" s="10">
        <v>1</v>
      </c>
      <c r="AH465">
        <v>2764</v>
      </c>
    </row>
    <row r="466" spans="28:34" x14ac:dyDescent="0.35">
      <c r="AB466" t="s">
        <v>554</v>
      </c>
      <c r="AC466" s="28" t="s">
        <v>1475</v>
      </c>
      <c r="AD466" t="s">
        <v>1631</v>
      </c>
      <c r="AE466">
        <v>4</v>
      </c>
      <c r="AG466" s="10">
        <v>1</v>
      </c>
      <c r="AH466">
        <v>2764</v>
      </c>
    </row>
    <row r="467" spans="28:34" x14ac:dyDescent="0.35">
      <c r="AB467" t="s">
        <v>555</v>
      </c>
      <c r="AC467" s="28" t="s">
        <v>1475</v>
      </c>
      <c r="AD467" t="s">
        <v>1456</v>
      </c>
      <c r="AE467">
        <v>4</v>
      </c>
      <c r="AG467" s="10">
        <v>1</v>
      </c>
      <c r="AH467">
        <v>2764</v>
      </c>
    </row>
    <row r="468" spans="28:34" x14ac:dyDescent="0.35">
      <c r="AB468" t="s">
        <v>556</v>
      </c>
      <c r="AC468" s="28" t="s">
        <v>827</v>
      </c>
      <c r="AD468" t="s">
        <v>1097</v>
      </c>
      <c r="AE468">
        <v>4</v>
      </c>
      <c r="AG468" s="10">
        <v>1</v>
      </c>
      <c r="AH468">
        <v>2764</v>
      </c>
    </row>
    <row r="469" spans="28:34" x14ac:dyDescent="0.35">
      <c r="AB469" t="s">
        <v>2318</v>
      </c>
      <c r="AC469" s="28" t="s">
        <v>827</v>
      </c>
      <c r="AD469" t="s">
        <v>1460</v>
      </c>
      <c r="AE469">
        <v>4</v>
      </c>
      <c r="AG469" s="10">
        <v>1</v>
      </c>
      <c r="AH469">
        <v>2764</v>
      </c>
    </row>
    <row r="470" spans="28:34" x14ac:dyDescent="0.35">
      <c r="AB470" t="s">
        <v>2319</v>
      </c>
      <c r="AC470" s="28" t="s">
        <v>824</v>
      </c>
      <c r="AD470" t="s">
        <v>2337</v>
      </c>
      <c r="AE470">
        <v>4</v>
      </c>
      <c r="AG470" s="10">
        <v>1</v>
      </c>
      <c r="AH470">
        <v>2764</v>
      </c>
    </row>
    <row r="471" spans="28:34" x14ac:dyDescent="0.35">
      <c r="AB471" t="s">
        <v>2320</v>
      </c>
      <c r="AC471" s="28" t="s">
        <v>833</v>
      </c>
      <c r="AD471" t="s">
        <v>1058</v>
      </c>
      <c r="AE471">
        <v>4</v>
      </c>
      <c r="AG471" s="10">
        <v>1</v>
      </c>
      <c r="AH471">
        <v>2764</v>
      </c>
    </row>
    <row r="472" spans="28:34" x14ac:dyDescent="0.35">
      <c r="AB472" t="s">
        <v>2338</v>
      </c>
      <c r="AC472" s="28" t="s">
        <v>837</v>
      </c>
      <c r="AD472" t="s">
        <v>1138</v>
      </c>
      <c r="AE472">
        <v>4</v>
      </c>
      <c r="AG472" s="10">
        <v>1</v>
      </c>
      <c r="AH472">
        <v>2764</v>
      </c>
    </row>
    <row r="473" spans="28:34" x14ac:dyDescent="0.35">
      <c r="AB473" t="s">
        <v>557</v>
      </c>
      <c r="AC473" s="28" t="s">
        <v>824</v>
      </c>
      <c r="AD473" t="s">
        <v>2339</v>
      </c>
      <c r="AE473">
        <v>4</v>
      </c>
      <c r="AG473" s="10">
        <v>1</v>
      </c>
      <c r="AH473">
        <v>2800</v>
      </c>
    </row>
    <row r="474" spans="28:34" x14ac:dyDescent="0.35">
      <c r="AB474" t="s">
        <v>558</v>
      </c>
      <c r="AC474" s="28" t="s">
        <v>824</v>
      </c>
      <c r="AD474" t="s">
        <v>2107</v>
      </c>
      <c r="AE474">
        <v>4</v>
      </c>
      <c r="AG474" s="10">
        <v>1</v>
      </c>
      <c r="AH474">
        <v>2800</v>
      </c>
    </row>
    <row r="475" spans="28:34" x14ac:dyDescent="0.35">
      <c r="AB475" t="s">
        <v>559</v>
      </c>
      <c r="AC475" s="28" t="s">
        <v>833</v>
      </c>
      <c r="AD475" t="s">
        <v>2340</v>
      </c>
      <c r="AE475">
        <v>4</v>
      </c>
      <c r="AG475" s="10">
        <v>1</v>
      </c>
      <c r="AH475">
        <v>2800</v>
      </c>
    </row>
    <row r="476" spans="28:34" x14ac:dyDescent="0.35">
      <c r="AB476" t="s">
        <v>560</v>
      </c>
      <c r="AC476" s="28" t="s">
        <v>833</v>
      </c>
      <c r="AD476" t="s">
        <v>1069</v>
      </c>
      <c r="AE476">
        <v>4</v>
      </c>
      <c r="AG476" s="10">
        <v>1</v>
      </c>
      <c r="AH476">
        <v>2800</v>
      </c>
    </row>
    <row r="477" spans="28:34" x14ac:dyDescent="0.35">
      <c r="AB477" t="s">
        <v>2321</v>
      </c>
      <c r="AC477" s="28" t="s">
        <v>833</v>
      </c>
      <c r="AD477" t="s">
        <v>2341</v>
      </c>
      <c r="AE477">
        <v>4</v>
      </c>
      <c r="AG477" s="10">
        <v>1</v>
      </c>
      <c r="AH477">
        <v>2800</v>
      </c>
    </row>
    <row r="478" spans="28:34" x14ac:dyDescent="0.35">
      <c r="AB478" t="s">
        <v>2322</v>
      </c>
      <c r="AC478" s="28" t="s">
        <v>831</v>
      </c>
      <c r="AD478" t="s">
        <v>1119</v>
      </c>
      <c r="AE478">
        <v>4</v>
      </c>
      <c r="AG478" s="10">
        <v>1</v>
      </c>
      <c r="AH478">
        <v>2800</v>
      </c>
    </row>
    <row r="479" spans="28:34" x14ac:dyDescent="0.35">
      <c r="AB479" t="s">
        <v>2323</v>
      </c>
      <c r="AC479" s="28" t="s">
        <v>1721</v>
      </c>
      <c r="AD479" t="s">
        <v>2096</v>
      </c>
      <c r="AE479">
        <v>4</v>
      </c>
      <c r="AG479" s="10">
        <v>1</v>
      </c>
      <c r="AH479">
        <v>2800</v>
      </c>
    </row>
    <row r="480" spans="28:34" x14ac:dyDescent="0.35">
      <c r="AB480" t="s">
        <v>2342</v>
      </c>
      <c r="AC480" s="28" t="s">
        <v>834</v>
      </c>
      <c r="AD480" t="s">
        <v>1150</v>
      </c>
      <c r="AE480">
        <v>4</v>
      </c>
      <c r="AG480" s="10">
        <v>1</v>
      </c>
      <c r="AH480">
        <v>2800</v>
      </c>
    </row>
    <row r="481" spans="28:34" x14ac:dyDescent="0.35">
      <c r="AB481" t="s">
        <v>561</v>
      </c>
      <c r="AC481" s="28" t="s">
        <v>2093</v>
      </c>
      <c r="AD481" t="s">
        <v>2101</v>
      </c>
      <c r="AE481">
        <v>4</v>
      </c>
      <c r="AG481" s="10">
        <v>1</v>
      </c>
      <c r="AH481">
        <v>2795</v>
      </c>
    </row>
    <row r="482" spans="28:34" x14ac:dyDescent="0.35">
      <c r="AB482" t="s">
        <v>562</v>
      </c>
      <c r="AC482" s="28" t="s">
        <v>2093</v>
      </c>
      <c r="AD482" t="s">
        <v>2108</v>
      </c>
      <c r="AE482">
        <v>4</v>
      </c>
      <c r="AG482" s="10">
        <v>1</v>
      </c>
      <c r="AH482">
        <v>2795</v>
      </c>
    </row>
    <row r="483" spans="28:34" x14ac:dyDescent="0.35">
      <c r="AB483" t="s">
        <v>563</v>
      </c>
      <c r="AC483" s="28" t="s">
        <v>2485</v>
      </c>
      <c r="AD483" t="s">
        <v>2344</v>
      </c>
      <c r="AE483">
        <v>4</v>
      </c>
      <c r="AG483" s="10">
        <v>1</v>
      </c>
      <c r="AH483">
        <v>2795</v>
      </c>
    </row>
    <row r="484" spans="28:34" x14ac:dyDescent="0.35">
      <c r="AB484" t="s">
        <v>564</v>
      </c>
      <c r="AC484" s="28" t="s">
        <v>830</v>
      </c>
      <c r="AD484" t="s">
        <v>1124</v>
      </c>
      <c r="AE484">
        <v>4</v>
      </c>
      <c r="AG484" s="10">
        <v>1</v>
      </c>
      <c r="AH484">
        <v>2795</v>
      </c>
    </row>
    <row r="485" spans="28:34" x14ac:dyDescent="0.35">
      <c r="AB485" t="s">
        <v>2324</v>
      </c>
      <c r="AC485" s="28" t="s">
        <v>1720</v>
      </c>
      <c r="AD485" t="s">
        <v>1645</v>
      </c>
      <c r="AE485">
        <v>4</v>
      </c>
      <c r="AG485" s="10">
        <v>1</v>
      </c>
      <c r="AH485">
        <v>2795</v>
      </c>
    </row>
    <row r="486" spans="28:34" x14ac:dyDescent="0.35">
      <c r="AB486" t="s">
        <v>2325</v>
      </c>
      <c r="AC486" s="28" t="s">
        <v>2090</v>
      </c>
      <c r="AD486" t="s">
        <v>2095</v>
      </c>
      <c r="AE486">
        <v>4</v>
      </c>
      <c r="AG486" s="10">
        <v>1</v>
      </c>
      <c r="AH486">
        <v>2795</v>
      </c>
    </row>
    <row r="487" spans="28:34" x14ac:dyDescent="0.35">
      <c r="AB487" t="s">
        <v>2326</v>
      </c>
      <c r="AC487" s="28" t="s">
        <v>2090</v>
      </c>
      <c r="AD487" t="s">
        <v>2102</v>
      </c>
      <c r="AE487">
        <v>4</v>
      </c>
      <c r="AG487" s="10">
        <v>1</v>
      </c>
      <c r="AH487">
        <v>2795</v>
      </c>
    </row>
    <row r="488" spans="28:34" x14ac:dyDescent="0.35">
      <c r="AB488" t="s">
        <v>2343</v>
      </c>
      <c r="AC488" s="28" t="s">
        <v>834</v>
      </c>
      <c r="AD488" t="s">
        <v>1061</v>
      </c>
      <c r="AE488">
        <v>4</v>
      </c>
      <c r="AG488" s="10">
        <v>1</v>
      </c>
      <c r="AH488">
        <v>2795</v>
      </c>
    </row>
    <row r="489" spans="28:34" x14ac:dyDescent="0.35">
      <c r="AB489" t="s">
        <v>565</v>
      </c>
      <c r="AC489" s="28" t="s">
        <v>829</v>
      </c>
      <c r="AD489" t="s">
        <v>1051</v>
      </c>
      <c r="AE489">
        <v>4</v>
      </c>
      <c r="AG489" s="10">
        <v>1</v>
      </c>
      <c r="AH489">
        <v>2762</v>
      </c>
    </row>
    <row r="490" spans="28:34" x14ac:dyDescent="0.35">
      <c r="AB490" t="s">
        <v>566</v>
      </c>
      <c r="AC490" s="28" t="s">
        <v>830</v>
      </c>
      <c r="AD490" t="s">
        <v>1073</v>
      </c>
      <c r="AE490">
        <v>4</v>
      </c>
      <c r="AG490" s="10">
        <v>1</v>
      </c>
      <c r="AH490">
        <v>2762</v>
      </c>
    </row>
    <row r="491" spans="28:34" x14ac:dyDescent="0.35">
      <c r="AB491" t="s">
        <v>567</v>
      </c>
      <c r="AC491" s="28" t="s">
        <v>2487</v>
      </c>
      <c r="AD491" t="s">
        <v>2346</v>
      </c>
      <c r="AE491">
        <v>4</v>
      </c>
      <c r="AG491" s="10">
        <v>1</v>
      </c>
      <c r="AH491">
        <v>2762</v>
      </c>
    </row>
    <row r="492" spans="28:34" x14ac:dyDescent="0.35">
      <c r="AB492" t="s">
        <v>568</v>
      </c>
      <c r="AC492" s="28" t="s">
        <v>1424</v>
      </c>
      <c r="AD492" t="s">
        <v>2347</v>
      </c>
      <c r="AE492">
        <v>4</v>
      </c>
      <c r="AF492" s="18"/>
      <c r="AG492" s="10">
        <v>1</v>
      </c>
      <c r="AH492">
        <v>2762</v>
      </c>
    </row>
    <row r="493" spans="28:34" x14ac:dyDescent="0.35">
      <c r="AB493" t="s">
        <v>2327</v>
      </c>
      <c r="AC493" s="28" t="s">
        <v>1473</v>
      </c>
      <c r="AD493" t="s">
        <v>1635</v>
      </c>
      <c r="AE493">
        <v>4</v>
      </c>
      <c r="AF493" s="18"/>
      <c r="AG493" s="10">
        <v>1</v>
      </c>
      <c r="AH493">
        <v>2762</v>
      </c>
    </row>
    <row r="494" spans="28:34" x14ac:dyDescent="0.35">
      <c r="AB494" t="s">
        <v>2328</v>
      </c>
      <c r="AC494" s="28" t="s">
        <v>1473</v>
      </c>
      <c r="AD494" t="s">
        <v>1627</v>
      </c>
      <c r="AE494">
        <v>4</v>
      </c>
      <c r="AF494" s="18"/>
      <c r="AG494" s="10">
        <v>1</v>
      </c>
      <c r="AH494">
        <v>2762</v>
      </c>
    </row>
    <row r="495" spans="28:34" x14ac:dyDescent="0.35">
      <c r="AB495" t="s">
        <v>2329</v>
      </c>
      <c r="AC495" s="28" t="s">
        <v>1473</v>
      </c>
      <c r="AD495" t="s">
        <v>1628</v>
      </c>
      <c r="AE495">
        <v>4</v>
      </c>
      <c r="AF495" s="18"/>
      <c r="AG495" s="10">
        <v>1</v>
      </c>
      <c r="AH495">
        <v>2762</v>
      </c>
    </row>
    <row r="496" spans="28:34" x14ac:dyDescent="0.35">
      <c r="AB496" t="s">
        <v>2345</v>
      </c>
      <c r="AC496" s="28" t="s">
        <v>821</v>
      </c>
      <c r="AD496" t="s">
        <v>1094</v>
      </c>
      <c r="AE496">
        <v>4</v>
      </c>
      <c r="AF496" s="18"/>
      <c r="AG496" s="10">
        <v>1</v>
      </c>
      <c r="AH496">
        <v>2762</v>
      </c>
    </row>
    <row r="497" spans="28:34" x14ac:dyDescent="0.35">
      <c r="AB497" t="s">
        <v>569</v>
      </c>
      <c r="AC497" s="28" t="s">
        <v>837</v>
      </c>
      <c r="AD497" t="s">
        <v>1117</v>
      </c>
      <c r="AE497">
        <v>4</v>
      </c>
      <c r="AF497" s="18"/>
      <c r="AG497" s="10">
        <v>1</v>
      </c>
      <c r="AH497">
        <v>2795</v>
      </c>
    </row>
    <row r="498" spans="28:34" x14ac:dyDescent="0.35">
      <c r="AB498" t="s">
        <v>570</v>
      </c>
      <c r="AC498" s="28" t="s">
        <v>821</v>
      </c>
      <c r="AD498" t="s">
        <v>1055</v>
      </c>
      <c r="AE498">
        <v>4</v>
      </c>
      <c r="AF498" s="18"/>
      <c r="AG498" s="10">
        <v>1</v>
      </c>
      <c r="AH498">
        <v>2795</v>
      </c>
    </row>
    <row r="499" spans="28:34" x14ac:dyDescent="0.35">
      <c r="AB499" t="s">
        <v>571</v>
      </c>
      <c r="AC499" s="28" t="s">
        <v>824</v>
      </c>
      <c r="AD499" t="s">
        <v>1132</v>
      </c>
      <c r="AE499">
        <v>4</v>
      </c>
      <c r="AF499" s="18"/>
      <c r="AG499" s="10">
        <v>1</v>
      </c>
      <c r="AH499">
        <v>2795</v>
      </c>
    </row>
    <row r="500" spans="28:34" x14ac:dyDescent="0.35">
      <c r="AB500" t="s">
        <v>572</v>
      </c>
      <c r="AC500" s="28" t="s">
        <v>829</v>
      </c>
      <c r="AD500" t="s">
        <v>1070</v>
      </c>
      <c r="AE500">
        <v>4</v>
      </c>
      <c r="AF500" s="18"/>
      <c r="AG500" s="10">
        <v>1</v>
      </c>
      <c r="AH500">
        <v>2795</v>
      </c>
    </row>
    <row r="501" spans="28:34" x14ac:dyDescent="0.35">
      <c r="AB501" t="s">
        <v>2330</v>
      </c>
      <c r="AC501" s="28" t="s">
        <v>2486</v>
      </c>
      <c r="AD501" s="108" t="s">
        <v>2350</v>
      </c>
      <c r="AE501">
        <v>4</v>
      </c>
      <c r="AF501" s="18"/>
      <c r="AG501" s="10">
        <v>1</v>
      </c>
      <c r="AH501">
        <v>2795</v>
      </c>
    </row>
    <row r="502" spans="28:34" x14ac:dyDescent="0.35">
      <c r="AB502" t="s">
        <v>2331</v>
      </c>
      <c r="AC502" s="28" t="s">
        <v>918</v>
      </c>
      <c r="AD502" t="s">
        <v>1106</v>
      </c>
      <c r="AE502">
        <v>4</v>
      </c>
      <c r="AG502" s="10">
        <v>1</v>
      </c>
      <c r="AH502">
        <v>2795</v>
      </c>
    </row>
    <row r="503" spans="28:34" x14ac:dyDescent="0.35">
      <c r="AB503" t="s">
        <v>2332</v>
      </c>
      <c r="AC503" s="28" t="s">
        <v>820</v>
      </c>
      <c r="AD503" t="s">
        <v>1113</v>
      </c>
      <c r="AE503">
        <v>4</v>
      </c>
      <c r="AG503" s="10">
        <v>1</v>
      </c>
      <c r="AH503">
        <v>2795</v>
      </c>
    </row>
    <row r="504" spans="28:34" x14ac:dyDescent="0.35">
      <c r="AB504" t="s">
        <v>2348</v>
      </c>
      <c r="AC504" s="28" t="s">
        <v>832</v>
      </c>
      <c r="AD504" t="s">
        <v>2104</v>
      </c>
      <c r="AE504">
        <v>4</v>
      </c>
      <c r="AG504" s="10">
        <v>1</v>
      </c>
      <c r="AH504">
        <v>2795</v>
      </c>
    </row>
    <row r="505" spans="28:34" x14ac:dyDescent="0.35">
      <c r="AB505" t="s">
        <v>2349</v>
      </c>
      <c r="AC505" s="28" t="s">
        <v>1424</v>
      </c>
      <c r="AD505" t="s">
        <v>2351</v>
      </c>
      <c r="AE505">
        <v>4</v>
      </c>
      <c r="AG505" s="10">
        <v>1</v>
      </c>
      <c r="AH505">
        <v>2795</v>
      </c>
    </row>
  </sheetData>
  <conditionalFormatting sqref="AA28:AD163 AA165:AD447 AA164 AC164:AD164">
    <cfRule type="expression" dxfId="53" priority="17">
      <formula>MOD(ROW(),4)=2</formula>
    </cfRule>
  </conditionalFormatting>
  <conditionalFormatting sqref="AF224:AF251 AE252:AF333 AE28:AF223 AE335:AF447">
    <cfRule type="expression" dxfId="52" priority="15">
      <formula>MOD(ROW(),4)=1</formula>
    </cfRule>
    <cfRule type="expression" dxfId="51" priority="16">
      <formula>MOD(ROW(),4)=2</formula>
    </cfRule>
  </conditionalFormatting>
  <conditionalFormatting sqref="AE252:AE279">
    <cfRule type="expression" dxfId="50" priority="13">
      <formula>MOD(ROW(),4)=1</formula>
    </cfRule>
    <cfRule type="expression" dxfId="49" priority="14">
      <formula>MOD(ROW(),4)=2</formula>
    </cfRule>
  </conditionalFormatting>
  <conditionalFormatting sqref="AG28:AH111 AG112:AG395 AH112:AH120 AH124:AH395 AG396:AH447">
    <cfRule type="expression" dxfId="48" priority="11">
      <formula>MOD(ROW(),4)=1</formula>
    </cfRule>
    <cfRule type="expression" dxfId="47" priority="12">
      <formula>MOD(ROW(),4)=2</formula>
    </cfRule>
  </conditionalFormatting>
  <conditionalFormatting sqref="AE224:AE251">
    <cfRule type="expression" dxfId="46" priority="7">
      <formula>MOD(ROW(),4)=1</formula>
    </cfRule>
    <cfRule type="expression" dxfId="45" priority="8">
      <formula>MOD(ROW(),4)=2</formula>
    </cfRule>
  </conditionalFormatting>
  <conditionalFormatting sqref="AE224:AE251">
    <cfRule type="expression" dxfId="44" priority="9">
      <formula>MOD(ROW(),4)=1</formula>
    </cfRule>
    <cfRule type="expression" dxfId="43" priority="10">
      <formula>MOD(ROW(),4)=2</formula>
    </cfRule>
  </conditionalFormatting>
  <conditionalFormatting sqref="AH121">
    <cfRule type="expression" dxfId="42" priority="5">
      <formula>MOD(ROW(),4)=1</formula>
    </cfRule>
    <cfRule type="expression" dxfId="41" priority="6">
      <formula>MOD(ROW(),4)=2</formula>
    </cfRule>
  </conditionalFormatting>
  <conditionalFormatting sqref="AH122">
    <cfRule type="expression" dxfId="40" priority="3">
      <formula>MOD(ROW(),4)=1</formula>
    </cfRule>
    <cfRule type="expression" dxfId="39" priority="4">
      <formula>MOD(ROW(),4)=2</formula>
    </cfRule>
  </conditionalFormatting>
  <conditionalFormatting sqref="AH123">
    <cfRule type="expression" dxfId="38" priority="1">
      <formula>MOD(ROW(),4)=1</formula>
    </cfRule>
    <cfRule type="expression" dxfId="37" priority="2">
      <formula>MOD(ROW(),4)=2</formula>
    </cfRule>
  </conditionalFormatting>
  <pageMargins left="0.7" right="0.7" top="0.75" bottom="0.75" header="0.3" footer="0.3"/>
  <tableParts count="2">
    <tablePart r:id="rId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C38C-00C8-4F6B-A148-BAB1EEA76F1D}">
  <dimension ref="A1:AI501"/>
  <sheetViews>
    <sheetView topLeftCell="I1" zoomScale="51" workbookViewId="0">
      <selection activeCell="B17" sqref="B17"/>
    </sheetView>
  </sheetViews>
  <sheetFormatPr defaultRowHeight="14.5" x14ac:dyDescent="0.35"/>
  <cols>
    <col min="1" max="1" width="2" bestFit="1" customWidth="1"/>
    <col min="2" max="5" width="20.7265625" customWidth="1"/>
    <col min="7" max="10" width="20.7265625" customWidth="1"/>
    <col min="12" max="15" width="20.7265625" customWidth="1"/>
    <col min="17" max="20" width="20.7265625" customWidth="1"/>
    <col min="21" max="21" width="9.1796875" customWidth="1"/>
    <col min="22" max="25" width="20.7265625" customWidth="1"/>
    <col min="28" max="28" width="10.54296875" customWidth="1"/>
    <col min="31" max="31" width="10.26953125" customWidth="1"/>
    <col min="32" max="32" width="19.54296875" customWidth="1"/>
    <col min="33" max="33" width="22.453125" customWidth="1"/>
    <col min="34" max="34" width="19" customWidth="1"/>
  </cols>
  <sheetData>
    <row r="1" spans="1:26" ht="20.149999999999999" customHeight="1"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row>
    <row r="2" spans="1:26" ht="20.149999999999999" customHeight="1"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row>
    <row r="3" spans="1:26" ht="20.149999999999999" customHeight="1" x14ac:dyDescent="0.35">
      <c r="A3" s="40"/>
      <c r="B3" s="56" t="s">
        <v>2123</v>
      </c>
      <c r="C3" s="56" t="s">
        <v>2124</v>
      </c>
      <c r="D3" s="56" t="s">
        <v>1480</v>
      </c>
      <c r="E3" s="56" t="s">
        <v>1480</v>
      </c>
      <c r="F3" s="40"/>
      <c r="G3" s="56" t="s">
        <v>1480</v>
      </c>
      <c r="H3" s="56" t="s">
        <v>2125</v>
      </c>
      <c r="I3" s="56" t="s">
        <v>2126</v>
      </c>
      <c r="J3" s="56" t="s">
        <v>2127</v>
      </c>
      <c r="L3" s="56" t="s">
        <v>2128</v>
      </c>
      <c r="M3" s="56" t="s">
        <v>2129</v>
      </c>
      <c r="N3" s="56" t="s">
        <v>1480</v>
      </c>
      <c r="O3" s="56" t="s">
        <v>1480</v>
      </c>
      <c r="Q3" s="56" t="s">
        <v>1480</v>
      </c>
      <c r="R3" s="56" t="s">
        <v>1480</v>
      </c>
      <c r="S3" s="56" t="s">
        <v>1962</v>
      </c>
      <c r="T3" s="56" t="s">
        <v>2130</v>
      </c>
      <c r="V3" s="56" t="s">
        <v>1480</v>
      </c>
      <c r="W3" s="56" t="s">
        <v>1480</v>
      </c>
      <c r="X3" s="56" t="s">
        <v>1480</v>
      </c>
      <c r="Y3" s="56" t="s">
        <v>1480</v>
      </c>
      <c r="Z3" s="18">
        <v>7</v>
      </c>
    </row>
    <row r="4" spans="1:26" ht="20.149999999999999" customHeight="1" x14ac:dyDescent="0.35">
      <c r="A4" s="40"/>
      <c r="B4" s="56" t="s">
        <v>2131</v>
      </c>
      <c r="C4" s="56" t="s">
        <v>1480</v>
      </c>
      <c r="D4" s="56" t="s">
        <v>1480</v>
      </c>
      <c r="E4" s="56" t="s">
        <v>1480</v>
      </c>
      <c r="F4" s="40"/>
      <c r="G4" s="56" t="s">
        <v>1480</v>
      </c>
      <c r="H4" s="56" t="s">
        <v>1480</v>
      </c>
      <c r="I4" s="56" t="s">
        <v>2132</v>
      </c>
      <c r="J4" s="56" t="s">
        <v>2133</v>
      </c>
      <c r="L4" s="56" t="s">
        <v>2134</v>
      </c>
      <c r="M4" s="56" t="s">
        <v>2135</v>
      </c>
      <c r="N4" s="56" t="s">
        <v>1480</v>
      </c>
      <c r="O4" s="56" t="s">
        <v>1480</v>
      </c>
      <c r="Q4" s="56" t="s">
        <v>1480</v>
      </c>
      <c r="R4" s="56" t="s">
        <v>1480</v>
      </c>
      <c r="S4" s="56" t="s">
        <v>2136</v>
      </c>
      <c r="T4" s="56" t="s">
        <v>2137</v>
      </c>
      <c r="V4" s="56" t="s">
        <v>1480</v>
      </c>
      <c r="W4" s="56" t="s">
        <v>1480</v>
      </c>
      <c r="X4" s="56" t="s">
        <v>1480</v>
      </c>
      <c r="Y4" s="56" t="s">
        <v>1480</v>
      </c>
      <c r="Z4" s="18">
        <v>6</v>
      </c>
    </row>
    <row r="5" spans="1:26" ht="20.149999999999999" customHeight="1" x14ac:dyDescent="0.35">
      <c r="A5" s="40"/>
      <c r="B5" s="56" t="s">
        <v>2138</v>
      </c>
      <c r="C5" s="56" t="s">
        <v>2139</v>
      </c>
      <c r="D5" s="56" t="s">
        <v>1480</v>
      </c>
      <c r="E5" s="56" t="s">
        <v>1480</v>
      </c>
      <c r="F5" s="40"/>
      <c r="G5" s="56" t="s">
        <v>1480</v>
      </c>
      <c r="H5" s="56" t="s">
        <v>1845</v>
      </c>
      <c r="I5" s="56" t="s">
        <v>1843</v>
      </c>
      <c r="J5" s="56" t="s">
        <v>2025</v>
      </c>
      <c r="L5" s="56" t="s">
        <v>2140</v>
      </c>
      <c r="M5" s="56" t="s">
        <v>2141</v>
      </c>
      <c r="N5" s="56" t="s">
        <v>2142</v>
      </c>
      <c r="O5" s="56" t="s">
        <v>1480</v>
      </c>
      <c r="Q5" s="56" t="s">
        <v>1480</v>
      </c>
      <c r="R5" s="56" t="s">
        <v>1480</v>
      </c>
      <c r="S5" s="56" t="s">
        <v>1480</v>
      </c>
      <c r="T5" s="56" t="s">
        <v>2143</v>
      </c>
      <c r="V5" s="56" t="s">
        <v>1480</v>
      </c>
      <c r="W5" s="56" t="s">
        <v>1480</v>
      </c>
      <c r="X5" s="56" t="s">
        <v>1480</v>
      </c>
      <c r="Y5" s="56" t="s">
        <v>1480</v>
      </c>
      <c r="Z5" s="18">
        <v>5</v>
      </c>
    </row>
    <row r="6" spans="1:26" ht="20.149999999999999" customHeight="1" x14ac:dyDescent="0.35">
      <c r="A6" s="40">
        <v>1</v>
      </c>
      <c r="B6" s="56" t="s">
        <v>2144</v>
      </c>
      <c r="C6" s="56" t="s">
        <v>2145</v>
      </c>
      <c r="D6" s="56" t="s">
        <v>2146</v>
      </c>
      <c r="E6" s="56" t="s">
        <v>1480</v>
      </c>
      <c r="F6" s="40"/>
      <c r="G6" s="56" t="s">
        <v>1480</v>
      </c>
      <c r="H6" s="56" t="s">
        <v>1480</v>
      </c>
      <c r="I6" s="56" t="s">
        <v>2147</v>
      </c>
      <c r="J6" s="56" t="s">
        <v>2148</v>
      </c>
      <c r="L6" s="56" t="s">
        <v>2149</v>
      </c>
      <c r="M6" s="56" t="s">
        <v>2150</v>
      </c>
      <c r="N6" s="56" t="s">
        <v>2151</v>
      </c>
      <c r="O6" s="56" t="s">
        <v>1480</v>
      </c>
      <c r="Q6" s="56" t="s">
        <v>1480</v>
      </c>
      <c r="R6" s="56" t="s">
        <v>2152</v>
      </c>
      <c r="S6" s="56" t="s">
        <v>2153</v>
      </c>
      <c r="T6" s="56" t="s">
        <v>2154</v>
      </c>
      <c r="V6" s="56" t="s">
        <v>1480</v>
      </c>
      <c r="W6" s="56" t="s">
        <v>1480</v>
      </c>
      <c r="X6" s="56" t="s">
        <v>1480</v>
      </c>
      <c r="Y6" s="56" t="s">
        <v>1480</v>
      </c>
      <c r="Z6" s="18">
        <v>4</v>
      </c>
    </row>
    <row r="7" spans="1:26" ht="20.149999999999999" customHeight="1" x14ac:dyDescent="0.35">
      <c r="A7" s="40"/>
      <c r="B7" s="56" t="s">
        <v>2155</v>
      </c>
      <c r="C7" s="56" t="s">
        <v>2156</v>
      </c>
      <c r="D7" s="56" t="s">
        <v>1480</v>
      </c>
      <c r="E7" s="56" t="s">
        <v>1480</v>
      </c>
      <c r="F7" s="40"/>
      <c r="G7" s="56" t="s">
        <v>1480</v>
      </c>
      <c r="H7" s="56" t="s">
        <v>2157</v>
      </c>
      <c r="I7" s="56" t="s">
        <v>2158</v>
      </c>
      <c r="J7" s="56" t="s">
        <v>2159</v>
      </c>
      <c r="L7" s="56" t="s">
        <v>2160</v>
      </c>
      <c r="M7" s="56" t="s">
        <v>1981</v>
      </c>
      <c r="N7" s="56" t="s">
        <v>2161</v>
      </c>
      <c r="O7" s="56" t="s">
        <v>1480</v>
      </c>
      <c r="Q7" s="56" t="s">
        <v>1480</v>
      </c>
      <c r="R7" s="56" t="s">
        <v>1480</v>
      </c>
      <c r="S7" s="56" t="s">
        <v>2162</v>
      </c>
      <c r="T7" s="56" t="s">
        <v>2163</v>
      </c>
      <c r="V7" s="56" t="s">
        <v>1480</v>
      </c>
      <c r="W7" s="56" t="s">
        <v>1480</v>
      </c>
      <c r="X7" s="56" t="s">
        <v>1480</v>
      </c>
      <c r="Y7" s="56" t="s">
        <v>1480</v>
      </c>
      <c r="Z7" s="18">
        <v>3</v>
      </c>
    </row>
    <row r="8" spans="1:26" ht="20.149999999999999" customHeight="1" x14ac:dyDescent="0.35">
      <c r="A8" s="40"/>
      <c r="B8" s="56" t="s">
        <v>2164</v>
      </c>
      <c r="C8" s="56" t="s">
        <v>2165</v>
      </c>
      <c r="D8" s="56" t="s">
        <v>2166</v>
      </c>
      <c r="E8" s="56" t="s">
        <v>1480</v>
      </c>
      <c r="F8" s="40"/>
      <c r="G8" s="56" t="s">
        <v>1480</v>
      </c>
      <c r="H8" s="56" t="s">
        <v>2167</v>
      </c>
      <c r="I8" s="56" t="s">
        <v>2168</v>
      </c>
      <c r="J8" s="56" t="s">
        <v>2169</v>
      </c>
      <c r="L8" s="56" t="s">
        <v>2170</v>
      </c>
      <c r="M8" s="56" t="s">
        <v>2171</v>
      </c>
      <c r="N8" s="56" t="s">
        <v>1480</v>
      </c>
      <c r="O8" s="56" t="s">
        <v>1480</v>
      </c>
      <c r="Q8" s="56" t="s">
        <v>2172</v>
      </c>
      <c r="R8" s="56" t="s">
        <v>2172</v>
      </c>
      <c r="S8" s="56" t="s">
        <v>2172</v>
      </c>
      <c r="T8" s="56" t="s">
        <v>2172</v>
      </c>
      <c r="V8" s="56" t="s">
        <v>1480</v>
      </c>
      <c r="W8" s="56" t="s">
        <v>1480</v>
      </c>
      <c r="X8" s="56" t="s">
        <v>1480</v>
      </c>
      <c r="Y8" s="56" t="s">
        <v>1480</v>
      </c>
      <c r="Z8" s="18">
        <v>2</v>
      </c>
    </row>
    <row r="9" spans="1:26" ht="20.149999999999999" customHeight="1" x14ac:dyDescent="0.35">
      <c r="A9" s="40"/>
      <c r="B9" s="56" t="s">
        <v>2173</v>
      </c>
      <c r="C9" s="56" t="s">
        <v>2174</v>
      </c>
      <c r="D9" s="56" t="s">
        <v>2175</v>
      </c>
      <c r="E9" s="56" t="s">
        <v>1480</v>
      </c>
      <c r="F9" s="40"/>
      <c r="G9" s="56" t="s">
        <v>1480</v>
      </c>
      <c r="H9" s="56" t="s">
        <v>1480</v>
      </c>
      <c r="I9" s="56" t="s">
        <v>2176</v>
      </c>
      <c r="J9" s="56" t="s">
        <v>2177</v>
      </c>
      <c r="L9" s="56" t="s">
        <v>2178</v>
      </c>
      <c r="M9" s="56" t="s">
        <v>2179</v>
      </c>
      <c r="N9" s="56" t="s">
        <v>1480</v>
      </c>
      <c r="O9" s="56" t="s">
        <v>1480</v>
      </c>
      <c r="Q9" s="56" t="s">
        <v>2172</v>
      </c>
      <c r="R9" s="56" t="s">
        <v>2172</v>
      </c>
      <c r="S9" s="56" t="s">
        <v>2172</v>
      </c>
      <c r="T9" s="56" t="s">
        <v>2172</v>
      </c>
      <c r="V9" s="56" t="s">
        <v>1480</v>
      </c>
      <c r="W9" s="56" t="s">
        <v>1480</v>
      </c>
      <c r="X9" s="56" t="s">
        <v>1480</v>
      </c>
      <c r="Y9" s="56" t="s">
        <v>1480</v>
      </c>
      <c r="Z9" s="18">
        <v>1</v>
      </c>
    </row>
    <row r="10" spans="1:26" ht="20.149999999999999" customHeight="1" x14ac:dyDescent="0.35"/>
    <row r="11" spans="1:26" ht="20.149999999999999" customHeight="1" x14ac:dyDescent="0.35">
      <c r="A11" s="40"/>
      <c r="B11" s="56" t="s">
        <v>2180</v>
      </c>
      <c r="C11" s="56" t="s">
        <v>2180</v>
      </c>
      <c r="D11" s="56" t="s">
        <v>2180</v>
      </c>
      <c r="E11" s="56" t="s">
        <v>2180</v>
      </c>
      <c r="F11" s="40"/>
      <c r="G11" s="56" t="s">
        <v>1480</v>
      </c>
      <c r="H11" s="56" t="s">
        <v>2180</v>
      </c>
      <c r="I11" s="56" t="s">
        <v>2181</v>
      </c>
      <c r="J11" s="56" t="s">
        <v>2182</v>
      </c>
      <c r="L11" s="56" t="s">
        <v>1480</v>
      </c>
      <c r="M11" s="56" t="s">
        <v>1480</v>
      </c>
      <c r="N11" s="56" t="s">
        <v>1480</v>
      </c>
      <c r="O11" s="56" t="s">
        <v>1480</v>
      </c>
      <c r="Q11" s="56" t="s">
        <v>1480</v>
      </c>
      <c r="R11" s="56" t="s">
        <v>1480</v>
      </c>
      <c r="S11" s="56" t="s">
        <v>2183</v>
      </c>
      <c r="T11" s="56" t="s">
        <v>2184</v>
      </c>
      <c r="V11" s="56" t="s">
        <v>1480</v>
      </c>
      <c r="W11" s="56" t="s">
        <v>1480</v>
      </c>
      <c r="X11" s="56" t="s">
        <v>1480</v>
      </c>
      <c r="Y11" s="56" t="s">
        <v>1480</v>
      </c>
      <c r="Z11" s="18">
        <v>7</v>
      </c>
    </row>
    <row r="12" spans="1:26" ht="20.149999999999999" customHeight="1" x14ac:dyDescent="0.35">
      <c r="A12" s="40"/>
      <c r="B12" s="56" t="s">
        <v>2180</v>
      </c>
      <c r="C12" s="56" t="s">
        <v>2180</v>
      </c>
      <c r="D12" s="56" t="s">
        <v>2180</v>
      </c>
      <c r="E12" s="56" t="s">
        <v>2180</v>
      </c>
      <c r="F12" s="40"/>
      <c r="G12" s="56" t="s">
        <v>1480</v>
      </c>
      <c r="H12" s="56" t="s">
        <v>1480</v>
      </c>
      <c r="I12" s="56" t="s">
        <v>2185</v>
      </c>
      <c r="J12" s="56" t="s">
        <v>2186</v>
      </c>
      <c r="L12" s="56" t="s">
        <v>1480</v>
      </c>
      <c r="M12" s="56" t="s">
        <v>1480</v>
      </c>
      <c r="N12" s="56" t="s">
        <v>1480</v>
      </c>
      <c r="O12" s="56" t="s">
        <v>1480</v>
      </c>
      <c r="Q12" s="56" t="s">
        <v>1480</v>
      </c>
      <c r="R12" s="56" t="s">
        <v>1480</v>
      </c>
      <c r="S12" s="56" t="s">
        <v>2187</v>
      </c>
      <c r="T12" s="56" t="s">
        <v>2188</v>
      </c>
      <c r="V12" s="56" t="s">
        <v>1480</v>
      </c>
      <c r="W12" s="56" t="s">
        <v>1480</v>
      </c>
      <c r="X12" s="56" t="s">
        <v>1480</v>
      </c>
      <c r="Y12" s="56" t="s">
        <v>1480</v>
      </c>
      <c r="Z12" s="18">
        <v>6</v>
      </c>
    </row>
    <row r="13" spans="1:26" ht="20.149999999999999" customHeight="1" x14ac:dyDescent="0.35">
      <c r="A13" s="40"/>
      <c r="B13" s="56" t="s">
        <v>2180</v>
      </c>
      <c r="C13" s="56" t="s">
        <v>2180</v>
      </c>
      <c r="D13" s="56" t="s">
        <v>2180</v>
      </c>
      <c r="E13" s="56" t="s">
        <v>2180</v>
      </c>
      <c r="F13" s="40"/>
      <c r="G13" s="56" t="s">
        <v>1480</v>
      </c>
      <c r="H13" s="56" t="s">
        <v>2189</v>
      </c>
      <c r="I13" s="56" t="s">
        <v>2190</v>
      </c>
      <c r="J13" s="56" t="s">
        <v>2191</v>
      </c>
      <c r="L13" s="56" t="s">
        <v>1480</v>
      </c>
      <c r="M13" s="56" t="s">
        <v>1480</v>
      </c>
      <c r="N13" s="56" t="s">
        <v>1480</v>
      </c>
      <c r="O13" s="56" t="s">
        <v>1480</v>
      </c>
      <c r="Q13" s="56" t="s">
        <v>1480</v>
      </c>
      <c r="R13" s="56" t="s">
        <v>1480</v>
      </c>
      <c r="S13" s="56" t="s">
        <v>2192</v>
      </c>
      <c r="T13" s="56" t="s">
        <v>2193</v>
      </c>
      <c r="V13" s="56" t="s">
        <v>1480</v>
      </c>
      <c r="W13" s="56" t="s">
        <v>1480</v>
      </c>
      <c r="X13" s="56" t="s">
        <v>1480</v>
      </c>
      <c r="Y13" s="56" t="s">
        <v>1480</v>
      </c>
      <c r="Z13" s="18">
        <v>5</v>
      </c>
    </row>
    <row r="14" spans="1:26" ht="20.149999999999999" customHeight="1" x14ac:dyDescent="0.35">
      <c r="A14" s="40">
        <v>2</v>
      </c>
      <c r="B14" s="56" t="s">
        <v>2180</v>
      </c>
      <c r="C14" s="56" t="s">
        <v>2180</v>
      </c>
      <c r="D14" s="56" t="s">
        <v>2180</v>
      </c>
      <c r="E14" s="56" t="s">
        <v>2180</v>
      </c>
      <c r="F14" s="40"/>
      <c r="G14" s="56" t="s">
        <v>2194</v>
      </c>
      <c r="H14" s="56" t="s">
        <v>2195</v>
      </c>
      <c r="I14" s="56" t="s">
        <v>2196</v>
      </c>
      <c r="J14" s="56" t="s">
        <v>2197</v>
      </c>
      <c r="L14" s="56" t="s">
        <v>1480</v>
      </c>
      <c r="M14" s="56" t="s">
        <v>1480</v>
      </c>
      <c r="N14" s="56" t="s">
        <v>1480</v>
      </c>
      <c r="O14" s="56" t="s">
        <v>1480</v>
      </c>
      <c r="Q14" s="56" t="s">
        <v>1480</v>
      </c>
      <c r="R14" s="56" t="s">
        <v>2198</v>
      </c>
      <c r="S14" s="56" t="s">
        <v>2199</v>
      </c>
      <c r="T14" s="56" t="s">
        <v>2200</v>
      </c>
      <c r="V14" s="56" t="s">
        <v>1480</v>
      </c>
      <c r="W14" s="56" t="s">
        <v>1480</v>
      </c>
      <c r="X14" s="56" t="s">
        <v>1480</v>
      </c>
      <c r="Y14" s="56" t="s">
        <v>1480</v>
      </c>
      <c r="Z14" s="18">
        <v>4</v>
      </c>
    </row>
    <row r="15" spans="1:26" ht="20.149999999999999" customHeight="1" x14ac:dyDescent="0.35">
      <c r="A15" s="40"/>
      <c r="B15" s="56" t="s">
        <v>2180</v>
      </c>
      <c r="C15" s="56" t="s">
        <v>2180</v>
      </c>
      <c r="D15" s="56" t="s">
        <v>2180</v>
      </c>
      <c r="E15" s="56" t="s">
        <v>2180</v>
      </c>
      <c r="F15" s="40"/>
      <c r="G15" s="56" t="s">
        <v>1480</v>
      </c>
      <c r="H15" s="56" t="s">
        <v>1480</v>
      </c>
      <c r="I15" s="56" t="s">
        <v>2201</v>
      </c>
      <c r="J15" s="56" t="s">
        <v>2202</v>
      </c>
      <c r="L15" s="56" t="s">
        <v>1480</v>
      </c>
      <c r="M15" s="56" t="s">
        <v>1480</v>
      </c>
      <c r="N15" s="56" t="s">
        <v>1480</v>
      </c>
      <c r="O15" s="56" t="s">
        <v>1480</v>
      </c>
      <c r="Q15" s="56" t="s">
        <v>1480</v>
      </c>
      <c r="R15" s="56" t="s">
        <v>1480</v>
      </c>
      <c r="S15" s="56" t="s">
        <v>1480</v>
      </c>
      <c r="T15" s="56" t="s">
        <v>2203</v>
      </c>
      <c r="V15" s="56" t="s">
        <v>1480</v>
      </c>
      <c r="W15" s="56" t="s">
        <v>1480</v>
      </c>
      <c r="X15" s="56" t="s">
        <v>1480</v>
      </c>
      <c r="Y15" s="56" t="s">
        <v>1480</v>
      </c>
      <c r="Z15" s="18">
        <v>3</v>
      </c>
    </row>
    <row r="16" spans="1:26" ht="20.149999999999999" customHeight="1" x14ac:dyDescent="0.35">
      <c r="A16" s="40"/>
      <c r="B16" s="56" t="s">
        <v>1480</v>
      </c>
      <c r="C16" s="56" t="s">
        <v>2180</v>
      </c>
      <c r="D16" s="56" t="s">
        <v>2180</v>
      </c>
      <c r="E16" s="56" t="s">
        <v>2180</v>
      </c>
      <c r="F16" s="40"/>
      <c r="G16" s="56" t="s">
        <v>1480</v>
      </c>
      <c r="H16" s="56" t="s">
        <v>2204</v>
      </c>
      <c r="I16" s="56" t="s">
        <v>2205</v>
      </c>
      <c r="J16" s="56" t="s">
        <v>2206</v>
      </c>
      <c r="L16" s="56" t="s">
        <v>1480</v>
      </c>
      <c r="M16" s="56" t="s">
        <v>1480</v>
      </c>
      <c r="N16" s="56" t="s">
        <v>1480</v>
      </c>
      <c r="O16" s="56" t="s">
        <v>1480</v>
      </c>
      <c r="Q16" s="56" t="s">
        <v>1480</v>
      </c>
      <c r="R16" s="56" t="s">
        <v>1480</v>
      </c>
      <c r="S16" s="56" t="s">
        <v>2207</v>
      </c>
      <c r="T16" s="56" t="s">
        <v>2208</v>
      </c>
      <c r="V16" s="56" t="s">
        <v>1480</v>
      </c>
      <c r="W16" s="56" t="s">
        <v>1480</v>
      </c>
      <c r="X16" s="56" t="s">
        <v>1480</v>
      </c>
      <c r="Y16" s="56" t="s">
        <v>1480</v>
      </c>
      <c r="Z16" s="18">
        <v>2</v>
      </c>
    </row>
    <row r="17" spans="1:34" ht="20.149999999999999" customHeight="1" x14ac:dyDescent="0.35">
      <c r="A17" s="40"/>
      <c r="B17" s="56" t="s">
        <v>2209</v>
      </c>
      <c r="C17" s="56" t="s">
        <v>2210</v>
      </c>
      <c r="D17" s="56" t="s">
        <v>2211</v>
      </c>
      <c r="E17" s="56" t="s">
        <v>2212</v>
      </c>
      <c r="F17" s="40"/>
      <c r="G17" s="56" t="s">
        <v>1480</v>
      </c>
      <c r="H17" s="56" t="s">
        <v>1480</v>
      </c>
      <c r="I17" s="56" t="s">
        <v>2213</v>
      </c>
      <c r="J17" s="56" t="s">
        <v>2214</v>
      </c>
      <c r="L17" s="56" t="s">
        <v>1480</v>
      </c>
      <c r="M17" s="56" t="s">
        <v>1480</v>
      </c>
      <c r="N17" s="56" t="s">
        <v>1480</v>
      </c>
      <c r="O17" s="56" t="s">
        <v>1480</v>
      </c>
      <c r="Q17" s="56" t="s">
        <v>1480</v>
      </c>
      <c r="R17" s="56" t="s">
        <v>1480</v>
      </c>
      <c r="S17" s="56" t="s">
        <v>1480</v>
      </c>
      <c r="T17" s="56" t="s">
        <v>2215</v>
      </c>
      <c r="V17" s="56" t="s">
        <v>1480</v>
      </c>
      <c r="W17" s="56" t="s">
        <v>1480</v>
      </c>
      <c r="X17" s="56" t="s">
        <v>1480</v>
      </c>
      <c r="Y17" s="56" t="s">
        <v>1480</v>
      </c>
      <c r="Z17" s="18">
        <v>1</v>
      </c>
    </row>
    <row r="18" spans="1:34" ht="20.149999999999999" customHeight="1" x14ac:dyDescent="0.35"/>
    <row r="19" spans="1:34" ht="20.149999999999999" customHeight="1" x14ac:dyDescent="0.35">
      <c r="A19" s="40"/>
      <c r="B19" s="56" t="s">
        <v>2180</v>
      </c>
      <c r="C19" s="56" t="s">
        <v>2180</v>
      </c>
      <c r="D19" s="56" t="s">
        <v>2180</v>
      </c>
      <c r="E19" s="56" t="s">
        <v>2180</v>
      </c>
      <c r="F19" s="40"/>
      <c r="G19" s="56" t="s">
        <v>1480</v>
      </c>
      <c r="H19" s="56" t="s">
        <v>2216</v>
      </c>
      <c r="I19" s="56" t="s">
        <v>2217</v>
      </c>
      <c r="J19" s="56" t="s">
        <v>2218</v>
      </c>
      <c r="L19" s="56" t="s">
        <v>2219</v>
      </c>
      <c r="M19" s="56" t="s">
        <v>1480</v>
      </c>
      <c r="N19" s="56" t="s">
        <v>1480</v>
      </c>
      <c r="O19" s="56" t="s">
        <v>1480</v>
      </c>
      <c r="Q19" s="56" t="s">
        <v>1480</v>
      </c>
      <c r="R19" s="56" t="s">
        <v>1480</v>
      </c>
      <c r="S19" s="56" t="s">
        <v>2220</v>
      </c>
      <c r="T19" s="56" t="s">
        <v>2221</v>
      </c>
      <c r="V19" s="56" t="s">
        <v>1480</v>
      </c>
      <c r="W19" s="56" t="s">
        <v>1480</v>
      </c>
      <c r="X19" s="56" t="s">
        <v>1480</v>
      </c>
      <c r="Y19" s="56" t="s">
        <v>1480</v>
      </c>
      <c r="Z19" s="18">
        <v>7</v>
      </c>
    </row>
    <row r="20" spans="1:34" ht="20.149999999999999" customHeight="1" x14ac:dyDescent="0.35">
      <c r="A20" s="40"/>
      <c r="B20" s="56" t="s">
        <v>2180</v>
      </c>
      <c r="C20" s="56" t="s">
        <v>2180</v>
      </c>
      <c r="D20" s="56" t="s">
        <v>2180</v>
      </c>
      <c r="E20" s="56" t="s">
        <v>2180</v>
      </c>
      <c r="F20" s="40"/>
      <c r="G20" s="56" t="s">
        <v>1480</v>
      </c>
      <c r="H20" s="56" t="s">
        <v>2222</v>
      </c>
      <c r="I20" s="56" t="s">
        <v>2223</v>
      </c>
      <c r="J20" s="56" t="s">
        <v>2224</v>
      </c>
      <c r="L20" s="56" t="s">
        <v>2225</v>
      </c>
      <c r="M20" s="56" t="s">
        <v>1480</v>
      </c>
      <c r="N20" s="56" t="s">
        <v>1480</v>
      </c>
      <c r="O20" s="56" t="s">
        <v>1480</v>
      </c>
      <c r="Q20" s="56" t="s">
        <v>1480</v>
      </c>
      <c r="R20" s="56" t="s">
        <v>1480</v>
      </c>
      <c r="S20" s="56" t="s">
        <v>2226</v>
      </c>
      <c r="T20" s="56" t="s">
        <v>2227</v>
      </c>
      <c r="V20" s="56" t="s">
        <v>1480</v>
      </c>
      <c r="W20" s="56" t="s">
        <v>1480</v>
      </c>
      <c r="X20" s="56" t="s">
        <v>1480</v>
      </c>
      <c r="Y20" s="56" t="s">
        <v>1480</v>
      </c>
      <c r="Z20" s="18">
        <v>6</v>
      </c>
    </row>
    <row r="21" spans="1:34" ht="20.149999999999999" customHeight="1" x14ac:dyDescent="0.35">
      <c r="A21" s="40"/>
      <c r="B21" s="56" t="s">
        <v>2180</v>
      </c>
      <c r="C21" s="56" t="s">
        <v>2180</v>
      </c>
      <c r="D21" s="56" t="s">
        <v>2180</v>
      </c>
      <c r="E21" s="56" t="s">
        <v>2180</v>
      </c>
      <c r="F21" s="40"/>
      <c r="G21" s="56" t="s">
        <v>1480</v>
      </c>
      <c r="H21" s="56" t="s">
        <v>2228</v>
      </c>
      <c r="I21" s="56" t="s">
        <v>2229</v>
      </c>
      <c r="J21" s="56" t="s">
        <v>2230</v>
      </c>
      <c r="L21" s="56" t="s">
        <v>2231</v>
      </c>
      <c r="M21" s="56" t="s">
        <v>2232</v>
      </c>
      <c r="N21" s="56" t="s">
        <v>1480</v>
      </c>
      <c r="O21" s="56" t="s">
        <v>1480</v>
      </c>
      <c r="Q21" s="56" t="s">
        <v>1480</v>
      </c>
      <c r="R21" s="56" t="s">
        <v>1480</v>
      </c>
      <c r="S21" s="56" t="s">
        <v>1480</v>
      </c>
      <c r="T21" s="56" t="s">
        <v>2233</v>
      </c>
      <c r="V21" s="56" t="s">
        <v>1480</v>
      </c>
      <c r="W21" s="56" t="s">
        <v>1480</v>
      </c>
      <c r="X21" s="56" t="s">
        <v>1480</v>
      </c>
      <c r="Y21" s="56" t="s">
        <v>1480</v>
      </c>
      <c r="Z21" s="18">
        <v>5</v>
      </c>
    </row>
    <row r="22" spans="1:34" ht="20.149999999999999" customHeight="1" x14ac:dyDescent="0.35">
      <c r="A22" s="40">
        <v>3</v>
      </c>
      <c r="B22" s="56" t="s">
        <v>2180</v>
      </c>
      <c r="C22" s="56" t="s">
        <v>2180</v>
      </c>
      <c r="D22" s="56" t="s">
        <v>2180</v>
      </c>
      <c r="E22" s="56" t="s">
        <v>2180</v>
      </c>
      <c r="F22" s="40"/>
      <c r="G22" s="56" t="s">
        <v>1480</v>
      </c>
      <c r="H22" s="56" t="s">
        <v>1480</v>
      </c>
      <c r="I22" s="56" t="s">
        <v>2234</v>
      </c>
      <c r="J22" s="56" t="s">
        <v>2235</v>
      </c>
      <c r="L22" s="56" t="s">
        <v>2236</v>
      </c>
      <c r="M22" s="56" t="s">
        <v>2237</v>
      </c>
      <c r="N22" s="56" t="s">
        <v>1480</v>
      </c>
      <c r="O22" s="56" t="s">
        <v>1480</v>
      </c>
      <c r="Q22" s="56" t="s">
        <v>1480</v>
      </c>
      <c r="R22" s="56" t="s">
        <v>1480</v>
      </c>
      <c r="S22" s="56" t="s">
        <v>1480</v>
      </c>
      <c r="T22" s="56" t="s">
        <v>2238</v>
      </c>
      <c r="V22" s="56" t="s">
        <v>1480</v>
      </c>
      <c r="W22" s="56" t="s">
        <v>1480</v>
      </c>
      <c r="X22" s="56" t="s">
        <v>1480</v>
      </c>
      <c r="Y22" s="56" t="s">
        <v>1480</v>
      </c>
      <c r="Z22" s="18">
        <v>4</v>
      </c>
    </row>
    <row r="23" spans="1:34" ht="20.149999999999999" customHeight="1" x14ac:dyDescent="0.35">
      <c r="A23" s="40"/>
      <c r="B23" s="56" t="s">
        <v>2180</v>
      </c>
      <c r="C23" s="56" t="s">
        <v>2180</v>
      </c>
      <c r="D23" s="56" t="s">
        <v>2180</v>
      </c>
      <c r="E23" s="56" t="s">
        <v>2180</v>
      </c>
      <c r="F23" s="40"/>
      <c r="G23" s="56" t="s">
        <v>1480</v>
      </c>
      <c r="H23" s="56" t="s">
        <v>1480</v>
      </c>
      <c r="I23" s="56" t="s">
        <v>2239</v>
      </c>
      <c r="J23" s="56" t="s">
        <v>2240</v>
      </c>
      <c r="L23" s="56" t="s">
        <v>2241</v>
      </c>
      <c r="M23" s="56" t="s">
        <v>2242</v>
      </c>
      <c r="N23" s="56" t="s">
        <v>1480</v>
      </c>
      <c r="O23" s="56" t="s">
        <v>1480</v>
      </c>
      <c r="Q23" s="56" t="s">
        <v>1480</v>
      </c>
      <c r="R23" s="56" t="s">
        <v>1480</v>
      </c>
      <c r="S23" s="56" t="s">
        <v>2243</v>
      </c>
      <c r="T23" s="56" t="s">
        <v>2244</v>
      </c>
      <c r="V23" s="56" t="s">
        <v>1480</v>
      </c>
      <c r="W23" s="56" t="s">
        <v>1480</v>
      </c>
      <c r="X23" s="56" t="s">
        <v>1480</v>
      </c>
      <c r="Y23" s="56" t="s">
        <v>1480</v>
      </c>
      <c r="Z23" s="18">
        <v>3</v>
      </c>
    </row>
    <row r="24" spans="1:34" ht="20.149999999999999" customHeight="1" x14ac:dyDescent="0.35">
      <c r="A24" s="40"/>
      <c r="B24" s="56" t="s">
        <v>2180</v>
      </c>
      <c r="C24" s="56" t="s">
        <v>2180</v>
      </c>
      <c r="D24" s="56" t="s">
        <v>2180</v>
      </c>
      <c r="E24" s="56" t="s">
        <v>2180</v>
      </c>
      <c r="F24" s="40"/>
      <c r="G24" s="56" t="s">
        <v>1480</v>
      </c>
      <c r="H24" s="56" t="s">
        <v>1480</v>
      </c>
      <c r="I24" s="56" t="s">
        <v>2245</v>
      </c>
      <c r="J24" s="56" t="s">
        <v>2246</v>
      </c>
      <c r="L24" s="56" t="s">
        <v>2247</v>
      </c>
      <c r="M24" s="56" t="s">
        <v>2248</v>
      </c>
      <c r="N24" s="56" t="s">
        <v>1480</v>
      </c>
      <c r="O24" s="56" t="s">
        <v>1480</v>
      </c>
      <c r="Q24" s="56" t="s">
        <v>1480</v>
      </c>
      <c r="R24" s="56" t="s">
        <v>1480</v>
      </c>
      <c r="S24" s="56" t="s">
        <v>2249</v>
      </c>
      <c r="T24" s="56" t="s">
        <v>2250</v>
      </c>
      <c r="V24" s="56" t="s">
        <v>1480</v>
      </c>
      <c r="W24" s="56" t="s">
        <v>1480</v>
      </c>
      <c r="X24" s="56" t="s">
        <v>1480</v>
      </c>
      <c r="Y24" s="56" t="s">
        <v>1480</v>
      </c>
      <c r="Z24" s="18">
        <v>2</v>
      </c>
    </row>
    <row r="25" spans="1:34" ht="20.149999999999999" customHeight="1" x14ac:dyDescent="0.35">
      <c r="A25" s="40"/>
      <c r="B25" s="56" t="s">
        <v>2180</v>
      </c>
      <c r="C25" s="56" t="s">
        <v>2180</v>
      </c>
      <c r="D25" s="56" t="s">
        <v>2180</v>
      </c>
      <c r="E25" s="56" t="s">
        <v>2180</v>
      </c>
      <c r="F25" s="40"/>
      <c r="G25" s="56" t="s">
        <v>1480</v>
      </c>
      <c r="H25" s="56" t="s">
        <v>1480</v>
      </c>
      <c r="I25" s="56" t="s">
        <v>2251</v>
      </c>
      <c r="J25" s="56" t="s">
        <v>2252</v>
      </c>
      <c r="L25" s="56" t="s">
        <v>2253</v>
      </c>
      <c r="M25" s="56" t="s">
        <v>2254</v>
      </c>
      <c r="N25" s="56" t="s">
        <v>2255</v>
      </c>
      <c r="O25" s="56" t="s">
        <v>1480</v>
      </c>
      <c r="Q25" s="56" t="s">
        <v>1480</v>
      </c>
      <c r="R25" s="56" t="s">
        <v>1480</v>
      </c>
      <c r="S25" s="56" t="s">
        <v>1480</v>
      </c>
      <c r="T25" s="56" t="s">
        <v>2256</v>
      </c>
      <c r="V25" s="56" t="s">
        <v>1480</v>
      </c>
      <c r="W25" s="56" t="s">
        <v>1480</v>
      </c>
      <c r="X25" s="56" t="s">
        <v>1480</v>
      </c>
      <c r="Y25" s="56" t="s">
        <v>1480</v>
      </c>
      <c r="Z25" s="18">
        <v>1</v>
      </c>
    </row>
    <row r="26" spans="1:34" x14ac:dyDescent="0.35">
      <c r="A26" s="1"/>
      <c r="B26" s="1"/>
      <c r="C26" s="1"/>
      <c r="D26" s="1"/>
      <c r="E26" s="1"/>
      <c r="F26" s="1"/>
      <c r="G26" s="1"/>
      <c r="H26" s="1"/>
      <c r="I26" s="1"/>
      <c r="J26" s="1"/>
      <c r="L26" s="1"/>
      <c r="M26" s="1"/>
      <c r="N26" s="1"/>
      <c r="O26" s="1"/>
      <c r="Q26" s="1"/>
      <c r="R26" s="1"/>
      <c r="S26" s="1"/>
      <c r="T26" s="1"/>
    </row>
    <row r="27" spans="1:34" x14ac:dyDescent="0.35">
      <c r="AA27" t="s">
        <v>1284</v>
      </c>
      <c r="AB27" t="s">
        <v>194</v>
      </c>
      <c r="AC27" t="s">
        <v>818</v>
      </c>
      <c r="AD27" t="s">
        <v>197</v>
      </c>
      <c r="AE27" t="s">
        <v>195</v>
      </c>
      <c r="AF27" t="s">
        <v>196</v>
      </c>
      <c r="AG27" t="s">
        <v>863</v>
      </c>
      <c r="AH27" t="s">
        <v>838</v>
      </c>
    </row>
    <row r="28" spans="1:34" x14ac:dyDescent="0.35">
      <c r="AA28" t="s">
        <v>1606</v>
      </c>
      <c r="AB28" t="s">
        <v>1175</v>
      </c>
      <c r="AC28" t="s">
        <v>413</v>
      </c>
      <c r="AD28" t="s">
        <v>413</v>
      </c>
      <c r="AE28" t="s">
        <v>413</v>
      </c>
    </row>
    <row r="29" spans="1:34" x14ac:dyDescent="0.35">
      <c r="AA29" t="s">
        <v>1606</v>
      </c>
      <c r="AB29" t="s">
        <v>1176</v>
      </c>
      <c r="AC29" t="s">
        <v>413</v>
      </c>
      <c r="AD29" t="s">
        <v>413</v>
      </c>
      <c r="AE29" t="s">
        <v>413</v>
      </c>
    </row>
    <row r="30" spans="1:34" x14ac:dyDescent="0.35">
      <c r="AA30" t="s">
        <v>1606</v>
      </c>
      <c r="AB30" t="s">
        <v>1177</v>
      </c>
      <c r="AC30" t="s">
        <v>413</v>
      </c>
      <c r="AD30" t="s">
        <v>413</v>
      </c>
      <c r="AE30" t="s">
        <v>413</v>
      </c>
    </row>
    <row r="31" spans="1:34" x14ac:dyDescent="0.35">
      <c r="AA31" t="s">
        <v>1606</v>
      </c>
      <c r="AB31" t="s">
        <v>1178</v>
      </c>
      <c r="AC31" t="s">
        <v>413</v>
      </c>
      <c r="AD31" t="s">
        <v>413</v>
      </c>
      <c r="AE31" t="s">
        <v>413</v>
      </c>
    </row>
    <row r="32" spans="1:34" x14ac:dyDescent="0.35">
      <c r="AA32" t="s">
        <v>1607</v>
      </c>
      <c r="AB32" t="s">
        <v>1179</v>
      </c>
      <c r="AC32" t="s">
        <v>413</v>
      </c>
      <c r="AD32" t="s">
        <v>413</v>
      </c>
      <c r="AE32" t="s">
        <v>413</v>
      </c>
    </row>
    <row r="33" spans="27:31" x14ac:dyDescent="0.35">
      <c r="AA33" t="s">
        <v>1607</v>
      </c>
      <c r="AB33" t="s">
        <v>1180</v>
      </c>
      <c r="AC33" t="s">
        <v>413</v>
      </c>
      <c r="AD33" t="s">
        <v>413</v>
      </c>
      <c r="AE33" t="s">
        <v>413</v>
      </c>
    </row>
    <row r="34" spans="27:31" x14ac:dyDescent="0.35">
      <c r="AA34" t="s">
        <v>1607</v>
      </c>
      <c r="AB34" t="s">
        <v>1181</v>
      </c>
      <c r="AC34" t="s">
        <v>413</v>
      </c>
      <c r="AD34" t="s">
        <v>413</v>
      </c>
      <c r="AE34" t="s">
        <v>413</v>
      </c>
    </row>
    <row r="35" spans="27:31" x14ac:dyDescent="0.35">
      <c r="AA35" t="s">
        <v>1607</v>
      </c>
      <c r="AB35" t="s">
        <v>1182</v>
      </c>
      <c r="AC35" t="s">
        <v>413</v>
      </c>
      <c r="AD35" t="s">
        <v>413</v>
      </c>
      <c r="AE35" t="s">
        <v>413</v>
      </c>
    </row>
    <row r="36" spans="27:31" x14ac:dyDescent="0.35">
      <c r="AA36" t="s">
        <v>1608</v>
      </c>
      <c r="AB36" t="s">
        <v>1183</v>
      </c>
      <c r="AC36" t="s">
        <v>413</v>
      </c>
      <c r="AD36" t="s">
        <v>413</v>
      </c>
      <c r="AE36" t="s">
        <v>413</v>
      </c>
    </row>
    <row r="37" spans="27:31" x14ac:dyDescent="0.35">
      <c r="AA37" t="s">
        <v>1608</v>
      </c>
      <c r="AB37" t="s">
        <v>1184</v>
      </c>
      <c r="AC37" t="s">
        <v>413</v>
      </c>
      <c r="AD37" t="s">
        <v>413</v>
      </c>
      <c r="AE37" t="s">
        <v>413</v>
      </c>
    </row>
    <row r="38" spans="27:31" x14ac:dyDescent="0.35">
      <c r="AA38" t="s">
        <v>1608</v>
      </c>
      <c r="AB38" t="s">
        <v>1185</v>
      </c>
      <c r="AC38" t="s">
        <v>413</v>
      </c>
      <c r="AD38" t="s">
        <v>413</v>
      </c>
      <c r="AE38" t="s">
        <v>413</v>
      </c>
    </row>
    <row r="39" spans="27:31" x14ac:dyDescent="0.35">
      <c r="AA39" t="s">
        <v>1608</v>
      </c>
      <c r="AB39" t="s">
        <v>1186</v>
      </c>
      <c r="AC39" t="s">
        <v>413</v>
      </c>
      <c r="AD39" t="s">
        <v>413</v>
      </c>
      <c r="AE39" t="s">
        <v>413</v>
      </c>
    </row>
    <row r="40" spans="27:31" x14ac:dyDescent="0.35">
      <c r="AA40" t="s">
        <v>1609</v>
      </c>
      <c r="AB40" t="s">
        <v>1187</v>
      </c>
      <c r="AC40" t="s">
        <v>413</v>
      </c>
      <c r="AD40" t="s">
        <v>413</v>
      </c>
      <c r="AE40" t="s">
        <v>413</v>
      </c>
    </row>
    <row r="41" spans="27:31" x14ac:dyDescent="0.35">
      <c r="AA41" t="s">
        <v>1609</v>
      </c>
      <c r="AB41" t="s">
        <v>1188</v>
      </c>
      <c r="AC41" t="s">
        <v>413</v>
      </c>
      <c r="AD41" t="s">
        <v>413</v>
      </c>
      <c r="AE41" t="s">
        <v>413</v>
      </c>
    </row>
    <row r="42" spans="27:31" x14ac:dyDescent="0.35">
      <c r="AA42" t="s">
        <v>1609</v>
      </c>
      <c r="AB42" t="s">
        <v>1189</v>
      </c>
      <c r="AC42" t="s">
        <v>413</v>
      </c>
      <c r="AD42" t="s">
        <v>413</v>
      </c>
      <c r="AE42" t="s">
        <v>413</v>
      </c>
    </row>
    <row r="43" spans="27:31" x14ac:dyDescent="0.35">
      <c r="AA43" t="s">
        <v>1609</v>
      </c>
      <c r="AB43" t="s">
        <v>1190</v>
      </c>
      <c r="AC43" t="s">
        <v>413</v>
      </c>
      <c r="AD43" t="s">
        <v>413</v>
      </c>
      <c r="AE43" t="s">
        <v>413</v>
      </c>
    </row>
    <row r="44" spans="27:31" x14ac:dyDescent="0.35">
      <c r="AA44" t="s">
        <v>1610</v>
      </c>
      <c r="AB44" t="s">
        <v>1191</v>
      </c>
      <c r="AC44" t="s">
        <v>413</v>
      </c>
      <c r="AD44" t="s">
        <v>413</v>
      </c>
      <c r="AE44" t="s">
        <v>413</v>
      </c>
    </row>
    <row r="45" spans="27:31" x14ac:dyDescent="0.35">
      <c r="AA45" t="s">
        <v>1610</v>
      </c>
      <c r="AB45" t="s">
        <v>1192</v>
      </c>
      <c r="AC45" t="s">
        <v>413</v>
      </c>
      <c r="AD45" t="s">
        <v>413</v>
      </c>
      <c r="AE45" t="s">
        <v>413</v>
      </c>
    </row>
    <row r="46" spans="27:31" x14ac:dyDescent="0.35">
      <c r="AA46" t="s">
        <v>1610</v>
      </c>
      <c r="AB46" t="s">
        <v>1193</v>
      </c>
      <c r="AC46" t="s">
        <v>413</v>
      </c>
      <c r="AD46" t="s">
        <v>413</v>
      </c>
      <c r="AE46" t="s">
        <v>413</v>
      </c>
    </row>
    <row r="47" spans="27:31" x14ac:dyDescent="0.35">
      <c r="AA47" t="s">
        <v>1610</v>
      </c>
      <c r="AB47" t="s">
        <v>1194</v>
      </c>
      <c r="AC47" t="s">
        <v>413</v>
      </c>
      <c r="AD47" t="s">
        <v>413</v>
      </c>
      <c r="AE47" t="s">
        <v>413</v>
      </c>
    </row>
    <row r="48" spans="27:31" x14ac:dyDescent="0.35">
      <c r="AA48" t="s">
        <v>1611</v>
      </c>
      <c r="AB48" t="s">
        <v>1195</v>
      </c>
      <c r="AC48" t="s">
        <v>413</v>
      </c>
      <c r="AD48" t="s">
        <v>413</v>
      </c>
      <c r="AE48" t="s">
        <v>413</v>
      </c>
    </row>
    <row r="49" spans="27:31" x14ac:dyDescent="0.35">
      <c r="AA49" t="s">
        <v>1611</v>
      </c>
      <c r="AB49" t="s">
        <v>1196</v>
      </c>
      <c r="AC49" t="s">
        <v>413</v>
      </c>
      <c r="AD49" t="s">
        <v>413</v>
      </c>
      <c r="AE49" t="s">
        <v>413</v>
      </c>
    </row>
    <row r="50" spans="27:31" x14ac:dyDescent="0.35">
      <c r="AA50" t="s">
        <v>1611</v>
      </c>
      <c r="AB50" t="s">
        <v>1197</v>
      </c>
      <c r="AC50" t="s">
        <v>413</v>
      </c>
      <c r="AD50" t="s">
        <v>413</v>
      </c>
      <c r="AE50" t="s">
        <v>413</v>
      </c>
    </row>
    <row r="51" spans="27:31" x14ac:dyDescent="0.35">
      <c r="AA51" t="s">
        <v>1611</v>
      </c>
      <c r="AB51" t="s">
        <v>1198</v>
      </c>
      <c r="AC51" t="s">
        <v>413</v>
      </c>
      <c r="AD51" t="s">
        <v>413</v>
      </c>
      <c r="AE51" t="s">
        <v>413</v>
      </c>
    </row>
    <row r="52" spans="27:31" x14ac:dyDescent="0.35">
      <c r="AA52" t="s">
        <v>1612</v>
      </c>
      <c r="AB52" t="s">
        <v>1199</v>
      </c>
      <c r="AC52" t="s">
        <v>413</v>
      </c>
      <c r="AD52" t="s">
        <v>413</v>
      </c>
      <c r="AE52" t="s">
        <v>413</v>
      </c>
    </row>
    <row r="53" spans="27:31" x14ac:dyDescent="0.35">
      <c r="AA53" t="s">
        <v>1612</v>
      </c>
      <c r="AB53" t="s">
        <v>1200</v>
      </c>
      <c r="AC53" t="s">
        <v>413</v>
      </c>
      <c r="AD53" t="s">
        <v>413</v>
      </c>
      <c r="AE53" t="s">
        <v>413</v>
      </c>
    </row>
    <row r="54" spans="27:31" x14ac:dyDescent="0.35">
      <c r="AA54" t="s">
        <v>1612</v>
      </c>
      <c r="AB54" t="s">
        <v>1201</v>
      </c>
      <c r="AC54" t="s">
        <v>413</v>
      </c>
      <c r="AD54" t="s">
        <v>413</v>
      </c>
      <c r="AE54" t="s">
        <v>413</v>
      </c>
    </row>
    <row r="55" spans="27:31" x14ac:dyDescent="0.35">
      <c r="AA55" t="s">
        <v>1612</v>
      </c>
      <c r="AB55" t="s">
        <v>1202</v>
      </c>
      <c r="AC55" t="s">
        <v>413</v>
      </c>
      <c r="AD55" t="s">
        <v>413</v>
      </c>
      <c r="AE55" t="s">
        <v>413</v>
      </c>
    </row>
    <row r="56" spans="27:31" x14ac:dyDescent="0.35">
      <c r="AA56" t="s">
        <v>1613</v>
      </c>
      <c r="AB56" t="s">
        <v>1203</v>
      </c>
      <c r="AC56" t="s">
        <v>413</v>
      </c>
      <c r="AD56" t="s">
        <v>413</v>
      </c>
      <c r="AE56" t="s">
        <v>413</v>
      </c>
    </row>
    <row r="57" spans="27:31" x14ac:dyDescent="0.35">
      <c r="AA57" t="s">
        <v>1613</v>
      </c>
      <c r="AB57" t="s">
        <v>1204</v>
      </c>
      <c r="AC57" t="s">
        <v>413</v>
      </c>
      <c r="AD57" t="s">
        <v>413</v>
      </c>
      <c r="AE57" t="s">
        <v>413</v>
      </c>
    </row>
    <row r="58" spans="27:31" x14ac:dyDescent="0.35">
      <c r="AA58" t="s">
        <v>1613</v>
      </c>
      <c r="AB58" t="s">
        <v>1205</v>
      </c>
      <c r="AC58" t="s">
        <v>413</v>
      </c>
      <c r="AD58" t="s">
        <v>413</v>
      </c>
      <c r="AE58" t="s">
        <v>413</v>
      </c>
    </row>
    <row r="59" spans="27:31" x14ac:dyDescent="0.35">
      <c r="AA59" t="s">
        <v>1613</v>
      </c>
      <c r="AB59" t="s">
        <v>1206</v>
      </c>
      <c r="AC59" t="s">
        <v>413</v>
      </c>
      <c r="AD59" t="s">
        <v>413</v>
      </c>
      <c r="AE59" t="s">
        <v>413</v>
      </c>
    </row>
    <row r="60" spans="27:31" x14ac:dyDescent="0.35">
      <c r="AA60" t="s">
        <v>1614</v>
      </c>
      <c r="AB60" t="s">
        <v>1207</v>
      </c>
      <c r="AC60" t="s">
        <v>413</v>
      </c>
      <c r="AD60" t="s">
        <v>413</v>
      </c>
      <c r="AE60" t="s">
        <v>413</v>
      </c>
    </row>
    <row r="61" spans="27:31" x14ac:dyDescent="0.35">
      <c r="AA61" t="s">
        <v>1614</v>
      </c>
      <c r="AB61" t="s">
        <v>1208</v>
      </c>
      <c r="AC61" t="s">
        <v>413</v>
      </c>
      <c r="AD61" t="s">
        <v>413</v>
      </c>
      <c r="AE61" t="s">
        <v>413</v>
      </c>
    </row>
    <row r="62" spans="27:31" x14ac:dyDescent="0.35">
      <c r="AA62" t="s">
        <v>1614</v>
      </c>
      <c r="AB62" t="s">
        <v>1209</v>
      </c>
      <c r="AC62" t="s">
        <v>413</v>
      </c>
      <c r="AD62" t="s">
        <v>413</v>
      </c>
      <c r="AE62" t="s">
        <v>413</v>
      </c>
    </row>
    <row r="63" spans="27:31" x14ac:dyDescent="0.35">
      <c r="AA63" t="s">
        <v>1614</v>
      </c>
      <c r="AB63" t="s">
        <v>1210</v>
      </c>
      <c r="AC63" t="s">
        <v>413</v>
      </c>
      <c r="AD63" t="s">
        <v>413</v>
      </c>
      <c r="AE63" t="s">
        <v>413</v>
      </c>
    </row>
    <row r="64" spans="27:31" x14ac:dyDescent="0.35">
      <c r="AA64" t="s">
        <v>1615</v>
      </c>
      <c r="AB64" t="s">
        <v>1211</v>
      </c>
      <c r="AC64" t="s">
        <v>413</v>
      </c>
      <c r="AD64" t="s">
        <v>413</v>
      </c>
      <c r="AE64" t="s">
        <v>413</v>
      </c>
    </row>
    <row r="65" spans="27:31" x14ac:dyDescent="0.35">
      <c r="AA65" t="s">
        <v>1615</v>
      </c>
      <c r="AB65" t="s">
        <v>1212</v>
      </c>
      <c r="AC65" t="s">
        <v>413</v>
      </c>
      <c r="AD65" t="s">
        <v>413</v>
      </c>
      <c r="AE65" t="s">
        <v>413</v>
      </c>
    </row>
    <row r="66" spans="27:31" x14ac:dyDescent="0.35">
      <c r="AA66" t="s">
        <v>1615</v>
      </c>
      <c r="AB66" t="s">
        <v>1213</v>
      </c>
      <c r="AC66" t="s">
        <v>413</v>
      </c>
      <c r="AD66" t="s">
        <v>413</v>
      </c>
      <c r="AE66" t="s">
        <v>413</v>
      </c>
    </row>
    <row r="67" spans="27:31" x14ac:dyDescent="0.35">
      <c r="AA67" t="s">
        <v>1615</v>
      </c>
      <c r="AB67" t="s">
        <v>1214</v>
      </c>
      <c r="AC67" t="s">
        <v>413</v>
      </c>
      <c r="AD67" t="s">
        <v>413</v>
      </c>
      <c r="AE67" t="s">
        <v>413</v>
      </c>
    </row>
    <row r="68" spans="27:31" x14ac:dyDescent="0.35">
      <c r="AA68" t="s">
        <v>1616</v>
      </c>
      <c r="AB68" t="s">
        <v>1215</v>
      </c>
      <c r="AC68" t="s">
        <v>413</v>
      </c>
      <c r="AD68" t="s">
        <v>413</v>
      </c>
      <c r="AE68" t="s">
        <v>413</v>
      </c>
    </row>
    <row r="69" spans="27:31" x14ac:dyDescent="0.35">
      <c r="AA69" t="s">
        <v>1616</v>
      </c>
      <c r="AB69" t="s">
        <v>1216</v>
      </c>
      <c r="AC69" t="s">
        <v>413</v>
      </c>
      <c r="AD69" t="s">
        <v>413</v>
      </c>
      <c r="AE69" t="s">
        <v>413</v>
      </c>
    </row>
    <row r="70" spans="27:31" x14ac:dyDescent="0.35">
      <c r="AA70" t="s">
        <v>1616</v>
      </c>
      <c r="AB70" t="s">
        <v>1217</v>
      </c>
      <c r="AC70" t="s">
        <v>413</v>
      </c>
      <c r="AD70" t="s">
        <v>413</v>
      </c>
      <c r="AE70" t="s">
        <v>413</v>
      </c>
    </row>
    <row r="71" spans="27:31" x14ac:dyDescent="0.35">
      <c r="AA71" t="s">
        <v>1616</v>
      </c>
      <c r="AB71" t="s">
        <v>1218</v>
      </c>
      <c r="AC71" t="s">
        <v>413</v>
      </c>
      <c r="AD71" t="s">
        <v>413</v>
      </c>
      <c r="AE71" t="s">
        <v>413</v>
      </c>
    </row>
    <row r="72" spans="27:31" x14ac:dyDescent="0.35">
      <c r="AA72" t="s">
        <v>1617</v>
      </c>
      <c r="AB72" t="s">
        <v>1219</v>
      </c>
      <c r="AC72" t="s">
        <v>413</v>
      </c>
      <c r="AD72" t="s">
        <v>413</v>
      </c>
      <c r="AE72" t="s">
        <v>413</v>
      </c>
    </row>
    <row r="73" spans="27:31" x14ac:dyDescent="0.35">
      <c r="AA73" t="s">
        <v>1617</v>
      </c>
      <c r="AB73" t="s">
        <v>1220</v>
      </c>
      <c r="AC73" t="s">
        <v>413</v>
      </c>
      <c r="AD73" t="s">
        <v>413</v>
      </c>
      <c r="AE73" t="s">
        <v>413</v>
      </c>
    </row>
    <row r="74" spans="27:31" x14ac:dyDescent="0.35">
      <c r="AA74" t="s">
        <v>1617</v>
      </c>
      <c r="AB74" t="s">
        <v>1221</v>
      </c>
      <c r="AC74" t="s">
        <v>413</v>
      </c>
      <c r="AD74" t="s">
        <v>413</v>
      </c>
      <c r="AE74" t="s">
        <v>413</v>
      </c>
    </row>
    <row r="75" spans="27:31" x14ac:dyDescent="0.35">
      <c r="AA75" t="s">
        <v>1617</v>
      </c>
      <c r="AB75" t="s">
        <v>1222</v>
      </c>
      <c r="AC75" t="s">
        <v>413</v>
      </c>
      <c r="AD75" t="s">
        <v>413</v>
      </c>
      <c r="AE75" t="s">
        <v>413</v>
      </c>
    </row>
    <row r="76" spans="27:31" x14ac:dyDescent="0.35">
      <c r="AA76" t="s">
        <v>1618</v>
      </c>
      <c r="AB76" t="s">
        <v>1223</v>
      </c>
      <c r="AC76" t="s">
        <v>413</v>
      </c>
      <c r="AD76" t="s">
        <v>413</v>
      </c>
      <c r="AE76" t="s">
        <v>413</v>
      </c>
    </row>
    <row r="77" spans="27:31" x14ac:dyDescent="0.35">
      <c r="AA77" t="s">
        <v>1618</v>
      </c>
      <c r="AB77" t="s">
        <v>1224</v>
      </c>
      <c r="AC77" t="s">
        <v>413</v>
      </c>
      <c r="AD77" t="s">
        <v>413</v>
      </c>
      <c r="AE77" t="s">
        <v>413</v>
      </c>
    </row>
    <row r="78" spans="27:31" x14ac:dyDescent="0.35">
      <c r="AA78" t="s">
        <v>1618</v>
      </c>
      <c r="AB78" t="s">
        <v>1225</v>
      </c>
      <c r="AC78" t="s">
        <v>413</v>
      </c>
      <c r="AD78" t="s">
        <v>413</v>
      </c>
      <c r="AE78" t="s">
        <v>413</v>
      </c>
    </row>
    <row r="79" spans="27:31" x14ac:dyDescent="0.35">
      <c r="AA79" t="s">
        <v>1618</v>
      </c>
      <c r="AB79" t="s">
        <v>1226</v>
      </c>
      <c r="AC79" t="s">
        <v>413</v>
      </c>
      <c r="AD79" t="s">
        <v>413</v>
      </c>
      <c r="AE79" t="s">
        <v>413</v>
      </c>
    </row>
    <row r="80" spans="27:31" x14ac:dyDescent="0.35">
      <c r="AA80" t="s">
        <v>1619</v>
      </c>
      <c r="AB80" t="s">
        <v>1227</v>
      </c>
      <c r="AC80" t="s">
        <v>413</v>
      </c>
      <c r="AD80" t="s">
        <v>413</v>
      </c>
      <c r="AE80" t="s">
        <v>413</v>
      </c>
    </row>
    <row r="81" spans="27:31" x14ac:dyDescent="0.35">
      <c r="AA81" t="s">
        <v>1619</v>
      </c>
      <c r="AB81" t="s">
        <v>1228</v>
      </c>
      <c r="AC81" t="s">
        <v>413</v>
      </c>
      <c r="AD81" t="s">
        <v>413</v>
      </c>
      <c r="AE81" t="s">
        <v>413</v>
      </c>
    </row>
    <row r="82" spans="27:31" x14ac:dyDescent="0.35">
      <c r="AA82" t="s">
        <v>1619</v>
      </c>
      <c r="AB82" t="s">
        <v>1229</v>
      </c>
      <c r="AC82" t="s">
        <v>413</v>
      </c>
      <c r="AD82" t="s">
        <v>413</v>
      </c>
      <c r="AE82" t="s">
        <v>413</v>
      </c>
    </row>
    <row r="83" spans="27:31" x14ac:dyDescent="0.35">
      <c r="AA83" t="s">
        <v>1619</v>
      </c>
      <c r="AB83" t="s">
        <v>1230</v>
      </c>
      <c r="AC83" t="s">
        <v>413</v>
      </c>
      <c r="AD83" t="s">
        <v>413</v>
      </c>
      <c r="AE83" t="s">
        <v>413</v>
      </c>
    </row>
    <row r="84" spans="27:31" x14ac:dyDescent="0.35">
      <c r="AA84" t="s">
        <v>1620</v>
      </c>
      <c r="AB84" t="s">
        <v>1231</v>
      </c>
      <c r="AC84" t="s">
        <v>413</v>
      </c>
      <c r="AD84" t="s">
        <v>413</v>
      </c>
      <c r="AE84" t="s">
        <v>413</v>
      </c>
    </row>
    <row r="85" spans="27:31" x14ac:dyDescent="0.35">
      <c r="AA85" t="s">
        <v>1620</v>
      </c>
      <c r="AB85" t="s">
        <v>1232</v>
      </c>
      <c r="AC85" t="s">
        <v>413</v>
      </c>
      <c r="AD85" t="s">
        <v>413</v>
      </c>
      <c r="AE85" t="s">
        <v>413</v>
      </c>
    </row>
    <row r="86" spans="27:31" x14ac:dyDescent="0.35">
      <c r="AA86" t="s">
        <v>1620</v>
      </c>
      <c r="AB86" t="s">
        <v>1233</v>
      </c>
      <c r="AC86" t="s">
        <v>413</v>
      </c>
      <c r="AD86" t="s">
        <v>413</v>
      </c>
      <c r="AE86" t="s">
        <v>413</v>
      </c>
    </row>
    <row r="87" spans="27:31" x14ac:dyDescent="0.35">
      <c r="AA87" t="s">
        <v>1620</v>
      </c>
      <c r="AB87" t="s">
        <v>1234</v>
      </c>
      <c r="AC87" t="s">
        <v>413</v>
      </c>
      <c r="AD87" t="s">
        <v>413</v>
      </c>
      <c r="AE87" t="s">
        <v>413</v>
      </c>
    </row>
    <row r="88" spans="27:31" x14ac:dyDescent="0.35">
      <c r="AA88" t="s">
        <v>1621</v>
      </c>
      <c r="AB88" t="s">
        <v>1235</v>
      </c>
      <c r="AC88" t="s">
        <v>413</v>
      </c>
      <c r="AD88" t="s">
        <v>413</v>
      </c>
      <c r="AE88" t="s">
        <v>413</v>
      </c>
    </row>
    <row r="89" spans="27:31" x14ac:dyDescent="0.35">
      <c r="AA89" t="s">
        <v>1621</v>
      </c>
      <c r="AB89" t="s">
        <v>1236</v>
      </c>
      <c r="AC89" t="s">
        <v>413</v>
      </c>
      <c r="AD89" t="s">
        <v>413</v>
      </c>
      <c r="AE89" t="s">
        <v>413</v>
      </c>
    </row>
    <row r="90" spans="27:31" x14ac:dyDescent="0.35">
      <c r="AA90" t="s">
        <v>1621</v>
      </c>
      <c r="AB90" t="s">
        <v>1237</v>
      </c>
      <c r="AC90" t="s">
        <v>413</v>
      </c>
      <c r="AD90" t="s">
        <v>413</v>
      </c>
      <c r="AE90" t="s">
        <v>413</v>
      </c>
    </row>
    <row r="91" spans="27:31" x14ac:dyDescent="0.35">
      <c r="AA91" t="s">
        <v>1621</v>
      </c>
      <c r="AB91" t="s">
        <v>1238</v>
      </c>
      <c r="AC91" t="s">
        <v>413</v>
      </c>
      <c r="AD91" t="s">
        <v>413</v>
      </c>
      <c r="AE91" t="s">
        <v>413</v>
      </c>
    </row>
    <row r="92" spans="27:31" x14ac:dyDescent="0.35">
      <c r="AA92" t="s">
        <v>1622</v>
      </c>
      <c r="AB92" t="s">
        <v>1239</v>
      </c>
      <c r="AC92" t="s">
        <v>413</v>
      </c>
      <c r="AD92" t="s">
        <v>413</v>
      </c>
      <c r="AE92" t="s">
        <v>413</v>
      </c>
    </row>
    <row r="93" spans="27:31" x14ac:dyDescent="0.35">
      <c r="AA93" t="s">
        <v>1622</v>
      </c>
      <c r="AB93" t="s">
        <v>1240</v>
      </c>
      <c r="AC93" t="s">
        <v>413</v>
      </c>
      <c r="AD93" t="s">
        <v>413</v>
      </c>
      <c r="AE93" t="s">
        <v>413</v>
      </c>
    </row>
    <row r="94" spans="27:31" x14ac:dyDescent="0.35">
      <c r="AA94" t="s">
        <v>1622</v>
      </c>
      <c r="AB94" t="s">
        <v>1241</v>
      </c>
      <c r="AC94" t="s">
        <v>413</v>
      </c>
      <c r="AD94" t="s">
        <v>413</v>
      </c>
      <c r="AE94" t="s">
        <v>413</v>
      </c>
    </row>
    <row r="95" spans="27:31" x14ac:dyDescent="0.35">
      <c r="AA95" t="s">
        <v>1622</v>
      </c>
      <c r="AB95" t="s">
        <v>1242</v>
      </c>
      <c r="AC95" t="s">
        <v>413</v>
      </c>
      <c r="AD95" t="s">
        <v>413</v>
      </c>
      <c r="AE95" t="s">
        <v>413</v>
      </c>
    </row>
    <row r="96" spans="27:31" x14ac:dyDescent="0.35">
      <c r="AA96" t="s">
        <v>1623</v>
      </c>
      <c r="AB96" t="s">
        <v>1243</v>
      </c>
      <c r="AC96" t="s">
        <v>413</v>
      </c>
      <c r="AD96" t="s">
        <v>413</v>
      </c>
      <c r="AE96" t="s">
        <v>413</v>
      </c>
    </row>
    <row r="97" spans="27:33" x14ac:dyDescent="0.35">
      <c r="AA97" t="s">
        <v>1623</v>
      </c>
      <c r="AB97" t="s">
        <v>1244</v>
      </c>
      <c r="AC97" t="s">
        <v>413</v>
      </c>
      <c r="AD97" t="s">
        <v>413</v>
      </c>
      <c r="AE97" t="s">
        <v>413</v>
      </c>
    </row>
    <row r="98" spans="27:33" x14ac:dyDescent="0.35">
      <c r="AA98" t="s">
        <v>1623</v>
      </c>
      <c r="AB98" t="s">
        <v>1245</v>
      </c>
      <c r="AC98" t="s">
        <v>413</v>
      </c>
      <c r="AD98" t="s">
        <v>413</v>
      </c>
      <c r="AE98" t="s">
        <v>413</v>
      </c>
    </row>
    <row r="99" spans="27:33" x14ac:dyDescent="0.35">
      <c r="AA99" t="s">
        <v>1623</v>
      </c>
      <c r="AB99" t="s">
        <v>1246</v>
      </c>
      <c r="AC99" t="s">
        <v>413</v>
      </c>
      <c r="AD99" t="s">
        <v>413</v>
      </c>
      <c r="AE99" t="s">
        <v>413</v>
      </c>
    </row>
    <row r="100" spans="27:33" x14ac:dyDescent="0.35">
      <c r="AA100" t="s">
        <v>1624</v>
      </c>
      <c r="AB100" t="s">
        <v>1247</v>
      </c>
      <c r="AC100" t="s">
        <v>413</v>
      </c>
      <c r="AD100" t="s">
        <v>413</v>
      </c>
      <c r="AE100" t="s">
        <v>413</v>
      </c>
    </row>
    <row r="101" spans="27:33" x14ac:dyDescent="0.35">
      <c r="AA101" t="s">
        <v>1624</v>
      </c>
      <c r="AB101" t="s">
        <v>1248</v>
      </c>
      <c r="AC101" t="s">
        <v>413</v>
      </c>
      <c r="AD101" t="s">
        <v>413</v>
      </c>
      <c r="AE101" t="s">
        <v>413</v>
      </c>
    </row>
    <row r="102" spans="27:33" x14ac:dyDescent="0.35">
      <c r="AA102" t="s">
        <v>1624</v>
      </c>
      <c r="AB102" t="s">
        <v>1249</v>
      </c>
      <c r="AC102" t="s">
        <v>413</v>
      </c>
      <c r="AD102" t="s">
        <v>413</v>
      </c>
      <c r="AE102" t="s">
        <v>413</v>
      </c>
    </row>
    <row r="103" spans="27:33" x14ac:dyDescent="0.35">
      <c r="AA103" t="s">
        <v>1624</v>
      </c>
      <c r="AB103" t="s">
        <v>1250</v>
      </c>
      <c r="AC103" t="s">
        <v>413</v>
      </c>
      <c r="AD103" t="s">
        <v>413</v>
      </c>
      <c r="AE103" t="s">
        <v>413</v>
      </c>
    </row>
    <row r="104" spans="27:33" x14ac:dyDescent="0.35">
      <c r="AA104" t="s">
        <v>1625</v>
      </c>
      <c r="AB104" t="s">
        <v>1251</v>
      </c>
      <c r="AC104" t="s">
        <v>413</v>
      </c>
      <c r="AD104" t="s">
        <v>413</v>
      </c>
      <c r="AE104" t="s">
        <v>413</v>
      </c>
    </row>
    <row r="105" spans="27:33" x14ac:dyDescent="0.35">
      <c r="AA105" t="s">
        <v>1625</v>
      </c>
      <c r="AB105" t="s">
        <v>1252</v>
      </c>
      <c r="AC105" t="s">
        <v>413</v>
      </c>
      <c r="AD105" t="s">
        <v>413</v>
      </c>
      <c r="AE105" t="s">
        <v>413</v>
      </c>
    </row>
    <row r="106" spans="27:33" x14ac:dyDescent="0.35">
      <c r="AA106" t="s">
        <v>1625</v>
      </c>
      <c r="AB106" t="s">
        <v>1253</v>
      </c>
      <c r="AC106" t="s">
        <v>413</v>
      </c>
      <c r="AD106" t="s">
        <v>413</v>
      </c>
      <c r="AE106" t="s">
        <v>413</v>
      </c>
    </row>
    <row r="107" spans="27:33" x14ac:dyDescent="0.35">
      <c r="AA107" t="s">
        <v>1625</v>
      </c>
      <c r="AB107" t="s">
        <v>1254</v>
      </c>
      <c r="AC107" t="s">
        <v>413</v>
      </c>
      <c r="AD107" t="s">
        <v>413</v>
      </c>
      <c r="AE107" t="s">
        <v>413</v>
      </c>
    </row>
    <row r="108" spans="27:33" x14ac:dyDescent="0.35">
      <c r="AA108" t="s">
        <v>1626</v>
      </c>
      <c r="AB108" t="s">
        <v>1255</v>
      </c>
      <c r="AC108" t="s">
        <v>413</v>
      </c>
      <c r="AD108" t="s">
        <v>413</v>
      </c>
      <c r="AE108" t="s">
        <v>413</v>
      </c>
    </row>
    <row r="109" spans="27:33" x14ac:dyDescent="0.35">
      <c r="AA109" t="s">
        <v>1626</v>
      </c>
      <c r="AB109" t="s">
        <v>1256</v>
      </c>
      <c r="AC109" t="s">
        <v>413</v>
      </c>
      <c r="AD109" t="s">
        <v>413</v>
      </c>
      <c r="AE109" t="s">
        <v>413</v>
      </c>
    </row>
    <row r="110" spans="27:33" x14ac:dyDescent="0.35">
      <c r="AA110" t="s">
        <v>1626</v>
      </c>
      <c r="AB110" t="s">
        <v>1257</v>
      </c>
      <c r="AC110" t="s">
        <v>413</v>
      </c>
      <c r="AD110" t="s">
        <v>413</v>
      </c>
      <c r="AE110" t="s">
        <v>413</v>
      </c>
    </row>
    <row r="111" spans="27:33" x14ac:dyDescent="0.35">
      <c r="AA111" t="s">
        <v>1626</v>
      </c>
      <c r="AB111" t="s">
        <v>1258</v>
      </c>
      <c r="AC111" t="s">
        <v>413</v>
      </c>
      <c r="AD111" t="s">
        <v>413</v>
      </c>
      <c r="AE111" t="s">
        <v>413</v>
      </c>
    </row>
    <row r="112" spans="27:33" x14ac:dyDescent="0.35">
      <c r="AA112" t="s">
        <v>1049</v>
      </c>
      <c r="AB112" t="s">
        <v>133</v>
      </c>
      <c r="AC112" t="s">
        <v>2091</v>
      </c>
      <c r="AD112" t="s">
        <v>2039</v>
      </c>
      <c r="AE112" t="s">
        <v>2039</v>
      </c>
      <c r="AG112">
        <v>1</v>
      </c>
    </row>
    <row r="113" spans="27:34" x14ac:dyDescent="0.35">
      <c r="AA113" t="s">
        <v>1049</v>
      </c>
      <c r="AB113" t="s">
        <v>132</v>
      </c>
      <c r="AC113" t="s">
        <v>2091</v>
      </c>
      <c r="AD113" t="s">
        <v>2039</v>
      </c>
      <c r="AE113" t="s">
        <v>2039</v>
      </c>
      <c r="AG113">
        <v>1</v>
      </c>
    </row>
    <row r="114" spans="27:34" x14ac:dyDescent="0.35">
      <c r="AA114" t="s">
        <v>1049</v>
      </c>
      <c r="AB114" t="s">
        <v>131</v>
      </c>
      <c r="AC114" t="s">
        <v>2091</v>
      </c>
      <c r="AD114" t="s">
        <v>2039</v>
      </c>
      <c r="AE114" t="s">
        <v>2039</v>
      </c>
      <c r="AG114">
        <v>1</v>
      </c>
    </row>
    <row r="115" spans="27:34" x14ac:dyDescent="0.35">
      <c r="AA115" t="s">
        <v>1049</v>
      </c>
      <c r="AB115" t="s">
        <v>363</v>
      </c>
      <c r="AC115" t="s">
        <v>2091</v>
      </c>
      <c r="AD115" t="s">
        <v>2039</v>
      </c>
      <c r="AE115" t="s">
        <v>2039</v>
      </c>
      <c r="AG115">
        <v>1</v>
      </c>
    </row>
    <row r="116" spans="27:34" x14ac:dyDescent="0.35">
      <c r="AA116" t="s">
        <v>1053</v>
      </c>
      <c r="AB116" t="s">
        <v>136</v>
      </c>
      <c r="AC116" t="s">
        <v>2091</v>
      </c>
      <c r="AD116" t="s">
        <v>2039</v>
      </c>
      <c r="AE116" t="s">
        <v>2039</v>
      </c>
      <c r="AG116">
        <v>1</v>
      </c>
    </row>
    <row r="117" spans="27:34" x14ac:dyDescent="0.35">
      <c r="AA117" t="s">
        <v>1053</v>
      </c>
      <c r="AB117" t="s">
        <v>135</v>
      </c>
      <c r="AC117" t="s">
        <v>2091</v>
      </c>
      <c r="AD117" t="s">
        <v>2039</v>
      </c>
      <c r="AE117" t="s">
        <v>2039</v>
      </c>
      <c r="AG117">
        <v>1</v>
      </c>
    </row>
    <row r="118" spans="27:34" x14ac:dyDescent="0.35">
      <c r="AA118" t="s">
        <v>1053</v>
      </c>
      <c r="AB118" t="s">
        <v>134</v>
      </c>
      <c r="AC118" t="s">
        <v>2091</v>
      </c>
      <c r="AD118" t="s">
        <v>2039</v>
      </c>
      <c r="AE118" t="s">
        <v>2039</v>
      </c>
      <c r="AG118">
        <v>1</v>
      </c>
    </row>
    <row r="119" spans="27:34" x14ac:dyDescent="0.35">
      <c r="AA119" t="s">
        <v>1053</v>
      </c>
      <c r="AB119" t="s">
        <v>360</v>
      </c>
      <c r="AC119" t="s">
        <v>2091</v>
      </c>
      <c r="AD119" t="s">
        <v>2039</v>
      </c>
      <c r="AE119" t="s">
        <v>2039</v>
      </c>
      <c r="AG119">
        <v>1</v>
      </c>
    </row>
    <row r="120" spans="27:34" x14ac:dyDescent="0.35">
      <c r="AA120" t="s">
        <v>1056</v>
      </c>
      <c r="AB120" t="s">
        <v>139</v>
      </c>
      <c r="AC120" t="s">
        <v>2090</v>
      </c>
      <c r="AD120" t="s">
        <v>2095</v>
      </c>
      <c r="AE120" t="s">
        <v>2040</v>
      </c>
      <c r="AF120">
        <v>21</v>
      </c>
      <c r="AG120">
        <v>1</v>
      </c>
      <c r="AH120">
        <v>2675</v>
      </c>
    </row>
    <row r="121" spans="27:34" x14ac:dyDescent="0.35">
      <c r="AA121" t="s">
        <v>1056</v>
      </c>
      <c r="AB121" t="s">
        <v>138</v>
      </c>
      <c r="AC121" t="s">
        <v>2090</v>
      </c>
      <c r="AD121" t="s">
        <v>2095</v>
      </c>
      <c r="AE121" t="s">
        <v>2041</v>
      </c>
      <c r="AF121">
        <v>28</v>
      </c>
      <c r="AG121">
        <v>1</v>
      </c>
      <c r="AH121">
        <v>2675</v>
      </c>
    </row>
    <row r="122" spans="27:34" x14ac:dyDescent="0.35">
      <c r="AA122" t="s">
        <v>1056</v>
      </c>
      <c r="AB122" t="s">
        <v>137</v>
      </c>
      <c r="AC122" t="s">
        <v>413</v>
      </c>
      <c r="AD122" t="s">
        <v>413</v>
      </c>
      <c r="AE122" t="s">
        <v>413</v>
      </c>
    </row>
    <row r="123" spans="27:34" x14ac:dyDescent="0.35">
      <c r="AA123" t="s">
        <v>1056</v>
      </c>
      <c r="AB123" t="s">
        <v>357</v>
      </c>
      <c r="AC123" t="s">
        <v>413</v>
      </c>
      <c r="AD123" t="s">
        <v>413</v>
      </c>
      <c r="AE123" t="s">
        <v>413</v>
      </c>
    </row>
    <row r="124" spans="27:34" x14ac:dyDescent="0.35">
      <c r="AA124" t="s">
        <v>1059</v>
      </c>
      <c r="AB124" t="s">
        <v>142</v>
      </c>
      <c r="AC124" t="s">
        <v>819</v>
      </c>
      <c r="AD124" t="s">
        <v>1064</v>
      </c>
      <c r="AE124" t="s">
        <v>2042</v>
      </c>
      <c r="AF124">
        <v>14</v>
      </c>
      <c r="AG124">
        <v>1</v>
      </c>
      <c r="AH124">
        <v>2678</v>
      </c>
    </row>
    <row r="125" spans="27:34" x14ac:dyDescent="0.35">
      <c r="AA125" t="s">
        <v>1059</v>
      </c>
      <c r="AB125" t="s">
        <v>141</v>
      </c>
      <c r="AC125" t="s">
        <v>819</v>
      </c>
      <c r="AD125" t="s">
        <v>1064</v>
      </c>
      <c r="AE125" t="s">
        <v>2043</v>
      </c>
      <c r="AF125">
        <v>20</v>
      </c>
      <c r="AG125">
        <v>1</v>
      </c>
      <c r="AH125">
        <v>2678</v>
      </c>
    </row>
    <row r="126" spans="27:34" x14ac:dyDescent="0.35">
      <c r="AA126" t="s">
        <v>1059</v>
      </c>
      <c r="AB126" t="s">
        <v>140</v>
      </c>
      <c r="AC126" t="s">
        <v>819</v>
      </c>
      <c r="AD126" t="s">
        <v>1064</v>
      </c>
      <c r="AE126" t="s">
        <v>2044</v>
      </c>
      <c r="AF126">
        <v>15</v>
      </c>
      <c r="AG126">
        <v>1</v>
      </c>
      <c r="AH126">
        <v>2678</v>
      </c>
    </row>
    <row r="127" spans="27:34" x14ac:dyDescent="0.35">
      <c r="AA127" t="s">
        <v>1059</v>
      </c>
      <c r="AB127" t="s">
        <v>354</v>
      </c>
      <c r="AC127" t="s">
        <v>413</v>
      </c>
      <c r="AD127" t="s">
        <v>413</v>
      </c>
      <c r="AE127" t="s">
        <v>413</v>
      </c>
    </row>
    <row r="128" spans="27:34" x14ac:dyDescent="0.35">
      <c r="AA128" t="s">
        <v>1062</v>
      </c>
      <c r="AB128" t="s">
        <v>145</v>
      </c>
      <c r="AC128" t="s">
        <v>1721</v>
      </c>
      <c r="AD128" t="s">
        <v>2096</v>
      </c>
      <c r="AE128" t="s">
        <v>1271</v>
      </c>
      <c r="AF128">
        <v>43</v>
      </c>
      <c r="AG128">
        <v>1</v>
      </c>
      <c r="AH128">
        <v>2685</v>
      </c>
    </row>
    <row r="129" spans="27:34" x14ac:dyDescent="0.35">
      <c r="AA129" t="s">
        <v>1062</v>
      </c>
      <c r="AB129" t="s">
        <v>144</v>
      </c>
      <c r="AC129" t="s">
        <v>413</v>
      </c>
      <c r="AD129" t="s">
        <v>413</v>
      </c>
      <c r="AE129" t="s">
        <v>413</v>
      </c>
    </row>
    <row r="130" spans="27:34" x14ac:dyDescent="0.35">
      <c r="AA130" t="s">
        <v>1062</v>
      </c>
      <c r="AB130" t="s">
        <v>143</v>
      </c>
      <c r="AC130" t="s">
        <v>413</v>
      </c>
      <c r="AD130" t="s">
        <v>413</v>
      </c>
      <c r="AE130" t="s">
        <v>413</v>
      </c>
    </row>
    <row r="131" spans="27:34" x14ac:dyDescent="0.35">
      <c r="AA131" t="s">
        <v>1062</v>
      </c>
      <c r="AB131" t="s">
        <v>351</v>
      </c>
      <c r="AC131" t="s">
        <v>413</v>
      </c>
      <c r="AD131" t="s">
        <v>413</v>
      </c>
      <c r="AE131" t="s">
        <v>413</v>
      </c>
    </row>
    <row r="132" spans="27:34" x14ac:dyDescent="0.35">
      <c r="AA132" t="s">
        <v>1065</v>
      </c>
      <c r="AB132" t="s">
        <v>148</v>
      </c>
      <c r="AC132" t="s">
        <v>1721</v>
      </c>
      <c r="AD132" t="s">
        <v>2096</v>
      </c>
      <c r="AE132" t="s">
        <v>1271</v>
      </c>
      <c r="AF132">
        <v>7</v>
      </c>
      <c r="AG132">
        <v>1</v>
      </c>
      <c r="AH132">
        <v>2662</v>
      </c>
    </row>
    <row r="133" spans="27:34" x14ac:dyDescent="0.35">
      <c r="AA133" t="s">
        <v>1065</v>
      </c>
      <c r="AB133" t="s">
        <v>147</v>
      </c>
      <c r="AC133" t="s">
        <v>1721</v>
      </c>
      <c r="AD133" t="s">
        <v>2096</v>
      </c>
      <c r="AE133" t="s">
        <v>1272</v>
      </c>
      <c r="AF133">
        <v>42</v>
      </c>
      <c r="AG133">
        <v>1</v>
      </c>
      <c r="AH133">
        <v>2662</v>
      </c>
    </row>
    <row r="134" spans="27:34" x14ac:dyDescent="0.35">
      <c r="AA134" t="s">
        <v>1065</v>
      </c>
      <c r="AB134" t="s">
        <v>146</v>
      </c>
      <c r="AC134" t="s">
        <v>413</v>
      </c>
      <c r="AD134" t="s">
        <v>413</v>
      </c>
      <c r="AE134" t="s">
        <v>413</v>
      </c>
    </row>
    <row r="135" spans="27:34" x14ac:dyDescent="0.35">
      <c r="AA135" t="s">
        <v>1065</v>
      </c>
      <c r="AB135" t="s">
        <v>348</v>
      </c>
      <c r="AC135" t="s">
        <v>413</v>
      </c>
      <c r="AD135" t="s">
        <v>413</v>
      </c>
      <c r="AE135" t="s">
        <v>413</v>
      </c>
    </row>
    <row r="136" spans="27:34" x14ac:dyDescent="0.35">
      <c r="AA136" t="s">
        <v>1067</v>
      </c>
      <c r="AB136" t="s">
        <v>151</v>
      </c>
      <c r="AC136" t="s">
        <v>2093</v>
      </c>
      <c r="AD136" t="s">
        <v>2097</v>
      </c>
      <c r="AE136" t="s">
        <v>2045</v>
      </c>
      <c r="AF136">
        <v>35</v>
      </c>
      <c r="AG136">
        <v>1</v>
      </c>
      <c r="AH136">
        <v>2660</v>
      </c>
    </row>
    <row r="137" spans="27:34" x14ac:dyDescent="0.35">
      <c r="AA137" t="s">
        <v>1067</v>
      </c>
      <c r="AB137" t="s">
        <v>150</v>
      </c>
      <c r="AC137" t="s">
        <v>820</v>
      </c>
      <c r="AD137" t="s">
        <v>1081</v>
      </c>
      <c r="AE137" t="s">
        <v>1864</v>
      </c>
      <c r="AF137">
        <v>14</v>
      </c>
      <c r="AG137">
        <v>1</v>
      </c>
      <c r="AH137">
        <v>2660</v>
      </c>
    </row>
    <row r="138" spans="27:34" x14ac:dyDescent="0.35">
      <c r="AA138" t="s">
        <v>1067</v>
      </c>
      <c r="AB138" t="s">
        <v>149</v>
      </c>
      <c r="AC138" t="s">
        <v>413</v>
      </c>
      <c r="AD138" t="s">
        <v>413</v>
      </c>
      <c r="AE138" t="s">
        <v>413</v>
      </c>
    </row>
    <row r="139" spans="27:34" x14ac:dyDescent="0.35">
      <c r="AA139" t="s">
        <v>1067</v>
      </c>
      <c r="AB139" t="s">
        <v>345</v>
      </c>
      <c r="AC139" t="s">
        <v>413</v>
      </c>
      <c r="AD139" t="s">
        <v>413</v>
      </c>
      <c r="AE139" t="s">
        <v>413</v>
      </c>
    </row>
    <row r="140" spans="27:34" x14ac:dyDescent="0.35">
      <c r="AA140" t="s">
        <v>1068</v>
      </c>
      <c r="AB140" t="s">
        <v>154</v>
      </c>
      <c r="AC140" t="s">
        <v>2093</v>
      </c>
      <c r="AD140" t="s">
        <v>2097</v>
      </c>
      <c r="AE140" t="s">
        <v>2046</v>
      </c>
      <c r="AF140">
        <v>49</v>
      </c>
      <c r="AG140">
        <v>1</v>
      </c>
      <c r="AH140">
        <v>2633</v>
      </c>
    </row>
    <row r="141" spans="27:34" x14ac:dyDescent="0.35">
      <c r="AA141" t="s">
        <v>1068</v>
      </c>
      <c r="AB141" t="s">
        <v>153</v>
      </c>
      <c r="AC141" t="s">
        <v>413</v>
      </c>
      <c r="AD141" t="s">
        <v>413</v>
      </c>
      <c r="AE141" t="s">
        <v>413</v>
      </c>
    </row>
    <row r="142" spans="27:34" x14ac:dyDescent="0.35">
      <c r="AA142" t="s">
        <v>1068</v>
      </c>
      <c r="AB142" t="s">
        <v>152</v>
      </c>
      <c r="AC142" t="s">
        <v>413</v>
      </c>
      <c r="AD142" t="s">
        <v>413</v>
      </c>
      <c r="AE142" t="s">
        <v>413</v>
      </c>
    </row>
    <row r="143" spans="27:34" x14ac:dyDescent="0.35">
      <c r="AA143" t="s">
        <v>1068</v>
      </c>
      <c r="AB143" t="s">
        <v>384</v>
      </c>
      <c r="AC143" t="s">
        <v>413</v>
      </c>
      <c r="AD143" t="s">
        <v>413</v>
      </c>
      <c r="AE143" t="s">
        <v>413</v>
      </c>
    </row>
    <row r="144" spans="27:34" x14ac:dyDescent="0.35">
      <c r="AA144" t="s">
        <v>1071</v>
      </c>
      <c r="AB144" t="s">
        <v>157</v>
      </c>
      <c r="AC144" t="s">
        <v>820</v>
      </c>
      <c r="AD144" t="s">
        <v>1081</v>
      </c>
      <c r="AE144" t="s">
        <v>1865</v>
      </c>
      <c r="AF144">
        <v>25</v>
      </c>
      <c r="AG144">
        <v>1</v>
      </c>
      <c r="AH144">
        <v>2611</v>
      </c>
    </row>
    <row r="145" spans="27:34" x14ac:dyDescent="0.35">
      <c r="AA145" t="s">
        <v>1071</v>
      </c>
      <c r="AB145" t="s">
        <v>156</v>
      </c>
      <c r="AC145" t="s">
        <v>820</v>
      </c>
      <c r="AD145" t="s">
        <v>1081</v>
      </c>
      <c r="AE145" t="s">
        <v>1867</v>
      </c>
      <c r="AF145">
        <v>24</v>
      </c>
      <c r="AG145">
        <v>1</v>
      </c>
      <c r="AH145">
        <v>2611</v>
      </c>
    </row>
    <row r="146" spans="27:34" x14ac:dyDescent="0.35">
      <c r="AA146" t="s">
        <v>1071</v>
      </c>
      <c r="AB146" t="s">
        <v>155</v>
      </c>
      <c r="AC146" t="s">
        <v>413</v>
      </c>
      <c r="AD146" t="s">
        <v>413</v>
      </c>
      <c r="AE146" t="s">
        <v>413</v>
      </c>
    </row>
    <row r="147" spans="27:34" x14ac:dyDescent="0.35">
      <c r="AA147" t="s">
        <v>1071</v>
      </c>
      <c r="AB147" t="s">
        <v>381</v>
      </c>
      <c r="AC147" t="s">
        <v>413</v>
      </c>
      <c r="AD147" t="s">
        <v>413</v>
      </c>
      <c r="AE147" t="s">
        <v>413</v>
      </c>
    </row>
    <row r="148" spans="27:34" x14ac:dyDescent="0.35">
      <c r="AA148" t="s">
        <v>1072</v>
      </c>
      <c r="AB148" t="s">
        <v>160</v>
      </c>
      <c r="AC148" t="s">
        <v>2093</v>
      </c>
      <c r="AD148" t="s">
        <v>2097</v>
      </c>
      <c r="AE148" t="s">
        <v>2047</v>
      </c>
      <c r="AF148">
        <v>49</v>
      </c>
      <c r="AG148">
        <v>1</v>
      </c>
      <c r="AH148">
        <v>2657</v>
      </c>
    </row>
    <row r="149" spans="27:34" x14ac:dyDescent="0.35">
      <c r="AA149" t="s">
        <v>1072</v>
      </c>
      <c r="AB149" t="s">
        <v>159</v>
      </c>
      <c r="AC149" t="s">
        <v>413</v>
      </c>
      <c r="AD149" t="s">
        <v>413</v>
      </c>
      <c r="AE149" t="s">
        <v>413</v>
      </c>
    </row>
    <row r="150" spans="27:34" x14ac:dyDescent="0.35">
      <c r="AA150" t="s">
        <v>1072</v>
      </c>
      <c r="AB150" t="s">
        <v>158</v>
      </c>
      <c r="AC150" t="s">
        <v>413</v>
      </c>
      <c r="AD150" t="s">
        <v>413</v>
      </c>
      <c r="AE150" t="s">
        <v>413</v>
      </c>
    </row>
    <row r="151" spans="27:34" x14ac:dyDescent="0.35">
      <c r="AA151" t="s">
        <v>1072</v>
      </c>
      <c r="AB151" t="s">
        <v>378</v>
      </c>
      <c r="AC151" t="s">
        <v>413</v>
      </c>
      <c r="AD151" t="s">
        <v>413</v>
      </c>
      <c r="AE151" t="s">
        <v>413</v>
      </c>
    </row>
    <row r="152" spans="27:34" x14ac:dyDescent="0.35">
      <c r="AA152" t="s">
        <v>1075</v>
      </c>
      <c r="AB152" t="s">
        <v>163</v>
      </c>
      <c r="AC152" t="s">
        <v>1721</v>
      </c>
      <c r="AD152" t="s">
        <v>2098</v>
      </c>
      <c r="AE152" t="s">
        <v>1647</v>
      </c>
      <c r="AF152">
        <v>20</v>
      </c>
      <c r="AG152">
        <v>1</v>
      </c>
      <c r="AH152">
        <v>2658</v>
      </c>
    </row>
    <row r="153" spans="27:34" x14ac:dyDescent="0.35">
      <c r="AA153" t="s">
        <v>1075</v>
      </c>
      <c r="AB153" t="s">
        <v>162</v>
      </c>
      <c r="AC153" t="s">
        <v>1721</v>
      </c>
      <c r="AD153" t="s">
        <v>2096</v>
      </c>
      <c r="AE153" t="s">
        <v>2048</v>
      </c>
      <c r="AF153">
        <v>19</v>
      </c>
      <c r="AG153">
        <v>1</v>
      </c>
      <c r="AH153">
        <v>2658</v>
      </c>
    </row>
    <row r="154" spans="27:34" x14ac:dyDescent="0.35">
      <c r="AA154" t="s">
        <v>1075</v>
      </c>
      <c r="AB154" t="s">
        <v>161</v>
      </c>
      <c r="AC154" t="s">
        <v>1721</v>
      </c>
      <c r="AD154" t="s">
        <v>2096</v>
      </c>
      <c r="AE154" t="s">
        <v>2049</v>
      </c>
      <c r="AF154">
        <v>10</v>
      </c>
      <c r="AG154">
        <v>1</v>
      </c>
      <c r="AH154">
        <v>2658</v>
      </c>
    </row>
    <row r="155" spans="27:34" x14ac:dyDescent="0.35">
      <c r="AA155" t="s">
        <v>1075</v>
      </c>
      <c r="AB155" t="s">
        <v>375</v>
      </c>
      <c r="AC155" t="s">
        <v>413</v>
      </c>
      <c r="AD155" t="s">
        <v>413</v>
      </c>
      <c r="AE155" t="s">
        <v>413</v>
      </c>
    </row>
    <row r="156" spans="27:34" x14ac:dyDescent="0.35">
      <c r="AA156" t="s">
        <v>1077</v>
      </c>
      <c r="AB156" t="s">
        <v>166</v>
      </c>
      <c r="AC156" t="s">
        <v>2093</v>
      </c>
      <c r="AD156" t="s">
        <v>2097</v>
      </c>
      <c r="AE156" t="s">
        <v>2045</v>
      </c>
      <c r="AF156">
        <v>13</v>
      </c>
      <c r="AG156">
        <v>1</v>
      </c>
      <c r="AH156">
        <v>2615</v>
      </c>
    </row>
    <row r="157" spans="27:34" x14ac:dyDescent="0.35">
      <c r="AA157" t="s">
        <v>1077</v>
      </c>
      <c r="AB157" t="s">
        <v>165</v>
      </c>
      <c r="AC157" t="s">
        <v>1473</v>
      </c>
      <c r="AD157" t="s">
        <v>1627</v>
      </c>
      <c r="AE157" t="s">
        <v>1426</v>
      </c>
      <c r="AF157">
        <v>33</v>
      </c>
      <c r="AG157">
        <v>1</v>
      </c>
      <c r="AH157">
        <v>2615</v>
      </c>
    </row>
    <row r="158" spans="27:34" x14ac:dyDescent="0.35">
      <c r="AA158" t="s">
        <v>1077</v>
      </c>
      <c r="AB158" t="s">
        <v>164</v>
      </c>
      <c r="AC158" t="s">
        <v>413</v>
      </c>
      <c r="AD158" t="s">
        <v>413</v>
      </c>
      <c r="AE158" t="s">
        <v>413</v>
      </c>
    </row>
    <row r="159" spans="27:34" x14ac:dyDescent="0.35">
      <c r="AA159" t="s">
        <v>1077</v>
      </c>
      <c r="AB159" t="s">
        <v>372</v>
      </c>
      <c r="AC159" t="s">
        <v>413</v>
      </c>
      <c r="AD159" t="s">
        <v>413</v>
      </c>
      <c r="AE159" t="s">
        <v>413</v>
      </c>
    </row>
    <row r="160" spans="27:34" x14ac:dyDescent="0.35">
      <c r="AA160" t="s">
        <v>1078</v>
      </c>
      <c r="AB160" t="s">
        <v>169</v>
      </c>
      <c r="AC160" t="s">
        <v>1473</v>
      </c>
      <c r="AD160" t="s">
        <v>1627</v>
      </c>
      <c r="AE160" t="s">
        <v>1426</v>
      </c>
      <c r="AF160">
        <v>19</v>
      </c>
      <c r="AG160">
        <v>1</v>
      </c>
      <c r="AH160">
        <v>2624</v>
      </c>
    </row>
    <row r="161" spans="27:34" x14ac:dyDescent="0.35">
      <c r="AA161" t="s">
        <v>1078</v>
      </c>
      <c r="AB161" t="s">
        <v>168</v>
      </c>
      <c r="AC161" t="s">
        <v>1473</v>
      </c>
      <c r="AD161" t="s">
        <v>1627</v>
      </c>
      <c r="AE161" t="s">
        <v>2050</v>
      </c>
      <c r="AF161">
        <v>30</v>
      </c>
      <c r="AG161">
        <v>1</v>
      </c>
      <c r="AH161">
        <v>2624</v>
      </c>
    </row>
    <row r="162" spans="27:34" x14ac:dyDescent="0.35">
      <c r="AA162" t="s">
        <v>1078</v>
      </c>
      <c r="AB162" t="s">
        <v>167</v>
      </c>
      <c r="AC162" t="s">
        <v>413</v>
      </c>
      <c r="AD162" t="s">
        <v>413</v>
      </c>
      <c r="AE162" t="s">
        <v>413</v>
      </c>
    </row>
    <row r="163" spans="27:34" x14ac:dyDescent="0.35">
      <c r="AA163" t="s">
        <v>1078</v>
      </c>
      <c r="AB163" t="s">
        <v>369</v>
      </c>
      <c r="AC163" t="s">
        <v>413</v>
      </c>
      <c r="AD163" t="s">
        <v>413</v>
      </c>
      <c r="AE163" t="s">
        <v>413</v>
      </c>
    </row>
    <row r="164" spans="27:34" x14ac:dyDescent="0.35">
      <c r="AA164" t="s">
        <v>1079</v>
      </c>
      <c r="AB164" t="s">
        <v>172</v>
      </c>
      <c r="AC164" t="s">
        <v>824</v>
      </c>
      <c r="AD164" t="s">
        <v>2099</v>
      </c>
      <c r="AE164" t="s">
        <v>1853</v>
      </c>
      <c r="AF164">
        <v>19</v>
      </c>
      <c r="AG164">
        <v>1</v>
      </c>
      <c r="AH164">
        <v>2615</v>
      </c>
    </row>
    <row r="165" spans="27:34" x14ac:dyDescent="0.35">
      <c r="AA165" t="s">
        <v>1079</v>
      </c>
      <c r="AB165" t="s">
        <v>171</v>
      </c>
      <c r="AC165" t="s">
        <v>824</v>
      </c>
      <c r="AD165" t="s">
        <v>2099</v>
      </c>
      <c r="AE165" t="s">
        <v>1855</v>
      </c>
      <c r="AF165">
        <v>30</v>
      </c>
      <c r="AG165">
        <v>1</v>
      </c>
      <c r="AH165">
        <v>2615</v>
      </c>
    </row>
    <row r="166" spans="27:34" x14ac:dyDescent="0.35">
      <c r="AA166" t="s">
        <v>1079</v>
      </c>
      <c r="AB166" t="s">
        <v>170</v>
      </c>
      <c r="AC166" t="s">
        <v>413</v>
      </c>
      <c r="AD166" t="s">
        <v>413</v>
      </c>
      <c r="AE166" t="s">
        <v>413</v>
      </c>
    </row>
    <row r="167" spans="27:34" x14ac:dyDescent="0.35">
      <c r="AA167" t="s">
        <v>1079</v>
      </c>
      <c r="AB167" t="s">
        <v>366</v>
      </c>
      <c r="AC167" t="s">
        <v>413</v>
      </c>
      <c r="AD167" t="s">
        <v>413</v>
      </c>
      <c r="AE167" t="s">
        <v>413</v>
      </c>
    </row>
    <row r="168" spans="27:34" x14ac:dyDescent="0.35">
      <c r="AA168" t="s">
        <v>1080</v>
      </c>
      <c r="AB168" t="s">
        <v>175</v>
      </c>
      <c r="AC168" t="s">
        <v>2093</v>
      </c>
      <c r="AD168" t="s">
        <v>2097</v>
      </c>
      <c r="AE168" t="s">
        <v>2051</v>
      </c>
      <c r="AF168">
        <v>50</v>
      </c>
      <c r="AG168">
        <v>1</v>
      </c>
      <c r="AH168">
        <v>2678</v>
      </c>
    </row>
    <row r="169" spans="27:34" x14ac:dyDescent="0.35">
      <c r="AA169" t="s">
        <v>1080</v>
      </c>
      <c r="AB169" t="s">
        <v>174</v>
      </c>
      <c r="AC169" t="s">
        <v>413</v>
      </c>
      <c r="AD169" t="s">
        <v>413</v>
      </c>
      <c r="AE169" t="s">
        <v>413</v>
      </c>
    </row>
    <row r="170" spans="27:34" x14ac:dyDescent="0.35">
      <c r="AA170" t="s">
        <v>1080</v>
      </c>
      <c r="AB170" t="s">
        <v>173</v>
      </c>
      <c r="AC170" t="s">
        <v>413</v>
      </c>
      <c r="AD170" t="s">
        <v>413</v>
      </c>
      <c r="AE170" t="s">
        <v>413</v>
      </c>
    </row>
    <row r="171" spans="27:34" x14ac:dyDescent="0.35">
      <c r="AA171" t="s">
        <v>1080</v>
      </c>
      <c r="AB171" t="s">
        <v>405</v>
      </c>
      <c r="AC171" t="s">
        <v>413</v>
      </c>
      <c r="AD171" t="s">
        <v>413</v>
      </c>
      <c r="AE171" t="s">
        <v>413</v>
      </c>
    </row>
    <row r="172" spans="27:34" x14ac:dyDescent="0.35">
      <c r="AA172" t="s">
        <v>1082</v>
      </c>
      <c r="AB172" t="s">
        <v>178</v>
      </c>
      <c r="AC172" t="s">
        <v>2092</v>
      </c>
      <c r="AD172" t="s">
        <v>2100</v>
      </c>
      <c r="AE172" t="s">
        <v>2052</v>
      </c>
      <c r="AF172">
        <v>6</v>
      </c>
      <c r="AG172">
        <v>1</v>
      </c>
      <c r="AH172">
        <v>2688</v>
      </c>
    </row>
    <row r="173" spans="27:34" x14ac:dyDescent="0.35">
      <c r="AA173" t="s">
        <v>1082</v>
      </c>
      <c r="AB173" t="s">
        <v>177</v>
      </c>
      <c r="AC173" t="s">
        <v>832</v>
      </c>
      <c r="AD173" t="s">
        <v>1111</v>
      </c>
      <c r="AE173" t="s">
        <v>2053</v>
      </c>
      <c r="AF173">
        <v>33</v>
      </c>
      <c r="AG173">
        <v>1</v>
      </c>
      <c r="AH173">
        <v>2688</v>
      </c>
    </row>
    <row r="174" spans="27:34" x14ac:dyDescent="0.35">
      <c r="AA174" t="s">
        <v>1082</v>
      </c>
      <c r="AB174" t="s">
        <v>176</v>
      </c>
      <c r="AC174" t="s">
        <v>413</v>
      </c>
      <c r="AD174" t="s">
        <v>413</v>
      </c>
      <c r="AE174" t="s">
        <v>413</v>
      </c>
    </row>
    <row r="175" spans="27:34" x14ac:dyDescent="0.35">
      <c r="AA175" t="s">
        <v>1082</v>
      </c>
      <c r="AB175" t="s">
        <v>402</v>
      </c>
      <c r="AC175" t="s">
        <v>413</v>
      </c>
      <c r="AD175" t="s">
        <v>413</v>
      </c>
      <c r="AE175" t="s">
        <v>413</v>
      </c>
    </row>
    <row r="176" spans="27:34" x14ac:dyDescent="0.35">
      <c r="AA176" t="s">
        <v>1085</v>
      </c>
      <c r="AB176" t="s">
        <v>181</v>
      </c>
      <c r="AC176" t="s">
        <v>2093</v>
      </c>
      <c r="AD176" t="s">
        <v>2101</v>
      </c>
      <c r="AE176" t="s">
        <v>2054</v>
      </c>
      <c r="AF176">
        <v>15</v>
      </c>
      <c r="AG176">
        <v>1</v>
      </c>
      <c r="AH176">
        <v>2655</v>
      </c>
    </row>
    <row r="177" spans="27:34" x14ac:dyDescent="0.35">
      <c r="AA177" t="s">
        <v>1085</v>
      </c>
      <c r="AB177" t="s">
        <v>180</v>
      </c>
      <c r="AC177" t="s">
        <v>2093</v>
      </c>
      <c r="AD177" t="s">
        <v>2101</v>
      </c>
      <c r="AE177" t="s">
        <v>2055</v>
      </c>
      <c r="AF177">
        <v>34</v>
      </c>
      <c r="AG177">
        <v>1</v>
      </c>
      <c r="AH177">
        <v>2655</v>
      </c>
    </row>
    <row r="178" spans="27:34" x14ac:dyDescent="0.35">
      <c r="AA178" t="s">
        <v>1085</v>
      </c>
      <c r="AB178" t="s">
        <v>179</v>
      </c>
      <c r="AC178" t="s">
        <v>413</v>
      </c>
      <c r="AD178" t="s">
        <v>413</v>
      </c>
      <c r="AE178" t="s">
        <v>413</v>
      </c>
    </row>
    <row r="179" spans="27:34" x14ac:dyDescent="0.35">
      <c r="AA179" t="s">
        <v>1085</v>
      </c>
      <c r="AB179" t="s">
        <v>399</v>
      </c>
      <c r="AC179" t="s">
        <v>413</v>
      </c>
      <c r="AD179" t="s">
        <v>413</v>
      </c>
      <c r="AE179" t="s">
        <v>413</v>
      </c>
    </row>
    <row r="180" spans="27:34" x14ac:dyDescent="0.35">
      <c r="AA180" t="s">
        <v>1086</v>
      </c>
      <c r="AB180" t="s">
        <v>184</v>
      </c>
      <c r="AC180" t="s">
        <v>1721</v>
      </c>
      <c r="AD180" t="s">
        <v>2098</v>
      </c>
      <c r="AE180" t="s">
        <v>1647</v>
      </c>
      <c r="AF180">
        <v>45</v>
      </c>
      <c r="AG180">
        <v>1</v>
      </c>
      <c r="AH180">
        <v>2630</v>
      </c>
    </row>
    <row r="181" spans="27:34" x14ac:dyDescent="0.35">
      <c r="AA181" t="s">
        <v>1086</v>
      </c>
      <c r="AB181" t="s">
        <v>183</v>
      </c>
      <c r="AC181" t="s">
        <v>413</v>
      </c>
      <c r="AD181" t="s">
        <v>413</v>
      </c>
      <c r="AE181" t="s">
        <v>413</v>
      </c>
    </row>
    <row r="182" spans="27:34" x14ac:dyDescent="0.35">
      <c r="AA182" t="s">
        <v>1086</v>
      </c>
      <c r="AB182" t="s">
        <v>182</v>
      </c>
      <c r="AC182" t="s">
        <v>413</v>
      </c>
      <c r="AD182" t="s">
        <v>413</v>
      </c>
      <c r="AE182" t="s">
        <v>413</v>
      </c>
    </row>
    <row r="183" spans="27:34" x14ac:dyDescent="0.35">
      <c r="AA183" t="s">
        <v>1086</v>
      </c>
      <c r="AB183" t="s">
        <v>396</v>
      </c>
      <c r="AC183" t="s">
        <v>413</v>
      </c>
      <c r="AD183" t="s">
        <v>413</v>
      </c>
      <c r="AE183" t="s">
        <v>413</v>
      </c>
    </row>
    <row r="184" spans="27:34" x14ac:dyDescent="0.35">
      <c r="AA184" t="s">
        <v>1089</v>
      </c>
      <c r="AB184" t="s">
        <v>187</v>
      </c>
      <c r="AC184" t="s">
        <v>1721</v>
      </c>
      <c r="AD184" t="s">
        <v>2098</v>
      </c>
      <c r="AE184" t="s">
        <v>1646</v>
      </c>
      <c r="AF184">
        <v>45</v>
      </c>
      <c r="AG184">
        <v>1</v>
      </c>
      <c r="AH184">
        <v>2621</v>
      </c>
    </row>
    <row r="185" spans="27:34" x14ac:dyDescent="0.35">
      <c r="AA185" t="s">
        <v>1089</v>
      </c>
      <c r="AB185" t="s">
        <v>186</v>
      </c>
      <c r="AC185" t="s">
        <v>413</v>
      </c>
      <c r="AD185" t="s">
        <v>413</v>
      </c>
      <c r="AE185" t="s">
        <v>413</v>
      </c>
    </row>
    <row r="186" spans="27:34" x14ac:dyDescent="0.35">
      <c r="AA186" t="s">
        <v>1089</v>
      </c>
      <c r="AB186" t="s">
        <v>185</v>
      </c>
      <c r="AC186" t="s">
        <v>413</v>
      </c>
      <c r="AD186" t="s">
        <v>413</v>
      </c>
      <c r="AE186" t="s">
        <v>413</v>
      </c>
    </row>
    <row r="187" spans="27:34" x14ac:dyDescent="0.35">
      <c r="AA187" t="s">
        <v>1089</v>
      </c>
      <c r="AB187" t="s">
        <v>393</v>
      </c>
      <c r="AC187" t="s">
        <v>413</v>
      </c>
      <c r="AD187" t="s">
        <v>413</v>
      </c>
      <c r="AE187" t="s">
        <v>413</v>
      </c>
    </row>
    <row r="188" spans="27:34" x14ac:dyDescent="0.35">
      <c r="AA188" t="s">
        <v>1091</v>
      </c>
      <c r="AB188" t="s">
        <v>190</v>
      </c>
      <c r="AC188" t="s">
        <v>832</v>
      </c>
      <c r="AD188" t="s">
        <v>1111</v>
      </c>
      <c r="AE188" t="s">
        <v>2056</v>
      </c>
      <c r="AF188">
        <v>20</v>
      </c>
      <c r="AG188">
        <v>1</v>
      </c>
      <c r="AH188">
        <v>2650</v>
      </c>
    </row>
    <row r="189" spans="27:34" x14ac:dyDescent="0.35">
      <c r="AA189" t="s">
        <v>1091</v>
      </c>
      <c r="AB189" t="s">
        <v>189</v>
      </c>
      <c r="AC189" t="s">
        <v>832</v>
      </c>
      <c r="AD189" t="s">
        <v>1111</v>
      </c>
      <c r="AE189" t="s">
        <v>2057</v>
      </c>
      <c r="AF189">
        <v>29</v>
      </c>
      <c r="AG189">
        <v>1</v>
      </c>
      <c r="AH189">
        <v>2650</v>
      </c>
    </row>
    <row r="190" spans="27:34" x14ac:dyDescent="0.35">
      <c r="AA190" t="s">
        <v>1091</v>
      </c>
      <c r="AB190" t="s">
        <v>188</v>
      </c>
      <c r="AC190" t="s">
        <v>413</v>
      </c>
      <c r="AD190" t="s">
        <v>413</v>
      </c>
      <c r="AE190" t="s">
        <v>413</v>
      </c>
    </row>
    <row r="191" spans="27:34" x14ac:dyDescent="0.35">
      <c r="AA191" t="s">
        <v>1091</v>
      </c>
      <c r="AB191" t="s">
        <v>390</v>
      </c>
      <c r="AC191" t="s">
        <v>413</v>
      </c>
      <c r="AD191" t="s">
        <v>413</v>
      </c>
      <c r="AE191" t="s">
        <v>413</v>
      </c>
    </row>
    <row r="192" spans="27:34" x14ac:dyDescent="0.35">
      <c r="AA192" t="s">
        <v>1092</v>
      </c>
      <c r="AB192" t="s">
        <v>193</v>
      </c>
      <c r="AC192" t="s">
        <v>832</v>
      </c>
      <c r="AD192" t="s">
        <v>1111</v>
      </c>
      <c r="AE192" t="s">
        <v>2058</v>
      </c>
      <c r="AF192">
        <v>29</v>
      </c>
      <c r="AG192">
        <v>1</v>
      </c>
      <c r="AH192">
        <v>2630</v>
      </c>
    </row>
    <row r="193" spans="27:34" x14ac:dyDescent="0.35">
      <c r="AA193" t="s">
        <v>1092</v>
      </c>
      <c r="AB193" t="s">
        <v>192</v>
      </c>
      <c r="AC193" t="s">
        <v>832</v>
      </c>
      <c r="AD193" t="s">
        <v>1111</v>
      </c>
      <c r="AE193" t="s">
        <v>2059</v>
      </c>
      <c r="AF193">
        <v>21</v>
      </c>
      <c r="AG193">
        <v>1</v>
      </c>
      <c r="AH193">
        <v>2630</v>
      </c>
    </row>
    <row r="194" spans="27:34" x14ac:dyDescent="0.35">
      <c r="AA194" t="s">
        <v>1092</v>
      </c>
      <c r="AB194" t="s">
        <v>191</v>
      </c>
      <c r="AC194" t="s">
        <v>413</v>
      </c>
      <c r="AD194" t="s">
        <v>413</v>
      </c>
      <c r="AE194" t="s">
        <v>413</v>
      </c>
    </row>
    <row r="195" spans="27:34" x14ac:dyDescent="0.35">
      <c r="AA195" t="s">
        <v>1092</v>
      </c>
      <c r="AB195" t="s">
        <v>387</v>
      </c>
      <c r="AC195" t="s">
        <v>413</v>
      </c>
      <c r="AD195" t="s">
        <v>413</v>
      </c>
      <c r="AE195" t="s">
        <v>413</v>
      </c>
    </row>
    <row r="196" spans="27:34" x14ac:dyDescent="0.35">
      <c r="AA196" t="s">
        <v>1093</v>
      </c>
      <c r="AB196" t="s">
        <v>68</v>
      </c>
      <c r="AC196" t="s">
        <v>820</v>
      </c>
      <c r="AD196" t="s">
        <v>1081</v>
      </c>
      <c r="AE196" t="s">
        <v>2068</v>
      </c>
      <c r="AF196">
        <v>14</v>
      </c>
      <c r="AG196">
        <v>1</v>
      </c>
      <c r="AH196">
        <v>2627</v>
      </c>
    </row>
    <row r="197" spans="27:34" x14ac:dyDescent="0.35">
      <c r="AA197" t="s">
        <v>1093</v>
      </c>
      <c r="AB197" t="s">
        <v>69</v>
      </c>
      <c r="AC197" t="s">
        <v>820</v>
      </c>
      <c r="AD197" t="s">
        <v>1057</v>
      </c>
      <c r="AE197" t="s">
        <v>2069</v>
      </c>
      <c r="AF197">
        <v>34</v>
      </c>
      <c r="AG197">
        <v>1</v>
      </c>
      <c r="AH197">
        <v>2627</v>
      </c>
    </row>
    <row r="198" spans="27:34" x14ac:dyDescent="0.35">
      <c r="AA198" t="s">
        <v>1093</v>
      </c>
      <c r="AB198" t="s">
        <v>70</v>
      </c>
      <c r="AC198" t="s">
        <v>413</v>
      </c>
      <c r="AD198" t="s">
        <v>413</v>
      </c>
      <c r="AE198" t="s">
        <v>413</v>
      </c>
    </row>
    <row r="199" spans="27:34" x14ac:dyDescent="0.35">
      <c r="AA199" t="s">
        <v>1093</v>
      </c>
      <c r="AB199" t="s">
        <v>362</v>
      </c>
      <c r="AC199" t="s">
        <v>413</v>
      </c>
      <c r="AD199" t="s">
        <v>413</v>
      </c>
      <c r="AE199" t="s">
        <v>413</v>
      </c>
    </row>
    <row r="200" spans="27:34" x14ac:dyDescent="0.35">
      <c r="AA200" t="s">
        <v>1096</v>
      </c>
      <c r="AB200" t="s">
        <v>71</v>
      </c>
      <c r="AC200" t="s">
        <v>1472</v>
      </c>
      <c r="AD200" t="s">
        <v>1459</v>
      </c>
      <c r="AE200" t="s">
        <v>1448</v>
      </c>
      <c r="AF200">
        <v>4</v>
      </c>
      <c r="AG200">
        <v>1</v>
      </c>
      <c r="AH200">
        <v>2615</v>
      </c>
    </row>
    <row r="201" spans="27:34" x14ac:dyDescent="0.35">
      <c r="AA201" t="s">
        <v>1096</v>
      </c>
      <c r="AB201" t="s">
        <v>72</v>
      </c>
      <c r="AC201" t="s">
        <v>1472</v>
      </c>
      <c r="AD201" t="s">
        <v>1459</v>
      </c>
      <c r="AE201" t="s">
        <v>1444</v>
      </c>
      <c r="AF201">
        <v>45</v>
      </c>
      <c r="AG201">
        <v>1</v>
      </c>
      <c r="AH201">
        <v>2615</v>
      </c>
    </row>
    <row r="202" spans="27:34" x14ac:dyDescent="0.35">
      <c r="AA202" t="s">
        <v>1096</v>
      </c>
      <c r="AB202" t="s">
        <v>73</v>
      </c>
      <c r="AC202" t="s">
        <v>413</v>
      </c>
      <c r="AD202" t="s">
        <v>413</v>
      </c>
      <c r="AE202" t="s">
        <v>413</v>
      </c>
    </row>
    <row r="203" spans="27:34" x14ac:dyDescent="0.35">
      <c r="AA203" t="s">
        <v>1096</v>
      </c>
      <c r="AB203" t="s">
        <v>359</v>
      </c>
      <c r="AC203" t="s">
        <v>413</v>
      </c>
      <c r="AD203" t="s">
        <v>413</v>
      </c>
      <c r="AE203" t="s">
        <v>413</v>
      </c>
    </row>
    <row r="204" spans="27:34" x14ac:dyDescent="0.35">
      <c r="AA204" t="s">
        <v>1098</v>
      </c>
      <c r="AB204" t="s">
        <v>74</v>
      </c>
      <c r="AC204" t="s">
        <v>820</v>
      </c>
      <c r="AD204" t="s">
        <v>1057</v>
      </c>
      <c r="AE204" t="s">
        <v>1868</v>
      </c>
      <c r="AF204">
        <v>21</v>
      </c>
      <c r="AG204">
        <v>1</v>
      </c>
      <c r="AH204">
        <v>2690</v>
      </c>
    </row>
    <row r="205" spans="27:34" x14ac:dyDescent="0.35">
      <c r="AA205" t="s">
        <v>1098</v>
      </c>
      <c r="AB205" t="s">
        <v>75</v>
      </c>
      <c r="AC205" t="s">
        <v>820</v>
      </c>
      <c r="AD205" t="s">
        <v>1057</v>
      </c>
      <c r="AE205" t="s">
        <v>1869</v>
      </c>
      <c r="AF205">
        <v>16</v>
      </c>
      <c r="AG205">
        <v>1</v>
      </c>
      <c r="AH205">
        <v>2690</v>
      </c>
    </row>
    <row r="206" spans="27:34" x14ac:dyDescent="0.35">
      <c r="AA206" t="s">
        <v>1098</v>
      </c>
      <c r="AB206" t="s">
        <v>76</v>
      </c>
      <c r="AC206" t="s">
        <v>820</v>
      </c>
      <c r="AD206" t="s">
        <v>1057</v>
      </c>
      <c r="AE206" t="s">
        <v>1870</v>
      </c>
      <c r="AF206">
        <v>11</v>
      </c>
      <c r="AG206">
        <v>1</v>
      </c>
      <c r="AH206">
        <v>2690</v>
      </c>
    </row>
    <row r="207" spans="27:34" x14ac:dyDescent="0.35">
      <c r="AA207" t="s">
        <v>1098</v>
      </c>
      <c r="AB207" t="s">
        <v>356</v>
      </c>
      <c r="AC207" t="s">
        <v>413</v>
      </c>
      <c r="AD207" t="s">
        <v>413</v>
      </c>
      <c r="AE207" t="s">
        <v>413</v>
      </c>
    </row>
    <row r="208" spans="27:34" x14ac:dyDescent="0.35">
      <c r="AA208" t="s">
        <v>1102</v>
      </c>
      <c r="AB208" t="s">
        <v>77</v>
      </c>
      <c r="AC208" t="s">
        <v>830</v>
      </c>
      <c r="AD208" t="s">
        <v>1073</v>
      </c>
      <c r="AE208" t="s">
        <v>431</v>
      </c>
      <c r="AF208">
        <v>7</v>
      </c>
      <c r="AG208">
        <v>1</v>
      </c>
      <c r="AH208">
        <v>2666</v>
      </c>
    </row>
    <row r="209" spans="27:34" x14ac:dyDescent="0.35">
      <c r="AA209" t="s">
        <v>1102</v>
      </c>
      <c r="AB209" t="s">
        <v>78</v>
      </c>
      <c r="AC209" t="s">
        <v>830</v>
      </c>
      <c r="AD209" t="s">
        <v>1073</v>
      </c>
      <c r="AE209" t="s">
        <v>430</v>
      </c>
      <c r="AF209">
        <v>31</v>
      </c>
      <c r="AG209">
        <v>1</v>
      </c>
      <c r="AH209">
        <v>2666</v>
      </c>
    </row>
    <row r="210" spans="27:34" x14ac:dyDescent="0.35">
      <c r="AA210" t="s">
        <v>1102</v>
      </c>
      <c r="AB210" t="s">
        <v>79</v>
      </c>
      <c r="AC210" t="s">
        <v>2090</v>
      </c>
      <c r="AD210" t="s">
        <v>2102</v>
      </c>
      <c r="AE210" t="s">
        <v>2070</v>
      </c>
      <c r="AF210">
        <v>9</v>
      </c>
      <c r="AG210">
        <v>1</v>
      </c>
      <c r="AH210">
        <v>2666</v>
      </c>
    </row>
    <row r="211" spans="27:34" x14ac:dyDescent="0.35">
      <c r="AA211" t="s">
        <v>1102</v>
      </c>
      <c r="AB211" t="s">
        <v>353</v>
      </c>
      <c r="AC211" t="s">
        <v>413</v>
      </c>
      <c r="AD211" t="s">
        <v>413</v>
      </c>
      <c r="AE211" t="s">
        <v>413</v>
      </c>
    </row>
    <row r="212" spans="27:34" x14ac:dyDescent="0.35">
      <c r="AA212" t="s">
        <v>1103</v>
      </c>
      <c r="AB212" t="s">
        <v>80</v>
      </c>
      <c r="AC212" t="s">
        <v>837</v>
      </c>
      <c r="AD212" t="s">
        <v>1146</v>
      </c>
      <c r="AE212" t="s">
        <v>2071</v>
      </c>
      <c r="AF212">
        <v>12</v>
      </c>
      <c r="AG212">
        <v>1</v>
      </c>
      <c r="AH212">
        <v>2627</v>
      </c>
    </row>
    <row r="213" spans="27:34" x14ac:dyDescent="0.35">
      <c r="AA213" t="s">
        <v>1103</v>
      </c>
      <c r="AB213" t="s">
        <v>81</v>
      </c>
      <c r="AC213" t="s">
        <v>837</v>
      </c>
      <c r="AD213" t="s">
        <v>1146</v>
      </c>
      <c r="AE213" t="s">
        <v>2072</v>
      </c>
      <c r="AF213">
        <v>24</v>
      </c>
      <c r="AG213">
        <v>1</v>
      </c>
      <c r="AH213">
        <v>2627</v>
      </c>
    </row>
    <row r="214" spans="27:34" x14ac:dyDescent="0.35">
      <c r="AA214" t="s">
        <v>1103</v>
      </c>
      <c r="AB214" t="s">
        <v>82</v>
      </c>
      <c r="AC214" t="s">
        <v>837</v>
      </c>
      <c r="AD214" t="s">
        <v>1117</v>
      </c>
      <c r="AE214" t="s">
        <v>880</v>
      </c>
      <c r="AF214">
        <v>7</v>
      </c>
      <c r="AG214">
        <v>1</v>
      </c>
      <c r="AH214">
        <v>2627</v>
      </c>
    </row>
    <row r="215" spans="27:34" x14ac:dyDescent="0.35">
      <c r="AA215" t="s">
        <v>1103</v>
      </c>
      <c r="AB215" t="s">
        <v>350</v>
      </c>
      <c r="AC215" t="s">
        <v>413</v>
      </c>
      <c r="AD215" t="s">
        <v>413</v>
      </c>
      <c r="AE215" t="s">
        <v>413</v>
      </c>
    </row>
    <row r="216" spans="27:34" x14ac:dyDescent="0.35">
      <c r="AA216" t="s">
        <v>1105</v>
      </c>
      <c r="AB216" t="s">
        <v>83</v>
      </c>
      <c r="AC216" t="s">
        <v>2090</v>
      </c>
      <c r="AD216" t="s">
        <v>2102</v>
      </c>
      <c r="AE216" t="s">
        <v>2073</v>
      </c>
      <c r="AF216">
        <v>29</v>
      </c>
      <c r="AG216">
        <v>1</v>
      </c>
      <c r="AH216">
        <v>2652</v>
      </c>
    </row>
    <row r="217" spans="27:34" x14ac:dyDescent="0.35">
      <c r="AA217" t="s">
        <v>1105</v>
      </c>
      <c r="AB217" t="s">
        <v>84</v>
      </c>
      <c r="AC217" t="s">
        <v>2090</v>
      </c>
      <c r="AD217" t="s">
        <v>2102</v>
      </c>
      <c r="AE217" t="s">
        <v>2070</v>
      </c>
      <c r="AF217">
        <v>20</v>
      </c>
      <c r="AG217">
        <v>1</v>
      </c>
      <c r="AH217">
        <v>2652</v>
      </c>
    </row>
    <row r="218" spans="27:34" x14ac:dyDescent="0.35">
      <c r="AA218" t="s">
        <v>1105</v>
      </c>
      <c r="AB218" t="s">
        <v>85</v>
      </c>
      <c r="AC218" t="s">
        <v>413</v>
      </c>
      <c r="AD218" t="s">
        <v>413</v>
      </c>
      <c r="AE218" t="s">
        <v>413</v>
      </c>
    </row>
    <row r="219" spans="27:34" x14ac:dyDescent="0.35">
      <c r="AA219" t="s">
        <v>1105</v>
      </c>
      <c r="AB219" t="s">
        <v>347</v>
      </c>
      <c r="AC219" t="s">
        <v>413</v>
      </c>
      <c r="AD219" t="s">
        <v>413</v>
      </c>
      <c r="AE219" t="s">
        <v>413</v>
      </c>
    </row>
    <row r="220" spans="27:34" x14ac:dyDescent="0.35">
      <c r="AA220" t="s">
        <v>1107</v>
      </c>
      <c r="AB220" t="s">
        <v>86</v>
      </c>
      <c r="AC220" t="s">
        <v>1473</v>
      </c>
      <c r="AD220" t="s">
        <v>1463</v>
      </c>
      <c r="AE220" t="s">
        <v>1434</v>
      </c>
      <c r="AF220">
        <v>32</v>
      </c>
      <c r="AG220">
        <v>1</v>
      </c>
      <c r="AH220">
        <v>2682</v>
      </c>
    </row>
    <row r="221" spans="27:34" x14ac:dyDescent="0.35">
      <c r="AA221" t="s">
        <v>1107</v>
      </c>
      <c r="AB221" t="s">
        <v>87</v>
      </c>
      <c r="AC221" t="s">
        <v>1473</v>
      </c>
      <c r="AD221" t="s">
        <v>1628</v>
      </c>
      <c r="AE221" t="s">
        <v>2074</v>
      </c>
      <c r="AF221">
        <v>17</v>
      </c>
      <c r="AG221">
        <v>1</v>
      </c>
      <c r="AH221">
        <v>2682</v>
      </c>
    </row>
    <row r="222" spans="27:34" x14ac:dyDescent="0.35">
      <c r="AA222" t="s">
        <v>1107</v>
      </c>
      <c r="AB222" t="s">
        <v>88</v>
      </c>
      <c r="AC222" t="s">
        <v>413</v>
      </c>
      <c r="AD222" t="s">
        <v>413</v>
      </c>
      <c r="AE222" t="s">
        <v>413</v>
      </c>
    </row>
    <row r="223" spans="27:34" x14ac:dyDescent="0.35">
      <c r="AA223" t="s">
        <v>1107</v>
      </c>
      <c r="AB223" t="s">
        <v>344</v>
      </c>
      <c r="AC223" t="s">
        <v>413</v>
      </c>
      <c r="AD223" t="s">
        <v>413</v>
      </c>
      <c r="AE223" t="s">
        <v>413</v>
      </c>
    </row>
    <row r="224" spans="27:34" x14ac:dyDescent="0.35">
      <c r="AA224" t="s">
        <v>1109</v>
      </c>
      <c r="AB224" t="s">
        <v>89</v>
      </c>
      <c r="AC224" t="s">
        <v>413</v>
      </c>
      <c r="AD224" t="s">
        <v>413</v>
      </c>
      <c r="AE224" t="s">
        <v>413</v>
      </c>
    </row>
    <row r="225" spans="27:31" x14ac:dyDescent="0.35">
      <c r="AA225" t="s">
        <v>1109</v>
      </c>
      <c r="AB225" t="s">
        <v>90</v>
      </c>
      <c r="AC225" t="s">
        <v>413</v>
      </c>
      <c r="AD225" t="s">
        <v>413</v>
      </c>
      <c r="AE225" t="s">
        <v>413</v>
      </c>
    </row>
    <row r="226" spans="27:31" x14ac:dyDescent="0.35">
      <c r="AA226" t="s">
        <v>1109</v>
      </c>
      <c r="AB226" t="s">
        <v>91</v>
      </c>
      <c r="AC226" t="s">
        <v>413</v>
      </c>
      <c r="AD226" t="s">
        <v>413</v>
      </c>
      <c r="AE226" t="s">
        <v>413</v>
      </c>
    </row>
    <row r="227" spans="27:31" x14ac:dyDescent="0.35">
      <c r="AA227" t="s">
        <v>1112</v>
      </c>
      <c r="AB227" t="s">
        <v>92</v>
      </c>
      <c r="AC227" t="s">
        <v>413</v>
      </c>
      <c r="AD227" t="s">
        <v>413</v>
      </c>
      <c r="AE227" t="s">
        <v>413</v>
      </c>
    </row>
    <row r="228" spans="27:31" x14ac:dyDescent="0.35">
      <c r="AA228" t="s">
        <v>1112</v>
      </c>
      <c r="AB228" t="s">
        <v>93</v>
      </c>
      <c r="AC228" t="s">
        <v>413</v>
      </c>
      <c r="AD228" t="s">
        <v>413</v>
      </c>
      <c r="AE228" t="s">
        <v>413</v>
      </c>
    </row>
    <row r="229" spans="27:31" x14ac:dyDescent="0.35">
      <c r="AA229" t="s">
        <v>1112</v>
      </c>
      <c r="AB229" t="s">
        <v>94</v>
      </c>
      <c r="AC229" t="s">
        <v>413</v>
      </c>
      <c r="AD229" t="s">
        <v>413</v>
      </c>
      <c r="AE229" t="s">
        <v>413</v>
      </c>
    </row>
    <row r="230" spans="27:31" x14ac:dyDescent="0.35">
      <c r="AA230" t="s">
        <v>1112</v>
      </c>
      <c r="AB230" t="s">
        <v>380</v>
      </c>
      <c r="AC230" t="s">
        <v>413</v>
      </c>
      <c r="AD230" t="s">
        <v>413</v>
      </c>
      <c r="AE230" t="s">
        <v>413</v>
      </c>
    </row>
    <row r="231" spans="27:31" x14ac:dyDescent="0.35">
      <c r="AA231" t="s">
        <v>1112</v>
      </c>
      <c r="AB231" t="s">
        <v>877</v>
      </c>
      <c r="AC231" t="s">
        <v>413</v>
      </c>
      <c r="AD231" t="s">
        <v>413</v>
      </c>
      <c r="AE231" t="s">
        <v>413</v>
      </c>
    </row>
    <row r="232" spans="27:31" x14ac:dyDescent="0.35">
      <c r="AA232" t="s">
        <v>1115</v>
      </c>
      <c r="AB232" t="s">
        <v>95</v>
      </c>
      <c r="AC232" t="s">
        <v>413</v>
      </c>
      <c r="AD232" t="s">
        <v>413</v>
      </c>
      <c r="AE232" t="s">
        <v>413</v>
      </c>
    </row>
    <row r="233" spans="27:31" x14ac:dyDescent="0.35">
      <c r="AA233" t="s">
        <v>1115</v>
      </c>
      <c r="AB233" t="s">
        <v>96</v>
      </c>
      <c r="AC233" t="s">
        <v>413</v>
      </c>
      <c r="AD233" t="s">
        <v>413</v>
      </c>
      <c r="AE233" t="s">
        <v>413</v>
      </c>
    </row>
    <row r="234" spans="27:31" x14ac:dyDescent="0.35">
      <c r="AA234" t="s">
        <v>1115</v>
      </c>
      <c r="AB234" t="s">
        <v>97</v>
      </c>
      <c r="AC234" t="s">
        <v>413</v>
      </c>
      <c r="AD234" t="s">
        <v>413</v>
      </c>
      <c r="AE234" t="s">
        <v>413</v>
      </c>
    </row>
    <row r="235" spans="27:31" x14ac:dyDescent="0.35">
      <c r="AA235" t="s">
        <v>1115</v>
      </c>
      <c r="AB235" t="s">
        <v>377</v>
      </c>
      <c r="AC235" t="s">
        <v>413</v>
      </c>
      <c r="AD235" t="s">
        <v>413</v>
      </c>
      <c r="AE235" t="s">
        <v>413</v>
      </c>
    </row>
    <row r="236" spans="27:31" x14ac:dyDescent="0.35">
      <c r="AA236" t="s">
        <v>1116</v>
      </c>
      <c r="AB236" t="s">
        <v>98</v>
      </c>
      <c r="AC236" t="s">
        <v>413</v>
      </c>
      <c r="AD236" t="s">
        <v>413</v>
      </c>
      <c r="AE236" t="s">
        <v>413</v>
      </c>
    </row>
    <row r="237" spans="27:31" x14ac:dyDescent="0.35">
      <c r="AA237" t="s">
        <v>1116</v>
      </c>
      <c r="AB237" t="s">
        <v>99</v>
      </c>
      <c r="AC237" t="s">
        <v>413</v>
      </c>
      <c r="AD237" t="s">
        <v>413</v>
      </c>
      <c r="AE237" t="s">
        <v>413</v>
      </c>
    </row>
    <row r="238" spans="27:31" x14ac:dyDescent="0.35">
      <c r="AA238" t="s">
        <v>1116</v>
      </c>
      <c r="AB238" t="s">
        <v>100</v>
      </c>
      <c r="AC238" t="s">
        <v>413</v>
      </c>
      <c r="AD238" t="s">
        <v>413</v>
      </c>
      <c r="AE238" t="s">
        <v>413</v>
      </c>
    </row>
    <row r="239" spans="27:31" x14ac:dyDescent="0.35">
      <c r="AA239" t="s">
        <v>1116</v>
      </c>
      <c r="AB239" t="s">
        <v>374</v>
      </c>
      <c r="AC239" t="s">
        <v>413</v>
      </c>
      <c r="AD239" t="s">
        <v>413</v>
      </c>
      <c r="AE239" t="s">
        <v>413</v>
      </c>
    </row>
    <row r="240" spans="27:31" x14ac:dyDescent="0.35">
      <c r="AA240" t="s">
        <v>1118</v>
      </c>
      <c r="AB240" t="s">
        <v>101</v>
      </c>
      <c r="AC240" t="s">
        <v>413</v>
      </c>
      <c r="AD240" t="s">
        <v>413</v>
      </c>
      <c r="AE240" t="s">
        <v>413</v>
      </c>
    </row>
    <row r="241" spans="27:34" x14ac:dyDescent="0.35">
      <c r="AA241" t="s">
        <v>1118</v>
      </c>
      <c r="AB241" t="s">
        <v>102</v>
      </c>
      <c r="AC241" t="s">
        <v>413</v>
      </c>
      <c r="AD241" t="s">
        <v>413</v>
      </c>
      <c r="AE241" t="s">
        <v>413</v>
      </c>
    </row>
    <row r="242" spans="27:34" x14ac:dyDescent="0.35">
      <c r="AA242" t="s">
        <v>1118</v>
      </c>
      <c r="AB242" t="s">
        <v>103</v>
      </c>
      <c r="AC242" t="s">
        <v>413</v>
      </c>
      <c r="AD242" t="s">
        <v>413</v>
      </c>
      <c r="AE242" t="s">
        <v>413</v>
      </c>
    </row>
    <row r="243" spans="27:34" x14ac:dyDescent="0.35">
      <c r="AA243" t="s">
        <v>1118</v>
      </c>
      <c r="AB243" t="s">
        <v>371</v>
      </c>
      <c r="AC243" t="s">
        <v>413</v>
      </c>
      <c r="AD243" t="s">
        <v>413</v>
      </c>
      <c r="AE243" t="s">
        <v>413</v>
      </c>
    </row>
    <row r="244" spans="27:34" x14ac:dyDescent="0.35">
      <c r="AA244" t="s">
        <v>1120</v>
      </c>
      <c r="AB244" t="s">
        <v>104</v>
      </c>
      <c r="AC244" t="s">
        <v>413</v>
      </c>
      <c r="AD244" t="s">
        <v>413</v>
      </c>
      <c r="AE244" t="s">
        <v>413</v>
      </c>
    </row>
    <row r="245" spans="27:34" x14ac:dyDescent="0.35">
      <c r="AA245" t="s">
        <v>1120</v>
      </c>
      <c r="AB245" t="s">
        <v>105</v>
      </c>
      <c r="AC245" t="s">
        <v>413</v>
      </c>
      <c r="AD245" t="s">
        <v>413</v>
      </c>
      <c r="AE245" t="s">
        <v>413</v>
      </c>
    </row>
    <row r="246" spans="27:34" x14ac:dyDescent="0.35">
      <c r="AA246" t="s">
        <v>1120</v>
      </c>
      <c r="AB246" t="s">
        <v>106</v>
      </c>
      <c r="AC246" t="s">
        <v>413</v>
      </c>
      <c r="AD246" t="s">
        <v>413</v>
      </c>
      <c r="AE246" t="s">
        <v>413</v>
      </c>
    </row>
    <row r="247" spans="27:34" x14ac:dyDescent="0.35">
      <c r="AA247" t="s">
        <v>1120</v>
      </c>
      <c r="AB247" t="s">
        <v>368</v>
      </c>
      <c r="AC247" t="s">
        <v>413</v>
      </c>
      <c r="AD247" t="s">
        <v>413</v>
      </c>
      <c r="AE247" t="s">
        <v>413</v>
      </c>
    </row>
    <row r="248" spans="27:34" x14ac:dyDescent="0.35">
      <c r="AA248" t="s">
        <v>1121</v>
      </c>
      <c r="AB248" t="s">
        <v>107</v>
      </c>
      <c r="AC248" t="s">
        <v>413</v>
      </c>
      <c r="AD248" t="s">
        <v>413</v>
      </c>
      <c r="AE248" t="s">
        <v>413</v>
      </c>
    </row>
    <row r="249" spans="27:34" x14ac:dyDescent="0.35">
      <c r="AA249" t="s">
        <v>1121</v>
      </c>
      <c r="AB249" t="s">
        <v>108</v>
      </c>
      <c r="AC249" t="s">
        <v>413</v>
      </c>
      <c r="AD249" t="s">
        <v>413</v>
      </c>
      <c r="AE249" t="s">
        <v>413</v>
      </c>
    </row>
    <row r="250" spans="27:34" x14ac:dyDescent="0.35">
      <c r="AA250" t="s">
        <v>1121</v>
      </c>
      <c r="AB250" t="s">
        <v>109</v>
      </c>
      <c r="AC250" t="s">
        <v>413</v>
      </c>
      <c r="AD250" t="s">
        <v>413</v>
      </c>
      <c r="AE250" t="s">
        <v>413</v>
      </c>
    </row>
    <row r="251" spans="27:34" x14ac:dyDescent="0.35">
      <c r="AA251" t="s">
        <v>1121</v>
      </c>
      <c r="AB251" t="s">
        <v>365</v>
      </c>
      <c r="AC251" t="s">
        <v>413</v>
      </c>
      <c r="AD251" t="s">
        <v>413</v>
      </c>
      <c r="AE251" t="s">
        <v>413</v>
      </c>
    </row>
    <row r="252" spans="27:34" x14ac:dyDescent="0.35">
      <c r="AA252" t="s">
        <v>1123</v>
      </c>
      <c r="AB252" t="s">
        <v>110</v>
      </c>
      <c r="AC252" t="s">
        <v>2090</v>
      </c>
      <c r="AD252" t="s">
        <v>2095</v>
      </c>
      <c r="AE252" t="s">
        <v>2041</v>
      </c>
      <c r="AF252">
        <v>6</v>
      </c>
      <c r="AG252">
        <v>1</v>
      </c>
      <c r="AH252">
        <v>2602</v>
      </c>
    </row>
    <row r="253" spans="27:34" x14ac:dyDescent="0.35">
      <c r="AA253" t="s">
        <v>1123</v>
      </c>
      <c r="AB253" t="s">
        <v>111</v>
      </c>
      <c r="AC253" t="s">
        <v>832</v>
      </c>
      <c r="AD253" t="s">
        <v>1111</v>
      </c>
      <c r="AE253" t="s">
        <v>2075</v>
      </c>
      <c r="AF253">
        <v>44</v>
      </c>
      <c r="AG253">
        <v>1</v>
      </c>
      <c r="AH253">
        <v>2602</v>
      </c>
    </row>
    <row r="254" spans="27:34" x14ac:dyDescent="0.35">
      <c r="AA254" t="s">
        <v>1123</v>
      </c>
      <c r="AB254" t="s">
        <v>112</v>
      </c>
      <c r="AC254" t="s">
        <v>832</v>
      </c>
      <c r="AD254" t="s">
        <v>1111</v>
      </c>
      <c r="AE254" t="s">
        <v>2061</v>
      </c>
      <c r="AF254">
        <v>5</v>
      </c>
      <c r="AG254">
        <v>1</v>
      </c>
      <c r="AH254">
        <v>2602</v>
      </c>
    </row>
    <row r="255" spans="27:34" x14ac:dyDescent="0.35">
      <c r="AA255" t="s">
        <v>1123</v>
      </c>
      <c r="AB255" t="s">
        <v>404</v>
      </c>
      <c r="AC255" t="s">
        <v>413</v>
      </c>
      <c r="AD255" t="s">
        <v>413</v>
      </c>
      <c r="AE255" t="s">
        <v>413</v>
      </c>
    </row>
    <row r="256" spans="27:34" x14ac:dyDescent="0.35">
      <c r="AA256" t="s">
        <v>1125</v>
      </c>
      <c r="AB256" t="s">
        <v>113</v>
      </c>
      <c r="AC256" t="s">
        <v>1473</v>
      </c>
      <c r="AD256" t="s">
        <v>1628</v>
      </c>
      <c r="AE256" t="s">
        <v>2076</v>
      </c>
      <c r="AF256">
        <v>8</v>
      </c>
      <c r="AG256">
        <v>1</v>
      </c>
      <c r="AH256">
        <v>2621</v>
      </c>
    </row>
    <row r="257" spans="27:34" x14ac:dyDescent="0.35">
      <c r="AA257" t="s">
        <v>1125</v>
      </c>
      <c r="AB257" t="s">
        <v>114</v>
      </c>
      <c r="AC257" t="s">
        <v>1473</v>
      </c>
      <c r="AD257" t="s">
        <v>1627</v>
      </c>
      <c r="AE257" t="s">
        <v>2077</v>
      </c>
      <c r="AF257">
        <v>40</v>
      </c>
      <c r="AG257">
        <v>1</v>
      </c>
      <c r="AH257">
        <v>2621</v>
      </c>
    </row>
    <row r="258" spans="27:34" x14ac:dyDescent="0.35">
      <c r="AA258" t="s">
        <v>1125</v>
      </c>
      <c r="AB258" t="s">
        <v>115</v>
      </c>
      <c r="AC258" t="s">
        <v>413</v>
      </c>
      <c r="AD258" t="s">
        <v>413</v>
      </c>
      <c r="AE258" t="s">
        <v>413</v>
      </c>
    </row>
    <row r="259" spans="27:34" x14ac:dyDescent="0.35">
      <c r="AA259" t="s">
        <v>1125</v>
      </c>
      <c r="AB259" t="s">
        <v>401</v>
      </c>
      <c r="AC259" t="s">
        <v>413</v>
      </c>
      <c r="AD259" t="s">
        <v>413</v>
      </c>
      <c r="AE259" t="s">
        <v>413</v>
      </c>
    </row>
    <row r="260" spans="27:34" x14ac:dyDescent="0.35">
      <c r="AA260" t="s">
        <v>1126</v>
      </c>
      <c r="AB260" t="s">
        <v>116</v>
      </c>
      <c r="AC260" t="s">
        <v>837</v>
      </c>
      <c r="AD260" t="s">
        <v>1117</v>
      </c>
      <c r="AE260" t="s">
        <v>880</v>
      </c>
      <c r="AF260">
        <v>13</v>
      </c>
      <c r="AG260">
        <v>1</v>
      </c>
      <c r="AH260">
        <v>2603</v>
      </c>
    </row>
    <row r="261" spans="27:34" x14ac:dyDescent="0.35">
      <c r="AA261" t="s">
        <v>1126</v>
      </c>
      <c r="AB261" t="s">
        <v>117</v>
      </c>
      <c r="AC261" t="s">
        <v>837</v>
      </c>
      <c r="AD261" t="s">
        <v>1146</v>
      </c>
      <c r="AE261" t="s">
        <v>899</v>
      </c>
      <c r="AF261">
        <v>36</v>
      </c>
      <c r="AG261">
        <v>1</v>
      </c>
      <c r="AH261">
        <v>2603</v>
      </c>
    </row>
    <row r="262" spans="27:34" x14ac:dyDescent="0.35">
      <c r="AA262" t="s">
        <v>1126</v>
      </c>
      <c r="AB262" t="s">
        <v>118</v>
      </c>
      <c r="AC262" t="s">
        <v>413</v>
      </c>
      <c r="AD262" t="s">
        <v>413</v>
      </c>
      <c r="AE262" t="s">
        <v>413</v>
      </c>
    </row>
    <row r="263" spans="27:34" x14ac:dyDescent="0.35">
      <c r="AA263" t="s">
        <v>1126</v>
      </c>
      <c r="AB263" t="s">
        <v>398</v>
      </c>
      <c r="AC263" t="s">
        <v>413</v>
      </c>
      <c r="AD263" t="s">
        <v>413</v>
      </c>
      <c r="AE263" t="s">
        <v>413</v>
      </c>
    </row>
    <row r="264" spans="27:34" x14ac:dyDescent="0.35">
      <c r="AA264" t="s">
        <v>1129</v>
      </c>
      <c r="AB264" t="s">
        <v>119</v>
      </c>
      <c r="AC264" t="s">
        <v>1473</v>
      </c>
      <c r="AD264" t="s">
        <v>1628</v>
      </c>
      <c r="AE264" t="s">
        <v>2076</v>
      </c>
      <c r="AF264">
        <v>24</v>
      </c>
      <c r="AG264">
        <v>1</v>
      </c>
      <c r="AH264">
        <v>2658</v>
      </c>
    </row>
    <row r="265" spans="27:34" x14ac:dyDescent="0.35">
      <c r="AA265" t="s">
        <v>1129</v>
      </c>
      <c r="AB265" t="s">
        <v>120</v>
      </c>
      <c r="AC265" t="s">
        <v>1473</v>
      </c>
      <c r="AD265" t="s">
        <v>1628</v>
      </c>
      <c r="AE265" t="s">
        <v>1427</v>
      </c>
      <c r="AF265">
        <v>25</v>
      </c>
      <c r="AG265">
        <v>1</v>
      </c>
      <c r="AH265">
        <v>2658</v>
      </c>
    </row>
    <row r="266" spans="27:34" x14ac:dyDescent="0.35">
      <c r="AA266" t="s">
        <v>1129</v>
      </c>
      <c r="AB266" t="s">
        <v>121</v>
      </c>
      <c r="AC266" t="s">
        <v>413</v>
      </c>
      <c r="AD266" t="s">
        <v>413</v>
      </c>
      <c r="AE266" t="s">
        <v>413</v>
      </c>
    </row>
    <row r="267" spans="27:34" x14ac:dyDescent="0.35">
      <c r="AA267" t="s">
        <v>1129</v>
      </c>
      <c r="AB267" t="s">
        <v>395</v>
      </c>
      <c r="AC267" t="s">
        <v>413</v>
      </c>
      <c r="AD267" t="s">
        <v>413</v>
      </c>
      <c r="AE267" t="s">
        <v>413</v>
      </c>
    </row>
    <row r="268" spans="27:34" x14ac:dyDescent="0.35">
      <c r="AA268" t="s">
        <v>1131</v>
      </c>
      <c r="AB268" t="s">
        <v>122</v>
      </c>
      <c r="AC268" t="s">
        <v>1473</v>
      </c>
      <c r="AD268" t="s">
        <v>1628</v>
      </c>
      <c r="AE268" t="s">
        <v>1427</v>
      </c>
      <c r="AF268">
        <v>24</v>
      </c>
      <c r="AG268">
        <v>1</v>
      </c>
      <c r="AH268">
        <v>2615</v>
      </c>
    </row>
    <row r="269" spans="27:34" x14ac:dyDescent="0.35">
      <c r="AA269" t="s">
        <v>1131</v>
      </c>
      <c r="AB269" t="s">
        <v>123</v>
      </c>
      <c r="AC269" t="s">
        <v>1473</v>
      </c>
      <c r="AD269" t="s">
        <v>1628</v>
      </c>
      <c r="AE269" t="s">
        <v>2074</v>
      </c>
      <c r="AF269">
        <v>25</v>
      </c>
      <c r="AG269">
        <v>1</v>
      </c>
      <c r="AH269">
        <v>2615</v>
      </c>
    </row>
    <row r="270" spans="27:34" x14ac:dyDescent="0.35">
      <c r="AA270" t="s">
        <v>1131</v>
      </c>
      <c r="AB270" t="s">
        <v>124</v>
      </c>
      <c r="AC270" t="s">
        <v>413</v>
      </c>
      <c r="AD270" t="s">
        <v>413</v>
      </c>
      <c r="AE270" t="s">
        <v>413</v>
      </c>
    </row>
    <row r="271" spans="27:34" x14ac:dyDescent="0.35">
      <c r="AA271" t="s">
        <v>1131</v>
      </c>
      <c r="AB271" t="s">
        <v>392</v>
      </c>
      <c r="AC271" t="s">
        <v>413</v>
      </c>
      <c r="AD271" t="s">
        <v>413</v>
      </c>
      <c r="AE271" t="s">
        <v>413</v>
      </c>
    </row>
    <row r="272" spans="27:34" x14ac:dyDescent="0.35">
      <c r="AA272" t="s">
        <v>1134</v>
      </c>
      <c r="AB272" t="s">
        <v>125</v>
      </c>
      <c r="AC272" t="s">
        <v>1721</v>
      </c>
      <c r="AD272" t="s">
        <v>2103</v>
      </c>
      <c r="AE272" t="s">
        <v>2078</v>
      </c>
      <c r="AF272">
        <v>49</v>
      </c>
      <c r="AG272">
        <v>1</v>
      </c>
      <c r="AH272">
        <v>2635</v>
      </c>
    </row>
    <row r="273" spans="27:34" x14ac:dyDescent="0.35">
      <c r="AA273" t="s">
        <v>1134</v>
      </c>
      <c r="AB273" t="s">
        <v>126</v>
      </c>
      <c r="AC273" t="s">
        <v>413</v>
      </c>
      <c r="AD273" t="s">
        <v>413</v>
      </c>
      <c r="AE273" t="s">
        <v>413</v>
      </c>
    </row>
    <row r="274" spans="27:34" x14ac:dyDescent="0.35">
      <c r="AA274" t="s">
        <v>1134</v>
      </c>
      <c r="AB274" t="s">
        <v>127</v>
      </c>
      <c r="AC274" t="s">
        <v>413</v>
      </c>
      <c r="AD274" t="s">
        <v>413</v>
      </c>
      <c r="AE274" t="s">
        <v>413</v>
      </c>
    </row>
    <row r="275" spans="27:34" x14ac:dyDescent="0.35">
      <c r="AA275" t="s">
        <v>1134</v>
      </c>
      <c r="AB275" t="s">
        <v>389</v>
      </c>
      <c r="AC275" t="s">
        <v>413</v>
      </c>
      <c r="AD275" t="s">
        <v>413</v>
      </c>
      <c r="AE275" t="s">
        <v>413</v>
      </c>
    </row>
    <row r="276" spans="27:34" x14ac:dyDescent="0.35">
      <c r="AA276" t="s">
        <v>1135</v>
      </c>
      <c r="AB276" t="s">
        <v>128</v>
      </c>
      <c r="AC276" t="s">
        <v>1721</v>
      </c>
      <c r="AD276" t="s">
        <v>2103</v>
      </c>
      <c r="AE276" t="s">
        <v>2060</v>
      </c>
      <c r="AF276">
        <v>49</v>
      </c>
      <c r="AG276">
        <v>1</v>
      </c>
      <c r="AH276">
        <v>2648</v>
      </c>
    </row>
    <row r="277" spans="27:34" x14ac:dyDescent="0.35">
      <c r="AA277" t="s">
        <v>1135</v>
      </c>
      <c r="AB277" t="s">
        <v>129</v>
      </c>
      <c r="AC277" t="s">
        <v>413</v>
      </c>
      <c r="AD277" t="s">
        <v>413</v>
      </c>
      <c r="AE277" t="s">
        <v>413</v>
      </c>
    </row>
    <row r="278" spans="27:34" x14ac:dyDescent="0.35">
      <c r="AA278" t="s">
        <v>1135</v>
      </c>
      <c r="AB278" t="s">
        <v>130</v>
      </c>
      <c r="AC278" t="s">
        <v>413</v>
      </c>
      <c r="AD278" t="s">
        <v>413</v>
      </c>
      <c r="AE278" t="s">
        <v>413</v>
      </c>
    </row>
    <row r="279" spans="27:34" x14ac:dyDescent="0.35">
      <c r="AA279" t="s">
        <v>1135</v>
      </c>
      <c r="AB279" t="s">
        <v>386</v>
      </c>
      <c r="AC279" t="s">
        <v>413</v>
      </c>
      <c r="AD279" t="s">
        <v>413</v>
      </c>
      <c r="AE279" t="s">
        <v>413</v>
      </c>
    </row>
    <row r="280" spans="27:34" x14ac:dyDescent="0.35">
      <c r="AA280" t="s">
        <v>1136</v>
      </c>
      <c r="AB280" t="s">
        <v>7</v>
      </c>
      <c r="AC280" t="s">
        <v>832</v>
      </c>
      <c r="AD280" t="s">
        <v>2104</v>
      </c>
      <c r="AE280" t="s">
        <v>1879</v>
      </c>
      <c r="AF280">
        <v>20</v>
      </c>
      <c r="AG280">
        <v>1</v>
      </c>
      <c r="AH280">
        <v>2725</v>
      </c>
    </row>
    <row r="281" spans="27:34" x14ac:dyDescent="0.35">
      <c r="AA281" t="s">
        <v>1136</v>
      </c>
      <c r="AB281" t="s">
        <v>6</v>
      </c>
      <c r="AC281" t="s">
        <v>832</v>
      </c>
      <c r="AD281" t="s">
        <v>2104</v>
      </c>
      <c r="AE281" t="s">
        <v>1880</v>
      </c>
      <c r="AF281">
        <v>29</v>
      </c>
      <c r="AG281">
        <v>1</v>
      </c>
      <c r="AH281">
        <v>2725</v>
      </c>
    </row>
    <row r="282" spans="27:34" x14ac:dyDescent="0.35">
      <c r="AA282" t="s">
        <v>1136</v>
      </c>
      <c r="AB282" t="s">
        <v>5</v>
      </c>
      <c r="AC282" t="s">
        <v>413</v>
      </c>
      <c r="AD282" t="s">
        <v>413</v>
      </c>
      <c r="AE282" t="s">
        <v>413</v>
      </c>
    </row>
    <row r="283" spans="27:34" x14ac:dyDescent="0.35">
      <c r="AA283" t="s">
        <v>1136</v>
      </c>
      <c r="AB283" t="s">
        <v>361</v>
      </c>
      <c r="AC283" t="s">
        <v>413</v>
      </c>
      <c r="AD283" t="s">
        <v>413</v>
      </c>
      <c r="AE283" t="s">
        <v>413</v>
      </c>
    </row>
    <row r="284" spans="27:34" x14ac:dyDescent="0.35">
      <c r="AA284" t="s">
        <v>1139</v>
      </c>
      <c r="AB284" t="s">
        <v>10</v>
      </c>
      <c r="AC284" t="s">
        <v>2090</v>
      </c>
      <c r="AD284" t="s">
        <v>2105</v>
      </c>
      <c r="AE284" t="s">
        <v>2079</v>
      </c>
      <c r="AF284">
        <v>7</v>
      </c>
      <c r="AG284">
        <v>1</v>
      </c>
      <c r="AH284">
        <v>2688</v>
      </c>
    </row>
    <row r="285" spans="27:34" x14ac:dyDescent="0.35">
      <c r="AA285" t="s">
        <v>1139</v>
      </c>
      <c r="AB285" t="s">
        <v>9</v>
      </c>
      <c r="AC285" t="s">
        <v>2090</v>
      </c>
      <c r="AD285" t="s">
        <v>2105</v>
      </c>
      <c r="AE285" t="s">
        <v>1643</v>
      </c>
      <c r="AF285">
        <v>20</v>
      </c>
      <c r="AG285">
        <v>1</v>
      </c>
      <c r="AH285">
        <v>2688</v>
      </c>
    </row>
    <row r="286" spans="27:34" x14ac:dyDescent="0.35">
      <c r="AA286" t="s">
        <v>1139</v>
      </c>
      <c r="AB286" t="s">
        <v>8</v>
      </c>
      <c r="AC286" t="s">
        <v>2090</v>
      </c>
      <c r="AD286" t="s">
        <v>2105</v>
      </c>
      <c r="AE286" t="s">
        <v>2080</v>
      </c>
      <c r="AF286">
        <v>22</v>
      </c>
      <c r="AG286">
        <v>1</v>
      </c>
      <c r="AH286">
        <v>2688</v>
      </c>
    </row>
    <row r="287" spans="27:34" x14ac:dyDescent="0.35">
      <c r="AA287" t="s">
        <v>1139</v>
      </c>
      <c r="AB287" t="s">
        <v>358</v>
      </c>
      <c r="AC287" t="s">
        <v>413</v>
      </c>
      <c r="AD287" t="s">
        <v>413</v>
      </c>
      <c r="AE287" t="s">
        <v>413</v>
      </c>
    </row>
    <row r="288" spans="27:34" x14ac:dyDescent="0.35">
      <c r="AA288" t="s">
        <v>1140</v>
      </c>
      <c r="AB288" t="s">
        <v>13</v>
      </c>
      <c r="AC288" t="s">
        <v>2090</v>
      </c>
      <c r="AD288" t="s">
        <v>2102</v>
      </c>
      <c r="AE288" t="s">
        <v>2073</v>
      </c>
      <c r="AF288">
        <v>10</v>
      </c>
      <c r="AG288">
        <v>1</v>
      </c>
      <c r="AH288">
        <v>2634</v>
      </c>
    </row>
    <row r="289" spans="27:34" x14ac:dyDescent="0.35">
      <c r="AA289" t="s">
        <v>1140</v>
      </c>
      <c r="AB289" t="s">
        <v>12</v>
      </c>
      <c r="AC289" t="s">
        <v>2090</v>
      </c>
      <c r="AD289" t="s">
        <v>2105</v>
      </c>
      <c r="AE289" t="s">
        <v>2081</v>
      </c>
      <c r="AF289">
        <v>24</v>
      </c>
      <c r="AG289">
        <v>1</v>
      </c>
      <c r="AH289">
        <v>2634</v>
      </c>
    </row>
    <row r="290" spans="27:34" x14ac:dyDescent="0.35">
      <c r="AA290" t="s">
        <v>1140</v>
      </c>
      <c r="AB290" t="s">
        <v>11</v>
      </c>
      <c r="AC290" t="s">
        <v>2090</v>
      </c>
      <c r="AD290" t="s">
        <v>2105</v>
      </c>
      <c r="AE290" t="s">
        <v>2079</v>
      </c>
      <c r="AF290">
        <v>15</v>
      </c>
      <c r="AG290">
        <v>1</v>
      </c>
      <c r="AH290">
        <v>2634</v>
      </c>
    </row>
    <row r="291" spans="27:34" x14ac:dyDescent="0.35">
      <c r="AA291" t="s">
        <v>1140</v>
      </c>
      <c r="AB291" t="s">
        <v>355</v>
      </c>
      <c r="AC291" t="s">
        <v>413</v>
      </c>
      <c r="AD291" t="s">
        <v>413</v>
      </c>
      <c r="AE291" t="s">
        <v>413</v>
      </c>
    </row>
    <row r="292" spans="27:34" x14ac:dyDescent="0.35">
      <c r="AA292" t="s">
        <v>1141</v>
      </c>
      <c r="AB292" t="s">
        <v>16</v>
      </c>
      <c r="AC292" t="s">
        <v>2093</v>
      </c>
      <c r="AD292" t="s">
        <v>2106</v>
      </c>
      <c r="AE292" t="s">
        <v>1662</v>
      </c>
      <c r="AF292">
        <v>20</v>
      </c>
      <c r="AG292">
        <v>1</v>
      </c>
      <c r="AH292">
        <v>2619</v>
      </c>
    </row>
    <row r="293" spans="27:34" x14ac:dyDescent="0.35">
      <c r="AA293" t="s">
        <v>1141</v>
      </c>
      <c r="AB293" t="s">
        <v>15</v>
      </c>
      <c r="AC293" t="s">
        <v>2093</v>
      </c>
      <c r="AD293" t="s">
        <v>2106</v>
      </c>
      <c r="AE293" t="s">
        <v>1713</v>
      </c>
      <c r="AF293">
        <v>29</v>
      </c>
      <c r="AG293">
        <v>1</v>
      </c>
      <c r="AH293">
        <v>2619</v>
      </c>
    </row>
    <row r="294" spans="27:34" x14ac:dyDescent="0.35">
      <c r="AA294" t="s">
        <v>1141</v>
      </c>
      <c r="AB294" t="s">
        <v>14</v>
      </c>
      <c r="AC294" t="s">
        <v>413</v>
      </c>
      <c r="AD294" t="s">
        <v>413</v>
      </c>
      <c r="AE294" t="s">
        <v>413</v>
      </c>
    </row>
    <row r="295" spans="27:34" x14ac:dyDescent="0.35">
      <c r="AA295" t="s">
        <v>1141</v>
      </c>
      <c r="AB295" t="s">
        <v>352</v>
      </c>
      <c r="AC295" t="s">
        <v>413</v>
      </c>
      <c r="AD295" t="s">
        <v>413</v>
      </c>
      <c r="AE295" t="s">
        <v>413</v>
      </c>
    </row>
    <row r="296" spans="27:34" x14ac:dyDescent="0.35">
      <c r="AA296" t="s">
        <v>1142</v>
      </c>
      <c r="AB296" t="s">
        <v>19</v>
      </c>
      <c r="AC296" t="s">
        <v>2093</v>
      </c>
      <c r="AD296" t="s">
        <v>2106</v>
      </c>
      <c r="AE296" t="s">
        <v>1663</v>
      </c>
      <c r="AF296">
        <v>18</v>
      </c>
      <c r="AG296">
        <v>1</v>
      </c>
      <c r="AH296">
        <v>2611</v>
      </c>
    </row>
    <row r="297" spans="27:34" x14ac:dyDescent="0.35">
      <c r="AA297" t="s">
        <v>1142</v>
      </c>
      <c r="AB297" t="s">
        <v>18</v>
      </c>
      <c r="AC297" t="s">
        <v>2093</v>
      </c>
      <c r="AD297" t="s">
        <v>2106</v>
      </c>
      <c r="AE297" t="s">
        <v>1712</v>
      </c>
      <c r="AF297">
        <v>20</v>
      </c>
      <c r="AG297">
        <v>1</v>
      </c>
      <c r="AH297">
        <v>2611</v>
      </c>
    </row>
    <row r="298" spans="27:34" x14ac:dyDescent="0.35">
      <c r="AA298" t="s">
        <v>1142</v>
      </c>
      <c r="AB298" t="s">
        <v>17</v>
      </c>
      <c r="AC298" t="s">
        <v>2093</v>
      </c>
      <c r="AD298" t="s">
        <v>2106</v>
      </c>
      <c r="AE298" t="s">
        <v>1662</v>
      </c>
      <c r="AF298">
        <v>11</v>
      </c>
      <c r="AG298">
        <v>1</v>
      </c>
      <c r="AH298">
        <v>2611</v>
      </c>
    </row>
    <row r="299" spans="27:34" x14ac:dyDescent="0.35">
      <c r="AA299" t="s">
        <v>1142</v>
      </c>
      <c r="AB299" t="s">
        <v>349</v>
      </c>
      <c r="AC299" t="s">
        <v>413</v>
      </c>
      <c r="AD299" t="s">
        <v>413</v>
      </c>
      <c r="AE299" t="s">
        <v>413</v>
      </c>
    </row>
    <row r="300" spans="27:34" x14ac:dyDescent="0.35">
      <c r="AA300" t="s">
        <v>1144</v>
      </c>
      <c r="AB300" t="s">
        <v>22</v>
      </c>
      <c r="AC300" t="s">
        <v>824</v>
      </c>
      <c r="AD300" t="s">
        <v>1132</v>
      </c>
      <c r="AE300" t="s">
        <v>2082</v>
      </c>
      <c r="AF300">
        <v>16</v>
      </c>
      <c r="AG300">
        <v>1</v>
      </c>
      <c r="AH300">
        <v>2712</v>
      </c>
    </row>
    <row r="301" spans="27:34" x14ac:dyDescent="0.35">
      <c r="AA301" t="s">
        <v>1144</v>
      </c>
      <c r="AB301" t="s">
        <v>21</v>
      </c>
      <c r="AC301" t="s">
        <v>824</v>
      </c>
      <c r="AD301" t="s">
        <v>1132</v>
      </c>
      <c r="AE301" t="s">
        <v>2083</v>
      </c>
      <c r="AF301">
        <v>33</v>
      </c>
      <c r="AG301">
        <v>1</v>
      </c>
      <c r="AH301">
        <v>2712</v>
      </c>
    </row>
    <row r="302" spans="27:34" x14ac:dyDescent="0.35">
      <c r="AA302" t="s">
        <v>1144</v>
      </c>
      <c r="AB302" t="s">
        <v>20</v>
      </c>
      <c r="AC302" t="s">
        <v>413</v>
      </c>
      <c r="AD302" t="s">
        <v>413</v>
      </c>
      <c r="AE302" t="s">
        <v>413</v>
      </c>
    </row>
    <row r="303" spans="27:34" x14ac:dyDescent="0.35">
      <c r="AA303" t="s">
        <v>1144</v>
      </c>
      <c r="AB303" t="s">
        <v>346</v>
      </c>
      <c r="AC303" t="s">
        <v>413</v>
      </c>
      <c r="AD303" t="s">
        <v>413</v>
      </c>
      <c r="AE303" t="s">
        <v>413</v>
      </c>
    </row>
    <row r="304" spans="27:34" x14ac:dyDescent="0.35">
      <c r="AA304" t="s">
        <v>1145</v>
      </c>
      <c r="AB304" t="s">
        <v>25</v>
      </c>
      <c r="AC304" t="s">
        <v>824</v>
      </c>
      <c r="AD304" t="s">
        <v>2107</v>
      </c>
      <c r="AE304" t="s">
        <v>1652</v>
      </c>
      <c r="AF304">
        <v>21</v>
      </c>
      <c r="AG304">
        <v>1</v>
      </c>
      <c r="AH304">
        <v>2625</v>
      </c>
    </row>
    <row r="305" spans="27:34" x14ac:dyDescent="0.35">
      <c r="AA305" t="s">
        <v>1145</v>
      </c>
      <c r="AB305" t="s">
        <v>24</v>
      </c>
      <c r="AC305" t="s">
        <v>824</v>
      </c>
      <c r="AD305" t="s">
        <v>2107</v>
      </c>
      <c r="AE305" t="s">
        <v>1653</v>
      </c>
      <c r="AF305">
        <v>15</v>
      </c>
      <c r="AG305">
        <v>1</v>
      </c>
      <c r="AH305">
        <v>2625</v>
      </c>
    </row>
    <row r="306" spans="27:34" x14ac:dyDescent="0.35">
      <c r="AA306" t="s">
        <v>1145</v>
      </c>
      <c r="AB306" t="s">
        <v>23</v>
      </c>
      <c r="AC306" t="s">
        <v>824</v>
      </c>
      <c r="AD306" t="s">
        <v>1132</v>
      </c>
      <c r="AE306" t="s">
        <v>2082</v>
      </c>
      <c r="AF306">
        <v>13</v>
      </c>
      <c r="AG306">
        <v>1</v>
      </c>
      <c r="AH306">
        <v>2625</v>
      </c>
    </row>
    <row r="307" spans="27:34" x14ac:dyDescent="0.35">
      <c r="AA307" t="s">
        <v>1145</v>
      </c>
      <c r="AB307" t="s">
        <v>343</v>
      </c>
      <c r="AC307" t="s">
        <v>413</v>
      </c>
      <c r="AD307" t="s">
        <v>413</v>
      </c>
      <c r="AE307" t="s">
        <v>413</v>
      </c>
    </row>
    <row r="308" spans="27:34" x14ac:dyDescent="0.35">
      <c r="AA308" t="s">
        <v>1147</v>
      </c>
      <c r="AB308" t="s">
        <v>28</v>
      </c>
      <c r="AC308" t="s">
        <v>1472</v>
      </c>
      <c r="AD308" t="s">
        <v>1464</v>
      </c>
      <c r="AE308" t="s">
        <v>1656</v>
      </c>
      <c r="AF308">
        <v>22</v>
      </c>
      <c r="AG308">
        <v>1</v>
      </c>
      <c r="AH308">
        <v>2731</v>
      </c>
    </row>
    <row r="309" spans="27:34" x14ac:dyDescent="0.35">
      <c r="AA309" t="s">
        <v>1147</v>
      </c>
      <c r="AB309" t="s">
        <v>27</v>
      </c>
      <c r="AC309" t="s">
        <v>1472</v>
      </c>
      <c r="AD309" t="s">
        <v>1464</v>
      </c>
      <c r="AE309" t="s">
        <v>1657</v>
      </c>
      <c r="AF309">
        <v>27</v>
      </c>
      <c r="AG309">
        <v>1</v>
      </c>
      <c r="AH309">
        <v>2731</v>
      </c>
    </row>
    <row r="310" spans="27:34" x14ac:dyDescent="0.35">
      <c r="AA310" t="s">
        <v>1147</v>
      </c>
      <c r="AB310" t="s">
        <v>26</v>
      </c>
      <c r="AC310" t="s">
        <v>413</v>
      </c>
      <c r="AD310" t="s">
        <v>413</v>
      </c>
      <c r="AE310" t="s">
        <v>413</v>
      </c>
    </row>
    <row r="311" spans="27:34" x14ac:dyDescent="0.35">
      <c r="AA311" t="s">
        <v>1147</v>
      </c>
      <c r="AB311" t="s">
        <v>382</v>
      </c>
      <c r="AC311" t="s">
        <v>413</v>
      </c>
      <c r="AD311" t="s">
        <v>413</v>
      </c>
      <c r="AE311" t="s">
        <v>413</v>
      </c>
    </row>
    <row r="312" spans="27:34" x14ac:dyDescent="0.35">
      <c r="AA312" t="s">
        <v>1148</v>
      </c>
      <c r="AB312" t="s">
        <v>31</v>
      </c>
      <c r="AC312" t="s">
        <v>1472</v>
      </c>
      <c r="AD312" t="s">
        <v>1464</v>
      </c>
      <c r="AE312" t="s">
        <v>1436</v>
      </c>
      <c r="AF312">
        <v>13</v>
      </c>
      <c r="AG312">
        <v>1</v>
      </c>
      <c r="AH312">
        <v>2722</v>
      </c>
    </row>
    <row r="313" spans="27:34" x14ac:dyDescent="0.35">
      <c r="AA313" t="s">
        <v>1148</v>
      </c>
      <c r="AB313" t="s">
        <v>30</v>
      </c>
      <c r="AC313" t="s">
        <v>1472</v>
      </c>
      <c r="AD313" t="s">
        <v>1464</v>
      </c>
      <c r="AE313" t="s">
        <v>1439</v>
      </c>
      <c r="AF313">
        <v>28</v>
      </c>
      <c r="AG313">
        <v>1</v>
      </c>
      <c r="AH313">
        <v>2722</v>
      </c>
    </row>
    <row r="314" spans="27:34" x14ac:dyDescent="0.35">
      <c r="AA314" t="s">
        <v>1148</v>
      </c>
      <c r="AB314" t="s">
        <v>29</v>
      </c>
      <c r="AC314" t="s">
        <v>1472</v>
      </c>
      <c r="AD314" t="s">
        <v>1464</v>
      </c>
      <c r="AE314" t="s">
        <v>1656</v>
      </c>
      <c r="AF314">
        <v>8</v>
      </c>
      <c r="AG314">
        <v>1</v>
      </c>
      <c r="AH314">
        <v>2722</v>
      </c>
    </row>
    <row r="315" spans="27:34" x14ac:dyDescent="0.35">
      <c r="AA315" t="s">
        <v>1148</v>
      </c>
      <c r="AB315" t="s">
        <v>379</v>
      </c>
      <c r="AC315" t="s">
        <v>413</v>
      </c>
      <c r="AD315" t="s">
        <v>413</v>
      </c>
      <c r="AE315" t="s">
        <v>413</v>
      </c>
    </row>
    <row r="316" spans="27:34" x14ac:dyDescent="0.35">
      <c r="AA316" t="s">
        <v>1149</v>
      </c>
      <c r="AB316" t="s">
        <v>34</v>
      </c>
      <c r="AC316" t="s">
        <v>1472</v>
      </c>
      <c r="AD316" t="s">
        <v>1464</v>
      </c>
      <c r="AE316" t="s">
        <v>1435</v>
      </c>
      <c r="AF316">
        <v>17</v>
      </c>
      <c r="AG316">
        <v>1</v>
      </c>
      <c r="AH316">
        <v>2710</v>
      </c>
    </row>
    <row r="317" spans="27:34" x14ac:dyDescent="0.35">
      <c r="AA317" t="s">
        <v>1149</v>
      </c>
      <c r="AB317" t="s">
        <v>33</v>
      </c>
      <c r="AC317" t="s">
        <v>1472</v>
      </c>
      <c r="AD317" t="s">
        <v>1464</v>
      </c>
      <c r="AE317" t="s">
        <v>1436</v>
      </c>
      <c r="AF317">
        <v>32</v>
      </c>
      <c r="AG317">
        <v>1</v>
      </c>
      <c r="AH317">
        <v>2710</v>
      </c>
    </row>
    <row r="318" spans="27:34" x14ac:dyDescent="0.35">
      <c r="AA318" t="s">
        <v>1149</v>
      </c>
      <c r="AB318" t="s">
        <v>32</v>
      </c>
      <c r="AC318" t="s">
        <v>413</v>
      </c>
      <c r="AD318" t="s">
        <v>413</v>
      </c>
      <c r="AE318" t="s">
        <v>413</v>
      </c>
    </row>
    <row r="319" spans="27:34" x14ac:dyDescent="0.35">
      <c r="AA319" t="s">
        <v>1149</v>
      </c>
      <c r="AB319" t="s">
        <v>376</v>
      </c>
      <c r="AC319" t="s">
        <v>413</v>
      </c>
      <c r="AD319" t="s">
        <v>413</v>
      </c>
      <c r="AE319" t="s">
        <v>413</v>
      </c>
    </row>
    <row r="320" spans="27:34" x14ac:dyDescent="0.35">
      <c r="AA320" t="s">
        <v>1151</v>
      </c>
      <c r="AB320" t="s">
        <v>37</v>
      </c>
      <c r="AC320" t="s">
        <v>819</v>
      </c>
      <c r="AD320" t="s">
        <v>1064</v>
      </c>
      <c r="AE320" t="s">
        <v>2042</v>
      </c>
      <c r="AF320">
        <v>7</v>
      </c>
      <c r="AG320">
        <v>1</v>
      </c>
      <c r="AH320">
        <v>2709</v>
      </c>
    </row>
    <row r="321" spans="27:34" x14ac:dyDescent="0.35">
      <c r="AA321" t="s">
        <v>1151</v>
      </c>
      <c r="AB321" t="s">
        <v>36</v>
      </c>
      <c r="AC321" t="s">
        <v>2093</v>
      </c>
      <c r="AD321" t="s">
        <v>2108</v>
      </c>
      <c r="AE321" t="s">
        <v>1665</v>
      </c>
      <c r="AF321">
        <v>13</v>
      </c>
      <c r="AG321">
        <v>1</v>
      </c>
      <c r="AH321">
        <v>2709</v>
      </c>
    </row>
    <row r="322" spans="27:34" x14ac:dyDescent="0.35">
      <c r="AA322" t="s">
        <v>1151</v>
      </c>
      <c r="AB322" t="s">
        <v>35</v>
      </c>
      <c r="AC322" t="s">
        <v>2093</v>
      </c>
      <c r="AD322" t="s">
        <v>2108</v>
      </c>
      <c r="AE322" t="s">
        <v>1664</v>
      </c>
      <c r="AF322">
        <v>13</v>
      </c>
      <c r="AG322">
        <v>1</v>
      </c>
      <c r="AH322">
        <v>2709</v>
      </c>
    </row>
    <row r="323" spans="27:34" x14ac:dyDescent="0.35">
      <c r="AA323" t="s">
        <v>1151</v>
      </c>
      <c r="AB323" t="s">
        <v>373</v>
      </c>
      <c r="AC323" t="s">
        <v>2093</v>
      </c>
      <c r="AD323" t="s">
        <v>2106</v>
      </c>
      <c r="AE323" t="s">
        <v>1663</v>
      </c>
      <c r="AF323">
        <v>16</v>
      </c>
      <c r="AG323">
        <v>1</v>
      </c>
      <c r="AH323">
        <v>2709</v>
      </c>
    </row>
    <row r="324" spans="27:34" x14ac:dyDescent="0.35">
      <c r="AA324" t="s">
        <v>1152</v>
      </c>
      <c r="AB324" t="s">
        <v>40</v>
      </c>
      <c r="AC324" t="s">
        <v>832</v>
      </c>
      <c r="AD324" t="s">
        <v>1111</v>
      </c>
      <c r="AE324" t="s">
        <v>2056</v>
      </c>
      <c r="AF324">
        <v>4</v>
      </c>
      <c r="AG324">
        <v>1</v>
      </c>
      <c r="AH324">
        <v>2728</v>
      </c>
    </row>
    <row r="325" spans="27:34" x14ac:dyDescent="0.35">
      <c r="AA325" t="s">
        <v>1152</v>
      </c>
      <c r="AB325" t="s">
        <v>39</v>
      </c>
      <c r="AC325" t="s">
        <v>1472</v>
      </c>
      <c r="AD325" t="s">
        <v>1464</v>
      </c>
      <c r="AE325" t="s">
        <v>1438</v>
      </c>
      <c r="AF325">
        <v>30</v>
      </c>
      <c r="AG325">
        <v>1</v>
      </c>
      <c r="AH325">
        <v>2728</v>
      </c>
    </row>
    <row r="326" spans="27:34" x14ac:dyDescent="0.35">
      <c r="AA326" t="s">
        <v>1152</v>
      </c>
      <c r="AB326" t="s">
        <v>38</v>
      </c>
      <c r="AC326" t="s">
        <v>1472</v>
      </c>
      <c r="AD326" t="s">
        <v>1464</v>
      </c>
      <c r="AE326" t="s">
        <v>1435</v>
      </c>
      <c r="AF326">
        <v>15</v>
      </c>
      <c r="AG326">
        <v>1</v>
      </c>
      <c r="AH326">
        <v>2728</v>
      </c>
    </row>
    <row r="327" spans="27:34" x14ac:dyDescent="0.35">
      <c r="AA327" t="s">
        <v>1152</v>
      </c>
      <c r="AB327" t="s">
        <v>370</v>
      </c>
      <c r="AC327" t="s">
        <v>413</v>
      </c>
      <c r="AD327" t="s">
        <v>413</v>
      </c>
      <c r="AE327" t="s">
        <v>413</v>
      </c>
    </row>
    <row r="328" spans="27:34" x14ac:dyDescent="0.35">
      <c r="AA328" t="s">
        <v>1154</v>
      </c>
      <c r="AB328" t="s">
        <v>43</v>
      </c>
      <c r="AC328" t="s">
        <v>819</v>
      </c>
      <c r="AD328" t="s">
        <v>1090</v>
      </c>
      <c r="AE328" t="s">
        <v>2084</v>
      </c>
      <c r="AF328">
        <v>21</v>
      </c>
      <c r="AG328">
        <v>1</v>
      </c>
      <c r="AH328">
        <v>2615</v>
      </c>
    </row>
    <row r="329" spans="27:34" x14ac:dyDescent="0.35">
      <c r="AA329" t="s">
        <v>1154</v>
      </c>
      <c r="AB329" t="s">
        <v>42</v>
      </c>
      <c r="AC329" t="s">
        <v>819</v>
      </c>
      <c r="AD329" t="s">
        <v>1090</v>
      </c>
      <c r="AE329" t="s">
        <v>2085</v>
      </c>
      <c r="AF329">
        <v>28</v>
      </c>
      <c r="AG329">
        <v>1</v>
      </c>
      <c r="AH329">
        <v>2615</v>
      </c>
    </row>
    <row r="330" spans="27:34" x14ac:dyDescent="0.35">
      <c r="AA330" t="s">
        <v>1154</v>
      </c>
      <c r="AB330" t="s">
        <v>41</v>
      </c>
      <c r="AC330" t="s">
        <v>413</v>
      </c>
      <c r="AD330" t="s">
        <v>413</v>
      </c>
      <c r="AE330" t="s">
        <v>413</v>
      </c>
    </row>
    <row r="331" spans="27:34" x14ac:dyDescent="0.35">
      <c r="AA331" t="s">
        <v>1154</v>
      </c>
      <c r="AB331" t="s">
        <v>367</v>
      </c>
      <c r="AC331" t="s">
        <v>413</v>
      </c>
      <c r="AD331" t="s">
        <v>413</v>
      </c>
      <c r="AE331" t="s">
        <v>413</v>
      </c>
    </row>
    <row r="332" spans="27:34" x14ac:dyDescent="0.35">
      <c r="AA332" t="s">
        <v>1155</v>
      </c>
      <c r="AB332" t="s">
        <v>46</v>
      </c>
      <c r="AC332" t="s">
        <v>820</v>
      </c>
      <c r="AD332" t="s">
        <v>1113</v>
      </c>
      <c r="AE332" t="s">
        <v>1894</v>
      </c>
      <c r="AF332">
        <v>26</v>
      </c>
      <c r="AG332">
        <v>1</v>
      </c>
      <c r="AH332">
        <v>2655</v>
      </c>
    </row>
    <row r="333" spans="27:34" x14ac:dyDescent="0.35">
      <c r="AA333" t="s">
        <v>1155</v>
      </c>
      <c r="AB333" t="s">
        <v>45</v>
      </c>
      <c r="AC333" t="s">
        <v>820</v>
      </c>
      <c r="AD333" t="s">
        <v>1113</v>
      </c>
      <c r="AE333" t="s">
        <v>1896</v>
      </c>
      <c r="AF333">
        <v>23</v>
      </c>
      <c r="AG333">
        <v>1</v>
      </c>
      <c r="AH333">
        <v>2655</v>
      </c>
    </row>
    <row r="334" spans="27:34" x14ac:dyDescent="0.35">
      <c r="AA334" t="s">
        <v>1155</v>
      </c>
      <c r="AB334" t="s">
        <v>44</v>
      </c>
      <c r="AC334" t="s">
        <v>1636</v>
      </c>
      <c r="AD334" t="s">
        <v>1636</v>
      </c>
    </row>
    <row r="335" spans="27:34" x14ac:dyDescent="0.35">
      <c r="AA335" t="s">
        <v>1155</v>
      </c>
      <c r="AB335" t="s">
        <v>364</v>
      </c>
      <c r="AC335" t="s">
        <v>413</v>
      </c>
      <c r="AD335" t="s">
        <v>413</v>
      </c>
      <c r="AE335" t="s">
        <v>413</v>
      </c>
    </row>
    <row r="336" spans="27:34" x14ac:dyDescent="0.35">
      <c r="AA336" t="s">
        <v>1157</v>
      </c>
      <c r="AB336" t="s">
        <v>49</v>
      </c>
      <c r="AC336" t="s">
        <v>837</v>
      </c>
      <c r="AD336" t="s">
        <v>1146</v>
      </c>
      <c r="AE336" t="s">
        <v>2071</v>
      </c>
      <c r="AF336">
        <v>5</v>
      </c>
      <c r="AG336">
        <v>1</v>
      </c>
      <c r="AH336">
        <v>2603</v>
      </c>
    </row>
    <row r="337" spans="27:34" x14ac:dyDescent="0.35">
      <c r="AA337" t="s">
        <v>1157</v>
      </c>
      <c r="AB337" t="s">
        <v>48</v>
      </c>
      <c r="AC337" t="s">
        <v>837</v>
      </c>
      <c r="AD337" t="s">
        <v>1138</v>
      </c>
      <c r="AE337" t="s">
        <v>892</v>
      </c>
      <c r="AF337">
        <v>44</v>
      </c>
      <c r="AG337">
        <v>1</v>
      </c>
      <c r="AH337">
        <v>2603</v>
      </c>
    </row>
    <row r="338" spans="27:34" x14ac:dyDescent="0.35">
      <c r="AA338" t="s">
        <v>1157</v>
      </c>
      <c r="AB338" t="s">
        <v>47</v>
      </c>
      <c r="AC338" t="s">
        <v>413</v>
      </c>
      <c r="AD338" t="s">
        <v>413</v>
      </c>
      <c r="AE338" t="s">
        <v>413</v>
      </c>
    </row>
    <row r="339" spans="27:34" x14ac:dyDescent="0.35">
      <c r="AA339" t="s">
        <v>1157</v>
      </c>
      <c r="AB339" t="s">
        <v>403</v>
      </c>
      <c r="AC339" t="s">
        <v>413</v>
      </c>
      <c r="AD339" t="s">
        <v>413</v>
      </c>
      <c r="AE339" t="s">
        <v>413</v>
      </c>
    </row>
    <row r="340" spans="27:34" x14ac:dyDescent="0.35">
      <c r="AA340" t="s">
        <v>1159</v>
      </c>
      <c r="AB340" t="s">
        <v>52</v>
      </c>
      <c r="AC340" t="s">
        <v>830</v>
      </c>
      <c r="AD340" t="s">
        <v>1124</v>
      </c>
      <c r="AE340" t="s">
        <v>535</v>
      </c>
      <c r="AF340">
        <v>17</v>
      </c>
      <c r="AG340">
        <v>1</v>
      </c>
      <c r="AH340">
        <v>2639</v>
      </c>
    </row>
    <row r="341" spans="27:34" x14ac:dyDescent="0.35">
      <c r="AA341" t="s">
        <v>1159</v>
      </c>
      <c r="AB341" t="s">
        <v>51</v>
      </c>
      <c r="AC341" t="s">
        <v>830</v>
      </c>
      <c r="AD341" t="s">
        <v>1124</v>
      </c>
      <c r="AE341" t="s">
        <v>439</v>
      </c>
      <c r="AF341">
        <v>32</v>
      </c>
      <c r="AG341">
        <v>1</v>
      </c>
      <c r="AH341">
        <v>2639</v>
      </c>
    </row>
    <row r="342" spans="27:34" x14ac:dyDescent="0.35">
      <c r="AA342" t="s">
        <v>1159</v>
      </c>
      <c r="AB342" t="s">
        <v>50</v>
      </c>
      <c r="AC342" t="s">
        <v>413</v>
      </c>
      <c r="AD342" t="s">
        <v>413</v>
      </c>
      <c r="AE342" t="s">
        <v>413</v>
      </c>
    </row>
    <row r="343" spans="27:34" x14ac:dyDescent="0.35">
      <c r="AA343" t="s">
        <v>1159</v>
      </c>
      <c r="AB343" t="s">
        <v>400</v>
      </c>
      <c r="AC343" t="s">
        <v>413</v>
      </c>
      <c r="AD343" t="s">
        <v>413</v>
      </c>
      <c r="AE343" t="s">
        <v>413</v>
      </c>
    </row>
    <row r="344" spans="27:34" x14ac:dyDescent="0.35">
      <c r="AA344" t="s">
        <v>1160</v>
      </c>
      <c r="AB344" t="s">
        <v>55</v>
      </c>
      <c r="AC344" t="s">
        <v>1721</v>
      </c>
      <c r="AD344" t="s">
        <v>2109</v>
      </c>
      <c r="AE344" t="s">
        <v>2086</v>
      </c>
      <c r="AF344">
        <v>6</v>
      </c>
      <c r="AG344">
        <v>1</v>
      </c>
      <c r="AH344">
        <v>2639</v>
      </c>
    </row>
    <row r="345" spans="27:34" x14ac:dyDescent="0.35">
      <c r="AA345" t="s">
        <v>1160</v>
      </c>
      <c r="AB345" t="s">
        <v>54</v>
      </c>
      <c r="AC345" t="s">
        <v>1721</v>
      </c>
      <c r="AD345" t="s">
        <v>2109</v>
      </c>
      <c r="AE345" t="s">
        <v>2087</v>
      </c>
      <c r="AF345">
        <v>43</v>
      </c>
      <c r="AG345">
        <v>1</v>
      </c>
      <c r="AH345">
        <v>2639</v>
      </c>
    </row>
    <row r="346" spans="27:34" x14ac:dyDescent="0.35">
      <c r="AA346" t="s">
        <v>1160</v>
      </c>
      <c r="AB346" t="s">
        <v>53</v>
      </c>
      <c r="AC346" t="s">
        <v>413</v>
      </c>
      <c r="AD346" t="s">
        <v>413</v>
      </c>
      <c r="AE346" t="s">
        <v>413</v>
      </c>
    </row>
    <row r="347" spans="27:34" x14ac:dyDescent="0.35">
      <c r="AA347" t="s">
        <v>1160</v>
      </c>
      <c r="AB347" t="s">
        <v>397</v>
      </c>
      <c r="AC347" t="s">
        <v>413</v>
      </c>
      <c r="AD347" t="s">
        <v>413</v>
      </c>
      <c r="AE347" t="s">
        <v>413</v>
      </c>
    </row>
    <row r="348" spans="27:34" x14ac:dyDescent="0.35">
      <c r="AA348" t="s">
        <v>1161</v>
      </c>
      <c r="AB348" t="s">
        <v>58</v>
      </c>
      <c r="AC348" t="s">
        <v>830</v>
      </c>
      <c r="AD348" t="s">
        <v>1073</v>
      </c>
      <c r="AE348" t="s">
        <v>430</v>
      </c>
      <c r="AF348">
        <v>25</v>
      </c>
      <c r="AG348">
        <v>1</v>
      </c>
      <c r="AH348">
        <v>2669</v>
      </c>
    </row>
    <row r="349" spans="27:34" x14ac:dyDescent="0.35">
      <c r="AA349" t="s">
        <v>1161</v>
      </c>
      <c r="AB349" t="s">
        <v>57</v>
      </c>
      <c r="AC349" t="s">
        <v>830</v>
      </c>
      <c r="AD349" t="s">
        <v>1124</v>
      </c>
      <c r="AE349" t="s">
        <v>535</v>
      </c>
      <c r="AF349">
        <v>24</v>
      </c>
      <c r="AG349">
        <v>1</v>
      </c>
      <c r="AH349">
        <v>2669</v>
      </c>
    </row>
    <row r="350" spans="27:34" x14ac:dyDescent="0.35">
      <c r="AA350" t="s">
        <v>1161</v>
      </c>
      <c r="AB350" t="s">
        <v>56</v>
      </c>
      <c r="AC350" t="s">
        <v>413</v>
      </c>
      <c r="AD350" t="s">
        <v>413</v>
      </c>
      <c r="AE350" t="s">
        <v>413</v>
      </c>
    </row>
    <row r="351" spans="27:34" x14ac:dyDescent="0.35">
      <c r="AA351" t="s">
        <v>1161</v>
      </c>
      <c r="AB351" t="s">
        <v>394</v>
      </c>
      <c r="AC351" t="s">
        <v>413</v>
      </c>
      <c r="AD351" t="s">
        <v>413</v>
      </c>
      <c r="AE351" t="s">
        <v>413</v>
      </c>
    </row>
    <row r="352" spans="27:34" x14ac:dyDescent="0.35">
      <c r="AA352" t="s">
        <v>1162</v>
      </c>
      <c r="AB352" t="s">
        <v>61</v>
      </c>
      <c r="AC352" t="s">
        <v>1721</v>
      </c>
      <c r="AD352" t="s">
        <v>2109</v>
      </c>
      <c r="AE352" t="s">
        <v>2086</v>
      </c>
      <c r="AF352">
        <v>31</v>
      </c>
      <c r="AG352">
        <v>1</v>
      </c>
      <c r="AH352">
        <v>2660</v>
      </c>
    </row>
    <row r="353" spans="27:34" x14ac:dyDescent="0.35">
      <c r="AA353" t="s">
        <v>1162</v>
      </c>
      <c r="AB353" t="s">
        <v>60</v>
      </c>
      <c r="AC353" t="s">
        <v>1721</v>
      </c>
      <c r="AD353" t="s">
        <v>2096</v>
      </c>
      <c r="AE353" t="s">
        <v>2088</v>
      </c>
      <c r="AF353">
        <v>13</v>
      </c>
      <c r="AG353">
        <v>1</v>
      </c>
      <c r="AH353">
        <v>2660</v>
      </c>
    </row>
    <row r="354" spans="27:34" x14ac:dyDescent="0.35">
      <c r="AA354" t="s">
        <v>1162</v>
      </c>
      <c r="AB354" t="s">
        <v>59</v>
      </c>
      <c r="AC354" t="s">
        <v>1721</v>
      </c>
      <c r="AD354" t="s">
        <v>2096</v>
      </c>
      <c r="AE354" t="s">
        <v>2049</v>
      </c>
      <c r="AF354">
        <v>5</v>
      </c>
      <c r="AG354">
        <v>1</v>
      </c>
      <c r="AH354">
        <v>2660</v>
      </c>
    </row>
    <row r="355" spans="27:34" x14ac:dyDescent="0.35">
      <c r="AA355" t="s">
        <v>1162</v>
      </c>
      <c r="AB355" t="s">
        <v>391</v>
      </c>
      <c r="AC355" t="s">
        <v>413</v>
      </c>
      <c r="AD355" t="s">
        <v>413</v>
      </c>
      <c r="AE355" t="s">
        <v>413</v>
      </c>
    </row>
    <row r="356" spans="27:34" x14ac:dyDescent="0.35">
      <c r="AA356" t="s">
        <v>1163</v>
      </c>
      <c r="AB356" t="s">
        <v>64</v>
      </c>
      <c r="AC356" t="s">
        <v>819</v>
      </c>
      <c r="AD356" t="s">
        <v>1076</v>
      </c>
      <c r="AE356" t="s">
        <v>2063</v>
      </c>
      <c r="AF356">
        <v>19</v>
      </c>
      <c r="AG356">
        <v>1</v>
      </c>
      <c r="AH356">
        <v>2697</v>
      </c>
    </row>
    <row r="357" spans="27:34" x14ac:dyDescent="0.35">
      <c r="AA357" t="s">
        <v>1163</v>
      </c>
      <c r="AB357" t="s">
        <v>63</v>
      </c>
      <c r="AC357" t="s">
        <v>819</v>
      </c>
      <c r="AD357" t="s">
        <v>1076</v>
      </c>
      <c r="AE357" t="s">
        <v>2089</v>
      </c>
      <c r="AF357">
        <v>16</v>
      </c>
      <c r="AG357">
        <v>1</v>
      </c>
      <c r="AH357">
        <v>2697</v>
      </c>
    </row>
    <row r="358" spans="27:34" x14ac:dyDescent="0.35">
      <c r="AA358" t="s">
        <v>1163</v>
      </c>
      <c r="AB358" t="s">
        <v>62</v>
      </c>
      <c r="AC358" t="s">
        <v>819</v>
      </c>
      <c r="AD358" t="s">
        <v>1090</v>
      </c>
      <c r="AE358" t="s">
        <v>2084</v>
      </c>
      <c r="AF358">
        <v>14</v>
      </c>
      <c r="AG358">
        <v>1</v>
      </c>
      <c r="AH358">
        <v>2697</v>
      </c>
    </row>
    <row r="359" spans="27:34" x14ac:dyDescent="0.35">
      <c r="AA359" t="s">
        <v>1163</v>
      </c>
      <c r="AB359" t="s">
        <v>388</v>
      </c>
      <c r="AC359" t="s">
        <v>413</v>
      </c>
      <c r="AD359" t="s">
        <v>413</v>
      </c>
      <c r="AE359" t="s">
        <v>413</v>
      </c>
    </row>
    <row r="360" spans="27:34" x14ac:dyDescent="0.35">
      <c r="AA360" t="s">
        <v>1164</v>
      </c>
      <c r="AB360" t="s">
        <v>67</v>
      </c>
      <c r="AC360" t="s">
        <v>820</v>
      </c>
      <c r="AD360" t="s">
        <v>1057</v>
      </c>
      <c r="AE360" t="s">
        <v>1868</v>
      </c>
      <c r="AF360">
        <v>5</v>
      </c>
      <c r="AG360">
        <v>1</v>
      </c>
      <c r="AH360">
        <v>2652</v>
      </c>
    </row>
    <row r="361" spans="27:34" x14ac:dyDescent="0.35">
      <c r="AA361" t="s">
        <v>1164</v>
      </c>
      <c r="AB361" t="s">
        <v>66</v>
      </c>
      <c r="AC361" t="s">
        <v>820</v>
      </c>
      <c r="AD361" t="s">
        <v>1113</v>
      </c>
      <c r="AE361" t="s">
        <v>1895</v>
      </c>
      <c r="AF361">
        <v>38</v>
      </c>
      <c r="AG361">
        <v>1</v>
      </c>
      <c r="AH361">
        <v>2652</v>
      </c>
    </row>
    <row r="362" spans="27:34" x14ac:dyDescent="0.35">
      <c r="AA362" t="s">
        <v>1164</v>
      </c>
      <c r="AB362" t="s">
        <v>65</v>
      </c>
      <c r="AC362" t="s">
        <v>820</v>
      </c>
      <c r="AD362" t="s">
        <v>1113</v>
      </c>
      <c r="AE362" t="s">
        <v>1896</v>
      </c>
      <c r="AF362">
        <v>6</v>
      </c>
      <c r="AG362">
        <v>1</v>
      </c>
      <c r="AH362">
        <v>2652</v>
      </c>
    </row>
    <row r="363" spans="27:34" x14ac:dyDescent="0.35">
      <c r="AA363" t="s">
        <v>1164</v>
      </c>
      <c r="AB363" t="s">
        <v>385</v>
      </c>
      <c r="AC363" t="s">
        <v>413</v>
      </c>
      <c r="AD363" t="s">
        <v>413</v>
      </c>
      <c r="AE363" t="s">
        <v>413</v>
      </c>
    </row>
    <row r="364" spans="27:34" x14ac:dyDescent="0.35">
      <c r="AA364" t="s">
        <v>585</v>
      </c>
      <c r="AB364" t="s">
        <v>545</v>
      </c>
      <c r="AC364" t="s">
        <v>824</v>
      </c>
      <c r="AD364" t="s">
        <v>2099</v>
      </c>
      <c r="AE364" t="s">
        <v>1853</v>
      </c>
      <c r="AF364">
        <v>11</v>
      </c>
      <c r="AG364">
        <v>1</v>
      </c>
      <c r="AH364">
        <v>2642</v>
      </c>
    </row>
    <row r="365" spans="27:34" x14ac:dyDescent="0.35">
      <c r="AA365" t="s">
        <v>585</v>
      </c>
      <c r="AB365" t="s">
        <v>546</v>
      </c>
      <c r="AC365" t="s">
        <v>1721</v>
      </c>
      <c r="AD365" t="s">
        <v>2103</v>
      </c>
      <c r="AE365" t="s">
        <v>2060</v>
      </c>
      <c r="AF365">
        <v>3</v>
      </c>
      <c r="AG365">
        <v>1</v>
      </c>
      <c r="AH365">
        <v>2642</v>
      </c>
    </row>
    <row r="366" spans="27:34" x14ac:dyDescent="0.35">
      <c r="AA366" t="s">
        <v>585</v>
      </c>
      <c r="AB366" t="s">
        <v>547</v>
      </c>
      <c r="AC366" t="s">
        <v>830</v>
      </c>
      <c r="AD366" t="s">
        <v>1073</v>
      </c>
      <c r="AE366" t="s">
        <v>431</v>
      </c>
      <c r="AF366">
        <v>34</v>
      </c>
      <c r="AG366">
        <v>1</v>
      </c>
      <c r="AH366">
        <v>2642</v>
      </c>
    </row>
    <row r="367" spans="27:34" x14ac:dyDescent="0.35">
      <c r="AA367" t="s">
        <v>585</v>
      </c>
      <c r="AB367" t="s">
        <v>548</v>
      </c>
      <c r="AC367" t="s">
        <v>413</v>
      </c>
      <c r="AD367" t="s">
        <v>413</v>
      </c>
      <c r="AE367" t="s">
        <v>413</v>
      </c>
    </row>
    <row r="368" spans="27:34" x14ac:dyDescent="0.35">
      <c r="AA368" t="s">
        <v>1165</v>
      </c>
      <c r="AB368" t="s">
        <v>549</v>
      </c>
      <c r="AC368" t="s">
        <v>832</v>
      </c>
      <c r="AD368" t="s">
        <v>1110</v>
      </c>
      <c r="AE368" t="s">
        <v>1884</v>
      </c>
      <c r="AF368">
        <v>13</v>
      </c>
      <c r="AG368">
        <v>1</v>
      </c>
      <c r="AH368">
        <v>2658</v>
      </c>
    </row>
    <row r="369" spans="27:34" x14ac:dyDescent="0.35">
      <c r="AA369" t="s">
        <v>1165</v>
      </c>
      <c r="AB369" t="s">
        <v>550</v>
      </c>
      <c r="AC369" t="s">
        <v>832</v>
      </c>
      <c r="AD369" t="s">
        <v>1110</v>
      </c>
      <c r="AE369" t="s">
        <v>1885</v>
      </c>
      <c r="AF369">
        <v>23</v>
      </c>
      <c r="AG369">
        <v>1</v>
      </c>
      <c r="AH369">
        <v>2658</v>
      </c>
    </row>
    <row r="370" spans="27:34" x14ac:dyDescent="0.35">
      <c r="AA370" t="s">
        <v>1165</v>
      </c>
      <c r="AB370" t="s">
        <v>551</v>
      </c>
      <c r="AC370" t="s">
        <v>832</v>
      </c>
      <c r="AD370" t="s">
        <v>1111</v>
      </c>
      <c r="AE370" t="s">
        <v>2061</v>
      </c>
      <c r="AF370">
        <v>13</v>
      </c>
      <c r="AG370">
        <v>1</v>
      </c>
      <c r="AH370">
        <v>2658</v>
      </c>
    </row>
    <row r="371" spans="27:34" x14ac:dyDescent="0.35">
      <c r="AA371" t="s">
        <v>1165</v>
      </c>
      <c r="AB371" t="s">
        <v>552</v>
      </c>
      <c r="AC371" t="s">
        <v>413</v>
      </c>
      <c r="AD371" t="s">
        <v>413</v>
      </c>
      <c r="AE371" t="s">
        <v>413</v>
      </c>
    </row>
    <row r="372" spans="27:34" x14ac:dyDescent="0.35">
      <c r="AA372" t="s">
        <v>1166</v>
      </c>
      <c r="AB372" t="s">
        <v>553</v>
      </c>
      <c r="AC372" t="s">
        <v>1472</v>
      </c>
      <c r="AD372" t="s">
        <v>1459</v>
      </c>
      <c r="AE372" t="s">
        <v>1449</v>
      </c>
      <c r="AF372">
        <v>24</v>
      </c>
      <c r="AG372">
        <v>1</v>
      </c>
      <c r="AH372">
        <v>2627</v>
      </c>
    </row>
    <row r="373" spans="27:34" x14ac:dyDescent="0.35">
      <c r="AA373" t="s">
        <v>1166</v>
      </c>
      <c r="AB373" t="s">
        <v>554</v>
      </c>
      <c r="AC373" t="s">
        <v>1472</v>
      </c>
      <c r="AD373" t="s">
        <v>1459</v>
      </c>
      <c r="AE373" t="s">
        <v>1641</v>
      </c>
      <c r="AF373">
        <v>26</v>
      </c>
      <c r="AG373">
        <v>1</v>
      </c>
      <c r="AH373">
        <v>2627</v>
      </c>
    </row>
    <row r="374" spans="27:34" x14ac:dyDescent="0.35">
      <c r="AA374" t="s">
        <v>1166</v>
      </c>
      <c r="AB374" t="s">
        <v>555</v>
      </c>
      <c r="AC374" t="s">
        <v>413</v>
      </c>
      <c r="AD374" t="s">
        <v>413</v>
      </c>
      <c r="AE374" t="s">
        <v>413</v>
      </c>
    </row>
    <row r="375" spans="27:34" x14ac:dyDescent="0.35">
      <c r="AA375" t="s">
        <v>1166</v>
      </c>
      <c r="AB375" t="s">
        <v>556</v>
      </c>
      <c r="AC375" t="s">
        <v>413</v>
      </c>
      <c r="AD375" t="s">
        <v>413</v>
      </c>
      <c r="AE375" t="s">
        <v>413</v>
      </c>
    </row>
    <row r="376" spans="27:34" x14ac:dyDescent="0.35">
      <c r="AA376" t="s">
        <v>1167</v>
      </c>
      <c r="AB376" t="s">
        <v>557</v>
      </c>
      <c r="AC376" t="s">
        <v>819</v>
      </c>
      <c r="AD376" t="s">
        <v>1064</v>
      </c>
      <c r="AE376" t="s">
        <v>2044</v>
      </c>
      <c r="AF376">
        <v>12</v>
      </c>
      <c r="AG376">
        <v>1</v>
      </c>
      <c r="AH376">
        <v>2658</v>
      </c>
    </row>
    <row r="377" spans="27:34" x14ac:dyDescent="0.35">
      <c r="AA377" t="s">
        <v>1167</v>
      </c>
      <c r="AB377" t="s">
        <v>558</v>
      </c>
      <c r="AC377" t="s">
        <v>819</v>
      </c>
      <c r="AD377" t="s">
        <v>1064</v>
      </c>
      <c r="AE377" t="s">
        <v>2062</v>
      </c>
      <c r="AF377">
        <v>28</v>
      </c>
      <c r="AG377">
        <v>1</v>
      </c>
      <c r="AH377">
        <v>2658</v>
      </c>
    </row>
    <row r="378" spans="27:34" x14ac:dyDescent="0.35">
      <c r="AA378" t="s">
        <v>1167</v>
      </c>
      <c r="AB378" t="s">
        <v>559</v>
      </c>
      <c r="AC378" t="s">
        <v>819</v>
      </c>
      <c r="AD378" t="s">
        <v>1076</v>
      </c>
      <c r="AE378" t="s">
        <v>2063</v>
      </c>
      <c r="AF378">
        <v>9</v>
      </c>
      <c r="AG378">
        <v>1</v>
      </c>
      <c r="AH378">
        <v>2658</v>
      </c>
    </row>
    <row r="379" spans="27:34" x14ac:dyDescent="0.35">
      <c r="AA379" t="s">
        <v>1167</v>
      </c>
      <c r="AB379" t="s">
        <v>560</v>
      </c>
      <c r="AC379" t="s">
        <v>413</v>
      </c>
      <c r="AD379" t="s">
        <v>413</v>
      </c>
      <c r="AE379" t="s">
        <v>413</v>
      </c>
    </row>
    <row r="380" spans="27:34" x14ac:dyDescent="0.35">
      <c r="AA380" t="s">
        <v>601</v>
      </c>
      <c r="AB380" t="s">
        <v>561</v>
      </c>
      <c r="AC380" t="s">
        <v>1472</v>
      </c>
      <c r="AD380" t="s">
        <v>1459</v>
      </c>
      <c r="AE380" t="s">
        <v>1642</v>
      </c>
      <c r="AF380">
        <v>36</v>
      </c>
      <c r="AG380">
        <v>1</v>
      </c>
      <c r="AH380">
        <v>2678</v>
      </c>
    </row>
    <row r="381" spans="27:34" x14ac:dyDescent="0.35">
      <c r="AA381" t="s">
        <v>601</v>
      </c>
      <c r="AB381" t="s">
        <v>562</v>
      </c>
      <c r="AC381" t="s">
        <v>1472</v>
      </c>
      <c r="AD381" t="s">
        <v>1459</v>
      </c>
      <c r="AE381" t="s">
        <v>1641</v>
      </c>
      <c r="AF381">
        <v>13</v>
      </c>
      <c r="AG381">
        <v>1</v>
      </c>
      <c r="AH381">
        <v>2678</v>
      </c>
    </row>
    <row r="382" spans="27:34" x14ac:dyDescent="0.35">
      <c r="AA382" t="s">
        <v>601</v>
      </c>
      <c r="AB382" t="s">
        <v>563</v>
      </c>
      <c r="AC382" t="s">
        <v>413</v>
      </c>
      <c r="AD382" t="s">
        <v>413</v>
      </c>
      <c r="AE382" t="s">
        <v>413</v>
      </c>
    </row>
    <row r="383" spans="27:34" x14ac:dyDescent="0.35">
      <c r="AA383" t="s">
        <v>601</v>
      </c>
      <c r="AB383" t="s">
        <v>564</v>
      </c>
      <c r="AC383" t="s">
        <v>413</v>
      </c>
      <c r="AD383" t="s">
        <v>413</v>
      </c>
      <c r="AE383" t="s">
        <v>413</v>
      </c>
    </row>
    <row r="384" spans="27:34" x14ac:dyDescent="0.35">
      <c r="AA384" t="s">
        <v>611</v>
      </c>
      <c r="AB384" t="s">
        <v>565</v>
      </c>
      <c r="AC384" t="s">
        <v>1472</v>
      </c>
      <c r="AD384" t="s">
        <v>1459</v>
      </c>
      <c r="AE384" t="s">
        <v>1437</v>
      </c>
      <c r="AF384">
        <v>47</v>
      </c>
      <c r="AG384">
        <v>1</v>
      </c>
      <c r="AH384">
        <v>2658</v>
      </c>
    </row>
    <row r="385" spans="27:34" x14ac:dyDescent="0.35">
      <c r="AA385" t="s">
        <v>611</v>
      </c>
      <c r="AB385" t="s">
        <v>566</v>
      </c>
      <c r="AC385" t="s">
        <v>413</v>
      </c>
      <c r="AD385" t="s">
        <v>413</v>
      </c>
      <c r="AE385" t="s">
        <v>413</v>
      </c>
    </row>
    <row r="386" spans="27:34" x14ac:dyDescent="0.35">
      <c r="AA386" t="s">
        <v>611</v>
      </c>
      <c r="AB386" t="s">
        <v>567</v>
      </c>
      <c r="AC386" t="s">
        <v>413</v>
      </c>
      <c r="AD386" t="s">
        <v>413</v>
      </c>
      <c r="AE386" t="s">
        <v>413</v>
      </c>
    </row>
    <row r="387" spans="27:34" x14ac:dyDescent="0.35">
      <c r="AA387" t="s">
        <v>611</v>
      </c>
      <c r="AB387" t="s">
        <v>568</v>
      </c>
      <c r="AC387" t="s">
        <v>413</v>
      </c>
      <c r="AD387" t="s">
        <v>413</v>
      </c>
      <c r="AE387" t="s">
        <v>413</v>
      </c>
    </row>
    <row r="388" spans="27:34" x14ac:dyDescent="0.35">
      <c r="AA388" t="s">
        <v>623</v>
      </c>
      <c r="AB388" t="s">
        <v>569</v>
      </c>
      <c r="AC388" t="s">
        <v>1472</v>
      </c>
      <c r="AD388" t="s">
        <v>1459</v>
      </c>
      <c r="AE388" t="s">
        <v>1448</v>
      </c>
      <c r="AF388">
        <v>42</v>
      </c>
      <c r="AG388">
        <v>1</v>
      </c>
      <c r="AH388">
        <v>2604</v>
      </c>
    </row>
    <row r="389" spans="27:34" x14ac:dyDescent="0.35">
      <c r="AA389" t="s">
        <v>623</v>
      </c>
      <c r="AB389" t="s">
        <v>570</v>
      </c>
      <c r="AC389" t="s">
        <v>1472</v>
      </c>
      <c r="AD389" t="s">
        <v>1459</v>
      </c>
      <c r="AE389" t="s">
        <v>1449</v>
      </c>
      <c r="AF389">
        <v>7</v>
      </c>
      <c r="AG389">
        <v>1</v>
      </c>
      <c r="AH389">
        <v>2604</v>
      </c>
    </row>
    <row r="390" spans="27:34" x14ac:dyDescent="0.35">
      <c r="AA390" t="s">
        <v>623</v>
      </c>
      <c r="AB390" t="s">
        <v>571</v>
      </c>
      <c r="AC390" t="s">
        <v>413</v>
      </c>
      <c r="AD390" t="s">
        <v>413</v>
      </c>
      <c r="AE390" t="s">
        <v>413</v>
      </c>
    </row>
    <row r="391" spans="27:34" x14ac:dyDescent="0.35">
      <c r="AA391" t="s">
        <v>623</v>
      </c>
      <c r="AB391" t="s">
        <v>572</v>
      </c>
      <c r="AC391" t="s">
        <v>413</v>
      </c>
      <c r="AD391" t="s">
        <v>413</v>
      </c>
      <c r="AE391" t="s">
        <v>413</v>
      </c>
    </row>
    <row r="392" spans="27:34" x14ac:dyDescent="0.35">
      <c r="AA392" t="s">
        <v>634</v>
      </c>
      <c r="AB392" t="s">
        <v>573</v>
      </c>
      <c r="AC392" t="s">
        <v>2092</v>
      </c>
      <c r="AD392" t="s">
        <v>2100</v>
      </c>
      <c r="AE392" t="s">
        <v>2052</v>
      </c>
      <c r="AF392">
        <v>4</v>
      </c>
      <c r="AG392">
        <v>1</v>
      </c>
      <c r="AH392">
        <v>2635</v>
      </c>
    </row>
    <row r="393" spans="27:34" x14ac:dyDescent="0.35">
      <c r="AA393" t="s">
        <v>634</v>
      </c>
      <c r="AB393" t="s">
        <v>574</v>
      </c>
      <c r="AC393" t="s">
        <v>2092</v>
      </c>
      <c r="AD393" t="s">
        <v>2110</v>
      </c>
      <c r="AE393" t="s">
        <v>2064</v>
      </c>
      <c r="AF393">
        <v>6</v>
      </c>
      <c r="AG393">
        <v>1</v>
      </c>
      <c r="AH393">
        <v>2635</v>
      </c>
    </row>
    <row r="394" spans="27:34" x14ac:dyDescent="0.35">
      <c r="AA394" t="s">
        <v>634</v>
      </c>
      <c r="AB394" t="s">
        <v>575</v>
      </c>
      <c r="AC394" t="s">
        <v>2092</v>
      </c>
      <c r="AD394" t="s">
        <v>2111</v>
      </c>
      <c r="AE394" t="s">
        <v>2065</v>
      </c>
      <c r="AF394">
        <v>5</v>
      </c>
      <c r="AG394">
        <v>1</v>
      </c>
      <c r="AH394">
        <v>2635</v>
      </c>
    </row>
    <row r="395" spans="27:34" x14ac:dyDescent="0.35">
      <c r="AA395" t="s">
        <v>634</v>
      </c>
      <c r="AB395" t="s">
        <v>576</v>
      </c>
      <c r="AC395" t="s">
        <v>2092</v>
      </c>
      <c r="AD395" t="s">
        <v>2112</v>
      </c>
      <c r="AE395" t="s">
        <v>2066</v>
      </c>
      <c r="AF395">
        <v>7</v>
      </c>
      <c r="AG395">
        <v>1</v>
      </c>
      <c r="AH395">
        <v>2635</v>
      </c>
    </row>
    <row r="396" spans="27:34" x14ac:dyDescent="0.35">
      <c r="AA396" t="s">
        <v>634</v>
      </c>
      <c r="AB396" t="s">
        <v>2067</v>
      </c>
      <c r="AC396" t="s">
        <v>2093</v>
      </c>
      <c r="AD396" t="s">
        <v>2101</v>
      </c>
      <c r="AE396" t="s">
        <v>2054</v>
      </c>
      <c r="AF396">
        <v>26</v>
      </c>
      <c r="AG396">
        <v>1</v>
      </c>
      <c r="AH396">
        <v>2635</v>
      </c>
    </row>
    <row r="397" spans="27:34" x14ac:dyDescent="0.35">
      <c r="AA397" t="s">
        <v>640</v>
      </c>
      <c r="AB397" t="s">
        <v>578</v>
      </c>
      <c r="AC397" t="s">
        <v>1636</v>
      </c>
      <c r="AD397" t="s">
        <v>1636</v>
      </c>
    </row>
    <row r="398" spans="27:34" x14ac:dyDescent="0.35">
      <c r="AA398" t="s">
        <v>640</v>
      </c>
      <c r="AB398" t="s">
        <v>579</v>
      </c>
      <c r="AC398" t="s">
        <v>1636</v>
      </c>
      <c r="AD398" t="s">
        <v>1636</v>
      </c>
    </row>
    <row r="399" spans="27:34" x14ac:dyDescent="0.35">
      <c r="AA399" t="s">
        <v>640</v>
      </c>
      <c r="AB399" t="s">
        <v>580</v>
      </c>
      <c r="AC399" t="s">
        <v>1636</v>
      </c>
      <c r="AD399" t="s">
        <v>1636</v>
      </c>
    </row>
    <row r="400" spans="27:34" x14ac:dyDescent="0.35">
      <c r="AA400" t="s">
        <v>652</v>
      </c>
      <c r="AB400" t="s">
        <v>581</v>
      </c>
      <c r="AC400" t="s">
        <v>1636</v>
      </c>
      <c r="AD400" t="s">
        <v>1636</v>
      </c>
    </row>
    <row r="401" spans="27:30" x14ac:dyDescent="0.35">
      <c r="AA401" t="s">
        <v>652</v>
      </c>
      <c r="AB401" t="s">
        <v>582</v>
      </c>
      <c r="AC401" t="s">
        <v>1636</v>
      </c>
      <c r="AD401" t="s">
        <v>1636</v>
      </c>
    </row>
    <row r="402" spans="27:30" x14ac:dyDescent="0.35">
      <c r="AA402" t="s">
        <v>652</v>
      </c>
      <c r="AB402" t="s">
        <v>583</v>
      </c>
      <c r="AC402" t="s">
        <v>1636</v>
      </c>
      <c r="AD402" t="s">
        <v>1636</v>
      </c>
    </row>
    <row r="403" spans="27:30" x14ac:dyDescent="0.35">
      <c r="AA403" t="s">
        <v>652</v>
      </c>
      <c r="AB403" t="s">
        <v>584</v>
      </c>
      <c r="AC403" t="s">
        <v>1636</v>
      </c>
      <c r="AD403" t="s">
        <v>1636</v>
      </c>
    </row>
    <row r="404" spans="27:30" x14ac:dyDescent="0.35">
      <c r="AA404" t="s">
        <v>2113</v>
      </c>
      <c r="AB404" t="s">
        <v>1668</v>
      </c>
      <c r="AC404" t="s">
        <v>1636</v>
      </c>
      <c r="AD404" t="s">
        <v>1636</v>
      </c>
    </row>
    <row r="405" spans="27:30" x14ac:dyDescent="0.35">
      <c r="AA405" t="s">
        <v>2113</v>
      </c>
      <c r="AB405" t="s">
        <v>1669</v>
      </c>
      <c r="AC405" t="s">
        <v>1636</v>
      </c>
      <c r="AD405" t="s">
        <v>1636</v>
      </c>
    </row>
    <row r="406" spans="27:30" x14ac:dyDescent="0.35">
      <c r="AA406" t="s">
        <v>2113</v>
      </c>
      <c r="AB406" t="s">
        <v>1670</v>
      </c>
      <c r="AC406" t="s">
        <v>1636</v>
      </c>
      <c r="AD406" t="s">
        <v>1636</v>
      </c>
    </row>
    <row r="407" spans="27:30" x14ac:dyDescent="0.35">
      <c r="AA407" t="s">
        <v>2113</v>
      </c>
      <c r="AB407" t="s">
        <v>1671</v>
      </c>
      <c r="AC407" t="s">
        <v>1636</v>
      </c>
      <c r="AD407" t="s">
        <v>1636</v>
      </c>
    </row>
    <row r="408" spans="27:30" x14ac:dyDescent="0.35">
      <c r="AA408" t="s">
        <v>2114</v>
      </c>
      <c r="AB408" t="s">
        <v>1672</v>
      </c>
      <c r="AC408" t="s">
        <v>1636</v>
      </c>
      <c r="AD408" t="s">
        <v>1636</v>
      </c>
    </row>
    <row r="409" spans="27:30" x14ac:dyDescent="0.35">
      <c r="AA409" t="s">
        <v>2114</v>
      </c>
      <c r="AB409" t="s">
        <v>1673</v>
      </c>
      <c r="AC409" t="s">
        <v>1636</v>
      </c>
      <c r="AD409" t="s">
        <v>1636</v>
      </c>
    </row>
    <row r="410" spans="27:30" x14ac:dyDescent="0.35">
      <c r="AA410" t="s">
        <v>2114</v>
      </c>
      <c r="AB410" t="s">
        <v>1674</v>
      </c>
      <c r="AC410" t="s">
        <v>1636</v>
      </c>
      <c r="AD410" t="s">
        <v>1636</v>
      </c>
    </row>
    <row r="411" spans="27:30" x14ac:dyDescent="0.35">
      <c r="AA411" t="s">
        <v>2114</v>
      </c>
      <c r="AB411" t="s">
        <v>1675</v>
      </c>
      <c r="AC411" t="s">
        <v>1636</v>
      </c>
      <c r="AD411" t="s">
        <v>1636</v>
      </c>
    </row>
    <row r="412" spans="27:30" x14ac:dyDescent="0.35">
      <c r="AA412" t="s">
        <v>2115</v>
      </c>
      <c r="AB412" t="s">
        <v>1676</v>
      </c>
      <c r="AC412" t="s">
        <v>1636</v>
      </c>
      <c r="AD412" t="s">
        <v>1636</v>
      </c>
    </row>
    <row r="413" spans="27:30" x14ac:dyDescent="0.35">
      <c r="AA413" t="s">
        <v>2115</v>
      </c>
      <c r="AB413" t="s">
        <v>1677</v>
      </c>
      <c r="AC413" t="s">
        <v>1636</v>
      </c>
      <c r="AD413" t="s">
        <v>1636</v>
      </c>
    </row>
    <row r="414" spans="27:30" x14ac:dyDescent="0.35">
      <c r="AA414" t="s">
        <v>2115</v>
      </c>
      <c r="AB414" t="s">
        <v>1678</v>
      </c>
      <c r="AC414" t="s">
        <v>1636</v>
      </c>
      <c r="AD414" t="s">
        <v>1636</v>
      </c>
    </row>
    <row r="415" spans="27:30" x14ac:dyDescent="0.35">
      <c r="AA415" t="s">
        <v>2115</v>
      </c>
      <c r="AB415" t="s">
        <v>1679</v>
      </c>
      <c r="AC415" t="s">
        <v>1636</v>
      </c>
      <c r="AD415" t="s">
        <v>1636</v>
      </c>
    </row>
    <row r="416" spans="27:30" x14ac:dyDescent="0.35">
      <c r="AA416" t="s">
        <v>2116</v>
      </c>
      <c r="AB416" t="s">
        <v>1680</v>
      </c>
      <c r="AC416" t="s">
        <v>1636</v>
      </c>
      <c r="AD416" t="s">
        <v>1636</v>
      </c>
    </row>
    <row r="417" spans="27:30" x14ac:dyDescent="0.35">
      <c r="AA417" t="s">
        <v>2116</v>
      </c>
      <c r="AB417" t="s">
        <v>1681</v>
      </c>
      <c r="AC417" t="s">
        <v>1636</v>
      </c>
      <c r="AD417" t="s">
        <v>1636</v>
      </c>
    </row>
    <row r="418" spans="27:30" x14ac:dyDescent="0.35">
      <c r="AA418" t="s">
        <v>2116</v>
      </c>
      <c r="AB418" t="s">
        <v>1682</v>
      </c>
      <c r="AC418" t="s">
        <v>1636</v>
      </c>
      <c r="AD418" t="s">
        <v>1636</v>
      </c>
    </row>
    <row r="419" spans="27:30" x14ac:dyDescent="0.35">
      <c r="AA419" t="s">
        <v>2116</v>
      </c>
      <c r="AB419" t="s">
        <v>1683</v>
      </c>
      <c r="AC419" t="s">
        <v>1636</v>
      </c>
      <c r="AD419" t="s">
        <v>1636</v>
      </c>
    </row>
    <row r="420" spans="27:30" x14ac:dyDescent="0.35">
      <c r="AA420" t="s">
        <v>2117</v>
      </c>
      <c r="AB420" t="s">
        <v>1684</v>
      </c>
      <c r="AC420" t="s">
        <v>1636</v>
      </c>
      <c r="AD420" t="s">
        <v>1636</v>
      </c>
    </row>
    <row r="421" spans="27:30" x14ac:dyDescent="0.35">
      <c r="AA421" t="s">
        <v>2117</v>
      </c>
      <c r="AB421" t="s">
        <v>1685</v>
      </c>
      <c r="AC421" t="s">
        <v>1636</v>
      </c>
      <c r="AD421" t="s">
        <v>1636</v>
      </c>
    </row>
    <row r="422" spans="27:30" x14ac:dyDescent="0.35">
      <c r="AA422" t="s">
        <v>2117</v>
      </c>
      <c r="AB422" t="s">
        <v>1686</v>
      </c>
      <c r="AC422" t="s">
        <v>1636</v>
      </c>
      <c r="AD422" t="s">
        <v>1636</v>
      </c>
    </row>
    <row r="423" spans="27:30" x14ac:dyDescent="0.35">
      <c r="AA423" t="s">
        <v>2117</v>
      </c>
      <c r="AB423" t="s">
        <v>1687</v>
      </c>
      <c r="AC423" t="s">
        <v>1636</v>
      </c>
      <c r="AD423" t="s">
        <v>1636</v>
      </c>
    </row>
    <row r="424" spans="27:30" x14ac:dyDescent="0.35">
      <c r="AA424" t="s">
        <v>2118</v>
      </c>
      <c r="AB424" t="s">
        <v>1688</v>
      </c>
      <c r="AC424" t="s">
        <v>1636</v>
      </c>
      <c r="AD424" t="s">
        <v>1636</v>
      </c>
    </row>
    <row r="425" spans="27:30" x14ac:dyDescent="0.35">
      <c r="AA425" t="s">
        <v>2118</v>
      </c>
      <c r="AB425" t="s">
        <v>1689</v>
      </c>
      <c r="AC425" t="s">
        <v>1636</v>
      </c>
      <c r="AD425" t="s">
        <v>1636</v>
      </c>
    </row>
    <row r="426" spans="27:30" x14ac:dyDescent="0.35">
      <c r="AA426" t="s">
        <v>2118</v>
      </c>
      <c r="AB426" t="s">
        <v>1690</v>
      </c>
      <c r="AC426" t="s">
        <v>1636</v>
      </c>
      <c r="AD426" t="s">
        <v>1636</v>
      </c>
    </row>
    <row r="427" spans="27:30" x14ac:dyDescent="0.35">
      <c r="AA427" t="s">
        <v>2118</v>
      </c>
      <c r="AB427" t="s">
        <v>1691</v>
      </c>
      <c r="AC427" t="s">
        <v>1636</v>
      </c>
      <c r="AD427" t="s">
        <v>1636</v>
      </c>
    </row>
    <row r="428" spans="27:30" x14ac:dyDescent="0.35">
      <c r="AA428" t="s">
        <v>2119</v>
      </c>
      <c r="AB428" t="s">
        <v>1692</v>
      </c>
      <c r="AC428" t="s">
        <v>1636</v>
      </c>
      <c r="AD428" t="s">
        <v>1636</v>
      </c>
    </row>
    <row r="429" spans="27:30" x14ac:dyDescent="0.35">
      <c r="AA429" t="s">
        <v>2119</v>
      </c>
      <c r="AB429" t="s">
        <v>1693</v>
      </c>
      <c r="AC429" t="s">
        <v>1636</v>
      </c>
      <c r="AD429" t="s">
        <v>1636</v>
      </c>
    </row>
    <row r="430" spans="27:30" x14ac:dyDescent="0.35">
      <c r="AA430" t="s">
        <v>2119</v>
      </c>
      <c r="AB430" t="s">
        <v>1694</v>
      </c>
      <c r="AC430" t="s">
        <v>1636</v>
      </c>
      <c r="AD430" t="s">
        <v>1636</v>
      </c>
    </row>
    <row r="431" spans="27:30" x14ac:dyDescent="0.35">
      <c r="AA431" t="s">
        <v>2119</v>
      </c>
      <c r="AB431" t="s">
        <v>1695</v>
      </c>
      <c r="AC431" t="s">
        <v>1636</v>
      </c>
      <c r="AD431" t="s">
        <v>1636</v>
      </c>
    </row>
    <row r="432" spans="27:30" x14ac:dyDescent="0.35">
      <c r="AA432" t="s">
        <v>2120</v>
      </c>
      <c r="AB432" t="s">
        <v>1696</v>
      </c>
      <c r="AC432" t="s">
        <v>1636</v>
      </c>
      <c r="AD432" t="s">
        <v>1636</v>
      </c>
    </row>
    <row r="433" spans="27:30" x14ac:dyDescent="0.35">
      <c r="AA433" t="s">
        <v>2120</v>
      </c>
      <c r="AB433" t="s">
        <v>1697</v>
      </c>
      <c r="AC433" t="s">
        <v>1636</v>
      </c>
      <c r="AD433" t="s">
        <v>1636</v>
      </c>
    </row>
    <row r="434" spans="27:30" x14ac:dyDescent="0.35">
      <c r="AA434" t="s">
        <v>2120</v>
      </c>
      <c r="AB434" t="s">
        <v>1698</v>
      </c>
      <c r="AC434" t="s">
        <v>1636</v>
      </c>
      <c r="AD434" t="s">
        <v>1636</v>
      </c>
    </row>
    <row r="435" spans="27:30" x14ac:dyDescent="0.35">
      <c r="AA435" t="s">
        <v>2120</v>
      </c>
      <c r="AB435" t="s">
        <v>1699</v>
      </c>
      <c r="AC435" t="s">
        <v>1636</v>
      </c>
      <c r="AD435" t="s">
        <v>1636</v>
      </c>
    </row>
    <row r="436" spans="27:30" x14ac:dyDescent="0.35">
      <c r="AA436" t="s">
        <v>2121</v>
      </c>
      <c r="AB436" t="s">
        <v>1700</v>
      </c>
      <c r="AC436" t="s">
        <v>1636</v>
      </c>
      <c r="AD436" t="s">
        <v>1636</v>
      </c>
    </row>
    <row r="437" spans="27:30" x14ac:dyDescent="0.35">
      <c r="AA437" t="s">
        <v>2121</v>
      </c>
      <c r="AB437" t="s">
        <v>1701</v>
      </c>
      <c r="AC437" t="s">
        <v>1636</v>
      </c>
      <c r="AD437" t="s">
        <v>1636</v>
      </c>
    </row>
    <row r="438" spans="27:30" x14ac:dyDescent="0.35">
      <c r="AA438" t="s">
        <v>2121</v>
      </c>
      <c r="AB438" t="s">
        <v>1702</v>
      </c>
      <c r="AC438" t="s">
        <v>1636</v>
      </c>
      <c r="AD438" t="s">
        <v>1636</v>
      </c>
    </row>
    <row r="439" spans="27:30" x14ac:dyDescent="0.35">
      <c r="AA439" t="s">
        <v>2121</v>
      </c>
      <c r="AB439" t="s">
        <v>1703</v>
      </c>
      <c r="AC439" t="s">
        <v>1636</v>
      </c>
      <c r="AD439" t="s">
        <v>1636</v>
      </c>
    </row>
    <row r="440" spans="27:30" x14ac:dyDescent="0.35">
      <c r="AA440" t="s">
        <v>2122</v>
      </c>
      <c r="AB440" t="s">
        <v>1704</v>
      </c>
      <c r="AC440" t="s">
        <v>1636</v>
      </c>
      <c r="AD440" t="s">
        <v>1636</v>
      </c>
    </row>
    <row r="441" spans="27:30" x14ac:dyDescent="0.35">
      <c r="AA441" t="s">
        <v>2122</v>
      </c>
      <c r="AB441" t="s">
        <v>1705</v>
      </c>
      <c r="AC441" t="s">
        <v>1636</v>
      </c>
      <c r="AD441" t="s">
        <v>1636</v>
      </c>
    </row>
    <row r="442" spans="27:30" x14ac:dyDescent="0.35">
      <c r="AA442" t="s">
        <v>2122</v>
      </c>
      <c r="AB442" t="s">
        <v>1706</v>
      </c>
      <c r="AC442" t="s">
        <v>1636</v>
      </c>
      <c r="AD442" t="s">
        <v>1636</v>
      </c>
    </row>
    <row r="443" spans="27:30" x14ac:dyDescent="0.35">
      <c r="AA443" t="s">
        <v>2122</v>
      </c>
      <c r="AB443" t="s">
        <v>1707</v>
      </c>
      <c r="AC443" t="s">
        <v>1636</v>
      </c>
      <c r="AD443" t="s">
        <v>1636</v>
      </c>
    </row>
    <row r="444" spans="27:30" x14ac:dyDescent="0.35">
      <c r="AA444" t="s">
        <v>2094</v>
      </c>
      <c r="AB444" t="s">
        <v>1708</v>
      </c>
      <c r="AC444" t="s">
        <v>1636</v>
      </c>
      <c r="AD444" t="s">
        <v>1636</v>
      </c>
    </row>
    <row r="445" spans="27:30" x14ac:dyDescent="0.35">
      <c r="AA445" t="s">
        <v>2094</v>
      </c>
      <c r="AB445" t="s">
        <v>1709</v>
      </c>
      <c r="AC445" t="s">
        <v>1636</v>
      </c>
      <c r="AD445" t="s">
        <v>1636</v>
      </c>
    </row>
    <row r="446" spans="27:30" x14ac:dyDescent="0.35">
      <c r="AA446" t="s">
        <v>2094</v>
      </c>
      <c r="AB446" t="s">
        <v>1710</v>
      </c>
      <c r="AC446" t="s">
        <v>1636</v>
      </c>
      <c r="AD446" t="s">
        <v>1636</v>
      </c>
    </row>
    <row r="447" spans="27:30" x14ac:dyDescent="0.35">
      <c r="AA447" t="s">
        <v>2094</v>
      </c>
      <c r="AB447" t="s">
        <v>1711</v>
      </c>
      <c r="AC447" t="s">
        <v>1636</v>
      </c>
      <c r="AD447" t="s">
        <v>1636</v>
      </c>
    </row>
    <row r="449" spans="27:35" x14ac:dyDescent="0.35">
      <c r="AA449" t="s">
        <v>1851</v>
      </c>
      <c r="AB449" t="s">
        <v>1284</v>
      </c>
      <c r="AC449" t="s">
        <v>818</v>
      </c>
      <c r="AD449" t="s">
        <v>197</v>
      </c>
      <c r="AE449" t="s">
        <v>1466</v>
      </c>
      <c r="AF449" t="s">
        <v>2038</v>
      </c>
      <c r="AG449" t="s">
        <v>2037</v>
      </c>
      <c r="AH449" t="s">
        <v>2036</v>
      </c>
      <c r="AI449" t="s">
        <v>2035</v>
      </c>
    </row>
    <row r="450" spans="27:35" x14ac:dyDescent="0.35">
      <c r="AC450" s="28"/>
      <c r="AG450" s="10"/>
    </row>
    <row r="451" spans="27:35" x14ac:dyDescent="0.35">
      <c r="AC451" s="28"/>
      <c r="AG451" s="10"/>
    </row>
    <row r="452" spans="27:35" x14ac:dyDescent="0.35">
      <c r="AC452" s="28"/>
      <c r="AG452" s="10"/>
    </row>
    <row r="453" spans="27:35" x14ac:dyDescent="0.35">
      <c r="AC453" s="28"/>
      <c r="AG453" s="10"/>
    </row>
    <row r="454" spans="27:35" x14ac:dyDescent="0.35">
      <c r="AC454" s="28"/>
      <c r="AG454" s="10"/>
    </row>
    <row r="455" spans="27:35" x14ac:dyDescent="0.35">
      <c r="AC455" s="28"/>
      <c r="AG455" s="10"/>
    </row>
    <row r="456" spans="27:35" x14ac:dyDescent="0.35">
      <c r="AC456" s="28"/>
      <c r="AG456" s="10"/>
    </row>
    <row r="457" spans="27:35" x14ac:dyDescent="0.35">
      <c r="AC457" s="28"/>
      <c r="AG457" s="10"/>
    </row>
    <row r="458" spans="27:35" x14ac:dyDescent="0.35">
      <c r="AC458" s="28"/>
      <c r="AG458" s="10"/>
    </row>
    <row r="459" spans="27:35" x14ac:dyDescent="0.35">
      <c r="AC459" s="28"/>
      <c r="AG459" s="10"/>
    </row>
    <row r="460" spans="27:35" x14ac:dyDescent="0.35">
      <c r="AC460" s="28"/>
      <c r="AG460" s="10"/>
    </row>
    <row r="461" spans="27:35" x14ac:dyDescent="0.35">
      <c r="AC461" s="28"/>
      <c r="AG461" s="10"/>
    </row>
    <row r="462" spans="27:35" x14ac:dyDescent="0.35">
      <c r="AC462" s="28"/>
      <c r="AG462" s="10"/>
    </row>
    <row r="463" spans="27:35" x14ac:dyDescent="0.35">
      <c r="AC463" s="28"/>
      <c r="AG463" s="10"/>
    </row>
    <row r="464" spans="27:35" x14ac:dyDescent="0.35">
      <c r="AC464" s="28"/>
      <c r="AG464" s="10"/>
    </row>
    <row r="465" spans="29:33" x14ac:dyDescent="0.35">
      <c r="AC465" s="28"/>
      <c r="AG465" s="10"/>
    </row>
    <row r="466" spans="29:33" x14ac:dyDescent="0.35">
      <c r="AC466" s="28"/>
      <c r="AG466" s="10"/>
    </row>
    <row r="467" spans="29:33" x14ac:dyDescent="0.35">
      <c r="AC467" s="28"/>
      <c r="AG467" s="10"/>
    </row>
    <row r="468" spans="29:33" x14ac:dyDescent="0.35">
      <c r="AC468" s="28"/>
      <c r="AG468" s="10"/>
    </row>
    <row r="469" spans="29:33" x14ac:dyDescent="0.35">
      <c r="AC469" s="28"/>
      <c r="AG469" s="10"/>
    </row>
    <row r="470" spans="29:33" x14ac:dyDescent="0.35">
      <c r="AC470" s="28"/>
      <c r="AG470" s="10"/>
    </row>
    <row r="471" spans="29:33" x14ac:dyDescent="0.35">
      <c r="AC471" s="28"/>
      <c r="AG471" s="10"/>
    </row>
    <row r="472" spans="29:33" x14ac:dyDescent="0.35">
      <c r="AC472" s="28"/>
      <c r="AG472" s="10"/>
    </row>
    <row r="473" spans="29:33" x14ac:dyDescent="0.35">
      <c r="AC473" s="28"/>
      <c r="AG473" s="10"/>
    </row>
    <row r="474" spans="29:33" x14ac:dyDescent="0.35">
      <c r="AC474" s="28"/>
    </row>
    <row r="475" spans="29:33" x14ac:dyDescent="0.35">
      <c r="AC475" s="28"/>
    </row>
    <row r="476" spans="29:33" x14ac:dyDescent="0.35">
      <c r="AC476" s="28"/>
    </row>
    <row r="477" spans="29:33" x14ac:dyDescent="0.35">
      <c r="AC477" s="28"/>
    </row>
    <row r="478" spans="29:33" x14ac:dyDescent="0.35">
      <c r="AC478" s="28"/>
    </row>
    <row r="479" spans="29:33" x14ac:dyDescent="0.35">
      <c r="AC479" s="28"/>
    </row>
    <row r="480" spans="29:33" x14ac:dyDescent="0.35">
      <c r="AC480" s="28"/>
    </row>
    <row r="481" spans="29:32" x14ac:dyDescent="0.35">
      <c r="AC481" s="28"/>
    </row>
    <row r="482" spans="29:32" x14ac:dyDescent="0.35">
      <c r="AC482" s="28"/>
    </row>
    <row r="483" spans="29:32" x14ac:dyDescent="0.35">
      <c r="AC483" s="28"/>
    </row>
    <row r="484" spans="29:32" x14ac:dyDescent="0.35">
      <c r="AC484" s="28"/>
    </row>
    <row r="485" spans="29:32" x14ac:dyDescent="0.35">
      <c r="AC485" s="28"/>
    </row>
    <row r="486" spans="29:32" x14ac:dyDescent="0.35">
      <c r="AC486" s="28"/>
    </row>
    <row r="487" spans="29:32" x14ac:dyDescent="0.35">
      <c r="AC487" s="28"/>
    </row>
    <row r="488" spans="29:32" x14ac:dyDescent="0.35">
      <c r="AC488" s="28"/>
    </row>
    <row r="489" spans="29:32" x14ac:dyDescent="0.35">
      <c r="AC489" s="28"/>
    </row>
    <row r="490" spans="29:32" x14ac:dyDescent="0.35">
      <c r="AC490" s="28"/>
    </row>
    <row r="491" spans="29:32" x14ac:dyDescent="0.35">
      <c r="AC491" s="28"/>
    </row>
    <row r="492" spans="29:32" x14ac:dyDescent="0.35">
      <c r="AC492" s="28"/>
      <c r="AF492" s="18"/>
    </row>
    <row r="493" spans="29:32" x14ac:dyDescent="0.35">
      <c r="AC493" s="28"/>
      <c r="AF493" s="18"/>
    </row>
    <row r="494" spans="29:32" x14ac:dyDescent="0.35">
      <c r="AC494" s="28"/>
      <c r="AF494" s="18"/>
    </row>
    <row r="495" spans="29:32" x14ac:dyDescent="0.35">
      <c r="AC495" s="28"/>
      <c r="AF495" s="18"/>
    </row>
    <row r="496" spans="29:32" x14ac:dyDescent="0.35">
      <c r="AC496" s="28"/>
      <c r="AF496" s="18"/>
    </row>
    <row r="497" spans="29:32" x14ac:dyDescent="0.35">
      <c r="AC497" s="28"/>
      <c r="AF497" s="18"/>
    </row>
    <row r="498" spans="29:32" x14ac:dyDescent="0.35">
      <c r="AC498" s="28"/>
      <c r="AF498" s="18"/>
    </row>
    <row r="499" spans="29:32" x14ac:dyDescent="0.35">
      <c r="AC499" s="28"/>
      <c r="AF499" s="18"/>
    </row>
    <row r="500" spans="29:32" x14ac:dyDescent="0.35">
      <c r="AC500" s="28"/>
      <c r="AF500" s="18"/>
    </row>
    <row r="501" spans="29:32" x14ac:dyDescent="0.35">
      <c r="AD501" s="106"/>
      <c r="AF501" s="18"/>
    </row>
  </sheetData>
  <phoneticPr fontId="1" type="noConversion"/>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93B78-5EBE-454B-BAB0-F16F21B73C25}">
  <dimension ref="A1:AI501"/>
  <sheetViews>
    <sheetView workbookViewId="0">
      <selection activeCell="AM449" sqref="AM449"/>
    </sheetView>
  </sheetViews>
  <sheetFormatPr defaultRowHeight="14.5" x14ac:dyDescent="0.35"/>
  <cols>
    <col min="1" max="1" width="2" bestFit="1" customWidth="1"/>
    <col min="2" max="5" width="20.7265625" customWidth="1"/>
    <col min="7" max="10" width="20.7265625" customWidth="1"/>
    <col min="12" max="15" width="20.7265625" customWidth="1"/>
    <col min="17" max="20" width="20.7265625" customWidth="1"/>
    <col min="21" max="21" width="9.1796875" customWidth="1"/>
    <col min="22" max="25" width="20.7265625" customWidth="1"/>
  </cols>
  <sheetData>
    <row r="1" spans="1:26" ht="20.149999999999999" customHeight="1" x14ac:dyDescent="0.35">
      <c r="A1" s="40"/>
      <c r="B1" s="40"/>
      <c r="C1" s="55"/>
      <c r="D1" s="55" t="s">
        <v>1782</v>
      </c>
      <c r="E1" s="55"/>
      <c r="F1" s="40"/>
      <c r="G1" s="40"/>
      <c r="H1" s="55"/>
      <c r="I1" s="55" t="s">
        <v>2</v>
      </c>
      <c r="J1" s="55"/>
      <c r="L1" s="55"/>
      <c r="M1" s="55" t="s">
        <v>1</v>
      </c>
      <c r="N1" s="55"/>
      <c r="O1" s="55"/>
      <c r="Q1" s="55"/>
      <c r="R1" s="55"/>
      <c r="S1" s="55" t="s">
        <v>0</v>
      </c>
      <c r="T1" s="55"/>
      <c r="V1" s="55"/>
      <c r="W1" s="18"/>
      <c r="X1" s="18" t="s">
        <v>1283</v>
      </c>
      <c r="Y1" s="18"/>
      <c r="Z1" s="18"/>
    </row>
    <row r="2" spans="1:26" ht="20.149999999999999" customHeight="1"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c r="W2" s="18"/>
      <c r="X2" s="18"/>
      <c r="Y2" s="18"/>
      <c r="Z2" s="18"/>
    </row>
    <row r="3" spans="1:26" ht="20.149999999999999" customHeight="1" x14ac:dyDescent="0.35">
      <c r="A3" s="40"/>
      <c r="B3" s="56" t="s">
        <v>1480</v>
      </c>
      <c r="C3" s="56" t="s">
        <v>1480</v>
      </c>
      <c r="D3" s="56" t="s">
        <v>1480</v>
      </c>
      <c r="E3" s="56" t="s">
        <v>1480</v>
      </c>
      <c r="F3" s="40"/>
      <c r="G3" s="56" t="s">
        <v>1480</v>
      </c>
      <c r="H3" s="56" t="s">
        <v>1480</v>
      </c>
      <c r="I3" s="56" t="s">
        <v>1480</v>
      </c>
      <c r="J3" s="56" t="s">
        <v>1897</v>
      </c>
      <c r="L3" s="56" t="s">
        <v>1898</v>
      </c>
      <c r="M3" s="56" t="s">
        <v>1899</v>
      </c>
      <c r="N3" s="56" t="s">
        <v>1900</v>
      </c>
      <c r="O3" s="56" t="s">
        <v>1901</v>
      </c>
      <c r="Q3" s="56" t="s">
        <v>1480</v>
      </c>
      <c r="R3" s="56" t="s">
        <v>1480</v>
      </c>
      <c r="S3" s="56" t="s">
        <v>1902</v>
      </c>
      <c r="T3" s="56" t="s">
        <v>1903</v>
      </c>
      <c r="V3" s="56" t="s">
        <v>1480</v>
      </c>
      <c r="W3" s="56" t="s">
        <v>1480</v>
      </c>
      <c r="X3" s="56" t="s">
        <v>1480</v>
      </c>
      <c r="Y3" s="56" t="s">
        <v>1480</v>
      </c>
      <c r="Z3" s="18">
        <v>7</v>
      </c>
    </row>
    <row r="4" spans="1:26" ht="20.149999999999999" customHeight="1" x14ac:dyDescent="0.35">
      <c r="A4" s="40"/>
      <c r="B4" s="56" t="s">
        <v>1480</v>
      </c>
      <c r="C4" s="56" t="s">
        <v>1480</v>
      </c>
      <c r="D4" s="56" t="s">
        <v>1480</v>
      </c>
      <c r="E4" s="56" t="s">
        <v>1480</v>
      </c>
      <c r="F4" s="40"/>
      <c r="G4" s="56" t="s">
        <v>1480</v>
      </c>
      <c r="H4" s="56" t="s">
        <v>1480</v>
      </c>
      <c r="I4" s="56" t="s">
        <v>1904</v>
      </c>
      <c r="J4" s="56" t="s">
        <v>1905</v>
      </c>
      <c r="L4" s="56" t="s">
        <v>1906</v>
      </c>
      <c r="M4" s="56" t="s">
        <v>1907</v>
      </c>
      <c r="N4" s="56" t="s">
        <v>1908</v>
      </c>
      <c r="O4" s="56" t="s">
        <v>1480</v>
      </c>
      <c r="Q4" s="56" t="s">
        <v>1480</v>
      </c>
      <c r="R4" s="56" t="s">
        <v>1480</v>
      </c>
      <c r="S4" s="56" t="s">
        <v>1909</v>
      </c>
      <c r="T4" s="56" t="s">
        <v>1910</v>
      </c>
      <c r="V4" s="56" t="s">
        <v>1480</v>
      </c>
      <c r="W4" s="56" t="s">
        <v>1480</v>
      </c>
      <c r="X4" s="56" t="s">
        <v>1911</v>
      </c>
      <c r="Y4" s="56" t="s">
        <v>1912</v>
      </c>
      <c r="Z4" s="18">
        <v>6</v>
      </c>
    </row>
    <row r="5" spans="1:26" ht="20.149999999999999" customHeight="1" x14ac:dyDescent="0.35">
      <c r="A5" s="40"/>
      <c r="B5" s="56" t="s">
        <v>1480</v>
      </c>
      <c r="C5" s="56" t="s">
        <v>1480</v>
      </c>
      <c r="D5" s="56" t="s">
        <v>1480</v>
      </c>
      <c r="E5" s="56" t="s">
        <v>1480</v>
      </c>
      <c r="F5" s="40"/>
      <c r="G5" s="56" t="s">
        <v>1480</v>
      </c>
      <c r="H5" s="56" t="s">
        <v>1480</v>
      </c>
      <c r="I5" s="56" t="s">
        <v>1913</v>
      </c>
      <c r="J5" s="56" t="s">
        <v>1914</v>
      </c>
      <c r="L5" s="56" t="s">
        <v>1915</v>
      </c>
      <c r="M5" s="56" t="s">
        <v>1916</v>
      </c>
      <c r="N5" s="56" t="s">
        <v>1480</v>
      </c>
      <c r="O5" s="56" t="s">
        <v>1480</v>
      </c>
      <c r="Q5" s="56" t="s">
        <v>1480</v>
      </c>
      <c r="R5" s="56" t="s">
        <v>1480</v>
      </c>
      <c r="S5" s="56" t="s">
        <v>1480</v>
      </c>
      <c r="T5" s="56" t="s">
        <v>1917</v>
      </c>
      <c r="V5" s="56" t="s">
        <v>1480</v>
      </c>
      <c r="W5" s="56" t="s">
        <v>1480</v>
      </c>
      <c r="X5" s="56" t="s">
        <v>1918</v>
      </c>
      <c r="Y5" s="56" t="s">
        <v>1919</v>
      </c>
      <c r="Z5" s="18">
        <v>5</v>
      </c>
    </row>
    <row r="6" spans="1:26" ht="20.149999999999999" customHeight="1" x14ac:dyDescent="0.35">
      <c r="A6" s="40">
        <v>1</v>
      </c>
      <c r="B6" s="56" t="s">
        <v>1480</v>
      </c>
      <c r="C6" s="56" t="s">
        <v>1480</v>
      </c>
      <c r="D6" s="56" t="s">
        <v>1480</v>
      </c>
      <c r="E6" s="56" t="s">
        <v>1480</v>
      </c>
      <c r="F6" s="40"/>
      <c r="G6" s="56" t="s">
        <v>1480</v>
      </c>
      <c r="H6" s="56" t="s">
        <v>1920</v>
      </c>
      <c r="I6" s="56" t="s">
        <v>1921</v>
      </c>
      <c r="J6" s="56" t="s">
        <v>1922</v>
      </c>
      <c r="L6" s="56" t="s">
        <v>1923</v>
      </c>
      <c r="M6" s="56" t="s">
        <v>1924</v>
      </c>
      <c r="N6" s="56" t="s">
        <v>1480</v>
      </c>
      <c r="O6" s="56" t="s">
        <v>1480</v>
      </c>
      <c r="Q6" s="56" t="s">
        <v>1480</v>
      </c>
      <c r="R6" s="56" t="s">
        <v>1480</v>
      </c>
      <c r="S6" s="56" t="s">
        <v>1925</v>
      </c>
      <c r="T6" s="56" t="s">
        <v>1926</v>
      </c>
      <c r="V6" s="56" t="s">
        <v>1480</v>
      </c>
      <c r="W6" s="56" t="s">
        <v>1480</v>
      </c>
      <c r="X6" s="56" t="s">
        <v>1927</v>
      </c>
      <c r="Y6" s="56" t="s">
        <v>1928</v>
      </c>
      <c r="Z6" s="18">
        <v>4</v>
      </c>
    </row>
    <row r="7" spans="1:26" ht="20.149999999999999" customHeight="1" x14ac:dyDescent="0.35">
      <c r="A7" s="40"/>
      <c r="B7" s="56" t="s">
        <v>1746</v>
      </c>
      <c r="C7" s="56" t="s">
        <v>1746</v>
      </c>
      <c r="D7" s="56" t="s">
        <v>1746</v>
      </c>
      <c r="E7" s="56" t="s">
        <v>1746</v>
      </c>
      <c r="F7" s="40"/>
      <c r="G7" s="56" t="s">
        <v>1480</v>
      </c>
      <c r="H7" s="56" t="s">
        <v>1480</v>
      </c>
      <c r="I7" s="56" t="s">
        <v>1929</v>
      </c>
      <c r="J7" s="56" t="s">
        <v>1930</v>
      </c>
      <c r="L7" s="56" t="s">
        <v>1931</v>
      </c>
      <c r="M7" s="56" t="s">
        <v>1480</v>
      </c>
      <c r="N7" s="56" t="s">
        <v>1480</v>
      </c>
      <c r="O7" s="56" t="s">
        <v>1480</v>
      </c>
      <c r="Q7" s="56" t="s">
        <v>1480</v>
      </c>
      <c r="R7" s="56" t="s">
        <v>1480</v>
      </c>
      <c r="S7" s="56" t="s">
        <v>1932</v>
      </c>
      <c r="T7" s="56" t="s">
        <v>1933</v>
      </c>
      <c r="V7" s="56" t="s">
        <v>1480</v>
      </c>
      <c r="W7" s="56" t="s">
        <v>1480</v>
      </c>
      <c r="X7" s="56" t="s">
        <v>1480</v>
      </c>
      <c r="Y7" s="56" t="s">
        <v>1934</v>
      </c>
      <c r="Z7" s="18">
        <v>3</v>
      </c>
    </row>
    <row r="8" spans="1:26" ht="20.149999999999999" customHeight="1" x14ac:dyDescent="0.35">
      <c r="A8" s="40"/>
      <c r="B8" s="56" t="s">
        <v>1746</v>
      </c>
      <c r="C8" s="56" t="s">
        <v>1746</v>
      </c>
      <c r="D8" s="56" t="s">
        <v>1746</v>
      </c>
      <c r="E8" s="56" t="s">
        <v>1746</v>
      </c>
      <c r="F8" s="40"/>
      <c r="G8" s="56" t="s">
        <v>1480</v>
      </c>
      <c r="H8" s="56" t="s">
        <v>1480</v>
      </c>
      <c r="I8" s="56" t="s">
        <v>1935</v>
      </c>
      <c r="J8" s="56" t="s">
        <v>1936</v>
      </c>
      <c r="L8" s="56" t="s">
        <v>1937</v>
      </c>
      <c r="M8" s="56" t="s">
        <v>1938</v>
      </c>
      <c r="N8" s="56" t="s">
        <v>1480</v>
      </c>
      <c r="O8" s="56" t="s">
        <v>1480</v>
      </c>
      <c r="Q8" s="56" t="s">
        <v>1480</v>
      </c>
      <c r="R8" s="56" t="s">
        <v>1480</v>
      </c>
      <c r="S8" s="56" t="s">
        <v>1939</v>
      </c>
      <c r="T8" s="56" t="s">
        <v>1940</v>
      </c>
      <c r="V8" s="56" t="s">
        <v>1480</v>
      </c>
      <c r="W8" s="56" t="s">
        <v>1480</v>
      </c>
      <c r="X8" s="56" t="s">
        <v>1941</v>
      </c>
      <c r="Y8" s="56" t="s">
        <v>1942</v>
      </c>
      <c r="Z8" s="18">
        <v>2</v>
      </c>
    </row>
    <row r="9" spans="1:26" ht="20.149999999999999" customHeight="1" x14ac:dyDescent="0.35">
      <c r="A9" s="40"/>
      <c r="B9" s="56" t="s">
        <v>1746</v>
      </c>
      <c r="C9" s="56" t="s">
        <v>1746</v>
      </c>
      <c r="D9" s="56" t="s">
        <v>1746</v>
      </c>
      <c r="E9" s="56" t="s">
        <v>1746</v>
      </c>
      <c r="F9" s="40"/>
      <c r="G9" s="56" t="s">
        <v>1480</v>
      </c>
      <c r="H9" s="56" t="s">
        <v>1480</v>
      </c>
      <c r="I9" s="56" t="s">
        <v>1943</v>
      </c>
      <c r="J9" s="56" t="s">
        <v>1944</v>
      </c>
      <c r="L9" s="56" t="s">
        <v>1945</v>
      </c>
      <c r="M9" s="56" t="s">
        <v>1480</v>
      </c>
      <c r="N9" s="56" t="s">
        <v>1480</v>
      </c>
      <c r="O9" s="56" t="s">
        <v>1480</v>
      </c>
      <c r="Q9" s="56" t="s">
        <v>1480</v>
      </c>
      <c r="R9" s="56" t="s">
        <v>1480</v>
      </c>
      <c r="S9" s="56" t="s">
        <v>1480</v>
      </c>
      <c r="T9" s="56" t="s">
        <v>1946</v>
      </c>
      <c r="V9" s="56" t="s">
        <v>1480</v>
      </c>
      <c r="W9" s="56" t="s">
        <v>1480</v>
      </c>
      <c r="X9" s="56" t="s">
        <v>1480</v>
      </c>
      <c r="Y9" s="56" t="s">
        <v>1947</v>
      </c>
      <c r="Z9" s="18">
        <v>1</v>
      </c>
    </row>
    <row r="10" spans="1:26" ht="20.149999999999999" customHeight="1" x14ac:dyDescent="0.35"/>
    <row r="11" spans="1:26" ht="20.149999999999999" customHeight="1" x14ac:dyDescent="0.35">
      <c r="A11" s="40"/>
      <c r="B11" s="56" t="s">
        <v>1480</v>
      </c>
      <c r="C11" s="56" t="s">
        <v>1480</v>
      </c>
      <c r="D11" s="56" t="s">
        <v>1480</v>
      </c>
      <c r="E11" s="56" t="s">
        <v>1480</v>
      </c>
      <c r="F11" s="40"/>
      <c r="G11" s="56" t="s">
        <v>1480</v>
      </c>
      <c r="H11" s="56" t="s">
        <v>1948</v>
      </c>
      <c r="I11" s="56" t="s">
        <v>1949</v>
      </c>
      <c r="J11" s="56" t="s">
        <v>1950</v>
      </c>
      <c r="L11" s="56" t="s">
        <v>1480</v>
      </c>
      <c r="M11" s="56" t="s">
        <v>1480</v>
      </c>
      <c r="N11" s="56" t="s">
        <v>1480</v>
      </c>
      <c r="O11" s="56" t="s">
        <v>1480</v>
      </c>
      <c r="Q11" s="56" t="s">
        <v>1480</v>
      </c>
      <c r="R11" s="56" t="s">
        <v>1480</v>
      </c>
      <c r="S11" s="56" t="s">
        <v>1480</v>
      </c>
      <c r="T11" s="56" t="s">
        <v>1951</v>
      </c>
      <c r="V11" s="56" t="s">
        <v>1480</v>
      </c>
      <c r="W11" s="56" t="s">
        <v>1480</v>
      </c>
      <c r="X11" s="56" t="s">
        <v>1480</v>
      </c>
      <c r="Y11" s="56" t="s">
        <v>1480</v>
      </c>
      <c r="Z11" s="18">
        <v>7</v>
      </c>
    </row>
    <row r="12" spans="1:26" ht="20.149999999999999" customHeight="1" x14ac:dyDescent="0.35">
      <c r="A12" s="40"/>
      <c r="B12" s="56" t="s">
        <v>1480</v>
      </c>
      <c r="C12" s="56" t="s">
        <v>1480</v>
      </c>
      <c r="D12" s="56" t="s">
        <v>1480</v>
      </c>
      <c r="E12" s="56" t="s">
        <v>1480</v>
      </c>
      <c r="F12" s="40"/>
      <c r="G12" s="56" t="s">
        <v>1480</v>
      </c>
      <c r="H12" s="56" t="s">
        <v>1480</v>
      </c>
      <c r="I12" s="56" t="s">
        <v>1952</v>
      </c>
      <c r="J12" s="56" t="s">
        <v>1953</v>
      </c>
      <c r="L12" s="56" t="s">
        <v>1480</v>
      </c>
      <c r="M12" s="56" t="s">
        <v>1480</v>
      </c>
      <c r="N12" s="56" t="s">
        <v>1480</v>
      </c>
      <c r="O12" s="56" t="s">
        <v>1480</v>
      </c>
      <c r="Q12" s="56" t="s">
        <v>1480</v>
      </c>
      <c r="R12" s="56" t="s">
        <v>1480</v>
      </c>
      <c r="S12" s="56" t="s">
        <v>1480</v>
      </c>
      <c r="T12" s="56" t="s">
        <v>1954</v>
      </c>
      <c r="V12" s="56" t="s">
        <v>1480</v>
      </c>
      <c r="W12" s="56" t="s">
        <v>1480</v>
      </c>
      <c r="X12" s="56" t="s">
        <v>1480</v>
      </c>
      <c r="Y12" s="56" t="s">
        <v>1480</v>
      </c>
      <c r="Z12" s="18">
        <v>6</v>
      </c>
    </row>
    <row r="13" spans="1:26" ht="20.149999999999999" customHeight="1" x14ac:dyDescent="0.35">
      <c r="A13" s="40"/>
      <c r="B13" s="56" t="s">
        <v>1480</v>
      </c>
      <c r="C13" s="56" t="s">
        <v>1480</v>
      </c>
      <c r="D13" s="56" t="s">
        <v>1480</v>
      </c>
      <c r="E13" s="56" t="s">
        <v>1480</v>
      </c>
      <c r="F13" s="40"/>
      <c r="G13" s="56" t="s">
        <v>1480</v>
      </c>
      <c r="H13" s="56" t="s">
        <v>1955</v>
      </c>
      <c r="I13" s="56" t="s">
        <v>1956</v>
      </c>
      <c r="J13" s="56" t="s">
        <v>1957</v>
      </c>
      <c r="L13" s="56" t="s">
        <v>1480</v>
      </c>
      <c r="M13" s="56" t="s">
        <v>1480</v>
      </c>
      <c r="N13" s="56" t="s">
        <v>1480</v>
      </c>
      <c r="O13" s="56" t="s">
        <v>1480</v>
      </c>
      <c r="Q13" s="56" t="s">
        <v>1480</v>
      </c>
      <c r="R13" s="56" t="s">
        <v>1958</v>
      </c>
      <c r="S13" s="56" t="s">
        <v>1959</v>
      </c>
      <c r="T13" s="56" t="s">
        <v>1960</v>
      </c>
      <c r="V13" s="56" t="s">
        <v>1480</v>
      </c>
      <c r="W13" s="56" t="s">
        <v>1480</v>
      </c>
      <c r="X13" s="56" t="s">
        <v>1480</v>
      </c>
      <c r="Y13" s="56" t="s">
        <v>1480</v>
      </c>
      <c r="Z13" s="18">
        <v>5</v>
      </c>
    </row>
    <row r="14" spans="1:26" ht="20.149999999999999" customHeight="1" x14ac:dyDescent="0.35">
      <c r="A14" s="40">
        <v>2</v>
      </c>
      <c r="B14" s="56" t="s">
        <v>1480</v>
      </c>
      <c r="C14" s="56" t="s">
        <v>1480</v>
      </c>
      <c r="D14" s="56" t="s">
        <v>1480</v>
      </c>
      <c r="E14" s="56" t="s">
        <v>1480</v>
      </c>
      <c r="F14" s="40"/>
      <c r="G14" s="56" t="s">
        <v>1480</v>
      </c>
      <c r="H14" s="56" t="s">
        <v>1480</v>
      </c>
      <c r="I14" s="56" t="s">
        <v>1480</v>
      </c>
      <c r="J14" s="56" t="s">
        <v>1359</v>
      </c>
      <c r="L14" s="56" t="s">
        <v>1480</v>
      </c>
      <c r="M14" s="56" t="s">
        <v>1480</v>
      </c>
      <c r="N14" s="56" t="s">
        <v>1480</v>
      </c>
      <c r="O14" s="56" t="s">
        <v>1480</v>
      </c>
      <c r="Q14" s="56" t="s">
        <v>1480</v>
      </c>
      <c r="R14" s="56" t="s">
        <v>1480</v>
      </c>
      <c r="S14" s="56" t="s">
        <v>1961</v>
      </c>
      <c r="T14" s="56" t="s">
        <v>1962</v>
      </c>
      <c r="V14" s="56" t="s">
        <v>1480</v>
      </c>
      <c r="W14" s="56" t="s">
        <v>1480</v>
      </c>
      <c r="X14" s="56" t="s">
        <v>1480</v>
      </c>
      <c r="Y14" s="56" t="s">
        <v>1480</v>
      </c>
      <c r="Z14" s="18">
        <v>4</v>
      </c>
    </row>
    <row r="15" spans="1:26" ht="20.149999999999999" customHeight="1" x14ac:dyDescent="0.35">
      <c r="A15" s="40"/>
      <c r="B15" s="56" t="s">
        <v>1480</v>
      </c>
      <c r="C15" s="56" t="s">
        <v>1480</v>
      </c>
      <c r="D15" s="56" t="s">
        <v>1480</v>
      </c>
      <c r="E15" s="56" t="s">
        <v>1480</v>
      </c>
      <c r="F15" s="40"/>
      <c r="G15" s="56" t="s">
        <v>1480</v>
      </c>
      <c r="H15" s="56" t="s">
        <v>1480</v>
      </c>
      <c r="I15" s="56" t="s">
        <v>1963</v>
      </c>
      <c r="J15" s="56" t="s">
        <v>1964</v>
      </c>
      <c r="L15" s="56" t="s">
        <v>1480</v>
      </c>
      <c r="M15" s="56" t="s">
        <v>1480</v>
      </c>
      <c r="N15" s="56" t="s">
        <v>1480</v>
      </c>
      <c r="O15" s="56" t="s">
        <v>1480</v>
      </c>
      <c r="Q15" s="56" t="s">
        <v>1480</v>
      </c>
      <c r="R15" s="56" t="s">
        <v>1965</v>
      </c>
      <c r="S15" s="56" t="s">
        <v>1966</v>
      </c>
      <c r="T15" s="56" t="s">
        <v>1967</v>
      </c>
      <c r="V15" s="56" t="s">
        <v>1480</v>
      </c>
      <c r="W15" s="56" t="s">
        <v>1480</v>
      </c>
      <c r="X15" s="56" t="s">
        <v>1480</v>
      </c>
      <c r="Y15" s="56" t="s">
        <v>1480</v>
      </c>
      <c r="Z15" s="18">
        <v>3</v>
      </c>
    </row>
    <row r="16" spans="1:26" ht="20.149999999999999" customHeight="1" x14ac:dyDescent="0.35">
      <c r="A16" s="40"/>
      <c r="B16" s="56" t="s">
        <v>1480</v>
      </c>
      <c r="C16" s="56" t="s">
        <v>1480</v>
      </c>
      <c r="D16" s="56" t="s">
        <v>1480</v>
      </c>
      <c r="E16" s="56" t="s">
        <v>1480</v>
      </c>
      <c r="F16" s="40"/>
      <c r="G16" s="56" t="s">
        <v>1480</v>
      </c>
      <c r="H16" s="56" t="s">
        <v>1841</v>
      </c>
      <c r="I16" s="56" t="s">
        <v>1968</v>
      </c>
      <c r="J16" s="56" t="s">
        <v>1969</v>
      </c>
      <c r="L16" s="56" t="s">
        <v>1480</v>
      </c>
      <c r="M16" s="56" t="s">
        <v>1480</v>
      </c>
      <c r="N16" s="56" t="s">
        <v>1480</v>
      </c>
      <c r="O16" s="56" t="s">
        <v>1480</v>
      </c>
      <c r="Q16" s="56" t="s">
        <v>1480</v>
      </c>
      <c r="R16" s="56" t="s">
        <v>1480</v>
      </c>
      <c r="S16" s="56" t="s">
        <v>1970</v>
      </c>
      <c r="T16" s="56" t="s">
        <v>1971</v>
      </c>
      <c r="V16" s="56" t="s">
        <v>1480</v>
      </c>
      <c r="W16" s="56" t="s">
        <v>1480</v>
      </c>
      <c r="X16" s="56" t="s">
        <v>1480</v>
      </c>
      <c r="Y16" s="56" t="s">
        <v>1480</v>
      </c>
      <c r="Z16" s="18">
        <v>2</v>
      </c>
    </row>
    <row r="17" spans="1:34" ht="20.149999999999999" customHeight="1" x14ac:dyDescent="0.35">
      <c r="A17" s="40"/>
      <c r="B17" s="56" t="s">
        <v>1480</v>
      </c>
      <c r="C17" s="56" t="s">
        <v>1480</v>
      </c>
      <c r="D17" s="56" t="s">
        <v>1480</v>
      </c>
      <c r="E17" s="56" t="s">
        <v>1480</v>
      </c>
      <c r="F17" s="40"/>
      <c r="G17" s="56" t="s">
        <v>1480</v>
      </c>
      <c r="H17" s="56" t="s">
        <v>1972</v>
      </c>
      <c r="I17" s="56" t="s">
        <v>1973</v>
      </c>
      <c r="J17" s="56" t="s">
        <v>1974</v>
      </c>
      <c r="L17" s="56" t="s">
        <v>1480</v>
      </c>
      <c r="M17" s="56" t="s">
        <v>1480</v>
      </c>
      <c r="N17" s="56" t="s">
        <v>1480</v>
      </c>
      <c r="O17" s="56" t="e">
        <v>#N/A</v>
      </c>
      <c r="Q17" s="56" t="s">
        <v>1480</v>
      </c>
      <c r="R17" s="56" t="s">
        <v>1480</v>
      </c>
      <c r="S17" s="56" t="s">
        <v>1480</v>
      </c>
      <c r="T17" s="56" t="s">
        <v>1975</v>
      </c>
      <c r="V17" s="56" t="s">
        <v>1480</v>
      </c>
      <c r="W17" s="56" t="s">
        <v>1480</v>
      </c>
      <c r="X17" s="56" t="s">
        <v>1480</v>
      </c>
      <c r="Y17" s="56" t="s">
        <v>1480</v>
      </c>
      <c r="Z17" s="18">
        <v>1</v>
      </c>
    </row>
    <row r="18" spans="1:34" ht="20.149999999999999" customHeight="1" x14ac:dyDescent="0.35"/>
    <row r="19" spans="1:34" ht="20.149999999999999" customHeight="1" x14ac:dyDescent="0.35">
      <c r="A19" s="40"/>
      <c r="B19" s="56" t="s">
        <v>1976</v>
      </c>
      <c r="C19" s="56" t="s">
        <v>1977</v>
      </c>
      <c r="D19" s="56" t="s">
        <v>1480</v>
      </c>
      <c r="E19" s="56" t="s">
        <v>1480</v>
      </c>
      <c r="F19" s="40"/>
      <c r="G19" s="56" t="s">
        <v>1480</v>
      </c>
      <c r="H19" s="56" t="s">
        <v>1480</v>
      </c>
      <c r="I19" s="56" t="s">
        <v>1480</v>
      </c>
      <c r="J19" s="56" t="s">
        <v>1978</v>
      </c>
      <c r="L19" s="56" t="s">
        <v>1829</v>
      </c>
      <c r="M19" s="56" t="s">
        <v>1979</v>
      </c>
      <c r="N19" s="56" t="s">
        <v>1480</v>
      </c>
      <c r="O19" s="56" t="s">
        <v>1480</v>
      </c>
      <c r="Q19" s="56" t="s">
        <v>1480</v>
      </c>
      <c r="R19" s="56" t="s">
        <v>1980</v>
      </c>
      <c r="S19" s="56" t="s">
        <v>1981</v>
      </c>
      <c r="T19" s="56" t="s">
        <v>1982</v>
      </c>
      <c r="V19" s="56" t="s">
        <v>1480</v>
      </c>
      <c r="W19" s="56" t="s">
        <v>1480</v>
      </c>
      <c r="X19" s="56" t="s">
        <v>1480</v>
      </c>
      <c r="Y19" s="56" t="s">
        <v>1480</v>
      </c>
      <c r="Z19" s="18">
        <v>7</v>
      </c>
    </row>
    <row r="20" spans="1:34" ht="20.149999999999999" customHeight="1" x14ac:dyDescent="0.35">
      <c r="A20" s="40"/>
      <c r="B20" s="56" t="s">
        <v>1983</v>
      </c>
      <c r="C20" s="56" t="s">
        <v>1984</v>
      </c>
      <c r="D20" s="56" t="s">
        <v>1480</v>
      </c>
      <c r="E20" s="56" t="s">
        <v>1480</v>
      </c>
      <c r="F20" s="40"/>
      <c r="G20" s="56" t="s">
        <v>1480</v>
      </c>
      <c r="H20" s="56" t="s">
        <v>1480</v>
      </c>
      <c r="I20" s="56" t="s">
        <v>1985</v>
      </c>
      <c r="J20" s="56" t="s">
        <v>1986</v>
      </c>
      <c r="L20" s="56" t="s">
        <v>1987</v>
      </c>
      <c r="M20" s="56" t="s">
        <v>1988</v>
      </c>
      <c r="N20" s="56" t="s">
        <v>1480</v>
      </c>
      <c r="O20" s="56" t="s">
        <v>1480</v>
      </c>
      <c r="Q20" s="56" t="s">
        <v>1480</v>
      </c>
      <c r="R20" s="56" t="s">
        <v>1480</v>
      </c>
      <c r="S20" s="56" t="s">
        <v>1989</v>
      </c>
      <c r="T20" s="56" t="s">
        <v>1990</v>
      </c>
      <c r="V20" s="56" t="s">
        <v>1480</v>
      </c>
      <c r="W20" s="56" t="s">
        <v>1480</v>
      </c>
      <c r="X20" s="56" t="s">
        <v>1480</v>
      </c>
      <c r="Y20" s="56" t="s">
        <v>1480</v>
      </c>
      <c r="Z20" s="18">
        <v>6</v>
      </c>
    </row>
    <row r="21" spans="1:34" ht="20.149999999999999" customHeight="1" x14ac:dyDescent="0.35">
      <c r="A21" s="40"/>
      <c r="B21" s="56" t="s">
        <v>1991</v>
      </c>
      <c r="C21" s="56" t="s">
        <v>1992</v>
      </c>
      <c r="D21" s="56" t="s">
        <v>1480</v>
      </c>
      <c r="E21" s="56" t="s">
        <v>1480</v>
      </c>
      <c r="F21" s="40"/>
      <c r="G21" s="56" t="s">
        <v>1993</v>
      </c>
      <c r="H21" s="56" t="s">
        <v>1994</v>
      </c>
      <c r="I21" s="56" t="s">
        <v>1995</v>
      </c>
      <c r="J21" s="56" t="s">
        <v>1996</v>
      </c>
      <c r="L21" s="56" t="s">
        <v>1997</v>
      </c>
      <c r="M21" s="56" t="s">
        <v>1998</v>
      </c>
      <c r="N21" s="56" t="s">
        <v>1480</v>
      </c>
      <c r="O21" s="56" t="s">
        <v>1480</v>
      </c>
      <c r="Q21" s="56" t="s">
        <v>1480</v>
      </c>
      <c r="R21" s="56" t="s">
        <v>1480</v>
      </c>
      <c r="S21" s="56" t="s">
        <v>1480</v>
      </c>
      <c r="T21" s="56" t="s">
        <v>1999</v>
      </c>
      <c r="V21" s="56" t="s">
        <v>1480</v>
      </c>
      <c r="W21" s="56" t="s">
        <v>1480</v>
      </c>
      <c r="X21" s="56" t="s">
        <v>1480</v>
      </c>
      <c r="Y21" s="56" t="s">
        <v>1480</v>
      </c>
      <c r="Z21" s="18">
        <v>5</v>
      </c>
    </row>
    <row r="22" spans="1:34" ht="20.149999999999999" customHeight="1" x14ac:dyDescent="0.35">
      <c r="A22" s="40">
        <v>3</v>
      </c>
      <c r="B22" s="56" t="s">
        <v>2000</v>
      </c>
      <c r="C22" s="56" t="s">
        <v>2001</v>
      </c>
      <c r="D22" s="56" t="s">
        <v>1480</v>
      </c>
      <c r="E22" s="56" t="s">
        <v>1480</v>
      </c>
      <c r="F22" s="40"/>
      <c r="G22" s="56" t="s">
        <v>1480</v>
      </c>
      <c r="H22" s="56" t="s">
        <v>1480</v>
      </c>
      <c r="I22" s="56" t="s">
        <v>1480</v>
      </c>
      <c r="J22" s="56" t="s">
        <v>2002</v>
      </c>
      <c r="L22" s="56" t="s">
        <v>2003</v>
      </c>
      <c r="M22" s="56" t="s">
        <v>2004</v>
      </c>
      <c r="N22" s="56" t="s">
        <v>1480</v>
      </c>
      <c r="O22" s="56" t="s">
        <v>1480</v>
      </c>
      <c r="Q22" s="56" t="s">
        <v>1480</v>
      </c>
      <c r="R22" s="56" t="s">
        <v>1480</v>
      </c>
      <c r="S22" s="56" t="s">
        <v>1480</v>
      </c>
      <c r="T22" s="56" t="s">
        <v>2005</v>
      </c>
      <c r="V22" s="56" t="s">
        <v>1480</v>
      </c>
      <c r="W22" s="56" t="s">
        <v>1480</v>
      </c>
      <c r="X22" s="56" t="s">
        <v>1480</v>
      </c>
      <c r="Y22" s="56" t="s">
        <v>1480</v>
      </c>
      <c r="Z22" s="18">
        <v>4</v>
      </c>
    </row>
    <row r="23" spans="1:34" ht="20.149999999999999" customHeight="1" x14ac:dyDescent="0.35">
      <c r="A23" s="40"/>
      <c r="B23" s="56" t="s">
        <v>1534</v>
      </c>
      <c r="C23" s="56" t="s">
        <v>2006</v>
      </c>
      <c r="D23" s="56" t="s">
        <v>1480</v>
      </c>
      <c r="E23" s="56" t="s">
        <v>1480</v>
      </c>
      <c r="F23" s="40"/>
      <c r="G23" s="56" t="s">
        <v>1480</v>
      </c>
      <c r="H23" s="56" t="s">
        <v>1480</v>
      </c>
      <c r="I23" s="56" t="s">
        <v>1480</v>
      </c>
      <c r="J23" s="56" t="s">
        <v>2007</v>
      </c>
      <c r="L23" s="56" t="s">
        <v>2008</v>
      </c>
      <c r="M23" s="56" t="s">
        <v>1480</v>
      </c>
      <c r="N23" s="56" t="s">
        <v>1480</v>
      </c>
      <c r="O23" s="56" t="s">
        <v>1480</v>
      </c>
      <c r="Q23" s="56" t="s">
        <v>1480</v>
      </c>
      <c r="R23" s="56" t="s">
        <v>1480</v>
      </c>
      <c r="S23" s="56" t="s">
        <v>2009</v>
      </c>
      <c r="T23" s="56" t="s">
        <v>2010</v>
      </c>
      <c r="V23" s="56" t="s">
        <v>1480</v>
      </c>
      <c r="W23" s="56" t="s">
        <v>1480</v>
      </c>
      <c r="X23" s="56" t="s">
        <v>1480</v>
      </c>
      <c r="Y23" s="56" t="s">
        <v>1480</v>
      </c>
      <c r="Z23" s="18">
        <v>3</v>
      </c>
    </row>
    <row r="24" spans="1:34" ht="20.149999999999999" customHeight="1" x14ac:dyDescent="0.35">
      <c r="A24" s="40"/>
      <c r="B24" s="56" t="s">
        <v>2011</v>
      </c>
      <c r="C24" s="56" t="s">
        <v>2012</v>
      </c>
      <c r="D24" s="56" t="s">
        <v>1480</v>
      </c>
      <c r="E24" s="56" t="s">
        <v>1480</v>
      </c>
      <c r="F24" s="40"/>
      <c r="G24" s="56" t="s">
        <v>1480</v>
      </c>
      <c r="H24" s="56" t="s">
        <v>1480</v>
      </c>
      <c r="I24" s="56" t="s">
        <v>2013</v>
      </c>
      <c r="J24" s="56" t="s">
        <v>2014</v>
      </c>
      <c r="L24" s="56" t="s">
        <v>2015</v>
      </c>
      <c r="M24" s="56" t="s">
        <v>2016</v>
      </c>
      <c r="N24" s="56" t="s">
        <v>1480</v>
      </c>
      <c r="O24" s="56" t="s">
        <v>1480</v>
      </c>
      <c r="Q24" s="56" t="s">
        <v>1480</v>
      </c>
      <c r="R24" s="56" t="s">
        <v>1480</v>
      </c>
      <c r="S24" s="56" t="s">
        <v>2017</v>
      </c>
      <c r="T24" s="56" t="s">
        <v>2018</v>
      </c>
      <c r="V24" s="56" t="s">
        <v>1480</v>
      </c>
      <c r="W24" s="56" t="s">
        <v>1480</v>
      </c>
      <c r="X24" s="56" t="s">
        <v>1480</v>
      </c>
      <c r="Y24" s="56" t="s">
        <v>1480</v>
      </c>
      <c r="Z24" s="18">
        <v>2</v>
      </c>
    </row>
    <row r="25" spans="1:34" ht="20.149999999999999" customHeight="1" x14ac:dyDescent="0.35">
      <c r="A25" s="40"/>
      <c r="B25" s="56" t="s">
        <v>2019</v>
      </c>
      <c r="C25" s="56" t="s">
        <v>2020</v>
      </c>
      <c r="D25" s="56" t="s">
        <v>2021</v>
      </c>
      <c r="E25" s="56" t="s">
        <v>2022</v>
      </c>
      <c r="F25" s="40"/>
      <c r="G25" s="56" t="s">
        <v>1480</v>
      </c>
      <c r="H25" s="56" t="s">
        <v>1480</v>
      </c>
      <c r="I25" s="56" t="s">
        <v>2023</v>
      </c>
      <c r="J25" s="56" t="s">
        <v>2024</v>
      </c>
      <c r="L25" s="56" t="s">
        <v>2025</v>
      </c>
      <c r="M25" s="56" t="s">
        <v>2026</v>
      </c>
      <c r="N25" s="56" t="s">
        <v>1480</v>
      </c>
      <c r="O25" s="56" t="s">
        <v>1480</v>
      </c>
      <c r="Q25" s="56" t="s">
        <v>1480</v>
      </c>
      <c r="R25" s="56" t="s">
        <v>1480</v>
      </c>
      <c r="S25" s="56" t="s">
        <v>2027</v>
      </c>
      <c r="T25" s="56" t="s">
        <v>2028</v>
      </c>
      <c r="V25" s="56" t="s">
        <v>1480</v>
      </c>
      <c r="W25" s="56" t="s">
        <v>1480</v>
      </c>
      <c r="X25" s="56" t="s">
        <v>1480</v>
      </c>
      <c r="Y25" s="56" t="s">
        <v>1480</v>
      </c>
      <c r="Z25" s="18">
        <v>1</v>
      </c>
    </row>
    <row r="26" spans="1:34" ht="58" x14ac:dyDescent="0.35">
      <c r="A26" s="1"/>
      <c r="B26" s="1"/>
      <c r="C26" s="1"/>
      <c r="D26" s="1"/>
      <c r="E26" s="1"/>
      <c r="F26" s="1"/>
      <c r="G26" s="1"/>
      <c r="H26" s="1"/>
      <c r="I26" s="1"/>
      <c r="J26" s="1"/>
      <c r="L26" s="1"/>
      <c r="M26" s="1"/>
      <c r="N26" s="1"/>
      <c r="O26" s="1"/>
      <c r="Q26" s="1"/>
      <c r="R26" s="1"/>
      <c r="S26" s="1"/>
      <c r="T26" s="1"/>
      <c r="AA26" s="18" t="s">
        <v>1284</v>
      </c>
      <c r="AB26" s="18" t="s">
        <v>194</v>
      </c>
      <c r="AC26" s="18" t="s">
        <v>818</v>
      </c>
      <c r="AD26" s="18" t="s">
        <v>197</v>
      </c>
      <c r="AE26" s="18" t="s">
        <v>195</v>
      </c>
      <c r="AF26" s="36" t="s">
        <v>196</v>
      </c>
      <c r="AG26" s="18" t="s">
        <v>863</v>
      </c>
      <c r="AH26" s="18" t="s">
        <v>838</v>
      </c>
    </row>
    <row r="27" spans="1:34" x14ac:dyDescent="0.35">
      <c r="AA27" s="48" t="str">
        <f>LEFT(Table116[[#This Row],[Location]],4)</f>
        <v>A1-1</v>
      </c>
      <c r="AB27" s="10" t="s">
        <v>1175</v>
      </c>
      <c r="AC27" s="48" t="str">
        <f>LEFT(Table116[[#This Row],[Pheno]],4)</f>
        <v>JACK</v>
      </c>
      <c r="AD27" s="49" t="str">
        <f>LEFT(Table116[[#This Row],[Barcode]],7)</f>
        <v>JACK021</v>
      </c>
      <c r="AE27" s="3" t="s">
        <v>1852</v>
      </c>
      <c r="AF27" s="103">
        <v>10</v>
      </c>
      <c r="AG27">
        <v>1</v>
      </c>
      <c r="AH27" s="18">
        <v>2652</v>
      </c>
    </row>
    <row r="28" spans="1:34" x14ac:dyDescent="0.35">
      <c r="AA28" s="48" t="str">
        <f>LEFT(Table116[[#This Row],[Location]],4)</f>
        <v>A1-1</v>
      </c>
      <c r="AB28" s="10" t="s">
        <v>1176</v>
      </c>
      <c r="AC28" s="48" t="str">
        <f>LEFT(Table116[[#This Row],[Pheno]],4)</f>
        <v>.</v>
      </c>
      <c r="AD28" s="49" t="str">
        <f>LEFT(Table116[[#This Row],[Barcode]],7)</f>
        <v>.</v>
      </c>
      <c r="AE28" s="3" t="s">
        <v>413</v>
      </c>
      <c r="AF28" s="103"/>
      <c r="AH28" s="18"/>
    </row>
    <row r="29" spans="1:34" x14ac:dyDescent="0.35">
      <c r="AA29" s="48" t="str">
        <f>LEFT(Table116[[#This Row],[Location]],4)</f>
        <v>A1-1</v>
      </c>
      <c r="AB29" s="10" t="s">
        <v>1177</v>
      </c>
      <c r="AC29" s="48" t="str">
        <f>LEFT(Table116[[#This Row],[Pheno]],4)</f>
        <v>.</v>
      </c>
      <c r="AD29" s="49" t="str">
        <f>LEFT(Table116[[#This Row],[Barcode]],7)</f>
        <v>.</v>
      </c>
      <c r="AE29" s="3" t="s">
        <v>413</v>
      </c>
      <c r="AF29" s="103"/>
      <c r="AH29" s="18"/>
    </row>
    <row r="30" spans="1:34" x14ac:dyDescent="0.35">
      <c r="AA30" s="48" t="str">
        <f>LEFT(Table116[[#This Row],[Location]],4)</f>
        <v>A1-1</v>
      </c>
      <c r="AB30" s="10" t="s">
        <v>1178</v>
      </c>
      <c r="AC30" s="48" t="str">
        <f>LEFT(Table116[[#This Row],[Pheno]],4)</f>
        <v>.</v>
      </c>
      <c r="AD30" s="49" t="str">
        <f>LEFT(Table116[[#This Row],[Barcode]],7)</f>
        <v>.</v>
      </c>
      <c r="AE30" s="3" t="s">
        <v>413</v>
      </c>
      <c r="AF30" s="103"/>
      <c r="AH30" s="18"/>
    </row>
    <row r="31" spans="1:34" x14ac:dyDescent="0.35">
      <c r="AA31" s="48" t="str">
        <f>LEFT(Table116[[#This Row],[Location]],4)</f>
        <v>A1-2</v>
      </c>
      <c r="AB31" s="10" t="s">
        <v>1179</v>
      </c>
      <c r="AC31" s="48" t="str">
        <f>LEFT(Table116[[#This Row],[Pheno]],4)</f>
        <v>GFSD</v>
      </c>
      <c r="AD31" s="49" t="str">
        <f>LEFT(Table116[[#This Row],[Barcode]],7)</f>
        <v>GFSD187</v>
      </c>
      <c r="AE31" s="3" t="s">
        <v>1853</v>
      </c>
      <c r="AF31" s="103">
        <v>18</v>
      </c>
      <c r="AG31">
        <v>1</v>
      </c>
      <c r="AH31" s="18">
        <v>2676</v>
      </c>
    </row>
    <row r="32" spans="1:34" x14ac:dyDescent="0.35">
      <c r="AA32" s="48" t="str">
        <f>LEFT(Table116[[#This Row],[Location]],4)</f>
        <v>A1-2</v>
      </c>
      <c r="AB32" s="10" t="s">
        <v>1180</v>
      </c>
      <c r="AC32" s="48" t="str">
        <f>LEFT(Table116[[#This Row],[Pheno]],4)</f>
        <v>STR8</v>
      </c>
      <c r="AD32" s="49" t="str">
        <f>LEFT(Table116[[#This Row],[Barcode]],7)</f>
        <v>STR8014</v>
      </c>
      <c r="AE32" s="3" t="s">
        <v>1854</v>
      </c>
      <c r="AF32" s="103">
        <v>31</v>
      </c>
      <c r="AG32">
        <v>1</v>
      </c>
      <c r="AH32" s="18">
        <v>2676</v>
      </c>
    </row>
    <row r="33" spans="27:34" x14ac:dyDescent="0.35">
      <c r="AA33" s="48" t="str">
        <f>LEFT(Table116[[#This Row],[Location]],4)</f>
        <v>A1-2</v>
      </c>
      <c r="AB33" s="10" t="s">
        <v>1181</v>
      </c>
      <c r="AC33" s="48" t="str">
        <f>LEFT(Table116[[#This Row],[Pheno]],4)</f>
        <v>.</v>
      </c>
      <c r="AD33" s="49" t="str">
        <f>LEFT(Table116[[#This Row],[Barcode]],7)</f>
        <v>.</v>
      </c>
      <c r="AE33" s="3" t="s">
        <v>413</v>
      </c>
      <c r="AF33" s="103"/>
      <c r="AH33" s="18"/>
    </row>
    <row r="34" spans="27:34" x14ac:dyDescent="0.35">
      <c r="AA34" s="48" t="str">
        <f>LEFT(Table116[[#This Row],[Location]],4)</f>
        <v>A1-2</v>
      </c>
      <c r="AB34" s="10" t="s">
        <v>1182</v>
      </c>
      <c r="AC34" s="48" t="str">
        <f>LEFT(Table116[[#This Row],[Pheno]],4)</f>
        <v>.</v>
      </c>
      <c r="AD34" s="49" t="str">
        <f>LEFT(Table116[[#This Row],[Barcode]],7)</f>
        <v>.</v>
      </c>
      <c r="AE34" s="3" t="s">
        <v>413</v>
      </c>
      <c r="AF34" s="103"/>
      <c r="AH34" s="18"/>
    </row>
    <row r="35" spans="27:34" x14ac:dyDescent="0.35">
      <c r="AA35" s="48" t="str">
        <f>LEFT(Table116[[#This Row],[Location]],4)</f>
        <v>A1-3</v>
      </c>
      <c r="AB35" s="10" t="s">
        <v>1183</v>
      </c>
      <c r="AC35" s="48" t="str">
        <f>LEFT(Table116[[#This Row],[Pheno]],4)</f>
        <v>STR8</v>
      </c>
      <c r="AD35" s="49" t="str">
        <f>LEFT(Table116[[#This Row],[Barcode]],7)</f>
        <v>STR8014</v>
      </c>
      <c r="AE35" s="3" t="s">
        <v>1854</v>
      </c>
      <c r="AF35" s="103">
        <v>42</v>
      </c>
      <c r="AG35">
        <v>1</v>
      </c>
      <c r="AH35" s="18">
        <v>2654</v>
      </c>
    </row>
    <row r="36" spans="27:34" x14ac:dyDescent="0.35">
      <c r="AA36" s="48" t="str">
        <f>LEFT(Table116[[#This Row],[Location]],4)</f>
        <v>A1-3</v>
      </c>
      <c r="AB36" s="10" t="s">
        <v>1184</v>
      </c>
      <c r="AC36" s="48" t="str">
        <f>LEFT(Table116[[#This Row],[Pheno]],4)</f>
        <v>.</v>
      </c>
      <c r="AD36" s="49" t="str">
        <f>LEFT(Table116[[#This Row],[Barcode]],7)</f>
        <v>.</v>
      </c>
      <c r="AE36" s="3" t="s">
        <v>413</v>
      </c>
      <c r="AF36" s="103"/>
      <c r="AG36">
        <v>1</v>
      </c>
      <c r="AH36" s="18">
        <v>2654</v>
      </c>
    </row>
    <row r="37" spans="27:34" x14ac:dyDescent="0.35">
      <c r="AA37" s="48" t="str">
        <f>LEFT(Table116[[#This Row],[Location]],4)</f>
        <v>A1-3</v>
      </c>
      <c r="AB37" s="10" t="s">
        <v>1185</v>
      </c>
      <c r="AC37" s="48" t="str">
        <f>LEFT(Table116[[#This Row],[Pheno]],4)</f>
        <v>.</v>
      </c>
      <c r="AD37" s="49" t="str">
        <f>LEFT(Table116[[#This Row],[Barcode]],7)</f>
        <v>.</v>
      </c>
      <c r="AE37" s="3" t="s">
        <v>413</v>
      </c>
      <c r="AF37" s="103"/>
      <c r="AH37" s="18"/>
    </row>
    <row r="38" spans="27:34" x14ac:dyDescent="0.35">
      <c r="AA38" s="48" t="str">
        <f>LEFT(Table116[[#This Row],[Location]],4)</f>
        <v>A1-3</v>
      </c>
      <c r="AB38" s="10" t="s">
        <v>1186</v>
      </c>
      <c r="AC38" s="48" t="str">
        <f>LEFT(Table116[[#This Row],[Pheno]],4)</f>
        <v>.</v>
      </c>
      <c r="AD38" s="49" t="str">
        <f>LEFT(Table116[[#This Row],[Barcode]],7)</f>
        <v>.</v>
      </c>
      <c r="AE38" s="3" t="s">
        <v>413</v>
      </c>
      <c r="AF38" s="103"/>
      <c r="AH38" s="18"/>
    </row>
    <row r="39" spans="27:34" x14ac:dyDescent="0.35">
      <c r="AA39" s="48" t="str">
        <f>LEFT(Table116[[#This Row],[Location]],4)</f>
        <v>A1-4</v>
      </c>
      <c r="AB39" s="10" t="s">
        <v>1187</v>
      </c>
      <c r="AC39" s="48" t="str">
        <f>LEFT(Table116[[#This Row],[Pheno]],4)</f>
        <v>GFSD</v>
      </c>
      <c r="AD39" s="49" t="str">
        <f>LEFT(Table116[[#This Row],[Barcode]],7)</f>
        <v>GFSD187</v>
      </c>
      <c r="AE39" s="3" t="s">
        <v>1855</v>
      </c>
      <c r="AF39" s="103">
        <v>28</v>
      </c>
      <c r="AG39">
        <v>1</v>
      </c>
      <c r="AH39" s="18">
        <v>2660</v>
      </c>
    </row>
    <row r="40" spans="27:34" x14ac:dyDescent="0.35">
      <c r="AA40" s="48" t="str">
        <f>LEFT(Table116[[#This Row],[Location]],4)</f>
        <v>A1-4</v>
      </c>
      <c r="AB40" s="10" t="s">
        <v>1188</v>
      </c>
      <c r="AC40" s="48" t="str">
        <f>LEFT(Table116[[#This Row],[Pheno]],4)</f>
        <v>GFSD</v>
      </c>
      <c r="AD40" s="49" t="str">
        <f>LEFT(Table116[[#This Row],[Barcode]],7)</f>
        <v>GFSD187</v>
      </c>
      <c r="AE40" s="3" t="s">
        <v>1853</v>
      </c>
      <c r="AF40" s="103">
        <v>21</v>
      </c>
      <c r="AG40">
        <v>1</v>
      </c>
      <c r="AH40" s="18">
        <v>2660</v>
      </c>
    </row>
    <row r="41" spans="27:34" x14ac:dyDescent="0.35">
      <c r="AA41" s="48" t="str">
        <f>LEFT(Table116[[#This Row],[Location]],4)</f>
        <v>A1-4</v>
      </c>
      <c r="AB41" s="10" t="s">
        <v>1189</v>
      </c>
      <c r="AC41" s="48" t="str">
        <f>LEFT(Table116[[#This Row],[Pheno]],4)</f>
        <v>.</v>
      </c>
      <c r="AD41" s="49" t="str">
        <f>LEFT(Table116[[#This Row],[Barcode]],7)</f>
        <v>.</v>
      </c>
      <c r="AE41" s="3" t="s">
        <v>413</v>
      </c>
      <c r="AF41" s="103"/>
      <c r="AH41" s="18"/>
    </row>
    <row r="42" spans="27:34" x14ac:dyDescent="0.35">
      <c r="AA42" s="48" t="str">
        <f>LEFT(Table116[[#This Row],[Location]],4)</f>
        <v>A1-4</v>
      </c>
      <c r="AB42" s="10" t="s">
        <v>1190</v>
      </c>
      <c r="AC42" s="48" t="str">
        <f>LEFT(Table116[[#This Row],[Pheno]],4)</f>
        <v>.</v>
      </c>
      <c r="AD42" s="49" t="str">
        <f>LEFT(Table116[[#This Row],[Barcode]],7)</f>
        <v>.</v>
      </c>
      <c r="AE42" s="3" t="s">
        <v>413</v>
      </c>
      <c r="AF42" s="103"/>
      <c r="AH42" s="18"/>
    </row>
    <row r="43" spans="27:34" x14ac:dyDescent="0.35">
      <c r="AA43" s="48" t="str">
        <f>LEFT(Table116[[#This Row],[Location]],4)</f>
        <v>A1-5</v>
      </c>
      <c r="AB43" s="10" t="s">
        <v>1191</v>
      </c>
      <c r="AC43" s="48" t="str">
        <f>LEFT(Table116[[#This Row],[Pheno]],4)</f>
        <v>BBGM</v>
      </c>
      <c r="AD43" s="49" t="str">
        <f>LEFT(Table116[[#This Row],[Barcode]],7)</f>
        <v>BBGM007</v>
      </c>
      <c r="AE43" s="3" t="s">
        <v>1470</v>
      </c>
      <c r="AF43" s="103">
        <v>35</v>
      </c>
      <c r="AG43">
        <v>1</v>
      </c>
      <c r="AH43" s="18">
        <v>2695</v>
      </c>
    </row>
    <row r="44" spans="27:34" x14ac:dyDescent="0.35">
      <c r="AA44" s="48" t="str">
        <f>LEFT(Table116[[#This Row],[Location]],4)</f>
        <v>A1-5</v>
      </c>
      <c r="AB44" s="10" t="s">
        <v>1192</v>
      </c>
      <c r="AC44" s="48" t="str">
        <f>LEFT(Table116[[#This Row],[Pheno]],4)</f>
        <v>MAUI</v>
      </c>
      <c r="AD44" s="49" t="str">
        <f>LEFT(Table116[[#This Row],[Barcode]],7)</f>
        <v>MAUI003</v>
      </c>
      <c r="AE44" s="3" t="s">
        <v>1856</v>
      </c>
      <c r="AF44" s="103">
        <v>10</v>
      </c>
      <c r="AG44">
        <v>1</v>
      </c>
      <c r="AH44" s="18">
        <v>2695</v>
      </c>
    </row>
    <row r="45" spans="27:34" x14ac:dyDescent="0.35">
      <c r="AA45" s="48" t="str">
        <f>LEFT(Table116[[#This Row],[Location]],4)</f>
        <v>A1-5</v>
      </c>
      <c r="AB45" s="10" t="s">
        <v>1193</v>
      </c>
      <c r="AC45" s="48" t="str">
        <f>LEFT(Table116[[#This Row],[Pheno]],4)</f>
        <v>.</v>
      </c>
      <c r="AD45" s="49" t="str">
        <f>LEFT(Table116[[#This Row],[Barcode]],7)</f>
        <v>.</v>
      </c>
      <c r="AE45" s="3" t="s">
        <v>413</v>
      </c>
      <c r="AF45" s="103"/>
      <c r="AH45" s="18"/>
    </row>
    <row r="46" spans="27:34" x14ac:dyDescent="0.35">
      <c r="AA46" s="48" t="str">
        <f>LEFT(Table116[[#This Row],[Location]],4)</f>
        <v>A1-5</v>
      </c>
      <c r="AB46" s="10" t="s">
        <v>1194</v>
      </c>
      <c r="AC46" s="48" t="str">
        <f>LEFT(Table116[[#This Row],[Pheno]],4)</f>
        <v>.</v>
      </c>
      <c r="AD46" s="49" t="str">
        <f>LEFT(Table116[[#This Row],[Barcode]],7)</f>
        <v>.</v>
      </c>
      <c r="AE46" s="3" t="s">
        <v>413</v>
      </c>
      <c r="AF46" s="103"/>
      <c r="AH46" s="18"/>
    </row>
    <row r="47" spans="27:34" x14ac:dyDescent="0.35">
      <c r="AA47" s="48" t="str">
        <f>LEFT(Table116[[#This Row],[Location]],4)</f>
        <v>A1-6</v>
      </c>
      <c r="AB47" s="10" t="s">
        <v>1195</v>
      </c>
      <c r="AC47" s="48" t="str">
        <f>LEFT(Table116[[#This Row],[Pheno]],4)</f>
        <v>BBGM</v>
      </c>
      <c r="AD47" s="49" t="str">
        <f>LEFT(Table116[[#This Row],[Barcode]],7)</f>
        <v>BBGM007</v>
      </c>
      <c r="AE47" s="3" t="s">
        <v>1469</v>
      </c>
      <c r="AF47" s="103">
        <v>34</v>
      </c>
      <c r="AG47">
        <v>1</v>
      </c>
      <c r="AH47" s="18">
        <v>2690</v>
      </c>
    </row>
    <row r="48" spans="27:34" x14ac:dyDescent="0.35">
      <c r="AA48" s="48" t="str">
        <f>LEFT(Table116[[#This Row],[Location]],4)</f>
        <v>A1-6</v>
      </c>
      <c r="AB48" s="10" t="s">
        <v>1196</v>
      </c>
      <c r="AC48" s="48" t="str">
        <f>LEFT(Table116[[#This Row],[Pheno]],4)</f>
        <v>BBGM</v>
      </c>
      <c r="AD48" s="49" t="str">
        <f>LEFT(Table116[[#This Row],[Barcode]],7)</f>
        <v>BBGM007</v>
      </c>
      <c r="AE48" s="3" t="s">
        <v>1470</v>
      </c>
      <c r="AF48" s="103">
        <v>15</v>
      </c>
      <c r="AG48">
        <v>1</v>
      </c>
      <c r="AH48" s="18">
        <v>2690</v>
      </c>
    </row>
    <row r="49" spans="27:34" x14ac:dyDescent="0.35">
      <c r="AA49" s="48" t="str">
        <f>LEFT(Table116[[#This Row],[Location]],4)</f>
        <v>A1-6</v>
      </c>
      <c r="AB49" s="10" t="s">
        <v>1197</v>
      </c>
      <c r="AC49" s="48" t="str">
        <f>LEFT(Table116[[#This Row],[Pheno]],4)</f>
        <v>.</v>
      </c>
      <c r="AD49" s="49" t="str">
        <f>LEFT(Table116[[#This Row],[Barcode]],7)</f>
        <v>.</v>
      </c>
      <c r="AE49" s="3" t="s">
        <v>413</v>
      </c>
      <c r="AF49" s="103"/>
      <c r="AH49" s="18"/>
    </row>
    <row r="50" spans="27:34" x14ac:dyDescent="0.35">
      <c r="AA50" s="48" t="str">
        <f>LEFT(Table116[[#This Row],[Location]],4)</f>
        <v>A1-6</v>
      </c>
      <c r="AB50" s="10" t="s">
        <v>1198</v>
      </c>
      <c r="AC50" s="48" t="str">
        <f>LEFT(Table116[[#This Row],[Pheno]],4)</f>
        <v>.</v>
      </c>
      <c r="AD50" s="49" t="str">
        <f>LEFT(Table116[[#This Row],[Barcode]],7)</f>
        <v>.</v>
      </c>
      <c r="AE50" s="3" t="s">
        <v>413</v>
      </c>
      <c r="AF50" s="103"/>
      <c r="AH50" s="18"/>
    </row>
    <row r="51" spans="27:34" x14ac:dyDescent="0.35">
      <c r="AA51" s="48" t="str">
        <f>LEFT(Table116[[#This Row],[Location]],4)</f>
        <v>A1-7</v>
      </c>
      <c r="AB51" s="10" t="s">
        <v>1199</v>
      </c>
      <c r="AC51" s="48" t="str">
        <f>LEFT(Table116[[#This Row],[Pheno]],4)</f>
        <v>.</v>
      </c>
      <c r="AD51" s="49" t="str">
        <f>LEFT(Table116[[#This Row],[Barcode]],7)</f>
        <v>.</v>
      </c>
      <c r="AE51" s="3" t="s">
        <v>413</v>
      </c>
      <c r="AF51" s="103"/>
      <c r="AH51" s="18"/>
    </row>
    <row r="52" spans="27:34" x14ac:dyDescent="0.35">
      <c r="AA52" s="48" t="str">
        <f>LEFT(Table116[[#This Row],[Location]],4)</f>
        <v>A1-7</v>
      </c>
      <c r="AB52" s="10" t="s">
        <v>1200</v>
      </c>
      <c r="AC52" s="48" t="str">
        <f>LEFT(Table116[[#This Row],[Pheno]],4)</f>
        <v>.</v>
      </c>
      <c r="AD52" s="49" t="str">
        <f>LEFT(Table116[[#This Row],[Barcode]],7)</f>
        <v>.</v>
      </c>
      <c r="AE52" s="3" t="s">
        <v>413</v>
      </c>
      <c r="AF52" s="103"/>
      <c r="AH52" s="18"/>
    </row>
    <row r="53" spans="27:34" x14ac:dyDescent="0.35">
      <c r="AA53" s="48" t="str">
        <f>LEFT(Table116[[#This Row],[Location]],4)</f>
        <v>A1-7</v>
      </c>
      <c r="AB53" s="10" t="s">
        <v>1201</v>
      </c>
      <c r="AC53" s="48" t="str">
        <f>LEFT(Table116[[#This Row],[Pheno]],4)</f>
        <v>.</v>
      </c>
      <c r="AD53" s="49" t="str">
        <f>LEFT(Table116[[#This Row],[Barcode]],7)</f>
        <v>.</v>
      </c>
      <c r="AE53" s="3" t="s">
        <v>413</v>
      </c>
      <c r="AF53" s="103"/>
      <c r="AH53" s="18"/>
    </row>
    <row r="54" spans="27:34" x14ac:dyDescent="0.35">
      <c r="AA54" s="48" t="str">
        <f>LEFT(Table116[[#This Row],[Location]],4)</f>
        <v>A1-7</v>
      </c>
      <c r="AB54" s="10" t="s">
        <v>1202</v>
      </c>
      <c r="AC54" s="48" t="str">
        <f>LEFT(Table116[[#This Row],[Pheno]],4)</f>
        <v>.</v>
      </c>
      <c r="AD54" s="49" t="str">
        <f>LEFT(Table116[[#This Row],[Barcode]],7)</f>
        <v>.</v>
      </c>
      <c r="AE54" s="3" t="s">
        <v>413</v>
      </c>
      <c r="AF54" s="103"/>
      <c r="AH54" s="18"/>
    </row>
    <row r="55" spans="27:34" x14ac:dyDescent="0.35">
      <c r="AA55" s="48" t="str">
        <f>LEFT(Table116[[#This Row],[Location]],4)</f>
        <v>A2-1</v>
      </c>
      <c r="AB55" s="10" t="s">
        <v>1203</v>
      </c>
      <c r="AC55" s="48" t="str">
        <f>LEFT(Table116[[#This Row],[Pheno]],4)</f>
        <v>.</v>
      </c>
      <c r="AD55" s="49" t="str">
        <f>LEFT(Table116[[#This Row],[Barcode]],7)</f>
        <v>.</v>
      </c>
      <c r="AE55" s="3" t="s">
        <v>413</v>
      </c>
      <c r="AF55" s="103"/>
      <c r="AH55" s="18"/>
    </row>
    <row r="56" spans="27:34" x14ac:dyDescent="0.35">
      <c r="AA56" s="48" t="str">
        <f>LEFT(Table116[[#This Row],[Location]],4)</f>
        <v>A2-1</v>
      </c>
      <c r="AB56" s="10" t="s">
        <v>1204</v>
      </c>
      <c r="AC56" s="48" t="str">
        <f>LEFT(Table116[[#This Row],[Pheno]],4)</f>
        <v>.</v>
      </c>
      <c r="AD56" s="49" t="str">
        <f>LEFT(Table116[[#This Row],[Barcode]],7)</f>
        <v>.</v>
      </c>
      <c r="AE56" s="3" t="s">
        <v>413</v>
      </c>
      <c r="AF56" s="103"/>
      <c r="AH56" s="18"/>
    </row>
    <row r="57" spans="27:34" x14ac:dyDescent="0.35">
      <c r="AA57" s="48" t="str">
        <f>LEFT(Table116[[#This Row],[Location]],4)</f>
        <v>A2-1</v>
      </c>
      <c r="AB57" s="10" t="s">
        <v>1205</v>
      </c>
      <c r="AC57" s="48" t="str">
        <f>LEFT(Table116[[#This Row],[Pheno]],4)</f>
        <v>.</v>
      </c>
      <c r="AD57" s="49" t="str">
        <f>LEFT(Table116[[#This Row],[Barcode]],7)</f>
        <v>.</v>
      </c>
      <c r="AE57" s="3" t="s">
        <v>413</v>
      </c>
      <c r="AF57" s="103"/>
      <c r="AH57" s="18"/>
    </row>
    <row r="58" spans="27:34" x14ac:dyDescent="0.35">
      <c r="AA58" s="48" t="str">
        <f>LEFT(Table116[[#This Row],[Location]],4)</f>
        <v>A2-1</v>
      </c>
      <c r="AB58" s="10" t="s">
        <v>1206</v>
      </c>
      <c r="AC58" s="48" t="str">
        <f>LEFT(Table116[[#This Row],[Pheno]],4)</f>
        <v>.</v>
      </c>
      <c r="AD58" s="49" t="str">
        <f>LEFT(Table116[[#This Row],[Barcode]],7)</f>
        <v>.</v>
      </c>
      <c r="AE58" s="3" t="s">
        <v>413</v>
      </c>
      <c r="AF58" s="103"/>
      <c r="AH58" s="18"/>
    </row>
    <row r="59" spans="27:34" x14ac:dyDescent="0.35">
      <c r="AA59" s="48" t="str">
        <f>LEFT(Table116[[#This Row],[Location]],4)</f>
        <v>A2-2</v>
      </c>
      <c r="AB59" s="10" t="s">
        <v>1207</v>
      </c>
      <c r="AC59" s="48" t="str">
        <f>LEFT(Table116[[#This Row],[Pheno]],4)</f>
        <v>.</v>
      </c>
      <c r="AD59" s="49" t="str">
        <f>LEFT(Table116[[#This Row],[Barcode]],7)</f>
        <v>.</v>
      </c>
      <c r="AE59" s="3" t="s">
        <v>413</v>
      </c>
      <c r="AF59" s="103"/>
      <c r="AH59" s="18"/>
    </row>
    <row r="60" spans="27:34" x14ac:dyDescent="0.35">
      <c r="AA60" s="48" t="str">
        <f>LEFT(Table116[[#This Row],[Location]],4)</f>
        <v>A2-2</v>
      </c>
      <c r="AB60" s="10" t="s">
        <v>1208</v>
      </c>
      <c r="AC60" s="48" t="str">
        <f>LEFT(Table116[[#This Row],[Pheno]],4)</f>
        <v>.</v>
      </c>
      <c r="AD60" s="49" t="str">
        <f>LEFT(Table116[[#This Row],[Barcode]],7)</f>
        <v>.</v>
      </c>
      <c r="AE60" s="3" t="s">
        <v>413</v>
      </c>
      <c r="AF60" s="103"/>
      <c r="AH60" s="18"/>
    </row>
    <row r="61" spans="27:34" x14ac:dyDescent="0.35">
      <c r="AA61" s="48" t="str">
        <f>LEFT(Table116[[#This Row],[Location]],4)</f>
        <v>A2-2</v>
      </c>
      <c r="AB61" s="10" t="s">
        <v>1209</v>
      </c>
      <c r="AC61" s="48" t="str">
        <f>LEFT(Table116[[#This Row],[Pheno]],4)</f>
        <v>.</v>
      </c>
      <c r="AD61" s="49" t="str">
        <f>LEFT(Table116[[#This Row],[Barcode]],7)</f>
        <v>.</v>
      </c>
      <c r="AE61" s="3" t="s">
        <v>413</v>
      </c>
      <c r="AF61" s="103"/>
      <c r="AH61" s="18"/>
    </row>
    <row r="62" spans="27:34" x14ac:dyDescent="0.35">
      <c r="AA62" s="48" t="str">
        <f>LEFT(Table116[[#This Row],[Location]],4)</f>
        <v>A2-2</v>
      </c>
      <c r="AB62" s="10" t="s">
        <v>1210</v>
      </c>
      <c r="AC62" s="48" t="str">
        <f>LEFT(Table116[[#This Row],[Pheno]],4)</f>
        <v>.</v>
      </c>
      <c r="AD62" s="49" t="str">
        <f>LEFT(Table116[[#This Row],[Barcode]],7)</f>
        <v>.</v>
      </c>
      <c r="AE62" s="3" t="s">
        <v>413</v>
      </c>
      <c r="AF62" s="103"/>
      <c r="AH62" s="18"/>
    </row>
    <row r="63" spans="27:34" x14ac:dyDescent="0.35">
      <c r="AA63" s="48" t="str">
        <f>LEFT(Table116[[#This Row],[Location]],4)</f>
        <v>A2-3</v>
      </c>
      <c r="AB63" s="10" t="s">
        <v>1211</v>
      </c>
      <c r="AC63" s="48" t="str">
        <f>LEFT(Table116[[#This Row],[Pheno]],4)</f>
        <v>.</v>
      </c>
      <c r="AD63" s="49" t="str">
        <f>LEFT(Table116[[#This Row],[Barcode]],7)</f>
        <v>.</v>
      </c>
      <c r="AE63" s="3" t="s">
        <v>413</v>
      </c>
      <c r="AF63" s="103"/>
      <c r="AH63" s="18"/>
    </row>
    <row r="64" spans="27:34" x14ac:dyDescent="0.35">
      <c r="AA64" s="48" t="str">
        <f>LEFT(Table116[[#This Row],[Location]],4)</f>
        <v>A2-3</v>
      </c>
      <c r="AB64" s="10" t="s">
        <v>1212</v>
      </c>
      <c r="AC64" s="48" t="str">
        <f>LEFT(Table116[[#This Row],[Pheno]],4)</f>
        <v>.</v>
      </c>
      <c r="AD64" s="49" t="str">
        <f>LEFT(Table116[[#This Row],[Barcode]],7)</f>
        <v>.</v>
      </c>
      <c r="AE64" s="3" t="s">
        <v>413</v>
      </c>
      <c r="AF64" s="103"/>
      <c r="AH64" s="18"/>
    </row>
    <row r="65" spans="27:34" x14ac:dyDescent="0.35">
      <c r="AA65" s="48" t="str">
        <f>LEFT(Table116[[#This Row],[Location]],4)</f>
        <v>A2-3</v>
      </c>
      <c r="AB65" s="10" t="s">
        <v>1213</v>
      </c>
      <c r="AC65" s="48" t="str">
        <f>LEFT(Table116[[#This Row],[Pheno]],4)</f>
        <v>.</v>
      </c>
      <c r="AD65" s="49" t="str">
        <f>LEFT(Table116[[#This Row],[Barcode]],7)</f>
        <v>.</v>
      </c>
      <c r="AE65" s="3" t="s">
        <v>413</v>
      </c>
      <c r="AF65" s="103"/>
      <c r="AH65" s="18"/>
    </row>
    <row r="66" spans="27:34" x14ac:dyDescent="0.35">
      <c r="AA66" s="48" t="str">
        <f>LEFT(Table116[[#This Row],[Location]],4)</f>
        <v>A2-3</v>
      </c>
      <c r="AB66" s="10" t="s">
        <v>1214</v>
      </c>
      <c r="AC66" s="48" t="str">
        <f>LEFT(Table116[[#This Row],[Pheno]],4)</f>
        <v>.</v>
      </c>
      <c r="AD66" s="49" t="str">
        <f>LEFT(Table116[[#This Row],[Barcode]],7)</f>
        <v>.</v>
      </c>
      <c r="AE66" s="3" t="s">
        <v>413</v>
      </c>
      <c r="AF66" s="103"/>
      <c r="AH66" s="18"/>
    </row>
    <row r="67" spans="27:34" x14ac:dyDescent="0.35">
      <c r="AA67" s="48" t="str">
        <f>LEFT(Table116[[#This Row],[Location]],4)</f>
        <v>A2-4</v>
      </c>
      <c r="AB67" s="10" t="s">
        <v>1215</v>
      </c>
      <c r="AC67" s="48" t="str">
        <f>LEFT(Table116[[#This Row],[Pheno]],4)</f>
        <v>.</v>
      </c>
      <c r="AD67" s="49" t="str">
        <f>LEFT(Table116[[#This Row],[Barcode]],7)</f>
        <v>.</v>
      </c>
      <c r="AE67" s="3" t="s">
        <v>413</v>
      </c>
      <c r="AF67" s="103"/>
      <c r="AH67" s="18"/>
    </row>
    <row r="68" spans="27:34" x14ac:dyDescent="0.35">
      <c r="AA68" s="48" t="str">
        <f>LEFT(Table116[[#This Row],[Location]],4)</f>
        <v>A2-4</v>
      </c>
      <c r="AB68" s="10" t="s">
        <v>1216</v>
      </c>
      <c r="AC68" s="48" t="str">
        <f>LEFT(Table116[[#This Row],[Pheno]],4)</f>
        <v>.</v>
      </c>
      <c r="AD68" s="49" t="str">
        <f>LEFT(Table116[[#This Row],[Barcode]],7)</f>
        <v>.</v>
      </c>
      <c r="AE68" s="3" t="s">
        <v>413</v>
      </c>
      <c r="AF68" s="103"/>
      <c r="AH68" s="18"/>
    </row>
    <row r="69" spans="27:34" x14ac:dyDescent="0.35">
      <c r="AA69" s="48" t="str">
        <f>LEFT(Table116[[#This Row],[Location]],4)</f>
        <v>A2-4</v>
      </c>
      <c r="AB69" s="10" t="s">
        <v>1217</v>
      </c>
      <c r="AC69" s="48" t="str">
        <f>LEFT(Table116[[#This Row],[Pheno]],4)</f>
        <v>.</v>
      </c>
      <c r="AD69" s="49" t="str">
        <f>LEFT(Table116[[#This Row],[Barcode]],7)</f>
        <v>.</v>
      </c>
      <c r="AE69" s="3" t="s">
        <v>413</v>
      </c>
      <c r="AF69" s="103"/>
      <c r="AH69" s="18"/>
    </row>
    <row r="70" spans="27:34" x14ac:dyDescent="0.35">
      <c r="AA70" s="48" t="str">
        <f>LEFT(Table116[[#This Row],[Location]],4)</f>
        <v>A2-4</v>
      </c>
      <c r="AB70" s="10" t="s">
        <v>1218</v>
      </c>
      <c r="AC70" s="48" t="str">
        <f>LEFT(Table116[[#This Row],[Pheno]],4)</f>
        <v>.</v>
      </c>
      <c r="AD70" s="49" t="str">
        <f>LEFT(Table116[[#This Row],[Barcode]],7)</f>
        <v>.</v>
      </c>
      <c r="AE70" s="3" t="s">
        <v>413</v>
      </c>
      <c r="AF70" s="103"/>
      <c r="AH70" s="18"/>
    </row>
    <row r="71" spans="27:34" x14ac:dyDescent="0.35">
      <c r="AA71" s="48" t="str">
        <f>LEFT(Table116[[#This Row],[Location]],4)</f>
        <v>A2-5</v>
      </c>
      <c r="AB71" s="10" t="s">
        <v>1219</v>
      </c>
      <c r="AC71" s="48" t="str">
        <f>LEFT(Table116[[#This Row],[Pheno]],4)</f>
        <v>.</v>
      </c>
      <c r="AD71" s="49" t="str">
        <f>LEFT(Table116[[#This Row],[Barcode]],7)</f>
        <v>.</v>
      </c>
      <c r="AE71" s="3" t="s">
        <v>413</v>
      </c>
      <c r="AF71" s="103"/>
      <c r="AH71" s="18"/>
    </row>
    <row r="72" spans="27:34" x14ac:dyDescent="0.35">
      <c r="AA72" s="48" t="str">
        <f>LEFT(Table116[[#This Row],[Location]],4)</f>
        <v>A2-5</v>
      </c>
      <c r="AB72" s="10" t="s">
        <v>1220</v>
      </c>
      <c r="AC72" s="48" t="str">
        <f>LEFT(Table116[[#This Row],[Pheno]],4)</f>
        <v>.</v>
      </c>
      <c r="AD72" s="49" t="str">
        <f>LEFT(Table116[[#This Row],[Barcode]],7)</f>
        <v>.</v>
      </c>
      <c r="AE72" s="3" t="s">
        <v>413</v>
      </c>
      <c r="AF72" s="103"/>
      <c r="AH72" s="18"/>
    </row>
    <row r="73" spans="27:34" x14ac:dyDescent="0.35">
      <c r="AA73" s="48" t="str">
        <f>LEFT(Table116[[#This Row],[Location]],4)</f>
        <v>A2-5</v>
      </c>
      <c r="AB73" s="10" t="s">
        <v>1221</v>
      </c>
      <c r="AC73" s="48" t="str">
        <f>LEFT(Table116[[#This Row],[Pheno]],4)</f>
        <v>.</v>
      </c>
      <c r="AD73" s="49" t="str">
        <f>LEFT(Table116[[#This Row],[Barcode]],7)</f>
        <v>.</v>
      </c>
      <c r="AE73" s="3" t="s">
        <v>413</v>
      </c>
      <c r="AF73" s="103"/>
      <c r="AH73" s="18"/>
    </row>
    <row r="74" spans="27:34" x14ac:dyDescent="0.35">
      <c r="AA74" s="48" t="str">
        <f>LEFT(Table116[[#This Row],[Location]],4)</f>
        <v>A2-5</v>
      </c>
      <c r="AB74" s="10" t="s">
        <v>1222</v>
      </c>
      <c r="AC74" s="48" t="str">
        <f>LEFT(Table116[[#This Row],[Pheno]],4)</f>
        <v>.</v>
      </c>
      <c r="AD74" s="49" t="str">
        <f>LEFT(Table116[[#This Row],[Barcode]],7)</f>
        <v>.</v>
      </c>
      <c r="AE74" s="3" t="s">
        <v>413</v>
      </c>
      <c r="AF74" s="103"/>
      <c r="AH74" s="18"/>
    </row>
    <row r="75" spans="27:34" x14ac:dyDescent="0.35">
      <c r="AA75" s="48" t="str">
        <f>LEFT(Table116[[#This Row],[Location]],4)</f>
        <v>A2-6</v>
      </c>
      <c r="AB75" s="10" t="s">
        <v>1223</v>
      </c>
      <c r="AC75" s="48" t="str">
        <f>LEFT(Table116[[#This Row],[Pheno]],4)</f>
        <v>.</v>
      </c>
      <c r="AD75" s="49" t="str">
        <f>LEFT(Table116[[#This Row],[Barcode]],7)</f>
        <v>.</v>
      </c>
      <c r="AE75" s="3" t="s">
        <v>413</v>
      </c>
      <c r="AF75" s="103"/>
      <c r="AH75" s="18"/>
    </row>
    <row r="76" spans="27:34" x14ac:dyDescent="0.35">
      <c r="AA76" s="48" t="str">
        <f>LEFT(Table116[[#This Row],[Location]],4)</f>
        <v>A2-6</v>
      </c>
      <c r="AB76" s="10" t="s">
        <v>1224</v>
      </c>
      <c r="AC76" s="48" t="str">
        <f>LEFT(Table116[[#This Row],[Pheno]],4)</f>
        <v>.</v>
      </c>
      <c r="AD76" s="49" t="str">
        <f>LEFT(Table116[[#This Row],[Barcode]],7)</f>
        <v>.</v>
      </c>
      <c r="AE76" s="3" t="s">
        <v>413</v>
      </c>
      <c r="AF76" s="103"/>
      <c r="AH76" s="18"/>
    </row>
    <row r="77" spans="27:34" x14ac:dyDescent="0.35">
      <c r="AA77" s="48" t="str">
        <f>LEFT(Table116[[#This Row],[Location]],4)</f>
        <v>A2-6</v>
      </c>
      <c r="AB77" s="10" t="s">
        <v>1225</v>
      </c>
      <c r="AC77" s="48" t="str">
        <f>LEFT(Table116[[#This Row],[Pheno]],4)</f>
        <v>.</v>
      </c>
      <c r="AD77" s="49" t="str">
        <f>LEFT(Table116[[#This Row],[Barcode]],7)</f>
        <v>.</v>
      </c>
      <c r="AE77" s="3" t="s">
        <v>413</v>
      </c>
      <c r="AF77" s="103"/>
      <c r="AH77" s="18"/>
    </row>
    <row r="78" spans="27:34" x14ac:dyDescent="0.35">
      <c r="AA78" s="48" t="str">
        <f>LEFT(Table116[[#This Row],[Location]],4)</f>
        <v>A2-6</v>
      </c>
      <c r="AB78" s="10" t="s">
        <v>1226</v>
      </c>
      <c r="AC78" s="48" t="str">
        <f>LEFT(Table116[[#This Row],[Pheno]],4)</f>
        <v>.</v>
      </c>
      <c r="AD78" s="49" t="str">
        <f>LEFT(Table116[[#This Row],[Barcode]],7)</f>
        <v>.</v>
      </c>
      <c r="AE78" s="3" t="s">
        <v>413</v>
      </c>
      <c r="AF78" s="103"/>
      <c r="AH78" s="18"/>
    </row>
    <row r="79" spans="27:34" x14ac:dyDescent="0.35">
      <c r="AA79" s="48" t="str">
        <f>LEFT(Table116[[#This Row],[Location]],4)</f>
        <v>A2-7</v>
      </c>
      <c r="AB79" s="10" t="s">
        <v>1227</v>
      </c>
      <c r="AC79" s="48" t="str">
        <f>LEFT(Table116[[#This Row],[Pheno]],4)</f>
        <v>.</v>
      </c>
      <c r="AD79" s="49" t="str">
        <f>LEFT(Table116[[#This Row],[Barcode]],7)</f>
        <v>.</v>
      </c>
      <c r="AE79" s="3" t="s">
        <v>413</v>
      </c>
      <c r="AF79" s="103"/>
      <c r="AH79" s="18"/>
    </row>
    <row r="80" spans="27:34" x14ac:dyDescent="0.35">
      <c r="AA80" s="48" t="str">
        <f>LEFT(Table116[[#This Row],[Location]],4)</f>
        <v>A2-7</v>
      </c>
      <c r="AB80" s="10" t="s">
        <v>1228</v>
      </c>
      <c r="AC80" s="48" t="str">
        <f>LEFT(Table116[[#This Row],[Pheno]],4)</f>
        <v>.</v>
      </c>
      <c r="AD80" s="49" t="str">
        <f>LEFT(Table116[[#This Row],[Barcode]],7)</f>
        <v>.</v>
      </c>
      <c r="AE80" s="3" t="s">
        <v>413</v>
      </c>
      <c r="AF80" s="103"/>
      <c r="AH80" s="18"/>
    </row>
    <row r="81" spans="27:34" x14ac:dyDescent="0.35">
      <c r="AA81" s="48" t="str">
        <f>LEFT(Table116[[#This Row],[Location]],4)</f>
        <v>A2-7</v>
      </c>
      <c r="AB81" s="10" t="s">
        <v>1229</v>
      </c>
      <c r="AC81" s="48" t="str">
        <f>LEFT(Table116[[#This Row],[Pheno]],4)</f>
        <v>.</v>
      </c>
      <c r="AD81" s="49" t="str">
        <f>LEFT(Table116[[#This Row],[Barcode]],7)</f>
        <v>.</v>
      </c>
      <c r="AE81" s="3" t="s">
        <v>413</v>
      </c>
      <c r="AF81" s="103"/>
      <c r="AH81" s="18"/>
    </row>
    <row r="82" spans="27:34" x14ac:dyDescent="0.35">
      <c r="AA82" s="48" t="str">
        <f>LEFT(Table116[[#This Row],[Location]],4)</f>
        <v>A2-7</v>
      </c>
      <c r="AB82" s="10" t="s">
        <v>1230</v>
      </c>
      <c r="AC82" s="48" t="str">
        <f>LEFT(Table116[[#This Row],[Pheno]],4)</f>
        <v>.</v>
      </c>
      <c r="AD82" s="49" t="str">
        <f>LEFT(Table116[[#This Row],[Barcode]],7)</f>
        <v>.</v>
      </c>
      <c r="AE82" s="3" t="s">
        <v>413</v>
      </c>
      <c r="AF82" s="103"/>
      <c r="AH82" s="18"/>
    </row>
    <row r="83" spans="27:34" x14ac:dyDescent="0.35">
      <c r="AA83" s="48" t="str">
        <f>LEFT(Table116[[#This Row],[Location]],4)</f>
        <v>A3-1</v>
      </c>
      <c r="AB83" s="10" t="s">
        <v>1231</v>
      </c>
      <c r="AC83" s="48" t="str">
        <f>LEFT(Table116[[#This Row],[Pheno]],4)</f>
        <v>.</v>
      </c>
      <c r="AD83" s="49" t="str">
        <f>LEFT(Table116[[#This Row],[Barcode]],7)</f>
        <v>.</v>
      </c>
      <c r="AE83" s="3" t="s">
        <v>413</v>
      </c>
      <c r="AF83" s="103"/>
      <c r="AH83" s="18"/>
    </row>
    <row r="84" spans="27:34" x14ac:dyDescent="0.35">
      <c r="AA84" s="48" t="str">
        <f>LEFT(Table116[[#This Row],[Location]],4)</f>
        <v>A3-1</v>
      </c>
      <c r="AB84" s="10" t="s">
        <v>1232</v>
      </c>
      <c r="AC84" s="48" t="str">
        <f>LEFT(Table116[[#This Row],[Pheno]],4)</f>
        <v>.</v>
      </c>
      <c r="AD84" s="49" t="str">
        <f>LEFT(Table116[[#This Row],[Barcode]],7)</f>
        <v>.</v>
      </c>
      <c r="AE84" s="3" t="s">
        <v>413</v>
      </c>
      <c r="AF84" s="103"/>
      <c r="AH84" s="18"/>
    </row>
    <row r="85" spans="27:34" x14ac:dyDescent="0.35">
      <c r="AA85" s="48" t="str">
        <f>LEFT(Table116[[#This Row],[Location]],4)</f>
        <v>A3-1</v>
      </c>
      <c r="AB85" s="10" t="s">
        <v>1233</v>
      </c>
      <c r="AC85" s="48" t="str">
        <f>LEFT(Table116[[#This Row],[Pheno]],4)</f>
        <v>.</v>
      </c>
      <c r="AD85" s="49" t="str">
        <f>LEFT(Table116[[#This Row],[Barcode]],7)</f>
        <v>.</v>
      </c>
      <c r="AE85" s="3" t="s">
        <v>413</v>
      </c>
      <c r="AF85" s="103"/>
      <c r="AH85" s="18"/>
    </row>
    <row r="86" spans="27:34" x14ac:dyDescent="0.35">
      <c r="AA86" s="48" t="str">
        <f>LEFT(Table116[[#This Row],[Location]],4)</f>
        <v>A3-1</v>
      </c>
      <c r="AB86" s="10" t="s">
        <v>1234</v>
      </c>
      <c r="AC86" s="48" t="str">
        <f>LEFT(Table116[[#This Row],[Pheno]],4)</f>
        <v>.</v>
      </c>
      <c r="AD86" s="49" t="str">
        <f>LEFT(Table116[[#This Row],[Barcode]],7)</f>
        <v>.</v>
      </c>
      <c r="AE86" s="3" t="s">
        <v>413</v>
      </c>
      <c r="AF86" s="103"/>
      <c r="AH86" s="18"/>
    </row>
    <row r="87" spans="27:34" x14ac:dyDescent="0.35">
      <c r="AA87" s="48" t="str">
        <f>LEFT(Table116[[#This Row],[Location]],4)</f>
        <v>A3-2</v>
      </c>
      <c r="AB87" s="10" t="s">
        <v>1235</v>
      </c>
      <c r="AC87" s="48" t="str">
        <f>LEFT(Table116[[#This Row],[Pheno]],4)</f>
        <v>.</v>
      </c>
      <c r="AD87" s="49" t="str">
        <f>LEFT(Table116[[#This Row],[Barcode]],7)</f>
        <v>.</v>
      </c>
      <c r="AE87" s="3" t="s">
        <v>413</v>
      </c>
      <c r="AF87" s="103"/>
      <c r="AH87" s="18"/>
    </row>
    <row r="88" spans="27:34" x14ac:dyDescent="0.35">
      <c r="AA88" s="48" t="str">
        <f>LEFT(Table116[[#This Row],[Location]],4)</f>
        <v>A3-2</v>
      </c>
      <c r="AB88" s="10" t="s">
        <v>1236</v>
      </c>
      <c r="AC88" s="48" t="str">
        <f>LEFT(Table116[[#This Row],[Pheno]],4)</f>
        <v>.</v>
      </c>
      <c r="AD88" s="49" t="str">
        <f>LEFT(Table116[[#This Row],[Barcode]],7)</f>
        <v>.</v>
      </c>
      <c r="AE88" s="3" t="s">
        <v>413</v>
      </c>
      <c r="AF88" s="103"/>
      <c r="AH88" s="18"/>
    </row>
    <row r="89" spans="27:34" x14ac:dyDescent="0.35">
      <c r="AA89" s="48" t="str">
        <f>LEFT(Table116[[#This Row],[Location]],4)</f>
        <v>A3-2</v>
      </c>
      <c r="AB89" s="10" t="s">
        <v>1237</v>
      </c>
      <c r="AC89" s="48" t="str">
        <f>LEFT(Table116[[#This Row],[Pheno]],4)</f>
        <v>.</v>
      </c>
      <c r="AD89" s="49" t="str">
        <f>LEFT(Table116[[#This Row],[Barcode]],7)</f>
        <v>.</v>
      </c>
      <c r="AE89" s="3" t="s">
        <v>413</v>
      </c>
      <c r="AF89" s="103"/>
      <c r="AH89" s="18"/>
    </row>
    <row r="90" spans="27:34" x14ac:dyDescent="0.35">
      <c r="AA90" s="48" t="str">
        <f>LEFT(Table116[[#This Row],[Location]],4)</f>
        <v>A3-2</v>
      </c>
      <c r="AB90" s="10" t="s">
        <v>1238</v>
      </c>
      <c r="AC90" s="48" t="str">
        <f>LEFT(Table116[[#This Row],[Pheno]],4)</f>
        <v>.</v>
      </c>
      <c r="AD90" s="49" t="str">
        <f>LEFT(Table116[[#This Row],[Barcode]],7)</f>
        <v>.</v>
      </c>
      <c r="AE90" s="3" t="s">
        <v>413</v>
      </c>
      <c r="AF90" s="103"/>
      <c r="AH90" s="18"/>
    </row>
    <row r="91" spans="27:34" x14ac:dyDescent="0.35">
      <c r="AA91" s="48" t="str">
        <f>LEFT(Table116[[#This Row],[Location]],4)</f>
        <v>A3-3</v>
      </c>
      <c r="AB91" s="10" t="s">
        <v>1239</v>
      </c>
      <c r="AC91" s="48" t="str">
        <f>LEFT(Table116[[#This Row],[Pheno]],4)</f>
        <v>.</v>
      </c>
      <c r="AD91" s="49" t="str">
        <f>LEFT(Table116[[#This Row],[Barcode]],7)</f>
        <v>.</v>
      </c>
      <c r="AE91" s="3" t="s">
        <v>413</v>
      </c>
      <c r="AF91" s="103"/>
      <c r="AH91" s="18"/>
    </row>
    <row r="92" spans="27:34" x14ac:dyDescent="0.35">
      <c r="AA92" s="48" t="str">
        <f>LEFT(Table116[[#This Row],[Location]],4)</f>
        <v>A3-3</v>
      </c>
      <c r="AB92" s="10" t="s">
        <v>1240</v>
      </c>
      <c r="AC92" s="48" t="str">
        <f>LEFT(Table116[[#This Row],[Pheno]],4)</f>
        <v>.</v>
      </c>
      <c r="AD92" s="49" t="str">
        <f>LEFT(Table116[[#This Row],[Barcode]],7)</f>
        <v>.</v>
      </c>
      <c r="AE92" s="3" t="s">
        <v>413</v>
      </c>
      <c r="AF92" s="103"/>
      <c r="AH92" s="18"/>
    </row>
    <row r="93" spans="27:34" x14ac:dyDescent="0.35">
      <c r="AA93" s="48" t="str">
        <f>LEFT(Table116[[#This Row],[Location]],4)</f>
        <v>A3-3</v>
      </c>
      <c r="AB93" s="10" t="s">
        <v>1241</v>
      </c>
      <c r="AC93" s="48" t="str">
        <f>LEFT(Table116[[#This Row],[Pheno]],4)</f>
        <v>.</v>
      </c>
      <c r="AD93" s="49" t="str">
        <f>LEFT(Table116[[#This Row],[Barcode]],7)</f>
        <v>.</v>
      </c>
      <c r="AE93" s="3" t="s">
        <v>413</v>
      </c>
      <c r="AF93" s="103"/>
      <c r="AH93" s="18"/>
    </row>
    <row r="94" spans="27:34" x14ac:dyDescent="0.35">
      <c r="AA94" s="48" t="str">
        <f>LEFT(Table116[[#This Row],[Location]],4)</f>
        <v>A3-3</v>
      </c>
      <c r="AB94" s="10" t="s">
        <v>1242</v>
      </c>
      <c r="AC94" s="48" t="str">
        <f>LEFT(Table116[[#This Row],[Pheno]],4)</f>
        <v>.</v>
      </c>
      <c r="AD94" s="49" t="str">
        <f>LEFT(Table116[[#This Row],[Barcode]],7)</f>
        <v>.</v>
      </c>
      <c r="AE94" s="3" t="s">
        <v>413</v>
      </c>
      <c r="AF94" s="103"/>
      <c r="AH94" s="18"/>
    </row>
    <row r="95" spans="27:34" x14ac:dyDescent="0.35">
      <c r="AA95" s="48" t="str">
        <f>LEFT(Table116[[#This Row],[Location]],4)</f>
        <v>A3-4</v>
      </c>
      <c r="AB95" s="10" t="s">
        <v>1243</v>
      </c>
      <c r="AC95" s="48" t="str">
        <f>LEFT(Table116[[#This Row],[Pheno]],4)</f>
        <v>.</v>
      </c>
      <c r="AD95" s="49" t="str">
        <f>LEFT(Table116[[#This Row],[Barcode]],7)</f>
        <v>.</v>
      </c>
      <c r="AE95" s="3" t="s">
        <v>413</v>
      </c>
      <c r="AF95" s="103"/>
      <c r="AH95" s="18"/>
    </row>
    <row r="96" spans="27:34" x14ac:dyDescent="0.35">
      <c r="AA96" s="48" t="str">
        <f>LEFT(Table116[[#This Row],[Location]],4)</f>
        <v>A3-4</v>
      </c>
      <c r="AB96" s="10" t="s">
        <v>1244</v>
      </c>
      <c r="AC96" s="48" t="str">
        <f>LEFT(Table116[[#This Row],[Pheno]],4)</f>
        <v>.</v>
      </c>
      <c r="AD96" s="49" t="str">
        <f>LEFT(Table116[[#This Row],[Barcode]],7)</f>
        <v>.</v>
      </c>
      <c r="AE96" s="3" t="s">
        <v>413</v>
      </c>
      <c r="AF96" s="103"/>
      <c r="AH96" s="18"/>
    </row>
    <row r="97" spans="27:34" x14ac:dyDescent="0.35">
      <c r="AA97" s="48" t="str">
        <f>LEFT(Table116[[#This Row],[Location]],4)</f>
        <v>A3-4</v>
      </c>
      <c r="AB97" s="10" t="s">
        <v>1245</v>
      </c>
      <c r="AC97" s="48" t="str">
        <f>LEFT(Table116[[#This Row],[Pheno]],4)</f>
        <v>.</v>
      </c>
      <c r="AD97" s="49" t="str">
        <f>LEFT(Table116[[#This Row],[Barcode]],7)</f>
        <v>.</v>
      </c>
      <c r="AE97" s="3" t="s">
        <v>413</v>
      </c>
      <c r="AF97" s="103"/>
      <c r="AH97" s="18"/>
    </row>
    <row r="98" spans="27:34" x14ac:dyDescent="0.35">
      <c r="AA98" s="48" t="str">
        <f>LEFT(Table116[[#This Row],[Location]],4)</f>
        <v>A3-4</v>
      </c>
      <c r="AB98" s="10" t="s">
        <v>1246</v>
      </c>
      <c r="AC98" s="48" t="str">
        <f>LEFT(Table116[[#This Row],[Pheno]],4)</f>
        <v>.</v>
      </c>
      <c r="AD98" s="49" t="str">
        <f>LEFT(Table116[[#This Row],[Barcode]],7)</f>
        <v>.</v>
      </c>
      <c r="AE98" s="3" t="s">
        <v>413</v>
      </c>
      <c r="AF98" s="103"/>
      <c r="AH98" s="18"/>
    </row>
    <row r="99" spans="27:34" x14ac:dyDescent="0.35">
      <c r="AA99" s="48" t="str">
        <f>LEFT(Table116[[#This Row],[Location]],4)</f>
        <v>A3-5</v>
      </c>
      <c r="AB99" s="10" t="s">
        <v>1247</v>
      </c>
      <c r="AC99" s="48" t="str">
        <f>LEFT(Table116[[#This Row],[Pheno]],4)</f>
        <v>.</v>
      </c>
      <c r="AD99" s="49" t="str">
        <f>LEFT(Table116[[#This Row],[Barcode]],7)</f>
        <v>.</v>
      </c>
      <c r="AE99" s="3" t="s">
        <v>413</v>
      </c>
      <c r="AF99" s="103"/>
      <c r="AH99" s="18"/>
    </row>
    <row r="100" spans="27:34" x14ac:dyDescent="0.35">
      <c r="AA100" s="48" t="str">
        <f>LEFT(Table116[[#This Row],[Location]],4)</f>
        <v>A3-5</v>
      </c>
      <c r="AB100" s="10" t="s">
        <v>1248</v>
      </c>
      <c r="AC100" s="48" t="str">
        <f>LEFT(Table116[[#This Row],[Pheno]],4)</f>
        <v>.</v>
      </c>
      <c r="AD100" s="49" t="str">
        <f>LEFT(Table116[[#This Row],[Barcode]],7)</f>
        <v>.</v>
      </c>
      <c r="AE100" s="3" t="s">
        <v>413</v>
      </c>
      <c r="AF100" s="103"/>
      <c r="AH100" s="18"/>
    </row>
    <row r="101" spans="27:34" x14ac:dyDescent="0.35">
      <c r="AA101" s="48" t="str">
        <f>LEFT(Table116[[#This Row],[Location]],4)</f>
        <v>A3-5</v>
      </c>
      <c r="AB101" s="10" t="s">
        <v>1249</v>
      </c>
      <c r="AC101" s="48" t="str">
        <f>LEFT(Table116[[#This Row],[Pheno]],4)</f>
        <v>.</v>
      </c>
      <c r="AD101" s="49" t="str">
        <f>LEFT(Table116[[#This Row],[Barcode]],7)</f>
        <v>.</v>
      </c>
      <c r="AE101" s="3" t="s">
        <v>413</v>
      </c>
      <c r="AF101" s="103"/>
      <c r="AH101" s="18"/>
    </row>
    <row r="102" spans="27:34" x14ac:dyDescent="0.35">
      <c r="AA102" s="48" t="str">
        <f>LEFT(Table116[[#This Row],[Location]],4)</f>
        <v>A3-5</v>
      </c>
      <c r="AB102" s="10" t="s">
        <v>1250</v>
      </c>
      <c r="AC102" s="48" t="str">
        <f>LEFT(Table116[[#This Row],[Pheno]],4)</f>
        <v>.</v>
      </c>
      <c r="AD102" s="49" t="str">
        <f>LEFT(Table116[[#This Row],[Barcode]],7)</f>
        <v>.</v>
      </c>
      <c r="AE102" s="3" t="s">
        <v>413</v>
      </c>
      <c r="AF102" s="103"/>
      <c r="AH102" s="18"/>
    </row>
    <row r="103" spans="27:34" x14ac:dyDescent="0.35">
      <c r="AA103" s="48" t="str">
        <f>LEFT(Table116[[#This Row],[Location]],4)</f>
        <v>A3-6</v>
      </c>
      <c r="AB103" s="10" t="s">
        <v>1251</v>
      </c>
      <c r="AC103" s="48" t="str">
        <f>LEFT(Table116[[#This Row],[Pheno]],4)</f>
        <v>.</v>
      </c>
      <c r="AD103" s="49" t="str">
        <f>LEFT(Table116[[#This Row],[Barcode]],7)</f>
        <v>.</v>
      </c>
      <c r="AE103" s="3" t="s">
        <v>413</v>
      </c>
      <c r="AF103" s="103"/>
      <c r="AH103" s="18"/>
    </row>
    <row r="104" spans="27:34" x14ac:dyDescent="0.35">
      <c r="AA104" s="48" t="str">
        <f>LEFT(Table116[[#This Row],[Location]],4)</f>
        <v>A3-6</v>
      </c>
      <c r="AB104" s="10" t="s">
        <v>1252</v>
      </c>
      <c r="AC104" s="48" t="str">
        <f>LEFT(Table116[[#This Row],[Pheno]],4)</f>
        <v>.</v>
      </c>
      <c r="AD104" s="49" t="str">
        <f>LEFT(Table116[[#This Row],[Barcode]],7)</f>
        <v>.</v>
      </c>
      <c r="AE104" s="3" t="s">
        <v>413</v>
      </c>
      <c r="AF104" s="103"/>
      <c r="AH104" s="18"/>
    </row>
    <row r="105" spans="27:34" x14ac:dyDescent="0.35">
      <c r="AA105" s="48" t="str">
        <f>LEFT(Table116[[#This Row],[Location]],4)</f>
        <v>A3-6</v>
      </c>
      <c r="AB105" s="10" t="s">
        <v>1253</v>
      </c>
      <c r="AC105" s="48" t="str">
        <f>LEFT(Table116[[#This Row],[Pheno]],4)</f>
        <v>.</v>
      </c>
      <c r="AD105" s="49" t="str">
        <f>LEFT(Table116[[#This Row],[Barcode]],7)</f>
        <v>.</v>
      </c>
      <c r="AE105" s="3" t="s">
        <v>413</v>
      </c>
      <c r="AF105" s="103"/>
      <c r="AH105" s="18"/>
    </row>
    <row r="106" spans="27:34" x14ac:dyDescent="0.35">
      <c r="AA106" s="48" t="str">
        <f>LEFT(Table116[[#This Row],[Location]],4)</f>
        <v>A3-6</v>
      </c>
      <c r="AB106" s="10" t="s">
        <v>1254</v>
      </c>
      <c r="AC106" s="48" t="str">
        <f>LEFT(Table116[[#This Row],[Pheno]],4)</f>
        <v>.</v>
      </c>
      <c r="AD106" s="49" t="str">
        <f>LEFT(Table116[[#This Row],[Barcode]],7)</f>
        <v>.</v>
      </c>
      <c r="AE106" s="3" t="s">
        <v>413</v>
      </c>
      <c r="AF106" s="103"/>
      <c r="AH106" s="18"/>
    </row>
    <row r="107" spans="27:34" x14ac:dyDescent="0.35">
      <c r="AA107" s="48" t="str">
        <f>LEFT(Table116[[#This Row],[Location]],4)</f>
        <v>A3-7</v>
      </c>
      <c r="AB107" s="10" t="s">
        <v>1255</v>
      </c>
      <c r="AC107" s="48" t="str">
        <f>LEFT(Table116[[#This Row],[Pheno]],4)</f>
        <v>.</v>
      </c>
      <c r="AD107" s="49" t="str">
        <f>LEFT(Table116[[#This Row],[Barcode]],7)</f>
        <v>.</v>
      </c>
      <c r="AE107" s="3" t="s">
        <v>413</v>
      </c>
      <c r="AF107" s="103"/>
      <c r="AH107" s="18"/>
    </row>
    <row r="108" spans="27:34" x14ac:dyDescent="0.35">
      <c r="AA108" s="48" t="str">
        <f>LEFT(Table116[[#This Row],[Location]],4)</f>
        <v>A3-7</v>
      </c>
      <c r="AB108" s="10" t="s">
        <v>1256</v>
      </c>
      <c r="AC108" s="48" t="str">
        <f>LEFT(Table116[[#This Row],[Pheno]],4)</f>
        <v>.</v>
      </c>
      <c r="AD108" s="49" t="str">
        <f>LEFT(Table116[[#This Row],[Barcode]],7)</f>
        <v>.</v>
      </c>
      <c r="AE108" s="3" t="s">
        <v>413</v>
      </c>
      <c r="AF108" s="103"/>
      <c r="AH108" s="18"/>
    </row>
    <row r="109" spans="27:34" x14ac:dyDescent="0.35">
      <c r="AA109" s="48" t="str">
        <f>LEFT(Table116[[#This Row],[Location]],4)</f>
        <v>A3-7</v>
      </c>
      <c r="AB109" s="10" t="s">
        <v>1257</v>
      </c>
      <c r="AC109" s="48" t="str">
        <f>LEFT(Table116[[#This Row],[Pheno]],4)</f>
        <v>.</v>
      </c>
      <c r="AD109" s="49" t="str">
        <f>LEFT(Table116[[#This Row],[Barcode]],7)</f>
        <v>.</v>
      </c>
      <c r="AE109" s="3" t="s">
        <v>413</v>
      </c>
      <c r="AF109" s="103"/>
      <c r="AH109" s="18"/>
    </row>
    <row r="110" spans="27:34" x14ac:dyDescent="0.35">
      <c r="AA110" s="48" t="str">
        <f>LEFT(Table116[[#This Row],[Location]],4)</f>
        <v>A3-7</v>
      </c>
      <c r="AB110" s="10" t="s">
        <v>1258</v>
      </c>
      <c r="AC110" s="48" t="str">
        <f>LEFT(Table116[[#This Row],[Pheno]],4)</f>
        <v>.</v>
      </c>
      <c r="AD110" s="49" t="str">
        <f>LEFT(Table116[[#This Row],[Barcode]],7)</f>
        <v>.</v>
      </c>
      <c r="AE110" s="3" t="s">
        <v>413</v>
      </c>
      <c r="AF110" s="103"/>
      <c r="AH110" s="18"/>
    </row>
    <row r="111" spans="27:34" x14ac:dyDescent="0.35">
      <c r="AA111" s="10" t="str">
        <f>LEFT(Table116[[#This Row],[Location]],4)</f>
        <v>B1-1</v>
      </c>
      <c r="AB111" s="10" t="s">
        <v>133</v>
      </c>
      <c r="AC111" s="10" t="str">
        <f>LEFT(Table116[[#This Row],[Pheno]],4)</f>
        <v>DD22</v>
      </c>
      <c r="AD111" s="3" t="str">
        <f>LEFT(Table116[[#This Row],[Barcode]],7)</f>
        <v>DD22009</v>
      </c>
      <c r="AE111" s="3" t="s">
        <v>1857</v>
      </c>
      <c r="AF111" s="103">
        <v>49</v>
      </c>
      <c r="AG111">
        <v>1</v>
      </c>
      <c r="AH111" s="18">
        <v>2731</v>
      </c>
    </row>
    <row r="112" spans="27:34" x14ac:dyDescent="0.35">
      <c r="AA112" s="10" t="str">
        <f>LEFT(Table116[[#This Row],[Location]],4)</f>
        <v>B1-1</v>
      </c>
      <c r="AB112" s="10" t="s">
        <v>132</v>
      </c>
      <c r="AC112" s="10" t="str">
        <f>LEFT(Table116[[#This Row],[Pheno]],4)</f>
        <v>.</v>
      </c>
      <c r="AD112" s="3" t="str">
        <f>LEFT(Table116[[#This Row],[Barcode]],7)</f>
        <v>.</v>
      </c>
      <c r="AE112" s="3" t="s">
        <v>413</v>
      </c>
      <c r="AF112" s="103"/>
      <c r="AH112" s="18"/>
    </row>
    <row r="113" spans="27:34" x14ac:dyDescent="0.35">
      <c r="AA113" s="10" t="str">
        <f>LEFT(Table116[[#This Row],[Location]],4)</f>
        <v>B1-1</v>
      </c>
      <c r="AB113" s="10" t="s">
        <v>131</v>
      </c>
      <c r="AC113" s="10" t="str">
        <f>LEFT(Table116[[#This Row],[Pheno]],4)</f>
        <v>.</v>
      </c>
      <c r="AD113" s="3" t="str">
        <f>LEFT(Table116[[#This Row],[Barcode]],7)</f>
        <v>.</v>
      </c>
      <c r="AE113" s="3" t="s">
        <v>413</v>
      </c>
      <c r="AF113" s="103"/>
      <c r="AH113" s="18"/>
    </row>
    <row r="114" spans="27:34" x14ac:dyDescent="0.35">
      <c r="AA114" s="10" t="str">
        <f>LEFT(Table116[[#This Row],[Location]],4)</f>
        <v>B1-1</v>
      </c>
      <c r="AB114" s="10" t="s">
        <v>363</v>
      </c>
      <c r="AC114" s="10" t="str">
        <f>LEFT(Table116[[#This Row],[Pheno]],4)</f>
        <v>.</v>
      </c>
      <c r="AD114" s="3" t="str">
        <f>LEFT(Table116[[#This Row],[Barcode]],7)</f>
        <v>.</v>
      </c>
      <c r="AE114" s="3" t="s">
        <v>413</v>
      </c>
      <c r="AF114" s="104"/>
      <c r="AH114" s="18"/>
    </row>
    <row r="115" spans="27:34" x14ac:dyDescent="0.35">
      <c r="AA115" s="10" t="str">
        <f>LEFT(Table116[[#This Row],[Location]],4)</f>
        <v>B1-2</v>
      </c>
      <c r="AB115" s="10" t="s">
        <v>136</v>
      </c>
      <c r="AC115" s="10" t="str">
        <f>LEFT(Table116[[#This Row],[Pheno]],4)</f>
        <v>DD22</v>
      </c>
      <c r="AD115" s="3" t="str">
        <f>LEFT(Table116[[#This Row],[Barcode]],7)</f>
        <v>DD22008</v>
      </c>
      <c r="AE115" s="3" t="s">
        <v>1858</v>
      </c>
      <c r="AF115" s="104">
        <v>44</v>
      </c>
      <c r="AG115">
        <v>1</v>
      </c>
      <c r="AH115" s="18">
        <v>2617</v>
      </c>
    </row>
    <row r="116" spans="27:34" x14ac:dyDescent="0.35">
      <c r="AA116" s="10" t="str">
        <f>LEFT(Table116[[#This Row],[Location]],4)</f>
        <v>B1-2</v>
      </c>
      <c r="AB116" s="10" t="s">
        <v>135</v>
      </c>
      <c r="AC116" s="10" t="str">
        <f>LEFT(Table116[[#This Row],[Pheno]],4)</f>
        <v>DD22</v>
      </c>
      <c r="AD116" s="3" t="str">
        <f>LEFT(Table116[[#This Row],[Barcode]],7)</f>
        <v>DD22009</v>
      </c>
      <c r="AE116" s="3" t="s">
        <v>1857</v>
      </c>
      <c r="AF116" s="104">
        <v>5</v>
      </c>
      <c r="AG116">
        <v>1</v>
      </c>
      <c r="AH116" s="18">
        <v>2617</v>
      </c>
    </row>
    <row r="117" spans="27:34" x14ac:dyDescent="0.35">
      <c r="AA117" s="10" t="str">
        <f>LEFT(Table116[[#This Row],[Location]],4)</f>
        <v>B1-2</v>
      </c>
      <c r="AB117" s="10" t="s">
        <v>134</v>
      </c>
      <c r="AC117" s="10" t="str">
        <f>LEFT(Table116[[#This Row],[Pheno]],4)</f>
        <v>.</v>
      </c>
      <c r="AD117" s="3" t="str">
        <f>LEFT(Table116[[#This Row],[Barcode]],7)</f>
        <v>.</v>
      </c>
      <c r="AE117" s="3" t="s">
        <v>413</v>
      </c>
      <c r="AF117" s="104"/>
      <c r="AH117" s="18"/>
    </row>
    <row r="118" spans="27:34" x14ac:dyDescent="0.35">
      <c r="AA118" s="10" t="str">
        <f>LEFT(Table116[[#This Row],[Location]],4)</f>
        <v>B1-2</v>
      </c>
      <c r="AB118" s="10" t="s">
        <v>360</v>
      </c>
      <c r="AC118" s="10" t="str">
        <f>LEFT(Table116[[#This Row],[Pheno]],4)</f>
        <v>.</v>
      </c>
      <c r="AD118" s="25" t="str">
        <f>LEFT(Table116[[#This Row],[Barcode]],7)</f>
        <v>.</v>
      </c>
      <c r="AE118" s="3" t="s">
        <v>413</v>
      </c>
      <c r="AF118" s="103"/>
      <c r="AH118" s="18"/>
    </row>
    <row r="119" spans="27:34" x14ac:dyDescent="0.35">
      <c r="AA119" s="10" t="str">
        <f>LEFT(Table116[[#This Row],[Location]],4)</f>
        <v>B1-3</v>
      </c>
      <c r="AB119" s="10" t="s">
        <v>139</v>
      </c>
      <c r="AC119" s="10" t="str">
        <f>LEFT(Table116[[#This Row],[Pheno]],4)</f>
        <v>DD22</v>
      </c>
      <c r="AD119" s="3" t="str">
        <f>LEFT(Table116[[#This Row],[Barcode]],7)</f>
        <v>DD22016</v>
      </c>
      <c r="AE119" s="3" t="s">
        <v>1638</v>
      </c>
      <c r="AF119" s="104">
        <v>26</v>
      </c>
      <c r="AG119">
        <v>1</v>
      </c>
      <c r="AH119" s="18">
        <v>2640</v>
      </c>
    </row>
    <row r="120" spans="27:34" x14ac:dyDescent="0.35">
      <c r="AA120" s="10" t="str">
        <f>LEFT(Table116[[#This Row],[Location]],4)</f>
        <v>B1-3</v>
      </c>
      <c r="AB120" s="10" t="s">
        <v>138</v>
      </c>
      <c r="AC120" s="10" t="str">
        <f>LEFT(Table116[[#This Row],[Pheno]],4)</f>
        <v>DD22</v>
      </c>
      <c r="AD120" s="3" t="str">
        <f>LEFT(Table116[[#This Row],[Barcode]],7)</f>
        <v>DD22008</v>
      </c>
      <c r="AE120" s="3" t="s">
        <v>1858</v>
      </c>
      <c r="AF120" s="104">
        <v>22</v>
      </c>
      <c r="AG120">
        <v>1</v>
      </c>
      <c r="AH120" s="18">
        <v>2640</v>
      </c>
    </row>
    <row r="121" spans="27:34" x14ac:dyDescent="0.35">
      <c r="AA121" s="10" t="str">
        <f>LEFT(Table116[[#This Row],[Location]],4)</f>
        <v>B1-3</v>
      </c>
      <c r="AB121" s="10" t="s">
        <v>137</v>
      </c>
      <c r="AC121" s="10" t="str">
        <f>LEFT(Table116[[#This Row],[Pheno]],4)</f>
        <v>.</v>
      </c>
      <c r="AD121" s="3" t="str">
        <f>LEFT(Table116[[#This Row],[Barcode]],7)</f>
        <v>.</v>
      </c>
      <c r="AE121" s="3" t="s">
        <v>413</v>
      </c>
      <c r="AF121" s="104"/>
      <c r="AH121" s="18"/>
    </row>
    <row r="122" spans="27:34" x14ac:dyDescent="0.35">
      <c r="AA122" s="10" t="str">
        <f>LEFT(Table116[[#This Row],[Location]],4)</f>
        <v>B1-3</v>
      </c>
      <c r="AB122" s="10" t="s">
        <v>357</v>
      </c>
      <c r="AC122" s="10" t="str">
        <f>LEFT(Table116[[#This Row],[Pheno]],4)</f>
        <v>.</v>
      </c>
      <c r="AD122" s="25" t="str">
        <f>LEFT(Table116[[#This Row],[Barcode]],7)</f>
        <v>.</v>
      </c>
      <c r="AE122" s="3" t="s">
        <v>413</v>
      </c>
      <c r="AF122" s="103"/>
      <c r="AH122" s="18"/>
    </row>
    <row r="123" spans="27:34" x14ac:dyDescent="0.35">
      <c r="AA123" s="10" t="str">
        <f>LEFT(Table116[[#This Row],[Location]],4)</f>
        <v>B1-4</v>
      </c>
      <c r="AB123" s="10" t="s">
        <v>142</v>
      </c>
      <c r="AC123" s="10" t="str">
        <f>LEFT(Table116[[#This Row],[Pheno]],4)</f>
        <v>92CK</v>
      </c>
      <c r="AD123" s="3" t="str">
        <f>LEFT(Table116[[#This Row],[Barcode]],7)</f>
        <v>92CK119</v>
      </c>
      <c r="AE123" s="3" t="s">
        <v>1639</v>
      </c>
      <c r="AF123" s="104">
        <v>9</v>
      </c>
      <c r="AG123">
        <v>1</v>
      </c>
      <c r="AH123">
        <v>2645</v>
      </c>
    </row>
    <row r="124" spans="27:34" x14ac:dyDescent="0.35">
      <c r="AA124" s="10" t="str">
        <f>LEFT(Table116[[#This Row],[Location]],4)</f>
        <v>B1-4</v>
      </c>
      <c r="AB124" s="10" t="s">
        <v>141</v>
      </c>
      <c r="AC124" s="10" t="str">
        <f>LEFT(Table116[[#This Row],[Pheno]],4)</f>
        <v>92CK</v>
      </c>
      <c r="AD124" s="3" t="str">
        <f>LEFT(Table116[[#This Row],[Barcode]],7)</f>
        <v>92CK119</v>
      </c>
      <c r="AE124" s="3" t="s">
        <v>1640</v>
      </c>
      <c r="AF124" s="104">
        <v>40</v>
      </c>
      <c r="AG124">
        <v>1</v>
      </c>
      <c r="AH124">
        <v>2645</v>
      </c>
    </row>
    <row r="125" spans="27:34" x14ac:dyDescent="0.35">
      <c r="AA125" s="10" t="str">
        <f>LEFT(Table116[[#This Row],[Location]],4)</f>
        <v>B1-4</v>
      </c>
      <c r="AB125" s="10" t="s">
        <v>140</v>
      </c>
      <c r="AC125" s="10" t="str">
        <f>LEFT(Table116[[#This Row],[Pheno]],4)</f>
        <v>.</v>
      </c>
      <c r="AD125" s="3" t="str">
        <f>LEFT(Table116[[#This Row],[Barcode]],7)</f>
        <v>.</v>
      </c>
      <c r="AE125" s="3" t="s">
        <v>413</v>
      </c>
      <c r="AF125" s="104"/>
      <c r="AH125" s="18"/>
    </row>
    <row r="126" spans="27:34" x14ac:dyDescent="0.35">
      <c r="AA126" s="10" t="str">
        <f>LEFT(Table116[[#This Row],[Location]],4)</f>
        <v>B1-4</v>
      </c>
      <c r="AB126" s="10" t="s">
        <v>354</v>
      </c>
      <c r="AC126" s="10" t="str">
        <f>LEFT(Table116[[#This Row],[Pheno]],4)</f>
        <v>.</v>
      </c>
      <c r="AD126" s="25" t="str">
        <f>LEFT(Table116[[#This Row],[Barcode]],7)</f>
        <v>.</v>
      </c>
      <c r="AE126" s="3" t="s">
        <v>413</v>
      </c>
      <c r="AF126" s="103"/>
      <c r="AH126" s="18"/>
    </row>
    <row r="127" spans="27:34" x14ac:dyDescent="0.35">
      <c r="AA127" s="10" t="str">
        <f>LEFT(Table116[[#This Row],[Location]],4)</f>
        <v>B1-5</v>
      </c>
      <c r="AB127" s="10" t="s">
        <v>145</v>
      </c>
      <c r="AC127" s="10" t="str">
        <f>LEFT(Table116[[#This Row],[Pheno]],4)</f>
        <v>92CK</v>
      </c>
      <c r="AD127" s="3" t="str">
        <f>LEFT(Table116[[#This Row],[Barcode]],7)</f>
        <v>92CK119</v>
      </c>
      <c r="AE127" s="3" t="s">
        <v>1639</v>
      </c>
      <c r="AF127" s="104">
        <v>49</v>
      </c>
      <c r="AG127">
        <v>1</v>
      </c>
      <c r="AH127" s="18">
        <v>2665</v>
      </c>
    </row>
    <row r="128" spans="27:34" x14ac:dyDescent="0.35">
      <c r="AA128" s="10" t="str">
        <f>LEFT(Table116[[#This Row],[Location]],4)</f>
        <v>B1-5</v>
      </c>
      <c r="AB128" s="10" t="s">
        <v>144</v>
      </c>
      <c r="AC128" s="10" t="str">
        <f>LEFT(Table116[[#This Row],[Pheno]],4)</f>
        <v>.</v>
      </c>
      <c r="AD128" s="3" t="str">
        <f>LEFT(Table116[[#This Row],[Barcode]],7)</f>
        <v>.</v>
      </c>
      <c r="AE128" s="3" t="s">
        <v>413</v>
      </c>
      <c r="AF128" s="104"/>
      <c r="AG128">
        <v>1</v>
      </c>
      <c r="AH128" s="18">
        <v>2665</v>
      </c>
    </row>
    <row r="129" spans="27:34" x14ac:dyDescent="0.35">
      <c r="AA129" s="10" t="str">
        <f>LEFT(Table116[[#This Row],[Location]],4)</f>
        <v>B1-5</v>
      </c>
      <c r="AB129" s="10" t="s">
        <v>143</v>
      </c>
      <c r="AC129" s="10" t="str">
        <f>LEFT(Table116[[#This Row],[Pheno]],4)</f>
        <v>.</v>
      </c>
      <c r="AD129" s="3" t="str">
        <f>LEFT(Table116[[#This Row],[Barcode]],7)</f>
        <v>.</v>
      </c>
      <c r="AE129" s="3" t="s">
        <v>413</v>
      </c>
      <c r="AF129" s="104"/>
      <c r="AH129" s="18"/>
    </row>
    <row r="130" spans="27:34" x14ac:dyDescent="0.35">
      <c r="AA130" s="10" t="str">
        <f>LEFT(Table116[[#This Row],[Location]],4)</f>
        <v>B1-5</v>
      </c>
      <c r="AB130" s="10" t="s">
        <v>351</v>
      </c>
      <c r="AC130" s="10" t="str">
        <f>LEFT(Table116[[#This Row],[Pheno]],4)</f>
        <v>.</v>
      </c>
      <c r="AD130" s="25" t="str">
        <f>LEFT(Table116[[#This Row],[Barcode]],7)</f>
        <v>.</v>
      </c>
      <c r="AE130" s="3" t="s">
        <v>413</v>
      </c>
      <c r="AF130" s="103"/>
      <c r="AH130" s="18"/>
    </row>
    <row r="131" spans="27:34" x14ac:dyDescent="0.35">
      <c r="AA131" s="10" t="str">
        <f>LEFT(Table116[[#This Row],[Location]],4)</f>
        <v>B1-6</v>
      </c>
      <c r="AB131" s="10" t="s">
        <v>148</v>
      </c>
      <c r="AC131" s="10" t="str">
        <f>LEFT(Table116[[#This Row],[Pheno]],4)</f>
        <v>92CK</v>
      </c>
      <c r="AD131" s="3" t="str">
        <f>LEFT(Table116[[#This Row],[Barcode]],7)</f>
        <v>92CK119</v>
      </c>
      <c r="AE131" s="3" t="s">
        <v>1639</v>
      </c>
      <c r="AF131" s="104">
        <v>6</v>
      </c>
      <c r="AG131">
        <v>1</v>
      </c>
      <c r="AH131" s="18">
        <v>2681</v>
      </c>
    </row>
    <row r="132" spans="27:34" x14ac:dyDescent="0.35">
      <c r="AA132" s="10" t="str">
        <f>LEFT(Table116[[#This Row],[Location]],4)</f>
        <v>B1-6</v>
      </c>
      <c r="AB132" s="10" t="s">
        <v>147</v>
      </c>
      <c r="AC132" s="10" t="str">
        <f>LEFT(Table116[[#This Row],[Pheno]],4)</f>
        <v>KOIX</v>
      </c>
      <c r="AD132" s="3" t="str">
        <f>LEFT(Table116[[#This Row],[Barcode]],7)</f>
        <v>KOIX029</v>
      </c>
      <c r="AE132" s="3" t="s">
        <v>1859</v>
      </c>
      <c r="AF132" s="104">
        <v>38</v>
      </c>
      <c r="AG132">
        <v>1</v>
      </c>
      <c r="AH132" s="18">
        <v>2681</v>
      </c>
    </row>
    <row r="133" spans="27:34" x14ac:dyDescent="0.35">
      <c r="AA133" s="10" t="str">
        <f>LEFT(Table116[[#This Row],[Location]],4)</f>
        <v>B1-6</v>
      </c>
      <c r="AB133" s="10" t="s">
        <v>146</v>
      </c>
      <c r="AC133" s="10" t="str">
        <f>LEFT(Table116[[#This Row],[Pheno]],4)</f>
        <v>.</v>
      </c>
      <c r="AD133" s="3" t="str">
        <f>LEFT(Table116[[#This Row],[Barcode]],7)</f>
        <v>.</v>
      </c>
      <c r="AE133" s="3" t="s">
        <v>413</v>
      </c>
      <c r="AF133" s="104"/>
      <c r="AH133" s="18"/>
    </row>
    <row r="134" spans="27:34" x14ac:dyDescent="0.35">
      <c r="AA134" s="10" t="str">
        <f>LEFT(Table116[[#This Row],[Location]],4)</f>
        <v>B1-6</v>
      </c>
      <c r="AB134" s="10" t="s">
        <v>348</v>
      </c>
      <c r="AC134" s="10" t="str">
        <f>LEFT(Table116[[#This Row],[Pheno]],4)</f>
        <v>.</v>
      </c>
      <c r="AD134" s="25" t="str">
        <f>LEFT(Table116[[#This Row],[Barcode]],7)</f>
        <v>.</v>
      </c>
      <c r="AE134" s="3" t="s">
        <v>413</v>
      </c>
      <c r="AF134" s="103"/>
      <c r="AH134" s="18"/>
    </row>
    <row r="135" spans="27:34" x14ac:dyDescent="0.35">
      <c r="AA135" s="10" t="str">
        <f>LEFT(Table116[[#This Row],[Location]],4)</f>
        <v>B1-7</v>
      </c>
      <c r="AB135" s="10" t="s">
        <v>151</v>
      </c>
      <c r="AC135" s="10" t="str">
        <f>LEFT(Table116[[#This Row],[Pheno]],4)</f>
        <v>KOIX</v>
      </c>
      <c r="AD135" s="3" t="str">
        <f>LEFT(Table116[[#This Row],[Barcode]],7)</f>
        <v>KOIX029</v>
      </c>
      <c r="AE135" s="3" t="s">
        <v>1859</v>
      </c>
      <c r="AF135" s="103">
        <v>6</v>
      </c>
      <c r="AG135">
        <v>1</v>
      </c>
      <c r="AH135" s="18">
        <v>2701</v>
      </c>
    </row>
    <row r="136" spans="27:34" x14ac:dyDescent="0.35">
      <c r="AA136" s="10" t="str">
        <f>LEFT(Table116[[#This Row],[Location]],4)</f>
        <v>B1-7</v>
      </c>
      <c r="AB136" s="10" t="s">
        <v>150</v>
      </c>
      <c r="AC136" s="10" t="str">
        <f>LEFT(Table116[[#This Row],[Pheno]],4)</f>
        <v>KOIX</v>
      </c>
      <c r="AD136" s="3" t="str">
        <f>LEFT(Table116[[#This Row],[Barcode]],7)</f>
        <v>KOIX029</v>
      </c>
      <c r="AE136" s="3" t="s">
        <v>1860</v>
      </c>
      <c r="AF136" s="103">
        <v>43</v>
      </c>
      <c r="AG136">
        <v>1</v>
      </c>
      <c r="AH136" s="18">
        <v>2701</v>
      </c>
    </row>
    <row r="137" spans="27:34" x14ac:dyDescent="0.35">
      <c r="AA137" s="10" t="str">
        <f>LEFT(Table116[[#This Row],[Location]],4)</f>
        <v>B1-7</v>
      </c>
      <c r="AB137" s="10" t="s">
        <v>149</v>
      </c>
      <c r="AC137" s="10" t="str">
        <f>LEFT(Table116[[#This Row],[Pheno]],4)</f>
        <v>.</v>
      </c>
      <c r="AD137" s="3" t="str">
        <f>LEFT(Table116[[#This Row],[Barcode]],7)</f>
        <v>.</v>
      </c>
      <c r="AE137" s="3" t="s">
        <v>413</v>
      </c>
      <c r="AF137" s="103"/>
      <c r="AH137" s="18"/>
    </row>
    <row r="138" spans="27:34" x14ac:dyDescent="0.35">
      <c r="AA138" s="10" t="str">
        <f>LEFT(Table116[[#This Row],[Location]],4)</f>
        <v>B1-7</v>
      </c>
      <c r="AB138" s="10" t="s">
        <v>345</v>
      </c>
      <c r="AC138" s="10" t="str">
        <f>LEFT(Table116[[#This Row],[Pheno]],4)</f>
        <v>.</v>
      </c>
      <c r="AD138" s="25" t="str">
        <f>LEFT(Table116[[#This Row],[Barcode]],7)</f>
        <v>.</v>
      </c>
      <c r="AE138" s="3" t="s">
        <v>413</v>
      </c>
      <c r="AF138" s="103"/>
      <c r="AH138" s="18"/>
    </row>
    <row r="139" spans="27:34" x14ac:dyDescent="0.35">
      <c r="AA139" s="10" t="str">
        <f>LEFT(Table116[[#This Row],[Location]],4)</f>
        <v>B2-1</v>
      </c>
      <c r="AB139" s="10" t="s">
        <v>154</v>
      </c>
      <c r="AC139" s="10" t="str">
        <f>LEFT(Table116[[#This Row],[Pheno]],4)</f>
        <v>DRMC</v>
      </c>
      <c r="AD139" s="3" t="str">
        <f>LEFT(Table116[[#This Row],[Barcode]],7)</f>
        <v>DRMC022</v>
      </c>
      <c r="AE139" s="3" t="s">
        <v>883</v>
      </c>
      <c r="AF139" s="103">
        <v>49</v>
      </c>
      <c r="AG139">
        <v>1</v>
      </c>
      <c r="AH139" s="18">
        <v>2642</v>
      </c>
    </row>
    <row r="140" spans="27:34" x14ac:dyDescent="0.35">
      <c r="AA140" s="10" t="str">
        <f>LEFT(Table116[[#This Row],[Location]],4)</f>
        <v>B2-1</v>
      </c>
      <c r="AB140" s="10" t="s">
        <v>153</v>
      </c>
      <c r="AC140" s="10" t="str">
        <f>LEFT(Table116[[#This Row],[Pheno]],4)</f>
        <v>.</v>
      </c>
      <c r="AD140" s="3" t="str">
        <f>LEFT(Table116[[#This Row],[Barcode]],7)</f>
        <v>.</v>
      </c>
      <c r="AE140" s="3" t="s">
        <v>413</v>
      </c>
      <c r="AF140" s="103"/>
      <c r="AG140">
        <v>1</v>
      </c>
      <c r="AH140" s="18">
        <v>2642</v>
      </c>
    </row>
    <row r="141" spans="27:34" x14ac:dyDescent="0.35">
      <c r="AA141" s="10" t="str">
        <f>LEFT(Table116[[#This Row],[Location]],4)</f>
        <v>B2-1</v>
      </c>
      <c r="AB141" s="10" t="s">
        <v>152</v>
      </c>
      <c r="AC141" s="10" t="str">
        <f>LEFT(Table116[[#This Row],[Pheno]],4)</f>
        <v>.</v>
      </c>
      <c r="AD141" s="3" t="str">
        <f>LEFT(Table116[[#This Row],[Barcode]],7)</f>
        <v>.</v>
      </c>
      <c r="AE141" s="3" t="s">
        <v>413</v>
      </c>
      <c r="AF141" s="103"/>
      <c r="AH141" s="18"/>
    </row>
    <row r="142" spans="27:34" x14ac:dyDescent="0.35">
      <c r="AA142" s="10" t="str">
        <f>LEFT(Table116[[#This Row],[Location]],4)</f>
        <v>B2-1</v>
      </c>
      <c r="AB142" s="10" t="s">
        <v>384</v>
      </c>
      <c r="AC142" s="10" t="str">
        <f>LEFT(Table116[[#This Row],[Pheno]],4)</f>
        <v>.</v>
      </c>
      <c r="AD142" s="25" t="str">
        <f>LEFT(Table116[[#This Row],[Barcode]],7)</f>
        <v>.</v>
      </c>
      <c r="AE142" s="3" t="s">
        <v>413</v>
      </c>
      <c r="AF142" s="103"/>
      <c r="AH142" s="18"/>
    </row>
    <row r="143" spans="27:34" x14ac:dyDescent="0.35">
      <c r="AA143" s="10" t="str">
        <f>LEFT(Table116[[#This Row],[Location]],4)</f>
        <v>B2-2</v>
      </c>
      <c r="AB143" s="10" t="s">
        <v>157</v>
      </c>
      <c r="AC143" s="10" t="str">
        <f>LEFT(Table116[[#This Row],[Pheno]],4)</f>
        <v>LDOS</v>
      </c>
      <c r="AD143" s="3" t="str">
        <f>LEFT(Table116[[#This Row],[Barcode]],7)</f>
        <v>LDOS024</v>
      </c>
      <c r="AE143" s="3" t="s">
        <v>1861</v>
      </c>
      <c r="AF143" s="103">
        <v>11</v>
      </c>
      <c r="AG143">
        <v>1</v>
      </c>
      <c r="AH143" s="18">
        <v>2670</v>
      </c>
    </row>
    <row r="144" spans="27:34" x14ac:dyDescent="0.35">
      <c r="AA144" s="10" t="str">
        <f>LEFT(Table116[[#This Row],[Location]],4)</f>
        <v>B2-2</v>
      </c>
      <c r="AB144" s="10" t="s">
        <v>156</v>
      </c>
      <c r="AC144" s="10" t="str">
        <f>LEFT(Table116[[#This Row],[Pheno]],4)</f>
        <v>LDOS</v>
      </c>
      <c r="AD144" s="3" t="str">
        <f>LEFT(Table116[[#This Row],[Barcode]],7)</f>
        <v>LDOS024</v>
      </c>
      <c r="AE144" s="3" t="s">
        <v>855</v>
      </c>
      <c r="AF144" s="103">
        <v>38</v>
      </c>
      <c r="AG144">
        <v>1</v>
      </c>
      <c r="AH144" s="18">
        <v>2670</v>
      </c>
    </row>
    <row r="145" spans="27:34" x14ac:dyDescent="0.35">
      <c r="AA145" s="10" t="str">
        <f>LEFT(Table116[[#This Row],[Location]],4)</f>
        <v>B2-2</v>
      </c>
      <c r="AB145" s="10" t="s">
        <v>155</v>
      </c>
      <c r="AC145" s="10" t="str">
        <f>LEFT(Table116[[#This Row],[Pheno]],4)</f>
        <v>.</v>
      </c>
      <c r="AD145" s="3" t="str">
        <f>LEFT(Table116[[#This Row],[Barcode]],7)</f>
        <v>.</v>
      </c>
      <c r="AE145" s="3" t="s">
        <v>413</v>
      </c>
      <c r="AF145" s="103"/>
      <c r="AH145" s="18"/>
    </row>
    <row r="146" spans="27:34" x14ac:dyDescent="0.35">
      <c r="AA146" s="10" t="str">
        <f>LEFT(Table116[[#This Row],[Location]],4)</f>
        <v>B2-2</v>
      </c>
      <c r="AB146" s="10" t="s">
        <v>381</v>
      </c>
      <c r="AC146" s="10" t="str">
        <f>LEFT(Table116[[#This Row],[Pheno]],4)</f>
        <v>.</v>
      </c>
      <c r="AD146" s="25" t="str">
        <f>LEFT(Table116[[#This Row],[Barcode]],7)</f>
        <v>.</v>
      </c>
      <c r="AE146" s="3" t="s">
        <v>413</v>
      </c>
      <c r="AF146" s="103"/>
      <c r="AH146" s="18"/>
    </row>
    <row r="147" spans="27:34" x14ac:dyDescent="0.35">
      <c r="AA147" s="10" t="str">
        <f>LEFT(Table116[[#This Row],[Location]],4)</f>
        <v>B2-3</v>
      </c>
      <c r="AB147" s="10" t="s">
        <v>160</v>
      </c>
      <c r="AC147" s="10" t="str">
        <f>LEFT(Table116[[#This Row],[Pheno]],4)</f>
        <v>TAHL</v>
      </c>
      <c r="AD147" s="3" t="str">
        <f>LEFT(Table116[[#This Row],[Barcode]],7)</f>
        <v>TAHL003</v>
      </c>
      <c r="AE147" s="3" t="s">
        <v>1862</v>
      </c>
      <c r="AF147" s="103">
        <v>30</v>
      </c>
      <c r="AG147">
        <v>1</v>
      </c>
      <c r="AH147" s="18">
        <v>2608</v>
      </c>
    </row>
    <row r="148" spans="27:34" x14ac:dyDescent="0.35">
      <c r="AA148" s="10" t="str">
        <f>LEFT(Table116[[#This Row],[Location]],4)</f>
        <v>B2-3</v>
      </c>
      <c r="AB148" s="10" t="s">
        <v>159</v>
      </c>
      <c r="AC148" s="10" t="str">
        <f>LEFT(Table116[[#This Row],[Pheno]],4)</f>
        <v>LDOS</v>
      </c>
      <c r="AD148" s="3" t="str">
        <f>LEFT(Table116[[#This Row],[Barcode]],7)</f>
        <v>LDOS024</v>
      </c>
      <c r="AE148" s="3" t="s">
        <v>1863</v>
      </c>
      <c r="AF148" s="103">
        <v>17</v>
      </c>
      <c r="AG148">
        <v>1</v>
      </c>
      <c r="AH148" s="18">
        <v>2608</v>
      </c>
    </row>
    <row r="149" spans="27:34" x14ac:dyDescent="0.35">
      <c r="AA149" s="10" t="str">
        <f>LEFT(Table116[[#This Row],[Location]],4)</f>
        <v>B2-3</v>
      </c>
      <c r="AB149" s="10" t="s">
        <v>158</v>
      </c>
      <c r="AC149" s="10" t="str">
        <f>LEFT(Table116[[#This Row],[Pheno]],4)</f>
        <v>LDOS</v>
      </c>
      <c r="AD149" s="3" t="str">
        <f>LEFT(Table116[[#This Row],[Barcode]],7)</f>
        <v>LDOS024</v>
      </c>
      <c r="AE149" s="3" t="s">
        <v>1861</v>
      </c>
      <c r="AF149" s="103">
        <v>2</v>
      </c>
      <c r="AG149">
        <v>1</v>
      </c>
      <c r="AH149" s="18">
        <v>2608</v>
      </c>
    </row>
    <row r="150" spans="27:34" x14ac:dyDescent="0.35">
      <c r="AA150" s="10" t="str">
        <f>LEFT(Table116[[#This Row],[Location]],4)</f>
        <v>B2-3</v>
      </c>
      <c r="AB150" s="10" t="s">
        <v>378</v>
      </c>
      <c r="AC150" s="10" t="str">
        <f>LEFT(Table116[[#This Row],[Pheno]],4)</f>
        <v>.</v>
      </c>
      <c r="AD150" s="25" t="str">
        <f>LEFT(Table116[[#This Row],[Barcode]],7)</f>
        <v>.</v>
      </c>
      <c r="AE150" s="3" t="s">
        <v>413</v>
      </c>
      <c r="AF150" s="103"/>
      <c r="AH150" s="18"/>
    </row>
    <row r="151" spans="27:34" x14ac:dyDescent="0.35">
      <c r="AA151" s="10" t="str">
        <f>LEFT(Table116[[#This Row],[Location]],4)</f>
        <v>B2-4</v>
      </c>
      <c r="AB151" s="10" t="s">
        <v>163</v>
      </c>
      <c r="AC151" s="10" t="str">
        <f>LEFT(Table116[[#This Row],[Pheno]],4)</f>
        <v>BBGM</v>
      </c>
      <c r="AD151" s="3" t="str">
        <f>LEFT(Table116[[#This Row],[Barcode]],7)</f>
        <v>BBGM009</v>
      </c>
      <c r="AE151" s="3" t="s">
        <v>1864</v>
      </c>
      <c r="AF151" s="103">
        <v>14</v>
      </c>
      <c r="AG151">
        <v>1</v>
      </c>
      <c r="AH151" s="18">
        <v>2663</v>
      </c>
    </row>
    <row r="152" spans="27:34" x14ac:dyDescent="0.35">
      <c r="AA152" s="10" t="str">
        <f>LEFT(Table116[[#This Row],[Location]],4)</f>
        <v>B2-4</v>
      </c>
      <c r="AB152" s="10" t="s">
        <v>162</v>
      </c>
      <c r="AC152" s="10" t="str">
        <f>LEFT(Table116[[#This Row],[Pheno]],4)</f>
        <v>BBGM</v>
      </c>
      <c r="AD152" s="3" t="str">
        <f>LEFT(Table116[[#This Row],[Barcode]],7)</f>
        <v>BBGM009</v>
      </c>
      <c r="AE152" s="3" t="s">
        <v>1865</v>
      </c>
      <c r="AF152" s="103">
        <v>36</v>
      </c>
      <c r="AG152">
        <v>1</v>
      </c>
      <c r="AH152" s="18">
        <v>2663</v>
      </c>
    </row>
    <row r="153" spans="27:34" x14ac:dyDescent="0.35">
      <c r="AA153" s="10" t="str">
        <f>LEFT(Table116[[#This Row],[Location]],4)</f>
        <v>B2-4</v>
      </c>
      <c r="AB153" s="10" t="s">
        <v>161</v>
      </c>
      <c r="AC153" s="10" t="str">
        <f>LEFT(Table116[[#This Row],[Pheno]],4)</f>
        <v>.</v>
      </c>
      <c r="AD153" s="3" t="str">
        <f>LEFT(Table116[[#This Row],[Barcode]],7)</f>
        <v>.</v>
      </c>
      <c r="AE153" s="3" t="s">
        <v>413</v>
      </c>
      <c r="AF153" s="103"/>
      <c r="AH153" s="18"/>
    </row>
    <row r="154" spans="27:34" x14ac:dyDescent="0.35">
      <c r="AA154" s="10" t="str">
        <f>LEFT(Table116[[#This Row],[Location]],4)</f>
        <v>B2-4</v>
      </c>
      <c r="AB154" s="10" t="s">
        <v>375</v>
      </c>
      <c r="AC154" s="10" t="str">
        <f>LEFT(Table116[[#This Row],[Pheno]],4)</f>
        <v>.</v>
      </c>
      <c r="AD154" s="25" t="str">
        <f>LEFT(Table116[[#This Row],[Barcode]],7)</f>
        <v>.</v>
      </c>
      <c r="AE154" s="3" t="s">
        <v>413</v>
      </c>
      <c r="AF154" s="103"/>
      <c r="AH154" s="18"/>
    </row>
    <row r="155" spans="27:34" x14ac:dyDescent="0.35">
      <c r="AA155" s="10" t="str">
        <f>LEFT(Table116[[#This Row],[Location]],4)</f>
        <v>B2-5</v>
      </c>
      <c r="AB155" s="10" t="s">
        <v>166</v>
      </c>
      <c r="AC155" s="10" t="str">
        <f>LEFT(Table116[[#This Row],[Pheno]],4)</f>
        <v>OROB</v>
      </c>
      <c r="AD155" s="3" t="str">
        <f>LEFT(Table116[[#This Row],[Barcode]],7)</f>
        <v>OROB028</v>
      </c>
      <c r="AE155" s="3" t="s">
        <v>1866</v>
      </c>
      <c r="AF155" s="103">
        <v>9</v>
      </c>
      <c r="AG155">
        <v>1</v>
      </c>
      <c r="AH155" s="18">
        <v>2612</v>
      </c>
    </row>
    <row r="156" spans="27:34" x14ac:dyDescent="0.35">
      <c r="AA156" s="10" t="str">
        <f>LEFT(Table116[[#This Row],[Location]],4)</f>
        <v>B2-5</v>
      </c>
      <c r="AB156" s="10" t="s">
        <v>165</v>
      </c>
      <c r="AC156" s="10" t="str">
        <f>LEFT(Table116[[#This Row],[Pheno]],4)</f>
        <v>TAHL</v>
      </c>
      <c r="AD156" s="3" t="str">
        <f>LEFT(Table116[[#This Row],[Barcode]],7)</f>
        <v>TAHL003</v>
      </c>
      <c r="AE156" s="3" t="s">
        <v>1862</v>
      </c>
      <c r="AF156" s="103">
        <v>19</v>
      </c>
      <c r="AG156">
        <v>1</v>
      </c>
      <c r="AH156" s="18">
        <v>2612</v>
      </c>
    </row>
    <row r="157" spans="27:34" x14ac:dyDescent="0.35">
      <c r="AA157" s="10" t="str">
        <f>LEFT(Table116[[#This Row],[Location]],4)</f>
        <v>B2-5</v>
      </c>
      <c r="AB157" s="10" t="s">
        <v>164</v>
      </c>
      <c r="AC157" s="10" t="str">
        <f>LEFT(Table116[[#This Row],[Pheno]],4)</f>
        <v>BBGM</v>
      </c>
      <c r="AD157" s="3" t="str">
        <f>LEFT(Table116[[#This Row],[Barcode]],7)</f>
        <v>BBGM004</v>
      </c>
      <c r="AE157" s="3" t="s">
        <v>1471</v>
      </c>
      <c r="AF157" s="103">
        <v>19</v>
      </c>
      <c r="AG157">
        <v>1</v>
      </c>
      <c r="AH157" s="18">
        <v>2612</v>
      </c>
    </row>
    <row r="158" spans="27:34" x14ac:dyDescent="0.35">
      <c r="AA158" s="10" t="str">
        <f>LEFT(Table116[[#This Row],[Location]],4)</f>
        <v>B2-5</v>
      </c>
      <c r="AB158" s="10" t="s">
        <v>372</v>
      </c>
      <c r="AC158" s="10" t="str">
        <f>LEFT(Table116[[#This Row],[Pheno]],4)</f>
        <v>.</v>
      </c>
      <c r="AD158" s="25" t="str">
        <f>LEFT(Table116[[#This Row],[Barcode]],7)</f>
        <v>.</v>
      </c>
      <c r="AE158" s="3" t="s">
        <v>413</v>
      </c>
      <c r="AF158" s="103"/>
      <c r="AH158" s="18"/>
    </row>
    <row r="159" spans="27:34" x14ac:dyDescent="0.35">
      <c r="AA159" s="10" t="str">
        <f>LEFT(Table116[[#This Row],[Location]],4)</f>
        <v>B2-6</v>
      </c>
      <c r="AB159" s="10" t="s">
        <v>169</v>
      </c>
      <c r="AC159" s="10" t="str">
        <f>LEFT(Table116[[#This Row],[Pheno]],4)</f>
        <v>HTWV</v>
      </c>
      <c r="AD159" s="3" t="str">
        <f>LEFT(Table116[[#This Row],[Barcode]],7)</f>
        <v>HTWV003</v>
      </c>
      <c r="AE159" s="3" t="s">
        <v>470</v>
      </c>
      <c r="AF159" s="103">
        <v>49</v>
      </c>
      <c r="AG159">
        <v>1</v>
      </c>
      <c r="AH159" s="18">
        <v>2618</v>
      </c>
    </row>
    <row r="160" spans="27:34" x14ac:dyDescent="0.35">
      <c r="AA160" s="10" t="str">
        <f>LEFT(Table116[[#This Row],[Location]],4)</f>
        <v>B2-6</v>
      </c>
      <c r="AB160" s="10" t="s">
        <v>168</v>
      </c>
      <c r="AC160" s="10" t="str">
        <f>LEFT(Table116[[#This Row],[Pheno]],4)</f>
        <v>.</v>
      </c>
      <c r="AD160" s="3" t="str">
        <f>LEFT(Table116[[#This Row],[Barcode]],7)</f>
        <v>.</v>
      </c>
      <c r="AE160" s="3" t="s">
        <v>413</v>
      </c>
      <c r="AF160" s="103"/>
      <c r="AH160" s="18"/>
    </row>
    <row r="161" spans="27:34" x14ac:dyDescent="0.35">
      <c r="AA161" s="10" t="str">
        <f>LEFT(Table116[[#This Row],[Location]],4)</f>
        <v>B2-6</v>
      </c>
      <c r="AB161" s="10" t="s">
        <v>167</v>
      </c>
      <c r="AC161" s="10" t="str">
        <f>LEFT(Table116[[#This Row],[Pheno]],4)</f>
        <v>.</v>
      </c>
      <c r="AD161" s="3" t="str">
        <f>LEFT(Table116[[#This Row],[Barcode]],7)</f>
        <v>.</v>
      </c>
      <c r="AE161" s="3" t="s">
        <v>413</v>
      </c>
      <c r="AF161" s="103"/>
      <c r="AH161" s="18"/>
    </row>
    <row r="162" spans="27:34" x14ac:dyDescent="0.35">
      <c r="AA162" s="10" t="str">
        <f>LEFT(Table116[[#This Row],[Location]],4)</f>
        <v>B2-6</v>
      </c>
      <c r="AB162" s="10" t="s">
        <v>369</v>
      </c>
      <c r="AC162" s="10" t="str">
        <f>LEFT(Table116[[#This Row],[Pheno]],4)</f>
        <v>.</v>
      </c>
      <c r="AD162" s="25" t="str">
        <f>LEFT(Table116[[#This Row],[Barcode]],7)</f>
        <v>.</v>
      </c>
      <c r="AE162" s="3" t="s">
        <v>413</v>
      </c>
      <c r="AF162" s="103"/>
      <c r="AH162" s="18"/>
    </row>
    <row r="163" spans="27:34" x14ac:dyDescent="0.35">
      <c r="AA163" s="10" t="str">
        <f>LEFT(Table116[[#This Row],[Location]],4)</f>
        <v>B2-7</v>
      </c>
      <c r="AB163" s="10" t="s">
        <v>172</v>
      </c>
      <c r="AC163" s="10" t="str">
        <f>LEFT(Table116[[#This Row],[Pheno]],4)</f>
        <v>BBGM</v>
      </c>
      <c r="AD163" s="3" t="str">
        <f>LEFT(Table116[[#This Row],[Barcode]],7)</f>
        <v>BBGM004</v>
      </c>
      <c r="AE163" s="3" t="s">
        <v>1718</v>
      </c>
      <c r="AF163" s="103">
        <v>49</v>
      </c>
      <c r="AG163">
        <v>1</v>
      </c>
      <c r="AH163" s="18">
        <v>2613</v>
      </c>
    </row>
    <row r="164" spans="27:34" x14ac:dyDescent="0.35">
      <c r="AA164" s="10" t="str">
        <f>LEFT(Table116[[#This Row],[Location]],4)</f>
        <v>B2-7</v>
      </c>
      <c r="AB164" s="10" t="s">
        <v>171</v>
      </c>
      <c r="AC164" s="10" t="str">
        <f>LEFT(Table116[[#This Row],[Pheno]],4)</f>
        <v>.</v>
      </c>
      <c r="AD164" s="3" t="str">
        <f>LEFT(Table116[[#This Row],[Barcode]],7)</f>
        <v>.</v>
      </c>
      <c r="AE164" s="3" t="s">
        <v>413</v>
      </c>
      <c r="AF164" s="103"/>
      <c r="AH164" s="18"/>
    </row>
    <row r="165" spans="27:34" x14ac:dyDescent="0.35">
      <c r="AA165" s="10" t="str">
        <f>LEFT(Table116[[#This Row],[Location]],4)</f>
        <v>B2-7</v>
      </c>
      <c r="AB165" s="10" t="s">
        <v>170</v>
      </c>
      <c r="AC165" s="10" t="str">
        <f>LEFT(Table116[[#This Row],[Pheno]],4)</f>
        <v>.</v>
      </c>
      <c r="AD165" s="3" t="str">
        <f>LEFT(Table116[[#This Row],[Barcode]],7)</f>
        <v>.</v>
      </c>
      <c r="AE165" s="3" t="s">
        <v>413</v>
      </c>
      <c r="AF165" s="103"/>
      <c r="AH165" s="18"/>
    </row>
    <row r="166" spans="27:34" x14ac:dyDescent="0.35">
      <c r="AA166" s="10" t="str">
        <f>LEFT(Table116[[#This Row],[Location]],4)</f>
        <v>B2-7</v>
      </c>
      <c r="AB166" s="10" t="s">
        <v>366</v>
      </c>
      <c r="AC166" s="10" t="str">
        <f>LEFT(Table116[[#This Row],[Pheno]],4)</f>
        <v>.</v>
      </c>
      <c r="AD166" s="25" t="str">
        <f>LEFT(Table116[[#This Row],[Barcode]],7)</f>
        <v>.</v>
      </c>
      <c r="AE166" s="3" t="s">
        <v>413</v>
      </c>
      <c r="AF166" s="103"/>
      <c r="AH166" s="18"/>
    </row>
    <row r="167" spans="27:34" x14ac:dyDescent="0.35">
      <c r="AA167" s="10" t="str">
        <f>LEFT(Table116[[#This Row],[Location]],4)</f>
        <v>B3-1</v>
      </c>
      <c r="AB167" s="10" t="s">
        <v>175</v>
      </c>
      <c r="AC167" s="10" t="str">
        <f>LEFT(Table116[[#This Row],[Pheno]],4)</f>
        <v>HTWV</v>
      </c>
      <c r="AD167" s="3" t="str">
        <f>LEFT(Table116[[#This Row],[Barcode]],7)</f>
        <v>HTWV003</v>
      </c>
      <c r="AE167" s="3" t="s">
        <v>468</v>
      </c>
      <c r="AF167" s="103">
        <v>27</v>
      </c>
      <c r="AG167">
        <v>1</v>
      </c>
      <c r="AH167" s="18">
        <v>2626</v>
      </c>
    </row>
    <row r="168" spans="27:34" x14ac:dyDescent="0.35">
      <c r="AA168" s="10" t="str">
        <f>LEFT(Table116[[#This Row],[Location]],4)</f>
        <v>B3-1</v>
      </c>
      <c r="AB168" s="10" t="s">
        <v>174</v>
      </c>
      <c r="AC168" s="10" t="str">
        <f>LEFT(Table116[[#This Row],[Pheno]],4)</f>
        <v>HTWV</v>
      </c>
      <c r="AD168" s="3" t="str">
        <f>LEFT(Table116[[#This Row],[Barcode]],7)</f>
        <v>HTWV003</v>
      </c>
      <c r="AE168" s="3" t="s">
        <v>470</v>
      </c>
      <c r="AF168" s="103">
        <v>22</v>
      </c>
      <c r="AG168">
        <v>1</v>
      </c>
      <c r="AH168" s="18">
        <v>2626</v>
      </c>
    </row>
    <row r="169" spans="27:34" x14ac:dyDescent="0.35">
      <c r="AA169" s="10" t="str">
        <f>LEFT(Table116[[#This Row],[Location]],4)</f>
        <v>B3-1</v>
      </c>
      <c r="AB169" s="10" t="s">
        <v>173</v>
      </c>
      <c r="AC169" s="10" t="str">
        <f>LEFT(Table116[[#This Row],[Pheno]],4)</f>
        <v>.</v>
      </c>
      <c r="AD169" s="3" t="str">
        <f>LEFT(Table116[[#This Row],[Barcode]],7)</f>
        <v>.</v>
      </c>
      <c r="AE169" s="3" t="s">
        <v>413</v>
      </c>
      <c r="AF169" s="103"/>
      <c r="AH169" s="18"/>
    </row>
    <row r="170" spans="27:34" x14ac:dyDescent="0.35">
      <c r="AA170" s="10" t="str">
        <f>LEFT(Table116[[#This Row],[Location]],4)</f>
        <v>B3-1</v>
      </c>
      <c r="AB170" s="10" t="s">
        <v>405</v>
      </c>
      <c r="AC170" s="10" t="str">
        <f>LEFT(Table116[[#This Row],[Pheno]],4)</f>
        <v>.</v>
      </c>
      <c r="AD170" s="25" t="str">
        <f>LEFT(Table116[[#This Row],[Barcode]],7)</f>
        <v>.</v>
      </c>
      <c r="AE170" s="3" t="s">
        <v>413</v>
      </c>
      <c r="AF170" s="103"/>
      <c r="AH170" s="18"/>
    </row>
    <row r="171" spans="27:34" x14ac:dyDescent="0.35">
      <c r="AA171" s="10" t="str">
        <f>LEFT(Table116[[#This Row],[Location]],4)</f>
        <v>B3-2</v>
      </c>
      <c r="AB171" s="10" t="s">
        <v>178</v>
      </c>
      <c r="AC171" s="10" t="str">
        <f>LEFT(Table116[[#This Row],[Pheno]],4)</f>
        <v>BBGM</v>
      </c>
      <c r="AD171" s="3" t="str">
        <f>LEFT(Table116[[#This Row],[Barcode]],7)</f>
        <v>BBGM004</v>
      </c>
      <c r="AE171" s="27" t="s">
        <v>1718</v>
      </c>
      <c r="AF171" s="103">
        <v>5</v>
      </c>
      <c r="AG171">
        <v>1</v>
      </c>
      <c r="AH171" s="18">
        <v>2703</v>
      </c>
    </row>
    <row r="172" spans="27:34" x14ac:dyDescent="0.35">
      <c r="AA172" s="10" t="str">
        <f>LEFT(Table116[[#This Row],[Location]],4)</f>
        <v>B3-2</v>
      </c>
      <c r="AB172" s="10" t="s">
        <v>177</v>
      </c>
      <c r="AC172" s="10" t="str">
        <f>LEFT(Table116[[#This Row],[Pheno]],4)</f>
        <v>BBGM</v>
      </c>
      <c r="AD172" s="3" t="str">
        <f>LEFT(Table116[[#This Row],[Barcode]],7)</f>
        <v>BBGM009</v>
      </c>
      <c r="AE172" s="27" t="s">
        <v>1867</v>
      </c>
      <c r="AF172" s="103">
        <v>37</v>
      </c>
      <c r="AG172">
        <v>1</v>
      </c>
      <c r="AH172" s="18">
        <v>2703</v>
      </c>
    </row>
    <row r="173" spans="27:34" x14ac:dyDescent="0.35">
      <c r="AA173" s="10" t="str">
        <f>LEFT(Table116[[#This Row],[Location]],4)</f>
        <v>B3-2</v>
      </c>
      <c r="AB173" s="10" t="s">
        <v>176</v>
      </c>
      <c r="AC173" s="10" t="str">
        <f>LEFT(Table116[[#This Row],[Pheno]],4)</f>
        <v>.</v>
      </c>
      <c r="AD173" s="3" t="str">
        <f>LEFT(Table116[[#This Row],[Barcode]],7)</f>
        <v>.</v>
      </c>
      <c r="AE173" s="27" t="s">
        <v>413</v>
      </c>
      <c r="AF173" s="103"/>
      <c r="AH173" s="18"/>
    </row>
    <row r="174" spans="27:34" x14ac:dyDescent="0.35">
      <c r="AA174" s="10" t="str">
        <f>LEFT(Table116[[#This Row],[Location]],4)</f>
        <v>B3-2</v>
      </c>
      <c r="AB174" s="10" t="s">
        <v>402</v>
      </c>
      <c r="AC174" s="10" t="str">
        <f>LEFT(Table116[[#This Row],[Pheno]],4)</f>
        <v>.</v>
      </c>
      <c r="AD174" s="25" t="str">
        <f>LEFT(Table116[[#This Row],[Barcode]],7)</f>
        <v>.</v>
      </c>
      <c r="AE174" s="3" t="s">
        <v>413</v>
      </c>
      <c r="AF174" s="103"/>
      <c r="AH174" s="18"/>
    </row>
    <row r="175" spans="27:34" x14ac:dyDescent="0.35">
      <c r="AA175" s="10" t="str">
        <f>LEFT(Table116[[#This Row],[Location]],4)</f>
        <v>B3-3</v>
      </c>
      <c r="AB175" s="10" t="s">
        <v>181</v>
      </c>
      <c r="AC175" s="10" t="str">
        <f>LEFT(Table116[[#This Row],[Pheno]],4)</f>
        <v>BBGM</v>
      </c>
      <c r="AD175" s="3" t="str">
        <f>LEFT(Table116[[#This Row],[Barcode]],7)</f>
        <v>BBGM004</v>
      </c>
      <c r="AE175" s="27" t="s">
        <v>1471</v>
      </c>
      <c r="AF175" s="103">
        <v>18</v>
      </c>
      <c r="AG175">
        <v>1</v>
      </c>
      <c r="AH175" s="18">
        <v>2721</v>
      </c>
    </row>
    <row r="176" spans="27:34" x14ac:dyDescent="0.35">
      <c r="AA176" s="10" t="str">
        <f>LEFT(Table116[[#This Row],[Location]],4)</f>
        <v>B3-3</v>
      </c>
      <c r="AB176" s="10" t="s">
        <v>180</v>
      </c>
      <c r="AC176" s="10" t="str">
        <f>LEFT(Table116[[#This Row],[Pheno]],4)</f>
        <v>HTWV</v>
      </c>
      <c r="AD176" s="3" t="str">
        <f>LEFT(Table116[[#This Row],[Barcode]],7)</f>
        <v>HTWV003</v>
      </c>
      <c r="AE176" s="27" t="s">
        <v>468</v>
      </c>
      <c r="AF176" s="103">
        <v>31</v>
      </c>
      <c r="AG176">
        <v>1</v>
      </c>
      <c r="AH176" s="18">
        <v>2721</v>
      </c>
    </row>
    <row r="177" spans="27:34" x14ac:dyDescent="0.35">
      <c r="AA177" s="10" t="str">
        <f>LEFT(Table116[[#This Row],[Location]],4)</f>
        <v>B3-3</v>
      </c>
      <c r="AB177" s="10" t="s">
        <v>179</v>
      </c>
      <c r="AC177" s="10" t="str">
        <f>LEFT(Table116[[#This Row],[Pheno]],4)</f>
        <v>.</v>
      </c>
      <c r="AD177" s="3" t="str">
        <f>LEFT(Table116[[#This Row],[Barcode]],7)</f>
        <v>.</v>
      </c>
      <c r="AE177" s="27" t="s">
        <v>413</v>
      </c>
      <c r="AF177" s="103"/>
      <c r="AH177" s="18"/>
    </row>
    <row r="178" spans="27:34" x14ac:dyDescent="0.35">
      <c r="AA178" s="10" t="str">
        <f>LEFT(Table116[[#This Row],[Location]],4)</f>
        <v>B3-3</v>
      </c>
      <c r="AB178" s="10" t="s">
        <v>399</v>
      </c>
      <c r="AC178" s="10" t="str">
        <f>LEFT(Table116[[#This Row],[Pheno]],4)</f>
        <v>.</v>
      </c>
      <c r="AD178" s="25" t="str">
        <f>LEFT(Table116[[#This Row],[Barcode]],7)</f>
        <v>.</v>
      </c>
      <c r="AE178" s="3" t="s">
        <v>413</v>
      </c>
      <c r="AF178" s="103"/>
      <c r="AH178" s="18"/>
    </row>
    <row r="179" spans="27:34" x14ac:dyDescent="0.35">
      <c r="AA179" s="10" t="str">
        <f>LEFT(Table116[[#This Row],[Location]],4)</f>
        <v>B3-4</v>
      </c>
      <c r="AB179" s="10" t="s">
        <v>184</v>
      </c>
      <c r="AC179" s="10" t="str">
        <f>LEFT(Table116[[#This Row],[Pheno]],4)</f>
        <v>BBGM</v>
      </c>
      <c r="AD179" s="3" t="str">
        <f>LEFT(Table116[[#This Row],[Barcode]],7)</f>
        <v>BBGM004</v>
      </c>
      <c r="AE179" s="27" t="s">
        <v>1471</v>
      </c>
      <c r="AF179" s="103">
        <v>49</v>
      </c>
      <c r="AG179">
        <v>1</v>
      </c>
      <c r="AH179" s="18">
        <v>2608</v>
      </c>
    </row>
    <row r="180" spans="27:34" x14ac:dyDescent="0.35">
      <c r="AA180" s="10" t="str">
        <f>LEFT(Table116[[#This Row],[Location]],4)</f>
        <v>B3-4</v>
      </c>
      <c r="AB180" s="10" t="s">
        <v>183</v>
      </c>
      <c r="AC180" s="10" t="str">
        <f>LEFT(Table116[[#This Row],[Pheno]],4)</f>
        <v>.</v>
      </c>
      <c r="AD180" s="3" t="str">
        <f>LEFT(Table116[[#This Row],[Barcode]],7)</f>
        <v>.</v>
      </c>
      <c r="AE180" s="27" t="s">
        <v>413</v>
      </c>
      <c r="AF180" s="103"/>
      <c r="AG180">
        <v>1</v>
      </c>
      <c r="AH180" s="18">
        <v>2608</v>
      </c>
    </row>
    <row r="181" spans="27:34" x14ac:dyDescent="0.35">
      <c r="AA181" s="10" t="str">
        <f>LEFT(Table116[[#This Row],[Location]],4)</f>
        <v>B3-4</v>
      </c>
      <c r="AB181" s="10" t="s">
        <v>182</v>
      </c>
      <c r="AC181" s="10" t="str">
        <f>LEFT(Table116[[#This Row],[Pheno]],4)</f>
        <v>.</v>
      </c>
      <c r="AD181" s="3" t="str">
        <f>LEFT(Table116[[#This Row],[Barcode]],7)</f>
        <v>.</v>
      </c>
      <c r="AE181" s="27" t="s">
        <v>413</v>
      </c>
      <c r="AF181" s="103"/>
      <c r="AH181" s="18"/>
    </row>
    <row r="182" spans="27:34" x14ac:dyDescent="0.35">
      <c r="AA182" s="10" t="str">
        <f>LEFT(Table116[[#This Row],[Location]],4)</f>
        <v>B3-4</v>
      </c>
      <c r="AB182" s="10" t="s">
        <v>396</v>
      </c>
      <c r="AC182" s="10" t="str">
        <f>LEFT(Table116[[#This Row],[Pheno]],4)</f>
        <v>.</v>
      </c>
      <c r="AD182" s="25" t="str">
        <f>LEFT(Table116[[#This Row],[Barcode]],7)</f>
        <v>.</v>
      </c>
      <c r="AE182" s="3" t="s">
        <v>413</v>
      </c>
      <c r="AF182" s="103"/>
      <c r="AH182" s="18"/>
    </row>
    <row r="183" spans="27:34" x14ac:dyDescent="0.35">
      <c r="AA183" s="10" t="str">
        <f>LEFT(Table116[[#This Row],[Location]],4)</f>
        <v>B3-5</v>
      </c>
      <c r="AB183" s="10" t="s">
        <v>187</v>
      </c>
      <c r="AC183" s="10" t="str">
        <f>LEFT(Table116[[#This Row],[Pheno]],4)</f>
        <v>BBGM</v>
      </c>
      <c r="AD183" s="3" t="str">
        <f>LEFT(Table116[[#This Row],[Barcode]],7)</f>
        <v>BBGM004</v>
      </c>
      <c r="AE183" s="3" t="s">
        <v>878</v>
      </c>
      <c r="AF183" s="103">
        <v>49</v>
      </c>
      <c r="AG183">
        <v>1</v>
      </c>
      <c r="AH183" s="18">
        <v>2702</v>
      </c>
    </row>
    <row r="184" spans="27:34" x14ac:dyDescent="0.35">
      <c r="AA184" s="10" t="str">
        <f>LEFT(Table116[[#This Row],[Location]],4)</f>
        <v>B3-5</v>
      </c>
      <c r="AB184" s="10" t="s">
        <v>186</v>
      </c>
      <c r="AC184" s="10" t="str">
        <f>LEFT(Table116[[#This Row],[Pheno]],4)</f>
        <v>.</v>
      </c>
      <c r="AD184" s="3" t="str">
        <f>LEFT(Table116[[#This Row],[Barcode]],7)</f>
        <v>.</v>
      </c>
      <c r="AE184" s="3" t="s">
        <v>413</v>
      </c>
      <c r="AF184" s="104"/>
      <c r="AH184" s="18"/>
    </row>
    <row r="185" spans="27:34" x14ac:dyDescent="0.35">
      <c r="AA185" s="10" t="str">
        <f>LEFT(Table116[[#This Row],[Location]],4)</f>
        <v>B3-5</v>
      </c>
      <c r="AB185" s="10" t="s">
        <v>185</v>
      </c>
      <c r="AC185" s="10" t="str">
        <f>LEFT(Table116[[#This Row],[Pheno]],4)</f>
        <v>.</v>
      </c>
      <c r="AD185" s="3" t="str">
        <f>LEFT(Table116[[#This Row],[Barcode]],7)</f>
        <v>.</v>
      </c>
      <c r="AE185" s="3" t="s">
        <v>413</v>
      </c>
      <c r="AF185" s="103"/>
      <c r="AH185" s="18"/>
    </row>
    <row r="186" spans="27:34" x14ac:dyDescent="0.35">
      <c r="AA186" s="10" t="str">
        <f>LEFT(Table116[[#This Row],[Location]],4)</f>
        <v>B3-5</v>
      </c>
      <c r="AB186" s="10" t="s">
        <v>393</v>
      </c>
      <c r="AC186" s="10" t="str">
        <f>LEFT(Table116[[#This Row],[Pheno]],4)</f>
        <v>.</v>
      </c>
      <c r="AD186" s="25" t="str">
        <f>LEFT(Table116[[#This Row],[Barcode]],7)</f>
        <v>.</v>
      </c>
      <c r="AE186" s="3" t="s">
        <v>413</v>
      </c>
      <c r="AF186" s="103"/>
      <c r="AH186" s="18"/>
    </row>
    <row r="187" spans="27:34" x14ac:dyDescent="0.35">
      <c r="AA187" s="10" t="str">
        <f>LEFT(Table116[[#This Row],[Location]],4)</f>
        <v>B3-6</v>
      </c>
      <c r="AB187" s="10" t="s">
        <v>190</v>
      </c>
      <c r="AC187" s="10" t="str">
        <f>LEFT(Table116[[#This Row],[Pheno]],4)</f>
        <v>BBGM</v>
      </c>
      <c r="AD187" s="3" t="str">
        <f>LEFT(Table116[[#This Row],[Barcode]],7)</f>
        <v>BBGM004</v>
      </c>
      <c r="AE187" s="3" t="s">
        <v>878</v>
      </c>
      <c r="AF187" s="103">
        <v>29</v>
      </c>
      <c r="AG187">
        <v>1</v>
      </c>
      <c r="AH187" s="18">
        <v>2729</v>
      </c>
    </row>
    <row r="188" spans="27:34" x14ac:dyDescent="0.35">
      <c r="AA188" s="10" t="str">
        <f>LEFT(Table116[[#This Row],[Location]],4)</f>
        <v>B3-6</v>
      </c>
      <c r="AB188" s="10" t="s">
        <v>189</v>
      </c>
      <c r="AC188" s="10" t="str">
        <f>LEFT(Table116[[#This Row],[Pheno]],4)</f>
        <v>BBGM</v>
      </c>
      <c r="AD188" s="3" t="str">
        <f>LEFT(Table116[[#This Row],[Barcode]],7)</f>
        <v>BBGM007</v>
      </c>
      <c r="AE188" s="3" t="s">
        <v>1717</v>
      </c>
      <c r="AF188" s="103">
        <v>20</v>
      </c>
      <c r="AG188">
        <v>1</v>
      </c>
      <c r="AH188" s="18">
        <v>2729</v>
      </c>
    </row>
    <row r="189" spans="27:34" x14ac:dyDescent="0.35">
      <c r="AA189" s="10" t="str">
        <f>LEFT(Table116[[#This Row],[Location]],4)</f>
        <v>B3-6</v>
      </c>
      <c r="AB189" s="10" t="s">
        <v>188</v>
      </c>
      <c r="AC189" s="10" t="str">
        <f>LEFT(Table116[[#This Row],[Pheno]],4)</f>
        <v>.</v>
      </c>
      <c r="AD189" s="3" t="str">
        <f>LEFT(Table116[[#This Row],[Barcode]],7)</f>
        <v>.</v>
      </c>
      <c r="AE189" s="3" t="s">
        <v>413</v>
      </c>
      <c r="AF189" s="103"/>
      <c r="AH189" s="18"/>
    </row>
    <row r="190" spans="27:34" x14ac:dyDescent="0.35">
      <c r="AA190" s="10" t="str">
        <f>LEFT(Table116[[#This Row],[Location]],4)</f>
        <v>B3-6</v>
      </c>
      <c r="AB190" s="10" t="s">
        <v>390</v>
      </c>
      <c r="AC190" s="10" t="str">
        <f>LEFT(Table116[[#This Row],[Pheno]],4)</f>
        <v>.</v>
      </c>
      <c r="AD190" s="25" t="str">
        <f>LEFT(Table116[[#This Row],[Barcode]],7)</f>
        <v>.</v>
      </c>
      <c r="AE190" s="3" t="s">
        <v>413</v>
      </c>
      <c r="AF190" s="103"/>
      <c r="AH190" s="18"/>
    </row>
    <row r="191" spans="27:34" x14ac:dyDescent="0.35">
      <c r="AA191" s="10" t="str">
        <f>LEFT(Table116[[#This Row],[Location]],4)</f>
        <v>B3-7</v>
      </c>
      <c r="AB191" s="10" t="s">
        <v>193</v>
      </c>
      <c r="AC191" s="10" t="str">
        <f>LEFT(Table116[[#This Row],[Pheno]],4)</f>
        <v>BBGM</v>
      </c>
      <c r="AD191" s="3" t="str">
        <f>LEFT(Table116[[#This Row],[Barcode]],7)</f>
        <v>BBGM007</v>
      </c>
      <c r="AE191" s="3" t="s">
        <v>1868</v>
      </c>
      <c r="AF191" s="103">
        <v>15</v>
      </c>
      <c r="AG191">
        <v>1</v>
      </c>
      <c r="AH191" s="18">
        <v>2737</v>
      </c>
    </row>
    <row r="192" spans="27:34" x14ac:dyDescent="0.35">
      <c r="AA192" s="10" t="str">
        <f>LEFT(Table116[[#This Row],[Location]],4)</f>
        <v>B3-7</v>
      </c>
      <c r="AB192" s="10" t="s">
        <v>192</v>
      </c>
      <c r="AC192" s="10" t="str">
        <f>LEFT(Table116[[#This Row],[Pheno]],4)</f>
        <v>BBGM</v>
      </c>
      <c r="AD192" s="3" t="str">
        <f>LEFT(Table116[[#This Row],[Barcode]],7)</f>
        <v>BBGM007</v>
      </c>
      <c r="AE192" s="3" t="s">
        <v>1869</v>
      </c>
      <c r="AF192" s="103">
        <v>16</v>
      </c>
      <c r="AG192">
        <v>1</v>
      </c>
      <c r="AH192" s="18">
        <v>2737</v>
      </c>
    </row>
    <row r="193" spans="27:34" x14ac:dyDescent="0.35">
      <c r="AA193" s="10" t="str">
        <f>LEFT(Table116[[#This Row],[Location]],4)</f>
        <v>B3-7</v>
      </c>
      <c r="AB193" s="10" t="s">
        <v>191</v>
      </c>
      <c r="AC193" s="10" t="str">
        <f>LEFT(Table116[[#This Row],[Pheno]],4)</f>
        <v>BBGM</v>
      </c>
      <c r="AD193" s="3" t="str">
        <f>LEFT(Table116[[#This Row],[Barcode]],7)</f>
        <v>BBGM007</v>
      </c>
      <c r="AE193" s="3" t="s">
        <v>1870</v>
      </c>
      <c r="AF193" s="103">
        <v>14</v>
      </c>
      <c r="AG193">
        <v>1</v>
      </c>
      <c r="AH193" s="18">
        <v>2737</v>
      </c>
    </row>
    <row r="194" spans="27:34" x14ac:dyDescent="0.35">
      <c r="AA194" s="10" t="str">
        <f>LEFT(Table116[[#This Row],[Location]],4)</f>
        <v>B3-7</v>
      </c>
      <c r="AB194" s="10" t="s">
        <v>387</v>
      </c>
      <c r="AC194" s="10" t="str">
        <f>LEFT(Table116[[#This Row],[Pheno]],4)</f>
        <v>.</v>
      </c>
      <c r="AD194" s="25" t="str">
        <f>LEFT(Table116[[#This Row],[Barcode]],7)</f>
        <v>.</v>
      </c>
      <c r="AE194" s="3" t="s">
        <v>413</v>
      </c>
      <c r="AF194" s="103"/>
      <c r="AH194" s="18"/>
    </row>
    <row r="195" spans="27:34" x14ac:dyDescent="0.35">
      <c r="AA195" s="10" t="str">
        <f>LEFT(Table116[[#This Row],[Location]],4)</f>
        <v>C1-1</v>
      </c>
      <c r="AB195" s="10" t="s">
        <v>68</v>
      </c>
      <c r="AC195" s="10" t="str">
        <f>LEFT(Table116[[#This Row],[Pheno]],4)</f>
        <v>TAHL</v>
      </c>
      <c r="AD195" s="3" t="str">
        <f>LEFT(Table116[[#This Row],[Barcode]],7)</f>
        <v>TAHL001</v>
      </c>
      <c r="AE195" s="3" t="s">
        <v>500</v>
      </c>
      <c r="AF195" s="103">
        <v>49</v>
      </c>
      <c r="AG195">
        <v>1</v>
      </c>
      <c r="AH195" s="18">
        <v>2668</v>
      </c>
    </row>
    <row r="196" spans="27:34" x14ac:dyDescent="0.35">
      <c r="AA196" s="10" t="str">
        <f>LEFT(Table116[[#This Row],[Location]],4)</f>
        <v>C1-1</v>
      </c>
      <c r="AB196" s="10" t="s">
        <v>69</v>
      </c>
      <c r="AC196" s="10" t="str">
        <f>LEFT(Table116[[#This Row],[Pheno]],4)</f>
        <v>.</v>
      </c>
      <c r="AD196" s="3" t="str">
        <f>LEFT(Table116[[#This Row],[Barcode]],7)</f>
        <v>.</v>
      </c>
      <c r="AE196" s="3" t="s">
        <v>413</v>
      </c>
      <c r="AF196" s="103"/>
      <c r="AH196" s="18"/>
    </row>
    <row r="197" spans="27:34" x14ac:dyDescent="0.35">
      <c r="AA197" s="10" t="str">
        <f>LEFT(Table116[[#This Row],[Location]],4)</f>
        <v>C1-1</v>
      </c>
      <c r="AB197" s="10" t="s">
        <v>70</v>
      </c>
      <c r="AC197" s="10" t="str">
        <f>LEFT(Table116[[#This Row],[Pheno]],4)</f>
        <v>.</v>
      </c>
      <c r="AD197" s="3" t="str">
        <f>LEFT(Table116[[#This Row],[Barcode]],7)</f>
        <v>.</v>
      </c>
      <c r="AE197" s="3" t="s">
        <v>413</v>
      </c>
      <c r="AF197" s="103"/>
      <c r="AH197" s="18"/>
    </row>
    <row r="198" spans="27:34" x14ac:dyDescent="0.35">
      <c r="AA198" s="10" t="str">
        <f>LEFT(Table116[[#This Row],[Location]],4)</f>
        <v>C1-1</v>
      </c>
      <c r="AB198" s="10" t="s">
        <v>362</v>
      </c>
      <c r="AC198" s="10" t="str">
        <f>LEFT(Table116[[#This Row],[Pheno]],4)</f>
        <v>.</v>
      </c>
      <c r="AD198" s="25" t="str">
        <f>LEFT(Table116[[#This Row],[Barcode]],7)</f>
        <v>.</v>
      </c>
      <c r="AE198" s="3" t="s">
        <v>413</v>
      </c>
      <c r="AF198" s="103"/>
      <c r="AH198" s="18"/>
    </row>
    <row r="199" spans="27:34" x14ac:dyDescent="0.35">
      <c r="AA199" s="10" t="str">
        <f>LEFT(Table116[[#This Row],[Location]],4)</f>
        <v>C1-2</v>
      </c>
      <c r="AB199" s="10" t="s">
        <v>71</v>
      </c>
      <c r="AC199" s="10" t="str">
        <f>LEFT(Table116[[#This Row],[Pheno]],4)</f>
        <v>LDOS</v>
      </c>
      <c r="AD199" s="3" t="str">
        <f>LEFT(Table116[[#This Row],[Barcode]],7)</f>
        <v>LDOS040</v>
      </c>
      <c r="AE199" s="3" t="s">
        <v>1279</v>
      </c>
      <c r="AF199" s="103">
        <v>35</v>
      </c>
      <c r="AG199">
        <v>1</v>
      </c>
      <c r="AH199" s="18">
        <v>2707</v>
      </c>
    </row>
    <row r="200" spans="27:34" x14ac:dyDescent="0.35">
      <c r="AA200" s="10" t="str">
        <f>LEFT(Table116[[#This Row],[Location]],4)</f>
        <v>C1-2</v>
      </c>
      <c r="AB200" s="10" t="s">
        <v>72</v>
      </c>
      <c r="AC200" s="10" t="str">
        <f>LEFT(Table116[[#This Row],[Pheno]],4)</f>
        <v>STR8</v>
      </c>
      <c r="AD200" s="3" t="str">
        <f>LEFT(Table116[[#This Row],[Barcode]],7)</f>
        <v>STR8017</v>
      </c>
      <c r="AE200" s="3" t="s">
        <v>1871</v>
      </c>
      <c r="AF200" s="103">
        <v>12</v>
      </c>
      <c r="AG200">
        <v>1</v>
      </c>
      <c r="AH200" s="18">
        <v>2707</v>
      </c>
    </row>
    <row r="201" spans="27:34" x14ac:dyDescent="0.35">
      <c r="AA201" s="10" t="str">
        <f>LEFT(Table116[[#This Row],[Location]],4)</f>
        <v>C1-2</v>
      </c>
      <c r="AB201" s="10" t="s">
        <v>73</v>
      </c>
      <c r="AC201" s="10" t="str">
        <f>LEFT(Table116[[#This Row],[Pheno]],4)</f>
        <v>.</v>
      </c>
      <c r="AD201" s="3" t="str">
        <f>LEFT(Table116[[#This Row],[Barcode]],7)</f>
        <v>.</v>
      </c>
      <c r="AE201" s="3" t="s">
        <v>413</v>
      </c>
      <c r="AF201" s="103"/>
      <c r="AH201" s="18"/>
    </row>
    <row r="202" spans="27:34" x14ac:dyDescent="0.35">
      <c r="AA202" s="10" t="str">
        <f>LEFT(Table116[[#This Row],[Location]],4)</f>
        <v>C1-2</v>
      </c>
      <c r="AB202" s="10" t="s">
        <v>359</v>
      </c>
      <c r="AC202" s="10" t="str">
        <f>LEFT(Table116[[#This Row],[Pheno]],4)</f>
        <v>.</v>
      </c>
      <c r="AD202" s="25" t="str">
        <f>LEFT(Table116[[#This Row],[Barcode]],7)</f>
        <v>.</v>
      </c>
      <c r="AE202" s="3" t="s">
        <v>413</v>
      </c>
      <c r="AF202" s="103"/>
      <c r="AH202" s="18"/>
    </row>
    <row r="203" spans="27:34" x14ac:dyDescent="0.35">
      <c r="AA203" s="10" t="str">
        <f>LEFT(Table116[[#This Row],[Location]],4)</f>
        <v>C1-3</v>
      </c>
      <c r="AB203" s="10" t="s">
        <v>74</v>
      </c>
      <c r="AC203" s="10" t="str">
        <f>LEFT(Table116[[#This Row],[Pheno]],4)</f>
        <v>POLO</v>
      </c>
      <c r="AD203" s="3" t="str">
        <f>LEFT(Table116[[#This Row],[Barcode]],7)</f>
        <v>POLO046</v>
      </c>
      <c r="AE203" s="3" t="s">
        <v>868</v>
      </c>
      <c r="AF203" s="104">
        <v>49</v>
      </c>
      <c r="AG203">
        <v>1</v>
      </c>
      <c r="AH203" s="18">
        <v>2674</v>
      </c>
    </row>
    <row r="204" spans="27:34" x14ac:dyDescent="0.35">
      <c r="AA204" s="10" t="str">
        <f>LEFT(Table116[[#This Row],[Location]],4)</f>
        <v>C1-3</v>
      </c>
      <c r="AB204" s="10" t="s">
        <v>75</v>
      </c>
      <c r="AC204" s="10" t="str">
        <f>LEFT(Table116[[#This Row],[Pheno]],4)</f>
        <v>.</v>
      </c>
      <c r="AD204" s="3" t="str">
        <f>LEFT(Table116[[#This Row],[Barcode]],7)</f>
        <v>.</v>
      </c>
      <c r="AE204" s="3" t="s">
        <v>413</v>
      </c>
      <c r="AF204" s="103"/>
      <c r="AH204" s="18"/>
    </row>
    <row r="205" spans="27:34" x14ac:dyDescent="0.35">
      <c r="AA205" s="10" t="str">
        <f>LEFT(Table116[[#This Row],[Location]],4)</f>
        <v>C1-3</v>
      </c>
      <c r="AB205" s="10" t="s">
        <v>76</v>
      </c>
      <c r="AC205" s="10" t="str">
        <f>LEFT(Table116[[#This Row],[Pheno]],4)</f>
        <v>.</v>
      </c>
      <c r="AD205" s="3" t="str">
        <f>LEFT(Table116[[#This Row],[Barcode]],7)</f>
        <v>.</v>
      </c>
      <c r="AE205" s="3" t="s">
        <v>413</v>
      </c>
      <c r="AF205" s="103"/>
      <c r="AH205" s="18"/>
    </row>
    <row r="206" spans="27:34" x14ac:dyDescent="0.35">
      <c r="AA206" s="10" t="str">
        <f>LEFT(Table116[[#This Row],[Location]],4)</f>
        <v>C1-3</v>
      </c>
      <c r="AB206" s="10" t="s">
        <v>356</v>
      </c>
      <c r="AC206" s="10" t="str">
        <f>LEFT(Table116[[#This Row],[Pheno]],4)</f>
        <v>.</v>
      </c>
      <c r="AD206" s="25" t="str">
        <f>LEFT(Table116[[#This Row],[Barcode]],7)</f>
        <v>.</v>
      </c>
      <c r="AE206" s="3" t="s">
        <v>413</v>
      </c>
      <c r="AF206" s="103"/>
      <c r="AH206" s="18"/>
    </row>
    <row r="207" spans="27:34" x14ac:dyDescent="0.35">
      <c r="AA207" s="10" t="str">
        <f>LEFT(Table116[[#This Row],[Location]],4)</f>
        <v>C1-4</v>
      </c>
      <c r="AB207" s="10" t="s">
        <v>77</v>
      </c>
      <c r="AC207" s="10" t="str">
        <f>LEFT(Table116[[#This Row],[Pheno]],4)</f>
        <v>STRC</v>
      </c>
      <c r="AD207" s="3" t="str">
        <f>LEFT(Table116[[#This Row],[Barcode]],7)</f>
        <v>STRC018</v>
      </c>
      <c r="AE207" s="3" t="s">
        <v>1872</v>
      </c>
      <c r="AF207" s="103">
        <v>4</v>
      </c>
      <c r="AG207">
        <v>1</v>
      </c>
      <c r="AH207" s="18">
        <v>2684</v>
      </c>
    </row>
    <row r="208" spans="27:34" x14ac:dyDescent="0.35">
      <c r="AA208" s="10" t="str">
        <f>LEFT(Table116[[#This Row],[Location]],4)</f>
        <v>C1-4</v>
      </c>
      <c r="AB208" s="10" t="s">
        <v>78</v>
      </c>
      <c r="AC208" s="10" t="str">
        <f>LEFT(Table116[[#This Row],[Pheno]],4)</f>
        <v>POLO</v>
      </c>
      <c r="AD208" s="3" t="str">
        <f>LEFT(Table116[[#This Row],[Barcode]],7)</f>
        <v>POLO046</v>
      </c>
      <c r="AE208" s="3" t="s">
        <v>882</v>
      </c>
      <c r="AF208" s="103">
        <v>42</v>
      </c>
      <c r="AG208">
        <v>1</v>
      </c>
      <c r="AH208" s="18">
        <v>2684</v>
      </c>
    </row>
    <row r="209" spans="27:34" x14ac:dyDescent="0.35">
      <c r="AA209" s="10" t="str">
        <f>LEFT(Table116[[#This Row],[Location]],4)</f>
        <v>C1-4</v>
      </c>
      <c r="AB209" s="10" t="s">
        <v>79</v>
      </c>
      <c r="AC209" s="10" t="str">
        <f>LEFT(Table116[[#This Row],[Pheno]],4)</f>
        <v>.</v>
      </c>
      <c r="AD209" s="3" t="str">
        <f>LEFT(Table116[[#This Row],[Barcode]],7)</f>
        <v>.</v>
      </c>
      <c r="AE209" s="3" t="s">
        <v>413</v>
      </c>
      <c r="AF209" s="103"/>
      <c r="AH209" s="18"/>
    </row>
    <row r="210" spans="27:34" x14ac:dyDescent="0.35">
      <c r="AA210" s="10" t="str">
        <f>LEFT(Table116[[#This Row],[Location]],4)</f>
        <v>C1-4</v>
      </c>
      <c r="AB210" s="10" t="s">
        <v>353</v>
      </c>
      <c r="AC210" s="10" t="str">
        <f>LEFT(Table116[[#This Row],[Pheno]],4)</f>
        <v>.</v>
      </c>
      <c r="AD210" s="25" t="str">
        <f>LEFT(Table116[[#This Row],[Barcode]],7)</f>
        <v>.</v>
      </c>
      <c r="AE210" s="3" t="s">
        <v>413</v>
      </c>
      <c r="AF210" s="103"/>
      <c r="AH210" s="18"/>
    </row>
    <row r="211" spans="27:34" x14ac:dyDescent="0.35">
      <c r="AA211" s="10" t="str">
        <f>LEFT(Table116[[#This Row],[Location]],4)</f>
        <v>C1-5</v>
      </c>
      <c r="AB211" s="10" t="s">
        <v>80</v>
      </c>
      <c r="AC211" s="10" t="str">
        <f>LEFT(Table116[[#This Row],[Pheno]],4)</f>
        <v>POLO</v>
      </c>
      <c r="AD211" s="3" t="str">
        <f>LEFT(Table116[[#This Row],[Barcode]],7)</f>
        <v>POLO046</v>
      </c>
      <c r="AE211" s="3" t="s">
        <v>839</v>
      </c>
      <c r="AF211" s="104">
        <v>3</v>
      </c>
      <c r="AG211">
        <v>1</v>
      </c>
      <c r="AH211" s="18">
        <v>2710</v>
      </c>
    </row>
    <row r="212" spans="27:34" x14ac:dyDescent="0.35">
      <c r="AA212" s="10" t="str">
        <f>LEFT(Table116[[#This Row],[Location]],4)</f>
        <v>C1-5</v>
      </c>
      <c r="AB212" s="10" t="s">
        <v>81</v>
      </c>
      <c r="AC212" s="10" t="str">
        <f>LEFT(Table116[[#This Row],[Pheno]],4)</f>
        <v>POLO</v>
      </c>
      <c r="AD212" s="3" t="str">
        <f>LEFT(Table116[[#This Row],[Barcode]],7)</f>
        <v>POLO046</v>
      </c>
      <c r="AE212" s="3" t="s">
        <v>882</v>
      </c>
      <c r="AF212" s="103">
        <v>46</v>
      </c>
      <c r="AG212">
        <v>1</v>
      </c>
      <c r="AH212" s="18">
        <v>2710</v>
      </c>
    </row>
    <row r="213" spans="27:34" x14ac:dyDescent="0.35">
      <c r="AA213" s="10" t="str">
        <f>LEFT(Table116[[#This Row],[Location]],4)</f>
        <v>C1-5</v>
      </c>
      <c r="AB213" s="10" t="s">
        <v>82</v>
      </c>
      <c r="AC213" s="10" t="str">
        <f>LEFT(Table116[[#This Row],[Pheno]],4)</f>
        <v>.</v>
      </c>
      <c r="AD213" s="3" t="str">
        <f>LEFT(Table116[[#This Row],[Barcode]],7)</f>
        <v>.</v>
      </c>
      <c r="AE213" s="3" t="s">
        <v>413</v>
      </c>
      <c r="AF213" s="103"/>
      <c r="AH213" s="18"/>
    </row>
    <row r="214" spans="27:34" x14ac:dyDescent="0.35">
      <c r="AA214" s="10" t="str">
        <f>LEFT(Table116[[#This Row],[Location]],4)</f>
        <v>C1-5</v>
      </c>
      <c r="AB214" s="10" t="s">
        <v>350</v>
      </c>
      <c r="AC214" s="10" t="str">
        <f>LEFT(Table116[[#This Row],[Pheno]],4)</f>
        <v>.</v>
      </c>
      <c r="AD214" s="25" t="str">
        <f>LEFT(Table116[[#This Row],[Barcode]],7)</f>
        <v>.</v>
      </c>
      <c r="AE214" s="3" t="s">
        <v>413</v>
      </c>
      <c r="AF214" s="103"/>
      <c r="AH214" s="18"/>
    </row>
    <row r="215" spans="27:34" x14ac:dyDescent="0.35">
      <c r="AA215" s="10" t="str">
        <f>LEFT(Table116[[#This Row],[Location]],4)</f>
        <v>C1-6</v>
      </c>
      <c r="AB215" s="10" t="s">
        <v>83</v>
      </c>
      <c r="AC215" s="10" t="str">
        <f>LEFT(Table116[[#This Row],[Pheno]],4)</f>
        <v>OROB</v>
      </c>
      <c r="AD215" s="3" t="str">
        <f>LEFT(Table116[[#This Row],[Barcode]],7)</f>
        <v>OROB054</v>
      </c>
      <c r="AE215" s="3" t="s">
        <v>912</v>
      </c>
      <c r="AF215" s="103">
        <v>28</v>
      </c>
      <c r="AG215">
        <v>1</v>
      </c>
      <c r="AH215" s="18">
        <v>2668</v>
      </c>
    </row>
    <row r="216" spans="27:34" x14ac:dyDescent="0.35">
      <c r="AA216" s="10" t="str">
        <f>LEFT(Table116[[#This Row],[Location]],4)</f>
        <v>C1-6</v>
      </c>
      <c r="AB216" s="10" t="s">
        <v>84</v>
      </c>
      <c r="AC216" s="10" t="str">
        <f>LEFT(Table116[[#This Row],[Pheno]],4)</f>
        <v>OROB</v>
      </c>
      <c r="AD216" s="3" t="str">
        <f>LEFT(Table116[[#This Row],[Barcode]],7)</f>
        <v>OROB028</v>
      </c>
      <c r="AE216" s="3" t="s">
        <v>1873</v>
      </c>
      <c r="AF216" s="103">
        <v>16</v>
      </c>
      <c r="AG216">
        <v>1</v>
      </c>
      <c r="AH216" s="18">
        <v>2668</v>
      </c>
    </row>
    <row r="217" spans="27:34" x14ac:dyDescent="0.35">
      <c r="AA217" s="10" t="str">
        <f>LEFT(Table116[[#This Row],[Location]],4)</f>
        <v>C1-6</v>
      </c>
      <c r="AB217" s="10" t="s">
        <v>85</v>
      </c>
      <c r="AC217" s="10" t="str">
        <f>LEFT(Table116[[#This Row],[Pheno]],4)</f>
        <v>OROB</v>
      </c>
      <c r="AD217" s="3" t="str">
        <f>LEFT(Table116[[#This Row],[Barcode]],7)</f>
        <v>OROB028</v>
      </c>
      <c r="AE217" s="3" t="s">
        <v>1866</v>
      </c>
      <c r="AF217" s="103">
        <v>5</v>
      </c>
      <c r="AG217">
        <v>1</v>
      </c>
      <c r="AH217" s="18">
        <v>2668</v>
      </c>
    </row>
    <row r="218" spans="27:34" x14ac:dyDescent="0.35">
      <c r="AA218" s="10" t="str">
        <f>LEFT(Table116[[#This Row],[Location]],4)</f>
        <v>C1-6</v>
      </c>
      <c r="AB218" s="10" t="s">
        <v>347</v>
      </c>
      <c r="AC218" s="10" t="str">
        <f>LEFT(Table116[[#This Row],[Pheno]],4)</f>
        <v>.</v>
      </c>
      <c r="AD218" s="25" t="str">
        <f>LEFT(Table116[[#This Row],[Barcode]],7)</f>
        <v>.</v>
      </c>
      <c r="AE218" s="3" t="s">
        <v>413</v>
      </c>
      <c r="AF218" s="103"/>
      <c r="AG218">
        <v>1</v>
      </c>
      <c r="AH218" s="18">
        <v>2668</v>
      </c>
    </row>
    <row r="219" spans="27:34" x14ac:dyDescent="0.35">
      <c r="AA219" s="10" t="str">
        <f>LEFT(Table116[[#This Row],[Location]],4)</f>
        <v>C1-7</v>
      </c>
      <c r="AB219" s="10" t="s">
        <v>86</v>
      </c>
      <c r="AC219" s="10" t="str">
        <f>LEFT(Table116[[#This Row],[Pheno]],4)</f>
        <v>SECF</v>
      </c>
      <c r="AD219" s="3" t="str">
        <f>LEFT(Table116[[#This Row],[Barcode]],7)</f>
        <v>SECF017</v>
      </c>
      <c r="AE219" s="3" t="s">
        <v>905</v>
      </c>
      <c r="AF219" s="103">
        <v>10</v>
      </c>
      <c r="AG219">
        <v>1</v>
      </c>
      <c r="AH219" s="18">
        <v>2686</v>
      </c>
    </row>
    <row r="220" spans="27:34" x14ac:dyDescent="0.35">
      <c r="AA220" s="10" t="str">
        <f>LEFT(Table116[[#This Row],[Location]],4)</f>
        <v>C1-7</v>
      </c>
      <c r="AB220" s="10" t="s">
        <v>87</v>
      </c>
      <c r="AC220" s="10" t="str">
        <f>LEFT(Table116[[#This Row],[Pheno]],4)</f>
        <v>BMKO</v>
      </c>
      <c r="AD220" s="3" t="str">
        <f>LEFT(Table116[[#This Row],[Barcode]],7)</f>
        <v>BMKO011</v>
      </c>
      <c r="AE220" s="3" t="s">
        <v>1874</v>
      </c>
      <c r="AF220" s="103">
        <v>12</v>
      </c>
      <c r="AG220">
        <v>1</v>
      </c>
      <c r="AH220" s="18">
        <v>2686</v>
      </c>
    </row>
    <row r="221" spans="27:34" x14ac:dyDescent="0.35">
      <c r="AA221" s="10" t="str">
        <f>LEFT(Table116[[#This Row],[Location]],4)</f>
        <v>C1-7</v>
      </c>
      <c r="AB221" s="10" t="s">
        <v>88</v>
      </c>
      <c r="AC221" s="10" t="str">
        <f>LEFT(Table116[[#This Row],[Pheno]],4)</f>
        <v>BMKO</v>
      </c>
      <c r="AD221" s="3" t="str">
        <f>LEFT(Table116[[#This Row],[Barcode]],7)</f>
        <v>BMKO011</v>
      </c>
      <c r="AE221" s="3" t="s">
        <v>1875</v>
      </c>
      <c r="AF221" s="103">
        <v>12</v>
      </c>
      <c r="AG221">
        <v>1</v>
      </c>
      <c r="AH221" s="18">
        <v>2686</v>
      </c>
    </row>
    <row r="222" spans="27:34" x14ac:dyDescent="0.35">
      <c r="AA222" s="10" t="str">
        <f>LEFT(Table116[[#This Row],[Location]],4)</f>
        <v>C1-7</v>
      </c>
      <c r="AB222" s="10" t="s">
        <v>344</v>
      </c>
      <c r="AC222" s="10" t="str">
        <f>LEFT(Table116[[#This Row],[Pheno]],4)</f>
        <v>BMKO</v>
      </c>
      <c r="AD222" s="25" t="str">
        <f>LEFT(Table116[[#This Row],[Barcode]],7)</f>
        <v>BMKO011</v>
      </c>
      <c r="AE222" s="3" t="s">
        <v>1876</v>
      </c>
      <c r="AF222" s="103">
        <v>13</v>
      </c>
      <c r="AG222">
        <v>1</v>
      </c>
      <c r="AH222" s="18">
        <v>2686</v>
      </c>
    </row>
    <row r="223" spans="27:34" x14ac:dyDescent="0.35">
      <c r="AA223" s="10" t="str">
        <f>LEFT(Table116[[#This Row],[Location]],4)</f>
        <v>C2-1</v>
      </c>
      <c r="AB223" s="10" t="s">
        <v>89</v>
      </c>
      <c r="AC223" s="10" t="str">
        <f>LEFT(Table116[[#This Row],[Pheno]],4)</f>
        <v>.</v>
      </c>
      <c r="AD223" s="3" t="str">
        <f>LEFT(Table116[[#This Row],[Barcode]],7)</f>
        <v>.</v>
      </c>
      <c r="AE223" s="3" t="s">
        <v>413</v>
      </c>
      <c r="AF223" s="103"/>
      <c r="AH223" s="18"/>
    </row>
    <row r="224" spans="27:34" x14ac:dyDescent="0.35">
      <c r="AA224" s="10" t="str">
        <f>LEFT(Table116[[#This Row],[Location]],4)</f>
        <v>C2-1</v>
      </c>
      <c r="AB224" s="10" t="s">
        <v>90</v>
      </c>
      <c r="AC224" s="10" t="str">
        <f>LEFT(Table116[[#This Row],[Pheno]],4)</f>
        <v>.</v>
      </c>
      <c r="AD224" s="3" t="str">
        <f>LEFT(Table116[[#This Row],[Barcode]],7)</f>
        <v>.</v>
      </c>
      <c r="AE224" s="3" t="s">
        <v>413</v>
      </c>
      <c r="AF224" s="103"/>
      <c r="AH224" s="18"/>
    </row>
    <row r="225" spans="27:34" x14ac:dyDescent="0.35">
      <c r="AA225" s="10" t="str">
        <f>LEFT(Table116[[#This Row],[Location]],4)</f>
        <v>C2-1</v>
      </c>
      <c r="AB225" s="10" t="s">
        <v>91</v>
      </c>
      <c r="AC225" s="10" t="str">
        <f>LEFT(Table116[[#This Row],[Pheno]],4)</f>
        <v>.</v>
      </c>
      <c r="AD225" s="3" t="str">
        <f>LEFT(Table116[[#This Row],[Barcode]],7)</f>
        <v>.</v>
      </c>
      <c r="AE225" s="3" t="s">
        <v>413</v>
      </c>
      <c r="AF225" s="103"/>
      <c r="AH225" s="18"/>
    </row>
    <row r="226" spans="27:34" x14ac:dyDescent="0.35">
      <c r="AA226" s="10" t="str">
        <f>LEFT(Table116[[#This Row],[Location]],4)</f>
        <v>C2-2</v>
      </c>
      <c r="AB226" s="10" t="s">
        <v>92</v>
      </c>
      <c r="AC226" s="10" t="str">
        <f>LEFT(Table116[[#This Row],[Pheno]],4)</f>
        <v>.</v>
      </c>
      <c r="AD226" s="3" t="str">
        <f>LEFT(Table116[[#This Row],[Barcode]],7)</f>
        <v>.</v>
      </c>
      <c r="AE226" s="3" t="s">
        <v>413</v>
      </c>
      <c r="AF226" s="103"/>
      <c r="AH226" s="18"/>
    </row>
    <row r="227" spans="27:34" x14ac:dyDescent="0.35">
      <c r="AA227" s="10" t="str">
        <f>LEFT(Table116[[#This Row],[Location]],4)</f>
        <v>C2-2</v>
      </c>
      <c r="AB227" s="10" t="s">
        <v>93</v>
      </c>
      <c r="AC227" s="10" t="str">
        <f>LEFT(Table116[[#This Row],[Pheno]],4)</f>
        <v>.</v>
      </c>
      <c r="AD227" s="3" t="str">
        <f>LEFT(Table116[[#This Row],[Barcode]],7)</f>
        <v>.</v>
      </c>
      <c r="AE227" s="3" t="s">
        <v>413</v>
      </c>
      <c r="AF227" s="103"/>
      <c r="AH227" s="18"/>
    </row>
    <row r="228" spans="27:34" x14ac:dyDescent="0.35">
      <c r="AA228" s="10" t="str">
        <f>LEFT(Table116[[#This Row],[Location]],4)</f>
        <v>C2-2</v>
      </c>
      <c r="AB228" s="10" t="s">
        <v>94</v>
      </c>
      <c r="AC228" s="10" t="str">
        <f>LEFT(Table116[[#This Row],[Pheno]],4)</f>
        <v>.</v>
      </c>
      <c r="AD228" s="3" t="str">
        <f>LEFT(Table116[[#This Row],[Barcode]],7)</f>
        <v>.</v>
      </c>
      <c r="AE228" s="3" t="s">
        <v>413</v>
      </c>
      <c r="AF228" s="103"/>
      <c r="AH228" s="18"/>
    </row>
    <row r="229" spans="27:34" x14ac:dyDescent="0.35">
      <c r="AA229" s="10" t="str">
        <f>LEFT(Table116[[#This Row],[Location]],4)</f>
        <v>C2-2</v>
      </c>
      <c r="AB229" s="10" t="s">
        <v>380</v>
      </c>
      <c r="AC229" s="10" t="str">
        <f>LEFT(Table116[[#This Row],[Pheno]],4)</f>
        <v>.</v>
      </c>
      <c r="AD229" s="25" t="str">
        <f>LEFT(Table116[[#This Row],[Barcode]],7)</f>
        <v>.</v>
      </c>
      <c r="AE229" s="3" t="s">
        <v>413</v>
      </c>
      <c r="AF229" s="103"/>
      <c r="AH229" s="18"/>
    </row>
    <row r="230" spans="27:34" x14ac:dyDescent="0.35">
      <c r="AA230" s="41" t="str">
        <f>LEFT(Table116[[#This Row],[Location]],4)</f>
        <v>C2-2</v>
      </c>
      <c r="AB230" s="41" t="s">
        <v>877</v>
      </c>
      <c r="AC230" s="41" t="str">
        <f>LEFT(Table116[[#This Row],[Pheno]],4)</f>
        <v>.</v>
      </c>
      <c r="AD230" s="42" t="str">
        <f>LEFT(Table116[[#This Row],[Barcode]],7)</f>
        <v>.</v>
      </c>
      <c r="AE230" s="3" t="s">
        <v>413</v>
      </c>
      <c r="AF230" s="104"/>
      <c r="AH230" s="18"/>
    </row>
    <row r="231" spans="27:34" x14ac:dyDescent="0.35">
      <c r="AA231" s="10" t="str">
        <f>LEFT(Table116[[#This Row],[Location]],4)</f>
        <v>C2-3</v>
      </c>
      <c r="AB231" s="10" t="s">
        <v>95</v>
      </c>
      <c r="AC231" s="10" t="str">
        <f>LEFT(Table116[[#This Row],[Pheno]],4)</f>
        <v>.</v>
      </c>
      <c r="AD231" s="3" t="str">
        <f>LEFT(Table116[[#This Row],[Barcode]],7)</f>
        <v>.</v>
      </c>
      <c r="AE231" s="3" t="s">
        <v>413</v>
      </c>
      <c r="AF231" s="104"/>
      <c r="AH231" s="18"/>
    </row>
    <row r="232" spans="27:34" x14ac:dyDescent="0.35">
      <c r="AA232" s="10" t="str">
        <f>LEFT(Table116[[#This Row],[Location]],4)</f>
        <v>C2-3</v>
      </c>
      <c r="AB232" s="10" t="s">
        <v>96</v>
      </c>
      <c r="AC232" s="10" t="str">
        <f>LEFT(Table116[[#This Row],[Pheno]],4)</f>
        <v>.</v>
      </c>
      <c r="AD232" s="3" t="str">
        <f>LEFT(Table116[[#This Row],[Barcode]],7)</f>
        <v>.</v>
      </c>
      <c r="AE232" s="3" t="s">
        <v>413</v>
      </c>
      <c r="AF232" s="104"/>
      <c r="AH232" s="18"/>
    </row>
    <row r="233" spans="27:34" x14ac:dyDescent="0.35">
      <c r="AA233" s="10" t="str">
        <f>LEFT(Table116[[#This Row],[Location]],4)</f>
        <v>C2-3</v>
      </c>
      <c r="AB233" s="10" t="s">
        <v>97</v>
      </c>
      <c r="AC233" s="10" t="str">
        <f>LEFT(Table116[[#This Row],[Pheno]],4)</f>
        <v>.</v>
      </c>
      <c r="AD233" s="3" t="str">
        <f>LEFT(Table116[[#This Row],[Barcode]],7)</f>
        <v>.</v>
      </c>
      <c r="AE233" s="3" t="s">
        <v>413</v>
      </c>
      <c r="AF233" s="103"/>
      <c r="AH233" s="18"/>
    </row>
    <row r="234" spans="27:34" x14ac:dyDescent="0.35">
      <c r="AA234" s="10" t="str">
        <f>LEFT(Table116[[#This Row],[Location]],4)</f>
        <v>C2-3</v>
      </c>
      <c r="AB234" s="10" t="s">
        <v>377</v>
      </c>
      <c r="AC234" s="10" t="str">
        <f>LEFT(Table116[[#This Row],[Pheno]],4)</f>
        <v>.</v>
      </c>
      <c r="AD234" s="25" t="str">
        <f>LEFT(Table116[[#This Row],[Barcode]],7)</f>
        <v>.</v>
      </c>
      <c r="AE234" s="3" t="s">
        <v>413</v>
      </c>
      <c r="AF234" s="103"/>
      <c r="AH234" s="18"/>
    </row>
    <row r="235" spans="27:34" x14ac:dyDescent="0.35">
      <c r="AA235" s="10" t="str">
        <f>LEFT(Table116[[#This Row],[Location]],4)</f>
        <v>C2-4</v>
      </c>
      <c r="AB235" s="10" t="s">
        <v>98</v>
      </c>
      <c r="AC235" s="10" t="str">
        <f>LEFT(Table116[[#This Row],[Pheno]],4)</f>
        <v>.</v>
      </c>
      <c r="AD235" s="3" t="str">
        <f>LEFT(Table116[[#This Row],[Barcode]],7)</f>
        <v>.</v>
      </c>
      <c r="AE235" s="3" t="s">
        <v>413</v>
      </c>
      <c r="AF235" s="104"/>
      <c r="AH235" s="18"/>
    </row>
    <row r="236" spans="27:34" x14ac:dyDescent="0.35">
      <c r="AA236" s="10" t="str">
        <f>LEFT(Table116[[#This Row],[Location]],4)</f>
        <v>C2-4</v>
      </c>
      <c r="AB236" s="10" t="s">
        <v>99</v>
      </c>
      <c r="AC236" s="10" t="str">
        <f>LEFT(Table116[[#This Row],[Pheno]],4)</f>
        <v>.</v>
      </c>
      <c r="AD236" s="3" t="str">
        <f>LEFT(Table116[[#This Row],[Barcode]],7)</f>
        <v>.</v>
      </c>
      <c r="AE236" s="3" t="s">
        <v>413</v>
      </c>
      <c r="AF236" s="104"/>
      <c r="AH236" s="18"/>
    </row>
    <row r="237" spans="27:34" x14ac:dyDescent="0.35">
      <c r="AA237" s="10" t="str">
        <f>LEFT(Table116[[#This Row],[Location]],4)</f>
        <v>C2-4</v>
      </c>
      <c r="AB237" s="10" t="s">
        <v>100</v>
      </c>
      <c r="AC237" s="10" t="str">
        <f>LEFT(Table116[[#This Row],[Pheno]],4)</f>
        <v>.</v>
      </c>
      <c r="AD237" s="3" t="str">
        <f>LEFT(Table116[[#This Row],[Barcode]],7)</f>
        <v>.</v>
      </c>
      <c r="AE237" s="3" t="s">
        <v>413</v>
      </c>
      <c r="AF237" s="104"/>
      <c r="AH237" s="18"/>
    </row>
    <row r="238" spans="27:34" x14ac:dyDescent="0.35">
      <c r="AA238" s="10" t="str">
        <f>LEFT(Table116[[#This Row],[Location]],4)</f>
        <v>C2-4</v>
      </c>
      <c r="AB238" s="10" t="s">
        <v>374</v>
      </c>
      <c r="AC238" s="10" t="str">
        <f>LEFT(Table116[[#This Row],[Pheno]],4)</f>
        <v>.</v>
      </c>
      <c r="AD238" s="25" t="str">
        <f>LEFT(Table116[[#This Row],[Barcode]],7)</f>
        <v>.</v>
      </c>
      <c r="AE238" s="3" t="s">
        <v>413</v>
      </c>
      <c r="AF238" s="103"/>
      <c r="AH238" s="18"/>
    </row>
    <row r="239" spans="27:34" x14ac:dyDescent="0.35">
      <c r="AA239" s="10" t="str">
        <f>LEFT(Table116[[#This Row],[Location]],4)</f>
        <v>C2-5</v>
      </c>
      <c r="AB239" s="10" t="s">
        <v>101</v>
      </c>
      <c r="AC239" s="10" t="str">
        <f>LEFT(Table116[[#This Row],[Pheno]],4)</f>
        <v>.</v>
      </c>
      <c r="AD239" s="3" t="str">
        <f>LEFT(Table116[[#This Row],[Barcode]],7)</f>
        <v>.</v>
      </c>
      <c r="AE239" s="3" t="s">
        <v>413</v>
      </c>
      <c r="AF239" s="103"/>
      <c r="AH239" s="18"/>
    </row>
    <row r="240" spans="27:34" x14ac:dyDescent="0.35">
      <c r="AA240" s="10" t="str">
        <f>LEFT(Table116[[#This Row],[Location]],4)</f>
        <v>C2-5</v>
      </c>
      <c r="AB240" s="10" t="s">
        <v>102</v>
      </c>
      <c r="AC240" s="10" t="str">
        <f>LEFT(Table116[[#This Row],[Pheno]],4)</f>
        <v>.</v>
      </c>
      <c r="AD240" s="3" t="str">
        <f>LEFT(Table116[[#This Row],[Barcode]],7)</f>
        <v>.</v>
      </c>
      <c r="AE240" s="3" t="s">
        <v>413</v>
      </c>
      <c r="AF240" s="103"/>
      <c r="AH240" s="18"/>
    </row>
    <row r="241" spans="27:34" x14ac:dyDescent="0.35">
      <c r="AA241" s="10" t="str">
        <f>LEFT(Table116[[#This Row],[Location]],4)</f>
        <v>C2-5</v>
      </c>
      <c r="AB241" s="10" t="s">
        <v>103</v>
      </c>
      <c r="AC241" s="10" t="str">
        <f>LEFT(Table116[[#This Row],[Pheno]],4)</f>
        <v>.</v>
      </c>
      <c r="AD241" s="3" t="str">
        <f>LEFT(Table116[[#This Row],[Barcode]],7)</f>
        <v>.</v>
      </c>
      <c r="AE241" s="3" t="s">
        <v>413</v>
      </c>
      <c r="AF241" s="103"/>
      <c r="AH241" s="18"/>
    </row>
    <row r="242" spans="27:34" x14ac:dyDescent="0.35">
      <c r="AA242" s="10" t="str">
        <f>LEFT(Table116[[#This Row],[Location]],4)</f>
        <v>C2-5</v>
      </c>
      <c r="AB242" s="10" t="s">
        <v>371</v>
      </c>
      <c r="AC242" s="10" t="str">
        <f>LEFT(Table116[[#This Row],[Pheno]],4)</f>
        <v>.</v>
      </c>
      <c r="AD242" s="25" t="str">
        <f>LEFT(Table116[[#This Row],[Barcode]],7)</f>
        <v>.</v>
      </c>
      <c r="AE242" s="3" t="s">
        <v>413</v>
      </c>
      <c r="AF242" s="103"/>
      <c r="AH242" s="18"/>
    </row>
    <row r="243" spans="27:34" x14ac:dyDescent="0.35">
      <c r="AA243" s="10" t="str">
        <f>LEFT(Table116[[#This Row],[Location]],4)</f>
        <v>C2-6</v>
      </c>
      <c r="AB243" s="10" t="s">
        <v>104</v>
      </c>
      <c r="AC243" s="10" t="str">
        <f>LEFT(Table116[[#This Row],[Pheno]],4)</f>
        <v>.</v>
      </c>
      <c r="AD243" s="3" t="str">
        <f>LEFT(Table116[[#This Row],[Barcode]],7)</f>
        <v>.</v>
      </c>
      <c r="AE243" s="3" t="s">
        <v>413</v>
      </c>
      <c r="AF243" s="103"/>
      <c r="AH243" s="18"/>
    </row>
    <row r="244" spans="27:34" x14ac:dyDescent="0.35">
      <c r="AA244" s="10" t="str">
        <f>LEFT(Table116[[#This Row],[Location]],4)</f>
        <v>C2-6</v>
      </c>
      <c r="AB244" s="10" t="s">
        <v>105</v>
      </c>
      <c r="AC244" s="10" t="str">
        <f>LEFT(Table116[[#This Row],[Pheno]],4)</f>
        <v>.</v>
      </c>
      <c r="AD244" s="3" t="str">
        <f>LEFT(Table116[[#This Row],[Barcode]],7)</f>
        <v>.</v>
      </c>
      <c r="AE244" s="3" t="s">
        <v>413</v>
      </c>
      <c r="AF244" s="103"/>
      <c r="AH244" s="18"/>
    </row>
    <row r="245" spans="27:34" x14ac:dyDescent="0.35">
      <c r="AA245" s="10" t="str">
        <f>LEFT(Table116[[#This Row],[Location]],4)</f>
        <v>C2-6</v>
      </c>
      <c r="AB245" s="10" t="s">
        <v>106</v>
      </c>
      <c r="AC245" s="10" t="str">
        <f>LEFT(Table116[[#This Row],[Pheno]],4)</f>
        <v>.</v>
      </c>
      <c r="AD245" s="3" t="str">
        <f>LEFT(Table116[[#This Row],[Barcode]],7)</f>
        <v>.</v>
      </c>
      <c r="AE245" s="3" t="s">
        <v>413</v>
      </c>
      <c r="AF245" s="103"/>
      <c r="AH245" s="18"/>
    </row>
    <row r="246" spans="27:34" x14ac:dyDescent="0.35">
      <c r="AA246" s="10" t="str">
        <f>LEFT(Table116[[#This Row],[Location]],4)</f>
        <v>C2-6</v>
      </c>
      <c r="AB246" s="10" t="s">
        <v>368</v>
      </c>
      <c r="AC246" s="10" t="str">
        <f>LEFT(Table116[[#This Row],[Pheno]],4)</f>
        <v>.</v>
      </c>
      <c r="AD246" s="25" t="str">
        <f>LEFT(Table116[[#This Row],[Barcode]],7)</f>
        <v>.</v>
      </c>
      <c r="AE246" s="3" t="s">
        <v>413</v>
      </c>
      <c r="AF246" s="103"/>
      <c r="AH246" s="18"/>
    </row>
    <row r="247" spans="27:34" x14ac:dyDescent="0.35">
      <c r="AA247" s="10" t="str">
        <f>LEFT(Table116[[#This Row],[Location]],4)</f>
        <v>C2-7</v>
      </c>
      <c r="AB247" s="10" t="s">
        <v>107</v>
      </c>
      <c r="AC247" s="10" t="str">
        <f>LEFT(Table116[[#This Row],[Pheno]],4)</f>
        <v>.</v>
      </c>
      <c r="AD247" s="3" t="str">
        <f>LEFT(Table116[[#This Row],[Barcode]],7)</f>
        <v>.</v>
      </c>
      <c r="AE247" s="3" t="s">
        <v>413</v>
      </c>
      <c r="AF247" s="103"/>
      <c r="AH247" s="18"/>
    </row>
    <row r="248" spans="27:34" x14ac:dyDescent="0.35">
      <c r="AA248" s="10" t="str">
        <f>LEFT(Table116[[#This Row],[Location]],4)</f>
        <v>C2-7</v>
      </c>
      <c r="AB248" s="10" t="s">
        <v>108</v>
      </c>
      <c r="AC248" s="10" t="str">
        <f>LEFT(Table116[[#This Row],[Pheno]],4)</f>
        <v>.</v>
      </c>
      <c r="AD248" s="3" t="str">
        <f>LEFT(Table116[[#This Row],[Barcode]],7)</f>
        <v>.</v>
      </c>
      <c r="AE248" s="3" t="s">
        <v>413</v>
      </c>
      <c r="AF248" s="104"/>
      <c r="AH248" s="18"/>
    </row>
    <row r="249" spans="27:34" x14ac:dyDescent="0.35">
      <c r="AA249" s="10" t="str">
        <f>LEFT(Table116[[#This Row],[Location]],4)</f>
        <v>C2-7</v>
      </c>
      <c r="AB249" s="10" t="s">
        <v>109</v>
      </c>
      <c r="AC249" s="10" t="str">
        <f>LEFT(Table116[[#This Row],[Pheno]],4)</f>
        <v>.</v>
      </c>
      <c r="AD249" s="3" t="str">
        <f>LEFT(Table116[[#This Row],[Barcode]],7)</f>
        <v>.</v>
      </c>
      <c r="AE249" s="3" t="s">
        <v>413</v>
      </c>
      <c r="AF249" s="104"/>
      <c r="AH249" s="18"/>
    </row>
    <row r="250" spans="27:34" x14ac:dyDescent="0.35">
      <c r="AA250" s="10" t="str">
        <f>LEFT(Table116[[#This Row],[Location]],4)</f>
        <v>C2-7</v>
      </c>
      <c r="AB250" s="10" t="s">
        <v>365</v>
      </c>
      <c r="AC250" s="10" t="str">
        <f>LEFT(Table116[[#This Row],[Pheno]],4)</f>
        <v>.</v>
      </c>
      <c r="AD250" s="25" t="str">
        <f>LEFT(Table116[[#This Row],[Barcode]],7)</f>
        <v>.</v>
      </c>
      <c r="AE250" s="3" t="s">
        <v>413</v>
      </c>
      <c r="AF250" s="103"/>
      <c r="AH250" s="18"/>
    </row>
    <row r="251" spans="27:34" x14ac:dyDescent="0.35">
      <c r="AA251" s="10" t="str">
        <f>LEFT(Table116[[#This Row],[Location]],4)</f>
        <v>C3-1</v>
      </c>
      <c r="AB251" s="10" t="s">
        <v>110</v>
      </c>
      <c r="AC251" s="10" t="str">
        <f>LEFT(Table116[[#This Row],[Pheno]],4)</f>
        <v>SWTS</v>
      </c>
      <c r="AD251" s="3" t="str">
        <f>LEFT(Table116[[#This Row],[Barcode]],7)</f>
        <v>SWTS035</v>
      </c>
      <c r="AE251" s="3" t="s">
        <v>1663</v>
      </c>
      <c r="AF251" s="103">
        <v>18</v>
      </c>
      <c r="AG251">
        <v>1</v>
      </c>
      <c r="AH251" s="18">
        <v>2658</v>
      </c>
    </row>
    <row r="252" spans="27:34" x14ac:dyDescent="0.35">
      <c r="AA252" s="10" t="str">
        <f>LEFT(Table116[[#This Row],[Location]],4)</f>
        <v>C3-1</v>
      </c>
      <c r="AB252" s="10" t="s">
        <v>111</v>
      </c>
      <c r="AC252" s="10" t="str">
        <f>LEFT(Table116[[#This Row],[Pheno]],4)</f>
        <v>SWTS</v>
      </c>
      <c r="AD252" s="3" t="str">
        <f>LEFT(Table116[[#This Row],[Barcode]],7)</f>
        <v>SWTS035</v>
      </c>
      <c r="AE252" s="3" t="s">
        <v>1713</v>
      </c>
      <c r="AF252" s="103">
        <v>27</v>
      </c>
      <c r="AG252">
        <v>1</v>
      </c>
      <c r="AH252" s="18">
        <v>2658</v>
      </c>
    </row>
    <row r="253" spans="27:34" x14ac:dyDescent="0.35">
      <c r="AA253" s="10" t="str">
        <f>LEFT(Table116[[#This Row],[Location]],4)</f>
        <v>C3-1</v>
      </c>
      <c r="AB253" s="10" t="s">
        <v>112</v>
      </c>
      <c r="AC253" s="10" t="str">
        <f>LEFT(Table116[[#This Row],[Pheno]],4)</f>
        <v>.</v>
      </c>
      <c r="AD253" s="3" t="str">
        <f>LEFT(Table116[[#This Row],[Barcode]],7)</f>
        <v>.</v>
      </c>
      <c r="AE253" s="3" t="s">
        <v>413</v>
      </c>
      <c r="AF253" s="103"/>
      <c r="AH253" s="18"/>
    </row>
    <row r="254" spans="27:34" x14ac:dyDescent="0.35">
      <c r="AA254" s="10" t="str">
        <f>LEFT(Table116[[#This Row],[Location]],4)</f>
        <v>C3-1</v>
      </c>
      <c r="AB254" s="10" t="s">
        <v>404</v>
      </c>
      <c r="AC254" s="10" t="str">
        <f>LEFT(Table116[[#This Row],[Pheno]],4)</f>
        <v>.</v>
      </c>
      <c r="AD254" s="25" t="str">
        <f>LEFT(Table116[[#This Row],[Barcode]],7)</f>
        <v>.</v>
      </c>
      <c r="AE254" s="3" t="s">
        <v>413</v>
      </c>
      <c r="AF254" s="103"/>
      <c r="AH254" s="18"/>
    </row>
    <row r="255" spans="27:34" x14ac:dyDescent="0.35">
      <c r="AA255" s="10" t="str">
        <f>LEFT(Table116[[#This Row],[Location]],4)</f>
        <v>C3-2</v>
      </c>
      <c r="AB255" s="10" t="s">
        <v>113</v>
      </c>
      <c r="AC255" s="10" t="str">
        <f>LEFT(Table116[[#This Row],[Pheno]],4)</f>
        <v>SWTS</v>
      </c>
      <c r="AD255" s="3" t="str">
        <f>LEFT(Table116[[#This Row],[Barcode]],7)</f>
        <v>SWTS035</v>
      </c>
      <c r="AE255" s="3" t="s">
        <v>1662</v>
      </c>
      <c r="AF255" s="103">
        <v>32</v>
      </c>
      <c r="AG255">
        <v>1</v>
      </c>
      <c r="AH255" s="18">
        <v>2691</v>
      </c>
    </row>
    <row r="256" spans="27:34" x14ac:dyDescent="0.35">
      <c r="AA256" s="10" t="str">
        <f>LEFT(Table116[[#This Row],[Location]],4)</f>
        <v>C3-2</v>
      </c>
      <c r="AB256" s="10" t="s">
        <v>114</v>
      </c>
      <c r="AC256" s="10" t="str">
        <f>LEFT(Table116[[#This Row],[Pheno]],4)</f>
        <v>SWTS</v>
      </c>
      <c r="AD256" s="3" t="str">
        <f>LEFT(Table116[[#This Row],[Barcode]],7)</f>
        <v>SWTS035</v>
      </c>
      <c r="AE256" s="3" t="s">
        <v>1663</v>
      </c>
      <c r="AF256" s="104">
        <v>17</v>
      </c>
      <c r="AG256">
        <v>1</v>
      </c>
      <c r="AH256" s="18">
        <v>2691</v>
      </c>
    </row>
    <row r="257" spans="27:34" x14ac:dyDescent="0.35">
      <c r="AA257" s="10" t="str">
        <f>LEFT(Table116[[#This Row],[Location]],4)</f>
        <v>C3-2</v>
      </c>
      <c r="AB257" s="10" t="s">
        <v>115</v>
      </c>
      <c r="AC257" s="10" t="str">
        <f>LEFT(Table116[[#This Row],[Pheno]],4)</f>
        <v>.</v>
      </c>
      <c r="AD257" s="3" t="str">
        <f>LEFT(Table116[[#This Row],[Barcode]],7)</f>
        <v>.</v>
      </c>
      <c r="AE257" s="3" t="s">
        <v>413</v>
      </c>
      <c r="AF257" s="103"/>
      <c r="AH257" s="18"/>
    </row>
    <row r="258" spans="27:34" x14ac:dyDescent="0.35">
      <c r="AA258" s="10" t="str">
        <f>LEFT(Table116[[#This Row],[Location]],4)</f>
        <v>C3-2</v>
      </c>
      <c r="AB258" s="10" t="s">
        <v>401</v>
      </c>
      <c r="AC258" s="10" t="str">
        <f>LEFT(Table116[[#This Row],[Pheno]],4)</f>
        <v>.</v>
      </c>
      <c r="AD258" s="25" t="str">
        <f>LEFT(Table116[[#This Row],[Barcode]],7)</f>
        <v>.</v>
      </c>
      <c r="AE258" s="105" t="s">
        <v>413</v>
      </c>
      <c r="AF258" s="103"/>
      <c r="AH258" s="18"/>
    </row>
    <row r="259" spans="27:34" x14ac:dyDescent="0.35">
      <c r="AA259" s="10" t="str">
        <f>LEFT(Table116[[#This Row],[Location]],4)</f>
        <v>C3-3</v>
      </c>
      <c r="AB259" s="10" t="s">
        <v>116</v>
      </c>
      <c r="AC259" s="10" t="str">
        <f>LEFT(Table116[[#This Row],[Pheno]],4)</f>
        <v>DD22</v>
      </c>
      <c r="AD259" s="25" t="str">
        <f>LEFT(Table116[[#This Row],[Barcode]],7)</f>
        <v>DD22008</v>
      </c>
      <c r="AE259" s="3" t="s">
        <v>1877</v>
      </c>
      <c r="AF259" s="104">
        <v>49</v>
      </c>
      <c r="AG259">
        <v>1</v>
      </c>
      <c r="AH259" s="18">
        <v>2680</v>
      </c>
    </row>
    <row r="260" spans="27:34" x14ac:dyDescent="0.35">
      <c r="AA260" s="10" t="str">
        <f>LEFT(Table116[[#This Row],[Location]],4)</f>
        <v>C3-3</v>
      </c>
      <c r="AB260" s="10" t="s">
        <v>117</v>
      </c>
      <c r="AC260" s="10" t="str">
        <f>LEFT(Table116[[#This Row],[Pheno]],4)</f>
        <v>.</v>
      </c>
      <c r="AD260" s="25" t="str">
        <f>LEFT(Table116[[#This Row],[Barcode]],7)</f>
        <v>.</v>
      </c>
      <c r="AE260" s="3" t="s">
        <v>413</v>
      </c>
      <c r="AF260" s="103"/>
      <c r="AH260" s="18"/>
    </row>
    <row r="261" spans="27:34" x14ac:dyDescent="0.35">
      <c r="AA261" s="10" t="str">
        <f>LEFT(Table116[[#This Row],[Location]],4)</f>
        <v>C3-3</v>
      </c>
      <c r="AB261" s="10" t="s">
        <v>118</v>
      </c>
      <c r="AC261" s="10" t="str">
        <f>LEFT(Table116[[#This Row],[Pheno]],4)</f>
        <v>.</v>
      </c>
      <c r="AD261" s="25" t="str">
        <f>LEFT(Table116[[#This Row],[Barcode]],7)</f>
        <v>.</v>
      </c>
      <c r="AE261" s="3" t="s">
        <v>413</v>
      </c>
      <c r="AF261" s="103"/>
      <c r="AH261" s="18"/>
    </row>
    <row r="262" spans="27:34" x14ac:dyDescent="0.35">
      <c r="AA262" s="10" t="str">
        <f>LEFT(Table116[[#This Row],[Location]],4)</f>
        <v>C3-3</v>
      </c>
      <c r="AB262" s="10" t="s">
        <v>398</v>
      </c>
      <c r="AC262" s="10" t="str">
        <f>LEFT(Table116[[#This Row],[Pheno]],4)</f>
        <v>.</v>
      </c>
      <c r="AD262" s="25" t="str">
        <f>LEFT(Table116[[#This Row],[Barcode]],7)</f>
        <v>.</v>
      </c>
      <c r="AE262" s="3" t="s">
        <v>413</v>
      </c>
      <c r="AF262" s="103"/>
      <c r="AH262" s="18"/>
    </row>
    <row r="263" spans="27:34" x14ac:dyDescent="0.35">
      <c r="AA263" s="10" t="str">
        <f>LEFT(Table116[[#This Row],[Location]],4)</f>
        <v>C3-4</v>
      </c>
      <c r="AB263" s="10" t="s">
        <v>119</v>
      </c>
      <c r="AC263" s="10" t="str">
        <f>LEFT(Table116[[#This Row],[Pheno]],4)</f>
        <v>POTN</v>
      </c>
      <c r="AD263" s="3" t="str">
        <f>LEFT(Table116[[#This Row],[Barcode]],7)</f>
        <v>POTN028</v>
      </c>
      <c r="AE263" s="3" t="s">
        <v>1878</v>
      </c>
      <c r="AF263" s="104">
        <v>25</v>
      </c>
      <c r="AG263">
        <v>1</v>
      </c>
      <c r="AH263" s="18">
        <v>2690</v>
      </c>
    </row>
    <row r="264" spans="27:34" x14ac:dyDescent="0.35">
      <c r="AA264" s="10" t="str">
        <f>LEFT(Table116[[#This Row],[Location]],4)</f>
        <v>C3-4</v>
      </c>
      <c r="AB264" s="10" t="s">
        <v>120</v>
      </c>
      <c r="AC264" s="10" t="str">
        <f>LEFT(Table116[[#This Row],[Pheno]],4)</f>
        <v>DD22</v>
      </c>
      <c r="AD264" s="3" t="str">
        <f>LEFT(Table116[[#This Row],[Barcode]],7)</f>
        <v>DD22008</v>
      </c>
      <c r="AE264" s="3" t="s">
        <v>1877</v>
      </c>
      <c r="AF264" s="103">
        <v>21</v>
      </c>
      <c r="AG264">
        <v>1</v>
      </c>
      <c r="AH264" s="18">
        <v>2690</v>
      </c>
    </row>
    <row r="265" spans="27:34" x14ac:dyDescent="0.35">
      <c r="AA265" s="10" t="str">
        <f>LEFT(Table116[[#This Row],[Location]],4)</f>
        <v>C3-4</v>
      </c>
      <c r="AB265" s="10" t="s">
        <v>121</v>
      </c>
      <c r="AC265" s="10" t="str">
        <f>LEFT(Table116[[#This Row],[Pheno]],4)</f>
        <v>.</v>
      </c>
      <c r="AD265" s="3" t="str">
        <f>LEFT(Table116[[#This Row],[Barcode]],7)</f>
        <v>.</v>
      </c>
      <c r="AE265" s="3" t="s">
        <v>413</v>
      </c>
      <c r="AF265" s="103"/>
      <c r="AH265" s="18"/>
    </row>
    <row r="266" spans="27:34" x14ac:dyDescent="0.35">
      <c r="AA266" s="10" t="str">
        <f>LEFT(Table116[[#This Row],[Location]],4)</f>
        <v>C3-4</v>
      </c>
      <c r="AB266" s="10" t="s">
        <v>395</v>
      </c>
      <c r="AC266" s="10" t="str">
        <f>LEFT(Table116[[#This Row],[Pheno]],4)</f>
        <v>.</v>
      </c>
      <c r="AD266" s="25" t="str">
        <f>LEFT(Table116[[#This Row],[Barcode]],7)</f>
        <v>.</v>
      </c>
      <c r="AE266" s="3" t="s">
        <v>413</v>
      </c>
      <c r="AF266" s="103"/>
      <c r="AH266" s="18"/>
    </row>
    <row r="267" spans="27:34" x14ac:dyDescent="0.35">
      <c r="AA267" s="10" t="str">
        <f>LEFT(Table116[[#This Row],[Location]],4)</f>
        <v>C3-5</v>
      </c>
      <c r="AB267" s="10" t="s">
        <v>122</v>
      </c>
      <c r="AC267" s="10" t="str">
        <f>LEFT(Table116[[#This Row],[Pheno]],4)</f>
        <v>STRC</v>
      </c>
      <c r="AD267" s="3" t="str">
        <f>LEFT(Table116[[#This Row],[Barcode]],7)</f>
        <v>STRC018</v>
      </c>
      <c r="AE267" s="3" t="s">
        <v>1872</v>
      </c>
      <c r="AF267" s="103">
        <v>9</v>
      </c>
      <c r="AG267">
        <v>1</v>
      </c>
      <c r="AH267" s="18">
        <v>2680</v>
      </c>
    </row>
    <row r="268" spans="27:34" x14ac:dyDescent="0.35">
      <c r="AA268" s="10" t="str">
        <f>LEFT(Table116[[#This Row],[Location]],4)</f>
        <v>C3-5</v>
      </c>
      <c r="AB268" s="10" t="s">
        <v>123</v>
      </c>
      <c r="AC268" s="10" t="str">
        <f>LEFT(Table116[[#This Row],[Pheno]],4)</f>
        <v>STRC</v>
      </c>
      <c r="AD268" s="3" t="str">
        <f>LEFT(Table116[[#This Row],[Barcode]],7)</f>
        <v>STRC018</v>
      </c>
      <c r="AE268" s="3" t="s">
        <v>1442</v>
      </c>
      <c r="AF268" s="103">
        <v>40</v>
      </c>
      <c r="AG268">
        <v>1</v>
      </c>
      <c r="AH268" s="18">
        <v>2680</v>
      </c>
    </row>
    <row r="269" spans="27:34" x14ac:dyDescent="0.35">
      <c r="AA269" s="10" t="str">
        <f>LEFT(Table116[[#This Row],[Location]],4)</f>
        <v>C3-5</v>
      </c>
      <c r="AB269" s="10" t="s">
        <v>124</v>
      </c>
      <c r="AC269" s="10" t="str">
        <f>LEFT(Table116[[#This Row],[Pheno]],4)</f>
        <v>.</v>
      </c>
      <c r="AD269" s="3" t="str">
        <f>LEFT(Table116[[#This Row],[Barcode]],7)</f>
        <v>.</v>
      </c>
      <c r="AE269" s="3" t="s">
        <v>413</v>
      </c>
      <c r="AF269" s="103"/>
      <c r="AH269" s="18"/>
    </row>
    <row r="270" spans="27:34" x14ac:dyDescent="0.35">
      <c r="AA270" s="10" t="str">
        <f>LEFT(Table116[[#This Row],[Location]],4)</f>
        <v>C3-5</v>
      </c>
      <c r="AB270" s="10" t="s">
        <v>392</v>
      </c>
      <c r="AC270" s="10" t="str">
        <f>LEFT(Table116[[#This Row],[Pheno]],4)</f>
        <v>.</v>
      </c>
      <c r="AD270" s="25" t="str">
        <f>LEFT(Table116[[#This Row],[Barcode]],7)</f>
        <v>.</v>
      </c>
      <c r="AE270" s="3" t="s">
        <v>413</v>
      </c>
      <c r="AF270" s="103"/>
      <c r="AH270" s="18"/>
    </row>
    <row r="271" spans="27:34" x14ac:dyDescent="0.35">
      <c r="AA271" s="10" t="str">
        <f>LEFT(Table116[[#This Row],[Location]],4)</f>
        <v>C3-6</v>
      </c>
      <c r="AB271" s="10" t="s">
        <v>125</v>
      </c>
      <c r="AC271" s="10" t="str">
        <f>LEFT(Table116[[#This Row],[Pheno]],4)</f>
        <v>NYFL</v>
      </c>
      <c r="AD271" s="25" t="str">
        <f>LEFT(Table116[[#This Row],[Barcode]],7)</f>
        <v>NYFL011</v>
      </c>
      <c r="AE271" s="3" t="s">
        <v>1879</v>
      </c>
      <c r="AF271" s="103">
        <v>25</v>
      </c>
      <c r="AG271">
        <v>1</v>
      </c>
      <c r="AH271" s="18">
        <v>2668</v>
      </c>
    </row>
    <row r="272" spans="27:34" x14ac:dyDescent="0.35">
      <c r="AA272" s="10" t="str">
        <f>LEFT(Table116[[#This Row],[Location]],4)</f>
        <v>C3-6</v>
      </c>
      <c r="AB272" s="10" t="s">
        <v>126</v>
      </c>
      <c r="AC272" s="10" t="str">
        <f>LEFT(Table116[[#This Row],[Pheno]],4)</f>
        <v>NYFL</v>
      </c>
      <c r="AD272" s="25" t="str">
        <f>LEFT(Table116[[#This Row],[Barcode]],7)</f>
        <v>NYFL011</v>
      </c>
      <c r="AE272" s="3" t="s">
        <v>1880</v>
      </c>
      <c r="AF272" s="103">
        <v>24</v>
      </c>
      <c r="AG272">
        <v>1</v>
      </c>
      <c r="AH272" s="18">
        <v>2668</v>
      </c>
    </row>
    <row r="273" spans="27:34" x14ac:dyDescent="0.35">
      <c r="AA273" s="10" t="str">
        <f>LEFT(Table116[[#This Row],[Location]],4)</f>
        <v>C3-6</v>
      </c>
      <c r="AB273" s="10" t="s">
        <v>127</v>
      </c>
      <c r="AC273" s="10" t="str">
        <f>LEFT(Table116[[#This Row],[Pheno]],4)</f>
        <v>.</v>
      </c>
      <c r="AD273" s="25" t="str">
        <f>LEFT(Table116[[#This Row],[Barcode]],7)</f>
        <v>.</v>
      </c>
      <c r="AE273" s="3" t="s">
        <v>413</v>
      </c>
      <c r="AF273" s="103"/>
      <c r="AH273" s="18"/>
    </row>
    <row r="274" spans="27:34" x14ac:dyDescent="0.35">
      <c r="AA274" s="10" t="str">
        <f>LEFT(Table116[[#This Row],[Location]],4)</f>
        <v>C3-6</v>
      </c>
      <c r="AB274" s="10" t="s">
        <v>389</v>
      </c>
      <c r="AC274" s="10" t="str">
        <f>LEFT(Table116[[#This Row],[Pheno]],4)</f>
        <v>.</v>
      </c>
      <c r="AD274" s="25" t="str">
        <f>LEFT(Table116[[#This Row],[Barcode]],7)</f>
        <v>.</v>
      </c>
      <c r="AE274" s="3" t="s">
        <v>413</v>
      </c>
      <c r="AF274" s="103"/>
      <c r="AH274" s="18"/>
    </row>
    <row r="275" spans="27:34" x14ac:dyDescent="0.35">
      <c r="AA275" s="10" t="str">
        <f>LEFT(Table116[[#This Row],[Location]],4)</f>
        <v>C3-7</v>
      </c>
      <c r="AB275" s="10" t="s">
        <v>128</v>
      </c>
      <c r="AC275" s="10" t="str">
        <f>LEFT(Table116[[#This Row],[Pheno]],4)</f>
        <v>SECF</v>
      </c>
      <c r="AD275" s="25" t="str">
        <f>LEFT(Table116[[#This Row],[Barcode]],7)</f>
        <v>SECF017</v>
      </c>
      <c r="AE275" s="3" t="s">
        <v>904</v>
      </c>
      <c r="AF275" s="103">
        <v>24</v>
      </c>
      <c r="AG275">
        <v>1</v>
      </c>
      <c r="AH275" s="18">
        <v>2624</v>
      </c>
    </row>
    <row r="276" spans="27:34" x14ac:dyDescent="0.35">
      <c r="AA276" s="10" t="str">
        <f>LEFT(Table116[[#This Row],[Location]],4)</f>
        <v>C3-7</v>
      </c>
      <c r="AB276" s="10" t="s">
        <v>129</v>
      </c>
      <c r="AC276" s="10" t="str">
        <f>LEFT(Table116[[#This Row],[Pheno]],4)</f>
        <v>SECF</v>
      </c>
      <c r="AD276" s="25" t="str">
        <f>LEFT(Table116[[#This Row],[Barcode]],7)</f>
        <v>SECF017</v>
      </c>
      <c r="AE276" s="3" t="s">
        <v>905</v>
      </c>
      <c r="AF276" s="103">
        <v>25</v>
      </c>
      <c r="AG276">
        <v>1</v>
      </c>
      <c r="AH276" s="18">
        <v>2624</v>
      </c>
    </row>
    <row r="277" spans="27:34" x14ac:dyDescent="0.35">
      <c r="AA277" s="10" t="str">
        <f>LEFT(Table116[[#This Row],[Location]],4)</f>
        <v>C3-7</v>
      </c>
      <c r="AB277" s="10" t="s">
        <v>130</v>
      </c>
      <c r="AC277" s="10" t="str">
        <f>LEFT(Table116[[#This Row],[Pheno]],4)</f>
        <v>.</v>
      </c>
      <c r="AD277" s="25" t="str">
        <f>LEFT(Table116[[#This Row],[Barcode]],7)</f>
        <v>.</v>
      </c>
      <c r="AE277" s="3" t="s">
        <v>413</v>
      </c>
      <c r="AF277" s="103"/>
      <c r="AH277" s="18"/>
    </row>
    <row r="278" spans="27:34" x14ac:dyDescent="0.35">
      <c r="AA278" s="10" t="str">
        <f>LEFT(Table116[[#This Row],[Location]],4)</f>
        <v>C3-7</v>
      </c>
      <c r="AB278" s="10" t="s">
        <v>386</v>
      </c>
      <c r="AC278" s="10" t="str">
        <f>LEFT(Table116[[#This Row],[Pheno]],4)</f>
        <v>.</v>
      </c>
      <c r="AD278" s="25" t="str">
        <f>LEFT(Table116[[#This Row],[Barcode]],7)</f>
        <v>.</v>
      </c>
      <c r="AE278" s="3" t="s">
        <v>413</v>
      </c>
      <c r="AF278" s="103"/>
      <c r="AH278" s="18"/>
    </row>
    <row r="279" spans="27:34" x14ac:dyDescent="0.35">
      <c r="AA279" s="10" t="str">
        <f>LEFT(Table116[[#This Row],[Location]],4)</f>
        <v>D1-1</v>
      </c>
      <c r="AB279" s="10" t="s">
        <v>7</v>
      </c>
      <c r="AC279" s="10" t="str">
        <f>LEFT(Table116[[#This Row],[Pheno]],4)</f>
        <v>RBOG</v>
      </c>
      <c r="AD279" s="3" t="str">
        <f>LEFT(Table116[[#This Row],[Barcode]],7)</f>
        <v>RBOG002</v>
      </c>
      <c r="AE279" s="3" t="s">
        <v>437</v>
      </c>
      <c r="AF279" s="103">
        <v>8</v>
      </c>
      <c r="AG279">
        <v>1</v>
      </c>
      <c r="AH279" s="18">
        <v>2695</v>
      </c>
    </row>
    <row r="280" spans="27:34" x14ac:dyDescent="0.35">
      <c r="AA280" s="10" t="str">
        <f>LEFT(Table116[[#This Row],[Location]],4)</f>
        <v>D1-1</v>
      </c>
      <c r="AB280" s="10" t="s">
        <v>6</v>
      </c>
      <c r="AC280" s="10" t="str">
        <f>LEFT(Table116[[#This Row],[Pheno]],4)</f>
        <v>POTN</v>
      </c>
      <c r="AD280" s="3" t="str">
        <f>LEFT(Table116[[#This Row],[Barcode]],7)</f>
        <v>POTN017</v>
      </c>
      <c r="AE280" s="3" t="s">
        <v>1715</v>
      </c>
      <c r="AF280" s="103">
        <v>39</v>
      </c>
      <c r="AG280">
        <v>1</v>
      </c>
      <c r="AH280" s="18">
        <v>2695</v>
      </c>
    </row>
    <row r="281" spans="27:34" x14ac:dyDescent="0.35">
      <c r="AA281" s="10" t="str">
        <f>LEFT(Table116[[#This Row],[Location]],4)</f>
        <v>D1-1</v>
      </c>
      <c r="AB281" s="10" t="s">
        <v>5</v>
      </c>
      <c r="AC281" s="10" t="str">
        <f>LEFT(Table116[[#This Row],[Pheno]],4)</f>
        <v>.</v>
      </c>
      <c r="AD281" s="3" t="str">
        <f>LEFT(Table116[[#This Row],[Barcode]],7)</f>
        <v>.</v>
      </c>
      <c r="AE281" s="3" t="s">
        <v>413</v>
      </c>
      <c r="AF281" s="103"/>
      <c r="AH281" s="18"/>
    </row>
    <row r="282" spans="27:34" x14ac:dyDescent="0.35">
      <c r="AA282" s="10" t="str">
        <f>LEFT(Table116[[#This Row],[Location]],4)</f>
        <v>D1-1</v>
      </c>
      <c r="AB282" s="10" t="s">
        <v>361</v>
      </c>
      <c r="AC282" s="10" t="str">
        <f>LEFT(Table116[[#This Row],[Pheno]],4)</f>
        <v>.</v>
      </c>
      <c r="AD282" s="25" t="str">
        <f>LEFT(Table116[[#This Row],[Barcode]],7)</f>
        <v>.</v>
      </c>
      <c r="AE282" s="3" t="s">
        <v>413</v>
      </c>
      <c r="AF282" s="103"/>
      <c r="AH282" s="18"/>
    </row>
    <row r="283" spans="27:34" x14ac:dyDescent="0.35">
      <c r="AA283" s="10" t="str">
        <f>LEFT(Table116[[#This Row],[Location]],4)</f>
        <v>D1-2</v>
      </c>
      <c r="AB283" s="10" t="s">
        <v>10</v>
      </c>
      <c r="AC283" s="48" t="str">
        <f>LEFT(Table116[[#This Row],[Pheno]],4)</f>
        <v>POTN</v>
      </c>
      <c r="AD283" s="25" t="str">
        <f>LEFT(Table116[[#This Row],[Barcode]],7)</f>
        <v>POTN017</v>
      </c>
      <c r="AE283" s="3" t="s">
        <v>1714</v>
      </c>
      <c r="AF283" s="103">
        <v>40</v>
      </c>
      <c r="AG283">
        <v>1</v>
      </c>
      <c r="AH283" s="18">
        <v>2620</v>
      </c>
    </row>
    <row r="284" spans="27:34" x14ac:dyDescent="0.35">
      <c r="AA284" s="10" t="str">
        <f>LEFT(Table116[[#This Row],[Location]],4)</f>
        <v>D1-2</v>
      </c>
      <c r="AB284" s="10" t="s">
        <v>9</v>
      </c>
      <c r="AC284" s="48" t="str">
        <f>LEFT(Table116[[#This Row],[Pheno]],4)</f>
        <v>POTN</v>
      </c>
      <c r="AD284" s="25" t="str">
        <f>LEFT(Table116[[#This Row],[Barcode]],7)</f>
        <v>POTN028</v>
      </c>
      <c r="AE284" s="3" t="s">
        <v>1881</v>
      </c>
      <c r="AF284" s="103">
        <v>9</v>
      </c>
      <c r="AG284">
        <v>1</v>
      </c>
      <c r="AH284" s="18">
        <v>2620</v>
      </c>
    </row>
    <row r="285" spans="27:34" x14ac:dyDescent="0.35">
      <c r="AA285" s="10" t="str">
        <f>LEFT(Table116[[#This Row],[Location]],4)</f>
        <v>D1-2</v>
      </c>
      <c r="AB285" s="10" t="s">
        <v>8</v>
      </c>
      <c r="AC285" s="48" t="str">
        <f>LEFT(Table116[[#This Row],[Pheno]],4)</f>
        <v>.</v>
      </c>
      <c r="AD285" s="25" t="str">
        <f>LEFT(Table116[[#This Row],[Barcode]],7)</f>
        <v>.</v>
      </c>
      <c r="AE285" s="3" t="s">
        <v>413</v>
      </c>
      <c r="AF285" s="103"/>
      <c r="AH285" s="18"/>
    </row>
    <row r="286" spans="27:34" x14ac:dyDescent="0.35">
      <c r="AA286" s="10" t="str">
        <f>LEFT(Table116[[#This Row],[Location]],4)</f>
        <v>D1-2</v>
      </c>
      <c r="AB286" s="10" t="s">
        <v>358</v>
      </c>
      <c r="AC286" s="48" t="str">
        <f>LEFT(Table116[[#This Row],[Pheno]],4)</f>
        <v>.</v>
      </c>
      <c r="AD286" s="25" t="str">
        <f>LEFT(Table116[[#This Row],[Barcode]],7)</f>
        <v>.</v>
      </c>
      <c r="AE286" s="3" t="s">
        <v>413</v>
      </c>
      <c r="AF286" s="103"/>
      <c r="AH286" s="18"/>
    </row>
    <row r="287" spans="27:34" x14ac:dyDescent="0.35">
      <c r="AA287" s="10" t="str">
        <f>LEFT(Table116[[#This Row],[Location]],4)</f>
        <v>D1-3</v>
      </c>
      <c r="AB287" s="10" t="s">
        <v>13</v>
      </c>
      <c r="AC287" s="48" t="str">
        <f>LEFT(Table116[[#This Row],[Pheno]],4)</f>
        <v>MDGE</v>
      </c>
      <c r="AD287" s="25" t="str">
        <f>LEFT(Table116[[#This Row],[Barcode]],7)</f>
        <v>MDGE001</v>
      </c>
      <c r="AE287" s="3" t="s">
        <v>1882</v>
      </c>
      <c r="AF287" s="103">
        <v>32</v>
      </c>
      <c r="AG287">
        <v>1</v>
      </c>
      <c r="AH287" s="18">
        <v>2640</v>
      </c>
    </row>
    <row r="288" spans="27:34" x14ac:dyDescent="0.35">
      <c r="AA288" s="10" t="str">
        <f>LEFT(Table116[[#This Row],[Location]],4)</f>
        <v>D1-3</v>
      </c>
      <c r="AB288" s="10" t="s">
        <v>12</v>
      </c>
      <c r="AC288" s="48" t="str">
        <f>LEFT(Table116[[#This Row],[Pheno]],4)</f>
        <v>MDGE</v>
      </c>
      <c r="AD288" s="25" t="str">
        <f>LEFT(Table116[[#This Row],[Barcode]],7)</f>
        <v>MDGE001</v>
      </c>
      <c r="AE288" s="3" t="s">
        <v>1883</v>
      </c>
      <c r="AF288" s="103">
        <v>17</v>
      </c>
      <c r="AG288">
        <v>1</v>
      </c>
      <c r="AH288" s="18">
        <v>2640</v>
      </c>
    </row>
    <row r="289" spans="27:34" x14ac:dyDescent="0.35">
      <c r="AA289" s="10" t="str">
        <f>LEFT(Table116[[#This Row],[Location]],4)</f>
        <v>D1-3</v>
      </c>
      <c r="AB289" s="10" t="s">
        <v>11</v>
      </c>
      <c r="AC289" s="48" t="str">
        <f>LEFT(Table116[[#This Row],[Pheno]],4)</f>
        <v>.</v>
      </c>
      <c r="AD289" s="25" t="str">
        <f>LEFT(Table116[[#This Row],[Barcode]],7)</f>
        <v>.</v>
      </c>
      <c r="AE289" s="3" t="s">
        <v>413</v>
      </c>
      <c r="AF289" s="103"/>
      <c r="AH289" s="18"/>
    </row>
    <row r="290" spans="27:34" x14ac:dyDescent="0.35">
      <c r="AA290" s="10" t="str">
        <f>LEFT(Table116[[#This Row],[Location]],4)</f>
        <v>D1-3</v>
      </c>
      <c r="AB290" s="10" t="s">
        <v>355</v>
      </c>
      <c r="AC290" s="48" t="str">
        <f>LEFT(Table116[[#This Row],[Pheno]],4)</f>
        <v>.</v>
      </c>
      <c r="AD290" s="25" t="str">
        <f>LEFT(Table116[[#This Row],[Barcode]],7)</f>
        <v>.</v>
      </c>
      <c r="AE290" s="3" t="s">
        <v>413</v>
      </c>
      <c r="AF290" s="103"/>
      <c r="AH290" s="18"/>
    </row>
    <row r="291" spans="27:34" x14ac:dyDescent="0.35">
      <c r="AA291" s="10" t="str">
        <f>LEFT(Table116[[#This Row],[Location]],4)</f>
        <v>D1-4</v>
      </c>
      <c r="AB291" s="10" t="s">
        <v>16</v>
      </c>
      <c r="AC291" s="48" t="str">
        <f>LEFT(Table116[[#This Row],[Pheno]],4)</f>
        <v>NYFL</v>
      </c>
      <c r="AD291" s="25" t="str">
        <f>LEFT(Table116[[#This Row],[Barcode]],7)</f>
        <v>NYFL011</v>
      </c>
      <c r="AE291" s="3" t="s">
        <v>1880</v>
      </c>
      <c r="AF291" s="103">
        <v>5</v>
      </c>
      <c r="AG291">
        <v>1</v>
      </c>
      <c r="AH291" s="18">
        <v>2678</v>
      </c>
    </row>
    <row r="292" spans="27:34" x14ac:dyDescent="0.35">
      <c r="AA292" s="10" t="str">
        <f>LEFT(Table116[[#This Row],[Location]],4)</f>
        <v>D1-4</v>
      </c>
      <c r="AB292" s="10" t="s">
        <v>15</v>
      </c>
      <c r="AC292" s="48" t="str">
        <f>LEFT(Table116[[#This Row],[Pheno]],4)</f>
        <v>NYFL</v>
      </c>
      <c r="AD292" s="25" t="str">
        <f>LEFT(Table116[[#This Row],[Barcode]],7)</f>
        <v>NYFL004</v>
      </c>
      <c r="AE292" s="3" t="s">
        <v>1884</v>
      </c>
      <c r="AF292" s="103">
        <v>22</v>
      </c>
      <c r="AG292">
        <v>1</v>
      </c>
      <c r="AH292" s="18">
        <v>2678</v>
      </c>
    </row>
    <row r="293" spans="27:34" x14ac:dyDescent="0.35">
      <c r="AA293" s="10" t="str">
        <f>LEFT(Table116[[#This Row],[Location]],4)</f>
        <v>D1-4</v>
      </c>
      <c r="AB293" s="10" t="s">
        <v>14</v>
      </c>
      <c r="AC293" s="48" t="str">
        <f>LEFT(Table116[[#This Row],[Pheno]],4)</f>
        <v>NYFL</v>
      </c>
      <c r="AD293" s="25" t="str">
        <f>LEFT(Table116[[#This Row],[Barcode]],7)</f>
        <v>NYFL004</v>
      </c>
      <c r="AE293" s="3" t="s">
        <v>1885</v>
      </c>
      <c r="AF293" s="103">
        <v>22</v>
      </c>
      <c r="AG293">
        <v>1</v>
      </c>
      <c r="AH293" s="18">
        <v>2678</v>
      </c>
    </row>
    <row r="294" spans="27:34" x14ac:dyDescent="0.35">
      <c r="AA294" s="10" t="str">
        <f>LEFT(Table116[[#This Row],[Location]],4)</f>
        <v>D1-4</v>
      </c>
      <c r="AB294" s="10" t="s">
        <v>352</v>
      </c>
      <c r="AC294" s="48" t="str">
        <f>LEFT(Table116[[#This Row],[Pheno]],4)</f>
        <v>.</v>
      </c>
      <c r="AD294" s="25" t="str">
        <f>LEFT(Table116[[#This Row],[Barcode]],7)</f>
        <v>.</v>
      </c>
      <c r="AE294" s="3" t="s">
        <v>413</v>
      </c>
      <c r="AF294" s="103"/>
      <c r="AH294" s="18"/>
    </row>
    <row r="295" spans="27:34" x14ac:dyDescent="0.35">
      <c r="AA295" s="10" t="str">
        <f>LEFT(Table116[[#This Row],[Location]],4)</f>
        <v>D1-5</v>
      </c>
      <c r="AB295" s="10" t="s">
        <v>19</v>
      </c>
      <c r="AC295" s="48" t="str">
        <f>LEFT(Table116[[#This Row],[Pheno]],4)</f>
        <v>KING</v>
      </c>
      <c r="AD295" s="25" t="str">
        <f>LEFT(Table116[[#This Row],[Barcode]],7)</f>
        <v>KING002</v>
      </c>
      <c r="AE295" s="3" t="s">
        <v>1886</v>
      </c>
      <c r="AF295" s="103">
        <v>28</v>
      </c>
      <c r="AG295">
        <v>1</v>
      </c>
      <c r="AH295" s="18">
        <v>2674</v>
      </c>
    </row>
    <row r="296" spans="27:34" x14ac:dyDescent="0.35">
      <c r="AA296" s="10" t="str">
        <f>LEFT(Table116[[#This Row],[Location]],4)</f>
        <v>D1-5</v>
      </c>
      <c r="AB296" s="10" t="s">
        <v>18</v>
      </c>
      <c r="AC296" s="48" t="str">
        <f>LEFT(Table116[[#This Row],[Pheno]],4)</f>
        <v>KING</v>
      </c>
      <c r="AD296" s="25" t="str">
        <f>LEFT(Table116[[#This Row],[Barcode]],7)</f>
        <v>KING002</v>
      </c>
      <c r="AE296" s="3" t="s">
        <v>1887</v>
      </c>
      <c r="AF296" s="103">
        <v>24</v>
      </c>
      <c r="AG296">
        <v>1</v>
      </c>
      <c r="AH296" s="18">
        <v>2674</v>
      </c>
    </row>
    <row r="297" spans="27:34" x14ac:dyDescent="0.35">
      <c r="AA297" s="10" t="str">
        <f>LEFT(Table116[[#This Row],[Location]],4)</f>
        <v>D1-5</v>
      </c>
      <c r="AB297" s="10" t="s">
        <v>17</v>
      </c>
      <c r="AC297" s="48" t="str">
        <f>LEFT(Table116[[#This Row],[Pheno]],4)</f>
        <v>.</v>
      </c>
      <c r="AD297" s="25" t="str">
        <f>LEFT(Table116[[#This Row],[Barcode]],7)</f>
        <v>.</v>
      </c>
      <c r="AE297" s="3" t="s">
        <v>413</v>
      </c>
      <c r="AF297" s="103"/>
      <c r="AH297" s="18"/>
    </row>
    <row r="298" spans="27:34" x14ac:dyDescent="0.35">
      <c r="AA298" s="10" t="str">
        <f>LEFT(Table116[[#This Row],[Location]],4)</f>
        <v>D1-5</v>
      </c>
      <c r="AB298" s="10" t="s">
        <v>349</v>
      </c>
      <c r="AC298" s="48" t="str">
        <f>LEFT(Table116[[#This Row],[Pheno]],4)</f>
        <v>.</v>
      </c>
      <c r="AD298" s="25" t="str">
        <f>LEFT(Table116[[#This Row],[Barcode]],7)</f>
        <v>.</v>
      </c>
      <c r="AE298" s="3" t="s">
        <v>413</v>
      </c>
      <c r="AF298" s="103"/>
      <c r="AH298" s="18"/>
    </row>
    <row r="299" spans="27:34" x14ac:dyDescent="0.35">
      <c r="AA299" s="10" t="str">
        <f>LEFT(Table116[[#This Row],[Location]],4)</f>
        <v>D1-6</v>
      </c>
      <c r="AB299" s="10" t="s">
        <v>22</v>
      </c>
      <c r="AC299" s="48" t="str">
        <f>LEFT(Table116[[#This Row],[Pheno]],4)</f>
        <v>GFSD</v>
      </c>
      <c r="AD299" s="25" t="str">
        <f>LEFT(Table116[[#This Row],[Barcode]],7)</f>
        <v>GFSD207</v>
      </c>
      <c r="AE299" s="3" t="s">
        <v>1651</v>
      </c>
      <c r="AF299" s="103">
        <v>25</v>
      </c>
      <c r="AG299">
        <v>1</v>
      </c>
      <c r="AH299" s="18">
        <v>2646</v>
      </c>
    </row>
    <row r="300" spans="27:34" x14ac:dyDescent="0.35">
      <c r="AA300" s="10" t="str">
        <f>LEFT(Table116[[#This Row],[Location]],4)</f>
        <v>D1-6</v>
      </c>
      <c r="AB300" s="10" t="s">
        <v>21</v>
      </c>
      <c r="AC300" s="48" t="str">
        <f>LEFT(Table116[[#This Row],[Pheno]],4)</f>
        <v>GFSD</v>
      </c>
      <c r="AD300" s="25" t="str">
        <f>LEFT(Table116[[#This Row],[Barcode]],7)</f>
        <v>GFSD207</v>
      </c>
      <c r="AE300" s="3" t="s">
        <v>1716</v>
      </c>
      <c r="AF300" s="103">
        <v>25</v>
      </c>
      <c r="AG300">
        <v>1</v>
      </c>
      <c r="AH300" s="18">
        <v>2646</v>
      </c>
    </row>
    <row r="301" spans="27:34" x14ac:dyDescent="0.35">
      <c r="AA301" s="10" t="str">
        <f>LEFT(Table116[[#This Row],[Location]],4)</f>
        <v>D1-6</v>
      </c>
      <c r="AB301" s="10" t="s">
        <v>20</v>
      </c>
      <c r="AC301" s="48" t="str">
        <f>LEFT(Table116[[#This Row],[Pheno]],4)</f>
        <v>.</v>
      </c>
      <c r="AD301" s="25" t="str">
        <f>LEFT(Table116[[#This Row],[Barcode]],7)</f>
        <v>.</v>
      </c>
      <c r="AE301" s="3" t="s">
        <v>413</v>
      </c>
      <c r="AF301" s="103"/>
      <c r="AH301" s="18"/>
    </row>
    <row r="302" spans="27:34" x14ac:dyDescent="0.35">
      <c r="AA302" s="10" t="str">
        <f>LEFT(Table116[[#This Row],[Location]],4)</f>
        <v>D1-6</v>
      </c>
      <c r="AB302" s="10" t="s">
        <v>346</v>
      </c>
      <c r="AC302" s="48" t="str">
        <f>LEFT(Table116[[#This Row],[Pheno]],4)</f>
        <v>.</v>
      </c>
      <c r="AD302" s="25" t="str">
        <f>LEFT(Table116[[#This Row],[Barcode]],7)</f>
        <v>.</v>
      </c>
      <c r="AE302" s="3" t="s">
        <v>413</v>
      </c>
      <c r="AF302" s="103"/>
      <c r="AH302" s="18"/>
    </row>
    <row r="303" spans="27:34" x14ac:dyDescent="0.35">
      <c r="AA303" s="10" t="str">
        <f>LEFT(Table116[[#This Row],[Location]],4)</f>
        <v>D1-7</v>
      </c>
      <c r="AB303" s="10" t="s">
        <v>25</v>
      </c>
      <c r="AC303" s="48" t="str">
        <f>LEFT(Table116[[#This Row],[Pheno]],4)</f>
        <v>DD22</v>
      </c>
      <c r="AD303" s="25" t="str">
        <f>LEFT(Table116[[#This Row],[Barcode]],7)</f>
        <v>DD22005</v>
      </c>
      <c r="AE303" s="3" t="s">
        <v>1888</v>
      </c>
      <c r="AF303" s="103">
        <v>49</v>
      </c>
      <c r="AG303">
        <v>1</v>
      </c>
      <c r="AH303" s="18">
        <v>2691</v>
      </c>
    </row>
    <row r="304" spans="27:34" x14ac:dyDescent="0.35">
      <c r="AA304" s="10" t="str">
        <f>LEFT(Table116[[#This Row],[Location]],4)</f>
        <v>D1-7</v>
      </c>
      <c r="AB304" s="10" t="s">
        <v>24</v>
      </c>
      <c r="AC304" s="48" t="str">
        <f>LEFT(Table116[[#This Row],[Pheno]],4)</f>
        <v>.</v>
      </c>
      <c r="AD304" s="25" t="str">
        <f>LEFT(Table116[[#This Row],[Barcode]],7)</f>
        <v>.</v>
      </c>
      <c r="AE304" s="3" t="s">
        <v>413</v>
      </c>
      <c r="AF304" s="103"/>
      <c r="AH304" s="18"/>
    </row>
    <row r="305" spans="27:34" x14ac:dyDescent="0.35">
      <c r="AA305" s="10" t="str">
        <f>LEFT(Table116[[#This Row],[Location]],4)</f>
        <v>D1-7</v>
      </c>
      <c r="AB305" s="10" t="s">
        <v>23</v>
      </c>
      <c r="AC305" s="48" t="str">
        <f>LEFT(Table116[[#This Row],[Pheno]],4)</f>
        <v>.</v>
      </c>
      <c r="AD305" s="25" t="str">
        <f>LEFT(Table116[[#This Row],[Barcode]],7)</f>
        <v>.</v>
      </c>
      <c r="AE305" s="3" t="s">
        <v>413</v>
      </c>
      <c r="AF305" s="103"/>
      <c r="AH305" s="18"/>
    </row>
    <row r="306" spans="27:34" x14ac:dyDescent="0.35">
      <c r="AA306" s="10" t="str">
        <f>LEFT(Table116[[#This Row],[Location]],4)</f>
        <v>D1-7</v>
      </c>
      <c r="AB306" s="10" t="s">
        <v>343</v>
      </c>
      <c r="AC306" s="48" t="str">
        <f>LEFT(Table116[[#This Row],[Pheno]],4)</f>
        <v>.</v>
      </c>
      <c r="AD306" s="25" t="str">
        <f>LEFT(Table116[[#This Row],[Barcode]],7)</f>
        <v>.</v>
      </c>
      <c r="AE306" s="3" t="s">
        <v>413</v>
      </c>
      <c r="AF306" s="103"/>
      <c r="AH306" s="18"/>
    </row>
    <row r="307" spans="27:34" x14ac:dyDescent="0.35">
      <c r="AA307" s="10" t="str">
        <f>LEFT(Table116[[#This Row],[Location]],4)</f>
        <v>D2-1</v>
      </c>
      <c r="AB307" s="10" t="s">
        <v>28</v>
      </c>
      <c r="AC307" s="48" t="str">
        <f>LEFT(Table116[[#This Row],[Pheno]],4)</f>
        <v>GFSD</v>
      </c>
      <c r="AD307" s="25" t="str">
        <f>LEFT(Table116[[#This Row],[Barcode]],7)</f>
        <v>GFSD187</v>
      </c>
      <c r="AE307" s="3" t="s">
        <v>1855</v>
      </c>
      <c r="AF307" s="103">
        <v>7</v>
      </c>
      <c r="AG307">
        <v>1</v>
      </c>
      <c r="AH307" s="18">
        <v>2671</v>
      </c>
    </row>
    <row r="308" spans="27:34" x14ac:dyDescent="0.35">
      <c r="AA308" s="10" t="str">
        <f>LEFT(Table116[[#This Row],[Location]],4)</f>
        <v>D2-1</v>
      </c>
      <c r="AB308" s="10" t="s">
        <v>27</v>
      </c>
      <c r="AC308" s="48" t="str">
        <f>LEFT(Table116[[#This Row],[Pheno]],4)</f>
        <v>GFSD</v>
      </c>
      <c r="AD308" s="25" t="str">
        <f>LEFT(Table116[[#This Row],[Barcode]],7)</f>
        <v>GFSD189</v>
      </c>
      <c r="AE308" s="3" t="s">
        <v>1653</v>
      </c>
      <c r="AF308" s="103">
        <v>21</v>
      </c>
      <c r="AG308">
        <v>1</v>
      </c>
      <c r="AH308" s="18">
        <v>2671</v>
      </c>
    </row>
    <row r="309" spans="27:34" x14ac:dyDescent="0.35">
      <c r="AA309" s="10" t="str">
        <f>LEFT(Table116[[#This Row],[Location]],4)</f>
        <v>D2-1</v>
      </c>
      <c r="AB309" s="10" t="s">
        <v>26</v>
      </c>
      <c r="AC309" s="48" t="str">
        <f>LEFT(Table116[[#This Row],[Pheno]],4)</f>
        <v>DD22</v>
      </c>
      <c r="AD309" s="25" t="str">
        <f>LEFT(Table116[[#This Row],[Barcode]],7)</f>
        <v>DD22005</v>
      </c>
      <c r="AE309" s="3" t="s">
        <v>1888</v>
      </c>
      <c r="AF309" s="103">
        <v>21</v>
      </c>
      <c r="AG309">
        <v>1</v>
      </c>
      <c r="AH309" s="18">
        <v>2671</v>
      </c>
    </row>
    <row r="310" spans="27:34" x14ac:dyDescent="0.35">
      <c r="AA310" s="10" t="str">
        <f>LEFT(Table116[[#This Row],[Location]],4)</f>
        <v>D2-1</v>
      </c>
      <c r="AB310" s="10" t="s">
        <v>382</v>
      </c>
      <c r="AC310" s="48" t="str">
        <f>LEFT(Table116[[#This Row],[Pheno]],4)</f>
        <v>.</v>
      </c>
      <c r="AD310" s="25" t="str">
        <f>LEFT(Table116[[#This Row],[Barcode]],7)</f>
        <v>.</v>
      </c>
      <c r="AE310" s="3" t="s">
        <v>413</v>
      </c>
      <c r="AF310" s="103"/>
      <c r="AH310" s="18"/>
    </row>
    <row r="311" spans="27:34" x14ac:dyDescent="0.35">
      <c r="AA311" s="10" t="str">
        <f>LEFT(Table116[[#This Row],[Location]],4)</f>
        <v>D2-2</v>
      </c>
      <c r="AB311" s="10" t="s">
        <v>31</v>
      </c>
      <c r="AC311" s="48" t="str">
        <f>LEFT(Table116[[#This Row],[Pheno]],4)</f>
        <v>SWTS</v>
      </c>
      <c r="AD311" s="25" t="str">
        <f>LEFT(Table116[[#This Row],[Barcode]],7)</f>
        <v>SWTS035</v>
      </c>
      <c r="AE311" s="3" t="s">
        <v>1662</v>
      </c>
      <c r="AF311" s="103">
        <v>10</v>
      </c>
      <c r="AG311">
        <v>1</v>
      </c>
      <c r="AH311" s="18">
        <v>2615</v>
      </c>
    </row>
    <row r="312" spans="27:34" x14ac:dyDescent="0.35">
      <c r="AA312" s="10" t="str">
        <f>LEFT(Table116[[#This Row],[Location]],4)</f>
        <v>D2-2</v>
      </c>
      <c r="AB312" s="10" t="s">
        <v>30</v>
      </c>
      <c r="AC312" s="48" t="str">
        <f>LEFT(Table116[[#This Row],[Pheno]],4)</f>
        <v>SWTS</v>
      </c>
      <c r="AD312" s="25" t="str">
        <f>LEFT(Table116[[#This Row],[Barcode]],7)</f>
        <v>SWTS035</v>
      </c>
      <c r="AE312" s="3" t="s">
        <v>1712</v>
      </c>
      <c r="AF312" s="103">
        <v>9</v>
      </c>
      <c r="AG312">
        <v>1</v>
      </c>
      <c r="AH312" s="18">
        <v>2615</v>
      </c>
    </row>
    <row r="313" spans="27:34" x14ac:dyDescent="0.35">
      <c r="AA313" s="10" t="str">
        <f>LEFT(Table116[[#This Row],[Location]],4)</f>
        <v>D2-2</v>
      </c>
      <c r="AB313" s="10" t="s">
        <v>29</v>
      </c>
      <c r="AC313" s="48" t="str">
        <f>LEFT(Table116[[#This Row],[Pheno]],4)</f>
        <v>DRMC</v>
      </c>
      <c r="AD313" s="25" t="str">
        <f>LEFT(Table116[[#This Row],[Barcode]],7)</f>
        <v>DRMC001</v>
      </c>
      <c r="AE313" s="3" t="s">
        <v>888</v>
      </c>
      <c r="AF313" s="103">
        <v>30</v>
      </c>
      <c r="AG313">
        <v>1</v>
      </c>
      <c r="AH313" s="18">
        <v>2615</v>
      </c>
    </row>
    <row r="314" spans="27:34" x14ac:dyDescent="0.35">
      <c r="AA314" s="10" t="str">
        <f>LEFT(Table116[[#This Row],[Location]],4)</f>
        <v>D2-2</v>
      </c>
      <c r="AB314" s="10" t="s">
        <v>379</v>
      </c>
      <c r="AC314" s="48" t="str">
        <f>LEFT(Table116[[#This Row],[Pheno]],4)</f>
        <v>.</v>
      </c>
      <c r="AD314" s="25" t="str">
        <f>LEFT(Table116[[#This Row],[Barcode]],7)</f>
        <v>.</v>
      </c>
      <c r="AE314" s="3" t="s">
        <v>413</v>
      </c>
      <c r="AF314" s="103"/>
      <c r="AH314" s="18"/>
    </row>
    <row r="315" spans="27:34" x14ac:dyDescent="0.35">
      <c r="AA315" s="10" t="str">
        <f>LEFT(Table116[[#This Row],[Location]],4)</f>
        <v>D2-3</v>
      </c>
      <c r="AB315" s="10" t="s">
        <v>34</v>
      </c>
      <c r="AC315" s="48" t="str">
        <f>LEFT(Table116[[#This Row],[Pheno]],4)</f>
        <v>BMKO</v>
      </c>
      <c r="AD315" s="25" t="str">
        <f>LEFT(Table116[[#This Row],[Barcode]],7)</f>
        <v>BMKO011</v>
      </c>
      <c r="AE315" s="3" t="s">
        <v>871</v>
      </c>
      <c r="AF315" s="103">
        <v>34</v>
      </c>
      <c r="AG315">
        <v>1</v>
      </c>
      <c r="AH315" s="18">
        <v>2615</v>
      </c>
    </row>
    <row r="316" spans="27:34" x14ac:dyDescent="0.35">
      <c r="AA316" s="10" t="str">
        <f>LEFT(Table116[[#This Row],[Location]],4)</f>
        <v>D2-3</v>
      </c>
      <c r="AB316" s="10" t="s">
        <v>33</v>
      </c>
      <c r="AC316" s="48" t="str">
        <f>LEFT(Table116[[#This Row],[Pheno]],4)</f>
        <v>STR8</v>
      </c>
      <c r="AD316" s="25" t="str">
        <f>LEFT(Table116[[#This Row],[Barcode]],7)</f>
        <v>STR8017</v>
      </c>
      <c r="AE316" s="3" t="s">
        <v>1889</v>
      </c>
      <c r="AF316" s="103">
        <v>15</v>
      </c>
      <c r="AG316">
        <v>1</v>
      </c>
      <c r="AH316" s="18">
        <v>2615</v>
      </c>
    </row>
    <row r="317" spans="27:34" x14ac:dyDescent="0.35">
      <c r="AA317" s="10" t="str">
        <f>LEFT(Table116[[#This Row],[Location]],4)</f>
        <v>D2-3</v>
      </c>
      <c r="AB317" s="10" t="s">
        <v>32</v>
      </c>
      <c r="AC317" s="48" t="str">
        <f>LEFT(Table116[[#This Row],[Pheno]],4)</f>
        <v>.</v>
      </c>
      <c r="AD317" s="25" t="str">
        <f>LEFT(Table116[[#This Row],[Barcode]],7)</f>
        <v>.</v>
      </c>
      <c r="AE317" s="3" t="s">
        <v>413</v>
      </c>
      <c r="AF317" s="103"/>
      <c r="AH317" s="18"/>
    </row>
    <row r="318" spans="27:34" x14ac:dyDescent="0.35">
      <c r="AA318" s="10" t="str">
        <f>LEFT(Table116[[#This Row],[Location]],4)</f>
        <v>D2-3</v>
      </c>
      <c r="AB318" s="10" t="s">
        <v>376</v>
      </c>
      <c r="AC318" s="48" t="str">
        <f>LEFT(Table116[[#This Row],[Pheno]],4)</f>
        <v>.</v>
      </c>
      <c r="AD318" s="25" t="str">
        <f>LEFT(Table116[[#This Row],[Barcode]],7)</f>
        <v>.</v>
      </c>
      <c r="AE318" s="3" t="s">
        <v>413</v>
      </c>
      <c r="AF318" s="103"/>
      <c r="AH318" s="18"/>
    </row>
    <row r="319" spans="27:34" x14ac:dyDescent="0.35">
      <c r="AA319" s="10" t="str">
        <f>LEFT(Table116[[#This Row],[Location]],4)</f>
        <v>D2-4</v>
      </c>
      <c r="AB319" s="10" t="s">
        <v>37</v>
      </c>
      <c r="AC319" s="48" t="str">
        <f>LEFT(Table116[[#This Row],[Pheno]],4)</f>
        <v>HTWV</v>
      </c>
      <c r="AD319" s="25" t="str">
        <f>LEFT(Table116[[#This Row],[Barcode]],7)</f>
        <v>HTWV016</v>
      </c>
      <c r="AE319" s="3" t="s">
        <v>489</v>
      </c>
      <c r="AF319" s="103">
        <v>49</v>
      </c>
      <c r="AG319">
        <v>1</v>
      </c>
      <c r="AH319" s="18">
        <v>2678</v>
      </c>
    </row>
    <row r="320" spans="27:34" x14ac:dyDescent="0.35">
      <c r="AA320" s="10" t="str">
        <f>LEFT(Table116[[#This Row],[Location]],4)</f>
        <v>D2-4</v>
      </c>
      <c r="AB320" s="10" t="s">
        <v>36</v>
      </c>
      <c r="AC320" s="48" t="str">
        <f>LEFT(Table116[[#This Row],[Pheno]],4)</f>
        <v>.</v>
      </c>
      <c r="AD320" s="25" t="str">
        <f>LEFT(Table116[[#This Row],[Barcode]],7)</f>
        <v>.</v>
      </c>
      <c r="AE320" s="3" t="s">
        <v>413</v>
      </c>
      <c r="AF320" s="103"/>
      <c r="AH320" s="18"/>
    </row>
    <row r="321" spans="27:34" x14ac:dyDescent="0.35">
      <c r="AA321" s="10" t="str">
        <f>LEFT(Table116[[#This Row],[Location]],4)</f>
        <v>D2-4</v>
      </c>
      <c r="AB321" s="10" t="s">
        <v>35</v>
      </c>
      <c r="AC321" s="48" t="str">
        <f>LEFT(Table116[[#This Row],[Pheno]],4)</f>
        <v>.</v>
      </c>
      <c r="AD321" s="25" t="str">
        <f>LEFT(Table116[[#This Row],[Barcode]],7)</f>
        <v>.</v>
      </c>
      <c r="AE321" s="3" t="s">
        <v>413</v>
      </c>
      <c r="AF321" s="103"/>
      <c r="AH321" s="18"/>
    </row>
    <row r="322" spans="27:34" x14ac:dyDescent="0.35">
      <c r="AA322" s="10" t="str">
        <f>LEFT(Table116[[#This Row],[Location]],4)</f>
        <v>D2-4</v>
      </c>
      <c r="AB322" s="10" t="s">
        <v>373</v>
      </c>
      <c r="AC322" s="48" t="str">
        <f>LEFT(Table116[[#This Row],[Pheno]],4)</f>
        <v>.</v>
      </c>
      <c r="AD322" s="25" t="str">
        <f>LEFT(Table116[[#This Row],[Barcode]],7)</f>
        <v>.</v>
      </c>
      <c r="AE322" s="3" t="s">
        <v>413</v>
      </c>
      <c r="AF322" s="103"/>
      <c r="AH322" s="18"/>
    </row>
    <row r="323" spans="27:34" x14ac:dyDescent="0.35">
      <c r="AA323" s="10" t="str">
        <f>LEFT(Table116[[#This Row],[Location]],4)</f>
        <v>D2-5</v>
      </c>
      <c r="AB323" s="10" t="s">
        <v>40</v>
      </c>
      <c r="AC323" s="48" t="str">
        <f>LEFT(Table116[[#This Row],[Pheno]],4)</f>
        <v>HTWV</v>
      </c>
      <c r="AD323" s="25" t="str">
        <f>LEFT(Table116[[#This Row],[Barcode]],7)</f>
        <v>HTWV016</v>
      </c>
      <c r="AE323" s="3" t="s">
        <v>489</v>
      </c>
      <c r="AF323" s="103">
        <v>22</v>
      </c>
      <c r="AG323">
        <v>1</v>
      </c>
      <c r="AH323" s="18">
        <v>2668</v>
      </c>
    </row>
    <row r="324" spans="27:34" x14ac:dyDescent="0.35">
      <c r="AA324" s="10" t="str">
        <f>LEFT(Table116[[#This Row],[Location]],4)</f>
        <v>D2-5</v>
      </c>
      <c r="AB324" s="10" t="s">
        <v>39</v>
      </c>
      <c r="AC324" s="48" t="str">
        <f>LEFT(Table116[[#This Row],[Pheno]],4)</f>
        <v>HTWV</v>
      </c>
      <c r="AD324" s="25" t="str">
        <f>LEFT(Table116[[#This Row],[Barcode]],7)</f>
        <v>HTWV016</v>
      </c>
      <c r="AE324" s="3" t="s">
        <v>469</v>
      </c>
      <c r="AF324" s="103">
        <v>10</v>
      </c>
      <c r="AG324">
        <v>1</v>
      </c>
      <c r="AH324" s="18">
        <v>2668</v>
      </c>
    </row>
    <row r="325" spans="27:34" x14ac:dyDescent="0.35">
      <c r="AA325" s="10" t="str">
        <f>LEFT(Table116[[#This Row],[Location]],4)</f>
        <v>D2-5</v>
      </c>
      <c r="AB325" s="10" t="s">
        <v>38</v>
      </c>
      <c r="AC325" s="48" t="str">
        <f>LEFT(Table116[[#This Row],[Pheno]],4)</f>
        <v>GFSD</v>
      </c>
      <c r="AD325" s="25" t="str">
        <f>LEFT(Table116[[#This Row],[Barcode]],7)</f>
        <v>GFSD189</v>
      </c>
      <c r="AE325" s="3" t="s">
        <v>1652</v>
      </c>
      <c r="AF325" s="103">
        <v>17</v>
      </c>
      <c r="AG325">
        <v>1</v>
      </c>
      <c r="AH325" s="18">
        <v>2668</v>
      </c>
    </row>
    <row r="326" spans="27:34" x14ac:dyDescent="0.35">
      <c r="AA326" s="10" t="str">
        <f>LEFT(Table116[[#This Row],[Location]],4)</f>
        <v>D2-5</v>
      </c>
      <c r="AB326" s="10" t="s">
        <v>370</v>
      </c>
      <c r="AC326" s="48" t="str">
        <f>LEFT(Table116[[#This Row],[Pheno]],4)</f>
        <v>.</v>
      </c>
      <c r="AD326" s="25" t="str">
        <f>LEFT(Table116[[#This Row],[Barcode]],7)</f>
        <v>.</v>
      </c>
      <c r="AE326" s="3" t="s">
        <v>413</v>
      </c>
      <c r="AF326" s="103"/>
      <c r="AH326" s="18"/>
    </row>
    <row r="327" spans="27:34" x14ac:dyDescent="0.35">
      <c r="AA327" s="10" t="str">
        <f>LEFT(Table116[[#This Row],[Location]],4)</f>
        <v>D2-6</v>
      </c>
      <c r="AB327" s="10" t="s">
        <v>43</v>
      </c>
      <c r="AC327" s="48" t="str">
        <f>LEFT(Table116[[#This Row],[Pheno]],4)</f>
        <v>92CK</v>
      </c>
      <c r="AD327" s="25" t="str">
        <f>LEFT(Table116[[#This Row],[Barcode]],7)</f>
        <v>92CK066</v>
      </c>
      <c r="AE327" s="3" t="s">
        <v>1890</v>
      </c>
      <c r="AF327" s="103">
        <v>18</v>
      </c>
      <c r="AG327">
        <v>1</v>
      </c>
      <c r="AH327" s="18">
        <v>2636</v>
      </c>
    </row>
    <row r="328" spans="27:34" x14ac:dyDescent="0.35">
      <c r="AA328" s="10" t="str">
        <f>LEFT(Table116[[#This Row],[Location]],4)</f>
        <v>D2-6</v>
      </c>
      <c r="AB328" s="10" t="s">
        <v>42</v>
      </c>
      <c r="AC328" s="48" t="str">
        <f>LEFT(Table116[[#This Row],[Pheno]],4)</f>
        <v>92CK</v>
      </c>
      <c r="AD328" s="25" t="str">
        <f>LEFT(Table116[[#This Row],[Barcode]],7)</f>
        <v>92CK066</v>
      </c>
      <c r="AE328" s="3" t="s">
        <v>1891</v>
      </c>
      <c r="AF328" s="103">
        <v>31</v>
      </c>
      <c r="AG328">
        <v>1</v>
      </c>
      <c r="AH328" s="18">
        <v>2636</v>
      </c>
    </row>
    <row r="329" spans="27:34" x14ac:dyDescent="0.35">
      <c r="AA329" s="10" t="str">
        <f>LEFT(Table116[[#This Row],[Location]],4)</f>
        <v>D2-6</v>
      </c>
      <c r="AB329" s="10" t="s">
        <v>41</v>
      </c>
      <c r="AC329" s="48" t="str">
        <f>LEFT(Table116[[#This Row],[Pheno]],4)</f>
        <v>.</v>
      </c>
      <c r="AD329" s="25" t="str">
        <f>LEFT(Table116[[#This Row],[Barcode]],7)</f>
        <v>.</v>
      </c>
      <c r="AE329" s="3" t="s">
        <v>413</v>
      </c>
      <c r="AF329" s="103"/>
      <c r="AH329" s="18"/>
    </row>
    <row r="330" spans="27:34" x14ac:dyDescent="0.35">
      <c r="AA330" s="10" t="str">
        <f>LEFT(Table116[[#This Row],[Location]],4)</f>
        <v>D2-6</v>
      </c>
      <c r="AB330" s="10" t="s">
        <v>367</v>
      </c>
      <c r="AC330" s="48" t="str">
        <f>LEFT(Table116[[#This Row],[Pheno]],4)</f>
        <v>.</v>
      </c>
      <c r="AD330" s="25" t="str">
        <f>LEFT(Table116[[#This Row],[Barcode]],7)</f>
        <v>.</v>
      </c>
      <c r="AE330" s="3" t="s">
        <v>413</v>
      </c>
      <c r="AF330" s="103"/>
      <c r="AH330" s="18"/>
    </row>
    <row r="331" spans="27:34" x14ac:dyDescent="0.35">
      <c r="AA331" s="10" t="str">
        <f>LEFT(Table116[[#This Row],[Location]],4)</f>
        <v>D2-7</v>
      </c>
      <c r="AB331" s="10" t="s">
        <v>46</v>
      </c>
      <c r="AC331" s="48" t="str">
        <f>LEFT(Table116[[#This Row],[Pheno]],4)</f>
        <v>POTN</v>
      </c>
      <c r="AD331" s="25" t="str">
        <f>LEFT(Table116[[#This Row],[Barcode]],7)</f>
        <v>POTN028</v>
      </c>
      <c r="AE331" s="3" t="s">
        <v>1878</v>
      </c>
      <c r="AF331" s="103">
        <v>10</v>
      </c>
      <c r="AG331">
        <v>1</v>
      </c>
      <c r="AH331" s="18">
        <v>2653</v>
      </c>
    </row>
    <row r="332" spans="27:34" x14ac:dyDescent="0.35">
      <c r="AA332" s="10" t="str">
        <f>LEFT(Table116[[#This Row],[Location]],4)</f>
        <v>D2-7</v>
      </c>
      <c r="AB332" s="10" t="s">
        <v>45</v>
      </c>
      <c r="AC332" s="48" t="str">
        <f>LEFT(Table116[[#This Row],[Pheno]],4)</f>
        <v>POTN</v>
      </c>
      <c r="AD332" s="25" t="str">
        <f>LEFT(Table116[[#This Row],[Barcode]],7)</f>
        <v>POTN028</v>
      </c>
      <c r="AE332" s="3" t="s">
        <v>1881</v>
      </c>
      <c r="AF332" s="103">
        <v>25</v>
      </c>
      <c r="AG332">
        <v>1</v>
      </c>
      <c r="AH332" s="18">
        <v>2653</v>
      </c>
    </row>
    <row r="333" spans="27:34" x14ac:dyDescent="0.35">
      <c r="AA333" s="10" t="str">
        <f>LEFT(Table116[[#This Row],[Location]],4)</f>
        <v>D2-7</v>
      </c>
      <c r="AB333" s="10" t="s">
        <v>44</v>
      </c>
      <c r="AC333" s="48" t="str">
        <f>LEFT(Table116[[#This Row],[Pheno]],4)</f>
        <v>MDGE</v>
      </c>
      <c r="AD333" s="25" t="str">
        <f>LEFT(Table116[[#This Row],[Barcode]],7)</f>
        <v>MDGE001</v>
      </c>
      <c r="AE333" s="3" t="s">
        <v>1883</v>
      </c>
      <c r="AF333" s="103">
        <v>14</v>
      </c>
      <c r="AG333">
        <v>1</v>
      </c>
      <c r="AH333" s="18">
        <v>2653</v>
      </c>
    </row>
    <row r="334" spans="27:34" x14ac:dyDescent="0.35">
      <c r="AA334" s="10" t="str">
        <f>LEFT(Table116[[#This Row],[Location]],4)</f>
        <v>D2-7</v>
      </c>
      <c r="AB334" s="10" t="s">
        <v>364</v>
      </c>
      <c r="AC334" s="48" t="str">
        <f>LEFT(Table116[[#This Row],[Pheno]],4)</f>
        <v>.</v>
      </c>
      <c r="AD334" s="25" t="str">
        <f>LEFT(Table116[[#This Row],[Barcode]],7)</f>
        <v>.</v>
      </c>
      <c r="AE334" s="3" t="s">
        <v>413</v>
      </c>
      <c r="AF334" s="103"/>
      <c r="AH334" s="18"/>
    </row>
    <row r="335" spans="27:34" x14ac:dyDescent="0.35">
      <c r="AA335" s="10" t="str">
        <f>LEFT(Table116[[#This Row],[Location]],4)</f>
        <v>D3-1</v>
      </c>
      <c r="AB335" s="10" t="s">
        <v>49</v>
      </c>
      <c r="AC335" s="48" t="str">
        <f>LEFT(Table116[[#This Row],[Pheno]],4)</f>
        <v>KOIX</v>
      </c>
      <c r="AD335" s="25" t="str">
        <f>LEFT(Table116[[#This Row],[Barcode]],7)</f>
        <v>KOIX017</v>
      </c>
      <c r="AE335" s="3" t="s">
        <v>1892</v>
      </c>
      <c r="AF335" s="103">
        <v>14</v>
      </c>
      <c r="AG335">
        <v>1</v>
      </c>
      <c r="AH335" s="18">
        <v>2650</v>
      </c>
    </row>
    <row r="336" spans="27:34" x14ac:dyDescent="0.35">
      <c r="AA336" s="10" t="str">
        <f>LEFT(Table116[[#This Row],[Location]],4)</f>
        <v>D3-1</v>
      </c>
      <c r="AB336" s="10" t="s">
        <v>48</v>
      </c>
      <c r="AC336" s="48" t="str">
        <f>LEFT(Table116[[#This Row],[Pheno]],4)</f>
        <v>KOIX</v>
      </c>
      <c r="AD336" s="25" t="str">
        <f>LEFT(Table116[[#This Row],[Barcode]],7)</f>
        <v>KOIX017</v>
      </c>
      <c r="AE336" s="3" t="s">
        <v>1893</v>
      </c>
      <c r="AF336" s="103">
        <v>35</v>
      </c>
      <c r="AG336">
        <v>1</v>
      </c>
      <c r="AH336" s="18">
        <v>2650</v>
      </c>
    </row>
    <row r="337" spans="27:34" x14ac:dyDescent="0.35">
      <c r="AA337" s="10" t="str">
        <f>LEFT(Table116[[#This Row],[Location]],4)</f>
        <v>D3-1</v>
      </c>
      <c r="AB337" s="10" t="s">
        <v>47</v>
      </c>
      <c r="AC337" s="48" t="str">
        <f>LEFT(Table116[[#This Row],[Pheno]],4)</f>
        <v>.</v>
      </c>
      <c r="AD337" s="25" t="str">
        <f>LEFT(Table116[[#This Row],[Barcode]],7)</f>
        <v>.</v>
      </c>
      <c r="AE337" s="3" t="s">
        <v>413</v>
      </c>
      <c r="AF337" s="103"/>
      <c r="AH337" s="18"/>
    </row>
    <row r="338" spans="27:34" x14ac:dyDescent="0.35">
      <c r="AA338" s="10" t="str">
        <f>LEFT(Table116[[#This Row],[Location]],4)</f>
        <v>D3-1</v>
      </c>
      <c r="AB338" s="10" t="s">
        <v>403</v>
      </c>
      <c r="AC338" s="48" t="str">
        <f>LEFT(Table116[[#This Row],[Pheno]],4)</f>
        <v>.</v>
      </c>
      <c r="AD338" s="25" t="str">
        <f>LEFT(Table116[[#This Row],[Barcode]],7)</f>
        <v>.</v>
      </c>
      <c r="AE338" s="3" t="s">
        <v>413</v>
      </c>
      <c r="AF338" s="103"/>
      <c r="AH338" s="18"/>
    </row>
    <row r="339" spans="27:34" x14ac:dyDescent="0.35">
      <c r="AA339" s="10" t="str">
        <f>LEFT(Table116[[#This Row],[Location]],4)</f>
        <v>D3-2</v>
      </c>
      <c r="AB339" s="10" t="s">
        <v>52</v>
      </c>
      <c r="AC339" s="48" t="str">
        <f>LEFT(Table116[[#This Row],[Pheno]],4)</f>
        <v>SWTS</v>
      </c>
      <c r="AD339" s="25" t="str">
        <f>LEFT(Table116[[#This Row],[Barcode]],7)</f>
        <v>SWTS035</v>
      </c>
      <c r="AE339" s="3" t="s">
        <v>1712</v>
      </c>
      <c r="AF339" s="103">
        <v>27</v>
      </c>
      <c r="AG339">
        <v>1</v>
      </c>
      <c r="AH339" s="18">
        <v>2697</v>
      </c>
    </row>
    <row r="340" spans="27:34" x14ac:dyDescent="0.35">
      <c r="AA340" s="10" t="str">
        <f>LEFT(Table116[[#This Row],[Location]],4)</f>
        <v>D3-2</v>
      </c>
      <c r="AB340" s="10" t="s">
        <v>51</v>
      </c>
      <c r="AC340" s="48" t="str">
        <f>LEFT(Table116[[#This Row],[Pheno]],4)</f>
        <v>KOIX</v>
      </c>
      <c r="AD340" s="25" t="str">
        <f>LEFT(Table116[[#This Row],[Barcode]],7)</f>
        <v>KOIX017</v>
      </c>
      <c r="AE340" s="3" t="s">
        <v>1892</v>
      </c>
      <c r="AF340" s="103">
        <v>22</v>
      </c>
      <c r="AG340">
        <v>1</v>
      </c>
      <c r="AH340" s="18">
        <v>2697</v>
      </c>
    </row>
    <row r="341" spans="27:34" x14ac:dyDescent="0.35">
      <c r="AA341" s="10" t="str">
        <f>LEFT(Table116[[#This Row],[Location]],4)</f>
        <v>D3-2</v>
      </c>
      <c r="AB341" s="10" t="s">
        <v>50</v>
      </c>
      <c r="AC341" s="48" t="str">
        <f>LEFT(Table116[[#This Row],[Pheno]],4)</f>
        <v>.</v>
      </c>
      <c r="AD341" s="25" t="str">
        <f>LEFT(Table116[[#This Row],[Barcode]],7)</f>
        <v>.</v>
      </c>
      <c r="AE341" s="3" t="s">
        <v>413</v>
      </c>
      <c r="AF341" s="103"/>
      <c r="AH341" s="18"/>
    </row>
    <row r="342" spans="27:34" x14ac:dyDescent="0.35">
      <c r="AA342" s="10" t="str">
        <f>LEFT(Table116[[#This Row],[Location]],4)</f>
        <v>D3-2</v>
      </c>
      <c r="AB342" s="10" t="s">
        <v>400</v>
      </c>
      <c r="AC342" s="48" t="str">
        <f>LEFT(Table116[[#This Row],[Pheno]],4)</f>
        <v>.</v>
      </c>
      <c r="AD342" s="25" t="str">
        <f>LEFT(Table116[[#This Row],[Barcode]],7)</f>
        <v>.</v>
      </c>
      <c r="AE342" s="3" t="s">
        <v>413</v>
      </c>
      <c r="AF342" s="103"/>
      <c r="AH342" s="18"/>
    </row>
    <row r="343" spans="27:34" x14ac:dyDescent="0.35">
      <c r="AA343" s="10" t="str">
        <f>LEFT(Table116[[#This Row],[Location]],4)</f>
        <v>D3-3</v>
      </c>
      <c r="AB343" s="10" t="s">
        <v>55</v>
      </c>
      <c r="AC343" s="48" t="str">
        <f>LEFT(Table116[[#This Row],[Pheno]],4)</f>
        <v>HTWV</v>
      </c>
      <c r="AD343" s="25" t="str">
        <f>LEFT(Table116[[#This Row],[Barcode]],7)</f>
        <v>HTWV016</v>
      </c>
      <c r="AE343" s="3" t="s">
        <v>469</v>
      </c>
      <c r="AF343" s="103">
        <v>49</v>
      </c>
      <c r="AG343">
        <v>1</v>
      </c>
      <c r="AH343" s="18">
        <v>2686</v>
      </c>
    </row>
    <row r="344" spans="27:34" x14ac:dyDescent="0.35">
      <c r="AA344" s="10" t="str">
        <f>LEFT(Table116[[#This Row],[Location]],4)</f>
        <v>D3-3</v>
      </c>
      <c r="AB344" s="10" t="s">
        <v>54</v>
      </c>
      <c r="AC344" s="48" t="str">
        <f>LEFT(Table116[[#This Row],[Pheno]],4)</f>
        <v>.</v>
      </c>
      <c r="AD344" s="25" t="str">
        <f>LEFT(Table116[[#This Row],[Barcode]],7)</f>
        <v>.</v>
      </c>
      <c r="AE344" s="3" t="s">
        <v>413</v>
      </c>
      <c r="AF344" s="103"/>
      <c r="AH344" s="18"/>
    </row>
    <row r="345" spans="27:34" x14ac:dyDescent="0.35">
      <c r="AA345" s="10" t="str">
        <f>LEFT(Table116[[#This Row],[Location]],4)</f>
        <v>D3-3</v>
      </c>
      <c r="AB345" s="10" t="s">
        <v>53</v>
      </c>
      <c r="AC345" s="48" t="str">
        <f>LEFT(Table116[[#This Row],[Pheno]],4)</f>
        <v>.</v>
      </c>
      <c r="AD345" s="25" t="str">
        <f>LEFT(Table116[[#This Row],[Barcode]],7)</f>
        <v>.</v>
      </c>
      <c r="AE345" s="3" t="s">
        <v>413</v>
      </c>
      <c r="AF345" s="103"/>
      <c r="AH345" s="18"/>
    </row>
    <row r="346" spans="27:34" x14ac:dyDescent="0.35">
      <c r="AA346" s="10" t="str">
        <f>LEFT(Table116[[#This Row],[Location]],4)</f>
        <v>D3-3</v>
      </c>
      <c r="AB346" s="10" t="s">
        <v>397</v>
      </c>
      <c r="AC346" s="48" t="str">
        <f>LEFT(Table116[[#This Row],[Pheno]],4)</f>
        <v>.</v>
      </c>
      <c r="AD346" s="25" t="str">
        <f>LEFT(Table116[[#This Row],[Barcode]],7)</f>
        <v>.</v>
      </c>
      <c r="AE346" s="3" t="s">
        <v>413</v>
      </c>
      <c r="AF346" s="103"/>
      <c r="AH346" s="18"/>
    </row>
    <row r="347" spans="27:34" x14ac:dyDescent="0.35">
      <c r="AA347" s="10" t="str">
        <f>LEFT(Table116[[#This Row],[Location]],4)</f>
        <v>D3-4</v>
      </c>
      <c r="AB347" s="10" t="s">
        <v>58</v>
      </c>
      <c r="AC347" s="48" t="str">
        <f>LEFT(Table116[[#This Row],[Pheno]],4)</f>
        <v>OROB</v>
      </c>
      <c r="AD347" s="25" t="str">
        <f>LEFT(Table116[[#This Row],[Barcode]],7)</f>
        <v>OROB054</v>
      </c>
      <c r="AE347" s="3" t="s">
        <v>428</v>
      </c>
      <c r="AF347" s="103">
        <v>49</v>
      </c>
      <c r="AG347">
        <v>1</v>
      </c>
      <c r="AH347" s="18">
        <v>2661</v>
      </c>
    </row>
    <row r="348" spans="27:34" x14ac:dyDescent="0.35">
      <c r="AA348" s="10" t="str">
        <f>LEFT(Table116[[#This Row],[Location]],4)</f>
        <v>D3-4</v>
      </c>
      <c r="AB348" s="10" t="s">
        <v>57</v>
      </c>
      <c r="AC348" s="48" t="str">
        <f>LEFT(Table116[[#This Row],[Pheno]],4)</f>
        <v>.</v>
      </c>
      <c r="AD348" s="25" t="str">
        <f>LEFT(Table116[[#This Row],[Barcode]],7)</f>
        <v>.</v>
      </c>
      <c r="AE348" s="3" t="s">
        <v>413</v>
      </c>
      <c r="AF348" s="103"/>
      <c r="AH348" s="18"/>
    </row>
    <row r="349" spans="27:34" x14ac:dyDescent="0.35">
      <c r="AA349" s="10" t="str">
        <f>LEFT(Table116[[#This Row],[Location]],4)</f>
        <v>D3-4</v>
      </c>
      <c r="AB349" s="10" t="s">
        <v>56</v>
      </c>
      <c r="AC349" s="48" t="str">
        <f>LEFT(Table116[[#This Row],[Pheno]],4)</f>
        <v>.</v>
      </c>
      <c r="AD349" s="25" t="str">
        <f>LEFT(Table116[[#This Row],[Barcode]],7)</f>
        <v>.</v>
      </c>
      <c r="AE349" s="3" t="s">
        <v>413</v>
      </c>
      <c r="AF349" s="103"/>
      <c r="AH349" s="18"/>
    </row>
    <row r="350" spans="27:34" x14ac:dyDescent="0.35">
      <c r="AA350" s="10" t="str">
        <f>LEFT(Table116[[#This Row],[Location]],4)</f>
        <v>D3-4</v>
      </c>
      <c r="AB350" s="10" t="s">
        <v>394</v>
      </c>
      <c r="AC350" s="48" t="str">
        <f>LEFT(Table116[[#This Row],[Pheno]],4)</f>
        <v>.</v>
      </c>
      <c r="AD350" s="25" t="str">
        <f>LEFT(Table116[[#This Row],[Barcode]],7)</f>
        <v>.</v>
      </c>
      <c r="AE350" s="3" t="s">
        <v>413</v>
      </c>
      <c r="AF350" s="103"/>
      <c r="AH350" s="18"/>
    </row>
    <row r="351" spans="27:34" x14ac:dyDescent="0.35">
      <c r="AA351" s="10" t="str">
        <f>LEFT(Table116[[#This Row],[Location]],4)</f>
        <v>D3-5</v>
      </c>
      <c r="AB351" s="10" t="s">
        <v>61</v>
      </c>
      <c r="AC351" s="48" t="str">
        <f>LEFT(Table116[[#This Row],[Pheno]],4)</f>
        <v>SWTS</v>
      </c>
      <c r="AD351" s="25" t="str">
        <f>LEFT(Table116[[#This Row],[Barcode]],7)</f>
        <v>SWTS024</v>
      </c>
      <c r="AE351" s="3" t="s">
        <v>1665</v>
      </c>
      <c r="AF351" s="103">
        <v>8</v>
      </c>
      <c r="AG351">
        <v>1</v>
      </c>
      <c r="AH351" s="18">
        <v>2672</v>
      </c>
    </row>
    <row r="352" spans="27:34" x14ac:dyDescent="0.35">
      <c r="AA352" s="10" t="str">
        <f>LEFT(Table116[[#This Row],[Location]],4)</f>
        <v>D3-5</v>
      </c>
      <c r="AB352" s="10" t="s">
        <v>60</v>
      </c>
      <c r="AC352" s="48" t="str">
        <f>LEFT(Table116[[#This Row],[Pheno]],4)</f>
        <v>SWTS</v>
      </c>
      <c r="AD352" s="25" t="str">
        <f>LEFT(Table116[[#This Row],[Barcode]],7)</f>
        <v>SWTS024</v>
      </c>
      <c r="AE352" s="3" t="s">
        <v>1664</v>
      </c>
      <c r="AF352" s="103">
        <v>16</v>
      </c>
      <c r="AG352">
        <v>1</v>
      </c>
      <c r="AH352" s="18">
        <v>2672</v>
      </c>
    </row>
    <row r="353" spans="27:34" x14ac:dyDescent="0.35">
      <c r="AA353" s="10" t="str">
        <f>LEFT(Table116[[#This Row],[Location]],4)</f>
        <v>D3-5</v>
      </c>
      <c r="AB353" s="10" t="s">
        <v>59</v>
      </c>
      <c r="AC353" s="48" t="str">
        <f>LEFT(Table116[[#This Row],[Pheno]],4)</f>
        <v>BBGM</v>
      </c>
      <c r="AD353" s="25" t="str">
        <f>LEFT(Table116[[#This Row],[Barcode]],7)</f>
        <v>BBGM007</v>
      </c>
      <c r="AE353" s="3" t="s">
        <v>1717</v>
      </c>
      <c r="AF353" s="103">
        <v>13</v>
      </c>
      <c r="AG353">
        <v>1</v>
      </c>
      <c r="AH353" s="18">
        <v>2672</v>
      </c>
    </row>
    <row r="354" spans="27:34" x14ac:dyDescent="0.35">
      <c r="AA354" s="10" t="str">
        <f>LEFT(Table116[[#This Row],[Location]],4)</f>
        <v>D3-5</v>
      </c>
      <c r="AB354" s="10" t="s">
        <v>391</v>
      </c>
      <c r="AC354" s="48" t="str">
        <f>LEFT(Table116[[#This Row],[Pheno]],4)</f>
        <v>BBGM</v>
      </c>
      <c r="AD354" s="25" t="str">
        <f>LEFT(Table116[[#This Row],[Barcode]],7)</f>
        <v>BBGM007</v>
      </c>
      <c r="AE354" s="3" t="s">
        <v>1469</v>
      </c>
      <c r="AF354" s="103">
        <v>12</v>
      </c>
      <c r="AG354">
        <v>1</v>
      </c>
      <c r="AH354" s="18">
        <v>2672</v>
      </c>
    </row>
    <row r="355" spans="27:34" x14ac:dyDescent="0.35">
      <c r="AA355" s="10" t="str">
        <f>LEFT(Table116[[#This Row],[Location]],4)</f>
        <v>D3-6</v>
      </c>
      <c r="AB355" s="10" t="s">
        <v>64</v>
      </c>
      <c r="AC355" s="48" t="str">
        <f>LEFT(Table116[[#This Row],[Pheno]],4)</f>
        <v>OROB</v>
      </c>
      <c r="AD355" s="25" t="str">
        <f>LEFT(Table116[[#This Row],[Barcode]],7)</f>
        <v>OROB054</v>
      </c>
      <c r="AE355" s="3" t="s">
        <v>912</v>
      </c>
      <c r="AF355" s="103">
        <v>38</v>
      </c>
      <c r="AG355">
        <v>1</v>
      </c>
      <c r="AH355" s="18">
        <v>2659</v>
      </c>
    </row>
    <row r="356" spans="27:34" x14ac:dyDescent="0.35">
      <c r="AA356" s="10" t="str">
        <f>LEFT(Table116[[#This Row],[Location]],4)</f>
        <v>D3-6</v>
      </c>
      <c r="AB356" s="10" t="s">
        <v>63</v>
      </c>
      <c r="AC356" s="48" t="str">
        <f>LEFT(Table116[[#This Row],[Pheno]],4)</f>
        <v>OROB</v>
      </c>
      <c r="AD356" s="25" t="str">
        <f>LEFT(Table116[[#This Row],[Barcode]],7)</f>
        <v>OROB054</v>
      </c>
      <c r="AE356" s="3" t="s">
        <v>428</v>
      </c>
      <c r="AF356" s="103">
        <v>9</v>
      </c>
      <c r="AG356">
        <v>1</v>
      </c>
      <c r="AH356" s="18">
        <v>2659</v>
      </c>
    </row>
    <row r="357" spans="27:34" x14ac:dyDescent="0.35">
      <c r="AA357" s="10" t="str">
        <f>LEFT(Table116[[#This Row],[Location]],4)</f>
        <v>D3-6</v>
      </c>
      <c r="AB357" s="10" t="s">
        <v>62</v>
      </c>
      <c r="AC357" s="48" t="str">
        <f>LEFT(Table116[[#This Row],[Pheno]],4)</f>
        <v>.</v>
      </c>
      <c r="AD357" s="25" t="str">
        <f>LEFT(Table116[[#This Row],[Barcode]],7)</f>
        <v>.</v>
      </c>
      <c r="AE357" s="3" t="s">
        <v>413</v>
      </c>
      <c r="AF357" s="103"/>
      <c r="AH357" s="18"/>
    </row>
    <row r="358" spans="27:34" x14ac:dyDescent="0.35">
      <c r="AA358" s="10" t="str">
        <f>LEFT(Table116[[#This Row],[Location]],4)</f>
        <v>D3-6</v>
      </c>
      <c r="AB358" s="10" t="s">
        <v>388</v>
      </c>
      <c r="AC358" s="48" t="str">
        <f>LEFT(Table116[[#This Row],[Pheno]],4)</f>
        <v>.</v>
      </c>
      <c r="AD358" s="25" t="str">
        <f>LEFT(Table116[[#This Row],[Barcode]],7)</f>
        <v>.</v>
      </c>
      <c r="AE358" s="3" t="s">
        <v>413</v>
      </c>
      <c r="AF358" s="103"/>
      <c r="AH358" s="18"/>
    </row>
    <row r="359" spans="27:34" x14ac:dyDescent="0.35">
      <c r="AA359" s="10" t="str">
        <f>LEFT(Table116[[#This Row],[Location]],4)</f>
        <v>D3-7</v>
      </c>
      <c r="AB359" s="10" t="s">
        <v>67</v>
      </c>
      <c r="AC359" s="48" t="str">
        <f>LEFT(Table116[[#This Row],[Pheno]],4)</f>
        <v>OROB</v>
      </c>
      <c r="AD359" s="25" t="str">
        <f>LEFT(Table116[[#This Row],[Barcode]],7)</f>
        <v>OROB054</v>
      </c>
      <c r="AE359" s="3" t="s">
        <v>912</v>
      </c>
      <c r="AF359" s="103">
        <v>49</v>
      </c>
      <c r="AG359">
        <v>1</v>
      </c>
      <c r="AH359" s="18">
        <v>2609</v>
      </c>
    </row>
    <row r="360" spans="27:34" x14ac:dyDescent="0.35">
      <c r="AA360" s="10" t="str">
        <f>LEFT(Table116[[#This Row],[Location]],4)</f>
        <v>D3-7</v>
      </c>
      <c r="AB360" s="10" t="s">
        <v>66</v>
      </c>
      <c r="AC360" s="48" t="str">
        <f>LEFT(Table116[[#This Row],[Pheno]],4)</f>
        <v>.</v>
      </c>
      <c r="AD360" s="25" t="str">
        <f>LEFT(Table116[[#This Row],[Barcode]],7)</f>
        <v>.</v>
      </c>
      <c r="AE360" s="3" t="s">
        <v>413</v>
      </c>
      <c r="AF360" s="103"/>
      <c r="AH360" s="18"/>
    </row>
    <row r="361" spans="27:34" x14ac:dyDescent="0.35">
      <c r="AA361" s="10" t="str">
        <f>LEFT(Table116[[#This Row],[Location]],4)</f>
        <v>D3-7</v>
      </c>
      <c r="AB361" s="10" t="s">
        <v>65</v>
      </c>
      <c r="AC361" s="48" t="str">
        <f>LEFT(Table116[[#This Row],[Pheno]],4)</f>
        <v>.</v>
      </c>
      <c r="AD361" s="25" t="str">
        <f>LEFT(Table116[[#This Row],[Barcode]],7)</f>
        <v>.</v>
      </c>
      <c r="AE361" s="3" t="s">
        <v>413</v>
      </c>
      <c r="AF361" s="103"/>
      <c r="AH361" s="18"/>
    </row>
    <row r="362" spans="27:34" x14ac:dyDescent="0.35">
      <c r="AA362" s="10" t="str">
        <f>LEFT(Table116[[#This Row],[Location]],4)</f>
        <v>D3-7</v>
      </c>
      <c r="AB362" s="10" t="s">
        <v>385</v>
      </c>
      <c r="AC362" s="48" t="str">
        <f>LEFT(Table116[[#This Row],[Pheno]],4)</f>
        <v>.</v>
      </c>
      <c r="AD362" s="25" t="str">
        <f>LEFT(Table116[[#This Row],[Barcode]],7)</f>
        <v>.</v>
      </c>
      <c r="AE362" s="3" t="s">
        <v>413</v>
      </c>
      <c r="AF362" s="103"/>
      <c r="AH362" s="18"/>
    </row>
    <row r="363" spans="27:34" x14ac:dyDescent="0.35">
      <c r="AA363" s="10" t="str">
        <f>LEFT(Table116[[#This Row],[Location]],4)</f>
        <v>E1-1</v>
      </c>
      <c r="AB363" s="10" t="s">
        <v>545</v>
      </c>
      <c r="AC363" s="48" t="str">
        <f>LEFT(Table116[[#This Row],[Pheno]],4)</f>
        <v>MOTH</v>
      </c>
      <c r="AD363" s="25" t="str">
        <f>LEFT(Table116[[#This Row],[Barcode]],7)</f>
        <v>MOTHERS</v>
      </c>
      <c r="AE363" s="3" t="s">
        <v>1637</v>
      </c>
      <c r="AF363" s="103"/>
      <c r="AG363">
        <v>1</v>
      </c>
      <c r="AH363" s="18"/>
    </row>
    <row r="364" spans="27:34" x14ac:dyDescent="0.35">
      <c r="AA364" s="10" t="str">
        <f>LEFT(Table116[[#This Row],[Location]],4)</f>
        <v>E1-1</v>
      </c>
      <c r="AB364" s="10" t="s">
        <v>546</v>
      </c>
      <c r="AC364" s="10" t="str">
        <f>LEFT(Table116[[#This Row],[Pheno]],4)</f>
        <v>MOTH</v>
      </c>
      <c r="AD364" s="25" t="str">
        <f>LEFT(Table116[[#This Row],[Barcode]],7)</f>
        <v>MOTHERS</v>
      </c>
      <c r="AE364" s="3" t="s">
        <v>1637</v>
      </c>
      <c r="AF364" s="103"/>
      <c r="AG364">
        <v>1</v>
      </c>
      <c r="AH364" s="18"/>
    </row>
    <row r="365" spans="27:34" x14ac:dyDescent="0.35">
      <c r="AA365" s="10" t="str">
        <f>LEFT(Table116[[#This Row],[Location]],4)</f>
        <v>E1-1</v>
      </c>
      <c r="AB365" s="10" t="s">
        <v>547</v>
      </c>
      <c r="AC365" s="10" t="str">
        <f>LEFT(Table116[[#This Row],[Pheno]],4)</f>
        <v>MOTH</v>
      </c>
      <c r="AD365" s="25" t="str">
        <f>LEFT(Table116[[#This Row],[Barcode]],7)</f>
        <v>MOTHERS</v>
      </c>
      <c r="AE365" s="3" t="s">
        <v>1637</v>
      </c>
      <c r="AF365" s="103"/>
      <c r="AG365">
        <v>1</v>
      </c>
      <c r="AH365" s="18"/>
    </row>
    <row r="366" spans="27:34" x14ac:dyDescent="0.35">
      <c r="AA366" s="10" t="str">
        <f>LEFT(Table116[[#This Row],[Location]],4)</f>
        <v>E1-1</v>
      </c>
      <c r="AB366" s="10" t="s">
        <v>548</v>
      </c>
      <c r="AC366" s="10" t="str">
        <f>LEFT(Table116[[#This Row],[Pheno]],4)</f>
        <v>MOTH</v>
      </c>
      <c r="AD366" s="25" t="str">
        <f>LEFT(Table116[[#This Row],[Barcode]],7)</f>
        <v>MOTHERS</v>
      </c>
      <c r="AE366" s="3" t="s">
        <v>1637</v>
      </c>
      <c r="AF366" s="103"/>
      <c r="AG366">
        <v>1</v>
      </c>
      <c r="AH366" s="18"/>
    </row>
    <row r="367" spans="27:34" x14ac:dyDescent="0.35">
      <c r="AA367" s="10" t="str">
        <f>LEFT(Table116[[#This Row],[Location]],4)</f>
        <v>E1-2</v>
      </c>
      <c r="AB367" s="10" t="s">
        <v>549</v>
      </c>
      <c r="AC367" s="10" t="str">
        <f>LEFT(Table116[[#This Row],[Pheno]],4)</f>
        <v>MOTH</v>
      </c>
      <c r="AD367" s="25" t="str">
        <f>LEFT(Table116[[#This Row],[Barcode]],7)</f>
        <v>MOTHERS</v>
      </c>
      <c r="AE367" s="3" t="s">
        <v>1637</v>
      </c>
      <c r="AF367" s="103"/>
      <c r="AG367">
        <v>1</v>
      </c>
      <c r="AH367" s="18"/>
    </row>
    <row r="368" spans="27:34" x14ac:dyDescent="0.35">
      <c r="AA368" s="10" t="str">
        <f>LEFT(Table116[[#This Row],[Location]],4)</f>
        <v>E1-2</v>
      </c>
      <c r="AB368" s="10" t="s">
        <v>550</v>
      </c>
      <c r="AC368" s="10" t="str">
        <f>LEFT(Table116[[#This Row],[Pheno]],4)</f>
        <v>MOTH</v>
      </c>
      <c r="AD368" s="25" t="str">
        <f>LEFT(Table116[[#This Row],[Barcode]],7)</f>
        <v>MOTHERS</v>
      </c>
      <c r="AE368" s="3" t="s">
        <v>1637</v>
      </c>
      <c r="AF368" s="103"/>
      <c r="AG368">
        <v>1</v>
      </c>
      <c r="AH368" s="18"/>
    </row>
    <row r="369" spans="27:34" x14ac:dyDescent="0.35">
      <c r="AA369" s="10" t="str">
        <f>LEFT(Table116[[#This Row],[Location]],4)</f>
        <v>E1-2</v>
      </c>
      <c r="AB369" s="10" t="s">
        <v>551</v>
      </c>
      <c r="AC369" s="10" t="str">
        <f>LEFT(Table116[[#This Row],[Pheno]],4)</f>
        <v>MOTH</v>
      </c>
      <c r="AD369" s="25" t="str">
        <f>LEFT(Table116[[#This Row],[Barcode]],7)</f>
        <v>MOTHERS</v>
      </c>
      <c r="AE369" s="3" t="s">
        <v>1637</v>
      </c>
      <c r="AF369" s="103"/>
      <c r="AG369">
        <v>1</v>
      </c>
      <c r="AH369" s="18"/>
    </row>
    <row r="370" spans="27:34" x14ac:dyDescent="0.35">
      <c r="AA370" s="10" t="str">
        <f>LEFT(Table116[[#This Row],[Location]],4)</f>
        <v>E1-2</v>
      </c>
      <c r="AB370" s="10" t="s">
        <v>552</v>
      </c>
      <c r="AC370" s="10" t="str">
        <f>LEFT(Table116[[#This Row],[Pheno]],4)</f>
        <v>MOTH</v>
      </c>
      <c r="AD370" s="25" t="str">
        <f>LEFT(Table116[[#This Row],[Barcode]],7)</f>
        <v>MOTHERS</v>
      </c>
      <c r="AE370" s="3" t="s">
        <v>1637</v>
      </c>
      <c r="AF370" s="103"/>
      <c r="AG370">
        <v>1</v>
      </c>
      <c r="AH370" s="18"/>
    </row>
    <row r="371" spans="27:34" x14ac:dyDescent="0.35">
      <c r="AA371" s="10" t="str">
        <f>LEFT(Table116[[#This Row],[Location]],4)</f>
        <v>E1-3</v>
      </c>
      <c r="AB371" s="10" t="s">
        <v>553</v>
      </c>
      <c r="AC371" s="10" t="str">
        <f>LEFT(Table116[[#This Row],[Pheno]],4)</f>
        <v>MOTH</v>
      </c>
      <c r="AD371" s="25" t="str">
        <f>LEFT(Table116[[#This Row],[Barcode]],7)</f>
        <v>MOTHERS</v>
      </c>
      <c r="AE371" s="3" t="s">
        <v>1637</v>
      </c>
      <c r="AF371" s="103"/>
      <c r="AG371">
        <v>1</v>
      </c>
      <c r="AH371" s="18"/>
    </row>
    <row r="372" spans="27:34" x14ac:dyDescent="0.35">
      <c r="AA372" s="10" t="str">
        <f>LEFT(Table116[[#This Row],[Location]],4)</f>
        <v>E1-3</v>
      </c>
      <c r="AB372" s="10" t="s">
        <v>554</v>
      </c>
      <c r="AC372" s="10" t="str">
        <f>LEFT(Table116[[#This Row],[Pheno]],4)</f>
        <v>MOTH</v>
      </c>
      <c r="AD372" s="25" t="str">
        <f>LEFT(Table116[[#This Row],[Barcode]],7)</f>
        <v>MOTHERS</v>
      </c>
      <c r="AE372" s="3" t="s">
        <v>1637</v>
      </c>
      <c r="AF372" s="103"/>
      <c r="AG372">
        <v>1</v>
      </c>
      <c r="AH372" s="18"/>
    </row>
    <row r="373" spans="27:34" x14ac:dyDescent="0.35">
      <c r="AA373" s="10" t="str">
        <f>LEFT(Table116[[#This Row],[Location]],4)</f>
        <v>E1-3</v>
      </c>
      <c r="AB373" s="10" t="s">
        <v>555</v>
      </c>
      <c r="AC373" s="10" t="str">
        <f>LEFT(Table116[[#This Row],[Pheno]],4)</f>
        <v>MOTH</v>
      </c>
      <c r="AD373" s="25" t="str">
        <f>LEFT(Table116[[#This Row],[Barcode]],7)</f>
        <v>MOTHERS</v>
      </c>
      <c r="AE373" s="3" t="s">
        <v>1637</v>
      </c>
      <c r="AF373" s="103"/>
      <c r="AG373">
        <v>1</v>
      </c>
      <c r="AH373" s="18"/>
    </row>
    <row r="374" spans="27:34" x14ac:dyDescent="0.35">
      <c r="AA374" s="10" t="str">
        <f>LEFT(Table116[[#This Row],[Location]],4)</f>
        <v>E1-3</v>
      </c>
      <c r="AB374" s="10" t="s">
        <v>556</v>
      </c>
      <c r="AC374" s="10" t="str">
        <f>LEFT(Table116[[#This Row],[Pheno]],4)</f>
        <v>MOTH</v>
      </c>
      <c r="AD374" s="25" t="str">
        <f>LEFT(Table116[[#This Row],[Barcode]],7)</f>
        <v>MOTHERS</v>
      </c>
      <c r="AE374" s="3" t="s">
        <v>1637</v>
      </c>
      <c r="AF374" s="103"/>
      <c r="AG374">
        <v>1</v>
      </c>
      <c r="AH374" s="18"/>
    </row>
    <row r="375" spans="27:34" x14ac:dyDescent="0.35">
      <c r="AA375" s="10" t="str">
        <f>LEFT(Table116[[#This Row],[Location]],4)</f>
        <v>E1-4</v>
      </c>
      <c r="AB375" s="10" t="s">
        <v>557</v>
      </c>
      <c r="AC375" s="10" t="str">
        <f>LEFT(Table116[[#This Row],[Pheno]],4)</f>
        <v>.</v>
      </c>
      <c r="AD375" s="25" t="str">
        <f>LEFT(Table116[[#This Row],[Barcode]],7)</f>
        <v>.</v>
      </c>
      <c r="AE375" s="3" t="s">
        <v>413</v>
      </c>
      <c r="AF375" s="103"/>
      <c r="AH375" s="18"/>
    </row>
    <row r="376" spans="27:34" x14ac:dyDescent="0.35">
      <c r="AA376" s="10" t="str">
        <f>LEFT(Table116[[#This Row],[Location]],4)</f>
        <v>E1-4</v>
      </c>
      <c r="AB376" s="10" t="s">
        <v>558</v>
      </c>
      <c r="AC376" s="10" t="str">
        <f>LEFT(Table116[[#This Row],[Pheno]],4)</f>
        <v>.</v>
      </c>
      <c r="AD376" s="25" t="str">
        <f>LEFT(Table116[[#This Row],[Barcode]],7)</f>
        <v>.</v>
      </c>
      <c r="AE376" s="3" t="s">
        <v>413</v>
      </c>
      <c r="AF376" s="103"/>
      <c r="AH376" s="18"/>
    </row>
    <row r="377" spans="27:34" x14ac:dyDescent="0.35">
      <c r="AA377" s="10" t="str">
        <f>LEFT(Table116[[#This Row],[Location]],4)</f>
        <v>E1-4</v>
      </c>
      <c r="AB377" s="10" t="s">
        <v>559</v>
      </c>
      <c r="AC377" s="10" t="str">
        <f>LEFT(Table116[[#This Row],[Pheno]],4)</f>
        <v>.</v>
      </c>
      <c r="AD377" s="25" t="str">
        <f>LEFT(Table116[[#This Row],[Barcode]],7)</f>
        <v>.</v>
      </c>
      <c r="AE377" s="3" t="s">
        <v>413</v>
      </c>
      <c r="AF377" s="103"/>
      <c r="AH377" s="18"/>
    </row>
    <row r="378" spans="27:34" x14ac:dyDescent="0.35">
      <c r="AA378" s="10" t="str">
        <f>LEFT(Table116[[#This Row],[Location]],4)</f>
        <v>E1-4</v>
      </c>
      <c r="AB378" s="10" t="s">
        <v>560</v>
      </c>
      <c r="AC378" s="10" t="str">
        <f>LEFT(Table116[[#This Row],[Pheno]],4)</f>
        <v>.</v>
      </c>
      <c r="AD378" s="25" t="str">
        <f>LEFT(Table116[[#This Row],[Barcode]],7)</f>
        <v>.</v>
      </c>
      <c r="AE378" s="3" t="s">
        <v>413</v>
      </c>
      <c r="AF378" s="103"/>
      <c r="AH378" s="18"/>
    </row>
    <row r="379" spans="27:34" x14ac:dyDescent="0.35">
      <c r="AA379" s="10" t="str">
        <f>LEFT(Table116[[#This Row],[Location]],4)</f>
        <v>E1-5</v>
      </c>
      <c r="AB379" s="10" t="s">
        <v>561</v>
      </c>
      <c r="AC379" s="10" t="str">
        <f>LEFT(Table116[[#This Row],[Pheno]],4)</f>
        <v>.</v>
      </c>
      <c r="AD379" s="25" t="str">
        <f>LEFT(Table116[[#This Row],[Barcode]],7)</f>
        <v>.</v>
      </c>
      <c r="AE379" s="3" t="s">
        <v>413</v>
      </c>
      <c r="AF379" s="103"/>
      <c r="AH379" s="18"/>
    </row>
    <row r="380" spans="27:34" x14ac:dyDescent="0.35">
      <c r="AA380" s="10" t="str">
        <f>LEFT(Table116[[#This Row],[Location]],4)</f>
        <v>E1-5</v>
      </c>
      <c r="AB380" s="10" t="s">
        <v>562</v>
      </c>
      <c r="AC380" s="10" t="str">
        <f>LEFT(Table116[[#This Row],[Pheno]],4)</f>
        <v>.</v>
      </c>
      <c r="AD380" s="25" t="str">
        <f>LEFT(Table116[[#This Row],[Barcode]],7)</f>
        <v>.</v>
      </c>
      <c r="AE380" s="3" t="s">
        <v>413</v>
      </c>
      <c r="AF380" s="103"/>
      <c r="AH380" s="18"/>
    </row>
    <row r="381" spans="27:34" x14ac:dyDescent="0.35">
      <c r="AA381" s="10" t="str">
        <f>LEFT(Table116[[#This Row],[Location]],4)</f>
        <v>E1-5</v>
      </c>
      <c r="AB381" s="10" t="s">
        <v>563</v>
      </c>
      <c r="AC381" s="10" t="str">
        <f>LEFT(Table116[[#This Row],[Pheno]],4)</f>
        <v>.</v>
      </c>
      <c r="AD381" s="25" t="str">
        <f>LEFT(Table116[[#This Row],[Barcode]],7)</f>
        <v>.</v>
      </c>
      <c r="AE381" s="3" t="s">
        <v>413</v>
      </c>
      <c r="AF381" s="103"/>
      <c r="AH381" s="18"/>
    </row>
    <row r="382" spans="27:34" x14ac:dyDescent="0.35">
      <c r="AA382" s="10" t="str">
        <f>LEFT(Table116[[#This Row],[Location]],4)</f>
        <v>E1-5</v>
      </c>
      <c r="AB382" s="10" t="s">
        <v>564</v>
      </c>
      <c r="AC382" s="10" t="str">
        <f>LEFT(Table116[[#This Row],[Pheno]],4)</f>
        <v>.</v>
      </c>
      <c r="AD382" s="25" t="str">
        <f>LEFT(Table116[[#This Row],[Barcode]],7)</f>
        <v>.</v>
      </c>
      <c r="AE382" s="3" t="s">
        <v>413</v>
      </c>
      <c r="AF382" s="103"/>
      <c r="AH382" s="18"/>
    </row>
    <row r="383" spans="27:34" x14ac:dyDescent="0.35">
      <c r="AA383" s="10" t="str">
        <f>LEFT(Table116[[#This Row],[Location]],4)</f>
        <v>E1-6</v>
      </c>
      <c r="AB383" s="10" t="s">
        <v>565</v>
      </c>
      <c r="AC383" s="10" t="str">
        <f>LEFT(Table116[[#This Row],[Pheno]],4)</f>
        <v>.</v>
      </c>
      <c r="AD383" s="25" t="str">
        <f>LEFT(Table116[[#This Row],[Barcode]],7)</f>
        <v>.</v>
      </c>
      <c r="AE383" s="3" t="s">
        <v>413</v>
      </c>
      <c r="AF383" s="103"/>
      <c r="AH383" s="18"/>
    </row>
    <row r="384" spans="27:34" x14ac:dyDescent="0.35">
      <c r="AA384" s="10" t="str">
        <f>LEFT(Table116[[#This Row],[Location]],4)</f>
        <v>E1-6</v>
      </c>
      <c r="AB384" s="10" t="s">
        <v>566</v>
      </c>
      <c r="AC384" s="10" t="str">
        <f>LEFT(Table116[[#This Row],[Pheno]],4)</f>
        <v>.</v>
      </c>
      <c r="AD384" s="25" t="str">
        <f>LEFT(Table116[[#This Row],[Barcode]],7)</f>
        <v>.</v>
      </c>
      <c r="AE384" s="3" t="s">
        <v>413</v>
      </c>
      <c r="AF384" s="103"/>
      <c r="AH384" s="18"/>
    </row>
    <row r="385" spans="27:34" x14ac:dyDescent="0.35">
      <c r="AA385" s="10" t="str">
        <f>LEFT(Table116[[#This Row],[Location]],4)</f>
        <v>E1-6</v>
      </c>
      <c r="AB385" s="10" t="s">
        <v>567</v>
      </c>
      <c r="AC385" s="10" t="str">
        <f>LEFT(Table116[[#This Row],[Pheno]],4)</f>
        <v>.</v>
      </c>
      <c r="AD385" s="25" t="str">
        <f>LEFT(Table116[[#This Row],[Barcode]],7)</f>
        <v>.</v>
      </c>
      <c r="AE385" s="3" t="s">
        <v>413</v>
      </c>
      <c r="AF385" s="103"/>
      <c r="AH385" s="18"/>
    </row>
    <row r="386" spans="27:34" x14ac:dyDescent="0.35">
      <c r="AA386" s="10" t="str">
        <f>LEFT(Table116[[#This Row],[Location]],4)</f>
        <v>E1-6</v>
      </c>
      <c r="AB386" s="10" t="s">
        <v>568</v>
      </c>
      <c r="AC386" s="10" t="str">
        <f>LEFT(Table116[[#This Row],[Pheno]],4)</f>
        <v>.</v>
      </c>
      <c r="AD386" s="25" t="str">
        <f>LEFT(Table116[[#This Row],[Barcode]],7)</f>
        <v>.</v>
      </c>
      <c r="AE386" s="3" t="s">
        <v>413</v>
      </c>
      <c r="AF386" s="103"/>
      <c r="AH386" s="18"/>
    </row>
    <row r="387" spans="27:34" x14ac:dyDescent="0.35">
      <c r="AA387" s="10" t="str">
        <f>LEFT(Table116[[#This Row],[Location]],4)</f>
        <v>E1-7</v>
      </c>
      <c r="AB387" s="10" t="s">
        <v>569</v>
      </c>
      <c r="AC387" s="10" t="str">
        <f>LEFT(Table116[[#This Row],[Pheno]],4)</f>
        <v>.</v>
      </c>
      <c r="AD387" s="25" t="str">
        <f>LEFT(Table116[[#This Row],[Barcode]],7)</f>
        <v>.</v>
      </c>
      <c r="AE387" s="3" t="s">
        <v>413</v>
      </c>
      <c r="AF387" s="103"/>
      <c r="AH387" s="18"/>
    </row>
    <row r="388" spans="27:34" x14ac:dyDescent="0.35">
      <c r="AA388" s="10" t="str">
        <f>LEFT(Table116[[#This Row],[Location]],4)</f>
        <v>E1-7</v>
      </c>
      <c r="AB388" s="10" t="s">
        <v>570</v>
      </c>
      <c r="AC388" s="10" t="str">
        <f>LEFT(Table116[[#This Row],[Pheno]],4)</f>
        <v>.</v>
      </c>
      <c r="AD388" s="25" t="str">
        <f>LEFT(Table116[[#This Row],[Barcode]],7)</f>
        <v>.</v>
      </c>
      <c r="AE388" s="3" t="s">
        <v>413</v>
      </c>
      <c r="AF388" s="103"/>
      <c r="AH388" s="18"/>
    </row>
    <row r="389" spans="27:34" x14ac:dyDescent="0.35">
      <c r="AA389" s="10" t="str">
        <f>LEFT(Table116[[#This Row],[Location]],4)</f>
        <v>E1-7</v>
      </c>
      <c r="AB389" s="10" t="s">
        <v>571</v>
      </c>
      <c r="AC389" s="10" t="str">
        <f>LEFT(Table116[[#This Row],[Pheno]],4)</f>
        <v>.</v>
      </c>
      <c r="AD389" s="25" t="str">
        <f>LEFT(Table116[[#This Row],[Barcode]],7)</f>
        <v>.</v>
      </c>
      <c r="AE389" s="3" t="s">
        <v>413</v>
      </c>
      <c r="AF389" s="103"/>
      <c r="AH389" s="18"/>
    </row>
    <row r="390" spans="27:34" x14ac:dyDescent="0.35">
      <c r="AA390" s="10" t="str">
        <f>LEFT(Table116[[#This Row],[Location]],4)</f>
        <v>E1-7</v>
      </c>
      <c r="AB390" s="10" t="s">
        <v>572</v>
      </c>
      <c r="AC390" s="10" t="str">
        <f>LEFT(Table116[[#This Row],[Pheno]],4)</f>
        <v>.</v>
      </c>
      <c r="AD390" s="25" t="str">
        <f>LEFT(Table116[[#This Row],[Barcode]],7)</f>
        <v>.</v>
      </c>
      <c r="AE390" s="3" t="s">
        <v>413</v>
      </c>
      <c r="AF390" s="103"/>
      <c r="AH390" s="18"/>
    </row>
    <row r="391" spans="27:34" x14ac:dyDescent="0.35">
      <c r="AA391" s="10" t="str">
        <f>LEFT(Table116[[#This Row],[Location]],4)</f>
        <v>E2-1</v>
      </c>
      <c r="AB391" s="10" t="s">
        <v>573</v>
      </c>
      <c r="AC391" s="10" t="str">
        <f>LEFT(Table116[[#This Row],[Pheno]],4)</f>
        <v>.</v>
      </c>
      <c r="AD391" s="25" t="str">
        <f>LEFT(Table116[[#This Row],[Barcode]],7)</f>
        <v>.</v>
      </c>
      <c r="AE391" s="3" t="s">
        <v>413</v>
      </c>
      <c r="AF391" s="103"/>
      <c r="AH391" s="18"/>
    </row>
    <row r="392" spans="27:34" x14ac:dyDescent="0.35">
      <c r="AA392" s="10" t="str">
        <f>LEFT(Table116[[#This Row],[Location]],4)</f>
        <v>E2-1</v>
      </c>
      <c r="AB392" s="10" t="s">
        <v>574</v>
      </c>
      <c r="AC392" s="10" t="str">
        <f>LEFT(Table116[[#This Row],[Pheno]],4)</f>
        <v>.</v>
      </c>
      <c r="AD392" s="25" t="str">
        <f>LEFT(Table116[[#This Row],[Barcode]],7)</f>
        <v>.</v>
      </c>
      <c r="AE392" s="3" t="s">
        <v>413</v>
      </c>
      <c r="AF392" s="103"/>
      <c r="AH392" s="18"/>
    </row>
    <row r="393" spans="27:34" x14ac:dyDescent="0.35">
      <c r="AA393" s="10" t="str">
        <f>LEFT(Table116[[#This Row],[Location]],4)</f>
        <v>E2-1</v>
      </c>
      <c r="AB393" s="10" t="s">
        <v>575</v>
      </c>
      <c r="AC393" s="10" t="str">
        <f>LEFT(Table116[[#This Row],[Pheno]],4)</f>
        <v>.</v>
      </c>
      <c r="AD393" s="25" t="str">
        <f>LEFT(Table116[[#This Row],[Barcode]],7)</f>
        <v>.</v>
      </c>
      <c r="AE393" s="3" t="s">
        <v>413</v>
      </c>
      <c r="AF393" s="103"/>
      <c r="AH393" s="18"/>
    </row>
    <row r="394" spans="27:34" x14ac:dyDescent="0.35">
      <c r="AA394" s="10" t="str">
        <f>LEFT(Table116[[#This Row],[Location]],4)</f>
        <v>E2-1</v>
      </c>
      <c r="AB394" s="10" t="s">
        <v>576</v>
      </c>
      <c r="AC394" s="10" t="str">
        <f>LEFT(Table116[[#This Row],[Pheno]],4)</f>
        <v>.</v>
      </c>
      <c r="AD394" s="25" t="str">
        <f>LEFT(Table116[[#This Row],[Barcode]],7)</f>
        <v>.</v>
      </c>
      <c r="AE394" s="3" t="s">
        <v>413</v>
      </c>
      <c r="AF394" s="103"/>
      <c r="AH394" s="18"/>
    </row>
    <row r="395" spans="27:34" x14ac:dyDescent="0.35">
      <c r="AA395" s="10" t="str">
        <f>LEFT(Table116[[#This Row],[Location]],4)</f>
        <v>E2-2</v>
      </c>
      <c r="AB395" s="10" t="s">
        <v>577</v>
      </c>
      <c r="AC395" s="10" t="str">
        <f>LEFT(Table116[[#This Row],[Pheno]],4)</f>
        <v>.</v>
      </c>
      <c r="AD395" s="25" t="str">
        <f>LEFT(Table116[[#This Row],[Barcode]],7)</f>
        <v>.</v>
      </c>
      <c r="AE395" s="3" t="s">
        <v>413</v>
      </c>
      <c r="AF395" s="103"/>
      <c r="AH395" s="18"/>
    </row>
    <row r="396" spans="27:34" x14ac:dyDescent="0.35">
      <c r="AA396" s="10" t="str">
        <f>LEFT(Table116[[#This Row],[Location]],4)</f>
        <v>E2-2</v>
      </c>
      <c r="AB396" s="10" t="s">
        <v>578</v>
      </c>
      <c r="AC396" s="10" t="str">
        <f>LEFT(Table116[[#This Row],[Pheno]],4)</f>
        <v>.</v>
      </c>
      <c r="AD396" s="25" t="str">
        <f>LEFT(Table116[[#This Row],[Barcode]],7)</f>
        <v>.</v>
      </c>
      <c r="AE396" s="3" t="s">
        <v>413</v>
      </c>
      <c r="AF396" s="103"/>
      <c r="AH396" s="18"/>
    </row>
    <row r="397" spans="27:34" x14ac:dyDescent="0.35">
      <c r="AA397" s="10" t="str">
        <f>LEFT(Table116[[#This Row],[Location]],4)</f>
        <v>E2-2</v>
      </c>
      <c r="AB397" s="10" t="s">
        <v>579</v>
      </c>
      <c r="AC397" s="10" t="str">
        <f>LEFT(Table116[[#This Row],[Pheno]],4)</f>
        <v>.</v>
      </c>
      <c r="AD397" s="25" t="str">
        <f>LEFT(Table116[[#This Row],[Barcode]],7)</f>
        <v>.</v>
      </c>
      <c r="AE397" s="3" t="s">
        <v>413</v>
      </c>
      <c r="AF397" s="103"/>
      <c r="AH397" s="18"/>
    </row>
    <row r="398" spans="27:34" x14ac:dyDescent="0.35">
      <c r="AA398" s="10" t="str">
        <f>LEFT(Table116[[#This Row],[Location]],4)</f>
        <v>E2-2</v>
      </c>
      <c r="AB398" s="10" t="s">
        <v>580</v>
      </c>
      <c r="AC398" s="10" t="str">
        <f>LEFT(Table116[[#This Row],[Pheno]],4)</f>
        <v>.</v>
      </c>
      <c r="AD398" s="25" t="str">
        <f>LEFT(Table116[[#This Row],[Barcode]],7)</f>
        <v>.</v>
      </c>
      <c r="AE398" s="3" t="s">
        <v>413</v>
      </c>
      <c r="AF398" s="103"/>
      <c r="AH398" s="18"/>
    </row>
    <row r="399" spans="27:34" x14ac:dyDescent="0.35">
      <c r="AA399" s="10" t="str">
        <f>LEFT(Table116[[#This Row],[Location]],4)</f>
        <v>E2-3</v>
      </c>
      <c r="AB399" s="10" t="s">
        <v>581</v>
      </c>
      <c r="AC399" s="10" t="str">
        <f>LEFT(Table116[[#This Row],[Pheno]],4)</f>
        <v>.</v>
      </c>
      <c r="AD399" s="25" t="str">
        <f>LEFT(Table116[[#This Row],[Barcode]],7)</f>
        <v>.</v>
      </c>
      <c r="AE399" s="3" t="s">
        <v>413</v>
      </c>
      <c r="AF399" s="103"/>
      <c r="AH399" s="18"/>
    </row>
    <row r="400" spans="27:34" x14ac:dyDescent="0.35">
      <c r="AA400" s="10" t="str">
        <f>LEFT(Table116[[#This Row],[Location]],4)</f>
        <v>E2-3</v>
      </c>
      <c r="AB400" s="10" t="s">
        <v>582</v>
      </c>
      <c r="AC400" s="10" t="str">
        <f>LEFT(Table116[[#This Row],[Pheno]],4)</f>
        <v>.</v>
      </c>
      <c r="AD400" s="25" t="str">
        <f>LEFT(Table116[[#This Row],[Barcode]],7)</f>
        <v>.</v>
      </c>
      <c r="AE400" s="3" t="s">
        <v>413</v>
      </c>
      <c r="AF400" s="103"/>
      <c r="AH400" s="18"/>
    </row>
    <row r="401" spans="27:34" x14ac:dyDescent="0.35">
      <c r="AA401" s="10" t="str">
        <f>LEFT(Table116[[#This Row],[Location]],4)</f>
        <v>E2-3</v>
      </c>
      <c r="AB401" s="10" t="s">
        <v>583</v>
      </c>
      <c r="AC401" s="10" t="str">
        <f>LEFT(Table116[[#This Row],[Pheno]],4)</f>
        <v>.</v>
      </c>
      <c r="AD401" s="25" t="str">
        <f>LEFT(Table116[[#This Row],[Barcode]],7)</f>
        <v>.</v>
      </c>
      <c r="AE401" s="3" t="s">
        <v>413</v>
      </c>
      <c r="AF401" s="103"/>
      <c r="AH401" s="18"/>
    </row>
    <row r="402" spans="27:34" x14ac:dyDescent="0.35">
      <c r="AA402" s="10" t="str">
        <f>LEFT(Table116[[#This Row],[Location]],4)</f>
        <v>E2-3</v>
      </c>
      <c r="AB402" s="10" t="s">
        <v>584</v>
      </c>
      <c r="AC402" s="10" t="str">
        <f>LEFT(Table116[[#This Row],[Pheno]],4)</f>
        <v>.</v>
      </c>
      <c r="AD402" s="25" t="str">
        <f>LEFT(Table116[[#This Row],[Barcode]],7)</f>
        <v>.</v>
      </c>
      <c r="AE402" s="3" t="s">
        <v>413</v>
      </c>
      <c r="AF402" s="103"/>
      <c r="AH402" s="18"/>
    </row>
    <row r="403" spans="27:34" x14ac:dyDescent="0.35">
      <c r="AA403" s="48" t="str">
        <f>LEFT(Table116[[#This Row],[Location]],4)</f>
        <v>E2-4</v>
      </c>
      <c r="AB403" s="10" t="s">
        <v>1668</v>
      </c>
      <c r="AC403" s="48" t="str">
        <f>LEFT(Table116[[#This Row],[Pheno]],4)</f>
        <v>.</v>
      </c>
      <c r="AD403" s="49" t="str">
        <f>LEFT(Table116[[#This Row],[Barcode]],7)</f>
        <v>.</v>
      </c>
      <c r="AE403" s="3" t="s">
        <v>413</v>
      </c>
      <c r="AF403" s="103"/>
      <c r="AH403" s="18"/>
    </row>
    <row r="404" spans="27:34" x14ac:dyDescent="0.35">
      <c r="AA404" s="48" t="str">
        <f>LEFT(Table116[[#This Row],[Location]],4)</f>
        <v>E2-4</v>
      </c>
      <c r="AB404" s="10" t="s">
        <v>1669</v>
      </c>
      <c r="AC404" s="48" t="str">
        <f>LEFT(Table116[[#This Row],[Pheno]],4)</f>
        <v>.</v>
      </c>
      <c r="AD404" s="49" t="str">
        <f>LEFT(Table116[[#This Row],[Barcode]],7)</f>
        <v>.</v>
      </c>
      <c r="AE404" s="3" t="s">
        <v>413</v>
      </c>
      <c r="AF404" s="103"/>
      <c r="AH404" s="18"/>
    </row>
    <row r="405" spans="27:34" x14ac:dyDescent="0.35">
      <c r="AA405" s="48" t="str">
        <f>LEFT(Table116[[#This Row],[Location]],4)</f>
        <v>E2-4</v>
      </c>
      <c r="AB405" s="10" t="s">
        <v>1670</v>
      </c>
      <c r="AC405" s="48" t="str">
        <f>LEFT(Table116[[#This Row],[Pheno]],4)</f>
        <v>.</v>
      </c>
      <c r="AD405" s="49" t="str">
        <f>LEFT(Table116[[#This Row],[Barcode]],7)</f>
        <v>.</v>
      </c>
      <c r="AE405" s="3" t="s">
        <v>413</v>
      </c>
      <c r="AF405" s="103"/>
      <c r="AH405" s="18"/>
    </row>
    <row r="406" spans="27:34" x14ac:dyDescent="0.35">
      <c r="AA406" s="48" t="str">
        <f>LEFT(Table116[[#This Row],[Location]],4)</f>
        <v>E2-4</v>
      </c>
      <c r="AB406" s="10" t="s">
        <v>1671</v>
      </c>
      <c r="AC406" s="48" t="str">
        <f>LEFT(Table116[[#This Row],[Pheno]],4)</f>
        <v>.</v>
      </c>
      <c r="AD406" s="49" t="str">
        <f>LEFT(Table116[[#This Row],[Barcode]],7)</f>
        <v>.</v>
      </c>
      <c r="AE406" s="3" t="s">
        <v>413</v>
      </c>
      <c r="AF406" s="103"/>
      <c r="AH406" s="18"/>
    </row>
    <row r="407" spans="27:34" x14ac:dyDescent="0.35">
      <c r="AA407" s="48" t="str">
        <f>LEFT(Table116[[#This Row],[Location]],4)</f>
        <v>E2-5</v>
      </c>
      <c r="AB407" s="10" t="s">
        <v>1672</v>
      </c>
      <c r="AC407" s="48" t="str">
        <f>LEFT(Table116[[#This Row],[Pheno]],4)</f>
        <v>.</v>
      </c>
      <c r="AD407" s="49" t="str">
        <f>LEFT(Table116[[#This Row],[Barcode]],7)</f>
        <v>.</v>
      </c>
      <c r="AE407" s="3" t="s">
        <v>413</v>
      </c>
      <c r="AF407" s="103"/>
      <c r="AH407" s="18"/>
    </row>
    <row r="408" spans="27:34" x14ac:dyDescent="0.35">
      <c r="AA408" s="48" t="str">
        <f>LEFT(Table116[[#This Row],[Location]],4)</f>
        <v>E2-5</v>
      </c>
      <c r="AB408" s="10" t="s">
        <v>1673</v>
      </c>
      <c r="AC408" s="48" t="str">
        <f>LEFT(Table116[[#This Row],[Pheno]],4)</f>
        <v>.</v>
      </c>
      <c r="AD408" s="49" t="str">
        <f>LEFT(Table116[[#This Row],[Barcode]],7)</f>
        <v>.</v>
      </c>
      <c r="AE408" s="3" t="s">
        <v>413</v>
      </c>
      <c r="AF408" s="103"/>
      <c r="AH408" s="18"/>
    </row>
    <row r="409" spans="27:34" x14ac:dyDescent="0.35">
      <c r="AA409" s="48" t="str">
        <f>LEFT(Table116[[#This Row],[Location]],4)</f>
        <v>E2-5</v>
      </c>
      <c r="AB409" s="10" t="s">
        <v>1674</v>
      </c>
      <c r="AC409" s="48" t="str">
        <f>LEFT(Table116[[#This Row],[Pheno]],4)</f>
        <v>.</v>
      </c>
      <c r="AD409" s="49" t="str">
        <f>LEFT(Table116[[#This Row],[Barcode]],7)</f>
        <v>.</v>
      </c>
      <c r="AE409" s="3" t="s">
        <v>413</v>
      </c>
      <c r="AF409" s="103"/>
      <c r="AH409" s="18"/>
    </row>
    <row r="410" spans="27:34" x14ac:dyDescent="0.35">
      <c r="AA410" s="48" t="str">
        <f>LEFT(Table116[[#This Row],[Location]],4)</f>
        <v>E2-5</v>
      </c>
      <c r="AB410" s="10" t="s">
        <v>1675</v>
      </c>
      <c r="AC410" s="48" t="str">
        <f>LEFT(Table116[[#This Row],[Pheno]],4)</f>
        <v>.</v>
      </c>
      <c r="AD410" s="49" t="str">
        <f>LEFT(Table116[[#This Row],[Barcode]],7)</f>
        <v>.</v>
      </c>
      <c r="AE410" s="3" t="s">
        <v>413</v>
      </c>
      <c r="AF410" s="103"/>
      <c r="AH410" s="18"/>
    </row>
    <row r="411" spans="27:34" x14ac:dyDescent="0.35">
      <c r="AA411" s="48" t="str">
        <f>LEFT(Table116[[#This Row],[Location]],4)</f>
        <v>E2-6</v>
      </c>
      <c r="AB411" s="10" t="s">
        <v>1676</v>
      </c>
      <c r="AC411" s="48" t="str">
        <f>LEFT(Table116[[#This Row],[Pheno]],4)</f>
        <v>.</v>
      </c>
      <c r="AD411" s="49" t="str">
        <f>LEFT(Table116[[#This Row],[Barcode]],7)</f>
        <v>.</v>
      </c>
      <c r="AE411" s="3" t="s">
        <v>413</v>
      </c>
      <c r="AF411" s="103"/>
      <c r="AH411" s="18"/>
    </row>
    <row r="412" spans="27:34" x14ac:dyDescent="0.35">
      <c r="AA412" s="48" t="str">
        <f>LEFT(Table116[[#This Row],[Location]],4)</f>
        <v>E2-6</v>
      </c>
      <c r="AB412" s="10" t="s">
        <v>1677</v>
      </c>
      <c r="AC412" s="48" t="str">
        <f>LEFT(Table116[[#This Row],[Pheno]],4)</f>
        <v>.</v>
      </c>
      <c r="AD412" s="49" t="str">
        <f>LEFT(Table116[[#This Row],[Barcode]],7)</f>
        <v>.</v>
      </c>
      <c r="AE412" s="3" t="s">
        <v>413</v>
      </c>
      <c r="AF412" s="103"/>
      <c r="AH412" s="18"/>
    </row>
    <row r="413" spans="27:34" x14ac:dyDescent="0.35">
      <c r="AA413" s="48" t="str">
        <f>LEFT(Table116[[#This Row],[Location]],4)</f>
        <v>E2-6</v>
      </c>
      <c r="AB413" s="10" t="s">
        <v>1678</v>
      </c>
      <c r="AC413" s="48" t="str">
        <f>LEFT(Table116[[#This Row],[Pheno]],4)</f>
        <v>.</v>
      </c>
      <c r="AD413" s="49" t="str">
        <f>LEFT(Table116[[#This Row],[Barcode]],7)</f>
        <v>.</v>
      </c>
      <c r="AE413" s="3" t="s">
        <v>413</v>
      </c>
      <c r="AF413" s="103"/>
      <c r="AH413" s="18"/>
    </row>
    <row r="414" spans="27:34" x14ac:dyDescent="0.35">
      <c r="AA414" s="48" t="str">
        <f>LEFT(Table116[[#This Row],[Location]],4)</f>
        <v>E2-6</v>
      </c>
      <c r="AB414" s="10" t="s">
        <v>1679</v>
      </c>
      <c r="AC414" s="48" t="str">
        <f>LEFT(Table116[[#This Row],[Pheno]],4)</f>
        <v>.</v>
      </c>
      <c r="AD414" s="49" t="str">
        <f>LEFT(Table116[[#This Row],[Barcode]],7)</f>
        <v>.</v>
      </c>
      <c r="AE414" s="3" t="s">
        <v>413</v>
      </c>
      <c r="AF414" s="103"/>
      <c r="AH414" s="18"/>
    </row>
    <row r="415" spans="27:34" x14ac:dyDescent="0.35">
      <c r="AA415" s="48" t="str">
        <f>LEFT(Table116[[#This Row],[Location]],4)</f>
        <v>E2-7</v>
      </c>
      <c r="AB415" s="10" t="s">
        <v>1680</v>
      </c>
      <c r="AC415" s="48" t="str">
        <f>LEFT(Table116[[#This Row],[Pheno]],4)</f>
        <v>.</v>
      </c>
      <c r="AD415" s="49" t="str">
        <f>LEFT(Table116[[#This Row],[Barcode]],7)</f>
        <v>.</v>
      </c>
      <c r="AE415" s="3" t="s">
        <v>413</v>
      </c>
      <c r="AF415" s="103"/>
      <c r="AH415" s="18"/>
    </row>
    <row r="416" spans="27:34" x14ac:dyDescent="0.35">
      <c r="AA416" s="48" t="str">
        <f>LEFT(Table116[[#This Row],[Location]],4)</f>
        <v>E2-7</v>
      </c>
      <c r="AB416" s="10" t="s">
        <v>1681</v>
      </c>
      <c r="AC416" s="48" t="str">
        <f>LEFT(Table116[[#This Row],[Pheno]],4)</f>
        <v>.</v>
      </c>
      <c r="AD416" s="49" t="str">
        <f>LEFT(Table116[[#This Row],[Barcode]],7)</f>
        <v>.</v>
      </c>
      <c r="AE416" s="3" t="s">
        <v>413</v>
      </c>
      <c r="AF416" s="103"/>
      <c r="AH416" s="18"/>
    </row>
    <row r="417" spans="27:34" x14ac:dyDescent="0.35">
      <c r="AA417" s="48" t="str">
        <f>LEFT(Table116[[#This Row],[Location]],4)</f>
        <v>E2-7</v>
      </c>
      <c r="AB417" s="10" t="s">
        <v>1682</v>
      </c>
      <c r="AC417" s="48" t="str">
        <f>LEFT(Table116[[#This Row],[Pheno]],4)</f>
        <v>.</v>
      </c>
      <c r="AD417" s="49" t="str">
        <f>LEFT(Table116[[#This Row],[Barcode]],7)</f>
        <v>.</v>
      </c>
      <c r="AE417" s="3" t="s">
        <v>413</v>
      </c>
      <c r="AF417" s="103"/>
      <c r="AH417" s="18"/>
    </row>
    <row r="418" spans="27:34" x14ac:dyDescent="0.35">
      <c r="AA418" s="48" t="str">
        <f>LEFT(Table116[[#This Row],[Location]],4)</f>
        <v>E2-7</v>
      </c>
      <c r="AB418" s="10" t="s">
        <v>1683</v>
      </c>
      <c r="AC418" s="48" t="str">
        <f>LEFT(Table116[[#This Row],[Pheno]],4)</f>
        <v>.</v>
      </c>
      <c r="AD418" s="49" t="str">
        <f>LEFT(Table116[[#This Row],[Barcode]],7)</f>
        <v>.</v>
      </c>
      <c r="AE418" s="3" t="s">
        <v>413</v>
      </c>
      <c r="AF418" s="103"/>
      <c r="AH418" s="18"/>
    </row>
    <row r="419" spans="27:34" x14ac:dyDescent="0.35">
      <c r="AA419" s="48" t="str">
        <f>LEFT(Table116[[#This Row],[Location]],4)</f>
        <v>E3-1</v>
      </c>
      <c r="AB419" s="10" t="s">
        <v>1684</v>
      </c>
      <c r="AC419" s="48" t="str">
        <f>LEFT(Table116[[#This Row],[Pheno]],4)</f>
        <v>STRC</v>
      </c>
      <c r="AD419" s="49" t="str">
        <f>LEFT(Table116[[#This Row],[Barcode]],7)</f>
        <v>STRC018</v>
      </c>
      <c r="AE419" s="3" t="s">
        <v>1443</v>
      </c>
      <c r="AF419" s="103">
        <v>5</v>
      </c>
      <c r="AH419" s="18">
        <v>2662</v>
      </c>
    </row>
    <row r="420" spans="27:34" x14ac:dyDescent="0.35">
      <c r="AA420" s="48" t="str">
        <f>LEFT(Table116[[#This Row],[Location]],4)</f>
        <v>E3-1</v>
      </c>
      <c r="AB420" s="10" t="s">
        <v>1685</v>
      </c>
      <c r="AC420" s="48" t="str">
        <f>LEFT(Table116[[#This Row],[Pheno]],4)</f>
        <v>BBGM</v>
      </c>
      <c r="AD420" s="49" t="str">
        <f>LEFT(Table116[[#This Row],[Barcode]],7)</f>
        <v>BBGM004</v>
      </c>
      <c r="AE420" s="3" t="s">
        <v>1894</v>
      </c>
      <c r="AF420" s="103">
        <v>20</v>
      </c>
      <c r="AH420" s="18">
        <v>2662</v>
      </c>
    </row>
    <row r="421" spans="27:34" x14ac:dyDescent="0.35">
      <c r="AA421" s="48" t="str">
        <f>LEFT(Table116[[#This Row],[Location]],4)</f>
        <v>E3-1</v>
      </c>
      <c r="AB421" s="10" t="s">
        <v>1686</v>
      </c>
      <c r="AC421" s="48" t="str">
        <f>LEFT(Table116[[#This Row],[Pheno]],4)</f>
        <v>BBGM</v>
      </c>
      <c r="AD421" s="49" t="str">
        <f>LEFT(Table116[[#This Row],[Barcode]],7)</f>
        <v>BBGM004</v>
      </c>
      <c r="AE421" s="3" t="s">
        <v>1895</v>
      </c>
      <c r="AF421" s="103">
        <v>14</v>
      </c>
      <c r="AH421" s="18">
        <v>2662</v>
      </c>
    </row>
    <row r="422" spans="27:34" x14ac:dyDescent="0.35">
      <c r="AA422" s="48" t="str">
        <f>LEFT(Table116[[#This Row],[Location]],4)</f>
        <v>E3-1</v>
      </c>
      <c r="AB422" s="10" t="s">
        <v>1687</v>
      </c>
      <c r="AC422" s="48" t="str">
        <f>LEFT(Table116[[#This Row],[Pheno]],4)</f>
        <v>BBGM</v>
      </c>
      <c r="AD422" s="49" t="str">
        <f>LEFT(Table116[[#This Row],[Barcode]],7)</f>
        <v>BBGM004</v>
      </c>
      <c r="AE422" s="3" t="s">
        <v>1896</v>
      </c>
      <c r="AF422" s="103">
        <v>10</v>
      </c>
      <c r="AH422" s="18">
        <v>2662</v>
      </c>
    </row>
    <row r="423" spans="27:34" x14ac:dyDescent="0.35">
      <c r="AA423" s="48" t="str">
        <f>LEFT(Table116[[#This Row],[Location]],4)</f>
        <v>E3-2</v>
      </c>
      <c r="AB423" s="10" t="s">
        <v>1688</v>
      </c>
      <c r="AC423" s="48" t="str">
        <f>LEFT(Table116[[#This Row],[Pheno]],4)</f>
        <v>STRC</v>
      </c>
      <c r="AD423" s="49" t="str">
        <f>LEFT(Table116[[#This Row],[Barcode]],7)</f>
        <v>STRC018</v>
      </c>
      <c r="AE423" s="3" t="s">
        <v>1443</v>
      </c>
      <c r="AF423" s="103">
        <v>11</v>
      </c>
      <c r="AH423" s="18">
        <v>2660</v>
      </c>
    </row>
    <row r="424" spans="27:34" x14ac:dyDescent="0.35">
      <c r="AA424" s="48" t="str">
        <f>LEFT(Table116[[#This Row],[Location]],4)</f>
        <v>E3-2</v>
      </c>
      <c r="AB424" s="10" t="s">
        <v>1689</v>
      </c>
      <c r="AC424" s="48" t="str">
        <f>LEFT(Table116[[#This Row],[Pheno]],4)</f>
        <v>STRC</v>
      </c>
      <c r="AD424" s="49" t="str">
        <f>LEFT(Table116[[#This Row],[Barcode]],7)</f>
        <v>STRC017</v>
      </c>
      <c r="AE424" s="3" t="s">
        <v>1446</v>
      </c>
      <c r="AF424" s="103">
        <v>38</v>
      </c>
      <c r="AH424" s="18">
        <v>2660</v>
      </c>
    </row>
    <row r="425" spans="27:34" x14ac:dyDescent="0.35">
      <c r="AA425" s="48" t="str">
        <f>LEFT(Table116[[#This Row],[Location]],4)</f>
        <v>E3-2</v>
      </c>
      <c r="AB425" s="10" t="s">
        <v>1690</v>
      </c>
      <c r="AC425" s="48" t="str">
        <f>LEFT(Table116[[#This Row],[Pheno]],4)</f>
        <v>.</v>
      </c>
      <c r="AD425" s="49" t="str">
        <f>LEFT(Table116[[#This Row],[Barcode]],7)</f>
        <v>.</v>
      </c>
      <c r="AE425" s="3" t="s">
        <v>413</v>
      </c>
      <c r="AF425" s="103"/>
      <c r="AH425" s="18"/>
    </row>
    <row r="426" spans="27:34" x14ac:dyDescent="0.35">
      <c r="AA426" s="48" t="str">
        <f>LEFT(Table116[[#This Row],[Location]],4)</f>
        <v>E3-2</v>
      </c>
      <c r="AB426" s="10" t="s">
        <v>1691</v>
      </c>
      <c r="AC426" s="48" t="str">
        <f>LEFT(Table116[[#This Row],[Pheno]],4)</f>
        <v>.</v>
      </c>
      <c r="AD426" s="49" t="str">
        <f>LEFT(Table116[[#This Row],[Barcode]],7)</f>
        <v>.</v>
      </c>
      <c r="AE426" s="3" t="s">
        <v>413</v>
      </c>
      <c r="AF426" s="103"/>
      <c r="AH426" s="18"/>
    </row>
    <row r="427" spans="27:34" x14ac:dyDescent="0.35">
      <c r="AA427" s="48" t="str">
        <f>LEFT(Table116[[#This Row],[Location]],4)</f>
        <v>E3-3</v>
      </c>
      <c r="AB427" s="10" t="s">
        <v>1692</v>
      </c>
      <c r="AC427" s="48" t="str">
        <f>LEFT(Table116[[#This Row],[Pheno]],4)</f>
        <v>STRC</v>
      </c>
      <c r="AD427" s="49" t="str">
        <f>LEFT(Table116[[#This Row],[Barcode]],7)</f>
        <v>STRC018</v>
      </c>
      <c r="AE427" s="3" t="s">
        <v>1443</v>
      </c>
      <c r="AF427" s="103">
        <v>14</v>
      </c>
      <c r="AH427" s="18">
        <v>2682</v>
      </c>
    </row>
    <row r="428" spans="27:34" x14ac:dyDescent="0.35">
      <c r="AA428" s="48" t="str">
        <f>LEFT(Table116[[#This Row],[Location]],4)</f>
        <v>E3-3</v>
      </c>
      <c r="AB428" s="10" t="s">
        <v>1693</v>
      </c>
      <c r="AC428" s="48" t="str">
        <f>LEFT(Table116[[#This Row],[Pheno]],4)</f>
        <v>STRC</v>
      </c>
      <c r="AD428" s="49" t="str">
        <f>LEFT(Table116[[#This Row],[Barcode]],7)</f>
        <v>STRC017</v>
      </c>
      <c r="AE428" s="3" t="s">
        <v>1440</v>
      </c>
      <c r="AF428" s="103">
        <v>35</v>
      </c>
      <c r="AH428" s="18"/>
    </row>
    <row r="429" spans="27:34" x14ac:dyDescent="0.35">
      <c r="AA429" s="48" t="str">
        <f>LEFT(Table116[[#This Row],[Location]],4)</f>
        <v>E3-3</v>
      </c>
      <c r="AB429" s="10" t="s">
        <v>1694</v>
      </c>
      <c r="AC429" s="48" t="str">
        <f>LEFT(Table116[[#This Row],[Pheno]],4)</f>
        <v>.</v>
      </c>
      <c r="AD429" s="49" t="str">
        <f>LEFT(Table116[[#This Row],[Barcode]],7)</f>
        <v>.</v>
      </c>
      <c r="AE429" s="3" t="s">
        <v>413</v>
      </c>
      <c r="AF429" s="103"/>
      <c r="AH429" s="18"/>
    </row>
    <row r="430" spans="27:34" x14ac:dyDescent="0.35">
      <c r="AA430" s="48" t="str">
        <f>LEFT(Table116[[#This Row],[Location]],4)</f>
        <v>E3-3</v>
      </c>
      <c r="AB430" s="10" t="s">
        <v>1695</v>
      </c>
      <c r="AC430" s="48" t="str">
        <f>LEFT(Table116[[#This Row],[Pheno]],4)</f>
        <v>.</v>
      </c>
      <c r="AD430" s="49" t="str">
        <f>LEFT(Table116[[#This Row],[Barcode]],7)</f>
        <v>.</v>
      </c>
      <c r="AE430" s="3" t="s">
        <v>413</v>
      </c>
      <c r="AF430" s="103"/>
      <c r="AH430" s="18"/>
    </row>
    <row r="431" spans="27:34" x14ac:dyDescent="0.35">
      <c r="AA431" s="48" t="str">
        <f>LEFT(Table116[[#This Row],[Location]],4)</f>
        <v>E3-4</v>
      </c>
      <c r="AB431" s="10" t="s">
        <v>1696</v>
      </c>
      <c r="AC431" s="48" t="str">
        <f>LEFT(Table116[[#This Row],[Pheno]],4)</f>
        <v>STRC</v>
      </c>
      <c r="AD431" s="49" t="str">
        <f>LEFT(Table116[[#This Row],[Barcode]],7)</f>
        <v>STRC017</v>
      </c>
      <c r="AE431" s="3" t="s">
        <v>1441</v>
      </c>
      <c r="AF431" s="103">
        <v>36</v>
      </c>
      <c r="AH431" s="18">
        <v>2615</v>
      </c>
    </row>
    <row r="432" spans="27:34" x14ac:dyDescent="0.35">
      <c r="AA432" s="48" t="str">
        <f>LEFT(Table116[[#This Row],[Location]],4)</f>
        <v>E3-4</v>
      </c>
      <c r="AB432" s="10" t="s">
        <v>1697</v>
      </c>
      <c r="AC432" s="48" t="str">
        <f>LEFT(Table116[[#This Row],[Pheno]],4)</f>
        <v>STRC</v>
      </c>
      <c r="AD432" s="49" t="str">
        <f>LEFT(Table116[[#This Row],[Barcode]],7)</f>
        <v>STRC017</v>
      </c>
      <c r="AE432" s="3" t="s">
        <v>1446</v>
      </c>
      <c r="AF432" s="103">
        <v>13</v>
      </c>
      <c r="AH432" s="18">
        <v>2615</v>
      </c>
    </row>
    <row r="433" spans="27:34" x14ac:dyDescent="0.35">
      <c r="AA433" s="48" t="str">
        <f>LEFT(Table116[[#This Row],[Location]],4)</f>
        <v>E3-4</v>
      </c>
      <c r="AB433" s="10" t="s">
        <v>1698</v>
      </c>
      <c r="AC433" s="48" t="str">
        <f>LEFT(Table116[[#This Row],[Pheno]],4)</f>
        <v>.</v>
      </c>
      <c r="AD433" s="49" t="str">
        <f>LEFT(Table116[[#This Row],[Barcode]],7)</f>
        <v>.</v>
      </c>
      <c r="AE433" s="3" t="s">
        <v>413</v>
      </c>
      <c r="AF433" s="103"/>
      <c r="AH433" s="18"/>
    </row>
    <row r="434" spans="27:34" x14ac:dyDescent="0.35">
      <c r="AA434" s="48" t="str">
        <f>LEFT(Table116[[#This Row],[Location]],4)</f>
        <v>E3-4</v>
      </c>
      <c r="AB434" s="10" t="s">
        <v>1699</v>
      </c>
      <c r="AC434" s="48" t="str">
        <f>LEFT(Table116[[#This Row],[Pheno]],4)</f>
        <v>.</v>
      </c>
      <c r="AD434" s="49" t="str">
        <f>LEFT(Table116[[#This Row],[Barcode]],7)</f>
        <v>.</v>
      </c>
      <c r="AE434" s="3" t="s">
        <v>413</v>
      </c>
      <c r="AF434" s="103"/>
      <c r="AH434" s="18"/>
    </row>
    <row r="435" spans="27:34" x14ac:dyDescent="0.35">
      <c r="AA435" s="48" t="str">
        <f>LEFT(Table116[[#This Row],[Location]],4)</f>
        <v>E3-5</v>
      </c>
      <c r="AB435" s="10" t="s">
        <v>1700</v>
      </c>
      <c r="AC435" s="48" t="str">
        <f>LEFT(Table116[[#This Row],[Pheno]],4)</f>
        <v>NYFL</v>
      </c>
      <c r="AD435" s="49" t="str">
        <f>LEFT(Table116[[#This Row],[Barcode]],7)</f>
        <v>NYFL011</v>
      </c>
      <c r="AE435" s="3" t="s">
        <v>1879</v>
      </c>
      <c r="AF435" s="103">
        <v>4</v>
      </c>
      <c r="AH435" s="18">
        <v>2689</v>
      </c>
    </row>
    <row r="436" spans="27:34" x14ac:dyDescent="0.35">
      <c r="AA436" s="48" t="str">
        <f>LEFT(Table116[[#This Row],[Location]],4)</f>
        <v>E3-5</v>
      </c>
      <c r="AB436" s="10" t="s">
        <v>1701</v>
      </c>
      <c r="AC436" s="48" t="str">
        <f>LEFT(Table116[[#This Row],[Pheno]],4)</f>
        <v>RBOG</v>
      </c>
      <c r="AD436" s="49" t="str">
        <f>LEFT(Table116[[#This Row],[Barcode]],7)</f>
        <v>RBOG002</v>
      </c>
      <c r="AE436" s="3" t="s">
        <v>437</v>
      </c>
      <c r="AF436" s="103">
        <v>45</v>
      </c>
      <c r="AH436" s="18">
        <v>2689</v>
      </c>
    </row>
    <row r="437" spans="27:34" x14ac:dyDescent="0.35">
      <c r="AA437" s="48" t="str">
        <f>LEFT(Table116[[#This Row],[Location]],4)</f>
        <v>E3-5</v>
      </c>
      <c r="AB437" s="10" t="s">
        <v>1702</v>
      </c>
      <c r="AC437" s="48" t="str">
        <f>LEFT(Table116[[#This Row],[Pheno]],4)</f>
        <v>.</v>
      </c>
      <c r="AD437" s="49" t="str">
        <f>LEFT(Table116[[#This Row],[Barcode]],7)</f>
        <v>.</v>
      </c>
      <c r="AE437" s="3" t="s">
        <v>413</v>
      </c>
      <c r="AF437" s="103"/>
      <c r="AH437" s="18"/>
    </row>
    <row r="438" spans="27:34" x14ac:dyDescent="0.35">
      <c r="AA438" s="48" t="str">
        <f>LEFT(Table116[[#This Row],[Location]],4)</f>
        <v>E3-5</v>
      </c>
      <c r="AB438" s="10" t="s">
        <v>1703</v>
      </c>
      <c r="AC438" s="48" t="str">
        <f>LEFT(Table116[[#This Row],[Pheno]],4)</f>
        <v>.</v>
      </c>
      <c r="AD438" s="49" t="str">
        <f>LEFT(Table116[[#This Row],[Barcode]],7)</f>
        <v>.</v>
      </c>
      <c r="AE438" s="3" t="s">
        <v>413</v>
      </c>
      <c r="AF438" s="103"/>
      <c r="AH438" s="18"/>
    </row>
    <row r="439" spans="27:34" x14ac:dyDescent="0.35">
      <c r="AA439" s="48" t="str">
        <f>LEFT(Table116[[#This Row],[Location]],4)</f>
        <v>E3-6</v>
      </c>
      <c r="AB439" s="10" t="s">
        <v>1704</v>
      </c>
      <c r="AC439" s="48" t="str">
        <f>LEFT(Table116[[#This Row],[Pheno]],4)</f>
        <v>RBOG</v>
      </c>
      <c r="AD439" s="49" t="str">
        <f>LEFT(Table116[[#This Row],[Barcode]],7)</f>
        <v>RBOG002</v>
      </c>
      <c r="AE439" s="3" t="s">
        <v>437</v>
      </c>
      <c r="AF439" s="103">
        <v>7</v>
      </c>
      <c r="AH439" s="18">
        <v>2700</v>
      </c>
    </row>
    <row r="440" spans="27:34" x14ac:dyDescent="0.35">
      <c r="AA440" s="48" t="str">
        <f>LEFT(Table116[[#This Row],[Location]],4)</f>
        <v>E3-6</v>
      </c>
      <c r="AB440" s="10" t="s">
        <v>1705</v>
      </c>
      <c r="AC440" s="48" t="str">
        <f>LEFT(Table116[[#This Row],[Pheno]],4)</f>
        <v>RBOG</v>
      </c>
      <c r="AD440" s="49" t="str">
        <f>LEFT(Table116[[#This Row],[Barcode]],7)</f>
        <v>RBOG002</v>
      </c>
      <c r="AE440" s="3" t="s">
        <v>414</v>
      </c>
      <c r="AF440" s="103">
        <v>42</v>
      </c>
      <c r="AH440" s="18">
        <v>2700</v>
      </c>
    </row>
    <row r="441" spans="27:34" x14ac:dyDescent="0.35">
      <c r="AA441" s="48" t="str">
        <f>LEFT(Table116[[#This Row],[Location]],4)</f>
        <v>E3-6</v>
      </c>
      <c r="AB441" s="10" t="s">
        <v>1706</v>
      </c>
      <c r="AC441" s="48" t="str">
        <f>LEFT(Table116[[#This Row],[Pheno]],4)</f>
        <v>.</v>
      </c>
      <c r="AD441" s="49" t="str">
        <f>LEFT(Table116[[#This Row],[Barcode]],7)</f>
        <v>.</v>
      </c>
      <c r="AE441" s="3" t="s">
        <v>413</v>
      </c>
      <c r="AF441" s="103"/>
      <c r="AH441" s="18"/>
    </row>
    <row r="442" spans="27:34" x14ac:dyDescent="0.35">
      <c r="AA442" s="48" t="str">
        <f>LEFT(Table116[[#This Row],[Location]],4)</f>
        <v>E3-6</v>
      </c>
      <c r="AB442" s="10" t="s">
        <v>1707</v>
      </c>
      <c r="AC442" s="48" t="str">
        <f>LEFT(Table116[[#This Row],[Pheno]],4)</f>
        <v>.</v>
      </c>
      <c r="AD442" s="49" t="str">
        <f>LEFT(Table116[[#This Row],[Barcode]],7)</f>
        <v>.</v>
      </c>
      <c r="AE442" s="3" t="s">
        <v>413</v>
      </c>
      <c r="AF442" s="103"/>
      <c r="AH442" s="18"/>
    </row>
    <row r="443" spans="27:34" x14ac:dyDescent="0.35">
      <c r="AA443" s="48" t="str">
        <f>LEFT(Table116[[#This Row],[Location]],4)</f>
        <v>E3-7</v>
      </c>
      <c r="AB443" s="10" t="s">
        <v>1708</v>
      </c>
      <c r="AC443" s="48" t="str">
        <f>LEFT(Table116[[#This Row],[Pheno]],4)</f>
        <v>YZUP</v>
      </c>
      <c r="AD443" s="49" t="str">
        <f>LEFT(Table116[[#This Row],[Barcode]],7)</f>
        <v>YZUP003</v>
      </c>
      <c r="AE443" s="3" t="s">
        <v>480</v>
      </c>
      <c r="AF443" s="103">
        <v>28</v>
      </c>
      <c r="AH443" s="18">
        <v>2624</v>
      </c>
    </row>
    <row r="444" spans="27:34" x14ac:dyDescent="0.35">
      <c r="AA444" s="48" t="str">
        <f>LEFT(Table116[[#This Row],[Location]],4)</f>
        <v>E3-7</v>
      </c>
      <c r="AB444" s="10" t="s">
        <v>1709</v>
      </c>
      <c r="AC444" s="48" t="str">
        <f>LEFT(Table116[[#This Row],[Pheno]],4)</f>
        <v>YZUP</v>
      </c>
      <c r="AD444" s="49" t="str">
        <f>LEFT(Table116[[#This Row],[Barcode]],7)</f>
        <v>YZUP003</v>
      </c>
      <c r="AE444" s="3" t="s">
        <v>424</v>
      </c>
      <c r="AF444" s="103">
        <v>13</v>
      </c>
      <c r="AH444" s="18">
        <v>2624</v>
      </c>
    </row>
    <row r="445" spans="27:34" x14ac:dyDescent="0.35">
      <c r="AA445" s="48" t="str">
        <f>LEFT(Table116[[#This Row],[Location]],4)</f>
        <v>E3-7</v>
      </c>
      <c r="AB445" s="10" t="s">
        <v>1710</v>
      </c>
      <c r="AC445" s="48" t="str">
        <f>LEFT(Table116[[#This Row],[Pheno]],4)</f>
        <v>.</v>
      </c>
      <c r="AD445" s="49" t="str">
        <f>LEFT(Table116[[#This Row],[Barcode]],7)</f>
        <v>.</v>
      </c>
      <c r="AE445" s="3" t="s">
        <v>413</v>
      </c>
      <c r="AF445" s="103"/>
      <c r="AH445" s="18"/>
    </row>
    <row r="446" spans="27:34" x14ac:dyDescent="0.35">
      <c r="AA446" s="48" t="str">
        <f>LEFT(Table116[[#This Row],[Location]],4)</f>
        <v>E3-7</v>
      </c>
      <c r="AB446" s="10" t="s">
        <v>1711</v>
      </c>
      <c r="AC446" s="48" t="str">
        <f>LEFT(Table116[[#This Row],[Pheno]],4)</f>
        <v>.</v>
      </c>
      <c r="AD446" s="49" t="str">
        <f>LEFT(Table116[[#This Row],[Barcode]],7)</f>
        <v>.</v>
      </c>
      <c r="AE446" s="3" t="s">
        <v>413</v>
      </c>
      <c r="AF446" s="103"/>
      <c r="AH446" s="18"/>
    </row>
    <row r="447" spans="27:34" x14ac:dyDescent="0.35">
      <c r="AH447" s="18"/>
    </row>
    <row r="449" spans="27:35" x14ac:dyDescent="0.35">
      <c r="AA449" t="s">
        <v>1851</v>
      </c>
      <c r="AB449" t="s">
        <v>1284</v>
      </c>
      <c r="AC449" t="s">
        <v>818</v>
      </c>
      <c r="AD449" t="s">
        <v>197</v>
      </c>
      <c r="AE449" t="s">
        <v>1466</v>
      </c>
      <c r="AF449" t="s">
        <v>2038</v>
      </c>
      <c r="AG449" t="s">
        <v>2037</v>
      </c>
      <c r="AH449" t="s">
        <v>2036</v>
      </c>
      <c r="AI449" t="s">
        <v>2035</v>
      </c>
    </row>
    <row r="450" spans="27:35" x14ac:dyDescent="0.35">
      <c r="AA450">
        <v>1</v>
      </c>
      <c r="AB450" t="s">
        <v>585</v>
      </c>
      <c r="AC450" s="28" t="str">
        <f>LEFT(Table2121718[[#This Row],[Pheno]],4)</f>
        <v>RBOG</v>
      </c>
      <c r="AD450" t="s">
        <v>1465</v>
      </c>
      <c r="AE450">
        <v>4</v>
      </c>
      <c r="AF450" t="s">
        <v>2034</v>
      </c>
      <c r="AG450" s="10"/>
    </row>
    <row r="451" spans="27:35" x14ac:dyDescent="0.35">
      <c r="AA451">
        <v>2</v>
      </c>
      <c r="AB451" t="s">
        <v>585</v>
      </c>
      <c r="AC451" s="28" t="str">
        <f>LEFT(Table2121718[[#This Row],[Pheno]],4)</f>
        <v>KNMK</v>
      </c>
      <c r="AD451" t="s">
        <v>1137</v>
      </c>
      <c r="AE451">
        <v>4</v>
      </c>
      <c r="AF451" t="s">
        <v>1457</v>
      </c>
      <c r="AG451" s="10"/>
    </row>
    <row r="452" spans="27:35" x14ac:dyDescent="0.35">
      <c r="AA452">
        <v>3</v>
      </c>
      <c r="AB452" t="s">
        <v>585</v>
      </c>
      <c r="AC452" s="28" t="str">
        <f>LEFT(Table2121718[[#This Row],[Pheno]],4)</f>
        <v>DD22</v>
      </c>
      <c r="AD452" t="s">
        <v>1644</v>
      </c>
      <c r="AE452">
        <v>4</v>
      </c>
      <c r="AF452" t="s">
        <v>1630</v>
      </c>
      <c r="AG452" s="10"/>
    </row>
    <row r="453" spans="27:35" x14ac:dyDescent="0.35">
      <c r="AA453">
        <v>4</v>
      </c>
      <c r="AB453" t="s">
        <v>585</v>
      </c>
      <c r="AC453" s="28" t="str">
        <f>LEFT(Table2121718[[#This Row],[Pheno]],4)</f>
        <v>HAMA</v>
      </c>
      <c r="AD453" t="s">
        <v>1645</v>
      </c>
      <c r="AE453">
        <v>4</v>
      </c>
      <c r="AF453" t="s">
        <v>1133</v>
      </c>
      <c r="AG453" s="10"/>
    </row>
    <row r="454" spans="27:35" x14ac:dyDescent="0.35">
      <c r="AA454">
        <v>5</v>
      </c>
      <c r="AB454" t="s">
        <v>585</v>
      </c>
      <c r="AC454" s="28" t="str">
        <f>LEFT(Table2121718[[#This Row],[Pheno]],4)</f>
        <v>YZUP</v>
      </c>
      <c r="AD454" t="s">
        <v>1455</v>
      </c>
      <c r="AE454">
        <v>4</v>
      </c>
      <c r="AF454" t="s">
        <v>1061</v>
      </c>
      <c r="AG454" s="10"/>
    </row>
    <row r="455" spans="27:35" x14ac:dyDescent="0.35">
      <c r="AA455">
        <v>6</v>
      </c>
      <c r="AB455" t="s">
        <v>585</v>
      </c>
      <c r="AC455" s="28" t="str">
        <f>LEFT(Table2121718[[#This Row],[Pheno]],4)</f>
        <v>KOKO</v>
      </c>
      <c r="AD455" t="s">
        <v>1631</v>
      </c>
      <c r="AE455">
        <v>4</v>
      </c>
      <c r="AF455" t="s">
        <v>1055</v>
      </c>
      <c r="AG455" s="10"/>
    </row>
    <row r="456" spans="27:35" x14ac:dyDescent="0.35">
      <c r="AA456">
        <v>7</v>
      </c>
      <c r="AB456" t="s">
        <v>585</v>
      </c>
      <c r="AC456" s="28" t="str">
        <f>LEFT(Table2121718[[#This Row],[Pheno]],4)</f>
        <v>HTWV</v>
      </c>
      <c r="AD456" t="s">
        <v>1127</v>
      </c>
      <c r="AE456">
        <v>4</v>
      </c>
      <c r="AF456" t="s">
        <v>2033</v>
      </c>
      <c r="AG456" s="10"/>
    </row>
    <row r="457" spans="27:35" x14ac:dyDescent="0.35">
      <c r="AA457">
        <v>1</v>
      </c>
      <c r="AB457" t="s">
        <v>1165</v>
      </c>
      <c r="AC457" s="28" t="str">
        <f>LEFT(Table2121718[[#This Row],[Pheno]],4)</f>
        <v>BBGM</v>
      </c>
      <c r="AD457" t="s">
        <v>1113</v>
      </c>
      <c r="AE457">
        <v>4</v>
      </c>
      <c r="AF457" t="s">
        <v>1156</v>
      </c>
      <c r="AG457" s="10"/>
    </row>
    <row r="458" spans="27:35" x14ac:dyDescent="0.35">
      <c r="AA458">
        <v>2</v>
      </c>
      <c r="AB458" t="s">
        <v>1165</v>
      </c>
      <c r="AC458" s="28" t="str">
        <f>LEFT(Table2121718[[#This Row],[Pheno]],4)</f>
        <v>YZUP</v>
      </c>
      <c r="AD458" t="s">
        <v>1461</v>
      </c>
      <c r="AE458">
        <v>4</v>
      </c>
      <c r="AF458" t="s">
        <v>2032</v>
      </c>
      <c r="AG458" s="10"/>
    </row>
    <row r="459" spans="27:35" x14ac:dyDescent="0.35">
      <c r="AA459">
        <v>3</v>
      </c>
      <c r="AB459" t="s">
        <v>1165</v>
      </c>
      <c r="AC459" s="28" t="str">
        <f>LEFT(Table2121718[[#This Row],[Pheno]],4)</f>
        <v>KOKO</v>
      </c>
      <c r="AD459" t="s">
        <v>1634</v>
      </c>
      <c r="AE459">
        <v>4</v>
      </c>
      <c r="AF459" t="s">
        <v>1644</v>
      </c>
      <c r="AG459" s="10"/>
    </row>
    <row r="460" spans="27:35" x14ac:dyDescent="0.35">
      <c r="AA460">
        <v>4</v>
      </c>
      <c r="AB460" t="s">
        <v>1165</v>
      </c>
      <c r="AC460" s="28" t="str">
        <f>LEFT(Table2121718[[#This Row],[Pheno]],4)</f>
        <v>SECF</v>
      </c>
      <c r="AD460" t="s">
        <v>1052</v>
      </c>
      <c r="AE460">
        <v>4</v>
      </c>
      <c r="AF460" t="s">
        <v>2031</v>
      </c>
      <c r="AG460" s="10"/>
    </row>
    <row r="461" spans="27:35" x14ac:dyDescent="0.35">
      <c r="AA461">
        <v>5</v>
      </c>
      <c r="AB461" t="s">
        <v>1165</v>
      </c>
      <c r="AC461" s="28" t="str">
        <f>LEFT(Table2121718[[#This Row],[Pheno]],4)</f>
        <v>POLO</v>
      </c>
      <c r="AD461" t="s">
        <v>1050</v>
      </c>
      <c r="AE461">
        <v>4</v>
      </c>
      <c r="AF461" t="s">
        <v>1848</v>
      </c>
      <c r="AG461" s="10"/>
    </row>
    <row r="462" spans="27:35" x14ac:dyDescent="0.35">
      <c r="AA462">
        <v>6</v>
      </c>
      <c r="AB462" t="s">
        <v>1165</v>
      </c>
      <c r="AC462" s="28" t="str">
        <f>LEFT(Table2121718[[#This Row],[Pheno]],4)</f>
        <v>HTWV</v>
      </c>
      <c r="AD462" t="s">
        <v>1156</v>
      </c>
      <c r="AE462">
        <v>4</v>
      </c>
      <c r="AF462" t="s">
        <v>1632</v>
      </c>
      <c r="AG462" s="10"/>
    </row>
    <row r="463" spans="27:35" x14ac:dyDescent="0.35">
      <c r="AA463">
        <v>7</v>
      </c>
      <c r="AB463" t="s">
        <v>1165</v>
      </c>
      <c r="AC463" s="28" t="str">
        <f>LEFT(Table2121718[[#This Row],[Pheno]],4)</f>
        <v>SECF</v>
      </c>
      <c r="AD463" t="s">
        <v>1153</v>
      </c>
      <c r="AE463">
        <v>4</v>
      </c>
      <c r="AF463" t="s">
        <v>1153</v>
      </c>
      <c r="AG463" s="10"/>
    </row>
    <row r="464" spans="27:35" x14ac:dyDescent="0.35">
      <c r="AA464">
        <v>1</v>
      </c>
      <c r="AB464" t="s">
        <v>1166</v>
      </c>
      <c r="AC464" s="28" t="str">
        <f>LEFT(Table2121718[[#This Row],[Pheno]],4)</f>
        <v>STRC</v>
      </c>
      <c r="AD464" t="s">
        <v>1630</v>
      </c>
      <c r="AE464">
        <v>4</v>
      </c>
      <c r="AF464" t="s">
        <v>2030</v>
      </c>
      <c r="AG464" s="10"/>
    </row>
    <row r="465" spans="27:33" x14ac:dyDescent="0.35">
      <c r="AA465">
        <v>2</v>
      </c>
      <c r="AB465" t="s">
        <v>1166</v>
      </c>
      <c r="AC465" s="28" t="str">
        <f>LEFT(Table2121718[[#This Row],[Pheno]],4)</f>
        <v>OROB</v>
      </c>
      <c r="AD465" t="s">
        <v>1061</v>
      </c>
      <c r="AE465">
        <v>4</v>
      </c>
      <c r="AF465" t="s">
        <v>1633</v>
      </c>
      <c r="AG465" s="10"/>
    </row>
    <row r="466" spans="27:33" x14ac:dyDescent="0.35">
      <c r="AA466">
        <v>3</v>
      </c>
      <c r="AB466" t="s">
        <v>1166</v>
      </c>
      <c r="AC466" s="28" t="str">
        <f>LEFT(Table2121718[[#This Row],[Pheno]],4)</f>
        <v>MABK</v>
      </c>
      <c r="AD466" t="s">
        <v>1073</v>
      </c>
      <c r="AE466">
        <v>4</v>
      </c>
      <c r="AF466" t="s">
        <v>1083</v>
      </c>
      <c r="AG466" s="10"/>
    </row>
    <row r="467" spans="27:33" x14ac:dyDescent="0.35">
      <c r="AA467">
        <v>4</v>
      </c>
      <c r="AB467" t="s">
        <v>1166</v>
      </c>
      <c r="AC467" s="28" t="str">
        <f>LEFT(Table2121718[[#This Row],[Pheno]],4)</f>
        <v>JK99</v>
      </c>
      <c r="AD467" t="s">
        <v>1452</v>
      </c>
      <c r="AE467">
        <v>4</v>
      </c>
      <c r="AF467" t="s">
        <v>1461</v>
      </c>
      <c r="AG467" s="10"/>
    </row>
    <row r="468" spans="27:33" x14ac:dyDescent="0.35">
      <c r="AA468">
        <v>5</v>
      </c>
      <c r="AB468" t="s">
        <v>1166</v>
      </c>
      <c r="AC468" s="28" t="str">
        <f>LEFT(Table2121718[[#This Row],[Pheno]],4)</f>
        <v>DD22</v>
      </c>
      <c r="AD468" t="s">
        <v>1848</v>
      </c>
      <c r="AE468">
        <v>4</v>
      </c>
      <c r="AF468" t="s">
        <v>1465</v>
      </c>
      <c r="AG468" s="10"/>
    </row>
    <row r="469" spans="27:33" x14ac:dyDescent="0.35">
      <c r="AA469">
        <v>6</v>
      </c>
      <c r="AB469" t="s">
        <v>1166</v>
      </c>
      <c r="AC469" s="28" t="str">
        <f>LEFT(Table2121718[[#This Row],[Pheno]],4)</f>
        <v>OROB</v>
      </c>
      <c r="AD469" t="s">
        <v>1849</v>
      </c>
      <c r="AE469">
        <v>4</v>
      </c>
      <c r="AF469" t="s">
        <v>1050</v>
      </c>
      <c r="AG469" s="10"/>
    </row>
    <row r="470" spans="27:33" x14ac:dyDescent="0.35">
      <c r="AA470">
        <v>7</v>
      </c>
      <c r="AB470" t="s">
        <v>1166</v>
      </c>
      <c r="AC470" s="28" t="str">
        <f>LEFT(Table2121718[[#This Row],[Pheno]],4)</f>
        <v>HAMA</v>
      </c>
      <c r="AD470" t="s">
        <v>1850</v>
      </c>
      <c r="AE470">
        <v>4</v>
      </c>
      <c r="AF470" t="s">
        <v>1150</v>
      </c>
      <c r="AG470" s="10"/>
    </row>
    <row r="471" spans="27:33" x14ac:dyDescent="0.35">
      <c r="AA471">
        <v>8</v>
      </c>
      <c r="AB471" t="s">
        <v>1166</v>
      </c>
      <c r="AC471" s="28" t="str">
        <f>LEFT(Table2121718[[#This Row],[Pheno]],4)</f>
        <v>DSLD</v>
      </c>
      <c r="AD471" t="s">
        <v>1084</v>
      </c>
      <c r="AE471">
        <v>4</v>
      </c>
      <c r="AF471" t="s">
        <v>1127</v>
      </c>
      <c r="AG471" s="10"/>
    </row>
    <row r="472" spans="27:33" x14ac:dyDescent="0.35">
      <c r="AA472">
        <v>9</v>
      </c>
      <c r="AB472" t="s">
        <v>1166</v>
      </c>
      <c r="AC472" s="28" t="str">
        <f>LEFT(Table2121718[[#This Row],[Pheno]],4)</f>
        <v>KOKO</v>
      </c>
      <c r="AD472" t="s">
        <v>1456</v>
      </c>
      <c r="AE472">
        <v>4</v>
      </c>
      <c r="AF472" t="s">
        <v>1094</v>
      </c>
      <c r="AG472" s="10"/>
    </row>
    <row r="473" spans="27:33" x14ac:dyDescent="0.35">
      <c r="AA473">
        <v>10</v>
      </c>
      <c r="AB473" t="s">
        <v>1166</v>
      </c>
      <c r="AC473" s="28" t="str">
        <f>LEFT(Table2121718[[#This Row],[Pheno]],4)</f>
        <v>DD22</v>
      </c>
      <c r="AD473" t="str">
        <f>Table2121718[[#This Row],[Count 10/11]]</f>
        <v>DD22005</v>
      </c>
      <c r="AE473">
        <v>4</v>
      </c>
      <c r="AF473" t="s">
        <v>2029</v>
      </c>
      <c r="AG473" s="10"/>
    </row>
    <row r="474" spans="27:33" x14ac:dyDescent="0.35">
      <c r="AC474" s="28"/>
    </row>
    <row r="475" spans="27:33" x14ac:dyDescent="0.35">
      <c r="AC475" s="28"/>
    </row>
    <row r="476" spans="27:33" x14ac:dyDescent="0.35">
      <c r="AC476" s="28"/>
    </row>
    <row r="477" spans="27:33" x14ac:dyDescent="0.35">
      <c r="AC477" s="28"/>
    </row>
    <row r="478" spans="27:33" x14ac:dyDescent="0.35">
      <c r="AC478" s="28"/>
    </row>
    <row r="479" spans="27:33" x14ac:dyDescent="0.35">
      <c r="AC479" s="28"/>
    </row>
    <row r="480" spans="27:33" x14ac:dyDescent="0.35">
      <c r="AC480" s="28"/>
    </row>
    <row r="481" spans="29:32" x14ac:dyDescent="0.35">
      <c r="AC481" s="28"/>
    </row>
    <row r="482" spans="29:32" x14ac:dyDescent="0.35">
      <c r="AC482" s="28"/>
    </row>
    <row r="483" spans="29:32" x14ac:dyDescent="0.35">
      <c r="AC483" s="28"/>
    </row>
    <row r="484" spans="29:32" x14ac:dyDescent="0.35">
      <c r="AC484" s="28"/>
    </row>
    <row r="485" spans="29:32" x14ac:dyDescent="0.35">
      <c r="AC485" s="28"/>
    </row>
    <row r="486" spans="29:32" x14ac:dyDescent="0.35">
      <c r="AC486" s="28"/>
    </row>
    <row r="487" spans="29:32" x14ac:dyDescent="0.35">
      <c r="AC487" s="28"/>
    </row>
    <row r="488" spans="29:32" x14ac:dyDescent="0.35">
      <c r="AC488" s="28"/>
    </row>
    <row r="489" spans="29:32" x14ac:dyDescent="0.35">
      <c r="AC489" s="28"/>
    </row>
    <row r="490" spans="29:32" x14ac:dyDescent="0.35">
      <c r="AC490" s="28"/>
    </row>
    <row r="491" spans="29:32" x14ac:dyDescent="0.35">
      <c r="AC491" s="28"/>
    </row>
    <row r="492" spans="29:32" x14ac:dyDescent="0.35">
      <c r="AC492" s="28"/>
      <c r="AF492" s="18"/>
    </row>
    <row r="493" spans="29:32" x14ac:dyDescent="0.35">
      <c r="AC493" s="28"/>
      <c r="AF493" s="18"/>
    </row>
    <row r="494" spans="29:32" x14ac:dyDescent="0.35">
      <c r="AC494" s="28"/>
      <c r="AF494" s="18"/>
    </row>
    <row r="495" spans="29:32" x14ac:dyDescent="0.35">
      <c r="AC495" s="28"/>
      <c r="AF495" s="18"/>
    </row>
    <row r="496" spans="29:32" x14ac:dyDescent="0.35">
      <c r="AC496" s="28"/>
      <c r="AF496" s="18"/>
    </row>
    <row r="497" spans="29:32" x14ac:dyDescent="0.35">
      <c r="AC497" s="28"/>
      <c r="AF497" s="18"/>
    </row>
    <row r="498" spans="29:32" x14ac:dyDescent="0.35">
      <c r="AC498" s="28"/>
      <c r="AF498" s="18"/>
    </row>
    <row r="499" spans="29:32" x14ac:dyDescent="0.35">
      <c r="AC499" s="28"/>
      <c r="AF499" s="18"/>
    </row>
    <row r="500" spans="29:32" x14ac:dyDescent="0.35">
      <c r="AC500" s="28"/>
      <c r="AF500" s="18"/>
    </row>
    <row r="501" spans="29:32" x14ac:dyDescent="0.35">
      <c r="AD501" s="103"/>
      <c r="AF501" s="18"/>
    </row>
  </sheetData>
  <conditionalFormatting sqref="AH120">
    <cfRule type="expression" dxfId="36" priority="1">
      <formula>MOD(ROW(),4)=1</formula>
    </cfRule>
    <cfRule type="expression" dxfId="35" priority="2">
      <formula>MOD(ROW(),4)=2</formula>
    </cfRule>
  </conditionalFormatting>
  <conditionalFormatting sqref="AA27:AD446">
    <cfRule type="expression" dxfId="34" priority="9">
      <formula>MOD(ROW(),4)=2</formula>
    </cfRule>
  </conditionalFormatting>
  <conditionalFormatting sqref="AF223:AF250 AE27:AF222 AE251:AF446">
    <cfRule type="expression" dxfId="33" priority="7">
      <formula>MOD(ROW(),4)=1</formula>
    </cfRule>
    <cfRule type="expression" dxfId="32" priority="8">
      <formula>MOD(ROW(),4)=2</formula>
    </cfRule>
  </conditionalFormatting>
  <conditionalFormatting sqref="AE223:AE250">
    <cfRule type="expression" dxfId="31" priority="5">
      <formula>MOD(ROW(),4)=1</formula>
    </cfRule>
    <cfRule type="expression" dxfId="30" priority="6">
      <formula>MOD(ROW(),4)=2</formula>
    </cfRule>
  </conditionalFormatting>
  <conditionalFormatting sqref="AG27:AH110 AH111:AH119 AH123:AH222 AG111:AG222 AG223:AH446">
    <cfRule type="expression" dxfId="29" priority="3">
      <formula>MOD(ROW(),4)=1</formula>
    </cfRule>
    <cfRule type="expression" dxfId="28" priority="4">
      <formula>MOD(ROW(),4)=2</formula>
    </cfRule>
  </conditionalFormatting>
  <pageMargins left="0.7" right="0.7" top="0.75" bottom="0.75" header="0.3" footer="0.3"/>
  <tableParts count="2">
    <tablePart r:id="rId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574C3-57D6-4C59-85A9-18FC70361131}">
  <dimension ref="A1:AH493"/>
  <sheetViews>
    <sheetView zoomScale="65" workbookViewId="0">
      <selection activeCell="J22" sqref="J22"/>
    </sheetView>
  </sheetViews>
  <sheetFormatPr defaultRowHeight="14.5" x14ac:dyDescent="0.35"/>
  <cols>
    <col min="1" max="1" width="5.7265625" style="18" customWidth="1"/>
    <col min="2" max="4" width="26.7265625" style="18" customWidth="1"/>
    <col min="5" max="5" width="3.7265625" style="18" customWidth="1"/>
    <col min="6" max="6" width="5.7265625" style="18" customWidth="1"/>
    <col min="7" max="10" width="26.7265625" style="18" customWidth="1"/>
    <col min="11" max="11" width="5.7265625" style="18" customWidth="1"/>
    <col min="12" max="14" width="26.7265625" style="18" customWidth="1"/>
    <col min="15" max="15" width="4.54296875" style="18" customWidth="1"/>
    <col min="16" max="16" width="5.7265625" style="18" customWidth="1"/>
    <col min="17" max="17" width="15.54296875" style="18" customWidth="1"/>
    <col min="18" max="20" width="26.7265625" style="18" customWidth="1"/>
    <col min="21" max="21" width="5.7265625" style="18" customWidth="1"/>
    <col min="22" max="25" width="8.1796875" style="18" customWidth="1"/>
    <col min="26" max="26" width="19.7265625" customWidth="1"/>
  </cols>
  <sheetData>
    <row r="1" spans="1:25" x14ac:dyDescent="0.35">
      <c r="A1" s="40"/>
      <c r="B1" s="40"/>
      <c r="C1" s="55"/>
      <c r="D1" s="55" t="s">
        <v>1782</v>
      </c>
      <c r="E1" s="55"/>
      <c r="F1" s="40"/>
      <c r="G1" s="40"/>
      <c r="H1" s="55"/>
      <c r="I1" s="55" t="s">
        <v>2</v>
      </c>
      <c r="J1" s="55"/>
      <c r="L1" s="55"/>
      <c r="M1" s="55" t="s">
        <v>1</v>
      </c>
      <c r="N1" s="55"/>
      <c r="O1" s="55"/>
      <c r="Q1" s="55"/>
      <c r="R1" s="55"/>
      <c r="S1" s="55" t="s">
        <v>0</v>
      </c>
      <c r="T1" s="55"/>
      <c r="V1" s="55"/>
      <c r="X1" s="18" t="s">
        <v>1283</v>
      </c>
    </row>
    <row r="2" spans="1:25" x14ac:dyDescent="0.35">
      <c r="A2" s="40"/>
      <c r="B2" s="40">
        <v>4</v>
      </c>
      <c r="C2" s="40">
        <v>3</v>
      </c>
      <c r="D2" s="40">
        <v>2</v>
      </c>
      <c r="E2" s="40">
        <v>1</v>
      </c>
      <c r="F2" s="40"/>
      <c r="G2" s="40">
        <v>4</v>
      </c>
      <c r="H2" s="40">
        <v>3</v>
      </c>
      <c r="I2" s="40">
        <v>2</v>
      </c>
      <c r="J2" s="40">
        <v>1</v>
      </c>
      <c r="L2" s="40">
        <v>1</v>
      </c>
      <c r="M2" s="40">
        <v>2</v>
      </c>
      <c r="N2" s="40">
        <v>3</v>
      </c>
      <c r="O2" s="40">
        <v>4</v>
      </c>
      <c r="Q2" s="40">
        <v>4</v>
      </c>
      <c r="R2" s="40">
        <v>3</v>
      </c>
      <c r="S2" s="40">
        <v>2</v>
      </c>
      <c r="T2" s="40">
        <v>1</v>
      </c>
      <c r="V2" s="55"/>
    </row>
    <row r="3" spans="1:25" x14ac:dyDescent="0.35">
      <c r="A3" s="40"/>
      <c r="B3" s="56" t="s">
        <v>1783</v>
      </c>
      <c r="C3" s="56" t="s">
        <v>1784</v>
      </c>
      <c r="D3" s="56" t="s">
        <v>1480</v>
      </c>
      <c r="E3" s="56" t="s">
        <v>1480</v>
      </c>
      <c r="F3" s="40"/>
      <c r="G3" s="56" t="s">
        <v>1480</v>
      </c>
      <c r="H3" s="56" t="s">
        <v>1480</v>
      </c>
      <c r="I3" s="56" t="s">
        <v>1785</v>
      </c>
      <c r="J3" s="56" t="s">
        <v>1786</v>
      </c>
      <c r="L3" s="56" t="s">
        <v>1722</v>
      </c>
      <c r="M3" s="56" t="s">
        <v>1480</v>
      </c>
      <c r="N3" s="56" t="s">
        <v>1480</v>
      </c>
      <c r="O3" s="56" t="s">
        <v>1480</v>
      </c>
      <c r="Q3" s="56" t="s">
        <v>1480</v>
      </c>
      <c r="R3" s="56" t="s">
        <v>1480</v>
      </c>
      <c r="S3" s="56" t="s">
        <v>1723</v>
      </c>
      <c r="T3" s="56" t="s">
        <v>1724</v>
      </c>
      <c r="V3" s="56" t="s">
        <v>1480</v>
      </c>
      <c r="W3" s="56" t="s">
        <v>1480</v>
      </c>
      <c r="X3" s="56" t="s">
        <v>1480</v>
      </c>
      <c r="Y3" s="56" t="s">
        <v>1480</v>
      </c>
    </row>
    <row r="4" spans="1:25" x14ac:dyDescent="0.35">
      <c r="A4" s="40"/>
      <c r="B4" s="56" t="s">
        <v>1787</v>
      </c>
      <c r="C4" s="56" t="s">
        <v>1788</v>
      </c>
      <c r="D4" s="56" t="s">
        <v>1480</v>
      </c>
      <c r="E4" s="56" t="s">
        <v>1480</v>
      </c>
      <c r="F4" s="40"/>
      <c r="G4" s="56" t="s">
        <v>1480</v>
      </c>
      <c r="H4" s="56" t="s">
        <v>1546</v>
      </c>
      <c r="I4" s="56" t="s">
        <v>1789</v>
      </c>
      <c r="J4" s="56" t="s">
        <v>1790</v>
      </c>
      <c r="L4" s="56" t="s">
        <v>1725</v>
      </c>
      <c r="M4" s="56" t="s">
        <v>1480</v>
      </c>
      <c r="N4" s="56" t="s">
        <v>1480</v>
      </c>
      <c r="O4" s="56" t="s">
        <v>1480</v>
      </c>
      <c r="Q4" s="56" t="s">
        <v>1480</v>
      </c>
      <c r="R4" s="56" t="s">
        <v>1480</v>
      </c>
      <c r="S4" s="56" t="s">
        <v>1480</v>
      </c>
      <c r="T4" s="56" t="s">
        <v>1726</v>
      </c>
      <c r="V4" s="56" t="s">
        <v>1480</v>
      </c>
      <c r="W4" s="56" t="s">
        <v>1480</v>
      </c>
      <c r="X4" s="56" t="s">
        <v>1480</v>
      </c>
      <c r="Y4" s="56" t="s">
        <v>1480</v>
      </c>
    </row>
    <row r="5" spans="1:25" x14ac:dyDescent="0.35">
      <c r="A5" s="40"/>
      <c r="B5" s="56" t="s">
        <v>1791</v>
      </c>
      <c r="C5" s="56" t="s">
        <v>1792</v>
      </c>
      <c r="D5" s="56" t="s">
        <v>1480</v>
      </c>
      <c r="E5" s="56" t="s">
        <v>1480</v>
      </c>
      <c r="F5" s="40"/>
      <c r="G5" s="56" t="s">
        <v>1480</v>
      </c>
      <c r="H5" s="56" t="s">
        <v>1480</v>
      </c>
      <c r="I5" s="56" t="s">
        <v>1480</v>
      </c>
      <c r="J5" s="56" t="s">
        <v>1793</v>
      </c>
      <c r="L5" s="56" t="s">
        <v>1727</v>
      </c>
      <c r="M5" s="56" t="s">
        <v>1480</v>
      </c>
      <c r="N5" s="56" t="s">
        <v>1480</v>
      </c>
      <c r="O5" s="56" t="s">
        <v>1480</v>
      </c>
      <c r="Q5" s="56" t="s">
        <v>1480</v>
      </c>
      <c r="R5" s="56" t="s">
        <v>1480</v>
      </c>
      <c r="S5" s="56" t="s">
        <v>1728</v>
      </c>
      <c r="T5" s="56" t="s">
        <v>1729</v>
      </c>
      <c r="V5" s="56" t="s">
        <v>1480</v>
      </c>
      <c r="W5" s="56" t="s">
        <v>1480</v>
      </c>
      <c r="X5" s="56" t="s">
        <v>1480</v>
      </c>
      <c r="Y5" s="56" t="s">
        <v>1480</v>
      </c>
    </row>
    <row r="6" spans="1:25" x14ac:dyDescent="0.35">
      <c r="A6" s="40">
        <v>1</v>
      </c>
      <c r="B6" s="56" t="s">
        <v>1794</v>
      </c>
      <c r="C6" s="56" t="s">
        <v>1795</v>
      </c>
      <c r="D6" s="56" t="s">
        <v>1480</v>
      </c>
      <c r="E6" s="56" t="s">
        <v>1480</v>
      </c>
      <c r="F6" s="40"/>
      <c r="G6" s="56" t="s">
        <v>1480</v>
      </c>
      <c r="H6" s="56" t="s">
        <v>1480</v>
      </c>
      <c r="I6" s="56" t="s">
        <v>1480</v>
      </c>
      <c r="J6" s="56" t="s">
        <v>1796</v>
      </c>
      <c r="L6" s="56" t="s">
        <v>1730</v>
      </c>
      <c r="M6" s="56" t="s">
        <v>1731</v>
      </c>
      <c r="N6" s="56" t="s">
        <v>1732</v>
      </c>
      <c r="O6" s="56" t="s">
        <v>1480</v>
      </c>
      <c r="Q6" s="56" t="s">
        <v>1480</v>
      </c>
      <c r="R6" s="56" t="s">
        <v>1480</v>
      </c>
      <c r="S6" s="56" t="s">
        <v>1480</v>
      </c>
      <c r="T6" s="56" t="s">
        <v>1294</v>
      </c>
      <c r="V6" s="56" t="s">
        <v>1480</v>
      </c>
      <c r="W6" s="56" t="s">
        <v>1480</v>
      </c>
      <c r="X6" s="56" t="s">
        <v>1480</v>
      </c>
      <c r="Y6" s="56" t="s">
        <v>1480</v>
      </c>
    </row>
    <row r="7" spans="1:25" x14ac:dyDescent="0.35">
      <c r="A7" s="40"/>
      <c r="B7" s="56" t="s">
        <v>1797</v>
      </c>
      <c r="C7" s="56" t="s">
        <v>1798</v>
      </c>
      <c r="D7" s="56" t="s">
        <v>1480</v>
      </c>
      <c r="E7" s="56" t="s">
        <v>1480</v>
      </c>
      <c r="F7" s="40"/>
      <c r="G7" s="56" t="s">
        <v>1480</v>
      </c>
      <c r="H7" s="56" t="s">
        <v>1480</v>
      </c>
      <c r="I7" s="56" t="s">
        <v>1799</v>
      </c>
      <c r="J7" s="56" t="s">
        <v>1800</v>
      </c>
      <c r="L7" s="56" t="s">
        <v>1733</v>
      </c>
      <c r="M7" s="56" t="s">
        <v>1734</v>
      </c>
      <c r="N7" s="56" t="s">
        <v>1735</v>
      </c>
      <c r="O7" s="56" t="s">
        <v>1480</v>
      </c>
      <c r="Q7" s="56" t="s">
        <v>1480</v>
      </c>
      <c r="R7" s="56" t="s">
        <v>1736</v>
      </c>
      <c r="S7" s="56" t="s">
        <v>1737</v>
      </c>
      <c r="T7" s="56" t="s">
        <v>1738</v>
      </c>
      <c r="V7" s="56" t="s">
        <v>1480</v>
      </c>
      <c r="W7" s="56" t="s">
        <v>1480</v>
      </c>
      <c r="X7" s="56" t="s">
        <v>1480</v>
      </c>
      <c r="Y7" s="56" t="s">
        <v>1480</v>
      </c>
    </row>
    <row r="8" spans="1:25" ht="21.75" customHeight="1" x14ac:dyDescent="0.35">
      <c r="A8" s="40"/>
      <c r="B8" s="56" t="s">
        <v>1746</v>
      </c>
      <c r="C8" s="56" t="s">
        <v>1746</v>
      </c>
      <c r="D8" s="56" t="s">
        <v>1746</v>
      </c>
      <c r="E8" s="56" t="s">
        <v>1746</v>
      </c>
      <c r="F8" s="40"/>
      <c r="G8" s="56" t="s">
        <v>1480</v>
      </c>
      <c r="H8" s="56" t="s">
        <v>1480</v>
      </c>
      <c r="I8" s="56" t="s">
        <v>1801</v>
      </c>
      <c r="J8" s="56" t="s">
        <v>1802</v>
      </c>
      <c r="L8" s="56" t="s">
        <v>1739</v>
      </c>
      <c r="M8" s="56" t="s">
        <v>1480</v>
      </c>
      <c r="N8" s="56" t="s">
        <v>1480</v>
      </c>
      <c r="O8" s="56" t="s">
        <v>1480</v>
      </c>
      <c r="Q8" s="56" t="s">
        <v>1480</v>
      </c>
      <c r="R8" s="56" t="s">
        <v>1740</v>
      </c>
      <c r="S8" s="56" t="s">
        <v>1741</v>
      </c>
      <c r="T8" s="56" t="s">
        <v>1742</v>
      </c>
      <c r="V8" s="56" t="s">
        <v>1480</v>
      </c>
      <c r="W8" s="56" t="s">
        <v>1480</v>
      </c>
      <c r="X8" s="56" t="s">
        <v>1480</v>
      </c>
      <c r="Y8" s="56" t="s">
        <v>1480</v>
      </c>
    </row>
    <row r="9" spans="1:25" ht="19.5" customHeight="1" x14ac:dyDescent="0.35">
      <c r="A9" s="40"/>
      <c r="B9" s="56" t="s">
        <v>1480</v>
      </c>
      <c r="C9" s="56" t="s">
        <v>1480</v>
      </c>
      <c r="D9" s="56" t="s">
        <v>1480</v>
      </c>
      <c r="E9" s="56" t="s">
        <v>1480</v>
      </c>
      <c r="F9" s="40"/>
      <c r="G9" s="56" t="s">
        <v>1746</v>
      </c>
      <c r="H9" s="56" t="s">
        <v>1746</v>
      </c>
      <c r="I9" s="56" t="s">
        <v>1746</v>
      </c>
      <c r="J9" s="56" t="s">
        <v>1746</v>
      </c>
      <c r="L9" s="56" t="s">
        <v>1743</v>
      </c>
      <c r="M9" s="56" t="s">
        <v>1744</v>
      </c>
      <c r="N9" s="56" t="s">
        <v>1745</v>
      </c>
      <c r="O9" s="56" t="s">
        <v>1480</v>
      </c>
      <c r="Q9" s="56" t="s">
        <v>1746</v>
      </c>
      <c r="R9" s="56" t="s">
        <v>1746</v>
      </c>
      <c r="S9" s="56" t="s">
        <v>1746</v>
      </c>
      <c r="T9" s="56" t="s">
        <v>1746</v>
      </c>
      <c r="V9" s="56" t="s">
        <v>1480</v>
      </c>
      <c r="W9" s="56" t="s">
        <v>1480</v>
      </c>
      <c r="X9" s="56" t="s">
        <v>1480</v>
      </c>
      <c r="Y9" s="56" t="s">
        <v>1480</v>
      </c>
    </row>
    <row r="11" spans="1:25" x14ac:dyDescent="0.35">
      <c r="A11" s="40"/>
      <c r="B11" s="56" t="s">
        <v>1480</v>
      </c>
      <c r="C11" s="56" t="s">
        <v>1480</v>
      </c>
      <c r="D11" s="56" t="s">
        <v>1480</v>
      </c>
      <c r="E11" s="56" t="s">
        <v>1480</v>
      </c>
      <c r="F11" s="40"/>
      <c r="G11" s="56" t="s">
        <v>1480</v>
      </c>
      <c r="H11" s="56" t="s">
        <v>1480</v>
      </c>
      <c r="I11" s="56" t="s">
        <v>1539</v>
      </c>
      <c r="J11" s="56" t="s">
        <v>1803</v>
      </c>
      <c r="L11" s="56" t="s">
        <v>1480</v>
      </c>
      <c r="M11" s="56" t="s">
        <v>1480</v>
      </c>
      <c r="N11" s="56" t="s">
        <v>1480</v>
      </c>
      <c r="O11" s="56" t="s">
        <v>1480</v>
      </c>
      <c r="Q11" s="56" t="s">
        <v>1480</v>
      </c>
      <c r="R11" s="56" t="s">
        <v>1480</v>
      </c>
      <c r="S11" s="56" t="s">
        <v>1747</v>
      </c>
      <c r="T11" s="56" t="s">
        <v>1748</v>
      </c>
      <c r="V11" s="56" t="s">
        <v>1480</v>
      </c>
      <c r="W11" s="56" t="s">
        <v>1480</v>
      </c>
      <c r="X11" s="56" t="s">
        <v>1480</v>
      </c>
      <c r="Y11" s="56" t="s">
        <v>1480</v>
      </c>
    </row>
    <row r="12" spans="1:25" x14ac:dyDescent="0.35">
      <c r="A12" s="40"/>
      <c r="B12" s="56" t="s">
        <v>1480</v>
      </c>
      <c r="C12" s="56" t="s">
        <v>1480</v>
      </c>
      <c r="D12" s="56" t="s">
        <v>1480</v>
      </c>
      <c r="E12" s="56" t="s">
        <v>1480</v>
      </c>
      <c r="F12" s="40"/>
      <c r="G12" s="56" t="s">
        <v>1480</v>
      </c>
      <c r="H12" s="56" t="s">
        <v>1480</v>
      </c>
      <c r="I12" s="56" t="s">
        <v>1804</v>
      </c>
      <c r="J12" s="56" t="s">
        <v>1805</v>
      </c>
      <c r="L12" s="56" t="s">
        <v>1480</v>
      </c>
      <c r="M12" s="56" t="s">
        <v>1480</v>
      </c>
      <c r="N12" s="56" t="s">
        <v>1480</v>
      </c>
      <c r="O12" s="56" t="s">
        <v>1480</v>
      </c>
      <c r="Q12" s="56" t="s">
        <v>1480</v>
      </c>
      <c r="R12" s="56" t="s">
        <v>1749</v>
      </c>
      <c r="S12" s="56" t="s">
        <v>1750</v>
      </c>
      <c r="T12" s="56" t="s">
        <v>1751</v>
      </c>
      <c r="V12" s="56" t="s">
        <v>1480</v>
      </c>
      <c r="W12" s="56" t="s">
        <v>1480</v>
      </c>
      <c r="X12" s="56" t="s">
        <v>1480</v>
      </c>
      <c r="Y12" s="56" t="s">
        <v>1480</v>
      </c>
    </row>
    <row r="13" spans="1:25" x14ac:dyDescent="0.35">
      <c r="A13" s="40"/>
      <c r="B13" s="56" t="s">
        <v>1480</v>
      </c>
      <c r="C13" s="56" t="s">
        <v>1480</v>
      </c>
      <c r="D13" s="56" t="s">
        <v>1480</v>
      </c>
      <c r="E13" s="56" t="s">
        <v>1480</v>
      </c>
      <c r="F13" s="40"/>
      <c r="G13" s="56" t="s">
        <v>1480</v>
      </c>
      <c r="H13" s="56" t="s">
        <v>1806</v>
      </c>
      <c r="I13" s="56" t="s">
        <v>1807</v>
      </c>
      <c r="J13" s="56" t="s">
        <v>1808</v>
      </c>
      <c r="L13" s="56" t="s">
        <v>1480</v>
      </c>
      <c r="M13" s="56" t="s">
        <v>1480</v>
      </c>
      <c r="N13" s="56" t="s">
        <v>1480</v>
      </c>
      <c r="O13" s="56" t="s">
        <v>1480</v>
      </c>
      <c r="Q13" s="56" t="s">
        <v>1480</v>
      </c>
      <c r="R13" s="56" t="s">
        <v>1480</v>
      </c>
      <c r="S13" s="56" t="s">
        <v>1752</v>
      </c>
      <c r="T13" s="56" t="s">
        <v>1753</v>
      </c>
      <c r="V13" s="56" t="s">
        <v>1480</v>
      </c>
      <c r="W13" s="56" t="s">
        <v>1480</v>
      </c>
      <c r="X13" s="56" t="s">
        <v>1480</v>
      </c>
      <c r="Y13" s="56" t="s">
        <v>1480</v>
      </c>
    </row>
    <row r="14" spans="1:25" x14ac:dyDescent="0.35">
      <c r="A14" s="40">
        <v>2</v>
      </c>
      <c r="B14" s="56" t="s">
        <v>1480</v>
      </c>
      <c r="C14" s="56" t="s">
        <v>1480</v>
      </c>
      <c r="D14" s="56" t="s">
        <v>1480</v>
      </c>
      <c r="E14" s="56" t="s">
        <v>1480</v>
      </c>
      <c r="F14" s="40"/>
      <c r="G14" s="56" t="s">
        <v>1480</v>
      </c>
      <c r="H14" s="56" t="s">
        <v>1480</v>
      </c>
      <c r="I14" s="56" t="s">
        <v>1809</v>
      </c>
      <c r="J14" s="56" t="s">
        <v>1810</v>
      </c>
      <c r="L14" s="56" t="s">
        <v>1480</v>
      </c>
      <c r="M14" s="56" t="s">
        <v>1480</v>
      </c>
      <c r="N14" s="56" t="s">
        <v>1480</v>
      </c>
      <c r="O14" s="56" t="s">
        <v>1480</v>
      </c>
      <c r="Q14" s="56" t="s">
        <v>1480</v>
      </c>
      <c r="R14" s="56" t="s">
        <v>1480</v>
      </c>
      <c r="S14" s="56" t="s">
        <v>1754</v>
      </c>
      <c r="T14" s="56" t="s">
        <v>1755</v>
      </c>
      <c r="V14" s="56" t="s">
        <v>1480</v>
      </c>
      <c r="W14" s="56" t="s">
        <v>1480</v>
      </c>
      <c r="X14" s="56" t="s">
        <v>1480</v>
      </c>
      <c r="Y14" s="56" t="s">
        <v>1480</v>
      </c>
    </row>
    <row r="15" spans="1:25" x14ac:dyDescent="0.35">
      <c r="A15" s="40"/>
      <c r="B15" s="56" t="s">
        <v>1480</v>
      </c>
      <c r="C15" s="56" t="s">
        <v>1480</v>
      </c>
      <c r="D15" s="56" t="s">
        <v>1480</v>
      </c>
      <c r="E15" s="56" t="s">
        <v>1480</v>
      </c>
      <c r="F15" s="40"/>
      <c r="G15" s="56" t="s">
        <v>1480</v>
      </c>
      <c r="H15" s="56" t="s">
        <v>1811</v>
      </c>
      <c r="I15" s="56" t="s">
        <v>1812</v>
      </c>
      <c r="J15" s="56" t="s">
        <v>1813</v>
      </c>
      <c r="L15" s="56" t="s">
        <v>1480</v>
      </c>
      <c r="M15" s="56" t="s">
        <v>1480</v>
      </c>
      <c r="N15" s="56" t="s">
        <v>1480</v>
      </c>
      <c r="O15" s="56" t="s">
        <v>1480</v>
      </c>
      <c r="Q15" s="56" t="s">
        <v>1480</v>
      </c>
      <c r="R15" s="56" t="s">
        <v>1480</v>
      </c>
      <c r="S15" s="56" t="s">
        <v>1756</v>
      </c>
      <c r="T15" s="56" t="s">
        <v>1757</v>
      </c>
      <c r="V15" s="56" t="s">
        <v>1480</v>
      </c>
      <c r="W15" s="56" t="s">
        <v>1480</v>
      </c>
      <c r="X15" s="56" t="s">
        <v>1480</v>
      </c>
      <c r="Y15" s="56" t="s">
        <v>1480</v>
      </c>
    </row>
    <row r="16" spans="1:25" x14ac:dyDescent="0.35">
      <c r="A16" s="40"/>
      <c r="B16" s="56" t="s">
        <v>1480</v>
      </c>
      <c r="C16" s="56" t="s">
        <v>1480</v>
      </c>
      <c r="D16" s="56" t="s">
        <v>1480</v>
      </c>
      <c r="E16" s="56" t="s">
        <v>1480</v>
      </c>
      <c r="F16" s="40"/>
      <c r="G16" s="56" t="s">
        <v>1480</v>
      </c>
      <c r="H16" s="56" t="s">
        <v>1480</v>
      </c>
      <c r="I16" s="56" t="s">
        <v>1480</v>
      </c>
      <c r="J16" s="56" t="s">
        <v>1582</v>
      </c>
      <c r="L16" s="56" t="s">
        <v>1480</v>
      </c>
      <c r="M16" s="56" t="s">
        <v>1480</v>
      </c>
      <c r="N16" s="56" t="s">
        <v>1480</v>
      </c>
      <c r="O16" s="56" t="s">
        <v>1480</v>
      </c>
      <c r="Q16" s="56" t="s">
        <v>1480</v>
      </c>
      <c r="R16" s="56" t="s">
        <v>1480</v>
      </c>
      <c r="S16" s="56" t="s">
        <v>1758</v>
      </c>
      <c r="T16" s="56" t="s">
        <v>1759</v>
      </c>
      <c r="V16" s="56" t="s">
        <v>1480</v>
      </c>
      <c r="W16" s="56" t="s">
        <v>1480</v>
      </c>
      <c r="X16" s="56" t="s">
        <v>1480</v>
      </c>
      <c r="Y16" s="56" t="s">
        <v>1480</v>
      </c>
    </row>
    <row r="17" spans="1:34" x14ac:dyDescent="0.35">
      <c r="A17" s="40"/>
      <c r="B17" s="56" t="s">
        <v>1480</v>
      </c>
      <c r="C17" s="56" t="s">
        <v>1480</v>
      </c>
      <c r="D17" s="56" t="s">
        <v>1480</v>
      </c>
      <c r="E17" s="56" t="s">
        <v>1480</v>
      </c>
      <c r="F17" s="40"/>
      <c r="G17" s="56" t="s">
        <v>1480</v>
      </c>
      <c r="H17" s="56" t="s">
        <v>1814</v>
      </c>
      <c r="I17" s="56" t="s">
        <v>1815</v>
      </c>
      <c r="J17" s="56" t="s">
        <v>1816</v>
      </c>
      <c r="L17" s="56" t="s">
        <v>1480</v>
      </c>
      <c r="M17" s="56" t="s">
        <v>1480</v>
      </c>
      <c r="N17" s="56" t="s">
        <v>1480</v>
      </c>
      <c r="O17" s="56" t="s">
        <v>1480</v>
      </c>
      <c r="Q17" s="56" t="s">
        <v>1480</v>
      </c>
      <c r="R17" s="56" t="s">
        <v>1480</v>
      </c>
      <c r="S17" s="56" t="s">
        <v>1760</v>
      </c>
      <c r="T17" s="56" t="s">
        <v>1761</v>
      </c>
      <c r="V17" s="56" t="s">
        <v>1480</v>
      </c>
      <c r="W17" s="56" t="s">
        <v>1480</v>
      </c>
      <c r="X17" s="56" t="s">
        <v>1480</v>
      </c>
      <c r="Y17" s="56" t="s">
        <v>1480</v>
      </c>
    </row>
    <row r="19" spans="1:34" x14ac:dyDescent="0.35">
      <c r="A19" s="40"/>
      <c r="B19" s="56" t="s">
        <v>1817</v>
      </c>
      <c r="C19" s="56" t="s">
        <v>1818</v>
      </c>
      <c r="D19" s="56" t="s">
        <v>1480</v>
      </c>
      <c r="E19" s="56" t="s">
        <v>1480</v>
      </c>
      <c r="F19" s="40"/>
      <c r="G19" s="56" t="s">
        <v>1819</v>
      </c>
      <c r="H19" s="56" t="s">
        <v>1820</v>
      </c>
      <c r="I19" s="56" t="s">
        <v>1821</v>
      </c>
      <c r="J19" s="56" t="s">
        <v>1822</v>
      </c>
      <c r="L19" s="56" t="s">
        <v>1762</v>
      </c>
      <c r="M19" s="56" t="s">
        <v>1763</v>
      </c>
      <c r="N19" s="56" t="s">
        <v>1480</v>
      </c>
      <c r="O19" s="56" t="s">
        <v>1480</v>
      </c>
      <c r="Q19" s="56" t="s">
        <v>1480</v>
      </c>
      <c r="R19" s="56" t="s">
        <v>1480</v>
      </c>
      <c r="S19" s="56" t="s">
        <v>1480</v>
      </c>
      <c r="T19" s="56" t="s">
        <v>1764</v>
      </c>
      <c r="V19" s="56" t="s">
        <v>1480</v>
      </c>
      <c r="W19" s="56" t="s">
        <v>1480</v>
      </c>
      <c r="X19" s="56" t="s">
        <v>1480</v>
      </c>
      <c r="Y19" s="56" t="s">
        <v>1480</v>
      </c>
    </row>
    <row r="20" spans="1:34" x14ac:dyDescent="0.35">
      <c r="A20" s="40"/>
      <c r="B20" s="56" t="s">
        <v>1823</v>
      </c>
      <c r="C20" s="56" t="s">
        <v>1824</v>
      </c>
      <c r="D20" s="56" t="s">
        <v>1480</v>
      </c>
      <c r="E20" s="56" t="s">
        <v>1480</v>
      </c>
      <c r="F20" s="40"/>
      <c r="G20" s="56" t="s">
        <v>1480</v>
      </c>
      <c r="H20" s="56" t="s">
        <v>1825</v>
      </c>
      <c r="I20" s="56" t="s">
        <v>1826</v>
      </c>
      <c r="J20" s="56" t="s">
        <v>1827</v>
      </c>
      <c r="L20" s="56" t="s">
        <v>733</v>
      </c>
      <c r="M20" s="56" t="s">
        <v>1765</v>
      </c>
      <c r="N20" s="56" t="s">
        <v>1480</v>
      </c>
      <c r="O20" s="56" t="s">
        <v>1480</v>
      </c>
      <c r="Q20" s="56" t="s">
        <v>1480</v>
      </c>
      <c r="R20" s="56" t="s">
        <v>1480</v>
      </c>
      <c r="S20" s="56" t="s">
        <v>1480</v>
      </c>
      <c r="T20" s="56" t="s">
        <v>1766</v>
      </c>
      <c r="V20" s="56" t="s">
        <v>1480</v>
      </c>
      <c r="W20" s="56" t="s">
        <v>1480</v>
      </c>
      <c r="X20" s="56" t="s">
        <v>1480</v>
      </c>
      <c r="Y20" s="56" t="s">
        <v>1480</v>
      </c>
    </row>
    <row r="21" spans="1:34" x14ac:dyDescent="0.35">
      <c r="A21" s="40"/>
      <c r="B21" s="56" t="s">
        <v>1828</v>
      </c>
      <c r="C21" s="56" t="s">
        <v>1829</v>
      </c>
      <c r="D21" s="56" t="s">
        <v>1480</v>
      </c>
      <c r="E21" s="56" t="s">
        <v>1480</v>
      </c>
      <c r="F21" s="40"/>
      <c r="G21" s="56" t="s">
        <v>1480</v>
      </c>
      <c r="H21" s="56" t="s">
        <v>1480</v>
      </c>
      <c r="I21" s="56" t="s">
        <v>1480</v>
      </c>
      <c r="J21" s="56" t="s">
        <v>1830</v>
      </c>
      <c r="L21" s="56" t="s">
        <v>1767</v>
      </c>
      <c r="M21" s="56" t="s">
        <v>1768</v>
      </c>
      <c r="N21" s="56" t="s">
        <v>1480</v>
      </c>
      <c r="O21" s="56" t="s">
        <v>1480</v>
      </c>
      <c r="Q21" s="56" t="s">
        <v>1480</v>
      </c>
      <c r="R21" s="56" t="s">
        <v>1480</v>
      </c>
      <c r="S21" s="56" t="s">
        <v>1480</v>
      </c>
      <c r="T21" s="56" t="s">
        <v>1769</v>
      </c>
      <c r="V21" s="56" t="s">
        <v>1480</v>
      </c>
      <c r="W21" s="56" t="s">
        <v>1480</v>
      </c>
      <c r="X21" s="56" t="s">
        <v>1480</v>
      </c>
      <c r="Y21" s="56" t="s">
        <v>1480</v>
      </c>
    </row>
    <row r="22" spans="1:34" x14ac:dyDescent="0.35">
      <c r="A22" s="40">
        <v>3</v>
      </c>
      <c r="B22" s="56" t="s">
        <v>1831</v>
      </c>
      <c r="C22" s="56" t="s">
        <v>1832</v>
      </c>
      <c r="D22" s="56" t="s">
        <v>1480</v>
      </c>
      <c r="E22" s="56" t="s">
        <v>1480</v>
      </c>
      <c r="F22" s="40"/>
      <c r="G22" s="56" t="s">
        <v>1480</v>
      </c>
      <c r="H22" s="56" t="s">
        <v>1480</v>
      </c>
      <c r="I22" s="56" t="s">
        <v>1833</v>
      </c>
      <c r="J22" s="56" t="s">
        <v>1834</v>
      </c>
      <c r="L22" s="56" t="s">
        <v>1770</v>
      </c>
      <c r="M22" s="56" t="s">
        <v>1771</v>
      </c>
      <c r="N22" s="56" t="s">
        <v>1480</v>
      </c>
      <c r="O22" s="56" t="s">
        <v>1480</v>
      </c>
      <c r="Q22" s="56" t="s">
        <v>1480</v>
      </c>
      <c r="R22" s="56" t="s">
        <v>1480</v>
      </c>
      <c r="S22" s="56" t="s">
        <v>1772</v>
      </c>
      <c r="T22" s="56" t="s">
        <v>1773</v>
      </c>
      <c r="V22" s="56" t="s">
        <v>1480</v>
      </c>
      <c r="W22" s="56" t="s">
        <v>1480</v>
      </c>
      <c r="X22" s="56" t="s">
        <v>1480</v>
      </c>
      <c r="Y22" s="56" t="s">
        <v>1480</v>
      </c>
    </row>
    <row r="23" spans="1:34" x14ac:dyDescent="0.35">
      <c r="A23" s="40"/>
      <c r="B23" s="56" t="s">
        <v>1835</v>
      </c>
      <c r="C23" s="56" t="s">
        <v>1836</v>
      </c>
      <c r="D23" s="56" t="s">
        <v>1480</v>
      </c>
      <c r="E23" s="56" t="s">
        <v>1480</v>
      </c>
      <c r="F23" s="40"/>
      <c r="G23" s="56" t="s">
        <v>1480</v>
      </c>
      <c r="H23" s="56" t="s">
        <v>1480</v>
      </c>
      <c r="I23" s="56" t="s">
        <v>1837</v>
      </c>
      <c r="J23" s="56" t="s">
        <v>1838</v>
      </c>
      <c r="L23" s="56" t="s">
        <v>1774</v>
      </c>
      <c r="M23" s="56" t="s">
        <v>1775</v>
      </c>
      <c r="N23" s="56" t="s">
        <v>1480</v>
      </c>
      <c r="O23" s="56" t="s">
        <v>1480</v>
      </c>
      <c r="Q23" s="56" t="s">
        <v>1480</v>
      </c>
      <c r="R23" s="56" t="s">
        <v>1480</v>
      </c>
      <c r="S23" s="56" t="s">
        <v>1480</v>
      </c>
      <c r="T23" s="56" t="s">
        <v>1359</v>
      </c>
      <c r="V23" s="56" t="s">
        <v>1480</v>
      </c>
      <c r="W23" s="56" t="s">
        <v>1480</v>
      </c>
      <c r="X23" s="56" t="s">
        <v>1480</v>
      </c>
      <c r="Y23" s="56" t="s">
        <v>1480</v>
      </c>
    </row>
    <row r="24" spans="1:34" x14ac:dyDescent="0.35">
      <c r="A24" s="40"/>
      <c r="B24" s="56" t="s">
        <v>1839</v>
      </c>
      <c r="C24" s="56" t="s">
        <v>1840</v>
      </c>
      <c r="D24" s="56" t="s">
        <v>1480</v>
      </c>
      <c r="E24" s="56" t="s">
        <v>1480</v>
      </c>
      <c r="F24" s="40"/>
      <c r="G24" s="56" t="s">
        <v>1480</v>
      </c>
      <c r="H24" s="56" t="s">
        <v>1480</v>
      </c>
      <c r="I24" s="56" t="s">
        <v>1841</v>
      </c>
      <c r="J24" s="56" t="s">
        <v>1842</v>
      </c>
      <c r="L24" s="56" t="s">
        <v>1776</v>
      </c>
      <c r="M24" s="56" t="s">
        <v>1777</v>
      </c>
      <c r="N24" s="56" t="s">
        <v>1480</v>
      </c>
      <c r="O24" s="56" t="s">
        <v>1480</v>
      </c>
      <c r="Q24" s="56" t="s">
        <v>1480</v>
      </c>
      <c r="R24" s="56" t="s">
        <v>1480</v>
      </c>
      <c r="S24" s="56" t="s">
        <v>1778</v>
      </c>
      <c r="T24" s="56" t="s">
        <v>1779</v>
      </c>
      <c r="V24" s="56" t="s">
        <v>1480</v>
      </c>
      <c r="W24" s="56" t="s">
        <v>1480</v>
      </c>
      <c r="X24" s="56" t="s">
        <v>1480</v>
      </c>
      <c r="Y24" s="56" t="s">
        <v>1480</v>
      </c>
    </row>
    <row r="25" spans="1:34" x14ac:dyDescent="0.35">
      <c r="A25" s="40"/>
      <c r="B25" s="56" t="s">
        <v>1843</v>
      </c>
      <c r="C25" s="56" t="s">
        <v>1844</v>
      </c>
      <c r="D25" s="56" t="s">
        <v>1845</v>
      </c>
      <c r="E25" s="56" t="s">
        <v>1480</v>
      </c>
      <c r="F25" s="40"/>
      <c r="G25" s="56" t="s">
        <v>1480</v>
      </c>
      <c r="H25" s="56" t="s">
        <v>1480</v>
      </c>
      <c r="I25" s="56" t="s">
        <v>1846</v>
      </c>
      <c r="J25" s="56" t="s">
        <v>1847</v>
      </c>
      <c r="L25" s="56" t="s">
        <v>1780</v>
      </c>
      <c r="M25" s="56" t="s">
        <v>1480</v>
      </c>
      <c r="N25" s="56" t="s">
        <v>1480</v>
      </c>
      <c r="O25" s="56" t="s">
        <v>1480</v>
      </c>
      <c r="Q25" s="56" t="s">
        <v>1480</v>
      </c>
      <c r="R25" s="56" t="s">
        <v>1480</v>
      </c>
      <c r="S25" s="56" t="s">
        <v>1480</v>
      </c>
      <c r="T25" s="56" t="s">
        <v>1781</v>
      </c>
      <c r="V25" s="56" t="s">
        <v>1480</v>
      </c>
      <c r="W25" s="56" t="s">
        <v>1480</v>
      </c>
      <c r="X25" s="56" t="s">
        <v>1480</v>
      </c>
      <c r="Y25" s="56" t="s">
        <v>1480</v>
      </c>
    </row>
    <row r="26" spans="1:34" x14ac:dyDescent="0.35">
      <c r="A26" s="55"/>
      <c r="B26" s="55"/>
      <c r="C26" s="55"/>
      <c r="D26" s="55"/>
      <c r="E26" s="55"/>
      <c r="F26" s="55"/>
      <c r="G26" s="55"/>
      <c r="H26" s="55"/>
      <c r="I26" s="55"/>
      <c r="J26" s="55"/>
      <c r="L26" s="55"/>
      <c r="M26" s="55"/>
      <c r="N26" s="55"/>
      <c r="O26" s="55"/>
      <c r="Q26" s="55"/>
      <c r="R26" s="55"/>
      <c r="S26" s="55"/>
      <c r="T26" s="55"/>
    </row>
    <row r="27" spans="1:34" ht="58" x14ac:dyDescent="0.35">
      <c r="AA27" s="18" t="s">
        <v>1284</v>
      </c>
      <c r="AB27" s="18" t="s">
        <v>194</v>
      </c>
      <c r="AC27" s="18" t="s">
        <v>818</v>
      </c>
      <c r="AD27" s="18" t="s">
        <v>197</v>
      </c>
      <c r="AE27" s="18" t="s">
        <v>195</v>
      </c>
      <c r="AF27" s="36" t="s">
        <v>196</v>
      </c>
      <c r="AG27" s="18" t="s">
        <v>863</v>
      </c>
      <c r="AH27" s="18" t="s">
        <v>838</v>
      </c>
    </row>
    <row r="28" spans="1:34" hidden="1" x14ac:dyDescent="0.35">
      <c r="AA28" s="48" t="str">
        <f>LEFT(Table18[[#This Row],[Location]],4)</f>
        <v>A1-1</v>
      </c>
      <c r="AB28" s="10" t="s">
        <v>1175</v>
      </c>
      <c r="AC28" s="48" t="str">
        <f>LEFT(Table18[[#This Row],[Pheno]],4)</f>
        <v>.</v>
      </c>
      <c r="AD28" s="49" t="str">
        <f>LEFT(Table18[[#This Row],[Barcode]],7)</f>
        <v>.</v>
      </c>
      <c r="AE28" s="3" t="s">
        <v>413</v>
      </c>
      <c r="AF28" s="91"/>
      <c r="AH28" s="18"/>
    </row>
    <row r="29" spans="1:34" hidden="1" x14ac:dyDescent="0.35">
      <c r="AA29" s="48" t="str">
        <f>LEFT(Table18[[#This Row],[Location]],4)</f>
        <v>A1-1</v>
      </c>
      <c r="AB29" s="10" t="s">
        <v>1176</v>
      </c>
      <c r="AC29" s="48" t="str">
        <f>LEFT(Table18[[#This Row],[Pheno]],4)</f>
        <v>.</v>
      </c>
      <c r="AD29" s="49" t="str">
        <f>LEFT(Table18[[#This Row],[Barcode]],7)</f>
        <v>.</v>
      </c>
      <c r="AE29" s="3" t="s">
        <v>413</v>
      </c>
      <c r="AF29" s="91"/>
      <c r="AH29" s="18"/>
    </row>
    <row r="30" spans="1:34" hidden="1" x14ac:dyDescent="0.35">
      <c r="AA30" s="48" t="str">
        <f>LEFT(Table18[[#This Row],[Location]],4)</f>
        <v>A1-1</v>
      </c>
      <c r="AB30" s="10" t="s">
        <v>1177</v>
      </c>
      <c r="AC30" s="48" t="str">
        <f>LEFT(Table18[[#This Row],[Pheno]],4)</f>
        <v>.</v>
      </c>
      <c r="AD30" s="49" t="str">
        <f>LEFT(Table18[[#This Row],[Barcode]],7)</f>
        <v>.</v>
      </c>
      <c r="AE30" s="3" t="s">
        <v>413</v>
      </c>
      <c r="AF30" s="91"/>
      <c r="AH30" s="18"/>
    </row>
    <row r="31" spans="1:34" hidden="1" x14ac:dyDescent="0.35">
      <c r="AA31" s="48" t="str">
        <f>LEFT(Table18[[#This Row],[Location]],4)</f>
        <v>A1-1</v>
      </c>
      <c r="AB31" s="10" t="s">
        <v>1178</v>
      </c>
      <c r="AC31" s="48" t="str">
        <f>LEFT(Table18[[#This Row],[Pheno]],4)</f>
        <v>.</v>
      </c>
      <c r="AD31" s="49" t="str">
        <f>LEFT(Table18[[#This Row],[Barcode]],7)</f>
        <v>.</v>
      </c>
      <c r="AE31" s="3" t="s">
        <v>413</v>
      </c>
      <c r="AF31" s="91"/>
      <c r="AH31" s="18"/>
    </row>
    <row r="32" spans="1:34" hidden="1" x14ac:dyDescent="0.35">
      <c r="AA32" s="48" t="str">
        <f>LEFT(Table18[[#This Row],[Location]],4)</f>
        <v>A1-2</v>
      </c>
      <c r="AB32" s="10" t="s">
        <v>1179</v>
      </c>
      <c r="AC32" s="48" t="str">
        <f>LEFT(Table18[[#This Row],[Pheno]],4)</f>
        <v>.</v>
      </c>
      <c r="AD32" s="49" t="str">
        <f>LEFT(Table18[[#This Row],[Barcode]],7)</f>
        <v>.</v>
      </c>
      <c r="AE32" s="3" t="s">
        <v>413</v>
      </c>
      <c r="AF32" s="91"/>
      <c r="AH32" s="18"/>
    </row>
    <row r="33" spans="27:34" hidden="1" x14ac:dyDescent="0.35">
      <c r="AA33" s="48" t="str">
        <f>LEFT(Table18[[#This Row],[Location]],4)</f>
        <v>A1-2</v>
      </c>
      <c r="AB33" s="10" t="s">
        <v>1180</v>
      </c>
      <c r="AC33" s="48" t="str">
        <f>LEFT(Table18[[#This Row],[Pheno]],4)</f>
        <v>.</v>
      </c>
      <c r="AD33" s="49" t="str">
        <f>LEFT(Table18[[#This Row],[Barcode]],7)</f>
        <v>.</v>
      </c>
      <c r="AE33" s="3" t="s">
        <v>413</v>
      </c>
      <c r="AF33" s="91"/>
      <c r="AH33" s="18"/>
    </row>
    <row r="34" spans="27:34" hidden="1" x14ac:dyDescent="0.35">
      <c r="AA34" s="48" t="str">
        <f>LEFT(Table18[[#This Row],[Location]],4)</f>
        <v>A1-2</v>
      </c>
      <c r="AB34" s="10" t="s">
        <v>1181</v>
      </c>
      <c r="AC34" s="48" t="str">
        <f>LEFT(Table18[[#This Row],[Pheno]],4)</f>
        <v>.</v>
      </c>
      <c r="AD34" s="49" t="str">
        <f>LEFT(Table18[[#This Row],[Barcode]],7)</f>
        <v>.</v>
      </c>
      <c r="AE34" s="3" t="s">
        <v>413</v>
      </c>
      <c r="AF34" s="91"/>
      <c r="AH34" s="18"/>
    </row>
    <row r="35" spans="27:34" hidden="1" x14ac:dyDescent="0.35">
      <c r="AA35" s="48" t="str">
        <f>LEFT(Table18[[#This Row],[Location]],4)</f>
        <v>A1-2</v>
      </c>
      <c r="AB35" s="10" t="s">
        <v>1182</v>
      </c>
      <c r="AC35" s="48" t="str">
        <f>LEFT(Table18[[#This Row],[Pheno]],4)</f>
        <v>.</v>
      </c>
      <c r="AD35" s="49" t="str">
        <f>LEFT(Table18[[#This Row],[Barcode]],7)</f>
        <v>.</v>
      </c>
      <c r="AE35" s="3" t="s">
        <v>413</v>
      </c>
      <c r="AF35" s="91"/>
      <c r="AH35" s="18"/>
    </row>
    <row r="36" spans="27:34" hidden="1" x14ac:dyDescent="0.35">
      <c r="AA36" s="48" t="str">
        <f>LEFT(Table18[[#This Row],[Location]],4)</f>
        <v>A1-3</v>
      </c>
      <c r="AB36" s="10" t="s">
        <v>1183</v>
      </c>
      <c r="AC36" s="48" t="str">
        <f>LEFT(Table18[[#This Row],[Pheno]],4)</f>
        <v>.</v>
      </c>
      <c r="AD36" s="49" t="str">
        <f>LEFT(Table18[[#This Row],[Barcode]],7)</f>
        <v>.</v>
      </c>
      <c r="AE36" s="3" t="s">
        <v>413</v>
      </c>
      <c r="AF36" s="91"/>
      <c r="AH36" s="18"/>
    </row>
    <row r="37" spans="27:34" hidden="1" x14ac:dyDescent="0.35">
      <c r="AA37" s="48" t="str">
        <f>LEFT(Table18[[#This Row],[Location]],4)</f>
        <v>A1-3</v>
      </c>
      <c r="AB37" s="10" t="s">
        <v>1184</v>
      </c>
      <c r="AC37" s="48" t="str">
        <f>LEFT(Table18[[#This Row],[Pheno]],4)</f>
        <v>.</v>
      </c>
      <c r="AD37" s="49" t="str">
        <f>LEFT(Table18[[#This Row],[Barcode]],7)</f>
        <v>.</v>
      </c>
      <c r="AE37" s="3" t="s">
        <v>413</v>
      </c>
      <c r="AF37" s="91"/>
      <c r="AH37" s="18"/>
    </row>
    <row r="38" spans="27:34" hidden="1" x14ac:dyDescent="0.35">
      <c r="AA38" s="48" t="str">
        <f>LEFT(Table18[[#This Row],[Location]],4)</f>
        <v>A1-3</v>
      </c>
      <c r="AB38" s="10" t="s">
        <v>1185</v>
      </c>
      <c r="AC38" s="48" t="str">
        <f>LEFT(Table18[[#This Row],[Pheno]],4)</f>
        <v>.</v>
      </c>
      <c r="AD38" s="49" t="str">
        <f>LEFT(Table18[[#This Row],[Barcode]],7)</f>
        <v>.</v>
      </c>
      <c r="AE38" s="3" t="s">
        <v>413</v>
      </c>
      <c r="AF38" s="91"/>
      <c r="AH38" s="18"/>
    </row>
    <row r="39" spans="27:34" hidden="1" x14ac:dyDescent="0.35">
      <c r="AA39" s="48" t="str">
        <f>LEFT(Table18[[#This Row],[Location]],4)</f>
        <v>A1-3</v>
      </c>
      <c r="AB39" s="10" t="s">
        <v>1186</v>
      </c>
      <c r="AC39" s="48" t="str">
        <f>LEFT(Table18[[#This Row],[Pheno]],4)</f>
        <v>.</v>
      </c>
      <c r="AD39" s="49" t="str">
        <f>LEFT(Table18[[#This Row],[Barcode]],7)</f>
        <v>.</v>
      </c>
      <c r="AE39" s="3" t="s">
        <v>413</v>
      </c>
      <c r="AF39" s="91"/>
      <c r="AH39" s="18"/>
    </row>
    <row r="40" spans="27:34" hidden="1" x14ac:dyDescent="0.35">
      <c r="AA40" s="48" t="str">
        <f>LEFT(Table18[[#This Row],[Location]],4)</f>
        <v>A1-4</v>
      </c>
      <c r="AB40" s="10" t="s">
        <v>1187</v>
      </c>
      <c r="AC40" s="48" t="str">
        <f>LEFT(Table18[[#This Row],[Pheno]],4)</f>
        <v>.</v>
      </c>
      <c r="AD40" s="49" t="str">
        <f>LEFT(Table18[[#This Row],[Barcode]],7)</f>
        <v>.</v>
      </c>
      <c r="AE40" s="3" t="s">
        <v>413</v>
      </c>
      <c r="AF40" s="91"/>
      <c r="AH40" s="18"/>
    </row>
    <row r="41" spans="27:34" hidden="1" x14ac:dyDescent="0.35">
      <c r="AA41" s="48" t="str">
        <f>LEFT(Table18[[#This Row],[Location]],4)</f>
        <v>A1-4</v>
      </c>
      <c r="AB41" s="10" t="s">
        <v>1188</v>
      </c>
      <c r="AC41" s="48" t="str">
        <f>LEFT(Table18[[#This Row],[Pheno]],4)</f>
        <v>.</v>
      </c>
      <c r="AD41" s="49" t="str">
        <f>LEFT(Table18[[#This Row],[Barcode]],7)</f>
        <v>.</v>
      </c>
      <c r="AE41" s="3" t="s">
        <v>413</v>
      </c>
      <c r="AF41" s="91"/>
      <c r="AH41" s="18"/>
    </row>
    <row r="42" spans="27:34" hidden="1" x14ac:dyDescent="0.35">
      <c r="AA42" s="48" t="str">
        <f>LEFT(Table18[[#This Row],[Location]],4)</f>
        <v>A1-4</v>
      </c>
      <c r="AB42" s="10" t="s">
        <v>1189</v>
      </c>
      <c r="AC42" s="48" t="str">
        <f>LEFT(Table18[[#This Row],[Pheno]],4)</f>
        <v>.</v>
      </c>
      <c r="AD42" s="49" t="str">
        <f>LEFT(Table18[[#This Row],[Barcode]],7)</f>
        <v>.</v>
      </c>
      <c r="AE42" s="3" t="s">
        <v>413</v>
      </c>
      <c r="AF42" s="91"/>
      <c r="AH42" s="18"/>
    </row>
    <row r="43" spans="27:34" hidden="1" x14ac:dyDescent="0.35">
      <c r="AA43" s="48" t="str">
        <f>LEFT(Table18[[#This Row],[Location]],4)</f>
        <v>A1-4</v>
      </c>
      <c r="AB43" s="10" t="s">
        <v>1190</v>
      </c>
      <c r="AC43" s="48" t="str">
        <f>LEFT(Table18[[#This Row],[Pheno]],4)</f>
        <v>.</v>
      </c>
      <c r="AD43" s="49" t="str">
        <f>LEFT(Table18[[#This Row],[Barcode]],7)</f>
        <v>.</v>
      </c>
      <c r="AE43" s="3" t="s">
        <v>413</v>
      </c>
      <c r="AF43" s="91"/>
      <c r="AH43" s="18"/>
    </row>
    <row r="44" spans="27:34" hidden="1" x14ac:dyDescent="0.35">
      <c r="AA44" s="48" t="str">
        <f>LEFT(Table18[[#This Row],[Location]],4)</f>
        <v>A1-5</v>
      </c>
      <c r="AB44" s="10" t="s">
        <v>1191</v>
      </c>
      <c r="AC44" s="48" t="str">
        <f>LEFT(Table18[[#This Row],[Pheno]],4)</f>
        <v>.</v>
      </c>
      <c r="AD44" s="49" t="str">
        <f>LEFT(Table18[[#This Row],[Barcode]],7)</f>
        <v>.</v>
      </c>
      <c r="AE44" s="3" t="s">
        <v>413</v>
      </c>
      <c r="AF44" s="91"/>
      <c r="AH44" s="18"/>
    </row>
    <row r="45" spans="27:34" hidden="1" x14ac:dyDescent="0.35">
      <c r="AA45" s="48" t="str">
        <f>LEFT(Table18[[#This Row],[Location]],4)</f>
        <v>A1-5</v>
      </c>
      <c r="AB45" s="10" t="s">
        <v>1192</v>
      </c>
      <c r="AC45" s="48" t="str">
        <f>LEFT(Table18[[#This Row],[Pheno]],4)</f>
        <v>.</v>
      </c>
      <c r="AD45" s="49" t="str">
        <f>LEFT(Table18[[#This Row],[Barcode]],7)</f>
        <v>.</v>
      </c>
      <c r="AE45" s="3" t="s">
        <v>413</v>
      </c>
      <c r="AF45" s="91"/>
      <c r="AH45" s="18"/>
    </row>
    <row r="46" spans="27:34" hidden="1" x14ac:dyDescent="0.35">
      <c r="AA46" s="48" t="str">
        <f>LEFT(Table18[[#This Row],[Location]],4)</f>
        <v>A1-5</v>
      </c>
      <c r="AB46" s="10" t="s">
        <v>1193</v>
      </c>
      <c r="AC46" s="48" t="str">
        <f>LEFT(Table18[[#This Row],[Pheno]],4)</f>
        <v>.</v>
      </c>
      <c r="AD46" s="49" t="str">
        <f>LEFT(Table18[[#This Row],[Barcode]],7)</f>
        <v>.</v>
      </c>
      <c r="AE46" s="3" t="s">
        <v>413</v>
      </c>
      <c r="AF46" s="91"/>
      <c r="AH46" s="18"/>
    </row>
    <row r="47" spans="27:34" hidden="1" x14ac:dyDescent="0.35">
      <c r="AA47" s="48" t="str">
        <f>LEFT(Table18[[#This Row],[Location]],4)</f>
        <v>A1-5</v>
      </c>
      <c r="AB47" s="10" t="s">
        <v>1194</v>
      </c>
      <c r="AC47" s="48" t="str">
        <f>LEFT(Table18[[#This Row],[Pheno]],4)</f>
        <v>.</v>
      </c>
      <c r="AD47" s="49" t="str">
        <f>LEFT(Table18[[#This Row],[Barcode]],7)</f>
        <v>.</v>
      </c>
      <c r="AE47" s="3" t="s">
        <v>413</v>
      </c>
      <c r="AF47" s="91"/>
      <c r="AH47" s="18"/>
    </row>
    <row r="48" spans="27:34" hidden="1" x14ac:dyDescent="0.35">
      <c r="AA48" s="48" t="str">
        <f>LEFT(Table18[[#This Row],[Location]],4)</f>
        <v>A1-6</v>
      </c>
      <c r="AB48" s="10" t="s">
        <v>1195</v>
      </c>
      <c r="AC48" s="48" t="str">
        <f>LEFT(Table18[[#This Row],[Pheno]],4)</f>
        <v>.</v>
      </c>
      <c r="AD48" s="49" t="str">
        <f>LEFT(Table18[[#This Row],[Barcode]],7)</f>
        <v>.</v>
      </c>
      <c r="AE48" s="3" t="s">
        <v>413</v>
      </c>
      <c r="AF48" s="91"/>
      <c r="AH48" s="18"/>
    </row>
    <row r="49" spans="27:34" hidden="1" x14ac:dyDescent="0.35">
      <c r="AA49" s="48" t="str">
        <f>LEFT(Table18[[#This Row],[Location]],4)</f>
        <v>A1-6</v>
      </c>
      <c r="AB49" s="10" t="s">
        <v>1196</v>
      </c>
      <c r="AC49" s="48" t="str">
        <f>LEFT(Table18[[#This Row],[Pheno]],4)</f>
        <v>.</v>
      </c>
      <c r="AD49" s="49" t="str">
        <f>LEFT(Table18[[#This Row],[Barcode]],7)</f>
        <v>.</v>
      </c>
      <c r="AE49" s="3" t="s">
        <v>413</v>
      </c>
      <c r="AF49" s="91"/>
      <c r="AH49" s="18"/>
    </row>
    <row r="50" spans="27:34" hidden="1" x14ac:dyDescent="0.35">
      <c r="AA50" s="48" t="str">
        <f>LEFT(Table18[[#This Row],[Location]],4)</f>
        <v>A1-6</v>
      </c>
      <c r="AB50" s="10" t="s">
        <v>1197</v>
      </c>
      <c r="AC50" s="48" t="str">
        <f>LEFT(Table18[[#This Row],[Pheno]],4)</f>
        <v>.</v>
      </c>
      <c r="AD50" s="49" t="str">
        <f>LEFT(Table18[[#This Row],[Barcode]],7)</f>
        <v>.</v>
      </c>
      <c r="AE50" s="3" t="s">
        <v>413</v>
      </c>
      <c r="AF50" s="91"/>
      <c r="AH50" s="18"/>
    </row>
    <row r="51" spans="27:34" hidden="1" x14ac:dyDescent="0.35">
      <c r="AA51" s="48" t="str">
        <f>LEFT(Table18[[#This Row],[Location]],4)</f>
        <v>A1-6</v>
      </c>
      <c r="AB51" s="10" t="s">
        <v>1198</v>
      </c>
      <c r="AC51" s="48" t="str">
        <f>LEFT(Table18[[#This Row],[Pheno]],4)</f>
        <v>.</v>
      </c>
      <c r="AD51" s="49" t="str">
        <f>LEFT(Table18[[#This Row],[Barcode]],7)</f>
        <v>.</v>
      </c>
      <c r="AE51" s="3" t="s">
        <v>413</v>
      </c>
      <c r="AF51" s="91"/>
      <c r="AH51" s="18"/>
    </row>
    <row r="52" spans="27:34" hidden="1" x14ac:dyDescent="0.35">
      <c r="AA52" s="48" t="str">
        <f>LEFT(Table18[[#This Row],[Location]],4)</f>
        <v>A1-7</v>
      </c>
      <c r="AB52" s="10" t="s">
        <v>1199</v>
      </c>
      <c r="AC52" s="48" t="str">
        <f>LEFT(Table18[[#This Row],[Pheno]],4)</f>
        <v>.</v>
      </c>
      <c r="AD52" s="49" t="str">
        <f>LEFT(Table18[[#This Row],[Barcode]],7)</f>
        <v>.</v>
      </c>
      <c r="AE52" s="3" t="s">
        <v>413</v>
      </c>
      <c r="AF52" s="91"/>
      <c r="AH52" s="18"/>
    </row>
    <row r="53" spans="27:34" hidden="1" x14ac:dyDescent="0.35">
      <c r="AA53" s="48" t="str">
        <f>LEFT(Table18[[#This Row],[Location]],4)</f>
        <v>A1-7</v>
      </c>
      <c r="AB53" s="10" t="s">
        <v>1200</v>
      </c>
      <c r="AC53" s="48" t="str">
        <f>LEFT(Table18[[#This Row],[Pheno]],4)</f>
        <v>.</v>
      </c>
      <c r="AD53" s="49" t="str">
        <f>LEFT(Table18[[#This Row],[Barcode]],7)</f>
        <v>.</v>
      </c>
      <c r="AE53" s="3" t="s">
        <v>413</v>
      </c>
      <c r="AF53" s="91"/>
      <c r="AH53" s="18"/>
    </row>
    <row r="54" spans="27:34" hidden="1" x14ac:dyDescent="0.35">
      <c r="AA54" s="48" t="str">
        <f>LEFT(Table18[[#This Row],[Location]],4)</f>
        <v>A1-7</v>
      </c>
      <c r="AB54" s="10" t="s">
        <v>1201</v>
      </c>
      <c r="AC54" s="48" t="str">
        <f>LEFT(Table18[[#This Row],[Pheno]],4)</f>
        <v>.</v>
      </c>
      <c r="AD54" s="49" t="str">
        <f>LEFT(Table18[[#This Row],[Barcode]],7)</f>
        <v>.</v>
      </c>
      <c r="AE54" s="3" t="s">
        <v>413</v>
      </c>
      <c r="AF54" s="91"/>
      <c r="AH54" s="18"/>
    </row>
    <row r="55" spans="27:34" hidden="1" x14ac:dyDescent="0.35">
      <c r="AA55" s="48" t="str">
        <f>LEFT(Table18[[#This Row],[Location]],4)</f>
        <v>A1-7</v>
      </c>
      <c r="AB55" s="10" t="s">
        <v>1202</v>
      </c>
      <c r="AC55" s="48" t="str">
        <f>LEFT(Table18[[#This Row],[Pheno]],4)</f>
        <v>.</v>
      </c>
      <c r="AD55" s="49" t="str">
        <f>LEFT(Table18[[#This Row],[Barcode]],7)</f>
        <v>.</v>
      </c>
      <c r="AE55" s="3" t="s">
        <v>413</v>
      </c>
      <c r="AF55" s="91"/>
      <c r="AH55" s="18"/>
    </row>
    <row r="56" spans="27:34" hidden="1" x14ac:dyDescent="0.35">
      <c r="AA56" s="48" t="str">
        <f>LEFT(Table18[[#This Row],[Location]],4)</f>
        <v>A2-1</v>
      </c>
      <c r="AB56" s="10" t="s">
        <v>1203</v>
      </c>
      <c r="AC56" s="48" t="str">
        <f>LEFT(Table18[[#This Row],[Pheno]],4)</f>
        <v>.</v>
      </c>
      <c r="AD56" s="49" t="str">
        <f>LEFT(Table18[[#This Row],[Barcode]],7)</f>
        <v>.</v>
      </c>
      <c r="AE56" s="3" t="s">
        <v>413</v>
      </c>
      <c r="AF56" s="91"/>
      <c r="AH56" s="18"/>
    </row>
    <row r="57" spans="27:34" hidden="1" x14ac:dyDescent="0.35">
      <c r="AA57" s="48" t="str">
        <f>LEFT(Table18[[#This Row],[Location]],4)</f>
        <v>A2-1</v>
      </c>
      <c r="AB57" s="10" t="s">
        <v>1204</v>
      </c>
      <c r="AC57" s="48" t="str">
        <f>LEFT(Table18[[#This Row],[Pheno]],4)</f>
        <v>.</v>
      </c>
      <c r="AD57" s="49" t="str">
        <f>LEFT(Table18[[#This Row],[Barcode]],7)</f>
        <v>.</v>
      </c>
      <c r="AE57" s="3" t="s">
        <v>413</v>
      </c>
      <c r="AF57" s="91"/>
      <c r="AH57" s="18"/>
    </row>
    <row r="58" spans="27:34" hidden="1" x14ac:dyDescent="0.35">
      <c r="AA58" s="48" t="str">
        <f>LEFT(Table18[[#This Row],[Location]],4)</f>
        <v>A2-1</v>
      </c>
      <c r="AB58" s="10" t="s">
        <v>1205</v>
      </c>
      <c r="AC58" s="48" t="str">
        <f>LEFT(Table18[[#This Row],[Pheno]],4)</f>
        <v>.</v>
      </c>
      <c r="AD58" s="49" t="str">
        <f>LEFT(Table18[[#This Row],[Barcode]],7)</f>
        <v>.</v>
      </c>
      <c r="AE58" s="3" t="s">
        <v>413</v>
      </c>
      <c r="AF58" s="91"/>
      <c r="AH58" s="18"/>
    </row>
    <row r="59" spans="27:34" hidden="1" x14ac:dyDescent="0.35">
      <c r="AA59" s="48" t="str">
        <f>LEFT(Table18[[#This Row],[Location]],4)</f>
        <v>A2-1</v>
      </c>
      <c r="AB59" s="10" t="s">
        <v>1206</v>
      </c>
      <c r="AC59" s="48" t="str">
        <f>LEFT(Table18[[#This Row],[Pheno]],4)</f>
        <v>.</v>
      </c>
      <c r="AD59" s="49" t="str">
        <f>LEFT(Table18[[#This Row],[Barcode]],7)</f>
        <v>.</v>
      </c>
      <c r="AE59" s="3" t="s">
        <v>413</v>
      </c>
      <c r="AF59" s="91"/>
      <c r="AH59" s="18"/>
    </row>
    <row r="60" spans="27:34" hidden="1" x14ac:dyDescent="0.35">
      <c r="AA60" s="48" t="str">
        <f>LEFT(Table18[[#This Row],[Location]],4)</f>
        <v>A2-2</v>
      </c>
      <c r="AB60" s="10" t="s">
        <v>1207</v>
      </c>
      <c r="AC60" s="48" t="str">
        <f>LEFT(Table18[[#This Row],[Pheno]],4)</f>
        <v>.</v>
      </c>
      <c r="AD60" s="49" t="str">
        <f>LEFT(Table18[[#This Row],[Barcode]],7)</f>
        <v>.</v>
      </c>
      <c r="AE60" s="3" t="s">
        <v>413</v>
      </c>
      <c r="AF60" s="91"/>
      <c r="AH60" s="18"/>
    </row>
    <row r="61" spans="27:34" hidden="1" x14ac:dyDescent="0.35">
      <c r="AA61" s="48" t="str">
        <f>LEFT(Table18[[#This Row],[Location]],4)</f>
        <v>A2-2</v>
      </c>
      <c r="AB61" s="10" t="s">
        <v>1208</v>
      </c>
      <c r="AC61" s="48" t="str">
        <f>LEFT(Table18[[#This Row],[Pheno]],4)</f>
        <v>.</v>
      </c>
      <c r="AD61" s="49" t="str">
        <f>LEFT(Table18[[#This Row],[Barcode]],7)</f>
        <v>.</v>
      </c>
      <c r="AE61" s="3" t="s">
        <v>413</v>
      </c>
      <c r="AF61" s="91"/>
      <c r="AH61" s="18"/>
    </row>
    <row r="62" spans="27:34" hidden="1" x14ac:dyDescent="0.35">
      <c r="AA62" s="48" t="str">
        <f>LEFT(Table18[[#This Row],[Location]],4)</f>
        <v>A2-2</v>
      </c>
      <c r="AB62" s="10" t="s">
        <v>1209</v>
      </c>
      <c r="AC62" s="48" t="str">
        <f>LEFT(Table18[[#This Row],[Pheno]],4)</f>
        <v>.</v>
      </c>
      <c r="AD62" s="49" t="str">
        <f>LEFT(Table18[[#This Row],[Barcode]],7)</f>
        <v>.</v>
      </c>
      <c r="AE62" s="3" t="s">
        <v>413</v>
      </c>
      <c r="AF62" s="91"/>
      <c r="AH62" s="18"/>
    </row>
    <row r="63" spans="27:34" hidden="1" x14ac:dyDescent="0.35">
      <c r="AA63" s="48" t="str">
        <f>LEFT(Table18[[#This Row],[Location]],4)</f>
        <v>A2-2</v>
      </c>
      <c r="AB63" s="10" t="s">
        <v>1210</v>
      </c>
      <c r="AC63" s="48" t="str">
        <f>LEFT(Table18[[#This Row],[Pheno]],4)</f>
        <v>.</v>
      </c>
      <c r="AD63" s="49" t="str">
        <f>LEFT(Table18[[#This Row],[Barcode]],7)</f>
        <v>.</v>
      </c>
      <c r="AE63" s="3" t="s">
        <v>413</v>
      </c>
      <c r="AF63" s="91"/>
      <c r="AH63" s="18"/>
    </row>
    <row r="64" spans="27:34" hidden="1" x14ac:dyDescent="0.35">
      <c r="AA64" s="48" t="str">
        <f>LEFT(Table18[[#This Row],[Location]],4)</f>
        <v>A2-3</v>
      </c>
      <c r="AB64" s="10" t="s">
        <v>1211</v>
      </c>
      <c r="AC64" s="48" t="str">
        <f>LEFT(Table18[[#This Row],[Pheno]],4)</f>
        <v>.</v>
      </c>
      <c r="AD64" s="49" t="str">
        <f>LEFT(Table18[[#This Row],[Barcode]],7)</f>
        <v>.</v>
      </c>
      <c r="AE64" s="3" t="s">
        <v>413</v>
      </c>
      <c r="AF64" s="91"/>
      <c r="AH64" s="18"/>
    </row>
    <row r="65" spans="27:34" hidden="1" x14ac:dyDescent="0.35">
      <c r="AA65" s="48" t="str">
        <f>LEFT(Table18[[#This Row],[Location]],4)</f>
        <v>A2-3</v>
      </c>
      <c r="AB65" s="10" t="s">
        <v>1212</v>
      </c>
      <c r="AC65" s="48" t="str">
        <f>LEFT(Table18[[#This Row],[Pheno]],4)</f>
        <v>.</v>
      </c>
      <c r="AD65" s="49" t="str">
        <f>LEFT(Table18[[#This Row],[Barcode]],7)</f>
        <v>.</v>
      </c>
      <c r="AE65" s="3" t="s">
        <v>413</v>
      </c>
      <c r="AF65" s="91"/>
      <c r="AH65" s="18"/>
    </row>
    <row r="66" spans="27:34" hidden="1" x14ac:dyDescent="0.35">
      <c r="AA66" s="48" t="str">
        <f>LEFT(Table18[[#This Row],[Location]],4)</f>
        <v>A2-3</v>
      </c>
      <c r="AB66" s="10" t="s">
        <v>1213</v>
      </c>
      <c r="AC66" s="48" t="str">
        <f>LEFT(Table18[[#This Row],[Pheno]],4)</f>
        <v>.</v>
      </c>
      <c r="AD66" s="49" t="str">
        <f>LEFT(Table18[[#This Row],[Barcode]],7)</f>
        <v>.</v>
      </c>
      <c r="AE66" s="3" t="s">
        <v>413</v>
      </c>
      <c r="AF66" s="91"/>
      <c r="AH66" s="18"/>
    </row>
    <row r="67" spans="27:34" hidden="1" x14ac:dyDescent="0.35">
      <c r="AA67" s="48" t="str">
        <f>LEFT(Table18[[#This Row],[Location]],4)</f>
        <v>A2-3</v>
      </c>
      <c r="AB67" s="10" t="s">
        <v>1214</v>
      </c>
      <c r="AC67" s="48" t="str">
        <f>LEFT(Table18[[#This Row],[Pheno]],4)</f>
        <v>.</v>
      </c>
      <c r="AD67" s="49" t="str">
        <f>LEFT(Table18[[#This Row],[Barcode]],7)</f>
        <v>.</v>
      </c>
      <c r="AE67" s="3" t="s">
        <v>413</v>
      </c>
      <c r="AF67" s="91"/>
      <c r="AH67" s="18"/>
    </row>
    <row r="68" spans="27:34" hidden="1" x14ac:dyDescent="0.35">
      <c r="AA68" s="48" t="str">
        <f>LEFT(Table18[[#This Row],[Location]],4)</f>
        <v>A2-4</v>
      </c>
      <c r="AB68" s="10" t="s">
        <v>1215</v>
      </c>
      <c r="AC68" s="48" t="str">
        <f>LEFT(Table18[[#This Row],[Pheno]],4)</f>
        <v>.</v>
      </c>
      <c r="AD68" s="49" t="str">
        <f>LEFT(Table18[[#This Row],[Barcode]],7)</f>
        <v>.</v>
      </c>
      <c r="AE68" s="3" t="s">
        <v>413</v>
      </c>
      <c r="AF68" s="91"/>
      <c r="AH68" s="18"/>
    </row>
    <row r="69" spans="27:34" hidden="1" x14ac:dyDescent="0.35">
      <c r="AA69" s="48" t="str">
        <f>LEFT(Table18[[#This Row],[Location]],4)</f>
        <v>A2-4</v>
      </c>
      <c r="AB69" s="10" t="s">
        <v>1216</v>
      </c>
      <c r="AC69" s="48" t="str">
        <f>LEFT(Table18[[#This Row],[Pheno]],4)</f>
        <v>.</v>
      </c>
      <c r="AD69" s="49" t="str">
        <f>LEFT(Table18[[#This Row],[Barcode]],7)</f>
        <v>.</v>
      </c>
      <c r="AE69" s="3" t="s">
        <v>413</v>
      </c>
      <c r="AF69" s="91"/>
      <c r="AH69" s="18"/>
    </row>
    <row r="70" spans="27:34" hidden="1" x14ac:dyDescent="0.35">
      <c r="AA70" s="48" t="str">
        <f>LEFT(Table18[[#This Row],[Location]],4)</f>
        <v>A2-4</v>
      </c>
      <c r="AB70" s="10" t="s">
        <v>1217</v>
      </c>
      <c r="AC70" s="48" t="str">
        <f>LEFT(Table18[[#This Row],[Pheno]],4)</f>
        <v>.</v>
      </c>
      <c r="AD70" s="49" t="str">
        <f>LEFT(Table18[[#This Row],[Barcode]],7)</f>
        <v>.</v>
      </c>
      <c r="AE70" s="3" t="s">
        <v>413</v>
      </c>
      <c r="AF70" s="91"/>
      <c r="AH70" s="18"/>
    </row>
    <row r="71" spans="27:34" hidden="1" x14ac:dyDescent="0.35">
      <c r="AA71" s="48" t="str">
        <f>LEFT(Table18[[#This Row],[Location]],4)</f>
        <v>A2-4</v>
      </c>
      <c r="AB71" s="10" t="s">
        <v>1218</v>
      </c>
      <c r="AC71" s="48" t="str">
        <f>LEFT(Table18[[#This Row],[Pheno]],4)</f>
        <v>.</v>
      </c>
      <c r="AD71" s="49" t="str">
        <f>LEFT(Table18[[#This Row],[Barcode]],7)</f>
        <v>.</v>
      </c>
      <c r="AE71" s="3" t="s">
        <v>413</v>
      </c>
      <c r="AF71" s="91"/>
      <c r="AH71" s="18"/>
    </row>
    <row r="72" spans="27:34" hidden="1" x14ac:dyDescent="0.35">
      <c r="AA72" s="48" t="str">
        <f>LEFT(Table18[[#This Row],[Location]],4)</f>
        <v>A2-5</v>
      </c>
      <c r="AB72" s="10" t="s">
        <v>1219</v>
      </c>
      <c r="AC72" s="48" t="str">
        <f>LEFT(Table18[[#This Row],[Pheno]],4)</f>
        <v>.</v>
      </c>
      <c r="AD72" s="49" t="str">
        <f>LEFT(Table18[[#This Row],[Barcode]],7)</f>
        <v>.</v>
      </c>
      <c r="AE72" s="3" t="s">
        <v>413</v>
      </c>
      <c r="AF72" s="91"/>
      <c r="AH72" s="18"/>
    </row>
    <row r="73" spans="27:34" hidden="1" x14ac:dyDescent="0.35">
      <c r="AA73" s="48" t="str">
        <f>LEFT(Table18[[#This Row],[Location]],4)</f>
        <v>A2-5</v>
      </c>
      <c r="AB73" s="10" t="s">
        <v>1220</v>
      </c>
      <c r="AC73" s="48" t="str">
        <f>LEFT(Table18[[#This Row],[Pheno]],4)</f>
        <v>.</v>
      </c>
      <c r="AD73" s="49" t="str">
        <f>LEFT(Table18[[#This Row],[Barcode]],7)</f>
        <v>.</v>
      </c>
      <c r="AE73" s="3" t="s">
        <v>413</v>
      </c>
      <c r="AF73" s="91"/>
      <c r="AH73" s="18"/>
    </row>
    <row r="74" spans="27:34" hidden="1" x14ac:dyDescent="0.35">
      <c r="AA74" s="48" t="str">
        <f>LEFT(Table18[[#This Row],[Location]],4)</f>
        <v>A2-5</v>
      </c>
      <c r="AB74" s="10" t="s">
        <v>1221</v>
      </c>
      <c r="AC74" s="48" t="str">
        <f>LEFT(Table18[[#This Row],[Pheno]],4)</f>
        <v>.</v>
      </c>
      <c r="AD74" s="49" t="str">
        <f>LEFT(Table18[[#This Row],[Barcode]],7)</f>
        <v>.</v>
      </c>
      <c r="AE74" s="3" t="s">
        <v>413</v>
      </c>
      <c r="AF74" s="91"/>
      <c r="AH74" s="18"/>
    </row>
    <row r="75" spans="27:34" hidden="1" x14ac:dyDescent="0.35">
      <c r="AA75" s="48" t="str">
        <f>LEFT(Table18[[#This Row],[Location]],4)</f>
        <v>A2-5</v>
      </c>
      <c r="AB75" s="10" t="s">
        <v>1222</v>
      </c>
      <c r="AC75" s="48" t="str">
        <f>LEFT(Table18[[#This Row],[Pheno]],4)</f>
        <v>.</v>
      </c>
      <c r="AD75" s="49" t="str">
        <f>LEFT(Table18[[#This Row],[Barcode]],7)</f>
        <v>.</v>
      </c>
      <c r="AE75" s="3" t="s">
        <v>413</v>
      </c>
      <c r="AF75" s="91"/>
      <c r="AH75" s="18"/>
    </row>
    <row r="76" spans="27:34" hidden="1" x14ac:dyDescent="0.35">
      <c r="AA76" s="48" t="str">
        <f>LEFT(Table18[[#This Row],[Location]],4)</f>
        <v>A2-6</v>
      </c>
      <c r="AB76" s="10" t="s">
        <v>1223</v>
      </c>
      <c r="AC76" s="48" t="str">
        <f>LEFT(Table18[[#This Row],[Pheno]],4)</f>
        <v>.</v>
      </c>
      <c r="AD76" s="49" t="str">
        <f>LEFT(Table18[[#This Row],[Barcode]],7)</f>
        <v>.</v>
      </c>
      <c r="AE76" s="3" t="s">
        <v>413</v>
      </c>
      <c r="AF76" s="91"/>
      <c r="AH76" s="18"/>
    </row>
    <row r="77" spans="27:34" hidden="1" x14ac:dyDescent="0.35">
      <c r="AA77" s="48" t="str">
        <f>LEFT(Table18[[#This Row],[Location]],4)</f>
        <v>A2-6</v>
      </c>
      <c r="AB77" s="10" t="s">
        <v>1224</v>
      </c>
      <c r="AC77" s="48" t="str">
        <f>LEFT(Table18[[#This Row],[Pheno]],4)</f>
        <v>.</v>
      </c>
      <c r="AD77" s="49" t="str">
        <f>LEFT(Table18[[#This Row],[Barcode]],7)</f>
        <v>.</v>
      </c>
      <c r="AE77" s="3" t="s">
        <v>413</v>
      </c>
      <c r="AF77" s="91"/>
      <c r="AH77" s="18"/>
    </row>
    <row r="78" spans="27:34" hidden="1" x14ac:dyDescent="0.35">
      <c r="AA78" s="48" t="str">
        <f>LEFT(Table18[[#This Row],[Location]],4)</f>
        <v>A2-6</v>
      </c>
      <c r="AB78" s="10" t="s">
        <v>1225</v>
      </c>
      <c r="AC78" s="48" t="str">
        <f>LEFT(Table18[[#This Row],[Pheno]],4)</f>
        <v>.</v>
      </c>
      <c r="AD78" s="49" t="str">
        <f>LEFT(Table18[[#This Row],[Barcode]],7)</f>
        <v>.</v>
      </c>
      <c r="AE78" s="3" t="s">
        <v>413</v>
      </c>
      <c r="AF78" s="91"/>
      <c r="AH78" s="18"/>
    </row>
    <row r="79" spans="27:34" hidden="1" x14ac:dyDescent="0.35">
      <c r="AA79" s="48" t="str">
        <f>LEFT(Table18[[#This Row],[Location]],4)</f>
        <v>A2-6</v>
      </c>
      <c r="AB79" s="10" t="s">
        <v>1226</v>
      </c>
      <c r="AC79" s="48" t="str">
        <f>LEFT(Table18[[#This Row],[Pheno]],4)</f>
        <v>.</v>
      </c>
      <c r="AD79" s="49" t="str">
        <f>LEFT(Table18[[#This Row],[Barcode]],7)</f>
        <v>.</v>
      </c>
      <c r="AE79" s="3" t="s">
        <v>413</v>
      </c>
      <c r="AF79" s="91"/>
      <c r="AH79" s="18"/>
    </row>
    <row r="80" spans="27:34" hidden="1" x14ac:dyDescent="0.35">
      <c r="AA80" s="48" t="str">
        <f>LEFT(Table18[[#This Row],[Location]],4)</f>
        <v>A2-7</v>
      </c>
      <c r="AB80" s="10" t="s">
        <v>1227</v>
      </c>
      <c r="AC80" s="48" t="str">
        <f>LEFT(Table18[[#This Row],[Pheno]],4)</f>
        <v>.</v>
      </c>
      <c r="AD80" s="49" t="str">
        <f>LEFT(Table18[[#This Row],[Barcode]],7)</f>
        <v>.</v>
      </c>
      <c r="AE80" s="3" t="s">
        <v>413</v>
      </c>
      <c r="AF80" s="91"/>
      <c r="AH80" s="18"/>
    </row>
    <row r="81" spans="27:34" hidden="1" x14ac:dyDescent="0.35">
      <c r="AA81" s="48" t="str">
        <f>LEFT(Table18[[#This Row],[Location]],4)</f>
        <v>A2-7</v>
      </c>
      <c r="AB81" s="10" t="s">
        <v>1228</v>
      </c>
      <c r="AC81" s="48" t="str">
        <f>LEFT(Table18[[#This Row],[Pheno]],4)</f>
        <v>.</v>
      </c>
      <c r="AD81" s="49" t="str">
        <f>LEFT(Table18[[#This Row],[Barcode]],7)</f>
        <v>.</v>
      </c>
      <c r="AE81" s="3" t="s">
        <v>413</v>
      </c>
      <c r="AF81" s="91"/>
      <c r="AH81" s="18"/>
    </row>
    <row r="82" spans="27:34" hidden="1" x14ac:dyDescent="0.35">
      <c r="AA82" s="48" t="str">
        <f>LEFT(Table18[[#This Row],[Location]],4)</f>
        <v>A2-7</v>
      </c>
      <c r="AB82" s="10" t="s">
        <v>1229</v>
      </c>
      <c r="AC82" s="48" t="str">
        <f>LEFT(Table18[[#This Row],[Pheno]],4)</f>
        <v>.</v>
      </c>
      <c r="AD82" s="49" t="str">
        <f>LEFT(Table18[[#This Row],[Barcode]],7)</f>
        <v>.</v>
      </c>
      <c r="AE82" s="3" t="s">
        <v>413</v>
      </c>
      <c r="AF82" s="91"/>
      <c r="AH82" s="18"/>
    </row>
    <row r="83" spans="27:34" hidden="1" x14ac:dyDescent="0.35">
      <c r="AA83" s="48" t="str">
        <f>LEFT(Table18[[#This Row],[Location]],4)</f>
        <v>A2-7</v>
      </c>
      <c r="AB83" s="10" t="s">
        <v>1230</v>
      </c>
      <c r="AC83" s="48" t="str">
        <f>LEFT(Table18[[#This Row],[Pheno]],4)</f>
        <v>.</v>
      </c>
      <c r="AD83" s="49" t="str">
        <f>LEFT(Table18[[#This Row],[Barcode]],7)</f>
        <v>.</v>
      </c>
      <c r="AE83" s="3" t="s">
        <v>413</v>
      </c>
      <c r="AF83" s="91"/>
      <c r="AH83" s="18"/>
    </row>
    <row r="84" spans="27:34" hidden="1" x14ac:dyDescent="0.35">
      <c r="AA84" s="48" t="str">
        <f>LEFT(Table18[[#This Row],[Location]],4)</f>
        <v>A3-1</v>
      </c>
      <c r="AB84" s="10" t="s">
        <v>1231</v>
      </c>
      <c r="AC84" s="48" t="str">
        <f>LEFT(Table18[[#This Row],[Pheno]],4)</f>
        <v>.</v>
      </c>
      <c r="AD84" s="49" t="str">
        <f>LEFT(Table18[[#This Row],[Barcode]],7)</f>
        <v>.</v>
      </c>
      <c r="AE84" s="3" t="s">
        <v>413</v>
      </c>
      <c r="AF84" s="91"/>
      <c r="AH84" s="18"/>
    </row>
    <row r="85" spans="27:34" hidden="1" x14ac:dyDescent="0.35">
      <c r="AA85" s="48" t="str">
        <f>LEFT(Table18[[#This Row],[Location]],4)</f>
        <v>A3-1</v>
      </c>
      <c r="AB85" s="10" t="s">
        <v>1232</v>
      </c>
      <c r="AC85" s="48" t="str">
        <f>LEFT(Table18[[#This Row],[Pheno]],4)</f>
        <v>.</v>
      </c>
      <c r="AD85" s="49" t="str">
        <f>LEFT(Table18[[#This Row],[Barcode]],7)</f>
        <v>.</v>
      </c>
      <c r="AE85" s="3" t="s">
        <v>413</v>
      </c>
      <c r="AF85" s="91"/>
      <c r="AH85" s="18"/>
    </row>
    <row r="86" spans="27:34" hidden="1" x14ac:dyDescent="0.35">
      <c r="AA86" s="48" t="str">
        <f>LEFT(Table18[[#This Row],[Location]],4)</f>
        <v>A3-1</v>
      </c>
      <c r="AB86" s="10" t="s">
        <v>1233</v>
      </c>
      <c r="AC86" s="48" t="str">
        <f>LEFT(Table18[[#This Row],[Pheno]],4)</f>
        <v>.</v>
      </c>
      <c r="AD86" s="49" t="str">
        <f>LEFT(Table18[[#This Row],[Barcode]],7)</f>
        <v>.</v>
      </c>
      <c r="AE86" s="3" t="s">
        <v>413</v>
      </c>
      <c r="AF86" s="91"/>
      <c r="AH86" s="18"/>
    </row>
    <row r="87" spans="27:34" hidden="1" x14ac:dyDescent="0.35">
      <c r="AA87" s="48" t="str">
        <f>LEFT(Table18[[#This Row],[Location]],4)</f>
        <v>A3-1</v>
      </c>
      <c r="AB87" s="10" t="s">
        <v>1234</v>
      </c>
      <c r="AC87" s="48" t="str">
        <f>LEFT(Table18[[#This Row],[Pheno]],4)</f>
        <v>.</v>
      </c>
      <c r="AD87" s="49" t="str">
        <f>LEFT(Table18[[#This Row],[Barcode]],7)</f>
        <v>.</v>
      </c>
      <c r="AE87" s="3" t="s">
        <v>413</v>
      </c>
      <c r="AF87" s="91"/>
      <c r="AH87" s="18"/>
    </row>
    <row r="88" spans="27:34" hidden="1" x14ac:dyDescent="0.35">
      <c r="AA88" s="48" t="str">
        <f>LEFT(Table18[[#This Row],[Location]],4)</f>
        <v>A3-2</v>
      </c>
      <c r="AB88" s="10" t="s">
        <v>1235</v>
      </c>
      <c r="AC88" s="48" t="str">
        <f>LEFT(Table18[[#This Row],[Pheno]],4)</f>
        <v>.</v>
      </c>
      <c r="AD88" s="49" t="str">
        <f>LEFT(Table18[[#This Row],[Barcode]],7)</f>
        <v>.</v>
      </c>
      <c r="AE88" s="3" t="s">
        <v>413</v>
      </c>
      <c r="AF88" s="91"/>
      <c r="AH88" s="18"/>
    </row>
    <row r="89" spans="27:34" hidden="1" x14ac:dyDescent="0.35">
      <c r="AA89" s="48" t="str">
        <f>LEFT(Table18[[#This Row],[Location]],4)</f>
        <v>A3-2</v>
      </c>
      <c r="AB89" s="10" t="s">
        <v>1236</v>
      </c>
      <c r="AC89" s="48" t="str">
        <f>LEFT(Table18[[#This Row],[Pheno]],4)</f>
        <v>.</v>
      </c>
      <c r="AD89" s="49" t="str">
        <f>LEFT(Table18[[#This Row],[Barcode]],7)</f>
        <v>.</v>
      </c>
      <c r="AE89" s="3" t="s">
        <v>413</v>
      </c>
      <c r="AF89" s="91"/>
      <c r="AH89" s="18"/>
    </row>
    <row r="90" spans="27:34" hidden="1" x14ac:dyDescent="0.35">
      <c r="AA90" s="48" t="str">
        <f>LEFT(Table18[[#This Row],[Location]],4)</f>
        <v>A3-2</v>
      </c>
      <c r="AB90" s="10" t="s">
        <v>1237</v>
      </c>
      <c r="AC90" s="48" t="str">
        <f>LEFT(Table18[[#This Row],[Pheno]],4)</f>
        <v>.</v>
      </c>
      <c r="AD90" s="49" t="str">
        <f>LEFT(Table18[[#This Row],[Barcode]],7)</f>
        <v>.</v>
      </c>
      <c r="AE90" s="3" t="s">
        <v>413</v>
      </c>
      <c r="AF90" s="91"/>
      <c r="AH90" s="18"/>
    </row>
    <row r="91" spans="27:34" hidden="1" x14ac:dyDescent="0.35">
      <c r="AA91" s="48" t="str">
        <f>LEFT(Table18[[#This Row],[Location]],4)</f>
        <v>A3-2</v>
      </c>
      <c r="AB91" s="10" t="s">
        <v>1238</v>
      </c>
      <c r="AC91" s="48" t="str">
        <f>LEFT(Table18[[#This Row],[Pheno]],4)</f>
        <v>.</v>
      </c>
      <c r="AD91" s="49" t="str">
        <f>LEFT(Table18[[#This Row],[Barcode]],7)</f>
        <v>.</v>
      </c>
      <c r="AE91" s="3" t="s">
        <v>413</v>
      </c>
      <c r="AF91" s="91"/>
      <c r="AH91" s="18"/>
    </row>
    <row r="92" spans="27:34" hidden="1" x14ac:dyDescent="0.35">
      <c r="AA92" s="48" t="str">
        <f>LEFT(Table18[[#This Row],[Location]],4)</f>
        <v>A3-3</v>
      </c>
      <c r="AB92" s="10" t="s">
        <v>1239</v>
      </c>
      <c r="AC92" s="48" t="str">
        <f>LEFT(Table18[[#This Row],[Pheno]],4)</f>
        <v>.</v>
      </c>
      <c r="AD92" s="49" t="str">
        <f>LEFT(Table18[[#This Row],[Barcode]],7)</f>
        <v>.</v>
      </c>
      <c r="AE92" s="3" t="s">
        <v>413</v>
      </c>
      <c r="AF92" s="91"/>
      <c r="AH92" s="18"/>
    </row>
    <row r="93" spans="27:34" hidden="1" x14ac:dyDescent="0.35">
      <c r="AA93" s="48" t="str">
        <f>LEFT(Table18[[#This Row],[Location]],4)</f>
        <v>A3-3</v>
      </c>
      <c r="AB93" s="10" t="s">
        <v>1240</v>
      </c>
      <c r="AC93" s="48" t="str">
        <f>LEFT(Table18[[#This Row],[Pheno]],4)</f>
        <v>.</v>
      </c>
      <c r="AD93" s="49" t="str">
        <f>LEFT(Table18[[#This Row],[Barcode]],7)</f>
        <v>.</v>
      </c>
      <c r="AE93" s="3" t="s">
        <v>413</v>
      </c>
      <c r="AF93" s="91"/>
      <c r="AH93" s="18"/>
    </row>
    <row r="94" spans="27:34" hidden="1" x14ac:dyDescent="0.35">
      <c r="AA94" s="48" t="str">
        <f>LEFT(Table18[[#This Row],[Location]],4)</f>
        <v>A3-3</v>
      </c>
      <c r="AB94" s="10" t="s">
        <v>1241</v>
      </c>
      <c r="AC94" s="48" t="str">
        <f>LEFT(Table18[[#This Row],[Pheno]],4)</f>
        <v>.</v>
      </c>
      <c r="AD94" s="49" t="str">
        <f>LEFT(Table18[[#This Row],[Barcode]],7)</f>
        <v>.</v>
      </c>
      <c r="AE94" s="3" t="s">
        <v>413</v>
      </c>
      <c r="AF94" s="91"/>
      <c r="AH94" s="18"/>
    </row>
    <row r="95" spans="27:34" hidden="1" x14ac:dyDescent="0.35">
      <c r="AA95" s="48" t="str">
        <f>LEFT(Table18[[#This Row],[Location]],4)</f>
        <v>A3-3</v>
      </c>
      <c r="AB95" s="10" t="s">
        <v>1242</v>
      </c>
      <c r="AC95" s="48" t="str">
        <f>LEFT(Table18[[#This Row],[Pheno]],4)</f>
        <v>.</v>
      </c>
      <c r="AD95" s="49" t="str">
        <f>LEFT(Table18[[#This Row],[Barcode]],7)</f>
        <v>.</v>
      </c>
      <c r="AE95" s="3" t="s">
        <v>413</v>
      </c>
      <c r="AF95" s="91"/>
      <c r="AH95" s="18"/>
    </row>
    <row r="96" spans="27:34" hidden="1" x14ac:dyDescent="0.35">
      <c r="AA96" s="48" t="str">
        <f>LEFT(Table18[[#This Row],[Location]],4)</f>
        <v>A3-4</v>
      </c>
      <c r="AB96" s="10" t="s">
        <v>1243</v>
      </c>
      <c r="AC96" s="48" t="str">
        <f>LEFT(Table18[[#This Row],[Pheno]],4)</f>
        <v>.</v>
      </c>
      <c r="AD96" s="49" t="str">
        <f>LEFT(Table18[[#This Row],[Barcode]],7)</f>
        <v>.</v>
      </c>
      <c r="AE96" s="3" t="s">
        <v>413</v>
      </c>
      <c r="AF96" s="91"/>
      <c r="AH96" s="18"/>
    </row>
    <row r="97" spans="27:34" hidden="1" x14ac:dyDescent="0.35">
      <c r="AA97" s="48" t="str">
        <f>LEFT(Table18[[#This Row],[Location]],4)</f>
        <v>A3-4</v>
      </c>
      <c r="AB97" s="10" t="s">
        <v>1244</v>
      </c>
      <c r="AC97" s="48" t="str">
        <f>LEFT(Table18[[#This Row],[Pheno]],4)</f>
        <v>.</v>
      </c>
      <c r="AD97" s="49" t="str">
        <f>LEFT(Table18[[#This Row],[Barcode]],7)</f>
        <v>.</v>
      </c>
      <c r="AE97" s="3" t="s">
        <v>413</v>
      </c>
      <c r="AF97" s="91"/>
      <c r="AH97" s="18"/>
    </row>
    <row r="98" spans="27:34" hidden="1" x14ac:dyDescent="0.35">
      <c r="AA98" s="48" t="str">
        <f>LEFT(Table18[[#This Row],[Location]],4)</f>
        <v>A3-4</v>
      </c>
      <c r="AB98" s="10" t="s">
        <v>1245</v>
      </c>
      <c r="AC98" s="48" t="str">
        <f>LEFT(Table18[[#This Row],[Pheno]],4)</f>
        <v>.</v>
      </c>
      <c r="AD98" s="49" t="str">
        <f>LEFT(Table18[[#This Row],[Barcode]],7)</f>
        <v>.</v>
      </c>
      <c r="AE98" s="3" t="s">
        <v>413</v>
      </c>
      <c r="AF98" s="91"/>
      <c r="AH98" s="18"/>
    </row>
    <row r="99" spans="27:34" hidden="1" x14ac:dyDescent="0.35">
      <c r="AA99" s="48" t="str">
        <f>LEFT(Table18[[#This Row],[Location]],4)</f>
        <v>A3-4</v>
      </c>
      <c r="AB99" s="10" t="s">
        <v>1246</v>
      </c>
      <c r="AC99" s="48" t="str">
        <f>LEFT(Table18[[#This Row],[Pheno]],4)</f>
        <v>.</v>
      </c>
      <c r="AD99" s="49" t="str">
        <f>LEFT(Table18[[#This Row],[Barcode]],7)</f>
        <v>.</v>
      </c>
      <c r="AE99" s="3" t="s">
        <v>413</v>
      </c>
      <c r="AF99" s="91"/>
      <c r="AH99" s="18"/>
    </row>
    <row r="100" spans="27:34" hidden="1" x14ac:dyDescent="0.35">
      <c r="AA100" s="48" t="str">
        <f>LEFT(Table18[[#This Row],[Location]],4)</f>
        <v>A3-5</v>
      </c>
      <c r="AB100" s="10" t="s">
        <v>1247</v>
      </c>
      <c r="AC100" s="48" t="str">
        <f>LEFT(Table18[[#This Row],[Pheno]],4)</f>
        <v>.</v>
      </c>
      <c r="AD100" s="49" t="str">
        <f>LEFT(Table18[[#This Row],[Barcode]],7)</f>
        <v>.</v>
      </c>
      <c r="AE100" s="3" t="s">
        <v>413</v>
      </c>
      <c r="AF100" s="91"/>
      <c r="AH100" s="18"/>
    </row>
    <row r="101" spans="27:34" hidden="1" x14ac:dyDescent="0.35">
      <c r="AA101" s="48" t="str">
        <f>LEFT(Table18[[#This Row],[Location]],4)</f>
        <v>A3-5</v>
      </c>
      <c r="AB101" s="10" t="s">
        <v>1248</v>
      </c>
      <c r="AC101" s="48" t="str">
        <f>LEFT(Table18[[#This Row],[Pheno]],4)</f>
        <v>.</v>
      </c>
      <c r="AD101" s="49" t="str">
        <f>LEFT(Table18[[#This Row],[Barcode]],7)</f>
        <v>.</v>
      </c>
      <c r="AE101" s="3" t="s">
        <v>413</v>
      </c>
      <c r="AF101" s="91"/>
      <c r="AH101" s="18"/>
    </row>
    <row r="102" spans="27:34" hidden="1" x14ac:dyDescent="0.35">
      <c r="AA102" s="48" t="str">
        <f>LEFT(Table18[[#This Row],[Location]],4)</f>
        <v>A3-5</v>
      </c>
      <c r="AB102" s="10" t="s">
        <v>1249</v>
      </c>
      <c r="AC102" s="48" t="str">
        <f>LEFT(Table18[[#This Row],[Pheno]],4)</f>
        <v>.</v>
      </c>
      <c r="AD102" s="49" t="str">
        <f>LEFT(Table18[[#This Row],[Barcode]],7)</f>
        <v>.</v>
      </c>
      <c r="AE102" s="3" t="s">
        <v>413</v>
      </c>
      <c r="AF102" s="91"/>
      <c r="AH102" s="18"/>
    </row>
    <row r="103" spans="27:34" hidden="1" x14ac:dyDescent="0.35">
      <c r="AA103" s="48" t="str">
        <f>LEFT(Table18[[#This Row],[Location]],4)</f>
        <v>A3-5</v>
      </c>
      <c r="AB103" s="10" t="s">
        <v>1250</v>
      </c>
      <c r="AC103" s="48" t="str">
        <f>LEFT(Table18[[#This Row],[Pheno]],4)</f>
        <v>.</v>
      </c>
      <c r="AD103" s="49" t="str">
        <f>LEFT(Table18[[#This Row],[Barcode]],7)</f>
        <v>.</v>
      </c>
      <c r="AE103" s="3" t="s">
        <v>413</v>
      </c>
      <c r="AF103" s="91"/>
      <c r="AH103" s="18"/>
    </row>
    <row r="104" spans="27:34" hidden="1" x14ac:dyDescent="0.35">
      <c r="AA104" s="48" t="str">
        <f>LEFT(Table18[[#This Row],[Location]],4)</f>
        <v>A3-6</v>
      </c>
      <c r="AB104" s="10" t="s">
        <v>1251</v>
      </c>
      <c r="AC104" s="48" t="str">
        <f>LEFT(Table18[[#This Row],[Pheno]],4)</f>
        <v>.</v>
      </c>
      <c r="AD104" s="49" t="str">
        <f>LEFT(Table18[[#This Row],[Barcode]],7)</f>
        <v>.</v>
      </c>
      <c r="AE104" s="3" t="s">
        <v>413</v>
      </c>
      <c r="AF104" s="91"/>
      <c r="AH104" s="18"/>
    </row>
    <row r="105" spans="27:34" hidden="1" x14ac:dyDescent="0.35">
      <c r="AA105" s="48" t="str">
        <f>LEFT(Table18[[#This Row],[Location]],4)</f>
        <v>A3-6</v>
      </c>
      <c r="AB105" s="10" t="s">
        <v>1252</v>
      </c>
      <c r="AC105" s="48" t="str">
        <f>LEFT(Table18[[#This Row],[Pheno]],4)</f>
        <v>.</v>
      </c>
      <c r="AD105" s="49" t="str">
        <f>LEFT(Table18[[#This Row],[Barcode]],7)</f>
        <v>.</v>
      </c>
      <c r="AE105" s="3" t="s">
        <v>413</v>
      </c>
      <c r="AF105" s="91"/>
      <c r="AH105" s="18"/>
    </row>
    <row r="106" spans="27:34" hidden="1" x14ac:dyDescent="0.35">
      <c r="AA106" s="48" t="str">
        <f>LEFT(Table18[[#This Row],[Location]],4)</f>
        <v>A3-6</v>
      </c>
      <c r="AB106" s="10" t="s">
        <v>1253</v>
      </c>
      <c r="AC106" s="48" t="str">
        <f>LEFT(Table18[[#This Row],[Pheno]],4)</f>
        <v>.</v>
      </c>
      <c r="AD106" s="49" t="str">
        <f>LEFT(Table18[[#This Row],[Barcode]],7)</f>
        <v>.</v>
      </c>
      <c r="AE106" s="3" t="s">
        <v>413</v>
      </c>
      <c r="AF106" s="91"/>
      <c r="AH106" s="18"/>
    </row>
    <row r="107" spans="27:34" hidden="1" x14ac:dyDescent="0.35">
      <c r="AA107" s="48" t="str">
        <f>LEFT(Table18[[#This Row],[Location]],4)</f>
        <v>A3-6</v>
      </c>
      <c r="AB107" s="10" t="s">
        <v>1254</v>
      </c>
      <c r="AC107" s="48" t="str">
        <f>LEFT(Table18[[#This Row],[Pheno]],4)</f>
        <v>.</v>
      </c>
      <c r="AD107" s="49" t="str">
        <f>LEFT(Table18[[#This Row],[Barcode]],7)</f>
        <v>.</v>
      </c>
      <c r="AE107" s="3" t="s">
        <v>413</v>
      </c>
      <c r="AF107" s="91"/>
      <c r="AH107" s="18"/>
    </row>
    <row r="108" spans="27:34" hidden="1" x14ac:dyDescent="0.35">
      <c r="AA108" s="48" t="str">
        <f>LEFT(Table18[[#This Row],[Location]],4)</f>
        <v>A3-7</v>
      </c>
      <c r="AB108" s="10" t="s">
        <v>1255</v>
      </c>
      <c r="AC108" s="48" t="str">
        <f>LEFT(Table18[[#This Row],[Pheno]],4)</f>
        <v>.</v>
      </c>
      <c r="AD108" s="49" t="str">
        <f>LEFT(Table18[[#This Row],[Barcode]],7)</f>
        <v>.</v>
      </c>
      <c r="AE108" s="3" t="s">
        <v>413</v>
      </c>
      <c r="AF108" s="91"/>
      <c r="AH108" s="18"/>
    </row>
    <row r="109" spans="27:34" hidden="1" x14ac:dyDescent="0.35">
      <c r="AA109" s="48" t="str">
        <f>LEFT(Table18[[#This Row],[Location]],4)</f>
        <v>A3-7</v>
      </c>
      <c r="AB109" s="10" t="s">
        <v>1256</v>
      </c>
      <c r="AC109" s="48" t="str">
        <f>LEFT(Table18[[#This Row],[Pheno]],4)</f>
        <v>.</v>
      </c>
      <c r="AD109" s="49" t="str">
        <f>LEFT(Table18[[#This Row],[Barcode]],7)</f>
        <v>.</v>
      </c>
      <c r="AE109" s="3" t="s">
        <v>413</v>
      </c>
      <c r="AF109" s="91"/>
      <c r="AH109" s="18"/>
    </row>
    <row r="110" spans="27:34" hidden="1" x14ac:dyDescent="0.35">
      <c r="AA110" s="48" t="str">
        <f>LEFT(Table18[[#This Row],[Location]],4)</f>
        <v>A3-7</v>
      </c>
      <c r="AB110" s="10" t="s">
        <v>1257</v>
      </c>
      <c r="AC110" s="48" t="str">
        <f>LEFT(Table18[[#This Row],[Pheno]],4)</f>
        <v>.</v>
      </c>
      <c r="AD110" s="49" t="str">
        <f>LEFT(Table18[[#This Row],[Barcode]],7)</f>
        <v>.</v>
      </c>
      <c r="AE110" s="3" t="s">
        <v>413</v>
      </c>
      <c r="AF110" s="91"/>
      <c r="AH110" s="18"/>
    </row>
    <row r="111" spans="27:34" hidden="1" x14ac:dyDescent="0.35">
      <c r="AA111" s="48" t="str">
        <f>LEFT(Table18[[#This Row],[Location]],4)</f>
        <v>A3-7</v>
      </c>
      <c r="AB111" s="10" t="s">
        <v>1258</v>
      </c>
      <c r="AC111" s="48" t="str">
        <f>LEFT(Table18[[#This Row],[Pheno]],4)</f>
        <v>.</v>
      </c>
      <c r="AD111" s="49" t="str">
        <f>LEFT(Table18[[#This Row],[Barcode]],7)</f>
        <v>.</v>
      </c>
      <c r="AE111" s="3" t="s">
        <v>413</v>
      </c>
      <c r="AF111" s="91"/>
      <c r="AH111" s="18"/>
    </row>
    <row r="112" spans="27:34" hidden="1" x14ac:dyDescent="0.35">
      <c r="AA112" s="10" t="str">
        <f>LEFT(Table18[[#This Row],[Location]],4)</f>
        <v>B1-1</v>
      </c>
      <c r="AB112" s="10" t="s">
        <v>133</v>
      </c>
      <c r="AC112" s="10" t="str">
        <f>LEFT(Table18[[#This Row],[Pheno]],4)</f>
        <v>MOTH</v>
      </c>
      <c r="AD112" s="3" t="str">
        <f>LEFT(Table18[[#This Row],[Barcode]],7)</f>
        <v>MOTHERS</v>
      </c>
      <c r="AE112" s="3" t="s">
        <v>1637</v>
      </c>
      <c r="AF112" s="91"/>
      <c r="AG112">
        <v>1</v>
      </c>
      <c r="AH112" s="18"/>
    </row>
    <row r="113" spans="27:34" hidden="1" x14ac:dyDescent="0.35">
      <c r="AA113" s="10" t="str">
        <f>LEFT(Table18[[#This Row],[Location]],4)</f>
        <v>B1-1</v>
      </c>
      <c r="AB113" s="10" t="s">
        <v>132</v>
      </c>
      <c r="AC113" s="10" t="str">
        <f>LEFT(Table18[[#This Row],[Pheno]],4)</f>
        <v>MOTH</v>
      </c>
      <c r="AD113" s="3" t="str">
        <f>LEFT(Table18[[#This Row],[Barcode]],7)</f>
        <v>MOTHERS</v>
      </c>
      <c r="AE113" s="3" t="s">
        <v>1637</v>
      </c>
      <c r="AF113" s="16"/>
      <c r="AG113">
        <v>1</v>
      </c>
      <c r="AH113" s="18"/>
    </row>
    <row r="114" spans="27:34" hidden="1" x14ac:dyDescent="0.35">
      <c r="AA114" s="10" t="str">
        <f>LEFT(Table18[[#This Row],[Location]],4)</f>
        <v>B1-1</v>
      </c>
      <c r="AB114" s="10" t="s">
        <v>131</v>
      </c>
      <c r="AC114" s="10" t="str">
        <f>LEFT(Table18[[#This Row],[Pheno]],4)</f>
        <v>MOTH</v>
      </c>
      <c r="AD114" s="3" t="str">
        <f>LEFT(Table18[[#This Row],[Barcode]],7)</f>
        <v>MOTHERS</v>
      </c>
      <c r="AE114" s="3" t="s">
        <v>1637</v>
      </c>
      <c r="AF114" s="16"/>
      <c r="AG114">
        <v>1</v>
      </c>
      <c r="AH114" s="18"/>
    </row>
    <row r="115" spans="27:34" hidden="1" x14ac:dyDescent="0.35">
      <c r="AA115" s="10" t="str">
        <f>LEFT(Table18[[#This Row],[Location]],4)</f>
        <v>B1-1</v>
      </c>
      <c r="AB115" s="10" t="s">
        <v>363</v>
      </c>
      <c r="AC115" s="10" t="str">
        <f>LEFT(Table18[[#This Row],[Pheno]],4)</f>
        <v>MOTH</v>
      </c>
      <c r="AD115" s="3" t="str">
        <f>LEFT(Table18[[#This Row],[Barcode]],7)</f>
        <v>MOTHERS</v>
      </c>
      <c r="AE115" s="3" t="s">
        <v>1637</v>
      </c>
      <c r="AF115" s="17"/>
      <c r="AG115">
        <v>1</v>
      </c>
      <c r="AH115" s="18"/>
    </row>
    <row r="116" spans="27:34" hidden="1" x14ac:dyDescent="0.35">
      <c r="AA116" s="10" t="str">
        <f>LEFT(Table18[[#This Row],[Location]],4)</f>
        <v>B1-2</v>
      </c>
      <c r="AB116" s="10" t="s">
        <v>136</v>
      </c>
      <c r="AC116" s="10" t="str">
        <f>LEFT(Table18[[#This Row],[Pheno]],4)</f>
        <v>DD22</v>
      </c>
      <c r="AD116" s="3" t="str">
        <f>LEFT(Table18[[#This Row],[Barcode]],7)</f>
        <v>DD22016</v>
      </c>
      <c r="AE116" s="3" t="s">
        <v>1638</v>
      </c>
      <c r="AF116" s="17">
        <v>36</v>
      </c>
      <c r="AG116">
        <v>1</v>
      </c>
      <c r="AH116" s="18">
        <v>2652</v>
      </c>
    </row>
    <row r="117" spans="27:34" hidden="1" x14ac:dyDescent="0.35">
      <c r="AA117" s="10" t="str">
        <f>LEFT(Table18[[#This Row],[Location]],4)</f>
        <v>B1-2</v>
      </c>
      <c r="AB117" s="10" t="s">
        <v>135</v>
      </c>
      <c r="AC117" s="10" t="str">
        <f>LEFT(Table18[[#This Row],[Pheno]],4)</f>
        <v>92CK</v>
      </c>
      <c r="AD117" s="3" t="str">
        <f>LEFT(Table18[[#This Row],[Barcode]],7)</f>
        <v>92CK119</v>
      </c>
      <c r="AE117" s="3" t="s">
        <v>1639</v>
      </c>
      <c r="AF117" s="17">
        <v>7</v>
      </c>
      <c r="AG117">
        <v>1</v>
      </c>
      <c r="AH117" s="18">
        <v>2652</v>
      </c>
    </row>
    <row r="118" spans="27:34" hidden="1" x14ac:dyDescent="0.35">
      <c r="AA118" s="10" t="str">
        <f>LEFT(Table18[[#This Row],[Location]],4)</f>
        <v>B1-2</v>
      </c>
      <c r="AB118" s="10" t="s">
        <v>134</v>
      </c>
      <c r="AC118" s="10" t="str">
        <f>LEFT(Table18[[#This Row],[Pheno]],4)</f>
        <v>92CK</v>
      </c>
      <c r="AD118" s="3" t="str">
        <f>LEFT(Table18[[#This Row],[Barcode]],7)</f>
        <v>92CK119</v>
      </c>
      <c r="AE118" s="3" t="s">
        <v>1640</v>
      </c>
      <c r="AF118" s="17">
        <v>8</v>
      </c>
      <c r="AG118">
        <v>1</v>
      </c>
      <c r="AH118" s="18">
        <v>2652</v>
      </c>
    </row>
    <row r="119" spans="27:34" hidden="1" x14ac:dyDescent="0.35">
      <c r="AA119" s="10" t="str">
        <f>LEFT(Table18[[#This Row],[Location]],4)</f>
        <v>B1-2</v>
      </c>
      <c r="AB119" s="10" t="s">
        <v>360</v>
      </c>
      <c r="AC119" s="10" t="str">
        <f>LEFT(Table18[[#This Row],[Pheno]],4)</f>
        <v>.</v>
      </c>
      <c r="AD119" s="25" t="str">
        <f>LEFT(Table18[[#This Row],[Barcode]],7)</f>
        <v>.</v>
      </c>
      <c r="AE119" s="3" t="s">
        <v>413</v>
      </c>
      <c r="AF119" s="91"/>
      <c r="AG119">
        <v>1</v>
      </c>
      <c r="AH119" s="18">
        <v>2652</v>
      </c>
    </row>
    <row r="120" spans="27:34" hidden="1" x14ac:dyDescent="0.35">
      <c r="AA120" s="10" t="str">
        <f>LEFT(Table18[[#This Row],[Location]],4)</f>
        <v>B1-3</v>
      </c>
      <c r="AB120" s="10" t="s">
        <v>139</v>
      </c>
      <c r="AC120" s="10" t="str">
        <f>LEFT(Table18[[#This Row],[Pheno]],4)</f>
        <v>SUNL</v>
      </c>
      <c r="AD120" s="3" t="str">
        <f>LEFT(Table18[[#This Row],[Barcode]],7)</f>
        <v>SUNL006</v>
      </c>
      <c r="AE120" s="3" t="s">
        <v>880</v>
      </c>
      <c r="AF120" s="17">
        <v>34</v>
      </c>
      <c r="AG120">
        <v>1</v>
      </c>
      <c r="AH120" s="18">
        <v>2675</v>
      </c>
    </row>
    <row r="121" spans="27:34" hidden="1" x14ac:dyDescent="0.35">
      <c r="AA121" s="10" t="str">
        <f>LEFT(Table18[[#This Row],[Location]],4)</f>
        <v>B1-3</v>
      </c>
      <c r="AB121" s="10" t="s">
        <v>138</v>
      </c>
      <c r="AC121" s="10" t="str">
        <f>LEFT(Table18[[#This Row],[Pheno]],4)</f>
        <v>BHZD</v>
      </c>
      <c r="AD121" s="3" t="str">
        <f>LEFT(Table18[[#This Row],[Barcode]],7)</f>
        <v>BHZD008</v>
      </c>
      <c r="AE121" s="3" t="s">
        <v>1641</v>
      </c>
      <c r="AF121" s="17">
        <v>8</v>
      </c>
      <c r="AG121">
        <v>1</v>
      </c>
      <c r="AH121" s="18">
        <v>2675</v>
      </c>
    </row>
    <row r="122" spans="27:34" hidden="1" x14ac:dyDescent="0.35">
      <c r="AA122" s="10" t="str">
        <f>LEFT(Table18[[#This Row],[Location]],4)</f>
        <v>B1-3</v>
      </c>
      <c r="AB122" s="10" t="s">
        <v>137</v>
      </c>
      <c r="AC122" s="10" t="str">
        <f>LEFT(Table18[[#This Row],[Pheno]],4)</f>
        <v>BHZD</v>
      </c>
      <c r="AD122" s="3" t="str">
        <f>LEFT(Table18[[#This Row],[Barcode]],7)</f>
        <v>BHZD008</v>
      </c>
      <c r="AE122" s="3" t="s">
        <v>1642</v>
      </c>
      <c r="AF122" s="17">
        <v>7</v>
      </c>
      <c r="AG122">
        <v>1</v>
      </c>
      <c r="AH122" s="18">
        <v>2675</v>
      </c>
    </row>
    <row r="123" spans="27:34" hidden="1" x14ac:dyDescent="0.35">
      <c r="AA123" s="10" t="str">
        <f>LEFT(Table18[[#This Row],[Location]],4)</f>
        <v>B1-3</v>
      </c>
      <c r="AB123" s="10" t="s">
        <v>357</v>
      </c>
      <c r="AC123" s="10" t="str">
        <f>LEFT(Table18[[#This Row],[Pheno]],4)</f>
        <v>.</v>
      </c>
      <c r="AD123" s="25" t="str">
        <f>LEFT(Table18[[#This Row],[Barcode]],7)</f>
        <v>.</v>
      </c>
      <c r="AE123" s="3" t="s">
        <v>413</v>
      </c>
      <c r="AF123" s="91"/>
      <c r="AG123">
        <v>1</v>
      </c>
      <c r="AH123" s="18">
        <v>2675</v>
      </c>
    </row>
    <row r="124" spans="27:34" hidden="1" x14ac:dyDescent="0.35">
      <c r="AA124" s="10" t="str">
        <f>LEFT(Table18[[#This Row],[Location]],4)</f>
        <v>B1-4</v>
      </c>
      <c r="AB124" s="10" t="s">
        <v>142</v>
      </c>
      <c r="AC124" s="10" t="str">
        <f>LEFT(Table18[[#This Row],[Pheno]],4)</f>
        <v>HAMA</v>
      </c>
      <c r="AD124" s="3" t="str">
        <f>LEFT(Table18[[#This Row],[Barcode]],7)</f>
        <v>HAMA013</v>
      </c>
      <c r="AE124" s="3" t="s">
        <v>420</v>
      </c>
      <c r="AF124" s="17">
        <v>49</v>
      </c>
      <c r="AG124">
        <v>1</v>
      </c>
      <c r="AH124" s="18">
        <v>2663</v>
      </c>
    </row>
    <row r="125" spans="27:34" hidden="1" x14ac:dyDescent="0.35">
      <c r="AA125" s="10" t="str">
        <f>LEFT(Table18[[#This Row],[Location]],4)</f>
        <v>B1-4</v>
      </c>
      <c r="AB125" s="10" t="s">
        <v>141</v>
      </c>
      <c r="AC125" s="10" t="str">
        <f>LEFT(Table18[[#This Row],[Pheno]],4)</f>
        <v>.</v>
      </c>
      <c r="AD125" s="3" t="str">
        <f>LEFT(Table18[[#This Row],[Barcode]],7)</f>
        <v>.</v>
      </c>
      <c r="AE125" s="3" t="s">
        <v>413</v>
      </c>
      <c r="AF125" s="17"/>
      <c r="AG125">
        <v>1</v>
      </c>
      <c r="AH125" s="18">
        <v>2663</v>
      </c>
    </row>
    <row r="126" spans="27:34" hidden="1" x14ac:dyDescent="0.35">
      <c r="AA126" s="10" t="str">
        <f>LEFT(Table18[[#This Row],[Location]],4)</f>
        <v>B1-4</v>
      </c>
      <c r="AB126" s="10" t="s">
        <v>140</v>
      </c>
      <c r="AC126" s="10" t="str">
        <f>LEFT(Table18[[#This Row],[Pheno]],4)</f>
        <v>.</v>
      </c>
      <c r="AD126" s="3" t="str">
        <f>LEFT(Table18[[#This Row],[Barcode]],7)</f>
        <v>.</v>
      </c>
      <c r="AE126" s="3" t="s">
        <v>413</v>
      </c>
      <c r="AF126" s="17"/>
      <c r="AG126">
        <v>1</v>
      </c>
      <c r="AH126" s="18">
        <v>2663</v>
      </c>
    </row>
    <row r="127" spans="27:34" hidden="1" x14ac:dyDescent="0.35">
      <c r="AA127" s="10" t="str">
        <f>LEFT(Table18[[#This Row],[Location]],4)</f>
        <v>B1-4</v>
      </c>
      <c r="AB127" s="10" t="s">
        <v>354</v>
      </c>
      <c r="AC127" s="10" t="str">
        <f>LEFT(Table18[[#This Row],[Pheno]],4)</f>
        <v>.</v>
      </c>
      <c r="AD127" s="25" t="str">
        <f>LEFT(Table18[[#This Row],[Barcode]],7)</f>
        <v>.</v>
      </c>
      <c r="AE127" s="3" t="s">
        <v>413</v>
      </c>
      <c r="AF127" s="91"/>
      <c r="AG127">
        <v>1</v>
      </c>
      <c r="AH127" s="18">
        <v>2663</v>
      </c>
    </row>
    <row r="128" spans="27:34" hidden="1" x14ac:dyDescent="0.35">
      <c r="AA128" s="10" t="str">
        <f>LEFT(Table18[[#This Row],[Location]],4)</f>
        <v>B1-5</v>
      </c>
      <c r="AB128" s="10" t="s">
        <v>145</v>
      </c>
      <c r="AC128" s="10" t="str">
        <f>LEFT(Table18[[#This Row],[Pheno]],4)</f>
        <v>HAMA</v>
      </c>
      <c r="AD128" s="3" t="str">
        <f>LEFT(Table18[[#This Row],[Barcode]],7)</f>
        <v>HAMA013</v>
      </c>
      <c r="AE128" s="3" t="s">
        <v>420</v>
      </c>
      <c r="AF128" s="17">
        <v>30</v>
      </c>
      <c r="AG128">
        <v>1</v>
      </c>
      <c r="AH128" s="18">
        <v>2727</v>
      </c>
    </row>
    <row r="129" spans="27:34" hidden="1" x14ac:dyDescent="0.35">
      <c r="AA129" s="10" t="str">
        <f>LEFT(Table18[[#This Row],[Location]],4)</f>
        <v>B1-5</v>
      </c>
      <c r="AB129" s="10" t="s">
        <v>144</v>
      </c>
      <c r="AC129" s="10" t="str">
        <f>LEFT(Table18[[#This Row],[Pheno]],4)</f>
        <v>HAMA</v>
      </c>
      <c r="AD129" s="3" t="str">
        <f>LEFT(Table18[[#This Row],[Barcode]],7)</f>
        <v>HAMA013</v>
      </c>
      <c r="AE129" s="3" t="s">
        <v>419</v>
      </c>
      <c r="AF129" s="17">
        <v>19</v>
      </c>
      <c r="AG129">
        <v>1</v>
      </c>
      <c r="AH129" s="18">
        <v>2727</v>
      </c>
    </row>
    <row r="130" spans="27:34" hidden="1" x14ac:dyDescent="0.35">
      <c r="AA130" s="10" t="str">
        <f>LEFT(Table18[[#This Row],[Location]],4)</f>
        <v>B1-5</v>
      </c>
      <c r="AB130" s="10" t="s">
        <v>143</v>
      </c>
      <c r="AC130" s="10" t="str">
        <f>LEFT(Table18[[#This Row],[Pheno]],4)</f>
        <v>.</v>
      </c>
      <c r="AD130" s="3" t="str">
        <f>LEFT(Table18[[#This Row],[Barcode]],7)</f>
        <v>.</v>
      </c>
      <c r="AE130" s="3" t="s">
        <v>413</v>
      </c>
      <c r="AF130" s="17"/>
      <c r="AG130">
        <v>1</v>
      </c>
      <c r="AH130" s="18">
        <v>2727</v>
      </c>
    </row>
    <row r="131" spans="27:34" hidden="1" x14ac:dyDescent="0.35">
      <c r="AA131" s="10" t="str">
        <f>LEFT(Table18[[#This Row],[Location]],4)</f>
        <v>B1-5</v>
      </c>
      <c r="AB131" s="10" t="s">
        <v>351</v>
      </c>
      <c r="AC131" s="10" t="str">
        <f>LEFT(Table18[[#This Row],[Pheno]],4)</f>
        <v>.</v>
      </c>
      <c r="AD131" s="25" t="str">
        <f>LEFT(Table18[[#This Row],[Barcode]],7)</f>
        <v>.</v>
      </c>
      <c r="AE131" s="3" t="s">
        <v>413</v>
      </c>
      <c r="AF131" s="91"/>
      <c r="AG131">
        <v>1</v>
      </c>
      <c r="AH131" s="18">
        <v>2727</v>
      </c>
    </row>
    <row r="132" spans="27:34" hidden="1" x14ac:dyDescent="0.35">
      <c r="AA132" s="10" t="str">
        <f>LEFT(Table18[[#This Row],[Location]],4)</f>
        <v>B1-6</v>
      </c>
      <c r="AB132" s="10" t="s">
        <v>148</v>
      </c>
      <c r="AC132" s="10" t="str">
        <f>LEFT(Table18[[#This Row],[Pheno]],4)</f>
        <v>LDOS</v>
      </c>
      <c r="AD132" s="3" t="str">
        <f>LEFT(Table18[[#This Row],[Barcode]],7)</f>
        <v>LDOS018</v>
      </c>
      <c r="AE132" s="3" t="s">
        <v>840</v>
      </c>
      <c r="AF132" s="17">
        <v>49</v>
      </c>
      <c r="AG132">
        <v>1</v>
      </c>
      <c r="AH132" s="18">
        <v>2720</v>
      </c>
    </row>
    <row r="133" spans="27:34" hidden="1" x14ac:dyDescent="0.35">
      <c r="AA133" s="10" t="str">
        <f>LEFT(Table18[[#This Row],[Location]],4)</f>
        <v>B1-6</v>
      </c>
      <c r="AB133" s="10" t="s">
        <v>147</v>
      </c>
      <c r="AC133" s="10" t="str">
        <f>LEFT(Table18[[#This Row],[Pheno]],4)</f>
        <v>.</v>
      </c>
      <c r="AD133" s="3" t="str">
        <f>LEFT(Table18[[#This Row],[Barcode]],7)</f>
        <v>.</v>
      </c>
      <c r="AE133" s="3" t="s">
        <v>413</v>
      </c>
      <c r="AF133" s="17"/>
      <c r="AG133">
        <v>1</v>
      </c>
      <c r="AH133" s="18">
        <v>2720</v>
      </c>
    </row>
    <row r="134" spans="27:34" hidden="1" x14ac:dyDescent="0.35">
      <c r="AA134" s="10" t="str">
        <f>LEFT(Table18[[#This Row],[Location]],4)</f>
        <v>B1-6</v>
      </c>
      <c r="AB134" s="10" t="s">
        <v>146</v>
      </c>
      <c r="AC134" s="10" t="str">
        <f>LEFT(Table18[[#This Row],[Pheno]],4)</f>
        <v>.</v>
      </c>
      <c r="AD134" s="3" t="str">
        <f>LEFT(Table18[[#This Row],[Barcode]],7)</f>
        <v>.</v>
      </c>
      <c r="AE134" s="3" t="s">
        <v>413</v>
      </c>
      <c r="AF134" s="17"/>
      <c r="AG134">
        <v>1</v>
      </c>
      <c r="AH134" s="18">
        <v>2720</v>
      </c>
    </row>
    <row r="135" spans="27:34" hidden="1" x14ac:dyDescent="0.35">
      <c r="AA135" s="10" t="str">
        <f>LEFT(Table18[[#This Row],[Location]],4)</f>
        <v>B1-6</v>
      </c>
      <c r="AB135" s="10" t="s">
        <v>348</v>
      </c>
      <c r="AC135" s="10" t="str">
        <f>LEFT(Table18[[#This Row],[Pheno]],4)</f>
        <v>.</v>
      </c>
      <c r="AD135" s="25" t="str">
        <f>LEFT(Table18[[#This Row],[Barcode]],7)</f>
        <v>.</v>
      </c>
      <c r="AE135" s="3" t="s">
        <v>413</v>
      </c>
      <c r="AF135" s="91"/>
      <c r="AG135">
        <v>1</v>
      </c>
      <c r="AH135" s="18">
        <v>2720</v>
      </c>
    </row>
    <row r="136" spans="27:34" hidden="1" x14ac:dyDescent="0.35">
      <c r="AA136" s="10" t="str">
        <f>LEFT(Table18[[#This Row],[Location]],4)</f>
        <v>B1-7</v>
      </c>
      <c r="AB136" s="10" t="s">
        <v>151</v>
      </c>
      <c r="AC136" s="10" t="str">
        <f>LEFT(Table18[[#This Row],[Pheno]],4)</f>
        <v>BGCH</v>
      </c>
      <c r="AD136" s="3" t="str">
        <f>LEFT(Table18[[#This Row],[Barcode]],7)</f>
        <v>BGCH007</v>
      </c>
      <c r="AE136" s="3" t="s">
        <v>1643</v>
      </c>
      <c r="AF136" s="91">
        <v>15</v>
      </c>
      <c r="AG136">
        <v>1</v>
      </c>
      <c r="AH136" s="18">
        <v>2740</v>
      </c>
    </row>
    <row r="137" spans="27:34" hidden="1" x14ac:dyDescent="0.35">
      <c r="AA137" s="10" t="str">
        <f>LEFT(Table18[[#This Row],[Location]],4)</f>
        <v>B1-7</v>
      </c>
      <c r="AB137" s="10" t="s">
        <v>150</v>
      </c>
      <c r="AC137" s="10" t="str">
        <f>LEFT(Table18[[#This Row],[Pheno]],4)</f>
        <v>LDOS</v>
      </c>
      <c r="AD137" s="3" t="str">
        <f>LEFT(Table18[[#This Row],[Barcode]],7)</f>
        <v>LDOS018</v>
      </c>
      <c r="AE137" s="3" t="s">
        <v>840</v>
      </c>
      <c r="AF137" s="91">
        <v>19</v>
      </c>
      <c r="AG137">
        <v>1</v>
      </c>
      <c r="AH137" s="18">
        <v>2740</v>
      </c>
    </row>
    <row r="138" spans="27:34" hidden="1" x14ac:dyDescent="0.35">
      <c r="AA138" s="10" t="str">
        <f>LEFT(Table18[[#This Row],[Location]],4)</f>
        <v>B1-7</v>
      </c>
      <c r="AB138" s="10" t="s">
        <v>149</v>
      </c>
      <c r="AC138" s="10" t="str">
        <f>LEFT(Table18[[#This Row],[Pheno]],4)</f>
        <v>.</v>
      </c>
      <c r="AD138" s="3" t="str">
        <f>LEFT(Table18[[#This Row],[Barcode]],7)</f>
        <v>.</v>
      </c>
      <c r="AE138" s="3" t="s">
        <v>413</v>
      </c>
      <c r="AF138" s="91"/>
      <c r="AG138">
        <v>1</v>
      </c>
      <c r="AH138" s="18">
        <v>2740</v>
      </c>
    </row>
    <row r="139" spans="27:34" hidden="1" x14ac:dyDescent="0.35">
      <c r="AA139" s="10" t="str">
        <f>LEFT(Table18[[#This Row],[Location]],4)</f>
        <v>B1-7</v>
      </c>
      <c r="AB139" s="10" t="s">
        <v>345</v>
      </c>
      <c r="AC139" s="10" t="str">
        <f>LEFT(Table18[[#This Row],[Pheno]],4)</f>
        <v>.</v>
      </c>
      <c r="AD139" s="25" t="str">
        <f>LEFT(Table18[[#This Row],[Barcode]],7)</f>
        <v>.</v>
      </c>
      <c r="AE139" s="3" t="s">
        <v>413</v>
      </c>
      <c r="AF139" s="91"/>
      <c r="AG139">
        <v>1</v>
      </c>
      <c r="AH139" s="18">
        <v>2740</v>
      </c>
    </row>
    <row r="140" spans="27:34" hidden="1" x14ac:dyDescent="0.35">
      <c r="AA140" s="10" t="str">
        <f>LEFT(Table18[[#This Row],[Location]],4)</f>
        <v>B2-1</v>
      </c>
      <c r="AB140" s="10" t="s">
        <v>154</v>
      </c>
      <c r="AC140" s="10" t="str">
        <f>LEFT(Table18[[#This Row],[Pheno]],4)</f>
        <v>KOKO</v>
      </c>
      <c r="AD140" s="3" t="str">
        <f>LEFT(Table18[[#This Row],[Barcode]],7)</f>
        <v>KOKO030</v>
      </c>
      <c r="AE140" s="3" t="s">
        <v>595</v>
      </c>
      <c r="AF140" s="91">
        <v>14</v>
      </c>
      <c r="AG140">
        <v>1</v>
      </c>
      <c r="AH140" s="18">
        <v>2713</v>
      </c>
    </row>
    <row r="141" spans="27:34" hidden="1" x14ac:dyDescent="0.35">
      <c r="AA141" s="10" t="str">
        <f>LEFT(Table18[[#This Row],[Location]],4)</f>
        <v>B2-1</v>
      </c>
      <c r="AB141" s="10" t="s">
        <v>153</v>
      </c>
      <c r="AC141" s="10" t="str">
        <f>LEFT(Table18[[#This Row],[Pheno]],4)</f>
        <v>KOKO</v>
      </c>
      <c r="AD141" s="3" t="str">
        <f>LEFT(Table18[[#This Row],[Barcode]],7)</f>
        <v>KOKO030</v>
      </c>
      <c r="AE141" s="3" t="s">
        <v>596</v>
      </c>
      <c r="AF141" s="91">
        <v>34</v>
      </c>
      <c r="AG141">
        <v>1</v>
      </c>
      <c r="AH141" s="18">
        <v>2713</v>
      </c>
    </row>
    <row r="142" spans="27:34" hidden="1" x14ac:dyDescent="0.35">
      <c r="AA142" s="10" t="str">
        <f>LEFT(Table18[[#This Row],[Location]],4)</f>
        <v>B2-1</v>
      </c>
      <c r="AB142" s="10" t="s">
        <v>152</v>
      </c>
      <c r="AC142" s="10" t="str">
        <f>LEFT(Table18[[#This Row],[Pheno]],4)</f>
        <v>.</v>
      </c>
      <c r="AD142" s="3" t="str">
        <f>LEFT(Table18[[#This Row],[Barcode]],7)</f>
        <v>.</v>
      </c>
      <c r="AE142" s="3" t="s">
        <v>413</v>
      </c>
      <c r="AF142" s="91"/>
      <c r="AG142">
        <v>1</v>
      </c>
      <c r="AH142" s="18">
        <v>2713</v>
      </c>
    </row>
    <row r="143" spans="27:34" hidden="1" x14ac:dyDescent="0.35">
      <c r="AA143" s="10" t="str">
        <f>LEFT(Table18[[#This Row],[Location]],4)</f>
        <v>B2-1</v>
      </c>
      <c r="AB143" s="10" t="s">
        <v>384</v>
      </c>
      <c r="AC143" s="10" t="str">
        <f>LEFT(Table18[[#This Row],[Pheno]],4)</f>
        <v>.</v>
      </c>
      <c r="AD143" s="25" t="str">
        <f>LEFT(Table18[[#This Row],[Barcode]],7)</f>
        <v>.</v>
      </c>
      <c r="AE143" s="3" t="s">
        <v>413</v>
      </c>
      <c r="AF143" s="91"/>
      <c r="AG143">
        <v>1</v>
      </c>
      <c r="AH143" s="18">
        <v>2713</v>
      </c>
    </row>
    <row r="144" spans="27:34" hidden="1" x14ac:dyDescent="0.35">
      <c r="AA144" s="10" t="str">
        <f>LEFT(Table18[[#This Row],[Location]],4)</f>
        <v>B2-2</v>
      </c>
      <c r="AB144" s="10" t="s">
        <v>157</v>
      </c>
      <c r="AC144" s="10" t="str">
        <f>LEFT(Table18[[#This Row],[Pheno]],4)</f>
        <v>KOKO</v>
      </c>
      <c r="AD144" s="3" t="str">
        <f>LEFT(Table18[[#This Row],[Barcode]],7)</f>
        <v>KOKO030</v>
      </c>
      <c r="AE144" s="3" t="s">
        <v>534</v>
      </c>
      <c r="AF144" s="91">
        <v>13</v>
      </c>
      <c r="AG144">
        <v>1</v>
      </c>
      <c r="AH144" s="18">
        <v>2705</v>
      </c>
    </row>
    <row r="145" spans="27:34" hidden="1" x14ac:dyDescent="0.35">
      <c r="AA145" s="10" t="str">
        <f>LEFT(Table18[[#This Row],[Location]],4)</f>
        <v>B2-2</v>
      </c>
      <c r="AB145" s="10" t="s">
        <v>156</v>
      </c>
      <c r="AC145" s="10" t="str">
        <f>LEFT(Table18[[#This Row],[Pheno]],4)</f>
        <v>KOKO</v>
      </c>
      <c r="AD145" s="3" t="str">
        <f>LEFT(Table18[[#This Row],[Barcode]],7)</f>
        <v>KOKO030</v>
      </c>
      <c r="AE145" s="3" t="s">
        <v>595</v>
      </c>
      <c r="AF145" s="91">
        <v>36</v>
      </c>
      <c r="AG145">
        <v>1</v>
      </c>
      <c r="AH145" s="18">
        <v>2705</v>
      </c>
    </row>
    <row r="146" spans="27:34" hidden="1" x14ac:dyDescent="0.35">
      <c r="AA146" s="10" t="str">
        <f>LEFT(Table18[[#This Row],[Location]],4)</f>
        <v>B2-2</v>
      </c>
      <c r="AB146" s="10" t="s">
        <v>155</v>
      </c>
      <c r="AC146" s="10" t="str">
        <f>LEFT(Table18[[#This Row],[Pheno]],4)</f>
        <v>.</v>
      </c>
      <c r="AD146" s="3" t="str">
        <f>LEFT(Table18[[#This Row],[Barcode]],7)</f>
        <v>.</v>
      </c>
      <c r="AE146" s="3" t="s">
        <v>413</v>
      </c>
      <c r="AF146" s="91"/>
      <c r="AG146">
        <v>1</v>
      </c>
      <c r="AH146" s="18">
        <v>2705</v>
      </c>
    </row>
    <row r="147" spans="27:34" hidden="1" x14ac:dyDescent="0.35">
      <c r="AA147" s="10" t="str">
        <f>LEFT(Table18[[#This Row],[Location]],4)</f>
        <v>B2-2</v>
      </c>
      <c r="AB147" s="10" t="s">
        <v>381</v>
      </c>
      <c r="AC147" s="10" t="str">
        <f>LEFT(Table18[[#This Row],[Pheno]],4)</f>
        <v>.</v>
      </c>
      <c r="AD147" s="25" t="str">
        <f>LEFT(Table18[[#This Row],[Barcode]],7)</f>
        <v>.</v>
      </c>
      <c r="AE147" s="3" t="s">
        <v>413</v>
      </c>
      <c r="AF147" s="91"/>
      <c r="AG147">
        <v>1</v>
      </c>
      <c r="AH147" s="18">
        <v>2705</v>
      </c>
    </row>
    <row r="148" spans="27:34" hidden="1" x14ac:dyDescent="0.35">
      <c r="AA148" s="10" t="str">
        <f>LEFT(Table18[[#This Row],[Location]],4)</f>
        <v>B2-3</v>
      </c>
      <c r="AB148" s="10" t="s">
        <v>160</v>
      </c>
      <c r="AC148" s="10" t="str">
        <f>LEFT(Table18[[#This Row],[Pheno]],4)</f>
        <v>KOKO</v>
      </c>
      <c r="AD148" s="3" t="str">
        <f>LEFT(Table18[[#This Row],[Barcode]],7)</f>
        <v>KOKO030</v>
      </c>
      <c r="AE148" s="3" t="s">
        <v>534</v>
      </c>
      <c r="AF148" s="91">
        <v>36</v>
      </c>
      <c r="AG148">
        <v>1</v>
      </c>
      <c r="AH148" s="18">
        <v>2648</v>
      </c>
    </row>
    <row r="149" spans="27:34" hidden="1" x14ac:dyDescent="0.35">
      <c r="AA149" s="10" t="str">
        <f>LEFT(Table18[[#This Row],[Location]],4)</f>
        <v>B2-3</v>
      </c>
      <c r="AB149" s="10" t="s">
        <v>159</v>
      </c>
      <c r="AC149" s="10" t="str">
        <f>LEFT(Table18[[#This Row],[Pheno]],4)</f>
        <v>KOKO</v>
      </c>
      <c r="AD149" s="3" t="str">
        <f>LEFT(Table18[[#This Row],[Barcode]],7)</f>
        <v>KOKO030</v>
      </c>
      <c r="AE149" s="3" t="s">
        <v>598</v>
      </c>
      <c r="AF149" s="91">
        <v>13</v>
      </c>
      <c r="AG149">
        <v>1</v>
      </c>
      <c r="AH149" s="18">
        <v>2648</v>
      </c>
    </row>
    <row r="150" spans="27:34" hidden="1" x14ac:dyDescent="0.35">
      <c r="AA150" s="10" t="str">
        <f>LEFT(Table18[[#This Row],[Location]],4)</f>
        <v>B2-3</v>
      </c>
      <c r="AB150" s="10" t="s">
        <v>158</v>
      </c>
      <c r="AC150" s="10" t="str">
        <f>LEFT(Table18[[#This Row],[Pheno]],4)</f>
        <v>.</v>
      </c>
      <c r="AD150" s="3" t="str">
        <f>LEFT(Table18[[#This Row],[Barcode]],7)</f>
        <v>.</v>
      </c>
      <c r="AE150" s="3" t="s">
        <v>413</v>
      </c>
      <c r="AF150" s="91"/>
      <c r="AG150">
        <v>1</v>
      </c>
      <c r="AH150" s="18">
        <v>2648</v>
      </c>
    </row>
    <row r="151" spans="27:34" hidden="1" x14ac:dyDescent="0.35">
      <c r="AA151" s="10" t="str">
        <f>LEFT(Table18[[#This Row],[Location]],4)</f>
        <v>B2-3</v>
      </c>
      <c r="AB151" s="10" t="s">
        <v>378</v>
      </c>
      <c r="AC151" s="10" t="str">
        <f>LEFT(Table18[[#This Row],[Pheno]],4)</f>
        <v>.</v>
      </c>
      <c r="AD151" s="25" t="str">
        <f>LEFT(Table18[[#This Row],[Barcode]],7)</f>
        <v>.</v>
      </c>
      <c r="AE151" s="3" t="s">
        <v>413</v>
      </c>
      <c r="AF151" s="91"/>
      <c r="AG151">
        <v>1</v>
      </c>
      <c r="AH151" s="18">
        <v>2648</v>
      </c>
    </row>
    <row r="152" spans="27:34" hidden="1" x14ac:dyDescent="0.35">
      <c r="AA152" s="10" t="str">
        <f>LEFT(Table18[[#This Row],[Location]],4)</f>
        <v>B2-4</v>
      </c>
      <c r="AB152" s="10" t="s">
        <v>163</v>
      </c>
      <c r="AC152" s="10" t="str">
        <f>LEFT(Table18[[#This Row],[Pheno]],4)</f>
        <v>BHZD</v>
      </c>
      <c r="AD152" s="3" t="str">
        <f>LEFT(Table18[[#This Row],[Barcode]],7)</f>
        <v>BHZD008</v>
      </c>
      <c r="AE152" s="3" t="s">
        <v>1449</v>
      </c>
      <c r="AF152" s="91">
        <v>38</v>
      </c>
      <c r="AG152">
        <v>1</v>
      </c>
      <c r="AH152" s="18">
        <v>2625</v>
      </c>
    </row>
    <row r="153" spans="27:34" hidden="1" x14ac:dyDescent="0.35">
      <c r="AA153" s="10" t="str">
        <f>LEFT(Table18[[#This Row],[Location]],4)</f>
        <v>B2-4</v>
      </c>
      <c r="AB153" s="10" t="s">
        <v>162</v>
      </c>
      <c r="AC153" s="10" t="str">
        <f>LEFT(Table18[[#This Row],[Pheno]],4)</f>
        <v>BHZD</v>
      </c>
      <c r="AD153" s="3" t="str">
        <f>LEFT(Table18[[#This Row],[Barcode]],7)</f>
        <v>BHZD008</v>
      </c>
      <c r="AE153" s="3" t="s">
        <v>1437</v>
      </c>
      <c r="AF153" s="91">
        <v>11</v>
      </c>
      <c r="AG153">
        <v>1</v>
      </c>
      <c r="AH153" s="18">
        <v>2625</v>
      </c>
    </row>
    <row r="154" spans="27:34" hidden="1" x14ac:dyDescent="0.35">
      <c r="AA154" s="10" t="str">
        <f>LEFT(Table18[[#This Row],[Location]],4)</f>
        <v>B2-4</v>
      </c>
      <c r="AB154" s="10" t="s">
        <v>161</v>
      </c>
      <c r="AC154" s="10" t="str">
        <f>LEFT(Table18[[#This Row],[Pheno]],4)</f>
        <v>.</v>
      </c>
      <c r="AD154" s="3" t="str">
        <f>LEFT(Table18[[#This Row],[Barcode]],7)</f>
        <v>.</v>
      </c>
      <c r="AE154" s="3" t="s">
        <v>413</v>
      </c>
      <c r="AF154" s="91"/>
      <c r="AG154">
        <v>1</v>
      </c>
      <c r="AH154" s="18">
        <v>2625</v>
      </c>
    </row>
    <row r="155" spans="27:34" hidden="1" x14ac:dyDescent="0.35">
      <c r="AA155" s="10" t="str">
        <f>LEFT(Table18[[#This Row],[Location]],4)</f>
        <v>B2-4</v>
      </c>
      <c r="AB155" s="10" t="s">
        <v>375</v>
      </c>
      <c r="AC155" s="10" t="str">
        <f>LEFT(Table18[[#This Row],[Pheno]],4)</f>
        <v>.</v>
      </c>
      <c r="AD155" s="25" t="str">
        <f>LEFT(Table18[[#This Row],[Barcode]],7)</f>
        <v>.</v>
      </c>
      <c r="AE155" s="3" t="s">
        <v>413</v>
      </c>
      <c r="AF155" s="91"/>
      <c r="AG155">
        <v>1</v>
      </c>
      <c r="AH155" s="18">
        <v>2625</v>
      </c>
    </row>
    <row r="156" spans="27:34" hidden="1" x14ac:dyDescent="0.35">
      <c r="AA156" s="10" t="str">
        <f>LEFT(Table18[[#This Row],[Location]],4)</f>
        <v>B2-5</v>
      </c>
      <c r="AB156" s="10" t="s">
        <v>166</v>
      </c>
      <c r="AC156" s="10" t="str">
        <f>LEFT(Table18[[#This Row],[Pheno]],4)</f>
        <v>YZUP</v>
      </c>
      <c r="AD156" s="3" t="str">
        <f>LEFT(Table18[[#This Row],[Barcode]],7)</f>
        <v>YZUP005</v>
      </c>
      <c r="AE156" s="3" t="s">
        <v>481</v>
      </c>
      <c r="AF156" s="91">
        <v>33</v>
      </c>
      <c r="AG156">
        <v>1</v>
      </c>
      <c r="AH156" s="18">
        <v>2719</v>
      </c>
    </row>
    <row r="157" spans="27:34" hidden="1" x14ac:dyDescent="0.35">
      <c r="AA157" s="10" t="str">
        <f>LEFT(Table18[[#This Row],[Location]],4)</f>
        <v>B2-5</v>
      </c>
      <c r="AB157" s="10" t="s">
        <v>165</v>
      </c>
      <c r="AC157" s="10" t="str">
        <f>LEFT(Table18[[#This Row],[Pheno]],4)</f>
        <v>DRMC</v>
      </c>
      <c r="AD157" s="3" t="str">
        <f>LEFT(Table18[[#This Row],[Barcode]],7)</f>
        <v>DRMC004</v>
      </c>
      <c r="AE157" s="3" t="s">
        <v>872</v>
      </c>
      <c r="AF157" s="91">
        <v>16</v>
      </c>
      <c r="AG157">
        <v>1</v>
      </c>
      <c r="AH157" s="18">
        <v>2719</v>
      </c>
    </row>
    <row r="158" spans="27:34" hidden="1" x14ac:dyDescent="0.35">
      <c r="AA158" s="10" t="str">
        <f>LEFT(Table18[[#This Row],[Location]],4)</f>
        <v>B2-5</v>
      </c>
      <c r="AB158" s="10" t="s">
        <v>164</v>
      </c>
      <c r="AC158" s="10" t="str">
        <f>LEFT(Table18[[#This Row],[Pheno]],4)</f>
        <v>.</v>
      </c>
      <c r="AD158" s="3" t="str">
        <f>LEFT(Table18[[#This Row],[Barcode]],7)</f>
        <v>.</v>
      </c>
      <c r="AE158" s="3" t="s">
        <v>413</v>
      </c>
      <c r="AF158" s="91"/>
      <c r="AG158">
        <v>1</v>
      </c>
      <c r="AH158" s="18">
        <v>2719</v>
      </c>
    </row>
    <row r="159" spans="27:34" hidden="1" x14ac:dyDescent="0.35">
      <c r="AA159" s="10" t="str">
        <f>LEFT(Table18[[#This Row],[Location]],4)</f>
        <v>B2-5</v>
      </c>
      <c r="AB159" s="10" t="s">
        <v>372</v>
      </c>
      <c r="AC159" s="10" t="str">
        <f>LEFT(Table18[[#This Row],[Pheno]],4)</f>
        <v>.</v>
      </c>
      <c r="AD159" s="25" t="str">
        <f>LEFT(Table18[[#This Row],[Barcode]],7)</f>
        <v>.</v>
      </c>
      <c r="AE159" s="3" t="s">
        <v>413</v>
      </c>
      <c r="AF159" s="91"/>
      <c r="AG159">
        <v>1</v>
      </c>
      <c r="AH159" s="18">
        <v>2719</v>
      </c>
    </row>
    <row r="160" spans="27:34" hidden="1" x14ac:dyDescent="0.35">
      <c r="AA160" s="10" t="str">
        <f>LEFT(Table18[[#This Row],[Location]],4)</f>
        <v>B2-6</v>
      </c>
      <c r="AB160" s="10" t="s">
        <v>169</v>
      </c>
      <c r="AC160" s="10" t="str">
        <f>LEFT(Table18[[#This Row],[Pheno]],4)</f>
        <v>BHZD</v>
      </c>
      <c r="AD160" s="3" t="str">
        <f>LEFT(Table18[[#This Row],[Barcode]],7)</f>
        <v>BHZD008</v>
      </c>
      <c r="AE160" s="3" t="s">
        <v>1449</v>
      </c>
      <c r="AF160" s="91">
        <v>12</v>
      </c>
      <c r="AG160">
        <v>1</v>
      </c>
      <c r="AH160" s="18">
        <v>2741</v>
      </c>
    </row>
    <row r="161" spans="27:34" hidden="1" x14ac:dyDescent="0.35">
      <c r="AA161" s="10" t="str">
        <f>LEFT(Table18[[#This Row],[Location]],4)</f>
        <v>B2-6</v>
      </c>
      <c r="AB161" s="10" t="s">
        <v>168</v>
      </c>
      <c r="AC161" s="10" t="str">
        <f>LEFT(Table18[[#This Row],[Pheno]],4)</f>
        <v>BHZD</v>
      </c>
      <c r="AD161" s="3" t="str">
        <f>LEFT(Table18[[#This Row],[Barcode]],7)</f>
        <v>BHZD008</v>
      </c>
      <c r="AE161" s="3" t="s">
        <v>1448</v>
      </c>
      <c r="AF161" s="91">
        <v>17</v>
      </c>
      <c r="AG161">
        <v>1</v>
      </c>
      <c r="AH161" s="18">
        <v>2741</v>
      </c>
    </row>
    <row r="162" spans="27:34" hidden="1" x14ac:dyDescent="0.35">
      <c r="AA162" s="10" t="str">
        <f>LEFT(Table18[[#This Row],[Location]],4)</f>
        <v>B2-6</v>
      </c>
      <c r="AB162" s="10" t="s">
        <v>167</v>
      </c>
      <c r="AC162" s="10" t="str">
        <f>LEFT(Table18[[#This Row],[Pheno]],4)</f>
        <v>BHZD</v>
      </c>
      <c r="AD162" s="3" t="str">
        <f>LEFT(Table18[[#This Row],[Barcode]],7)</f>
        <v>BHZD008</v>
      </c>
      <c r="AE162" s="3" t="s">
        <v>1642</v>
      </c>
      <c r="AF162" s="91">
        <v>20</v>
      </c>
      <c r="AG162">
        <v>1</v>
      </c>
      <c r="AH162" s="18">
        <v>2741</v>
      </c>
    </row>
    <row r="163" spans="27:34" hidden="1" x14ac:dyDescent="0.35">
      <c r="AA163" s="10" t="str">
        <f>LEFT(Table18[[#This Row],[Location]],4)</f>
        <v>B2-6</v>
      </c>
      <c r="AB163" s="10" t="s">
        <v>369</v>
      </c>
      <c r="AC163" s="10" t="str">
        <f>LEFT(Table18[[#This Row],[Pheno]],4)</f>
        <v>.</v>
      </c>
      <c r="AD163" s="25" t="str">
        <f>LEFT(Table18[[#This Row],[Barcode]],7)</f>
        <v>.</v>
      </c>
      <c r="AE163" s="3" t="s">
        <v>413</v>
      </c>
      <c r="AF163" s="91"/>
      <c r="AG163">
        <v>1</v>
      </c>
      <c r="AH163" s="18">
        <v>2741</v>
      </c>
    </row>
    <row r="164" spans="27:34" hidden="1" x14ac:dyDescent="0.35">
      <c r="AA164" s="10" t="str">
        <f>LEFT(Table18[[#This Row],[Location]],4)</f>
        <v>B2-7</v>
      </c>
      <c r="AB164" s="10" t="s">
        <v>172</v>
      </c>
      <c r="AC164" s="10" t="str">
        <f>LEFT(Table18[[#This Row],[Pheno]],4)</f>
        <v>BHZD</v>
      </c>
      <c r="AD164" s="3" t="str">
        <f>LEFT(Table18[[#This Row],[Barcode]],7)</f>
        <v>BHZD008</v>
      </c>
      <c r="AE164" s="3" t="s">
        <v>1641</v>
      </c>
      <c r="AF164" s="91">
        <v>22</v>
      </c>
      <c r="AG164">
        <v>1</v>
      </c>
      <c r="AH164" s="18">
        <v>2601</v>
      </c>
    </row>
    <row r="165" spans="27:34" hidden="1" x14ac:dyDescent="0.35">
      <c r="AA165" s="10" t="str">
        <f>LEFT(Table18[[#This Row],[Location]],4)</f>
        <v>B2-7</v>
      </c>
      <c r="AB165" s="10" t="s">
        <v>171</v>
      </c>
      <c r="AC165" s="10" t="str">
        <f>LEFT(Table18[[#This Row],[Pheno]],4)</f>
        <v>BHZD</v>
      </c>
      <c r="AD165" s="3" t="str">
        <f>LEFT(Table18[[#This Row],[Barcode]],7)</f>
        <v>BHZD008</v>
      </c>
      <c r="AE165" s="3" t="s">
        <v>1444</v>
      </c>
      <c r="AF165" s="91">
        <v>27</v>
      </c>
      <c r="AG165">
        <v>1</v>
      </c>
      <c r="AH165" s="18">
        <v>2601</v>
      </c>
    </row>
    <row r="166" spans="27:34" hidden="1" x14ac:dyDescent="0.35">
      <c r="AA166" s="10" t="str">
        <f>LEFT(Table18[[#This Row],[Location]],4)</f>
        <v>B2-7</v>
      </c>
      <c r="AB166" s="10" t="s">
        <v>170</v>
      </c>
      <c r="AC166" s="10" t="str">
        <f>LEFT(Table18[[#This Row],[Pheno]],4)</f>
        <v>.</v>
      </c>
      <c r="AD166" s="3" t="str">
        <f>LEFT(Table18[[#This Row],[Barcode]],7)</f>
        <v>.</v>
      </c>
      <c r="AE166" s="3" t="s">
        <v>413</v>
      </c>
      <c r="AF166" s="91"/>
      <c r="AG166">
        <v>1</v>
      </c>
      <c r="AH166" s="18">
        <v>2601</v>
      </c>
    </row>
    <row r="167" spans="27:34" hidden="1" x14ac:dyDescent="0.35">
      <c r="AA167" s="10" t="str">
        <f>LEFT(Table18[[#This Row],[Location]],4)</f>
        <v>B2-7</v>
      </c>
      <c r="AB167" s="10" t="s">
        <v>366</v>
      </c>
      <c r="AC167" s="10" t="str">
        <f>LEFT(Table18[[#This Row],[Pheno]],4)</f>
        <v>.</v>
      </c>
      <c r="AD167" s="25" t="str">
        <f>LEFT(Table18[[#This Row],[Barcode]],7)</f>
        <v>.</v>
      </c>
      <c r="AE167" s="3" t="s">
        <v>413</v>
      </c>
      <c r="AF167" s="91"/>
      <c r="AG167">
        <v>1</v>
      </c>
      <c r="AH167" s="18">
        <v>2601</v>
      </c>
    </row>
    <row r="168" spans="27:34" hidden="1" x14ac:dyDescent="0.35">
      <c r="AA168" s="10" t="str">
        <f>LEFT(Table18[[#This Row],[Location]],4)</f>
        <v>B3-1</v>
      </c>
      <c r="AB168" s="10" t="s">
        <v>175</v>
      </c>
      <c r="AC168" s="10" t="str">
        <f>LEFT(Table18[[#This Row],[Pheno]],4)</f>
        <v>KOKO</v>
      </c>
      <c r="AD168" s="3" t="str">
        <f>LEFT(Table18[[#This Row],[Barcode]],7)</f>
        <v>KOKO030</v>
      </c>
      <c r="AE168" s="3" t="s">
        <v>598</v>
      </c>
      <c r="AF168" s="91">
        <v>24</v>
      </c>
      <c r="AG168">
        <v>1</v>
      </c>
      <c r="AH168" s="18">
        <v>2756</v>
      </c>
    </row>
    <row r="169" spans="27:34" hidden="1" x14ac:dyDescent="0.35">
      <c r="AA169" s="10" t="str">
        <f>LEFT(Table18[[#This Row],[Location]],4)</f>
        <v>B3-1</v>
      </c>
      <c r="AB169" s="10" t="s">
        <v>174</v>
      </c>
      <c r="AC169" s="10" t="str">
        <f>LEFT(Table18[[#This Row],[Pheno]],4)</f>
        <v>.</v>
      </c>
      <c r="AD169" s="3" t="str">
        <f>LEFT(Table18[[#This Row],[Barcode]],7)</f>
        <v>.</v>
      </c>
      <c r="AE169" s="3" t="s">
        <v>413</v>
      </c>
      <c r="AF169" s="91"/>
      <c r="AG169">
        <v>1</v>
      </c>
      <c r="AH169" s="18">
        <v>2756</v>
      </c>
    </row>
    <row r="170" spans="27:34" hidden="1" x14ac:dyDescent="0.35">
      <c r="AA170" s="10" t="str">
        <f>LEFT(Table18[[#This Row],[Location]],4)</f>
        <v>B3-1</v>
      </c>
      <c r="AB170" s="10" t="s">
        <v>173</v>
      </c>
      <c r="AC170" s="10" t="str">
        <f>LEFT(Table18[[#This Row],[Pheno]],4)</f>
        <v>.</v>
      </c>
      <c r="AD170" s="3" t="str">
        <f>LEFT(Table18[[#This Row],[Barcode]],7)</f>
        <v>.</v>
      </c>
      <c r="AE170" s="3" t="s">
        <v>413</v>
      </c>
      <c r="AF170" s="91"/>
      <c r="AG170">
        <v>1</v>
      </c>
      <c r="AH170" s="18">
        <v>2756</v>
      </c>
    </row>
    <row r="171" spans="27:34" hidden="1" x14ac:dyDescent="0.35">
      <c r="AA171" s="10" t="str">
        <f>LEFT(Table18[[#This Row],[Location]],4)</f>
        <v>B3-1</v>
      </c>
      <c r="AB171" s="10" t="s">
        <v>405</v>
      </c>
      <c r="AC171" s="10" t="str">
        <f>LEFT(Table18[[#This Row],[Pheno]],4)</f>
        <v>.</v>
      </c>
      <c r="AD171" s="25" t="str">
        <f>LEFT(Table18[[#This Row],[Barcode]],7)</f>
        <v>.</v>
      </c>
      <c r="AE171" s="3" t="s">
        <v>413</v>
      </c>
      <c r="AF171" s="91"/>
      <c r="AG171">
        <v>1</v>
      </c>
      <c r="AH171" s="18">
        <v>2756</v>
      </c>
    </row>
    <row r="172" spans="27:34" hidden="1" x14ac:dyDescent="0.35">
      <c r="AA172" s="10" t="str">
        <f>LEFT(Table18[[#This Row],[Location]],4)</f>
        <v>B3-2</v>
      </c>
      <c r="AB172" s="10" t="s">
        <v>178</v>
      </c>
      <c r="AC172" s="10" t="str">
        <f>LEFT(Table18[[#This Row],[Pheno]],4)</f>
        <v>BHZD</v>
      </c>
      <c r="AD172" s="3" t="str">
        <f>LEFT(Table18[[#This Row],[Barcode]],7)</f>
        <v>BHZD008</v>
      </c>
      <c r="AE172" s="27" t="s">
        <v>1437</v>
      </c>
      <c r="AF172" s="91">
        <v>23</v>
      </c>
      <c r="AG172">
        <v>1</v>
      </c>
      <c r="AH172" s="18">
        <v>2684</v>
      </c>
    </row>
    <row r="173" spans="27:34" hidden="1" x14ac:dyDescent="0.35">
      <c r="AA173" s="10" t="str">
        <f>LEFT(Table18[[#This Row],[Location]],4)</f>
        <v>B3-2</v>
      </c>
      <c r="AB173" s="10" t="s">
        <v>177</v>
      </c>
      <c r="AC173" s="10" t="str">
        <f>LEFT(Table18[[#This Row],[Pheno]],4)</f>
        <v>STRC</v>
      </c>
      <c r="AD173" s="3" t="str">
        <f>LEFT(Table18[[#This Row],[Barcode]],7)</f>
        <v>STRC018</v>
      </c>
      <c r="AE173" s="27" t="s">
        <v>1443</v>
      </c>
      <c r="AF173" s="91">
        <v>26</v>
      </c>
      <c r="AG173">
        <v>1</v>
      </c>
      <c r="AH173" s="18">
        <v>2684</v>
      </c>
    </row>
    <row r="174" spans="27:34" hidden="1" x14ac:dyDescent="0.35">
      <c r="AA174" s="10" t="str">
        <f>LEFT(Table18[[#This Row],[Location]],4)</f>
        <v>B3-2</v>
      </c>
      <c r="AB174" s="10" t="s">
        <v>176</v>
      </c>
      <c r="AC174" s="10" t="str">
        <f>LEFT(Table18[[#This Row],[Pheno]],4)</f>
        <v>.</v>
      </c>
      <c r="AD174" s="3" t="str">
        <f>LEFT(Table18[[#This Row],[Barcode]],7)</f>
        <v>.</v>
      </c>
      <c r="AE174" s="27" t="s">
        <v>413</v>
      </c>
      <c r="AF174" s="91"/>
      <c r="AG174">
        <v>1</v>
      </c>
      <c r="AH174" s="18">
        <v>2684</v>
      </c>
    </row>
    <row r="175" spans="27:34" hidden="1" x14ac:dyDescent="0.35">
      <c r="AA175" s="10" t="str">
        <f>LEFT(Table18[[#This Row],[Location]],4)</f>
        <v>B3-2</v>
      </c>
      <c r="AB175" s="10" t="s">
        <v>402</v>
      </c>
      <c r="AC175" s="10" t="str">
        <f>LEFT(Table18[[#This Row],[Pheno]],4)</f>
        <v>.</v>
      </c>
      <c r="AD175" s="25" t="str">
        <f>LEFT(Table18[[#This Row],[Barcode]],7)</f>
        <v>.</v>
      </c>
      <c r="AE175" s="3" t="s">
        <v>413</v>
      </c>
      <c r="AF175" s="91"/>
      <c r="AG175">
        <v>1</v>
      </c>
      <c r="AH175" s="18">
        <v>2684</v>
      </c>
    </row>
    <row r="176" spans="27:34" hidden="1" x14ac:dyDescent="0.35">
      <c r="AA176" s="10" t="str">
        <f>LEFT(Table18[[#This Row],[Location]],4)</f>
        <v>B3-3</v>
      </c>
      <c r="AB176" s="10" t="s">
        <v>181</v>
      </c>
      <c r="AC176" s="10" t="str">
        <f>LEFT(Table18[[#This Row],[Pheno]],4)</f>
        <v>HTWV</v>
      </c>
      <c r="AD176" s="3" t="str">
        <f>LEFT(Table18[[#This Row],[Barcode]],7)</f>
        <v>HTWV016</v>
      </c>
      <c r="AE176" s="27" t="s">
        <v>489</v>
      </c>
      <c r="AF176" s="91">
        <v>49</v>
      </c>
      <c r="AG176">
        <v>1</v>
      </c>
      <c r="AH176" s="18">
        <v>2681</v>
      </c>
    </row>
    <row r="177" spans="27:34" hidden="1" x14ac:dyDescent="0.35">
      <c r="AA177" s="10" t="str">
        <f>LEFT(Table18[[#This Row],[Location]],4)</f>
        <v>B3-3</v>
      </c>
      <c r="AB177" s="10" t="s">
        <v>180</v>
      </c>
      <c r="AC177" s="10" t="str">
        <f>LEFT(Table18[[#This Row],[Pheno]],4)</f>
        <v>.</v>
      </c>
      <c r="AD177" s="3" t="str">
        <f>LEFT(Table18[[#This Row],[Barcode]],7)</f>
        <v>.</v>
      </c>
      <c r="AE177" s="27" t="s">
        <v>413</v>
      </c>
      <c r="AF177" s="91"/>
      <c r="AG177">
        <v>1</v>
      </c>
      <c r="AH177" s="18">
        <v>2681</v>
      </c>
    </row>
    <row r="178" spans="27:34" hidden="1" x14ac:dyDescent="0.35">
      <c r="AA178" s="10" t="str">
        <f>LEFT(Table18[[#This Row],[Location]],4)</f>
        <v>B3-3</v>
      </c>
      <c r="AB178" s="10" t="s">
        <v>179</v>
      </c>
      <c r="AC178" s="10" t="str">
        <f>LEFT(Table18[[#This Row],[Pheno]],4)</f>
        <v>.</v>
      </c>
      <c r="AD178" s="3" t="str">
        <f>LEFT(Table18[[#This Row],[Barcode]],7)</f>
        <v>.</v>
      </c>
      <c r="AE178" s="27" t="s">
        <v>413</v>
      </c>
      <c r="AF178" s="91"/>
      <c r="AG178">
        <v>1</v>
      </c>
      <c r="AH178" s="18">
        <v>2681</v>
      </c>
    </row>
    <row r="179" spans="27:34" hidden="1" x14ac:dyDescent="0.35">
      <c r="AA179" s="10" t="str">
        <f>LEFT(Table18[[#This Row],[Location]],4)</f>
        <v>B3-3</v>
      </c>
      <c r="AB179" s="10" t="s">
        <v>399</v>
      </c>
      <c r="AC179" s="10" t="str">
        <f>LEFT(Table18[[#This Row],[Pheno]],4)</f>
        <v>.</v>
      </c>
      <c r="AD179" s="25" t="str">
        <f>LEFT(Table18[[#This Row],[Barcode]],7)</f>
        <v>.</v>
      </c>
      <c r="AE179" s="3" t="s">
        <v>413</v>
      </c>
      <c r="AF179" s="91"/>
      <c r="AG179">
        <v>1</v>
      </c>
      <c r="AH179" s="18">
        <v>2681</v>
      </c>
    </row>
    <row r="180" spans="27:34" hidden="1" x14ac:dyDescent="0.35">
      <c r="AA180" s="10" t="str">
        <f>LEFT(Table18[[#This Row],[Location]],4)</f>
        <v>B3-4</v>
      </c>
      <c r="AB180" s="10" t="s">
        <v>184</v>
      </c>
      <c r="AC180" s="10" t="str">
        <f>LEFT(Table18[[#This Row],[Pheno]],4)</f>
        <v>KING</v>
      </c>
      <c r="AD180" s="3" t="str">
        <f>LEFT(Table18[[#This Row],[Barcode]],7)</f>
        <v>KING008</v>
      </c>
      <c r="AE180" s="27" t="s">
        <v>903</v>
      </c>
      <c r="AF180" s="91">
        <v>27</v>
      </c>
      <c r="AG180">
        <v>1</v>
      </c>
      <c r="AH180" s="18">
        <v>2692</v>
      </c>
    </row>
    <row r="181" spans="27:34" hidden="1" x14ac:dyDescent="0.35">
      <c r="AA181" s="10" t="str">
        <f>LEFT(Table18[[#This Row],[Location]],4)</f>
        <v>B3-4</v>
      </c>
      <c r="AB181" s="10" t="s">
        <v>183</v>
      </c>
      <c r="AC181" s="10" t="str">
        <f>LEFT(Table18[[#This Row],[Pheno]],4)</f>
        <v>HTWV</v>
      </c>
      <c r="AD181" s="3" t="str">
        <f>LEFT(Table18[[#This Row],[Barcode]],7)</f>
        <v>HTWV016</v>
      </c>
      <c r="AE181" s="27" t="s">
        <v>489</v>
      </c>
      <c r="AF181" s="91">
        <v>17</v>
      </c>
      <c r="AG181">
        <v>1</v>
      </c>
      <c r="AH181" s="18">
        <v>2692</v>
      </c>
    </row>
    <row r="182" spans="27:34" hidden="1" x14ac:dyDescent="0.35">
      <c r="AA182" s="10" t="str">
        <f>LEFT(Table18[[#This Row],[Location]],4)</f>
        <v>B3-4</v>
      </c>
      <c r="AB182" s="10" t="s">
        <v>182</v>
      </c>
      <c r="AC182" s="10" t="str">
        <f>LEFT(Table18[[#This Row],[Pheno]],4)</f>
        <v>.</v>
      </c>
      <c r="AD182" s="3" t="str">
        <f>LEFT(Table18[[#This Row],[Barcode]],7)</f>
        <v>.</v>
      </c>
      <c r="AE182" s="27" t="s">
        <v>413</v>
      </c>
      <c r="AF182" s="91"/>
      <c r="AG182">
        <v>1</v>
      </c>
      <c r="AH182" s="18">
        <v>2692</v>
      </c>
    </row>
    <row r="183" spans="27:34" hidden="1" x14ac:dyDescent="0.35">
      <c r="AA183" s="10" t="str">
        <f>LEFT(Table18[[#This Row],[Location]],4)</f>
        <v>B3-4</v>
      </c>
      <c r="AB183" s="10" t="s">
        <v>396</v>
      </c>
      <c r="AC183" s="10" t="str">
        <f>LEFT(Table18[[#This Row],[Pheno]],4)</f>
        <v>.</v>
      </c>
      <c r="AD183" s="25" t="str">
        <f>LEFT(Table18[[#This Row],[Barcode]],7)</f>
        <v>.</v>
      </c>
      <c r="AE183" s="3" t="s">
        <v>413</v>
      </c>
      <c r="AF183" s="91"/>
      <c r="AG183">
        <v>1</v>
      </c>
      <c r="AH183" s="18">
        <v>2692</v>
      </c>
    </row>
    <row r="184" spans="27:34" hidden="1" x14ac:dyDescent="0.35">
      <c r="AA184" s="10" t="str">
        <f>LEFT(Table18[[#This Row],[Location]],4)</f>
        <v>B3-5</v>
      </c>
      <c r="AB184" s="10" t="s">
        <v>187</v>
      </c>
      <c r="AC184" s="10" t="str">
        <f>LEFT(Table18[[#This Row],[Pheno]],4)</f>
        <v>HTWV</v>
      </c>
      <c r="AD184" s="3" t="str">
        <f>LEFT(Table18[[#This Row],[Barcode]],7)</f>
        <v>HTWV016</v>
      </c>
      <c r="AE184" s="3" t="s">
        <v>469</v>
      </c>
      <c r="AF184" s="91">
        <v>46</v>
      </c>
      <c r="AG184">
        <v>1</v>
      </c>
      <c r="AH184" s="18">
        <v>2650</v>
      </c>
    </row>
    <row r="185" spans="27:34" hidden="1" x14ac:dyDescent="0.35">
      <c r="AA185" s="10" t="str">
        <f>LEFT(Table18[[#This Row],[Location]],4)</f>
        <v>B3-5</v>
      </c>
      <c r="AB185" s="10" t="s">
        <v>186</v>
      </c>
      <c r="AC185" s="10" t="str">
        <f>LEFT(Table18[[#This Row],[Pheno]],4)</f>
        <v>.</v>
      </c>
      <c r="AD185" s="3" t="str">
        <f>LEFT(Table18[[#This Row],[Barcode]],7)</f>
        <v>.</v>
      </c>
      <c r="AE185" s="3" t="s">
        <v>413</v>
      </c>
      <c r="AF185" s="17"/>
      <c r="AG185">
        <v>1</v>
      </c>
      <c r="AH185" s="18">
        <v>2650</v>
      </c>
    </row>
    <row r="186" spans="27:34" hidden="1" x14ac:dyDescent="0.35">
      <c r="AA186" s="10" t="str">
        <f>LEFT(Table18[[#This Row],[Location]],4)</f>
        <v>B3-5</v>
      </c>
      <c r="AB186" s="10" t="s">
        <v>185</v>
      </c>
      <c r="AC186" s="10" t="str">
        <f>LEFT(Table18[[#This Row],[Pheno]],4)</f>
        <v>.</v>
      </c>
      <c r="AD186" s="3" t="str">
        <f>LEFT(Table18[[#This Row],[Barcode]],7)</f>
        <v>.</v>
      </c>
      <c r="AE186" s="3" t="s">
        <v>413</v>
      </c>
      <c r="AF186" s="91"/>
      <c r="AG186">
        <v>1</v>
      </c>
      <c r="AH186" s="18">
        <v>2650</v>
      </c>
    </row>
    <row r="187" spans="27:34" hidden="1" x14ac:dyDescent="0.35">
      <c r="AA187" s="10" t="str">
        <f>LEFT(Table18[[#This Row],[Location]],4)</f>
        <v>B3-5</v>
      </c>
      <c r="AB187" s="10" t="s">
        <v>393</v>
      </c>
      <c r="AC187" s="10" t="str">
        <f>LEFT(Table18[[#This Row],[Pheno]],4)</f>
        <v>.</v>
      </c>
      <c r="AD187" s="25" t="str">
        <f>LEFT(Table18[[#This Row],[Barcode]],7)</f>
        <v>.</v>
      </c>
      <c r="AE187" s="3" t="s">
        <v>413</v>
      </c>
      <c r="AF187" s="91"/>
      <c r="AG187">
        <v>1</v>
      </c>
      <c r="AH187" s="18">
        <v>2650</v>
      </c>
    </row>
    <row r="188" spans="27:34" hidden="1" x14ac:dyDescent="0.35">
      <c r="AA188" s="10" t="str">
        <f>LEFT(Table18[[#This Row],[Location]],4)</f>
        <v>B3-6</v>
      </c>
      <c r="AB188" s="10" t="s">
        <v>190</v>
      </c>
      <c r="AC188" s="10" t="str">
        <f>LEFT(Table18[[#This Row],[Pheno]],4)</f>
        <v>PLAN</v>
      </c>
      <c r="AD188" s="3" t="str">
        <f>LEFT(Table18[[#This Row],[Barcode]],7)</f>
        <v>PLAN017</v>
      </c>
      <c r="AE188" s="3" t="s">
        <v>1271</v>
      </c>
      <c r="AF188" s="91">
        <v>49</v>
      </c>
      <c r="AG188">
        <v>1</v>
      </c>
      <c r="AH188" s="18">
        <v>2814</v>
      </c>
    </row>
    <row r="189" spans="27:34" hidden="1" x14ac:dyDescent="0.35">
      <c r="AA189" s="10" t="str">
        <f>LEFT(Table18[[#This Row],[Location]],4)</f>
        <v>B3-6</v>
      </c>
      <c r="AB189" s="10" t="s">
        <v>189</v>
      </c>
      <c r="AC189" s="10" t="str">
        <f>LEFT(Table18[[#This Row],[Pheno]],4)</f>
        <v>.</v>
      </c>
      <c r="AD189" s="3" t="str">
        <f>LEFT(Table18[[#This Row],[Barcode]],7)</f>
        <v>.</v>
      </c>
      <c r="AE189" s="3" t="s">
        <v>413</v>
      </c>
      <c r="AF189" s="91"/>
      <c r="AG189">
        <v>1</v>
      </c>
      <c r="AH189" s="18">
        <v>2814</v>
      </c>
    </row>
    <row r="190" spans="27:34" hidden="1" x14ac:dyDescent="0.35">
      <c r="AA190" s="10" t="str">
        <f>LEFT(Table18[[#This Row],[Location]],4)</f>
        <v>B3-6</v>
      </c>
      <c r="AB190" s="10" t="s">
        <v>188</v>
      </c>
      <c r="AC190" s="10" t="str">
        <f>LEFT(Table18[[#This Row],[Pheno]],4)</f>
        <v>.</v>
      </c>
      <c r="AD190" s="3" t="str">
        <f>LEFT(Table18[[#This Row],[Barcode]],7)</f>
        <v>.</v>
      </c>
      <c r="AE190" s="3" t="s">
        <v>413</v>
      </c>
      <c r="AF190" s="91"/>
      <c r="AG190">
        <v>1</v>
      </c>
      <c r="AH190" s="18">
        <v>2814</v>
      </c>
    </row>
    <row r="191" spans="27:34" hidden="1" x14ac:dyDescent="0.35">
      <c r="AA191" s="10" t="str">
        <f>LEFT(Table18[[#This Row],[Location]],4)</f>
        <v>B3-6</v>
      </c>
      <c r="AB191" s="10" t="s">
        <v>390</v>
      </c>
      <c r="AC191" s="10" t="str">
        <f>LEFT(Table18[[#This Row],[Pheno]],4)</f>
        <v>.</v>
      </c>
      <c r="AD191" s="25" t="str">
        <f>LEFT(Table18[[#This Row],[Barcode]],7)</f>
        <v>.</v>
      </c>
      <c r="AE191" s="3" t="s">
        <v>413</v>
      </c>
      <c r="AF191" s="91"/>
      <c r="AG191">
        <v>1</v>
      </c>
      <c r="AH191" s="18">
        <v>2814</v>
      </c>
    </row>
    <row r="192" spans="27:34" hidden="1" x14ac:dyDescent="0.35">
      <c r="AA192" s="10" t="str">
        <f>LEFT(Table18[[#This Row],[Location]],4)</f>
        <v>B3-7</v>
      </c>
      <c r="AB192" s="10" t="s">
        <v>193</v>
      </c>
      <c r="AC192" s="10" t="str">
        <f>LEFT(Table18[[#This Row],[Pheno]],4)</f>
        <v>PLAN</v>
      </c>
      <c r="AD192" s="3" t="str">
        <f>LEFT(Table18[[#This Row],[Barcode]],7)</f>
        <v>PLAN017</v>
      </c>
      <c r="AE192" s="3" t="s">
        <v>1272</v>
      </c>
      <c r="AF192" s="91">
        <v>45</v>
      </c>
      <c r="AG192">
        <v>1</v>
      </c>
      <c r="AH192" s="18">
        <v>2710</v>
      </c>
    </row>
    <row r="193" spans="27:34" hidden="1" x14ac:dyDescent="0.35">
      <c r="AA193" s="10" t="str">
        <f>LEFT(Table18[[#This Row],[Location]],4)</f>
        <v>B3-7</v>
      </c>
      <c r="AB193" s="10" t="s">
        <v>192</v>
      </c>
      <c r="AC193" s="10" t="str">
        <f>LEFT(Table18[[#This Row],[Pheno]],4)</f>
        <v>.</v>
      </c>
      <c r="AD193" s="3" t="str">
        <f>LEFT(Table18[[#This Row],[Barcode]],7)</f>
        <v>.</v>
      </c>
      <c r="AE193" s="3" t="s">
        <v>413</v>
      </c>
      <c r="AF193" s="16"/>
      <c r="AG193">
        <v>1</v>
      </c>
      <c r="AH193" s="18">
        <v>2710</v>
      </c>
    </row>
    <row r="194" spans="27:34" hidden="1" x14ac:dyDescent="0.35">
      <c r="AA194" s="10" t="str">
        <f>LEFT(Table18[[#This Row],[Location]],4)</f>
        <v>B3-7</v>
      </c>
      <c r="AB194" s="10" t="s">
        <v>191</v>
      </c>
      <c r="AC194" s="10" t="str">
        <f>LEFT(Table18[[#This Row],[Pheno]],4)</f>
        <v>.</v>
      </c>
      <c r="AD194" s="3" t="str">
        <f>LEFT(Table18[[#This Row],[Barcode]],7)</f>
        <v>.</v>
      </c>
      <c r="AE194" s="3" t="s">
        <v>413</v>
      </c>
      <c r="AF194" s="91"/>
      <c r="AG194">
        <v>1</v>
      </c>
      <c r="AH194" s="18">
        <v>2710</v>
      </c>
    </row>
    <row r="195" spans="27:34" hidden="1" x14ac:dyDescent="0.35">
      <c r="AA195" s="10" t="str">
        <f>LEFT(Table18[[#This Row],[Location]],4)</f>
        <v>B3-7</v>
      </c>
      <c r="AB195" s="10" t="s">
        <v>387</v>
      </c>
      <c r="AC195" s="10" t="str">
        <f>LEFT(Table18[[#This Row],[Pheno]],4)</f>
        <v>.</v>
      </c>
      <c r="AD195" s="25" t="str">
        <f>LEFT(Table18[[#This Row],[Barcode]],7)</f>
        <v>.</v>
      </c>
      <c r="AE195" s="3" t="s">
        <v>413</v>
      </c>
      <c r="AF195" s="91"/>
      <c r="AG195">
        <v>1</v>
      </c>
      <c r="AH195" s="18">
        <v>2710</v>
      </c>
    </row>
    <row r="196" spans="27:34" hidden="1" x14ac:dyDescent="0.35">
      <c r="AA196" s="10" t="str">
        <f>LEFT(Table18[[#This Row],[Location]],4)</f>
        <v>C1-1</v>
      </c>
      <c r="AB196" s="10" t="s">
        <v>68</v>
      </c>
      <c r="AC196" s="10" t="str">
        <f>LEFT(Table18[[#This Row],[Pheno]],4)</f>
        <v>STRC</v>
      </c>
      <c r="AD196" s="3" t="str">
        <f>LEFT(Table18[[#This Row],[Barcode]],7)</f>
        <v>STRC017</v>
      </c>
      <c r="AE196" s="3" t="s">
        <v>1446</v>
      </c>
      <c r="AF196" s="91">
        <v>2</v>
      </c>
      <c r="AH196" s="18">
        <v>2639</v>
      </c>
    </row>
    <row r="197" spans="27:34" hidden="1" x14ac:dyDescent="0.35">
      <c r="AA197" s="10" t="str">
        <f>LEFT(Table18[[#This Row],[Location]],4)</f>
        <v>C1-1</v>
      </c>
      <c r="AB197" s="10" t="s">
        <v>69</v>
      </c>
      <c r="AC197" s="10" t="str">
        <f>LEFT(Table18[[#This Row],[Pheno]],4)</f>
        <v>PLAN</v>
      </c>
      <c r="AD197" s="3" t="str">
        <f>LEFT(Table18[[#This Row],[Barcode]],7)</f>
        <v>PLAN004</v>
      </c>
      <c r="AE197" s="3" t="s">
        <v>1646</v>
      </c>
      <c r="AF197" s="91">
        <v>22</v>
      </c>
      <c r="AH197" s="18">
        <v>2639</v>
      </c>
    </row>
    <row r="198" spans="27:34" hidden="1" x14ac:dyDescent="0.35">
      <c r="AA198" s="10" t="str">
        <f>LEFT(Table18[[#This Row],[Location]],4)</f>
        <v>C1-1</v>
      </c>
      <c r="AB198" s="10" t="s">
        <v>70</v>
      </c>
      <c r="AC198" s="10" t="str">
        <f>LEFT(Table18[[#This Row],[Pheno]],4)</f>
        <v>PLAN</v>
      </c>
      <c r="AD198" s="3" t="str">
        <f>LEFT(Table18[[#This Row],[Barcode]],7)</f>
        <v>PLAN004</v>
      </c>
      <c r="AE198" s="3" t="s">
        <v>1647</v>
      </c>
      <c r="AF198" s="91">
        <v>25</v>
      </c>
      <c r="AH198" s="18">
        <v>2639</v>
      </c>
    </row>
    <row r="199" spans="27:34" hidden="1" x14ac:dyDescent="0.35">
      <c r="AA199" s="10" t="str">
        <f>LEFT(Table18[[#This Row],[Location]],4)</f>
        <v>C1-1</v>
      </c>
      <c r="AB199" s="10" t="s">
        <v>362</v>
      </c>
      <c r="AC199" s="10" t="str">
        <f>LEFT(Table18[[#This Row],[Pheno]],4)</f>
        <v>.</v>
      </c>
      <c r="AD199" s="25" t="str">
        <f>LEFT(Table18[[#This Row],[Barcode]],7)</f>
        <v>.</v>
      </c>
      <c r="AE199" s="3" t="s">
        <v>413</v>
      </c>
      <c r="AF199" s="91"/>
      <c r="AH199" s="18">
        <v>2639</v>
      </c>
    </row>
    <row r="200" spans="27:34" hidden="1" x14ac:dyDescent="0.35">
      <c r="AA200" s="10" t="str">
        <f>LEFT(Table18[[#This Row],[Location]],4)</f>
        <v>C1-2</v>
      </c>
      <c r="AB200" s="10" t="s">
        <v>71</v>
      </c>
      <c r="AC200" s="10" t="str">
        <f>LEFT(Table18[[#This Row],[Pheno]],4)</f>
        <v>HTWV</v>
      </c>
      <c r="AD200" s="3" t="str">
        <f>LEFT(Table18[[#This Row],[Barcode]],7)</f>
        <v>HTWV003</v>
      </c>
      <c r="AE200" s="3" t="s">
        <v>470</v>
      </c>
      <c r="AF200" s="91">
        <v>48</v>
      </c>
      <c r="AH200" s="18">
        <v>2651</v>
      </c>
    </row>
    <row r="201" spans="27:34" hidden="1" x14ac:dyDescent="0.35">
      <c r="AA201" s="10" t="str">
        <f>LEFT(Table18[[#This Row],[Location]],4)</f>
        <v>C1-2</v>
      </c>
      <c r="AB201" s="10" t="s">
        <v>72</v>
      </c>
      <c r="AC201" s="10" t="str">
        <f>LEFT(Table18[[#This Row],[Pheno]],4)</f>
        <v>.</v>
      </c>
      <c r="AD201" s="3" t="str">
        <f>LEFT(Table18[[#This Row],[Barcode]],7)</f>
        <v>.</v>
      </c>
      <c r="AE201" s="3" t="s">
        <v>413</v>
      </c>
      <c r="AF201" s="91"/>
      <c r="AH201" s="18">
        <v>2651</v>
      </c>
    </row>
    <row r="202" spans="27:34" hidden="1" x14ac:dyDescent="0.35">
      <c r="AA202" s="10" t="str">
        <f>LEFT(Table18[[#This Row],[Location]],4)</f>
        <v>C1-2</v>
      </c>
      <c r="AB202" s="10" t="s">
        <v>73</v>
      </c>
      <c r="AC202" s="10" t="str">
        <f>LEFT(Table18[[#This Row],[Pheno]],4)</f>
        <v>.</v>
      </c>
      <c r="AD202" s="3" t="str">
        <f>LEFT(Table18[[#This Row],[Barcode]],7)</f>
        <v>.</v>
      </c>
      <c r="AE202" s="3" t="s">
        <v>413</v>
      </c>
      <c r="AF202" s="91"/>
      <c r="AH202" s="18">
        <v>2651</v>
      </c>
    </row>
    <row r="203" spans="27:34" hidden="1" x14ac:dyDescent="0.35">
      <c r="AA203" s="10" t="str">
        <f>LEFT(Table18[[#This Row],[Location]],4)</f>
        <v>C1-2</v>
      </c>
      <c r="AB203" s="10" t="s">
        <v>359</v>
      </c>
      <c r="AC203" s="10" t="str">
        <f>LEFT(Table18[[#This Row],[Pheno]],4)</f>
        <v>.</v>
      </c>
      <c r="AD203" s="25" t="str">
        <f>LEFT(Table18[[#This Row],[Barcode]],7)</f>
        <v>.</v>
      </c>
      <c r="AE203" s="3" t="s">
        <v>413</v>
      </c>
      <c r="AF203" s="91"/>
      <c r="AH203" s="18">
        <v>2651</v>
      </c>
    </row>
    <row r="204" spans="27:34" hidden="1" x14ac:dyDescent="0.35">
      <c r="AA204" s="10" t="str">
        <f>LEFT(Table18[[#This Row],[Location]],4)</f>
        <v>C1-3</v>
      </c>
      <c r="AB204" s="10" t="s">
        <v>74</v>
      </c>
      <c r="AC204" s="10" t="str">
        <f>LEFT(Table18[[#This Row],[Pheno]],4)</f>
        <v>BGCH</v>
      </c>
      <c r="AD204" s="3" t="str">
        <f>LEFT(Table18[[#This Row],[Barcode]],7)</f>
        <v>BGCH006</v>
      </c>
      <c r="AE204" s="3" t="s">
        <v>1648</v>
      </c>
      <c r="AF204" s="17">
        <v>17</v>
      </c>
      <c r="AH204" s="18">
        <v>2683</v>
      </c>
    </row>
    <row r="205" spans="27:34" hidden="1" x14ac:dyDescent="0.35">
      <c r="AA205" s="10" t="str">
        <f>LEFT(Table18[[#This Row],[Location]],4)</f>
        <v>C1-3</v>
      </c>
      <c r="AB205" s="10" t="s">
        <v>75</v>
      </c>
      <c r="AC205" s="10" t="str">
        <f>LEFT(Table18[[#This Row],[Pheno]],4)</f>
        <v>BGCH</v>
      </c>
      <c r="AD205" s="3" t="str">
        <f>LEFT(Table18[[#This Row],[Barcode]],7)</f>
        <v>BGCH006</v>
      </c>
      <c r="AE205" s="3" t="s">
        <v>1649</v>
      </c>
      <c r="AF205" s="91">
        <v>22</v>
      </c>
      <c r="AH205" s="18">
        <v>2683</v>
      </c>
    </row>
    <row r="206" spans="27:34" hidden="1" x14ac:dyDescent="0.35">
      <c r="AA206" s="10" t="str">
        <f>LEFT(Table18[[#This Row],[Location]],4)</f>
        <v>C1-3</v>
      </c>
      <c r="AB206" s="10" t="s">
        <v>76</v>
      </c>
      <c r="AC206" s="10" t="str">
        <f>LEFT(Table18[[#This Row],[Pheno]],4)</f>
        <v>BGCH</v>
      </c>
      <c r="AD206" s="3" t="str">
        <f>LEFT(Table18[[#This Row],[Barcode]],7)</f>
        <v>BGCH006</v>
      </c>
      <c r="AE206" s="3" t="s">
        <v>1650</v>
      </c>
      <c r="AF206" s="91">
        <v>11</v>
      </c>
      <c r="AH206" s="18">
        <v>2683</v>
      </c>
    </row>
    <row r="207" spans="27:34" hidden="1" x14ac:dyDescent="0.35">
      <c r="AA207" s="10" t="str">
        <f>LEFT(Table18[[#This Row],[Location]],4)</f>
        <v>C1-3</v>
      </c>
      <c r="AB207" s="10" t="s">
        <v>356</v>
      </c>
      <c r="AC207" s="10" t="str">
        <f>LEFT(Table18[[#This Row],[Pheno]],4)</f>
        <v>.</v>
      </c>
      <c r="AD207" s="25" t="str">
        <f>LEFT(Table18[[#This Row],[Barcode]],7)</f>
        <v>.</v>
      </c>
      <c r="AE207" s="3" t="s">
        <v>413</v>
      </c>
      <c r="AF207" s="91"/>
      <c r="AH207" s="18">
        <v>2683</v>
      </c>
    </row>
    <row r="208" spans="27:34" hidden="1" x14ac:dyDescent="0.35">
      <c r="AA208" s="10" t="str">
        <f>LEFT(Table18[[#This Row],[Location]],4)</f>
        <v>C1-4</v>
      </c>
      <c r="AB208" s="10" t="s">
        <v>77</v>
      </c>
      <c r="AC208" s="10" t="str">
        <f>LEFT(Table18[[#This Row],[Pheno]],4)</f>
        <v>GFSD</v>
      </c>
      <c r="AD208" s="3" t="str">
        <f>LEFT(Table18[[#This Row],[Barcode]],7)</f>
        <v>GFSD207</v>
      </c>
      <c r="AE208" s="3" t="s">
        <v>1651</v>
      </c>
      <c r="AF208" s="91">
        <v>18</v>
      </c>
      <c r="AH208" s="18">
        <v>2659</v>
      </c>
    </row>
    <row r="209" spans="27:34" hidden="1" x14ac:dyDescent="0.35">
      <c r="AA209" s="10" t="str">
        <f>LEFT(Table18[[#This Row],[Location]],4)</f>
        <v>C1-4</v>
      </c>
      <c r="AB209" s="10" t="s">
        <v>78</v>
      </c>
      <c r="AC209" s="10" t="str">
        <f>LEFT(Table18[[#This Row],[Pheno]],4)</f>
        <v>GFSD</v>
      </c>
      <c r="AD209" s="3" t="str">
        <f>LEFT(Table18[[#This Row],[Barcode]],7)</f>
        <v>GFSD189</v>
      </c>
      <c r="AE209" s="3" t="s">
        <v>1652</v>
      </c>
      <c r="AF209" s="91">
        <v>15</v>
      </c>
      <c r="AH209" s="18">
        <v>2659</v>
      </c>
    </row>
    <row r="210" spans="27:34" hidden="1" x14ac:dyDescent="0.35">
      <c r="AA210" s="10" t="str">
        <f>LEFT(Table18[[#This Row],[Location]],4)</f>
        <v>C1-4</v>
      </c>
      <c r="AB210" s="10" t="s">
        <v>79</v>
      </c>
      <c r="AC210" s="10" t="str">
        <f>LEFT(Table18[[#This Row],[Pheno]],4)</f>
        <v>GFSD</v>
      </c>
      <c r="AD210" s="3" t="str">
        <f>LEFT(Table18[[#This Row],[Barcode]],7)</f>
        <v>GFSD189</v>
      </c>
      <c r="AE210" s="3" t="s">
        <v>1653</v>
      </c>
      <c r="AF210" s="91">
        <v>16</v>
      </c>
      <c r="AH210" s="18">
        <v>2659</v>
      </c>
    </row>
    <row r="211" spans="27:34" hidden="1" x14ac:dyDescent="0.35">
      <c r="AA211" s="10" t="str">
        <f>LEFT(Table18[[#This Row],[Location]],4)</f>
        <v>C1-4</v>
      </c>
      <c r="AB211" s="10" t="s">
        <v>353</v>
      </c>
      <c r="AC211" s="10" t="str">
        <f>LEFT(Table18[[#This Row],[Pheno]],4)</f>
        <v>.</v>
      </c>
      <c r="AD211" s="25" t="str">
        <f>LEFT(Table18[[#This Row],[Barcode]],7)</f>
        <v>.</v>
      </c>
      <c r="AE211" s="3" t="s">
        <v>413</v>
      </c>
      <c r="AF211" s="91"/>
      <c r="AH211" s="18">
        <v>2659</v>
      </c>
    </row>
    <row r="212" spans="27:34" hidden="1" x14ac:dyDescent="0.35">
      <c r="AA212" s="10" t="str">
        <f>LEFT(Table18[[#This Row],[Location]],4)</f>
        <v>C1-5</v>
      </c>
      <c r="AB212" s="10" t="s">
        <v>80</v>
      </c>
      <c r="AC212" s="10" t="str">
        <f>LEFT(Table18[[#This Row],[Pheno]],4)</f>
        <v>HTWV</v>
      </c>
      <c r="AD212" s="3" t="str">
        <f>LEFT(Table18[[#This Row],[Barcode]],7)</f>
        <v>HTWV003</v>
      </c>
      <c r="AE212" s="3" t="s">
        <v>468</v>
      </c>
      <c r="AF212" s="17">
        <v>45</v>
      </c>
      <c r="AH212" s="18">
        <v>2642</v>
      </c>
    </row>
    <row r="213" spans="27:34" hidden="1" x14ac:dyDescent="0.35">
      <c r="AA213" s="10" t="str">
        <f>LEFT(Table18[[#This Row],[Location]],4)</f>
        <v>C1-5</v>
      </c>
      <c r="AB213" s="10" t="s">
        <v>81</v>
      </c>
      <c r="AC213" s="10" t="str">
        <f>LEFT(Table18[[#This Row],[Pheno]],4)</f>
        <v>.</v>
      </c>
      <c r="AD213" s="3" t="str">
        <f>LEFT(Table18[[#This Row],[Barcode]],7)</f>
        <v>.</v>
      </c>
      <c r="AE213" s="3" t="s">
        <v>413</v>
      </c>
      <c r="AF213" s="91"/>
      <c r="AH213" s="18">
        <v>2642</v>
      </c>
    </row>
    <row r="214" spans="27:34" hidden="1" x14ac:dyDescent="0.35">
      <c r="AA214" s="10" t="str">
        <f>LEFT(Table18[[#This Row],[Location]],4)</f>
        <v>C1-5</v>
      </c>
      <c r="AB214" s="10" t="s">
        <v>82</v>
      </c>
      <c r="AC214" s="10" t="str">
        <f>LEFT(Table18[[#This Row],[Pheno]],4)</f>
        <v>.</v>
      </c>
      <c r="AD214" s="3" t="str">
        <f>LEFT(Table18[[#This Row],[Barcode]],7)</f>
        <v>.</v>
      </c>
      <c r="AE214" s="3" t="s">
        <v>413</v>
      </c>
      <c r="AF214" s="91"/>
      <c r="AH214" s="18">
        <v>2642</v>
      </c>
    </row>
    <row r="215" spans="27:34" hidden="1" x14ac:dyDescent="0.35">
      <c r="AA215" s="10" t="str">
        <f>LEFT(Table18[[#This Row],[Location]],4)</f>
        <v>C1-5</v>
      </c>
      <c r="AB215" s="10" t="s">
        <v>350</v>
      </c>
      <c r="AC215" s="10" t="str">
        <f>LEFT(Table18[[#This Row],[Pheno]],4)</f>
        <v>.</v>
      </c>
      <c r="AD215" s="25" t="str">
        <f>LEFT(Table18[[#This Row],[Barcode]],7)</f>
        <v>.</v>
      </c>
      <c r="AE215" s="3" t="s">
        <v>413</v>
      </c>
      <c r="AF215" s="91"/>
      <c r="AH215" s="18">
        <v>2642</v>
      </c>
    </row>
    <row r="216" spans="27:34" hidden="1" x14ac:dyDescent="0.35">
      <c r="AA216" s="10" t="str">
        <f>LEFT(Table18[[#This Row],[Location]],4)</f>
        <v>C1-6</v>
      </c>
      <c r="AB216" s="10" t="s">
        <v>83</v>
      </c>
      <c r="AC216" s="10" t="str">
        <f>LEFT(Table18[[#This Row],[Pheno]],4)</f>
        <v>ISLA</v>
      </c>
      <c r="AD216" s="3" t="str">
        <f>LEFT(Table18[[#This Row],[Barcode]],7)</f>
        <v>ISLA010</v>
      </c>
      <c r="AE216" s="3" t="s">
        <v>1654</v>
      </c>
      <c r="AF216" s="91">
        <v>49</v>
      </c>
      <c r="AH216" s="18">
        <v>2621</v>
      </c>
    </row>
    <row r="217" spans="27:34" hidden="1" x14ac:dyDescent="0.35">
      <c r="AA217" s="10" t="str">
        <f>LEFT(Table18[[#This Row],[Location]],4)</f>
        <v>C1-6</v>
      </c>
      <c r="AB217" s="10" t="s">
        <v>84</v>
      </c>
      <c r="AC217" s="10" t="str">
        <f>LEFT(Table18[[#This Row],[Pheno]],4)</f>
        <v>.</v>
      </c>
      <c r="AD217" s="3" t="str">
        <f>LEFT(Table18[[#This Row],[Barcode]],7)</f>
        <v>.</v>
      </c>
      <c r="AE217" s="3" t="s">
        <v>413</v>
      </c>
      <c r="AF217" s="91"/>
      <c r="AH217" s="18">
        <v>2621</v>
      </c>
    </row>
    <row r="218" spans="27:34" hidden="1" x14ac:dyDescent="0.35">
      <c r="AA218" s="10" t="str">
        <f>LEFT(Table18[[#This Row],[Location]],4)</f>
        <v>C1-6</v>
      </c>
      <c r="AB218" s="10" t="s">
        <v>85</v>
      </c>
      <c r="AC218" s="10" t="str">
        <f>LEFT(Table18[[#This Row],[Pheno]],4)</f>
        <v>.</v>
      </c>
      <c r="AD218" s="3" t="str">
        <f>LEFT(Table18[[#This Row],[Barcode]],7)</f>
        <v>.</v>
      </c>
      <c r="AE218" s="3" t="s">
        <v>413</v>
      </c>
      <c r="AF218" s="91"/>
      <c r="AH218" s="18">
        <v>2621</v>
      </c>
    </row>
    <row r="219" spans="27:34" hidden="1" x14ac:dyDescent="0.35">
      <c r="AA219" s="10" t="str">
        <f>LEFT(Table18[[#This Row],[Location]],4)</f>
        <v>C1-6</v>
      </c>
      <c r="AB219" s="10" t="s">
        <v>347</v>
      </c>
      <c r="AC219" s="10" t="str">
        <f>LEFT(Table18[[#This Row],[Pheno]],4)</f>
        <v>.</v>
      </c>
      <c r="AD219" s="25" t="str">
        <f>LEFT(Table18[[#This Row],[Barcode]],7)</f>
        <v>.</v>
      </c>
      <c r="AE219" s="3" t="s">
        <v>413</v>
      </c>
      <c r="AF219" s="91"/>
      <c r="AH219" s="18">
        <v>2621</v>
      </c>
    </row>
    <row r="220" spans="27:34" hidden="1" x14ac:dyDescent="0.35">
      <c r="AA220" s="10" t="str">
        <f>LEFT(Table18[[#This Row],[Location]],4)</f>
        <v>C1-7</v>
      </c>
      <c r="AB220" s="10" t="s">
        <v>86</v>
      </c>
      <c r="AC220" s="10" t="str">
        <f>LEFT(Table18[[#This Row],[Pheno]],4)</f>
        <v>POLO</v>
      </c>
      <c r="AD220" s="3" t="str">
        <f>LEFT(Table18[[#This Row],[Barcode]],7)</f>
        <v>POLO046</v>
      </c>
      <c r="AE220" s="3" t="s">
        <v>868</v>
      </c>
      <c r="AF220" s="91">
        <v>44</v>
      </c>
      <c r="AH220" s="18">
        <v>2689</v>
      </c>
    </row>
    <row r="221" spans="27:34" hidden="1" x14ac:dyDescent="0.35">
      <c r="AA221" s="10" t="str">
        <f>LEFT(Table18[[#This Row],[Location]],4)</f>
        <v>C1-7</v>
      </c>
      <c r="AB221" s="10" t="s">
        <v>87</v>
      </c>
      <c r="AC221" s="10" t="str">
        <f>LEFT(Table18[[#This Row],[Pheno]],4)</f>
        <v>.</v>
      </c>
      <c r="AD221" s="3" t="str">
        <f>LEFT(Table18[[#This Row],[Barcode]],7)</f>
        <v>.</v>
      </c>
      <c r="AE221" s="3" t="s">
        <v>413</v>
      </c>
      <c r="AF221" s="91"/>
      <c r="AH221" s="18">
        <v>2689</v>
      </c>
    </row>
    <row r="222" spans="27:34" hidden="1" x14ac:dyDescent="0.35">
      <c r="AA222" s="10" t="str">
        <f>LEFT(Table18[[#This Row],[Location]],4)</f>
        <v>C1-7</v>
      </c>
      <c r="AB222" s="10" t="s">
        <v>88</v>
      </c>
      <c r="AC222" s="10" t="str">
        <f>LEFT(Table18[[#This Row],[Pheno]],4)</f>
        <v>.</v>
      </c>
      <c r="AD222" s="3" t="str">
        <f>LEFT(Table18[[#This Row],[Barcode]],7)</f>
        <v>.</v>
      </c>
      <c r="AE222" s="3" t="s">
        <v>413</v>
      </c>
      <c r="AF222" s="91"/>
      <c r="AH222" s="18">
        <v>2689</v>
      </c>
    </row>
    <row r="223" spans="27:34" hidden="1" x14ac:dyDescent="0.35">
      <c r="AA223" s="10" t="str">
        <f>LEFT(Table18[[#This Row],[Location]],4)</f>
        <v>C1-7</v>
      </c>
      <c r="AB223" s="10" t="s">
        <v>344</v>
      </c>
      <c r="AC223" s="10" t="str">
        <f>LEFT(Table18[[#This Row],[Pheno]],4)</f>
        <v>.</v>
      </c>
      <c r="AD223" s="25" t="str">
        <f>LEFT(Table18[[#This Row],[Barcode]],7)</f>
        <v>.</v>
      </c>
      <c r="AE223" s="3" t="s">
        <v>413</v>
      </c>
      <c r="AF223" s="91"/>
      <c r="AH223" s="18">
        <v>2689</v>
      </c>
    </row>
    <row r="224" spans="27:34" hidden="1" x14ac:dyDescent="0.35">
      <c r="AA224" s="10" t="str">
        <f>LEFT(Table18[[#This Row],[Location]],4)</f>
        <v>C2-1</v>
      </c>
      <c r="AB224" s="10" t="s">
        <v>89</v>
      </c>
      <c r="AC224" s="10" t="str">
        <f>LEFT(Table18[[#This Row],[Pheno]],4)</f>
        <v>.</v>
      </c>
      <c r="AD224" s="3" t="str">
        <f>LEFT(Table18[[#This Row],[Barcode]],7)</f>
        <v>.</v>
      </c>
      <c r="AE224" s="3" t="s">
        <v>413</v>
      </c>
      <c r="AF224" s="91"/>
      <c r="AH224" s="18"/>
    </row>
    <row r="225" spans="27:34" hidden="1" x14ac:dyDescent="0.35">
      <c r="AA225" s="10" t="str">
        <f>LEFT(Table18[[#This Row],[Location]],4)</f>
        <v>C2-1</v>
      </c>
      <c r="AB225" s="10" t="s">
        <v>90</v>
      </c>
      <c r="AC225" s="10" t="str">
        <f>LEFT(Table18[[#This Row],[Pheno]],4)</f>
        <v>.</v>
      </c>
      <c r="AD225" s="3" t="str">
        <f>LEFT(Table18[[#This Row],[Barcode]],7)</f>
        <v>.</v>
      </c>
      <c r="AE225" s="3" t="s">
        <v>413</v>
      </c>
      <c r="AF225" s="91"/>
      <c r="AH225" s="18"/>
    </row>
    <row r="226" spans="27:34" hidden="1" x14ac:dyDescent="0.35">
      <c r="AA226" s="10" t="str">
        <f>LEFT(Table18[[#This Row],[Location]],4)</f>
        <v>C2-1</v>
      </c>
      <c r="AB226" s="10" t="s">
        <v>91</v>
      </c>
      <c r="AC226" s="10" t="str">
        <f>LEFT(Table18[[#This Row],[Pheno]],4)</f>
        <v>.</v>
      </c>
      <c r="AD226" s="3" t="str">
        <f>LEFT(Table18[[#This Row],[Barcode]],7)</f>
        <v>.</v>
      </c>
      <c r="AE226" s="3" t="s">
        <v>413</v>
      </c>
      <c r="AF226" s="91"/>
      <c r="AH226" s="18"/>
    </row>
    <row r="227" spans="27:34" hidden="1" x14ac:dyDescent="0.35">
      <c r="AA227" s="10" t="str">
        <f>LEFT(Table18[[#This Row],[Location]],4)</f>
        <v>C2-2</v>
      </c>
      <c r="AB227" s="10" t="s">
        <v>92</v>
      </c>
      <c r="AC227" s="10" t="str">
        <f>LEFT(Table18[[#This Row],[Pheno]],4)</f>
        <v>.</v>
      </c>
      <c r="AD227" s="3" t="str">
        <f>LEFT(Table18[[#This Row],[Barcode]],7)</f>
        <v>.</v>
      </c>
      <c r="AE227" s="3" t="s">
        <v>413</v>
      </c>
      <c r="AF227" s="91"/>
      <c r="AH227" s="18"/>
    </row>
    <row r="228" spans="27:34" hidden="1" x14ac:dyDescent="0.35">
      <c r="AA228" s="10" t="str">
        <f>LEFT(Table18[[#This Row],[Location]],4)</f>
        <v>C2-2</v>
      </c>
      <c r="AB228" s="10" t="s">
        <v>93</v>
      </c>
      <c r="AC228" s="10" t="str">
        <f>LEFT(Table18[[#This Row],[Pheno]],4)</f>
        <v>.</v>
      </c>
      <c r="AD228" s="3" t="str">
        <f>LEFT(Table18[[#This Row],[Barcode]],7)</f>
        <v>.</v>
      </c>
      <c r="AE228" s="3" t="s">
        <v>413</v>
      </c>
      <c r="AF228" s="91"/>
      <c r="AH228" s="18"/>
    </row>
    <row r="229" spans="27:34" hidden="1" x14ac:dyDescent="0.35">
      <c r="AA229" s="10" t="str">
        <f>LEFT(Table18[[#This Row],[Location]],4)</f>
        <v>C2-2</v>
      </c>
      <c r="AB229" s="10" t="s">
        <v>94</v>
      </c>
      <c r="AC229" s="10" t="str">
        <f>LEFT(Table18[[#This Row],[Pheno]],4)</f>
        <v>.</v>
      </c>
      <c r="AD229" s="3" t="str">
        <f>LEFT(Table18[[#This Row],[Barcode]],7)</f>
        <v>.</v>
      </c>
      <c r="AE229" s="3" t="s">
        <v>413</v>
      </c>
      <c r="AF229" s="91"/>
      <c r="AH229" s="18"/>
    </row>
    <row r="230" spans="27:34" hidden="1" x14ac:dyDescent="0.35">
      <c r="AA230" s="10" t="str">
        <f>LEFT(Table18[[#This Row],[Location]],4)</f>
        <v>C2-2</v>
      </c>
      <c r="AB230" s="10" t="s">
        <v>380</v>
      </c>
      <c r="AC230" s="10" t="str">
        <f>LEFT(Table18[[#This Row],[Pheno]],4)</f>
        <v>.</v>
      </c>
      <c r="AD230" s="25" t="str">
        <f>LEFT(Table18[[#This Row],[Barcode]],7)</f>
        <v>.</v>
      </c>
      <c r="AE230" s="3" t="s">
        <v>413</v>
      </c>
      <c r="AF230" s="91"/>
      <c r="AH230" s="18"/>
    </row>
    <row r="231" spans="27:34" hidden="1" x14ac:dyDescent="0.35">
      <c r="AA231" s="41" t="str">
        <f>LEFT(Table18[[#This Row],[Location]],4)</f>
        <v>C2-2</v>
      </c>
      <c r="AB231" s="41" t="s">
        <v>877</v>
      </c>
      <c r="AC231" s="41" t="str">
        <f>LEFT(Table18[[#This Row],[Pheno]],4)</f>
        <v>.</v>
      </c>
      <c r="AD231" s="42" t="str">
        <f>LEFT(Table18[[#This Row],[Barcode]],7)</f>
        <v>.</v>
      </c>
      <c r="AE231" s="3" t="s">
        <v>413</v>
      </c>
      <c r="AF231" s="17"/>
      <c r="AH231" s="18"/>
    </row>
    <row r="232" spans="27:34" hidden="1" x14ac:dyDescent="0.35">
      <c r="AA232" s="10" t="str">
        <f>LEFT(Table18[[#This Row],[Location]],4)</f>
        <v>C2-3</v>
      </c>
      <c r="AB232" s="10" t="s">
        <v>95</v>
      </c>
      <c r="AC232" s="10" t="str">
        <f>LEFT(Table18[[#This Row],[Pheno]],4)</f>
        <v>.</v>
      </c>
      <c r="AD232" s="3" t="str">
        <f>LEFT(Table18[[#This Row],[Barcode]],7)</f>
        <v>.</v>
      </c>
      <c r="AE232" s="3" t="s">
        <v>413</v>
      </c>
      <c r="AF232" s="17"/>
      <c r="AH232" s="18"/>
    </row>
    <row r="233" spans="27:34" hidden="1" x14ac:dyDescent="0.35">
      <c r="AA233" s="10" t="str">
        <f>LEFT(Table18[[#This Row],[Location]],4)</f>
        <v>C2-3</v>
      </c>
      <c r="AB233" s="10" t="s">
        <v>96</v>
      </c>
      <c r="AC233" s="10" t="str">
        <f>LEFT(Table18[[#This Row],[Pheno]],4)</f>
        <v>.</v>
      </c>
      <c r="AD233" s="3" t="str">
        <f>LEFT(Table18[[#This Row],[Barcode]],7)</f>
        <v>.</v>
      </c>
      <c r="AE233" s="3" t="s">
        <v>413</v>
      </c>
      <c r="AF233" s="17"/>
      <c r="AH233" s="18"/>
    </row>
    <row r="234" spans="27:34" hidden="1" x14ac:dyDescent="0.35">
      <c r="AA234" s="10" t="str">
        <f>LEFT(Table18[[#This Row],[Location]],4)</f>
        <v>C2-3</v>
      </c>
      <c r="AB234" s="10" t="s">
        <v>97</v>
      </c>
      <c r="AC234" s="10" t="str">
        <f>LEFT(Table18[[#This Row],[Pheno]],4)</f>
        <v>.</v>
      </c>
      <c r="AD234" s="3" t="str">
        <f>LEFT(Table18[[#This Row],[Barcode]],7)</f>
        <v>.</v>
      </c>
      <c r="AE234" s="3" t="s">
        <v>413</v>
      </c>
      <c r="AF234" s="91"/>
      <c r="AH234" s="18"/>
    </row>
    <row r="235" spans="27:34" hidden="1" x14ac:dyDescent="0.35">
      <c r="AA235" s="10" t="str">
        <f>LEFT(Table18[[#This Row],[Location]],4)</f>
        <v>C2-3</v>
      </c>
      <c r="AB235" s="10" t="s">
        <v>377</v>
      </c>
      <c r="AC235" s="10" t="str">
        <f>LEFT(Table18[[#This Row],[Pheno]],4)</f>
        <v>.</v>
      </c>
      <c r="AD235" s="25" t="str">
        <f>LEFT(Table18[[#This Row],[Barcode]],7)</f>
        <v>.</v>
      </c>
      <c r="AE235" s="3" t="s">
        <v>413</v>
      </c>
      <c r="AF235" s="91"/>
      <c r="AH235" s="18"/>
    </row>
    <row r="236" spans="27:34" hidden="1" x14ac:dyDescent="0.35">
      <c r="AA236" s="10" t="str">
        <f>LEFT(Table18[[#This Row],[Location]],4)</f>
        <v>C2-4</v>
      </c>
      <c r="AB236" s="10" t="s">
        <v>98</v>
      </c>
      <c r="AC236" s="10" t="str">
        <f>LEFT(Table18[[#This Row],[Pheno]],4)</f>
        <v>.</v>
      </c>
      <c r="AD236" s="3" t="str">
        <f>LEFT(Table18[[#This Row],[Barcode]],7)</f>
        <v>.</v>
      </c>
      <c r="AE236" s="3" t="s">
        <v>413</v>
      </c>
      <c r="AF236" s="17"/>
      <c r="AH236" s="18"/>
    </row>
    <row r="237" spans="27:34" hidden="1" x14ac:dyDescent="0.35">
      <c r="AA237" s="10" t="str">
        <f>LEFT(Table18[[#This Row],[Location]],4)</f>
        <v>C2-4</v>
      </c>
      <c r="AB237" s="10" t="s">
        <v>99</v>
      </c>
      <c r="AC237" s="10" t="str">
        <f>LEFT(Table18[[#This Row],[Pheno]],4)</f>
        <v>.</v>
      </c>
      <c r="AD237" s="3" t="str">
        <f>LEFT(Table18[[#This Row],[Barcode]],7)</f>
        <v>.</v>
      </c>
      <c r="AE237" s="3" t="s">
        <v>413</v>
      </c>
      <c r="AF237" s="17"/>
      <c r="AH237" s="18"/>
    </row>
    <row r="238" spans="27:34" hidden="1" x14ac:dyDescent="0.35">
      <c r="AA238" s="10" t="str">
        <f>LEFT(Table18[[#This Row],[Location]],4)</f>
        <v>C2-4</v>
      </c>
      <c r="AB238" s="10" t="s">
        <v>100</v>
      </c>
      <c r="AC238" s="10" t="str">
        <f>LEFT(Table18[[#This Row],[Pheno]],4)</f>
        <v>.</v>
      </c>
      <c r="AD238" s="3" t="str">
        <f>LEFT(Table18[[#This Row],[Barcode]],7)</f>
        <v>.</v>
      </c>
      <c r="AE238" s="3" t="s">
        <v>413</v>
      </c>
      <c r="AF238" s="17"/>
      <c r="AH238" s="18"/>
    </row>
    <row r="239" spans="27:34" hidden="1" x14ac:dyDescent="0.35">
      <c r="AA239" s="10" t="str">
        <f>LEFT(Table18[[#This Row],[Location]],4)</f>
        <v>C2-4</v>
      </c>
      <c r="AB239" s="10" t="s">
        <v>374</v>
      </c>
      <c r="AC239" s="10" t="str">
        <f>LEFT(Table18[[#This Row],[Pheno]],4)</f>
        <v>.</v>
      </c>
      <c r="AD239" s="25" t="str">
        <f>LEFT(Table18[[#This Row],[Barcode]],7)</f>
        <v>.</v>
      </c>
      <c r="AE239" s="3" t="s">
        <v>413</v>
      </c>
      <c r="AF239" s="91"/>
      <c r="AH239" s="18"/>
    </row>
    <row r="240" spans="27:34" hidden="1" x14ac:dyDescent="0.35">
      <c r="AA240" s="10" t="str">
        <f>LEFT(Table18[[#This Row],[Location]],4)</f>
        <v>C2-5</v>
      </c>
      <c r="AB240" s="10" t="s">
        <v>101</v>
      </c>
      <c r="AC240" s="10" t="str">
        <f>LEFT(Table18[[#This Row],[Pheno]],4)</f>
        <v>.</v>
      </c>
      <c r="AD240" s="3" t="str">
        <f>LEFT(Table18[[#This Row],[Barcode]],7)</f>
        <v>.</v>
      </c>
      <c r="AE240" s="3" t="s">
        <v>413</v>
      </c>
      <c r="AF240" s="16"/>
      <c r="AH240" s="18"/>
    </row>
    <row r="241" spans="27:34" hidden="1" x14ac:dyDescent="0.35">
      <c r="AA241" s="10" t="str">
        <f>LEFT(Table18[[#This Row],[Location]],4)</f>
        <v>C2-5</v>
      </c>
      <c r="AB241" s="10" t="s">
        <v>102</v>
      </c>
      <c r="AC241" s="10" t="str">
        <f>LEFT(Table18[[#This Row],[Pheno]],4)</f>
        <v>.</v>
      </c>
      <c r="AD241" s="3" t="str">
        <f>LEFT(Table18[[#This Row],[Barcode]],7)</f>
        <v>.</v>
      </c>
      <c r="AE241" s="3" t="s">
        <v>413</v>
      </c>
      <c r="AF241" s="91"/>
      <c r="AH241" s="18"/>
    </row>
    <row r="242" spans="27:34" hidden="1" x14ac:dyDescent="0.35">
      <c r="AA242" s="10" t="str">
        <f>LEFT(Table18[[#This Row],[Location]],4)</f>
        <v>C2-5</v>
      </c>
      <c r="AB242" s="10" t="s">
        <v>103</v>
      </c>
      <c r="AC242" s="10" t="str">
        <f>LEFT(Table18[[#This Row],[Pheno]],4)</f>
        <v>.</v>
      </c>
      <c r="AD242" s="3" t="str">
        <f>LEFT(Table18[[#This Row],[Barcode]],7)</f>
        <v>.</v>
      </c>
      <c r="AE242" s="3" t="s">
        <v>413</v>
      </c>
      <c r="AF242" s="91"/>
      <c r="AH242" s="18"/>
    </row>
    <row r="243" spans="27:34" hidden="1" x14ac:dyDescent="0.35">
      <c r="AA243" s="10" t="str">
        <f>LEFT(Table18[[#This Row],[Location]],4)</f>
        <v>C2-5</v>
      </c>
      <c r="AB243" s="10" t="s">
        <v>371</v>
      </c>
      <c r="AC243" s="10" t="str">
        <f>LEFT(Table18[[#This Row],[Pheno]],4)</f>
        <v>.</v>
      </c>
      <c r="AD243" s="25" t="str">
        <f>LEFT(Table18[[#This Row],[Barcode]],7)</f>
        <v>.</v>
      </c>
      <c r="AE243" s="3" t="s">
        <v>413</v>
      </c>
      <c r="AF243" s="91"/>
      <c r="AH243" s="18"/>
    </row>
    <row r="244" spans="27:34" hidden="1" x14ac:dyDescent="0.35">
      <c r="AA244" s="10" t="str">
        <f>LEFT(Table18[[#This Row],[Location]],4)</f>
        <v>C2-6</v>
      </c>
      <c r="AB244" s="10" t="s">
        <v>104</v>
      </c>
      <c r="AC244" s="10" t="str">
        <f>LEFT(Table18[[#This Row],[Pheno]],4)</f>
        <v>.</v>
      </c>
      <c r="AD244" s="3" t="str">
        <f>LEFT(Table18[[#This Row],[Barcode]],7)</f>
        <v>.</v>
      </c>
      <c r="AE244" s="3" t="s">
        <v>413</v>
      </c>
      <c r="AF244" s="91"/>
      <c r="AH244" s="18"/>
    </row>
    <row r="245" spans="27:34" hidden="1" x14ac:dyDescent="0.35">
      <c r="AA245" s="10" t="str">
        <f>LEFT(Table18[[#This Row],[Location]],4)</f>
        <v>C2-6</v>
      </c>
      <c r="AB245" s="10" t="s">
        <v>105</v>
      </c>
      <c r="AC245" s="10" t="str">
        <f>LEFT(Table18[[#This Row],[Pheno]],4)</f>
        <v>.</v>
      </c>
      <c r="AD245" s="3" t="str">
        <f>LEFT(Table18[[#This Row],[Barcode]],7)</f>
        <v>.</v>
      </c>
      <c r="AE245" s="3" t="s">
        <v>413</v>
      </c>
      <c r="AF245" s="91"/>
      <c r="AH245" s="18"/>
    </row>
    <row r="246" spans="27:34" hidden="1" x14ac:dyDescent="0.35">
      <c r="AA246" s="10" t="str">
        <f>LEFT(Table18[[#This Row],[Location]],4)</f>
        <v>C2-6</v>
      </c>
      <c r="AB246" s="10" t="s">
        <v>106</v>
      </c>
      <c r="AC246" s="10" t="str">
        <f>LEFT(Table18[[#This Row],[Pheno]],4)</f>
        <v>.</v>
      </c>
      <c r="AD246" s="3" t="str">
        <f>LEFT(Table18[[#This Row],[Barcode]],7)</f>
        <v>.</v>
      </c>
      <c r="AE246" s="3" t="s">
        <v>413</v>
      </c>
      <c r="AF246" s="91"/>
      <c r="AH246" s="18"/>
    </row>
    <row r="247" spans="27:34" hidden="1" x14ac:dyDescent="0.35">
      <c r="AA247" s="10" t="str">
        <f>LEFT(Table18[[#This Row],[Location]],4)</f>
        <v>C2-6</v>
      </c>
      <c r="AB247" s="10" t="s">
        <v>368</v>
      </c>
      <c r="AC247" s="10" t="str">
        <f>LEFT(Table18[[#This Row],[Pheno]],4)</f>
        <v>.</v>
      </c>
      <c r="AD247" s="25" t="str">
        <f>LEFT(Table18[[#This Row],[Barcode]],7)</f>
        <v>.</v>
      </c>
      <c r="AE247" s="3" t="s">
        <v>413</v>
      </c>
      <c r="AF247" s="91"/>
      <c r="AH247" s="18"/>
    </row>
    <row r="248" spans="27:34" hidden="1" x14ac:dyDescent="0.35">
      <c r="AA248" s="10" t="str">
        <f>LEFT(Table18[[#This Row],[Location]],4)</f>
        <v>C2-7</v>
      </c>
      <c r="AB248" s="10" t="s">
        <v>107</v>
      </c>
      <c r="AC248" s="10" t="str">
        <f>LEFT(Table18[[#This Row],[Pheno]],4)</f>
        <v>.</v>
      </c>
      <c r="AD248" s="3" t="str">
        <f>LEFT(Table18[[#This Row],[Barcode]],7)</f>
        <v>.</v>
      </c>
      <c r="AE248" s="3" t="s">
        <v>413</v>
      </c>
      <c r="AF248" s="91"/>
      <c r="AH248" s="18"/>
    </row>
    <row r="249" spans="27:34" hidden="1" x14ac:dyDescent="0.35">
      <c r="AA249" s="10" t="str">
        <f>LEFT(Table18[[#This Row],[Location]],4)</f>
        <v>C2-7</v>
      </c>
      <c r="AB249" s="10" t="s">
        <v>108</v>
      </c>
      <c r="AC249" s="10" t="str">
        <f>LEFT(Table18[[#This Row],[Pheno]],4)</f>
        <v>.</v>
      </c>
      <c r="AD249" s="3" t="str">
        <f>LEFT(Table18[[#This Row],[Barcode]],7)</f>
        <v>.</v>
      </c>
      <c r="AE249" s="3" t="s">
        <v>413</v>
      </c>
      <c r="AF249" s="17"/>
      <c r="AH249" s="18"/>
    </row>
    <row r="250" spans="27:34" hidden="1" x14ac:dyDescent="0.35">
      <c r="AA250" s="10" t="str">
        <f>LEFT(Table18[[#This Row],[Location]],4)</f>
        <v>C2-7</v>
      </c>
      <c r="AB250" s="10" t="s">
        <v>109</v>
      </c>
      <c r="AC250" s="10" t="str">
        <f>LEFT(Table18[[#This Row],[Pheno]],4)</f>
        <v>.</v>
      </c>
      <c r="AD250" s="3" t="str">
        <f>LEFT(Table18[[#This Row],[Barcode]],7)</f>
        <v>.</v>
      </c>
      <c r="AE250" s="3" t="s">
        <v>413</v>
      </c>
      <c r="AF250" s="17"/>
      <c r="AH250" s="18"/>
    </row>
    <row r="251" spans="27:34" hidden="1" x14ac:dyDescent="0.35">
      <c r="AA251" s="10" t="str">
        <f>LEFT(Table18[[#This Row],[Location]],4)</f>
        <v>C2-7</v>
      </c>
      <c r="AB251" s="10" t="s">
        <v>365</v>
      </c>
      <c r="AC251" s="10" t="str">
        <f>LEFT(Table18[[#This Row],[Pheno]],4)</f>
        <v>.</v>
      </c>
      <c r="AD251" s="25" t="str">
        <f>LEFT(Table18[[#This Row],[Barcode]],7)</f>
        <v>.</v>
      </c>
      <c r="AE251" s="3" t="s">
        <v>413</v>
      </c>
      <c r="AF251" s="91"/>
      <c r="AH251" s="18"/>
    </row>
    <row r="252" spans="27:34" hidden="1" x14ac:dyDescent="0.35">
      <c r="AA252" s="10" t="str">
        <f>LEFT(Table18[[#This Row],[Location]],4)</f>
        <v>C3-1</v>
      </c>
      <c r="AB252" s="10" t="s">
        <v>110</v>
      </c>
      <c r="AC252" s="10" t="str">
        <f>LEFT(Table18[[#This Row],[Pheno]],4)</f>
        <v>JK99</v>
      </c>
      <c r="AD252" s="3" t="str">
        <f>LEFT(Table18[[#This Row],[Barcode]],7)</f>
        <v>JK99064</v>
      </c>
      <c r="AE252" s="3" t="s">
        <v>536</v>
      </c>
      <c r="AF252" s="91">
        <v>53</v>
      </c>
      <c r="AH252" s="18">
        <v>2623</v>
      </c>
    </row>
    <row r="253" spans="27:34" hidden="1" x14ac:dyDescent="0.35">
      <c r="AA253" s="10" t="str">
        <f>LEFT(Table18[[#This Row],[Location]],4)</f>
        <v>C3-1</v>
      </c>
      <c r="AB253" s="10" t="s">
        <v>111</v>
      </c>
      <c r="AC253" s="10" t="str">
        <f>LEFT(Table18[[#This Row],[Pheno]],4)</f>
        <v>.</v>
      </c>
      <c r="AD253" s="3" t="str">
        <f>LEFT(Table18[[#This Row],[Barcode]],7)</f>
        <v>.</v>
      </c>
      <c r="AE253" s="3" t="s">
        <v>413</v>
      </c>
      <c r="AF253" s="91"/>
      <c r="AH253" s="18">
        <v>2623</v>
      </c>
    </row>
    <row r="254" spans="27:34" hidden="1" x14ac:dyDescent="0.35">
      <c r="AA254" s="10" t="str">
        <f>LEFT(Table18[[#This Row],[Location]],4)</f>
        <v>C3-1</v>
      </c>
      <c r="AB254" s="10" t="s">
        <v>112</v>
      </c>
      <c r="AC254" s="10" t="str">
        <f>LEFT(Table18[[#This Row],[Pheno]],4)</f>
        <v>.</v>
      </c>
      <c r="AD254" s="3" t="str">
        <f>LEFT(Table18[[#This Row],[Barcode]],7)</f>
        <v>.</v>
      </c>
      <c r="AE254" s="3" t="s">
        <v>413</v>
      </c>
      <c r="AF254" s="91"/>
      <c r="AH254" s="18">
        <v>2623</v>
      </c>
    </row>
    <row r="255" spans="27:34" hidden="1" x14ac:dyDescent="0.35">
      <c r="AA255" s="10" t="str">
        <f>LEFT(Table18[[#This Row],[Location]],4)</f>
        <v>C3-1</v>
      </c>
      <c r="AB255" s="10" t="s">
        <v>404</v>
      </c>
      <c r="AC255" s="10" t="str">
        <f>LEFT(Table18[[#This Row],[Pheno]],4)</f>
        <v>.</v>
      </c>
      <c r="AD255" s="25" t="str">
        <f>LEFT(Table18[[#This Row],[Barcode]],7)</f>
        <v>.</v>
      </c>
      <c r="AE255" s="3" t="s">
        <v>413</v>
      </c>
      <c r="AF255" s="91"/>
      <c r="AH255" s="18">
        <v>2623</v>
      </c>
    </row>
    <row r="256" spans="27:34" hidden="1" x14ac:dyDescent="0.35">
      <c r="AA256" s="10" t="str">
        <f>LEFT(Table18[[#This Row],[Location]],4)</f>
        <v>C3-2</v>
      </c>
      <c r="AB256" s="10" t="s">
        <v>113</v>
      </c>
      <c r="AC256" s="10" t="str">
        <f>LEFT(Table18[[#This Row],[Pheno]],4)</f>
        <v>STRC</v>
      </c>
      <c r="AD256" s="3" t="str">
        <f>LEFT(Table18[[#This Row],[Barcode]],7)</f>
        <v>STRC018</v>
      </c>
      <c r="AE256" s="3" t="s">
        <v>1442</v>
      </c>
      <c r="AF256" s="91">
        <v>23</v>
      </c>
      <c r="AH256" s="18">
        <v>2697</v>
      </c>
    </row>
    <row r="257" spans="27:34" hidden="1" x14ac:dyDescent="0.35">
      <c r="AA257" s="10" t="str">
        <f>LEFT(Table18[[#This Row],[Location]],4)</f>
        <v>C3-2</v>
      </c>
      <c r="AB257" s="10" t="s">
        <v>114</v>
      </c>
      <c r="AC257" s="10" t="str">
        <f>LEFT(Table18[[#This Row],[Pheno]],4)</f>
        <v>KING</v>
      </c>
      <c r="AD257" s="3" t="str">
        <f>LEFT(Table18[[#This Row],[Barcode]],7)</f>
        <v>KING002</v>
      </c>
      <c r="AE257" s="3" t="s">
        <v>865</v>
      </c>
      <c r="AF257" s="17">
        <v>26</v>
      </c>
      <c r="AH257" s="18">
        <v>2697</v>
      </c>
    </row>
    <row r="258" spans="27:34" hidden="1" x14ac:dyDescent="0.35">
      <c r="AA258" s="10" t="str">
        <f>LEFT(Table18[[#This Row],[Location]],4)</f>
        <v>C3-2</v>
      </c>
      <c r="AB258" s="10" t="s">
        <v>115</v>
      </c>
      <c r="AC258" s="10" t="str">
        <f>LEFT(Table18[[#This Row],[Pheno]],4)</f>
        <v>.</v>
      </c>
      <c r="AD258" s="3" t="str">
        <f>LEFT(Table18[[#This Row],[Barcode]],7)</f>
        <v>.</v>
      </c>
      <c r="AE258" s="3" t="s">
        <v>413</v>
      </c>
      <c r="AF258" s="91"/>
      <c r="AH258" s="18">
        <v>2697</v>
      </c>
    </row>
    <row r="259" spans="27:34" hidden="1" x14ac:dyDescent="0.35">
      <c r="AA259" s="10" t="str">
        <f>LEFT(Table18[[#This Row],[Location]],4)</f>
        <v>C3-2</v>
      </c>
      <c r="AB259" s="10" t="s">
        <v>401</v>
      </c>
      <c r="AC259" s="10" t="str">
        <f>LEFT(Table18[[#This Row],[Pheno]],4)</f>
        <v>.</v>
      </c>
      <c r="AD259" s="25" t="str">
        <f>LEFT(Table18[[#This Row],[Barcode]],7)</f>
        <v>.</v>
      </c>
      <c r="AE259" s="43" t="s">
        <v>413</v>
      </c>
      <c r="AF259" s="91"/>
      <c r="AH259" s="18">
        <v>2697</v>
      </c>
    </row>
    <row r="260" spans="27:34" hidden="1" x14ac:dyDescent="0.35">
      <c r="AA260" s="10" t="str">
        <f>LEFT(Table18[[#This Row],[Location]],4)</f>
        <v>C3-3</v>
      </c>
      <c r="AB260" s="10" t="s">
        <v>116</v>
      </c>
      <c r="AC260" s="10" t="str">
        <f>LEFT(Table18[[#This Row],[Pheno]],4)</f>
        <v>ISLA</v>
      </c>
      <c r="AD260" s="25" t="str">
        <f>LEFT(Table18[[#This Row],[Barcode]],7)</f>
        <v>ISLA010</v>
      </c>
      <c r="AE260" s="3" t="s">
        <v>867</v>
      </c>
      <c r="AF260" s="17">
        <v>22</v>
      </c>
      <c r="AH260" s="18">
        <v>2663</v>
      </c>
    </row>
    <row r="261" spans="27:34" hidden="1" x14ac:dyDescent="0.35">
      <c r="AA261" s="10" t="str">
        <f>LEFT(Table18[[#This Row],[Location]],4)</f>
        <v>C3-3</v>
      </c>
      <c r="AB261" s="10" t="s">
        <v>117</v>
      </c>
      <c r="AC261" s="10" t="str">
        <f>LEFT(Table18[[#This Row],[Pheno]],4)</f>
        <v>ISLA</v>
      </c>
      <c r="AD261" s="25" t="str">
        <f>LEFT(Table18[[#This Row],[Barcode]],7)</f>
        <v>ISLA010</v>
      </c>
      <c r="AE261" s="3" t="s">
        <v>866</v>
      </c>
      <c r="AF261" s="91">
        <v>27</v>
      </c>
      <c r="AH261" s="18">
        <v>2663</v>
      </c>
    </row>
    <row r="262" spans="27:34" hidden="1" x14ac:dyDescent="0.35">
      <c r="AA262" s="10" t="str">
        <f>LEFT(Table18[[#This Row],[Location]],4)</f>
        <v>C3-3</v>
      </c>
      <c r="AB262" s="10" t="s">
        <v>118</v>
      </c>
      <c r="AC262" s="10" t="str">
        <f>LEFT(Table18[[#This Row],[Pheno]],4)</f>
        <v>.</v>
      </c>
      <c r="AD262" s="25" t="str">
        <f>LEFT(Table18[[#This Row],[Barcode]],7)</f>
        <v>.</v>
      </c>
      <c r="AE262" s="3" t="s">
        <v>413</v>
      </c>
      <c r="AF262" s="91"/>
      <c r="AH262" s="18">
        <v>2663</v>
      </c>
    </row>
    <row r="263" spans="27:34" hidden="1" x14ac:dyDescent="0.35">
      <c r="AA263" s="10" t="str">
        <f>LEFT(Table18[[#This Row],[Location]],4)</f>
        <v>C3-3</v>
      </c>
      <c r="AB263" s="10" t="s">
        <v>398</v>
      </c>
      <c r="AC263" s="10" t="str">
        <f>LEFT(Table18[[#This Row],[Pheno]],4)</f>
        <v>.</v>
      </c>
      <c r="AD263" s="25" t="str">
        <f>LEFT(Table18[[#This Row],[Barcode]],7)</f>
        <v>.</v>
      </c>
      <c r="AE263" s="3" t="s">
        <v>413</v>
      </c>
      <c r="AF263" s="91"/>
      <c r="AH263" s="18">
        <v>2663</v>
      </c>
    </row>
    <row r="264" spans="27:34" hidden="1" x14ac:dyDescent="0.35">
      <c r="AA264" s="10" t="str">
        <f>LEFT(Table18[[#This Row],[Location]],4)</f>
        <v>C3-4</v>
      </c>
      <c r="AB264" s="10" t="s">
        <v>119</v>
      </c>
      <c r="AC264" s="10" t="str">
        <f>LEFT(Table18[[#This Row],[Pheno]],4)</f>
        <v>ISLA</v>
      </c>
      <c r="AD264" s="3" t="str">
        <f>LEFT(Table18[[#This Row],[Barcode]],7)</f>
        <v>ISLA010</v>
      </c>
      <c r="AE264" s="3" t="s">
        <v>889</v>
      </c>
      <c r="AF264" s="17">
        <v>36</v>
      </c>
      <c r="AH264" s="18">
        <v>2687</v>
      </c>
    </row>
    <row r="265" spans="27:34" hidden="1" x14ac:dyDescent="0.35">
      <c r="AA265" s="10" t="str">
        <f>LEFT(Table18[[#This Row],[Location]],4)</f>
        <v>C3-4</v>
      </c>
      <c r="AB265" s="10" t="s">
        <v>120</v>
      </c>
      <c r="AC265" s="10" t="str">
        <f>LEFT(Table18[[#This Row],[Pheno]],4)</f>
        <v>ISLA</v>
      </c>
      <c r="AD265" s="3" t="str">
        <f>LEFT(Table18[[#This Row],[Barcode]],7)</f>
        <v>ISLA010</v>
      </c>
      <c r="AE265" s="3" t="s">
        <v>866</v>
      </c>
      <c r="AF265" s="91">
        <v>12</v>
      </c>
      <c r="AH265" s="18">
        <v>2687</v>
      </c>
    </row>
    <row r="266" spans="27:34" hidden="1" x14ac:dyDescent="0.35">
      <c r="AA266" s="10" t="str">
        <f>LEFT(Table18[[#This Row],[Location]],4)</f>
        <v>C3-4</v>
      </c>
      <c r="AB266" s="10" t="s">
        <v>121</v>
      </c>
      <c r="AC266" s="10" t="str">
        <f>LEFT(Table18[[#This Row],[Pheno]],4)</f>
        <v>.</v>
      </c>
      <c r="AD266" s="3" t="str">
        <f>LEFT(Table18[[#This Row],[Barcode]],7)</f>
        <v>.</v>
      </c>
      <c r="AE266" s="3" t="s">
        <v>413</v>
      </c>
      <c r="AF266" s="91"/>
      <c r="AH266" s="18">
        <v>2687</v>
      </c>
    </row>
    <row r="267" spans="27:34" hidden="1" x14ac:dyDescent="0.35">
      <c r="AA267" s="10" t="str">
        <f>LEFT(Table18[[#This Row],[Location]],4)</f>
        <v>C3-4</v>
      </c>
      <c r="AB267" s="10" t="s">
        <v>395</v>
      </c>
      <c r="AC267" s="10" t="str">
        <f>LEFT(Table18[[#This Row],[Pheno]],4)</f>
        <v>.</v>
      </c>
      <c r="AD267" s="25" t="str">
        <f>LEFT(Table18[[#This Row],[Barcode]],7)</f>
        <v>.</v>
      </c>
      <c r="AE267" s="3" t="s">
        <v>413</v>
      </c>
      <c r="AF267" s="91"/>
      <c r="AH267" s="18">
        <v>2687</v>
      </c>
    </row>
    <row r="268" spans="27:34" hidden="1" x14ac:dyDescent="0.35">
      <c r="AA268" s="10" t="str">
        <f>LEFT(Table18[[#This Row],[Location]],4)</f>
        <v>C3-5</v>
      </c>
      <c r="AB268" s="10" t="s">
        <v>122</v>
      </c>
      <c r="AC268" s="10" t="str">
        <f>LEFT(Table18[[#This Row],[Pheno]],4)</f>
        <v>RBOG</v>
      </c>
      <c r="AD268" s="3" t="str">
        <f>LEFT(Table18[[#This Row],[Barcode]],7)</f>
        <v>RBOG002</v>
      </c>
      <c r="AE268" s="3" t="s">
        <v>437</v>
      </c>
      <c r="AF268" s="91">
        <v>18</v>
      </c>
      <c r="AH268" s="18">
        <v>2670</v>
      </c>
    </row>
    <row r="269" spans="27:34" hidden="1" x14ac:dyDescent="0.35">
      <c r="AA269" s="10" t="str">
        <f>LEFT(Table18[[#This Row],[Location]],4)</f>
        <v>C3-5</v>
      </c>
      <c r="AB269" s="10" t="s">
        <v>123</v>
      </c>
      <c r="AC269" s="10" t="str">
        <f>LEFT(Table18[[#This Row],[Pheno]],4)</f>
        <v>RBOG</v>
      </c>
      <c r="AD269" s="3" t="str">
        <f>LEFT(Table18[[#This Row],[Barcode]],7)</f>
        <v>RBOG002</v>
      </c>
      <c r="AE269" s="3" t="s">
        <v>414</v>
      </c>
      <c r="AF269" s="91">
        <v>31</v>
      </c>
      <c r="AH269" s="18">
        <v>2670</v>
      </c>
    </row>
    <row r="270" spans="27:34" hidden="1" x14ac:dyDescent="0.35">
      <c r="AA270" s="10" t="str">
        <f>LEFT(Table18[[#This Row],[Location]],4)</f>
        <v>C3-5</v>
      </c>
      <c r="AB270" s="10" t="s">
        <v>124</v>
      </c>
      <c r="AC270" s="10" t="str">
        <f>LEFT(Table18[[#This Row],[Pheno]],4)</f>
        <v>.</v>
      </c>
      <c r="AD270" s="3" t="str">
        <f>LEFT(Table18[[#This Row],[Barcode]],7)</f>
        <v>.</v>
      </c>
      <c r="AE270" s="3" t="s">
        <v>413</v>
      </c>
      <c r="AF270" s="91"/>
      <c r="AH270" s="18">
        <v>2670</v>
      </c>
    </row>
    <row r="271" spans="27:34" hidden="1" x14ac:dyDescent="0.35">
      <c r="AA271" s="10" t="str">
        <f>LEFT(Table18[[#This Row],[Location]],4)</f>
        <v>C3-5</v>
      </c>
      <c r="AB271" s="10" t="s">
        <v>392</v>
      </c>
      <c r="AC271" s="10" t="str">
        <f>LEFT(Table18[[#This Row],[Pheno]],4)</f>
        <v>.</v>
      </c>
      <c r="AD271" s="25" t="str">
        <f>LEFT(Table18[[#This Row],[Barcode]],7)</f>
        <v>.</v>
      </c>
      <c r="AE271" s="3" t="s">
        <v>413</v>
      </c>
      <c r="AF271" s="91"/>
      <c r="AH271" s="18">
        <v>2670</v>
      </c>
    </row>
    <row r="272" spans="27:34" hidden="1" x14ac:dyDescent="0.35">
      <c r="AA272" s="10" t="str">
        <f>LEFT(Table18[[#This Row],[Location]],4)</f>
        <v>C3-6</v>
      </c>
      <c r="AB272" s="10" t="s">
        <v>125</v>
      </c>
      <c r="AC272" s="10" t="str">
        <f>LEFT(Table18[[#This Row],[Pheno]],4)</f>
        <v>RBOG</v>
      </c>
      <c r="AD272" s="25" t="str">
        <f>LEFT(Table18[[#This Row],[Barcode]],7)</f>
        <v>RBOG002</v>
      </c>
      <c r="AE272" s="3" t="s">
        <v>437</v>
      </c>
      <c r="AF272" s="91">
        <v>16</v>
      </c>
      <c r="AH272" s="18">
        <v>2615</v>
      </c>
    </row>
    <row r="273" spans="27:34" hidden="1" x14ac:dyDescent="0.35">
      <c r="AA273" s="10" t="str">
        <f>LEFT(Table18[[#This Row],[Location]],4)</f>
        <v>C3-6</v>
      </c>
      <c r="AB273" s="10" t="s">
        <v>126</v>
      </c>
      <c r="AC273" s="10" t="str">
        <f>LEFT(Table18[[#This Row],[Pheno]],4)</f>
        <v>RBOG</v>
      </c>
      <c r="AD273" s="25" t="str">
        <f>LEFT(Table18[[#This Row],[Barcode]],7)</f>
        <v>RBOG002</v>
      </c>
      <c r="AE273" s="3" t="s">
        <v>415</v>
      </c>
      <c r="AF273" s="91">
        <v>32</v>
      </c>
      <c r="AH273" s="18">
        <v>2615</v>
      </c>
    </row>
    <row r="274" spans="27:34" hidden="1" x14ac:dyDescent="0.35">
      <c r="AA274" s="10" t="str">
        <f>LEFT(Table18[[#This Row],[Location]],4)</f>
        <v>C3-6</v>
      </c>
      <c r="AB274" s="10" t="s">
        <v>127</v>
      </c>
      <c r="AC274" s="10" t="str">
        <f>LEFT(Table18[[#This Row],[Pheno]],4)</f>
        <v>.</v>
      </c>
      <c r="AD274" s="25" t="str">
        <f>LEFT(Table18[[#This Row],[Barcode]],7)</f>
        <v>.</v>
      </c>
      <c r="AE274" s="3" t="s">
        <v>413</v>
      </c>
      <c r="AF274" s="91"/>
      <c r="AH274" s="18">
        <v>2615</v>
      </c>
    </row>
    <row r="275" spans="27:34" hidden="1" x14ac:dyDescent="0.35">
      <c r="AA275" s="10" t="str">
        <f>LEFT(Table18[[#This Row],[Location]],4)</f>
        <v>C3-6</v>
      </c>
      <c r="AB275" s="10" t="s">
        <v>389</v>
      </c>
      <c r="AC275" s="10" t="str">
        <f>LEFT(Table18[[#This Row],[Pheno]],4)</f>
        <v>.</v>
      </c>
      <c r="AD275" s="25" t="str">
        <f>LEFT(Table18[[#This Row],[Barcode]],7)</f>
        <v>.</v>
      </c>
      <c r="AE275" s="3" t="s">
        <v>413</v>
      </c>
      <c r="AF275" s="91"/>
      <c r="AH275" s="18">
        <v>2615</v>
      </c>
    </row>
    <row r="276" spans="27:34" hidden="1" x14ac:dyDescent="0.35">
      <c r="AA276" s="10" t="str">
        <f>LEFT(Table18[[#This Row],[Location]],4)</f>
        <v>C3-7</v>
      </c>
      <c r="AB276" s="10" t="s">
        <v>128</v>
      </c>
      <c r="AC276" s="10" t="str">
        <f>LEFT(Table18[[#This Row],[Pheno]],4)</f>
        <v>DD22</v>
      </c>
      <c r="AD276" s="25" t="str">
        <f>LEFT(Table18[[#This Row],[Barcode]],7)</f>
        <v>DD22016</v>
      </c>
      <c r="AE276" s="3" t="s">
        <v>1638</v>
      </c>
      <c r="AF276" s="91">
        <v>4</v>
      </c>
      <c r="AH276" s="18">
        <v>2648</v>
      </c>
    </row>
    <row r="277" spans="27:34" hidden="1" x14ac:dyDescent="0.35">
      <c r="AA277" s="10" t="str">
        <f>LEFT(Table18[[#This Row],[Location]],4)</f>
        <v>C3-7</v>
      </c>
      <c r="AB277" s="10" t="s">
        <v>129</v>
      </c>
      <c r="AC277" s="10" t="str">
        <f>LEFT(Table18[[#This Row],[Pheno]],4)</f>
        <v>DD22</v>
      </c>
      <c r="AD277" s="25" t="str">
        <f>LEFT(Table18[[#This Row],[Barcode]],7)</f>
        <v>DD22016</v>
      </c>
      <c r="AE277" s="3" t="s">
        <v>1655</v>
      </c>
      <c r="AF277" s="91">
        <v>45</v>
      </c>
      <c r="AH277" s="18">
        <v>2648</v>
      </c>
    </row>
    <row r="278" spans="27:34" hidden="1" x14ac:dyDescent="0.35">
      <c r="AA278" s="10" t="str">
        <f>LEFT(Table18[[#This Row],[Location]],4)</f>
        <v>C3-7</v>
      </c>
      <c r="AB278" s="10" t="s">
        <v>130</v>
      </c>
      <c r="AC278" s="10" t="str">
        <f>LEFT(Table18[[#This Row],[Pheno]],4)</f>
        <v>.</v>
      </c>
      <c r="AD278" s="25" t="str">
        <f>LEFT(Table18[[#This Row],[Barcode]],7)</f>
        <v>.</v>
      </c>
      <c r="AE278" s="3" t="s">
        <v>413</v>
      </c>
      <c r="AF278" s="91"/>
      <c r="AH278" s="18">
        <v>2648</v>
      </c>
    </row>
    <row r="279" spans="27:34" hidden="1" x14ac:dyDescent="0.35">
      <c r="AA279" s="10" t="str">
        <f>LEFT(Table18[[#This Row],[Location]],4)</f>
        <v>C3-7</v>
      </c>
      <c r="AB279" s="10" t="s">
        <v>386</v>
      </c>
      <c r="AC279" s="10" t="str">
        <f>LEFT(Table18[[#This Row],[Pheno]],4)</f>
        <v>.</v>
      </c>
      <c r="AD279" s="25" t="str">
        <f>LEFT(Table18[[#This Row],[Barcode]],7)</f>
        <v>.</v>
      </c>
      <c r="AE279" s="3" t="s">
        <v>413</v>
      </c>
      <c r="AF279" s="91"/>
      <c r="AH279" s="18">
        <v>2648</v>
      </c>
    </row>
    <row r="280" spans="27:34" hidden="1" x14ac:dyDescent="0.35">
      <c r="AA280" s="10" t="str">
        <f>LEFT(Table18[[#This Row],[Location]],4)</f>
        <v>D1-1</v>
      </c>
      <c r="AB280" s="10" t="s">
        <v>7</v>
      </c>
      <c r="AC280" s="10" t="str">
        <f>LEFT(Table18[[#This Row],[Pheno]],4)</f>
        <v>MOTH</v>
      </c>
      <c r="AD280" s="3" t="str">
        <f>LEFT(Table18[[#This Row],[Barcode]],7)</f>
        <v>MOTHERS</v>
      </c>
      <c r="AE280" s="3" t="s">
        <v>1637</v>
      </c>
      <c r="AF280" s="91"/>
      <c r="AH280" s="18"/>
    </row>
    <row r="281" spans="27:34" hidden="1" x14ac:dyDescent="0.35">
      <c r="AA281" s="10" t="str">
        <f>LEFT(Table18[[#This Row],[Location]],4)</f>
        <v>D1-1</v>
      </c>
      <c r="AB281" s="10" t="s">
        <v>6</v>
      </c>
      <c r="AC281" s="10" t="str">
        <f>LEFT(Table18[[#This Row],[Pheno]],4)</f>
        <v>MOTH</v>
      </c>
      <c r="AD281" s="3" t="str">
        <f>LEFT(Table18[[#This Row],[Barcode]],7)</f>
        <v>MOTHERS</v>
      </c>
      <c r="AE281" s="3" t="s">
        <v>1637</v>
      </c>
      <c r="AF281" s="91"/>
      <c r="AH281" s="18"/>
    </row>
    <row r="282" spans="27:34" hidden="1" x14ac:dyDescent="0.35">
      <c r="AA282" s="10" t="str">
        <f>LEFT(Table18[[#This Row],[Location]],4)</f>
        <v>D1-1</v>
      </c>
      <c r="AB282" s="10" t="s">
        <v>5</v>
      </c>
      <c r="AC282" s="10" t="str">
        <f>LEFT(Table18[[#This Row],[Pheno]],4)</f>
        <v>MOTH</v>
      </c>
      <c r="AD282" s="3" t="str">
        <f>LEFT(Table18[[#This Row],[Barcode]],7)</f>
        <v>MOTHERS</v>
      </c>
      <c r="AE282" s="3" t="s">
        <v>1637</v>
      </c>
      <c r="AF282" s="91"/>
      <c r="AH282" s="18"/>
    </row>
    <row r="283" spans="27:34" hidden="1" x14ac:dyDescent="0.35">
      <c r="AA283" s="10" t="str">
        <f>LEFT(Table18[[#This Row],[Location]],4)</f>
        <v>D1-1</v>
      </c>
      <c r="AB283" s="10" t="s">
        <v>361</v>
      </c>
      <c r="AC283" s="10" t="str">
        <f>LEFT(Table18[[#This Row],[Pheno]],4)</f>
        <v>MOTH</v>
      </c>
      <c r="AD283" s="25" t="str">
        <f>LEFT(Table18[[#This Row],[Barcode]],7)</f>
        <v>MOTHERS</v>
      </c>
      <c r="AE283" s="3" t="s">
        <v>1637</v>
      </c>
      <c r="AF283" s="91"/>
      <c r="AH283" s="18"/>
    </row>
    <row r="284" spans="27:34" hidden="1" x14ac:dyDescent="0.35">
      <c r="AA284" s="10" t="str">
        <f>LEFT(Table18[[#This Row],[Location]],4)</f>
        <v>D1-2</v>
      </c>
      <c r="AB284" s="10" t="s">
        <v>10</v>
      </c>
      <c r="AC284" s="48" t="str">
        <f>LEFT(Table18[[#This Row],[Pheno]],4)</f>
        <v>BBGM</v>
      </c>
      <c r="AD284" s="25" t="str">
        <f>LEFT(Table18[[#This Row],[Barcode]],7)</f>
        <v>BBGM004</v>
      </c>
      <c r="AE284" s="3" t="s">
        <v>479</v>
      </c>
      <c r="AF284" s="91">
        <v>47</v>
      </c>
      <c r="AH284" s="18">
        <v>2683</v>
      </c>
    </row>
    <row r="285" spans="27:34" hidden="1" x14ac:dyDescent="0.35">
      <c r="AA285" s="10" t="str">
        <f>LEFT(Table18[[#This Row],[Location]],4)</f>
        <v>D1-2</v>
      </c>
      <c r="AB285" s="10" t="s">
        <v>9</v>
      </c>
      <c r="AC285" s="48" t="str">
        <f>LEFT(Table18[[#This Row],[Pheno]],4)</f>
        <v>BBGM</v>
      </c>
      <c r="AD285" s="25" t="str">
        <f>LEFT(Table18[[#This Row],[Barcode]],7)</f>
        <v>BBGM004</v>
      </c>
      <c r="AE285" s="3" t="s">
        <v>878</v>
      </c>
      <c r="AF285" s="91">
        <v>2</v>
      </c>
      <c r="AH285" s="18">
        <v>2683</v>
      </c>
    </row>
    <row r="286" spans="27:34" hidden="1" x14ac:dyDescent="0.35">
      <c r="AA286" s="10" t="str">
        <f>LEFT(Table18[[#This Row],[Location]],4)</f>
        <v>D1-2</v>
      </c>
      <c r="AB286" s="10" t="s">
        <v>8</v>
      </c>
      <c r="AC286" s="48" t="str">
        <f>LEFT(Table18[[#This Row],[Pheno]],4)</f>
        <v>.</v>
      </c>
      <c r="AD286" s="25" t="str">
        <f>LEFT(Table18[[#This Row],[Barcode]],7)</f>
        <v>.</v>
      </c>
      <c r="AE286" s="3" t="s">
        <v>413</v>
      </c>
      <c r="AF286" s="91"/>
      <c r="AH286" s="18">
        <v>2683</v>
      </c>
    </row>
    <row r="287" spans="27:34" hidden="1" x14ac:dyDescent="0.35">
      <c r="AA287" s="10" t="str">
        <f>LEFT(Table18[[#This Row],[Location]],4)</f>
        <v>D1-2</v>
      </c>
      <c r="AB287" s="10" t="s">
        <v>358</v>
      </c>
      <c r="AC287" s="48" t="str">
        <f>LEFT(Table18[[#This Row],[Pheno]],4)</f>
        <v>.</v>
      </c>
      <c r="AD287" s="25" t="str">
        <f>LEFT(Table18[[#This Row],[Barcode]],7)</f>
        <v>.</v>
      </c>
      <c r="AE287" s="3" t="s">
        <v>413</v>
      </c>
      <c r="AF287" s="91"/>
      <c r="AH287" s="18">
        <v>2683</v>
      </c>
    </row>
    <row r="288" spans="27:34" hidden="1" x14ac:dyDescent="0.35">
      <c r="AA288" s="10" t="str">
        <f>LEFT(Table18[[#This Row],[Location]],4)</f>
        <v>D1-3</v>
      </c>
      <c r="AB288" s="10" t="s">
        <v>13</v>
      </c>
      <c r="AC288" s="48" t="str">
        <f>LEFT(Table18[[#This Row],[Pheno]],4)</f>
        <v>BBGM</v>
      </c>
      <c r="AD288" s="25" t="str">
        <f>LEFT(Table18[[#This Row],[Barcode]],7)</f>
        <v>BBGM004</v>
      </c>
      <c r="AE288" s="3" t="s">
        <v>878</v>
      </c>
      <c r="AF288" s="91">
        <v>30</v>
      </c>
      <c r="AH288" s="18">
        <v>2672</v>
      </c>
    </row>
    <row r="289" spans="27:34" hidden="1" x14ac:dyDescent="0.35">
      <c r="AA289" s="10" t="str">
        <f>LEFT(Table18[[#This Row],[Location]],4)</f>
        <v>D1-3</v>
      </c>
      <c r="AB289" s="10" t="s">
        <v>12</v>
      </c>
      <c r="AC289" s="48" t="str">
        <f>LEFT(Table18[[#This Row],[Pheno]],4)</f>
        <v>DRMC</v>
      </c>
      <c r="AD289" s="25" t="str">
        <f>LEFT(Table18[[#This Row],[Barcode]],7)</f>
        <v>DRMC004</v>
      </c>
      <c r="AE289" s="3" t="s">
        <v>872</v>
      </c>
      <c r="AF289" s="91">
        <v>11</v>
      </c>
      <c r="AH289" s="18">
        <v>2672</v>
      </c>
    </row>
    <row r="290" spans="27:34" hidden="1" x14ac:dyDescent="0.35">
      <c r="AA290" s="10" t="str">
        <f>LEFT(Table18[[#This Row],[Location]],4)</f>
        <v>D1-3</v>
      </c>
      <c r="AB290" s="10" t="s">
        <v>11</v>
      </c>
      <c r="AC290" s="48" t="str">
        <f>LEFT(Table18[[#This Row],[Pheno]],4)</f>
        <v>.</v>
      </c>
      <c r="AD290" s="25" t="str">
        <f>LEFT(Table18[[#This Row],[Barcode]],7)</f>
        <v>.</v>
      </c>
      <c r="AE290" s="3" t="s">
        <v>413</v>
      </c>
      <c r="AF290" s="91"/>
      <c r="AH290" s="18">
        <v>2672</v>
      </c>
    </row>
    <row r="291" spans="27:34" hidden="1" x14ac:dyDescent="0.35">
      <c r="AA291" s="10" t="str">
        <f>LEFT(Table18[[#This Row],[Location]],4)</f>
        <v>D1-3</v>
      </c>
      <c r="AB291" s="10" t="s">
        <v>355</v>
      </c>
      <c r="AC291" s="48" t="str">
        <f>LEFT(Table18[[#This Row],[Pheno]],4)</f>
        <v>.</v>
      </c>
      <c r="AD291" s="25" t="str">
        <f>LEFT(Table18[[#This Row],[Barcode]],7)</f>
        <v>.</v>
      </c>
      <c r="AE291" s="3" t="s">
        <v>413</v>
      </c>
      <c r="AF291" s="91"/>
      <c r="AH291" s="18">
        <v>2672</v>
      </c>
    </row>
    <row r="292" spans="27:34" hidden="1" x14ac:dyDescent="0.35">
      <c r="AA292" s="10" t="str">
        <f>LEFT(Table18[[#This Row],[Location]],4)</f>
        <v>D1-4</v>
      </c>
      <c r="AB292" s="10" t="s">
        <v>16</v>
      </c>
      <c r="AC292" s="48" t="str">
        <f>LEFT(Table18[[#This Row],[Pheno]],4)</f>
        <v>YZUP</v>
      </c>
      <c r="AD292" s="25" t="str">
        <f>LEFT(Table18[[#This Row],[Barcode]],7)</f>
        <v>YZUP003</v>
      </c>
      <c r="AE292" s="3" t="s">
        <v>424</v>
      </c>
      <c r="AF292" s="91">
        <v>49</v>
      </c>
      <c r="AH292" s="18">
        <v>2665</v>
      </c>
    </row>
    <row r="293" spans="27:34" hidden="1" x14ac:dyDescent="0.35">
      <c r="AA293" s="10" t="str">
        <f>LEFT(Table18[[#This Row],[Location]],4)</f>
        <v>D1-4</v>
      </c>
      <c r="AB293" s="10" t="s">
        <v>15</v>
      </c>
      <c r="AC293" s="48" t="str">
        <f>LEFT(Table18[[#This Row],[Pheno]],4)</f>
        <v>.</v>
      </c>
      <c r="AD293" s="25" t="str">
        <f>LEFT(Table18[[#This Row],[Barcode]],7)</f>
        <v>.</v>
      </c>
      <c r="AE293" s="3" t="s">
        <v>413</v>
      </c>
      <c r="AF293" s="91"/>
      <c r="AH293" s="18">
        <v>2665</v>
      </c>
    </row>
    <row r="294" spans="27:34" hidden="1" x14ac:dyDescent="0.35">
      <c r="AA294" s="10" t="str">
        <f>LEFT(Table18[[#This Row],[Location]],4)</f>
        <v>D1-4</v>
      </c>
      <c r="AB294" s="10" t="s">
        <v>14</v>
      </c>
      <c r="AC294" s="48" t="str">
        <f>LEFT(Table18[[#This Row],[Pheno]],4)</f>
        <v>.</v>
      </c>
      <c r="AD294" s="25" t="str">
        <f>LEFT(Table18[[#This Row],[Barcode]],7)</f>
        <v>.</v>
      </c>
      <c r="AE294" s="3" t="s">
        <v>413</v>
      </c>
      <c r="AF294" s="91"/>
      <c r="AH294" s="18">
        <v>2665</v>
      </c>
    </row>
    <row r="295" spans="27:34" hidden="1" x14ac:dyDescent="0.35">
      <c r="AA295" s="10" t="str">
        <f>LEFT(Table18[[#This Row],[Location]],4)</f>
        <v>D1-4</v>
      </c>
      <c r="AB295" s="10" t="s">
        <v>352</v>
      </c>
      <c r="AC295" s="48" t="str">
        <f>LEFT(Table18[[#This Row],[Pheno]],4)</f>
        <v>.</v>
      </c>
      <c r="AD295" s="25" t="str">
        <f>LEFT(Table18[[#This Row],[Barcode]],7)</f>
        <v>.</v>
      </c>
      <c r="AE295" s="3" t="s">
        <v>413</v>
      </c>
      <c r="AF295" s="91"/>
      <c r="AH295" s="18">
        <v>2665</v>
      </c>
    </row>
    <row r="296" spans="27:34" hidden="1" x14ac:dyDescent="0.35">
      <c r="AA296" s="10" t="str">
        <f>LEFT(Table18[[#This Row],[Location]],4)</f>
        <v>D1-5</v>
      </c>
      <c r="AB296" s="10" t="s">
        <v>19</v>
      </c>
      <c r="AC296" s="48" t="str">
        <f>LEFT(Table18[[#This Row],[Pheno]],4)</f>
        <v>YZUP</v>
      </c>
      <c r="AD296" s="25" t="str">
        <f>LEFT(Table18[[#This Row],[Barcode]],7)</f>
        <v>YZUP003</v>
      </c>
      <c r="AE296" s="3" t="s">
        <v>480</v>
      </c>
      <c r="AF296" s="91">
        <v>49</v>
      </c>
      <c r="AH296" s="18">
        <v>2604</v>
      </c>
    </row>
    <row r="297" spans="27:34" hidden="1" x14ac:dyDescent="0.35">
      <c r="AA297" s="10" t="str">
        <f>LEFT(Table18[[#This Row],[Location]],4)</f>
        <v>D1-5</v>
      </c>
      <c r="AB297" s="10" t="s">
        <v>18</v>
      </c>
      <c r="AC297" s="48" t="str">
        <f>LEFT(Table18[[#This Row],[Pheno]],4)</f>
        <v>.</v>
      </c>
      <c r="AD297" s="25" t="str">
        <f>LEFT(Table18[[#This Row],[Barcode]],7)</f>
        <v>.</v>
      </c>
      <c r="AE297" s="3" t="s">
        <v>413</v>
      </c>
      <c r="AF297" s="91"/>
      <c r="AH297" s="18">
        <v>2604</v>
      </c>
    </row>
    <row r="298" spans="27:34" hidden="1" x14ac:dyDescent="0.35">
      <c r="AA298" s="10" t="str">
        <f>LEFT(Table18[[#This Row],[Location]],4)</f>
        <v>D1-5</v>
      </c>
      <c r="AB298" s="10" t="s">
        <v>17</v>
      </c>
      <c r="AC298" s="48" t="str">
        <f>LEFT(Table18[[#This Row],[Pheno]],4)</f>
        <v>.</v>
      </c>
      <c r="AD298" s="25" t="str">
        <f>LEFT(Table18[[#This Row],[Barcode]],7)</f>
        <v>.</v>
      </c>
      <c r="AE298" s="3" t="s">
        <v>413</v>
      </c>
      <c r="AF298" s="91"/>
      <c r="AH298" s="18">
        <v>2604</v>
      </c>
    </row>
    <row r="299" spans="27:34" hidden="1" x14ac:dyDescent="0.35">
      <c r="AA299" s="10" t="str">
        <f>LEFT(Table18[[#This Row],[Location]],4)</f>
        <v>D1-5</v>
      </c>
      <c r="AB299" s="10" t="s">
        <v>349</v>
      </c>
      <c r="AC299" s="48" t="str">
        <f>LEFT(Table18[[#This Row],[Pheno]],4)</f>
        <v>.</v>
      </c>
      <c r="AD299" s="25" t="str">
        <f>LEFT(Table18[[#This Row],[Barcode]],7)</f>
        <v>.</v>
      </c>
      <c r="AE299" s="3" t="s">
        <v>413</v>
      </c>
      <c r="AF299" s="91"/>
      <c r="AH299" s="18">
        <v>2604</v>
      </c>
    </row>
    <row r="300" spans="27:34" hidden="1" x14ac:dyDescent="0.35">
      <c r="AA300" s="10" t="str">
        <f>LEFT(Table18[[#This Row],[Location]],4)</f>
        <v>D1-6</v>
      </c>
      <c r="AB300" s="10" t="s">
        <v>22</v>
      </c>
      <c r="AC300" s="48" t="str">
        <f>LEFT(Table18[[#This Row],[Pheno]],4)</f>
        <v>BHZD</v>
      </c>
      <c r="AD300" s="25" t="str">
        <f>LEFT(Table18[[#This Row],[Barcode]],7)</f>
        <v>BHZD002</v>
      </c>
      <c r="AE300" s="3" t="s">
        <v>1439</v>
      </c>
      <c r="AF300" s="91">
        <v>8</v>
      </c>
      <c r="AH300" s="18">
        <v>2607</v>
      </c>
    </row>
    <row r="301" spans="27:34" hidden="1" x14ac:dyDescent="0.35">
      <c r="AA301" s="10" t="str">
        <f>LEFT(Table18[[#This Row],[Location]],4)</f>
        <v>D1-6</v>
      </c>
      <c r="AB301" s="10" t="s">
        <v>21</v>
      </c>
      <c r="AC301" s="48" t="str">
        <f>LEFT(Table18[[#This Row],[Pheno]],4)</f>
        <v>BHZD</v>
      </c>
      <c r="AD301" s="25" t="str">
        <f>LEFT(Table18[[#This Row],[Barcode]],7)</f>
        <v>BHZD002</v>
      </c>
      <c r="AE301" s="3" t="s">
        <v>1656</v>
      </c>
      <c r="AF301" s="91">
        <v>15</v>
      </c>
      <c r="AH301" s="18">
        <v>2607</v>
      </c>
    </row>
    <row r="302" spans="27:34" hidden="1" x14ac:dyDescent="0.35">
      <c r="AA302" s="10" t="str">
        <f>LEFT(Table18[[#This Row],[Location]],4)</f>
        <v>D1-6</v>
      </c>
      <c r="AB302" s="10" t="s">
        <v>20</v>
      </c>
      <c r="AC302" s="48" t="str">
        <f>LEFT(Table18[[#This Row],[Pheno]],4)</f>
        <v>BHZD</v>
      </c>
      <c r="AD302" s="25" t="str">
        <f>LEFT(Table18[[#This Row],[Barcode]],7)</f>
        <v>BHZD002</v>
      </c>
      <c r="AE302" s="3" t="s">
        <v>1435</v>
      </c>
      <c r="AF302" s="91">
        <v>26</v>
      </c>
      <c r="AH302" s="18">
        <v>2607</v>
      </c>
    </row>
    <row r="303" spans="27:34" hidden="1" x14ac:dyDescent="0.35">
      <c r="AA303" s="10" t="str">
        <f>LEFT(Table18[[#This Row],[Location]],4)</f>
        <v>D1-6</v>
      </c>
      <c r="AB303" s="10" t="s">
        <v>346</v>
      </c>
      <c r="AC303" s="48" t="str">
        <f>LEFT(Table18[[#This Row],[Pheno]],4)</f>
        <v>.</v>
      </c>
      <c r="AD303" s="25" t="str">
        <f>LEFT(Table18[[#This Row],[Barcode]],7)</f>
        <v>.</v>
      </c>
      <c r="AE303" s="3" t="s">
        <v>413</v>
      </c>
      <c r="AF303" s="91"/>
      <c r="AH303" s="18">
        <v>2607</v>
      </c>
    </row>
    <row r="304" spans="27:34" hidden="1" x14ac:dyDescent="0.35">
      <c r="AA304" s="10" t="str">
        <f>LEFT(Table18[[#This Row],[Location]],4)</f>
        <v>D1-7</v>
      </c>
      <c r="AB304" s="10" t="s">
        <v>25</v>
      </c>
      <c r="AC304" s="48" t="str">
        <f>LEFT(Table18[[#This Row],[Pheno]],4)</f>
        <v>KOKO</v>
      </c>
      <c r="AD304" s="25" t="str">
        <f>LEFT(Table18[[#This Row],[Barcode]],7)</f>
        <v>KOKO011</v>
      </c>
      <c r="AE304" s="3" t="s">
        <v>441</v>
      </c>
      <c r="AF304" s="91">
        <v>44</v>
      </c>
      <c r="AH304" s="18">
        <v>2718</v>
      </c>
    </row>
    <row r="305" spans="27:34" hidden="1" x14ac:dyDescent="0.35">
      <c r="AA305" s="10" t="str">
        <f>LEFT(Table18[[#This Row],[Location]],4)</f>
        <v>D1-7</v>
      </c>
      <c r="AB305" s="10" t="s">
        <v>24</v>
      </c>
      <c r="AC305" s="48" t="str">
        <f>LEFT(Table18[[#This Row],[Pheno]],4)</f>
        <v>KOKO</v>
      </c>
      <c r="AD305" s="25" t="str">
        <f>LEFT(Table18[[#This Row],[Barcode]],7)</f>
        <v>KOKO011</v>
      </c>
      <c r="AE305" s="3" t="s">
        <v>516</v>
      </c>
      <c r="AF305" s="91">
        <v>5</v>
      </c>
      <c r="AH305" s="18">
        <v>2718</v>
      </c>
    </row>
    <row r="306" spans="27:34" hidden="1" x14ac:dyDescent="0.35">
      <c r="AA306" s="10" t="str">
        <f>LEFT(Table18[[#This Row],[Location]],4)</f>
        <v>D1-7</v>
      </c>
      <c r="AB306" s="10" t="s">
        <v>23</v>
      </c>
      <c r="AC306" s="48" t="str">
        <f>LEFT(Table18[[#This Row],[Pheno]],4)</f>
        <v>.</v>
      </c>
      <c r="AD306" s="25" t="str">
        <f>LEFT(Table18[[#This Row],[Barcode]],7)</f>
        <v>.</v>
      </c>
      <c r="AE306" s="3" t="s">
        <v>413</v>
      </c>
      <c r="AF306" s="91"/>
      <c r="AH306" s="18">
        <v>2718</v>
      </c>
    </row>
    <row r="307" spans="27:34" hidden="1" x14ac:dyDescent="0.35">
      <c r="AA307" s="10" t="str">
        <f>LEFT(Table18[[#This Row],[Location]],4)</f>
        <v>D1-7</v>
      </c>
      <c r="AB307" s="10" t="s">
        <v>343</v>
      </c>
      <c r="AC307" s="48" t="str">
        <f>LEFT(Table18[[#This Row],[Pheno]],4)</f>
        <v>.</v>
      </c>
      <c r="AD307" s="25" t="str">
        <f>LEFT(Table18[[#This Row],[Barcode]],7)</f>
        <v>.</v>
      </c>
      <c r="AE307" s="3" t="s">
        <v>413</v>
      </c>
      <c r="AF307" s="91"/>
      <c r="AH307" s="18">
        <v>2718</v>
      </c>
    </row>
    <row r="308" spans="27:34" hidden="1" x14ac:dyDescent="0.35">
      <c r="AA308" s="10" t="str">
        <f>LEFT(Table18[[#This Row],[Location]],4)</f>
        <v>D2-1</v>
      </c>
      <c r="AB308" s="10" t="s">
        <v>28</v>
      </c>
      <c r="AC308" s="48" t="str">
        <f>LEFT(Table18[[#This Row],[Pheno]],4)</f>
        <v>SECF</v>
      </c>
      <c r="AD308" s="25" t="str">
        <f>LEFT(Table18[[#This Row],[Barcode]],7)</f>
        <v>SECF017</v>
      </c>
      <c r="AE308" s="3" t="s">
        <v>905</v>
      </c>
      <c r="AF308" s="91">
        <v>3</v>
      </c>
      <c r="AH308" s="18">
        <v>2602</v>
      </c>
    </row>
    <row r="309" spans="27:34" hidden="1" x14ac:dyDescent="0.35">
      <c r="AA309" s="10" t="str">
        <f>LEFT(Table18[[#This Row],[Location]],4)</f>
        <v>D2-1</v>
      </c>
      <c r="AB309" s="10" t="s">
        <v>27</v>
      </c>
      <c r="AC309" s="48" t="str">
        <f>LEFT(Table18[[#This Row],[Pheno]],4)</f>
        <v>ONED</v>
      </c>
      <c r="AD309" s="25" t="str">
        <f>LEFT(Table18[[#This Row],[Barcode]],7)</f>
        <v>ONED037</v>
      </c>
      <c r="AE309" s="3" t="s">
        <v>898</v>
      </c>
      <c r="AF309" s="91">
        <v>18</v>
      </c>
      <c r="AH309" s="18">
        <v>2602</v>
      </c>
    </row>
    <row r="310" spans="27:34" hidden="1" x14ac:dyDescent="0.35">
      <c r="AA310" s="10" t="str">
        <f>LEFT(Table18[[#This Row],[Location]],4)</f>
        <v>D2-1</v>
      </c>
      <c r="AB310" s="10" t="s">
        <v>26</v>
      </c>
      <c r="AC310" s="48" t="str">
        <f>LEFT(Table18[[#This Row],[Pheno]],4)</f>
        <v>ONED</v>
      </c>
      <c r="AD310" s="25" t="str">
        <f>LEFT(Table18[[#This Row],[Barcode]],7)</f>
        <v>ONED037</v>
      </c>
      <c r="AE310" s="3" t="s">
        <v>901</v>
      </c>
      <c r="AF310" s="91">
        <v>28</v>
      </c>
      <c r="AH310" s="18">
        <v>2602</v>
      </c>
    </row>
    <row r="311" spans="27:34" hidden="1" x14ac:dyDescent="0.35">
      <c r="AA311" s="10" t="str">
        <f>LEFT(Table18[[#This Row],[Location]],4)</f>
        <v>D2-1</v>
      </c>
      <c r="AB311" s="10" t="s">
        <v>382</v>
      </c>
      <c r="AC311" s="48" t="str">
        <f>LEFT(Table18[[#This Row],[Pheno]],4)</f>
        <v>.</v>
      </c>
      <c r="AD311" s="25" t="str">
        <f>LEFT(Table18[[#This Row],[Barcode]],7)</f>
        <v>.</v>
      </c>
      <c r="AE311" s="3" t="s">
        <v>413</v>
      </c>
      <c r="AF311" s="91"/>
      <c r="AH311" s="18">
        <v>2602</v>
      </c>
    </row>
    <row r="312" spans="27:34" hidden="1" x14ac:dyDescent="0.35">
      <c r="AA312" s="10" t="str">
        <f>LEFT(Table18[[#This Row],[Location]],4)</f>
        <v>D2-2</v>
      </c>
      <c r="AB312" s="10" t="s">
        <v>31</v>
      </c>
      <c r="AC312" s="48" t="str">
        <f>LEFT(Table18[[#This Row],[Pheno]],4)</f>
        <v>KOKO</v>
      </c>
      <c r="AD312" s="25" t="str">
        <f>LEFT(Table18[[#This Row],[Barcode]],7)</f>
        <v>KOKO011</v>
      </c>
      <c r="AE312" s="3" t="s">
        <v>516</v>
      </c>
      <c r="AF312" s="91">
        <v>49</v>
      </c>
      <c r="AH312" s="18">
        <v>2610</v>
      </c>
    </row>
    <row r="313" spans="27:34" hidden="1" x14ac:dyDescent="0.35">
      <c r="AA313" s="10" t="str">
        <f>LEFT(Table18[[#This Row],[Location]],4)</f>
        <v>D2-2</v>
      </c>
      <c r="AB313" s="10" t="s">
        <v>30</v>
      </c>
      <c r="AC313" s="48" t="str">
        <f>LEFT(Table18[[#This Row],[Pheno]],4)</f>
        <v>.</v>
      </c>
      <c r="AD313" s="25" t="str">
        <f>LEFT(Table18[[#This Row],[Barcode]],7)</f>
        <v>.</v>
      </c>
      <c r="AE313" s="3" t="s">
        <v>413</v>
      </c>
      <c r="AF313" s="91"/>
      <c r="AH313" s="18">
        <v>2610</v>
      </c>
    </row>
    <row r="314" spans="27:34" hidden="1" x14ac:dyDescent="0.35">
      <c r="AA314" s="10" t="str">
        <f>LEFT(Table18[[#This Row],[Location]],4)</f>
        <v>D2-2</v>
      </c>
      <c r="AB314" s="10" t="s">
        <v>29</v>
      </c>
      <c r="AC314" s="48" t="str">
        <f>LEFT(Table18[[#This Row],[Pheno]],4)</f>
        <v>.</v>
      </c>
      <c r="AD314" s="25" t="str">
        <f>LEFT(Table18[[#This Row],[Barcode]],7)</f>
        <v>.</v>
      </c>
      <c r="AE314" s="3" t="s">
        <v>413</v>
      </c>
      <c r="AF314" s="91"/>
      <c r="AH314" s="18">
        <v>2610</v>
      </c>
    </row>
    <row r="315" spans="27:34" hidden="1" x14ac:dyDescent="0.35">
      <c r="AA315" s="10" t="str">
        <f>LEFT(Table18[[#This Row],[Location]],4)</f>
        <v>D2-2</v>
      </c>
      <c r="AB315" s="10" t="s">
        <v>379</v>
      </c>
      <c r="AC315" s="48" t="str">
        <f>LEFT(Table18[[#This Row],[Pheno]],4)</f>
        <v>.</v>
      </c>
      <c r="AD315" s="25" t="str">
        <f>LEFT(Table18[[#This Row],[Barcode]],7)</f>
        <v>.</v>
      </c>
      <c r="AE315" s="3" t="s">
        <v>413</v>
      </c>
      <c r="AF315" s="91"/>
      <c r="AH315" s="18">
        <v>2610</v>
      </c>
    </row>
    <row r="316" spans="27:34" hidden="1" x14ac:dyDescent="0.35">
      <c r="AA316" s="10" t="str">
        <f>LEFT(Table18[[#This Row],[Location]],4)</f>
        <v>D2-3</v>
      </c>
      <c r="AB316" s="10" t="s">
        <v>34</v>
      </c>
      <c r="AC316" s="48" t="str">
        <f>LEFT(Table18[[#This Row],[Pheno]],4)</f>
        <v>KOKO</v>
      </c>
      <c r="AD316" s="25" t="str">
        <f>LEFT(Table18[[#This Row],[Barcode]],7)</f>
        <v>KOKO011</v>
      </c>
      <c r="AE316" s="3" t="s">
        <v>516</v>
      </c>
      <c r="AF316" s="91">
        <v>12</v>
      </c>
      <c r="AH316" s="18">
        <v>2634</v>
      </c>
    </row>
    <row r="317" spans="27:34" hidden="1" x14ac:dyDescent="0.35">
      <c r="AA317" s="10" t="str">
        <f>LEFT(Table18[[#This Row],[Location]],4)</f>
        <v>D2-3</v>
      </c>
      <c r="AB317" s="10" t="s">
        <v>33</v>
      </c>
      <c r="AC317" s="48" t="str">
        <f>LEFT(Table18[[#This Row],[Pheno]],4)</f>
        <v>KOKO</v>
      </c>
      <c r="AD317" s="25" t="str">
        <f>LEFT(Table18[[#This Row],[Barcode]],7)</f>
        <v>KOKO011</v>
      </c>
      <c r="AE317" s="3" t="s">
        <v>440</v>
      </c>
      <c r="AF317" s="91">
        <v>28</v>
      </c>
      <c r="AH317" s="18">
        <v>2634</v>
      </c>
    </row>
    <row r="318" spans="27:34" hidden="1" x14ac:dyDescent="0.35">
      <c r="AA318" s="10" t="str">
        <f>LEFT(Table18[[#This Row],[Location]],4)</f>
        <v>D2-3</v>
      </c>
      <c r="AB318" s="10" t="s">
        <v>32</v>
      </c>
      <c r="AC318" s="48" t="str">
        <f>LEFT(Table18[[#This Row],[Pheno]],4)</f>
        <v>KOKO</v>
      </c>
      <c r="AD318" s="25" t="str">
        <f>LEFT(Table18[[#This Row],[Barcode]],7)</f>
        <v>KOKO011</v>
      </c>
      <c r="AE318" s="3" t="s">
        <v>449</v>
      </c>
      <c r="AF318" s="91">
        <v>9</v>
      </c>
      <c r="AH318" s="18">
        <v>2634</v>
      </c>
    </row>
    <row r="319" spans="27:34" hidden="1" x14ac:dyDescent="0.35">
      <c r="AA319" s="10" t="str">
        <f>LEFT(Table18[[#This Row],[Location]],4)</f>
        <v>D2-3</v>
      </c>
      <c r="AB319" s="10" t="s">
        <v>376</v>
      </c>
      <c r="AC319" s="48" t="str">
        <f>LEFT(Table18[[#This Row],[Pheno]],4)</f>
        <v>.</v>
      </c>
      <c r="AD319" s="25" t="str">
        <f>LEFT(Table18[[#This Row],[Barcode]],7)</f>
        <v>.</v>
      </c>
      <c r="AE319" s="3" t="s">
        <v>413</v>
      </c>
      <c r="AF319" s="91"/>
      <c r="AH319" s="18">
        <v>2634</v>
      </c>
    </row>
    <row r="320" spans="27:34" hidden="1" x14ac:dyDescent="0.35">
      <c r="AA320" s="10" t="str">
        <f>LEFT(Table18[[#This Row],[Location]],4)</f>
        <v>D2-4</v>
      </c>
      <c r="AB320" s="10" t="s">
        <v>37</v>
      </c>
      <c r="AC320" s="48" t="str">
        <f>LEFT(Table18[[#This Row],[Pheno]],4)</f>
        <v>BHZD</v>
      </c>
      <c r="AD320" s="25" t="str">
        <f>LEFT(Table18[[#This Row],[Barcode]],7)</f>
        <v>BHZD002</v>
      </c>
      <c r="AE320" s="3" t="s">
        <v>1657</v>
      </c>
      <c r="AF320" s="91">
        <v>24</v>
      </c>
      <c r="AH320" s="18">
        <v>2621</v>
      </c>
    </row>
    <row r="321" spans="27:34" hidden="1" x14ac:dyDescent="0.35">
      <c r="AA321" s="10" t="str">
        <f>LEFT(Table18[[#This Row],[Location]],4)</f>
        <v>D2-4</v>
      </c>
      <c r="AB321" s="10" t="s">
        <v>36</v>
      </c>
      <c r="AC321" s="48" t="str">
        <f>LEFT(Table18[[#This Row],[Pheno]],4)</f>
        <v>BHZD</v>
      </c>
      <c r="AD321" s="25" t="str">
        <f>LEFT(Table18[[#This Row],[Barcode]],7)</f>
        <v>BHZD002</v>
      </c>
      <c r="AE321" s="3" t="s">
        <v>1439</v>
      </c>
      <c r="AF321" s="91">
        <v>26</v>
      </c>
      <c r="AH321" s="18">
        <v>2621</v>
      </c>
    </row>
    <row r="322" spans="27:34" hidden="1" x14ac:dyDescent="0.35">
      <c r="AA322" s="10" t="str">
        <f>LEFT(Table18[[#This Row],[Location]],4)</f>
        <v>D2-4</v>
      </c>
      <c r="AB322" s="10" t="s">
        <v>35</v>
      </c>
      <c r="AC322" s="48" t="str">
        <f>LEFT(Table18[[#This Row],[Pheno]],4)</f>
        <v>.</v>
      </c>
      <c r="AD322" s="25" t="str">
        <f>LEFT(Table18[[#This Row],[Barcode]],7)</f>
        <v>.</v>
      </c>
      <c r="AE322" s="3" t="s">
        <v>413</v>
      </c>
      <c r="AF322" s="91"/>
      <c r="AH322" s="18">
        <v>2621</v>
      </c>
    </row>
    <row r="323" spans="27:34" hidden="1" x14ac:dyDescent="0.35">
      <c r="AA323" s="10" t="str">
        <f>LEFT(Table18[[#This Row],[Location]],4)</f>
        <v>D2-4</v>
      </c>
      <c r="AB323" s="10" t="s">
        <v>373</v>
      </c>
      <c r="AC323" s="48" t="str">
        <f>LEFT(Table18[[#This Row],[Pheno]],4)</f>
        <v>.</v>
      </c>
      <c r="AD323" s="25" t="str">
        <f>LEFT(Table18[[#This Row],[Barcode]],7)</f>
        <v>.</v>
      </c>
      <c r="AE323" s="3" t="s">
        <v>413</v>
      </c>
      <c r="AF323" s="91"/>
      <c r="AH323" s="18">
        <v>2621</v>
      </c>
    </row>
    <row r="324" spans="27:34" hidden="1" x14ac:dyDescent="0.35">
      <c r="AA324" s="10" t="str">
        <f>LEFT(Table18[[#This Row],[Location]],4)</f>
        <v>D2-5</v>
      </c>
      <c r="AB324" s="10" t="s">
        <v>40</v>
      </c>
      <c r="AC324" s="48" t="str">
        <f>LEFT(Table18[[#This Row],[Pheno]],4)</f>
        <v>HAMA</v>
      </c>
      <c r="AD324" s="25" t="str">
        <f>LEFT(Table18[[#This Row],[Barcode]],7)</f>
        <v>HAMA013</v>
      </c>
      <c r="AE324" s="3" t="s">
        <v>419</v>
      </c>
      <c r="AF324" s="91">
        <v>13</v>
      </c>
      <c r="AH324" s="18">
        <v>2700</v>
      </c>
    </row>
    <row r="325" spans="27:34" hidden="1" x14ac:dyDescent="0.35">
      <c r="AA325" s="10" t="str">
        <f>LEFT(Table18[[#This Row],[Location]],4)</f>
        <v>D2-5</v>
      </c>
      <c r="AB325" s="10" t="s">
        <v>39</v>
      </c>
      <c r="AC325" s="48" t="str">
        <f>LEFT(Table18[[#This Row],[Pheno]],4)</f>
        <v>POTN</v>
      </c>
      <c r="AD325" s="25" t="str">
        <f>LEFT(Table18[[#This Row],[Barcode]],7)</f>
        <v>POTN010</v>
      </c>
      <c r="AE325" s="3" t="s">
        <v>1658</v>
      </c>
      <c r="AF325" s="91">
        <v>17</v>
      </c>
      <c r="AH325" s="18">
        <v>2700</v>
      </c>
    </row>
    <row r="326" spans="27:34" hidden="1" x14ac:dyDescent="0.35">
      <c r="AA326" s="10" t="str">
        <f>LEFT(Table18[[#This Row],[Location]],4)</f>
        <v>D2-5</v>
      </c>
      <c r="AB326" s="10" t="s">
        <v>38</v>
      </c>
      <c r="AC326" s="48" t="str">
        <f>LEFT(Table18[[#This Row],[Pheno]],4)</f>
        <v>POTN</v>
      </c>
      <c r="AD326" s="25" t="str">
        <f>LEFT(Table18[[#This Row],[Barcode]],7)</f>
        <v>POTN010</v>
      </c>
      <c r="AE326" s="3" t="s">
        <v>1659</v>
      </c>
      <c r="AF326" s="91">
        <v>19</v>
      </c>
      <c r="AH326" s="18">
        <v>2700</v>
      </c>
    </row>
    <row r="327" spans="27:34" hidden="1" x14ac:dyDescent="0.35">
      <c r="AA327" s="10" t="str">
        <f>LEFT(Table18[[#This Row],[Location]],4)</f>
        <v>D2-5</v>
      </c>
      <c r="AB327" s="10" t="s">
        <v>370</v>
      </c>
      <c r="AC327" s="48" t="str">
        <f>LEFT(Table18[[#This Row],[Pheno]],4)</f>
        <v>.</v>
      </c>
      <c r="AD327" s="25" t="str">
        <f>LEFT(Table18[[#This Row],[Barcode]],7)</f>
        <v>.</v>
      </c>
      <c r="AE327" s="3" t="s">
        <v>413</v>
      </c>
      <c r="AF327" s="91"/>
      <c r="AH327" s="18">
        <v>2700</v>
      </c>
    </row>
    <row r="328" spans="27:34" hidden="1" x14ac:dyDescent="0.35">
      <c r="AA328" s="10" t="str">
        <f>LEFT(Table18[[#This Row],[Location]],4)</f>
        <v>D2-6</v>
      </c>
      <c r="AB328" s="10" t="s">
        <v>43</v>
      </c>
      <c r="AC328" s="48" t="str">
        <f>LEFT(Table18[[#This Row],[Pheno]],4)</f>
        <v>KOKO</v>
      </c>
      <c r="AD328" s="25" t="str">
        <f>LEFT(Table18[[#This Row],[Barcode]],7)</f>
        <v>KOKO030</v>
      </c>
      <c r="AE328" s="3" t="s">
        <v>596</v>
      </c>
      <c r="AF328" s="91">
        <v>20</v>
      </c>
      <c r="AH328" s="18">
        <v>2622</v>
      </c>
    </row>
    <row r="329" spans="27:34" hidden="1" x14ac:dyDescent="0.35">
      <c r="AA329" s="10" t="str">
        <f>LEFT(Table18[[#This Row],[Location]],4)</f>
        <v>D2-6</v>
      </c>
      <c r="AB329" s="10" t="s">
        <v>42</v>
      </c>
      <c r="AC329" s="48" t="str">
        <f>LEFT(Table18[[#This Row],[Pheno]],4)</f>
        <v>KOKO</v>
      </c>
      <c r="AD329" s="25" t="str">
        <f>LEFT(Table18[[#This Row],[Barcode]],7)</f>
        <v>KOKO011</v>
      </c>
      <c r="AE329" s="3" t="s">
        <v>449</v>
      </c>
      <c r="AF329" s="91">
        <v>29</v>
      </c>
      <c r="AH329" s="18">
        <v>2622</v>
      </c>
    </row>
    <row r="330" spans="27:34" hidden="1" x14ac:dyDescent="0.35">
      <c r="AA330" s="10" t="str">
        <f>LEFT(Table18[[#This Row],[Location]],4)</f>
        <v>D2-6</v>
      </c>
      <c r="AB330" s="10" t="s">
        <v>41</v>
      </c>
      <c r="AC330" s="48" t="str">
        <f>LEFT(Table18[[#This Row],[Pheno]],4)</f>
        <v>.</v>
      </c>
      <c r="AD330" s="25" t="str">
        <f>LEFT(Table18[[#This Row],[Barcode]],7)</f>
        <v>.</v>
      </c>
      <c r="AE330" s="3" t="s">
        <v>413</v>
      </c>
      <c r="AF330" s="91"/>
      <c r="AH330" s="18">
        <v>2622</v>
      </c>
    </row>
    <row r="331" spans="27:34" hidden="1" x14ac:dyDescent="0.35">
      <c r="AA331" s="10" t="str">
        <f>LEFT(Table18[[#This Row],[Location]],4)</f>
        <v>D2-6</v>
      </c>
      <c r="AB331" s="10" t="s">
        <v>367</v>
      </c>
      <c r="AC331" s="48" t="str">
        <f>LEFT(Table18[[#This Row],[Pheno]],4)</f>
        <v>.</v>
      </c>
      <c r="AD331" s="25" t="str">
        <f>LEFT(Table18[[#This Row],[Barcode]],7)</f>
        <v>.</v>
      </c>
      <c r="AE331" s="3" t="s">
        <v>413</v>
      </c>
      <c r="AF331" s="91"/>
      <c r="AH331" s="18">
        <v>2622</v>
      </c>
    </row>
    <row r="332" spans="27:34" hidden="1" x14ac:dyDescent="0.35">
      <c r="AA332" s="10" t="str">
        <f>LEFT(Table18[[#This Row],[Location]],4)</f>
        <v>D2-7</v>
      </c>
      <c r="AB332" s="10" t="s">
        <v>46</v>
      </c>
      <c r="AC332" s="48" t="str">
        <f>LEFT(Table18[[#This Row],[Pheno]],4)</f>
        <v>BHZD</v>
      </c>
      <c r="AD332" s="25" t="str">
        <f>LEFT(Table18[[#This Row],[Barcode]],7)</f>
        <v>BHZD002</v>
      </c>
      <c r="AE332" s="3" t="s">
        <v>1436</v>
      </c>
      <c r="AF332" s="91">
        <v>21</v>
      </c>
      <c r="AH332" s="18">
        <v>2614</v>
      </c>
    </row>
    <row r="333" spans="27:34" hidden="1" x14ac:dyDescent="0.35">
      <c r="AA333" s="10" t="str">
        <f>LEFT(Table18[[#This Row],[Location]],4)</f>
        <v>D2-7</v>
      </c>
      <c r="AB333" s="10" t="s">
        <v>45</v>
      </c>
      <c r="AC333" s="48" t="str">
        <f>LEFT(Table18[[#This Row],[Pheno]],4)</f>
        <v>BHZD</v>
      </c>
      <c r="AD333" s="25" t="str">
        <f>LEFT(Table18[[#This Row],[Barcode]],7)</f>
        <v>BHZD002</v>
      </c>
      <c r="AE333" s="3" t="s">
        <v>1438</v>
      </c>
      <c r="AF333" s="91">
        <v>28</v>
      </c>
      <c r="AH333" s="18">
        <v>2614</v>
      </c>
    </row>
    <row r="334" spans="27:34" hidden="1" x14ac:dyDescent="0.35">
      <c r="AA334" s="10" t="str">
        <f>LEFT(Table18[[#This Row],[Location]],4)</f>
        <v>D2-7</v>
      </c>
      <c r="AB334" s="10" t="s">
        <v>44</v>
      </c>
      <c r="AC334" s="48" t="str">
        <f>LEFT(Table18[[#This Row],[Pheno]],4)</f>
        <v>.</v>
      </c>
      <c r="AD334" s="25" t="str">
        <f>LEFT(Table18[[#This Row],[Barcode]],7)</f>
        <v>.</v>
      </c>
      <c r="AE334" s="3" t="s">
        <v>413</v>
      </c>
      <c r="AF334" s="91"/>
      <c r="AH334" s="18">
        <v>2614</v>
      </c>
    </row>
    <row r="335" spans="27:34" hidden="1" x14ac:dyDescent="0.35">
      <c r="AA335" s="10" t="str">
        <f>LEFT(Table18[[#This Row],[Location]],4)</f>
        <v>D2-7</v>
      </c>
      <c r="AB335" s="10" t="s">
        <v>364</v>
      </c>
      <c r="AC335" s="48" t="str">
        <f>LEFT(Table18[[#This Row],[Pheno]],4)</f>
        <v>.</v>
      </c>
      <c r="AD335" s="25" t="str">
        <f>LEFT(Table18[[#This Row],[Barcode]],7)</f>
        <v>.</v>
      </c>
      <c r="AE335" s="3" t="s">
        <v>413</v>
      </c>
      <c r="AF335" s="91"/>
      <c r="AH335" s="18">
        <v>2614</v>
      </c>
    </row>
    <row r="336" spans="27:34" x14ac:dyDescent="0.35">
      <c r="AA336" s="10" t="str">
        <f>LEFT(Table18[[#This Row],[Location]],4)</f>
        <v>D3-1</v>
      </c>
      <c r="AB336" s="10" t="s">
        <v>49</v>
      </c>
      <c r="AC336" s="48" t="str">
        <f>LEFT(Table18[[#This Row],[Pheno]],4)</f>
        <v>92CK</v>
      </c>
      <c r="AD336" s="25" t="str">
        <f>LEFT(Table18[[#This Row],[Barcode]],7)</f>
        <v>92CK116</v>
      </c>
      <c r="AE336" s="3" t="s">
        <v>1660</v>
      </c>
      <c r="AF336" s="91">
        <v>23</v>
      </c>
      <c r="AH336" s="18">
        <v>2638</v>
      </c>
    </row>
    <row r="337" spans="27:34" x14ac:dyDescent="0.35">
      <c r="AA337" s="10" t="str">
        <f>LEFT(Table18[[#This Row],[Location]],4)</f>
        <v>D3-1</v>
      </c>
      <c r="AB337" s="10" t="s">
        <v>48</v>
      </c>
      <c r="AC337" s="48" t="str">
        <f>LEFT(Table18[[#This Row],[Pheno]],4)</f>
        <v>92CK</v>
      </c>
      <c r="AD337" s="25" t="str">
        <f>LEFT(Table18[[#This Row],[Barcode]],7)</f>
        <v>92CK116</v>
      </c>
      <c r="AE337" s="3" t="s">
        <v>1661</v>
      </c>
      <c r="AF337" s="91">
        <v>26</v>
      </c>
      <c r="AH337" s="18">
        <v>2638</v>
      </c>
    </row>
    <row r="338" spans="27:34" hidden="1" x14ac:dyDescent="0.35">
      <c r="AA338" s="10" t="str">
        <f>LEFT(Table18[[#This Row],[Location]],4)</f>
        <v>D3-1</v>
      </c>
      <c r="AB338" s="10" t="s">
        <v>47</v>
      </c>
      <c r="AC338" s="48" t="str">
        <f>LEFT(Table18[[#This Row],[Pheno]],4)</f>
        <v>.</v>
      </c>
      <c r="AD338" s="25" t="str">
        <f>LEFT(Table18[[#This Row],[Barcode]],7)</f>
        <v>.</v>
      </c>
      <c r="AE338" s="3" t="s">
        <v>413</v>
      </c>
      <c r="AF338" s="91"/>
      <c r="AH338" s="18">
        <v>2638</v>
      </c>
    </row>
    <row r="339" spans="27:34" hidden="1" x14ac:dyDescent="0.35">
      <c r="AA339" s="10" t="str">
        <f>LEFT(Table18[[#This Row],[Location]],4)</f>
        <v>D3-1</v>
      </c>
      <c r="AB339" s="10" t="s">
        <v>403</v>
      </c>
      <c r="AC339" s="48" t="str">
        <f>LEFT(Table18[[#This Row],[Pheno]],4)</f>
        <v>.</v>
      </c>
      <c r="AD339" s="25" t="str">
        <f>LEFT(Table18[[#This Row],[Barcode]],7)</f>
        <v>.</v>
      </c>
      <c r="AE339" s="3" t="s">
        <v>413</v>
      </c>
      <c r="AF339" s="91"/>
      <c r="AH339" s="18">
        <v>2638</v>
      </c>
    </row>
    <row r="340" spans="27:34" hidden="1" x14ac:dyDescent="0.35">
      <c r="AA340" s="10" t="str">
        <f>LEFT(Table18[[#This Row],[Location]],4)</f>
        <v>D3-2</v>
      </c>
      <c r="AB340" s="10" t="s">
        <v>52</v>
      </c>
      <c r="AC340" s="48" t="str">
        <f>LEFT(Table18[[#This Row],[Pheno]],4)</f>
        <v>DRMC</v>
      </c>
      <c r="AD340" s="25" t="str">
        <f>LEFT(Table18[[#This Row],[Barcode]],7)</f>
        <v>DRMC004</v>
      </c>
      <c r="AE340" s="3" t="s">
        <v>872</v>
      </c>
      <c r="AF340" s="91">
        <v>19</v>
      </c>
      <c r="AH340" s="18">
        <v>2608</v>
      </c>
    </row>
    <row r="341" spans="27:34" hidden="1" x14ac:dyDescent="0.35">
      <c r="AA341" s="10" t="str">
        <f>LEFT(Table18[[#This Row],[Location]],4)</f>
        <v>D3-2</v>
      </c>
      <c r="AB341" s="10" t="s">
        <v>51</v>
      </c>
      <c r="AC341" s="48" t="str">
        <f>LEFT(Table18[[#This Row],[Pheno]],4)</f>
        <v>DRMC</v>
      </c>
      <c r="AD341" s="25" t="str">
        <f>LEFT(Table18[[#This Row],[Barcode]],7)</f>
        <v>DRMC001</v>
      </c>
      <c r="AE341" s="3" t="s">
        <v>888</v>
      </c>
      <c r="AF341" s="91">
        <v>30</v>
      </c>
      <c r="AH341" s="18">
        <v>2608</v>
      </c>
    </row>
    <row r="342" spans="27:34" hidden="1" x14ac:dyDescent="0.35">
      <c r="AA342" s="10" t="str">
        <f>LEFT(Table18[[#This Row],[Location]],4)</f>
        <v>D3-2</v>
      </c>
      <c r="AB342" s="10" t="s">
        <v>50</v>
      </c>
      <c r="AC342" s="48" t="str">
        <f>LEFT(Table18[[#This Row],[Pheno]],4)</f>
        <v>.</v>
      </c>
      <c r="AD342" s="25" t="str">
        <f>LEFT(Table18[[#This Row],[Barcode]],7)</f>
        <v>.</v>
      </c>
      <c r="AE342" s="3" t="s">
        <v>413</v>
      </c>
      <c r="AF342" s="91"/>
      <c r="AH342" s="18">
        <v>2608</v>
      </c>
    </row>
    <row r="343" spans="27:34" hidden="1" x14ac:dyDescent="0.35">
      <c r="AA343" s="10" t="str">
        <f>LEFT(Table18[[#This Row],[Location]],4)</f>
        <v>D3-2</v>
      </c>
      <c r="AB343" s="10" t="s">
        <v>400</v>
      </c>
      <c r="AC343" s="48" t="str">
        <f>LEFT(Table18[[#This Row],[Pheno]],4)</f>
        <v>.</v>
      </c>
      <c r="AD343" s="25" t="str">
        <f>LEFT(Table18[[#This Row],[Barcode]],7)</f>
        <v>.</v>
      </c>
      <c r="AE343" s="3" t="s">
        <v>413</v>
      </c>
      <c r="AF343" s="91"/>
      <c r="AH343" s="18">
        <v>2608</v>
      </c>
    </row>
    <row r="344" spans="27:34" hidden="1" x14ac:dyDescent="0.35">
      <c r="AA344" s="10" t="str">
        <f>LEFT(Table18[[#This Row],[Location]],4)</f>
        <v>D3-3</v>
      </c>
      <c r="AB344" s="10" t="s">
        <v>55</v>
      </c>
      <c r="AC344" s="48" t="str">
        <f>LEFT(Table18[[#This Row],[Pheno]],4)</f>
        <v>BHZD</v>
      </c>
      <c r="AD344" s="25" t="str">
        <f>LEFT(Table18[[#This Row],[Barcode]],7)</f>
        <v>BHZD008</v>
      </c>
      <c r="AE344" s="3" t="s">
        <v>1448</v>
      </c>
      <c r="AF344" s="91">
        <v>33</v>
      </c>
      <c r="AH344" s="18">
        <v>2634</v>
      </c>
    </row>
    <row r="345" spans="27:34" hidden="1" x14ac:dyDescent="0.35">
      <c r="AA345" s="10" t="str">
        <f>LEFT(Table18[[#This Row],[Location]],4)</f>
        <v>D3-3</v>
      </c>
      <c r="AB345" s="10" t="s">
        <v>54</v>
      </c>
      <c r="AC345" s="48" t="str">
        <f>LEFT(Table18[[#This Row],[Pheno]],4)</f>
        <v>BHZD</v>
      </c>
      <c r="AD345" s="25" t="str">
        <f>LEFT(Table18[[#This Row],[Barcode]],7)</f>
        <v>BHZD002</v>
      </c>
      <c r="AE345" s="3" t="s">
        <v>1436</v>
      </c>
      <c r="AF345" s="91">
        <v>16</v>
      </c>
      <c r="AH345" s="18">
        <v>2634</v>
      </c>
    </row>
    <row r="346" spans="27:34" hidden="1" x14ac:dyDescent="0.35">
      <c r="AA346" s="10" t="str">
        <f>LEFT(Table18[[#This Row],[Location]],4)</f>
        <v>D3-3</v>
      </c>
      <c r="AB346" s="10" t="s">
        <v>53</v>
      </c>
      <c r="AC346" s="48" t="str">
        <f>LEFT(Table18[[#This Row],[Pheno]],4)</f>
        <v>.</v>
      </c>
      <c r="AD346" s="25" t="str">
        <f>LEFT(Table18[[#This Row],[Barcode]],7)</f>
        <v>.</v>
      </c>
      <c r="AE346" s="3" t="s">
        <v>413</v>
      </c>
      <c r="AF346" s="91"/>
      <c r="AH346" s="18">
        <v>2634</v>
      </c>
    </row>
    <row r="347" spans="27:34" hidden="1" x14ac:dyDescent="0.35">
      <c r="AA347" s="10" t="str">
        <f>LEFT(Table18[[#This Row],[Location]],4)</f>
        <v>D3-3</v>
      </c>
      <c r="AB347" s="10" t="s">
        <v>397</v>
      </c>
      <c r="AC347" s="48" t="str">
        <f>LEFT(Table18[[#This Row],[Pheno]],4)</f>
        <v>.</v>
      </c>
      <c r="AD347" s="25" t="str">
        <f>LEFT(Table18[[#This Row],[Barcode]],7)</f>
        <v>.</v>
      </c>
      <c r="AE347" s="3" t="s">
        <v>413</v>
      </c>
      <c r="AF347" s="91"/>
      <c r="AH347" s="18">
        <v>2634</v>
      </c>
    </row>
    <row r="348" spans="27:34" hidden="1" x14ac:dyDescent="0.35">
      <c r="AA348" s="10" t="str">
        <f>LEFT(Table18[[#This Row],[Location]],4)</f>
        <v>D3-4</v>
      </c>
      <c r="AB348" s="10" t="s">
        <v>58</v>
      </c>
      <c r="AC348" s="48" t="str">
        <f>LEFT(Table18[[#This Row],[Pheno]],4)</f>
        <v>92CK</v>
      </c>
      <c r="AD348" s="25" t="str">
        <f>LEFT(Table18[[#This Row],[Barcode]],7)</f>
        <v>92CK119</v>
      </c>
      <c r="AE348" s="3" t="s">
        <v>1639</v>
      </c>
      <c r="AF348" s="91">
        <v>22</v>
      </c>
      <c r="AH348" s="18">
        <v>2691</v>
      </c>
    </row>
    <row r="349" spans="27:34" x14ac:dyDescent="0.35">
      <c r="AA349" s="10" t="str">
        <f>LEFT(Table18[[#This Row],[Location]],4)</f>
        <v>D3-4</v>
      </c>
      <c r="AB349" s="10" t="s">
        <v>57</v>
      </c>
      <c r="AC349" s="48" t="str">
        <f>LEFT(Table18[[#This Row],[Pheno]],4)</f>
        <v>92CK</v>
      </c>
      <c r="AD349" s="25" t="str">
        <f>LEFT(Table18[[#This Row],[Barcode]],7)</f>
        <v>92CK116</v>
      </c>
      <c r="AE349" s="3" t="s">
        <v>1660</v>
      </c>
      <c r="AF349" s="91">
        <v>27</v>
      </c>
      <c r="AH349" s="18">
        <v>2691</v>
      </c>
    </row>
    <row r="350" spans="27:34" hidden="1" x14ac:dyDescent="0.35">
      <c r="AA350" s="10" t="str">
        <f>LEFT(Table18[[#This Row],[Location]],4)</f>
        <v>D3-4</v>
      </c>
      <c r="AB350" s="10" t="s">
        <v>56</v>
      </c>
      <c r="AC350" s="48" t="str">
        <f>LEFT(Table18[[#This Row],[Pheno]],4)</f>
        <v>.</v>
      </c>
      <c r="AD350" s="25" t="str">
        <f>LEFT(Table18[[#This Row],[Barcode]],7)</f>
        <v>.</v>
      </c>
      <c r="AE350" s="3" t="s">
        <v>413</v>
      </c>
      <c r="AF350" s="91"/>
      <c r="AH350" s="18">
        <v>2691</v>
      </c>
    </row>
    <row r="351" spans="27:34" hidden="1" x14ac:dyDescent="0.35">
      <c r="AA351" s="10" t="str">
        <f>LEFT(Table18[[#This Row],[Location]],4)</f>
        <v>D3-4</v>
      </c>
      <c r="AB351" s="10" t="s">
        <v>394</v>
      </c>
      <c r="AC351" s="48" t="str">
        <f>LEFT(Table18[[#This Row],[Pheno]],4)</f>
        <v>.</v>
      </c>
      <c r="AD351" s="25" t="str">
        <f>LEFT(Table18[[#This Row],[Barcode]],7)</f>
        <v>.</v>
      </c>
      <c r="AE351" s="3" t="s">
        <v>413</v>
      </c>
      <c r="AF351" s="91"/>
      <c r="AH351" s="18">
        <v>2691</v>
      </c>
    </row>
    <row r="352" spans="27:34" hidden="1" x14ac:dyDescent="0.35">
      <c r="AA352" s="10" t="str">
        <f>LEFT(Table18[[#This Row],[Location]],4)</f>
        <v>D3-5</v>
      </c>
      <c r="AB352" s="10" t="s">
        <v>61</v>
      </c>
      <c r="AC352" s="48" t="str">
        <f>LEFT(Table18[[#This Row],[Pheno]],4)</f>
        <v>POLO</v>
      </c>
      <c r="AD352" s="25" t="str">
        <f>LEFT(Table18[[#This Row],[Barcode]],7)</f>
        <v>POLO046</v>
      </c>
      <c r="AE352" s="3" t="s">
        <v>882</v>
      </c>
      <c r="AF352" s="91">
        <v>48</v>
      </c>
      <c r="AH352" s="18">
        <v>2651</v>
      </c>
    </row>
    <row r="353" spans="27:34" hidden="1" x14ac:dyDescent="0.35">
      <c r="AA353" s="10" t="str">
        <f>LEFT(Table18[[#This Row],[Location]],4)</f>
        <v>D3-5</v>
      </c>
      <c r="AB353" s="10" t="s">
        <v>60</v>
      </c>
      <c r="AC353" s="48" t="str">
        <f>LEFT(Table18[[#This Row],[Pheno]],4)</f>
        <v>.</v>
      </c>
      <c r="AD353" s="25" t="str">
        <f>LEFT(Table18[[#This Row],[Barcode]],7)</f>
        <v>.</v>
      </c>
      <c r="AE353" s="3" t="s">
        <v>413</v>
      </c>
      <c r="AF353" s="91"/>
      <c r="AH353" s="18">
        <v>2651</v>
      </c>
    </row>
    <row r="354" spans="27:34" hidden="1" x14ac:dyDescent="0.35">
      <c r="AA354" s="10" t="str">
        <f>LEFT(Table18[[#This Row],[Location]],4)</f>
        <v>D3-5</v>
      </c>
      <c r="AB354" s="10" t="s">
        <v>59</v>
      </c>
      <c r="AC354" s="48" t="str">
        <f>LEFT(Table18[[#This Row],[Pheno]],4)</f>
        <v>.</v>
      </c>
      <c r="AD354" s="25" t="str">
        <f>LEFT(Table18[[#This Row],[Barcode]],7)</f>
        <v>.</v>
      </c>
      <c r="AE354" s="3" t="s">
        <v>413</v>
      </c>
      <c r="AF354" s="91"/>
      <c r="AH354" s="18">
        <v>2651</v>
      </c>
    </row>
    <row r="355" spans="27:34" hidden="1" x14ac:dyDescent="0.35">
      <c r="AA355" s="10" t="str">
        <f>LEFT(Table18[[#This Row],[Location]],4)</f>
        <v>D3-5</v>
      </c>
      <c r="AB355" s="10" t="s">
        <v>391</v>
      </c>
      <c r="AC355" s="48" t="str">
        <f>LEFT(Table18[[#This Row],[Pheno]],4)</f>
        <v>.</v>
      </c>
      <c r="AD355" s="25" t="str">
        <f>LEFT(Table18[[#This Row],[Barcode]],7)</f>
        <v>.</v>
      </c>
      <c r="AE355" s="3" t="s">
        <v>413</v>
      </c>
      <c r="AF355" s="91"/>
      <c r="AH355" s="18">
        <v>2651</v>
      </c>
    </row>
    <row r="356" spans="27:34" hidden="1" x14ac:dyDescent="0.35">
      <c r="AA356" s="10" t="str">
        <f>LEFT(Table18[[#This Row],[Location]],4)</f>
        <v>D3-6</v>
      </c>
      <c r="AB356" s="10" t="s">
        <v>64</v>
      </c>
      <c r="AC356" s="48" t="str">
        <f>LEFT(Table18[[#This Row],[Pheno]],4)</f>
        <v>POLO</v>
      </c>
      <c r="AD356" s="25" t="str">
        <f>LEFT(Table18[[#This Row],[Barcode]],7)</f>
        <v>POLO046</v>
      </c>
      <c r="AE356" s="3" t="s">
        <v>882</v>
      </c>
      <c r="AF356" s="91">
        <v>2</v>
      </c>
      <c r="AH356" s="18">
        <v>2688</v>
      </c>
    </row>
    <row r="357" spans="27:34" hidden="1" x14ac:dyDescent="0.35">
      <c r="AA357" s="10" t="str">
        <f>LEFT(Table18[[#This Row],[Location]],4)</f>
        <v>D3-6</v>
      </c>
      <c r="AB357" s="10" t="s">
        <v>63</v>
      </c>
      <c r="AC357" s="48" t="str">
        <f>LEFT(Table18[[#This Row],[Pheno]],4)</f>
        <v>POLO</v>
      </c>
      <c r="AD357" s="25" t="str">
        <f>LEFT(Table18[[#This Row],[Barcode]],7)</f>
        <v>POLO046</v>
      </c>
      <c r="AE357" s="3" t="s">
        <v>839</v>
      </c>
      <c r="AF357" s="91">
        <v>22</v>
      </c>
      <c r="AH357" s="18">
        <v>2688</v>
      </c>
    </row>
    <row r="358" spans="27:34" hidden="1" x14ac:dyDescent="0.35">
      <c r="AA358" s="10" t="str">
        <f>LEFT(Table18[[#This Row],[Location]],4)</f>
        <v>D3-6</v>
      </c>
      <c r="AB358" s="10" t="s">
        <v>62</v>
      </c>
      <c r="AC358" s="48" t="str">
        <f>LEFT(Table18[[#This Row],[Pheno]],4)</f>
        <v>POLO</v>
      </c>
      <c r="AD358" s="25" t="str">
        <f>LEFT(Table18[[#This Row],[Barcode]],7)</f>
        <v>POLO046</v>
      </c>
      <c r="AE358" s="3" t="s">
        <v>868</v>
      </c>
      <c r="AF358" s="91">
        <v>25</v>
      </c>
      <c r="AH358" s="18">
        <v>2688</v>
      </c>
    </row>
    <row r="359" spans="27:34" hidden="1" x14ac:dyDescent="0.35">
      <c r="AA359" s="10" t="str">
        <f>LEFT(Table18[[#This Row],[Location]],4)</f>
        <v>D3-6</v>
      </c>
      <c r="AB359" s="10" t="s">
        <v>388</v>
      </c>
      <c r="AC359" s="48" t="str">
        <f>LEFT(Table18[[#This Row],[Pheno]],4)</f>
        <v>.</v>
      </c>
      <c r="AD359" s="25" t="str">
        <f>LEFT(Table18[[#This Row],[Barcode]],7)</f>
        <v>.</v>
      </c>
      <c r="AE359" s="3" t="s">
        <v>413</v>
      </c>
      <c r="AF359" s="91"/>
      <c r="AH359" s="18">
        <v>2688</v>
      </c>
    </row>
    <row r="360" spans="27:34" hidden="1" x14ac:dyDescent="0.35">
      <c r="AA360" s="10" t="str">
        <f>LEFT(Table18[[#This Row],[Location]],4)</f>
        <v>D3-7</v>
      </c>
      <c r="AB360" s="10" t="s">
        <v>67</v>
      </c>
      <c r="AC360" s="48" t="str">
        <f>LEFT(Table18[[#This Row],[Pheno]],4)</f>
        <v>SWTS</v>
      </c>
      <c r="AD360" s="25" t="str">
        <f>LEFT(Table18[[#This Row],[Barcode]],7)</f>
        <v>SWTS035</v>
      </c>
      <c r="AE360" s="3" t="s">
        <v>1662</v>
      </c>
      <c r="AF360" s="91">
        <v>9</v>
      </c>
      <c r="AH360" s="18">
        <v>2648</v>
      </c>
    </row>
    <row r="361" spans="27:34" hidden="1" x14ac:dyDescent="0.35">
      <c r="AA361" s="10" t="str">
        <f>LEFT(Table18[[#This Row],[Location]],4)</f>
        <v>D3-7</v>
      </c>
      <c r="AB361" s="10" t="s">
        <v>66</v>
      </c>
      <c r="AC361" s="48" t="str">
        <f>LEFT(Table18[[#This Row],[Pheno]],4)</f>
        <v>SWTS</v>
      </c>
      <c r="AD361" s="25" t="str">
        <f>LEFT(Table18[[#This Row],[Barcode]],7)</f>
        <v>SWTS035</v>
      </c>
      <c r="AE361" s="3" t="s">
        <v>1663</v>
      </c>
      <c r="AF361" s="91">
        <v>19</v>
      </c>
      <c r="AH361" s="18">
        <v>2648</v>
      </c>
    </row>
    <row r="362" spans="27:34" hidden="1" x14ac:dyDescent="0.35">
      <c r="AA362" s="10" t="str">
        <f>LEFT(Table18[[#This Row],[Location]],4)</f>
        <v>D3-7</v>
      </c>
      <c r="AB362" s="10" t="s">
        <v>65</v>
      </c>
      <c r="AC362" s="48" t="str">
        <f>LEFT(Table18[[#This Row],[Pheno]],4)</f>
        <v>SWTS</v>
      </c>
      <c r="AD362" s="25" t="str">
        <f>LEFT(Table18[[#This Row],[Barcode]],7)</f>
        <v>SWTS024</v>
      </c>
      <c r="AE362" s="3" t="s">
        <v>1664</v>
      </c>
      <c r="AF362" s="91">
        <v>12</v>
      </c>
      <c r="AH362" s="18">
        <v>2648</v>
      </c>
    </row>
    <row r="363" spans="27:34" hidden="1" x14ac:dyDescent="0.35">
      <c r="AA363" s="10" t="str">
        <f>LEFT(Table18[[#This Row],[Location]],4)</f>
        <v>D3-7</v>
      </c>
      <c r="AB363" s="10" t="s">
        <v>385</v>
      </c>
      <c r="AC363" s="48" t="str">
        <f>LEFT(Table18[[#This Row],[Pheno]],4)</f>
        <v>SWTS</v>
      </c>
      <c r="AD363" s="25" t="str">
        <f>LEFT(Table18[[#This Row],[Barcode]],7)</f>
        <v>SWTS024</v>
      </c>
      <c r="AE363" s="3" t="s">
        <v>1665</v>
      </c>
      <c r="AF363" s="91">
        <v>9</v>
      </c>
      <c r="AH363" s="18">
        <v>2648</v>
      </c>
    </row>
    <row r="364" spans="27:34" hidden="1" x14ac:dyDescent="0.35">
      <c r="AA364" s="10" t="str">
        <f>LEFT(Table18[[#This Row],[Location]],4)</f>
        <v>E1-1</v>
      </c>
      <c r="AB364" s="10" t="s">
        <v>545</v>
      </c>
      <c r="AC364" s="48" t="str">
        <f>LEFT(Table18[[#This Row],[Pheno]],4)</f>
        <v>.</v>
      </c>
      <c r="AD364" s="25" t="str">
        <f>LEFT(Table18[[#This Row],[Barcode]],7)</f>
        <v>.</v>
      </c>
      <c r="AE364" s="3" t="s">
        <v>413</v>
      </c>
      <c r="AF364" s="91"/>
      <c r="AH364" s="18"/>
    </row>
    <row r="365" spans="27:34" hidden="1" x14ac:dyDescent="0.35">
      <c r="AA365" s="10" t="str">
        <f>LEFT(Table18[[#This Row],[Location]],4)</f>
        <v>E1-1</v>
      </c>
      <c r="AB365" s="10" t="s">
        <v>546</v>
      </c>
      <c r="AC365" s="10" t="str">
        <f>LEFT(Table18[[#This Row],[Pheno]],4)</f>
        <v>.</v>
      </c>
      <c r="AD365" s="25" t="str">
        <f>LEFT(Table18[[#This Row],[Barcode]],7)</f>
        <v>.</v>
      </c>
      <c r="AE365" s="3" t="s">
        <v>413</v>
      </c>
      <c r="AF365" s="91"/>
      <c r="AH365" s="18"/>
    </row>
    <row r="366" spans="27:34" hidden="1" x14ac:dyDescent="0.35">
      <c r="AA366" s="10" t="str">
        <f>LEFT(Table18[[#This Row],[Location]],4)</f>
        <v>E1-1</v>
      </c>
      <c r="AB366" s="10" t="s">
        <v>547</v>
      </c>
      <c r="AC366" s="10" t="str">
        <f>LEFT(Table18[[#This Row],[Pheno]],4)</f>
        <v>.</v>
      </c>
      <c r="AD366" s="25" t="str">
        <f>LEFT(Table18[[#This Row],[Barcode]],7)</f>
        <v>.</v>
      </c>
      <c r="AE366" s="3" t="s">
        <v>413</v>
      </c>
      <c r="AF366" s="91"/>
      <c r="AH366" s="18"/>
    </row>
    <row r="367" spans="27:34" hidden="1" x14ac:dyDescent="0.35">
      <c r="AA367" s="10" t="str">
        <f>LEFT(Table18[[#This Row],[Location]],4)</f>
        <v>E1-1</v>
      </c>
      <c r="AB367" s="10" t="s">
        <v>548</v>
      </c>
      <c r="AC367" s="10" t="str">
        <f>LEFT(Table18[[#This Row],[Pheno]],4)</f>
        <v>.</v>
      </c>
      <c r="AD367" s="25" t="str">
        <f>LEFT(Table18[[#This Row],[Barcode]],7)</f>
        <v>.</v>
      </c>
      <c r="AE367" s="3" t="s">
        <v>413</v>
      </c>
      <c r="AF367" s="91"/>
      <c r="AH367" s="18"/>
    </row>
    <row r="368" spans="27:34" hidden="1" x14ac:dyDescent="0.35">
      <c r="AA368" s="10" t="str">
        <f>LEFT(Table18[[#This Row],[Location]],4)</f>
        <v>E1-2</v>
      </c>
      <c r="AB368" s="10" t="s">
        <v>549</v>
      </c>
      <c r="AC368" s="10" t="str">
        <f>LEFT(Table18[[#This Row],[Pheno]],4)</f>
        <v>MOTH</v>
      </c>
      <c r="AD368" s="25" t="str">
        <f>LEFT(Table18[[#This Row],[Barcode]],7)</f>
        <v>MOTHERS</v>
      </c>
      <c r="AE368" s="3" t="s">
        <v>1637</v>
      </c>
      <c r="AF368" s="91"/>
      <c r="AH368" s="18"/>
    </row>
    <row r="369" spans="27:34" hidden="1" x14ac:dyDescent="0.35">
      <c r="AA369" s="10" t="str">
        <f>LEFT(Table18[[#This Row],[Location]],4)</f>
        <v>E1-2</v>
      </c>
      <c r="AB369" s="10" t="s">
        <v>550</v>
      </c>
      <c r="AC369" s="10" t="str">
        <f>LEFT(Table18[[#This Row],[Pheno]],4)</f>
        <v>MOTH</v>
      </c>
      <c r="AD369" s="25" t="str">
        <f>LEFT(Table18[[#This Row],[Barcode]],7)</f>
        <v>MOTHERS</v>
      </c>
      <c r="AE369" s="3" t="s">
        <v>1637</v>
      </c>
      <c r="AF369" s="91"/>
      <c r="AH369" s="18"/>
    </row>
    <row r="370" spans="27:34" hidden="1" x14ac:dyDescent="0.35">
      <c r="AA370" s="10" t="str">
        <f>LEFT(Table18[[#This Row],[Location]],4)</f>
        <v>E1-2</v>
      </c>
      <c r="AB370" s="10" t="s">
        <v>551</v>
      </c>
      <c r="AC370" s="10" t="str">
        <f>LEFT(Table18[[#This Row],[Pheno]],4)</f>
        <v>MOTH</v>
      </c>
      <c r="AD370" s="25" t="str">
        <f>LEFT(Table18[[#This Row],[Barcode]],7)</f>
        <v>MOTHERS</v>
      </c>
      <c r="AE370" s="3" t="s">
        <v>1637</v>
      </c>
      <c r="AF370" s="91"/>
      <c r="AH370" s="18"/>
    </row>
    <row r="371" spans="27:34" hidden="1" x14ac:dyDescent="0.35">
      <c r="AA371" s="10" t="str">
        <f>LEFT(Table18[[#This Row],[Location]],4)</f>
        <v>E1-2</v>
      </c>
      <c r="AB371" s="10" t="s">
        <v>552</v>
      </c>
      <c r="AC371" s="10" t="str">
        <f>LEFT(Table18[[#This Row],[Pheno]],4)</f>
        <v>MOTH</v>
      </c>
      <c r="AD371" s="25" t="str">
        <f>LEFT(Table18[[#This Row],[Barcode]],7)</f>
        <v>MOTHERS</v>
      </c>
      <c r="AE371" s="3" t="s">
        <v>1637</v>
      </c>
      <c r="AF371" s="91"/>
      <c r="AH371" s="18"/>
    </row>
    <row r="372" spans="27:34" hidden="1" x14ac:dyDescent="0.35">
      <c r="AA372" s="10" t="str">
        <f>LEFT(Table18[[#This Row],[Location]],4)</f>
        <v>E1-3</v>
      </c>
      <c r="AB372" s="10" t="s">
        <v>553</v>
      </c>
      <c r="AC372" s="10" t="str">
        <f>LEFT(Table18[[#This Row],[Pheno]],4)</f>
        <v>STRC</v>
      </c>
      <c r="AD372" s="25" t="str">
        <f>LEFT(Table18[[#This Row],[Barcode]],7)</f>
        <v>STRC018</v>
      </c>
      <c r="AE372" s="3" t="s">
        <v>1442</v>
      </c>
      <c r="AF372" s="91">
        <v>28</v>
      </c>
      <c r="AH372" s="18">
        <v>2616</v>
      </c>
    </row>
    <row r="373" spans="27:34" hidden="1" x14ac:dyDescent="0.35">
      <c r="AA373" s="10" t="str">
        <f>LEFT(Table18[[#This Row],[Location]],4)</f>
        <v>E1-3</v>
      </c>
      <c r="AB373" s="10" t="s">
        <v>554</v>
      </c>
      <c r="AC373" s="10" t="str">
        <f>LEFT(Table18[[#This Row],[Pheno]],4)</f>
        <v>STRC</v>
      </c>
      <c r="AD373" s="25" t="str">
        <f>LEFT(Table18[[#This Row],[Barcode]],7)</f>
        <v>STRC018</v>
      </c>
      <c r="AE373" s="3" t="s">
        <v>1443</v>
      </c>
      <c r="AF373" s="91">
        <v>21</v>
      </c>
      <c r="AH373" s="18"/>
    </row>
    <row r="374" spans="27:34" hidden="1" x14ac:dyDescent="0.35">
      <c r="AA374" s="10" t="str">
        <f>LEFT(Table18[[#This Row],[Location]],4)</f>
        <v>E1-3</v>
      </c>
      <c r="AB374" s="10" t="s">
        <v>555</v>
      </c>
      <c r="AC374" s="10" t="str">
        <f>LEFT(Table18[[#This Row],[Pheno]],4)</f>
        <v>.</v>
      </c>
      <c r="AD374" s="25" t="str">
        <f>LEFT(Table18[[#This Row],[Barcode]],7)</f>
        <v>.</v>
      </c>
      <c r="AE374" s="3" t="s">
        <v>413</v>
      </c>
      <c r="AF374" s="91"/>
      <c r="AH374" s="18"/>
    </row>
    <row r="375" spans="27:34" hidden="1" x14ac:dyDescent="0.35">
      <c r="AA375" s="10" t="str">
        <f>LEFT(Table18[[#This Row],[Location]],4)</f>
        <v>E1-3</v>
      </c>
      <c r="AB375" s="10" t="s">
        <v>556</v>
      </c>
      <c r="AC375" s="10" t="str">
        <f>LEFT(Table18[[#This Row],[Pheno]],4)</f>
        <v>.</v>
      </c>
      <c r="AD375" s="25" t="str">
        <f>LEFT(Table18[[#This Row],[Barcode]],7)</f>
        <v>.</v>
      </c>
      <c r="AE375" s="3" t="s">
        <v>413</v>
      </c>
      <c r="AF375" s="91"/>
      <c r="AH375" s="18"/>
    </row>
    <row r="376" spans="27:34" hidden="1" x14ac:dyDescent="0.35">
      <c r="AA376" s="10" t="str">
        <f>LEFT(Table18[[#This Row],[Location]],4)</f>
        <v>E1-4</v>
      </c>
      <c r="AB376" s="10" t="s">
        <v>557</v>
      </c>
      <c r="AC376" s="10" t="str">
        <f>LEFT(Table18[[#This Row],[Pheno]],4)</f>
        <v>STRC</v>
      </c>
      <c r="AD376" s="25" t="str">
        <f>LEFT(Table18[[#This Row],[Barcode]],7)</f>
        <v>STRC017</v>
      </c>
      <c r="AE376" s="3" t="s">
        <v>1440</v>
      </c>
      <c r="AF376" s="91">
        <v>20</v>
      </c>
      <c r="AH376" s="18">
        <v>2688</v>
      </c>
    </row>
    <row r="377" spans="27:34" hidden="1" x14ac:dyDescent="0.35">
      <c r="AA377" s="10" t="str">
        <f>LEFT(Table18[[#This Row],[Location]],4)</f>
        <v>E1-4</v>
      </c>
      <c r="AB377" s="10" t="s">
        <v>558</v>
      </c>
      <c r="AC377" s="10" t="str">
        <f>LEFT(Table18[[#This Row],[Pheno]],4)</f>
        <v>STRC</v>
      </c>
      <c r="AD377" s="25" t="str">
        <f>LEFT(Table18[[#This Row],[Barcode]],7)</f>
        <v>STRC017</v>
      </c>
      <c r="AE377" s="3" t="s">
        <v>1441</v>
      </c>
      <c r="AF377" s="91">
        <v>29</v>
      </c>
      <c r="AH377" s="18"/>
    </row>
    <row r="378" spans="27:34" hidden="1" x14ac:dyDescent="0.35">
      <c r="AA378" s="10" t="str">
        <f>LEFT(Table18[[#This Row],[Location]],4)</f>
        <v>E1-4</v>
      </c>
      <c r="AB378" s="10" t="s">
        <v>559</v>
      </c>
      <c r="AC378" s="10" t="str">
        <f>LEFT(Table18[[#This Row],[Pheno]],4)</f>
        <v>.</v>
      </c>
      <c r="AD378" s="25" t="str">
        <f>LEFT(Table18[[#This Row],[Barcode]],7)</f>
        <v>.</v>
      </c>
      <c r="AE378" s="3" t="s">
        <v>413</v>
      </c>
      <c r="AF378" s="91"/>
      <c r="AH378" s="18"/>
    </row>
    <row r="379" spans="27:34" hidden="1" x14ac:dyDescent="0.35">
      <c r="AA379" s="10" t="str">
        <f>LEFT(Table18[[#This Row],[Location]],4)</f>
        <v>E1-4</v>
      </c>
      <c r="AB379" s="10" t="s">
        <v>560</v>
      </c>
      <c r="AC379" s="10" t="str">
        <f>LEFT(Table18[[#This Row],[Pheno]],4)</f>
        <v>.</v>
      </c>
      <c r="AD379" s="25" t="str">
        <f>LEFT(Table18[[#This Row],[Barcode]],7)</f>
        <v>.</v>
      </c>
      <c r="AE379" s="3" t="s">
        <v>413</v>
      </c>
      <c r="AF379" s="91"/>
      <c r="AH379" s="18"/>
    </row>
    <row r="380" spans="27:34" hidden="1" x14ac:dyDescent="0.35">
      <c r="AA380" s="10" t="str">
        <f>LEFT(Table18[[#This Row],[Location]],4)</f>
        <v>E1-5</v>
      </c>
      <c r="AB380" s="10" t="s">
        <v>561</v>
      </c>
      <c r="AC380" s="10" t="str">
        <f>LEFT(Table18[[#This Row],[Pheno]],4)</f>
        <v>STRC</v>
      </c>
      <c r="AD380" s="25" t="str">
        <f>LEFT(Table18[[#This Row],[Barcode]],7)</f>
        <v>STRC017</v>
      </c>
      <c r="AE380" s="3" t="s">
        <v>1446</v>
      </c>
      <c r="AF380" s="91">
        <v>28</v>
      </c>
      <c r="AH380" s="18">
        <v>2696</v>
      </c>
    </row>
    <row r="381" spans="27:34" hidden="1" x14ac:dyDescent="0.35">
      <c r="AA381" s="10" t="str">
        <f>LEFT(Table18[[#This Row],[Location]],4)</f>
        <v>E1-5</v>
      </c>
      <c r="AB381" s="10" t="s">
        <v>562</v>
      </c>
      <c r="AC381" s="10" t="str">
        <f>LEFT(Table18[[#This Row],[Pheno]],4)</f>
        <v>STRC</v>
      </c>
      <c r="AD381" s="25" t="str">
        <f>LEFT(Table18[[#This Row],[Barcode]],7)</f>
        <v>STRC017</v>
      </c>
      <c r="AE381" s="3" t="s">
        <v>1440</v>
      </c>
      <c r="AF381" s="91">
        <v>22</v>
      </c>
      <c r="AH381" s="18"/>
    </row>
    <row r="382" spans="27:34" hidden="1" x14ac:dyDescent="0.35">
      <c r="AA382" s="10" t="str">
        <f>LEFT(Table18[[#This Row],[Location]],4)</f>
        <v>E1-5</v>
      </c>
      <c r="AB382" s="10" t="s">
        <v>563</v>
      </c>
      <c r="AC382" s="10" t="str">
        <f>LEFT(Table18[[#This Row],[Pheno]],4)</f>
        <v>.</v>
      </c>
      <c r="AD382" s="25" t="str">
        <f>LEFT(Table18[[#This Row],[Barcode]],7)</f>
        <v>.</v>
      </c>
      <c r="AE382" s="3" t="s">
        <v>413</v>
      </c>
      <c r="AF382" s="91"/>
      <c r="AH382" s="18"/>
    </row>
    <row r="383" spans="27:34" hidden="1" x14ac:dyDescent="0.35">
      <c r="AA383" s="10" t="str">
        <f>LEFT(Table18[[#This Row],[Location]],4)</f>
        <v>E1-5</v>
      </c>
      <c r="AB383" s="10" t="s">
        <v>564</v>
      </c>
      <c r="AC383" s="10" t="str">
        <f>LEFT(Table18[[#This Row],[Pheno]],4)</f>
        <v>.</v>
      </c>
      <c r="AD383" s="25" t="str">
        <f>LEFT(Table18[[#This Row],[Barcode]],7)</f>
        <v>.</v>
      </c>
      <c r="AE383" s="3" t="s">
        <v>413</v>
      </c>
      <c r="AF383" s="91"/>
      <c r="AH383" s="18"/>
    </row>
    <row r="384" spans="27:34" hidden="1" x14ac:dyDescent="0.35">
      <c r="AA384" s="10" t="str">
        <f>LEFT(Table18[[#This Row],[Location]],4)</f>
        <v>E1-6</v>
      </c>
      <c r="AB384" s="10" t="s">
        <v>565</v>
      </c>
      <c r="AC384" s="10" t="str">
        <f>LEFT(Table18[[#This Row],[Pheno]],4)</f>
        <v>SECF</v>
      </c>
      <c r="AD384" s="25" t="str">
        <f>LEFT(Table18[[#This Row],[Barcode]],7)</f>
        <v>SECF017</v>
      </c>
      <c r="AE384" s="3" t="s">
        <v>905</v>
      </c>
      <c r="AF384" s="91">
        <v>27</v>
      </c>
      <c r="AH384" s="18">
        <v>2672</v>
      </c>
    </row>
    <row r="385" spans="27:34" hidden="1" x14ac:dyDescent="0.35">
      <c r="AA385" s="10" t="str">
        <f>LEFT(Table18[[#This Row],[Location]],4)</f>
        <v>E1-6</v>
      </c>
      <c r="AB385" s="10" t="s">
        <v>566</v>
      </c>
      <c r="AC385" s="10" t="str">
        <f>LEFT(Table18[[#This Row],[Pheno]],4)</f>
        <v>BGCH</v>
      </c>
      <c r="AD385" s="25" t="str">
        <f>LEFT(Table18[[#This Row],[Barcode]],7)</f>
        <v>BGCH006</v>
      </c>
      <c r="AE385" s="3" t="s">
        <v>1667</v>
      </c>
      <c r="AF385" s="91">
        <v>22</v>
      </c>
      <c r="AH385" s="18"/>
    </row>
    <row r="386" spans="27:34" hidden="1" x14ac:dyDescent="0.35">
      <c r="AA386" s="10" t="str">
        <f>LEFT(Table18[[#This Row],[Location]],4)</f>
        <v>E1-6</v>
      </c>
      <c r="AB386" s="10" t="s">
        <v>567</v>
      </c>
      <c r="AC386" s="10" t="str">
        <f>LEFT(Table18[[#This Row],[Pheno]],4)</f>
        <v>.</v>
      </c>
      <c r="AD386" s="25" t="str">
        <f>LEFT(Table18[[#This Row],[Barcode]],7)</f>
        <v>.</v>
      </c>
      <c r="AE386" s="3" t="s">
        <v>413</v>
      </c>
      <c r="AF386" s="91"/>
      <c r="AH386" s="18"/>
    </row>
    <row r="387" spans="27:34" hidden="1" x14ac:dyDescent="0.35">
      <c r="AA387" s="10" t="str">
        <f>LEFT(Table18[[#This Row],[Location]],4)</f>
        <v>E1-6</v>
      </c>
      <c r="AB387" s="10" t="s">
        <v>568</v>
      </c>
      <c r="AC387" s="10" t="str">
        <f>LEFT(Table18[[#This Row],[Pheno]],4)</f>
        <v>.</v>
      </c>
      <c r="AD387" s="25" t="str">
        <f>LEFT(Table18[[#This Row],[Barcode]],7)</f>
        <v>.</v>
      </c>
      <c r="AE387" s="3" t="s">
        <v>413</v>
      </c>
      <c r="AF387" s="91"/>
      <c r="AH387" s="18"/>
    </row>
    <row r="388" spans="27:34" hidden="1" x14ac:dyDescent="0.35">
      <c r="AA388" s="10" t="str">
        <f>LEFT(Table18[[#This Row],[Location]],4)</f>
        <v>E1-7</v>
      </c>
      <c r="AB388" s="10" t="s">
        <v>569</v>
      </c>
      <c r="AC388" s="10" t="str">
        <f>LEFT(Table18[[#This Row],[Pheno]],4)</f>
        <v>JK99</v>
      </c>
      <c r="AD388" s="25" t="str">
        <f>LEFT(Table18[[#This Row],[Barcode]],7)</f>
        <v>JK99064</v>
      </c>
      <c r="AE388" s="3" t="s">
        <v>536</v>
      </c>
      <c r="AF388" s="91">
        <v>14</v>
      </c>
      <c r="AH388" s="18">
        <v>2669</v>
      </c>
    </row>
    <row r="389" spans="27:34" hidden="1" x14ac:dyDescent="0.35">
      <c r="AA389" s="10" t="str">
        <f>LEFT(Table18[[#This Row],[Location]],4)</f>
        <v>E1-7</v>
      </c>
      <c r="AB389" s="10" t="s">
        <v>570</v>
      </c>
      <c r="AC389" s="10" t="str">
        <f>LEFT(Table18[[#This Row],[Pheno]],4)</f>
        <v>JK99</v>
      </c>
      <c r="AD389" s="25" t="str">
        <f>LEFT(Table18[[#This Row],[Barcode]],7)</f>
        <v>JK99064</v>
      </c>
      <c r="AE389" s="3" t="s">
        <v>482</v>
      </c>
      <c r="AF389" s="91">
        <v>35</v>
      </c>
      <c r="AH389" s="18"/>
    </row>
    <row r="390" spans="27:34" hidden="1" x14ac:dyDescent="0.35">
      <c r="AA390" s="10" t="str">
        <f>LEFT(Table18[[#This Row],[Location]],4)</f>
        <v>E1-7</v>
      </c>
      <c r="AB390" s="10" t="s">
        <v>571</v>
      </c>
      <c r="AC390" s="10" t="str">
        <f>LEFT(Table18[[#This Row],[Pheno]],4)</f>
        <v>.</v>
      </c>
      <c r="AD390" s="25" t="str">
        <f>LEFT(Table18[[#This Row],[Barcode]],7)</f>
        <v>.</v>
      </c>
      <c r="AE390" s="3" t="s">
        <v>413</v>
      </c>
      <c r="AF390" s="91"/>
      <c r="AH390" s="18"/>
    </row>
    <row r="391" spans="27:34" hidden="1" x14ac:dyDescent="0.35">
      <c r="AA391" s="10" t="str">
        <f>LEFT(Table18[[#This Row],[Location]],4)</f>
        <v>E1-7</v>
      </c>
      <c r="AB391" s="10" t="s">
        <v>572</v>
      </c>
      <c r="AC391" s="10" t="str">
        <f>LEFT(Table18[[#This Row],[Pheno]],4)</f>
        <v>.</v>
      </c>
      <c r="AD391" s="25" t="str">
        <f>LEFT(Table18[[#This Row],[Barcode]],7)</f>
        <v>.</v>
      </c>
      <c r="AE391" s="3" t="s">
        <v>413</v>
      </c>
      <c r="AF391" s="91"/>
      <c r="AH391" s="18"/>
    </row>
    <row r="392" spans="27:34" hidden="1" x14ac:dyDescent="0.35">
      <c r="AA392" s="10" t="str">
        <f>LEFT(Table18[[#This Row],[Location]],4)</f>
        <v>E2-1</v>
      </c>
      <c r="AB392" s="10" t="s">
        <v>573</v>
      </c>
      <c r="AC392" s="10" t="str">
        <f>LEFT(Table18[[#This Row],[Pheno]],4)</f>
        <v>.</v>
      </c>
      <c r="AD392" s="25" t="str">
        <f>LEFT(Table18[[#This Row],[Barcode]],7)</f>
        <v>.</v>
      </c>
      <c r="AE392" s="3" t="s">
        <v>413</v>
      </c>
      <c r="AF392" s="91"/>
      <c r="AH392" s="18"/>
    </row>
    <row r="393" spans="27:34" hidden="1" x14ac:dyDescent="0.35">
      <c r="AA393" s="10" t="str">
        <f>LEFT(Table18[[#This Row],[Location]],4)</f>
        <v>E2-1</v>
      </c>
      <c r="AB393" s="10" t="s">
        <v>574</v>
      </c>
      <c r="AC393" s="10" t="str">
        <f>LEFT(Table18[[#This Row],[Pheno]],4)</f>
        <v>.</v>
      </c>
      <c r="AD393" s="25" t="str">
        <f>LEFT(Table18[[#This Row],[Barcode]],7)</f>
        <v>.</v>
      </c>
      <c r="AE393" s="3" t="s">
        <v>413</v>
      </c>
      <c r="AF393" s="91"/>
      <c r="AH393" s="18"/>
    </row>
    <row r="394" spans="27:34" hidden="1" x14ac:dyDescent="0.35">
      <c r="AA394" s="10" t="str">
        <f>LEFT(Table18[[#This Row],[Location]],4)</f>
        <v>E2-1</v>
      </c>
      <c r="AB394" s="10" t="s">
        <v>575</v>
      </c>
      <c r="AC394" s="10" t="str">
        <f>LEFT(Table18[[#This Row],[Pheno]],4)</f>
        <v>.</v>
      </c>
      <c r="AD394" s="25" t="str">
        <f>LEFT(Table18[[#This Row],[Barcode]],7)</f>
        <v>.</v>
      </c>
      <c r="AE394" s="3" t="s">
        <v>413</v>
      </c>
      <c r="AF394" s="91"/>
      <c r="AH394" s="18"/>
    </row>
    <row r="395" spans="27:34" hidden="1" x14ac:dyDescent="0.35">
      <c r="AA395" s="10" t="str">
        <f>LEFT(Table18[[#This Row],[Location]],4)</f>
        <v>E2-1</v>
      </c>
      <c r="AB395" s="10" t="s">
        <v>576</v>
      </c>
      <c r="AC395" s="10" t="str">
        <f>LEFT(Table18[[#This Row],[Pheno]],4)</f>
        <v>.</v>
      </c>
      <c r="AD395" s="25" t="str">
        <f>LEFT(Table18[[#This Row],[Barcode]],7)</f>
        <v>.</v>
      </c>
      <c r="AE395" s="3" t="s">
        <v>413</v>
      </c>
      <c r="AF395" s="91"/>
      <c r="AH395" s="18"/>
    </row>
    <row r="396" spans="27:34" hidden="1" x14ac:dyDescent="0.35">
      <c r="AA396" s="10" t="str">
        <f>LEFT(Table18[[#This Row],[Location]],4)</f>
        <v>E2-2</v>
      </c>
      <c r="AB396" s="10" t="s">
        <v>577</v>
      </c>
      <c r="AC396" s="10" t="str">
        <f>LEFT(Table18[[#This Row],[Pheno]],4)</f>
        <v>.</v>
      </c>
      <c r="AD396" s="25" t="str">
        <f>LEFT(Table18[[#This Row],[Barcode]],7)</f>
        <v>.</v>
      </c>
      <c r="AE396" s="3" t="s">
        <v>413</v>
      </c>
      <c r="AF396" s="91"/>
      <c r="AH396" s="18"/>
    </row>
    <row r="397" spans="27:34" hidden="1" x14ac:dyDescent="0.35">
      <c r="AA397" s="10" t="str">
        <f>LEFT(Table18[[#This Row],[Location]],4)</f>
        <v>E2-2</v>
      </c>
      <c r="AB397" s="10" t="s">
        <v>578</v>
      </c>
      <c r="AC397" s="10" t="str">
        <f>LEFT(Table18[[#This Row],[Pheno]],4)</f>
        <v>.</v>
      </c>
      <c r="AD397" s="25" t="str">
        <f>LEFT(Table18[[#This Row],[Barcode]],7)</f>
        <v>.</v>
      </c>
      <c r="AE397" s="3" t="s">
        <v>413</v>
      </c>
      <c r="AF397" s="91"/>
      <c r="AH397" s="18"/>
    </row>
    <row r="398" spans="27:34" hidden="1" x14ac:dyDescent="0.35">
      <c r="AA398" s="10" t="str">
        <f>LEFT(Table18[[#This Row],[Location]],4)</f>
        <v>E2-2</v>
      </c>
      <c r="AB398" s="10" t="s">
        <v>579</v>
      </c>
      <c r="AC398" s="10" t="str">
        <f>LEFT(Table18[[#This Row],[Pheno]],4)</f>
        <v>.</v>
      </c>
      <c r="AD398" s="25" t="str">
        <f>LEFT(Table18[[#This Row],[Barcode]],7)</f>
        <v>.</v>
      </c>
      <c r="AE398" s="3" t="s">
        <v>413</v>
      </c>
      <c r="AF398" s="91"/>
      <c r="AH398" s="18"/>
    </row>
    <row r="399" spans="27:34" hidden="1" x14ac:dyDescent="0.35">
      <c r="AA399" s="10" t="str">
        <f>LEFT(Table18[[#This Row],[Location]],4)</f>
        <v>E2-2</v>
      </c>
      <c r="AB399" s="10" t="s">
        <v>580</v>
      </c>
      <c r="AC399" s="10" t="str">
        <f>LEFT(Table18[[#This Row],[Pheno]],4)</f>
        <v>.</v>
      </c>
      <c r="AD399" s="25" t="str">
        <f>LEFT(Table18[[#This Row],[Barcode]],7)</f>
        <v>.</v>
      </c>
      <c r="AE399" s="3" t="s">
        <v>413</v>
      </c>
      <c r="AF399" s="91"/>
      <c r="AH399" s="18"/>
    </row>
    <row r="400" spans="27:34" hidden="1" x14ac:dyDescent="0.35">
      <c r="AA400" s="10" t="str">
        <f>LEFT(Table18[[#This Row],[Location]],4)</f>
        <v>E2-3</v>
      </c>
      <c r="AB400" s="10" t="s">
        <v>581</v>
      </c>
      <c r="AC400" s="10" t="str">
        <f>LEFT(Table18[[#This Row],[Pheno]],4)</f>
        <v>.</v>
      </c>
      <c r="AD400" s="25" t="str">
        <f>LEFT(Table18[[#This Row],[Barcode]],7)</f>
        <v>.</v>
      </c>
      <c r="AE400" s="3" t="s">
        <v>413</v>
      </c>
      <c r="AF400" s="91"/>
      <c r="AH400" s="18"/>
    </row>
    <row r="401" spans="27:34" hidden="1" x14ac:dyDescent="0.35">
      <c r="AA401" s="10" t="str">
        <f>LEFT(Table18[[#This Row],[Location]],4)</f>
        <v>E2-3</v>
      </c>
      <c r="AB401" s="10" t="s">
        <v>582</v>
      </c>
      <c r="AC401" s="10" t="str">
        <f>LEFT(Table18[[#This Row],[Pheno]],4)</f>
        <v>.</v>
      </c>
      <c r="AD401" s="25" t="str">
        <f>LEFT(Table18[[#This Row],[Barcode]],7)</f>
        <v>.</v>
      </c>
      <c r="AE401" s="3" t="s">
        <v>413</v>
      </c>
      <c r="AF401" s="91"/>
      <c r="AH401" s="18"/>
    </row>
    <row r="402" spans="27:34" hidden="1" x14ac:dyDescent="0.35">
      <c r="AA402" s="10" t="str">
        <f>LEFT(Table18[[#This Row],[Location]],4)</f>
        <v>E2-3</v>
      </c>
      <c r="AB402" s="10" t="s">
        <v>583</v>
      </c>
      <c r="AC402" s="10" t="str">
        <f>LEFT(Table18[[#This Row],[Pheno]],4)</f>
        <v>.</v>
      </c>
      <c r="AD402" s="25" t="str">
        <f>LEFT(Table18[[#This Row],[Barcode]],7)</f>
        <v>.</v>
      </c>
      <c r="AE402" s="3" t="s">
        <v>413</v>
      </c>
      <c r="AF402" s="91"/>
      <c r="AH402" s="18"/>
    </row>
    <row r="403" spans="27:34" hidden="1" x14ac:dyDescent="0.35">
      <c r="AA403" s="10" t="str">
        <f>LEFT(Table18[[#This Row],[Location]],4)</f>
        <v>E2-3</v>
      </c>
      <c r="AB403" s="10" t="s">
        <v>584</v>
      </c>
      <c r="AC403" s="10" t="str">
        <f>LEFT(Table18[[#This Row],[Pheno]],4)</f>
        <v>.</v>
      </c>
      <c r="AD403" s="25" t="str">
        <f>LEFT(Table18[[#This Row],[Barcode]],7)</f>
        <v>.</v>
      </c>
      <c r="AE403" s="3" t="s">
        <v>413</v>
      </c>
      <c r="AF403" s="91"/>
      <c r="AH403" s="18"/>
    </row>
    <row r="404" spans="27:34" hidden="1" x14ac:dyDescent="0.35">
      <c r="AA404" s="48" t="str">
        <f>LEFT(Table18[[#This Row],[Location]],4)</f>
        <v>E2-4</v>
      </c>
      <c r="AB404" s="10" t="s">
        <v>1668</v>
      </c>
      <c r="AC404" s="48" t="str">
        <f>LEFT(Table18[[#This Row],[Pheno]],4)</f>
        <v>.</v>
      </c>
      <c r="AD404" s="49" t="str">
        <f>LEFT(Table18[[#This Row],[Barcode]],7)</f>
        <v>.</v>
      </c>
      <c r="AE404" s="3" t="s">
        <v>413</v>
      </c>
      <c r="AF404" s="91"/>
      <c r="AH404" s="18"/>
    </row>
    <row r="405" spans="27:34" hidden="1" x14ac:dyDescent="0.35">
      <c r="AA405" s="48" t="str">
        <f>LEFT(Table18[[#This Row],[Location]],4)</f>
        <v>E2-4</v>
      </c>
      <c r="AB405" s="10" t="s">
        <v>1669</v>
      </c>
      <c r="AC405" s="48" t="str">
        <f>LEFT(Table18[[#This Row],[Pheno]],4)</f>
        <v>.</v>
      </c>
      <c r="AD405" s="49" t="str">
        <f>LEFT(Table18[[#This Row],[Barcode]],7)</f>
        <v>.</v>
      </c>
      <c r="AE405" s="3" t="s">
        <v>413</v>
      </c>
      <c r="AF405" s="91"/>
      <c r="AH405" s="18"/>
    </row>
    <row r="406" spans="27:34" hidden="1" x14ac:dyDescent="0.35">
      <c r="AA406" s="48" t="str">
        <f>LEFT(Table18[[#This Row],[Location]],4)</f>
        <v>E2-4</v>
      </c>
      <c r="AB406" s="10" t="s">
        <v>1670</v>
      </c>
      <c r="AC406" s="48" t="str">
        <f>LEFT(Table18[[#This Row],[Pheno]],4)</f>
        <v>.</v>
      </c>
      <c r="AD406" s="49" t="str">
        <f>LEFT(Table18[[#This Row],[Barcode]],7)</f>
        <v>.</v>
      </c>
      <c r="AE406" s="3" t="s">
        <v>413</v>
      </c>
      <c r="AF406" s="91"/>
      <c r="AH406" s="18"/>
    </row>
    <row r="407" spans="27:34" hidden="1" x14ac:dyDescent="0.35">
      <c r="AA407" s="48" t="str">
        <f>LEFT(Table18[[#This Row],[Location]],4)</f>
        <v>E2-4</v>
      </c>
      <c r="AB407" s="10" t="s">
        <v>1671</v>
      </c>
      <c r="AC407" s="48" t="str">
        <f>LEFT(Table18[[#This Row],[Pheno]],4)</f>
        <v>.</v>
      </c>
      <c r="AD407" s="49" t="str">
        <f>LEFT(Table18[[#This Row],[Barcode]],7)</f>
        <v>.</v>
      </c>
      <c r="AE407" s="3" t="s">
        <v>413</v>
      </c>
      <c r="AF407" s="91"/>
      <c r="AH407" s="18"/>
    </row>
    <row r="408" spans="27:34" hidden="1" x14ac:dyDescent="0.35">
      <c r="AA408" s="48" t="str">
        <f>LEFT(Table18[[#This Row],[Location]],4)</f>
        <v>E2-5</v>
      </c>
      <c r="AB408" s="10" t="s">
        <v>1672</v>
      </c>
      <c r="AC408" s="48" t="str">
        <f>LEFT(Table18[[#This Row],[Pheno]],4)</f>
        <v>.</v>
      </c>
      <c r="AD408" s="49" t="str">
        <f>LEFT(Table18[[#This Row],[Barcode]],7)</f>
        <v>.</v>
      </c>
      <c r="AE408" s="3" t="s">
        <v>413</v>
      </c>
      <c r="AF408" s="91"/>
      <c r="AH408" s="18"/>
    </row>
    <row r="409" spans="27:34" hidden="1" x14ac:dyDescent="0.35">
      <c r="AA409" s="48" t="str">
        <f>LEFT(Table18[[#This Row],[Location]],4)</f>
        <v>E2-5</v>
      </c>
      <c r="AB409" s="10" t="s">
        <v>1673</v>
      </c>
      <c r="AC409" s="48" t="str">
        <f>LEFT(Table18[[#This Row],[Pheno]],4)</f>
        <v>.</v>
      </c>
      <c r="AD409" s="49" t="str">
        <f>LEFT(Table18[[#This Row],[Barcode]],7)</f>
        <v>.</v>
      </c>
      <c r="AE409" s="3" t="s">
        <v>413</v>
      </c>
      <c r="AF409" s="91"/>
      <c r="AH409" s="18"/>
    </row>
    <row r="410" spans="27:34" hidden="1" x14ac:dyDescent="0.35">
      <c r="AA410" s="48" t="str">
        <f>LEFT(Table18[[#This Row],[Location]],4)</f>
        <v>E2-5</v>
      </c>
      <c r="AB410" s="10" t="s">
        <v>1674</v>
      </c>
      <c r="AC410" s="48" t="str">
        <f>LEFT(Table18[[#This Row],[Pheno]],4)</f>
        <v>.</v>
      </c>
      <c r="AD410" s="49" t="str">
        <f>LEFT(Table18[[#This Row],[Barcode]],7)</f>
        <v>.</v>
      </c>
      <c r="AE410" s="3" t="s">
        <v>413</v>
      </c>
      <c r="AF410" s="91"/>
      <c r="AH410" s="18"/>
    </row>
    <row r="411" spans="27:34" hidden="1" x14ac:dyDescent="0.35">
      <c r="AA411" s="48" t="str">
        <f>LEFT(Table18[[#This Row],[Location]],4)</f>
        <v>E2-5</v>
      </c>
      <c r="AB411" s="10" t="s">
        <v>1675</v>
      </c>
      <c r="AC411" s="48" t="str">
        <f>LEFT(Table18[[#This Row],[Pheno]],4)</f>
        <v>.</v>
      </c>
      <c r="AD411" s="49" t="str">
        <f>LEFT(Table18[[#This Row],[Barcode]],7)</f>
        <v>.</v>
      </c>
      <c r="AE411" s="3" t="s">
        <v>413</v>
      </c>
      <c r="AF411" s="91"/>
      <c r="AH411" s="18"/>
    </row>
    <row r="412" spans="27:34" hidden="1" x14ac:dyDescent="0.35">
      <c r="AA412" s="48" t="str">
        <f>LEFT(Table18[[#This Row],[Location]],4)</f>
        <v>E2-6</v>
      </c>
      <c r="AB412" s="10" t="s">
        <v>1676</v>
      </c>
      <c r="AC412" s="48" t="str">
        <f>LEFT(Table18[[#This Row],[Pheno]],4)</f>
        <v>.</v>
      </c>
      <c r="AD412" s="49" t="str">
        <f>LEFT(Table18[[#This Row],[Barcode]],7)</f>
        <v>.</v>
      </c>
      <c r="AE412" s="3" t="s">
        <v>413</v>
      </c>
      <c r="AF412" s="91"/>
      <c r="AH412" s="18"/>
    </row>
    <row r="413" spans="27:34" hidden="1" x14ac:dyDescent="0.35">
      <c r="AA413" s="48" t="str">
        <f>LEFT(Table18[[#This Row],[Location]],4)</f>
        <v>E2-6</v>
      </c>
      <c r="AB413" s="10" t="s">
        <v>1677</v>
      </c>
      <c r="AC413" s="48" t="str">
        <f>LEFT(Table18[[#This Row],[Pheno]],4)</f>
        <v>.</v>
      </c>
      <c r="AD413" s="49" t="str">
        <f>LEFT(Table18[[#This Row],[Barcode]],7)</f>
        <v>.</v>
      </c>
      <c r="AE413" s="3" t="s">
        <v>413</v>
      </c>
      <c r="AF413" s="91"/>
      <c r="AH413" s="18"/>
    </row>
    <row r="414" spans="27:34" hidden="1" x14ac:dyDescent="0.35">
      <c r="AA414" s="48" t="str">
        <f>LEFT(Table18[[#This Row],[Location]],4)</f>
        <v>E2-6</v>
      </c>
      <c r="AB414" s="10" t="s">
        <v>1678</v>
      </c>
      <c r="AC414" s="48" t="str">
        <f>LEFT(Table18[[#This Row],[Pheno]],4)</f>
        <v>.</v>
      </c>
      <c r="AD414" s="49" t="str">
        <f>LEFT(Table18[[#This Row],[Barcode]],7)</f>
        <v>.</v>
      </c>
      <c r="AE414" s="3" t="s">
        <v>413</v>
      </c>
      <c r="AF414" s="91"/>
      <c r="AH414" s="18"/>
    </row>
    <row r="415" spans="27:34" hidden="1" x14ac:dyDescent="0.35">
      <c r="AA415" s="48" t="str">
        <f>LEFT(Table18[[#This Row],[Location]],4)</f>
        <v>E2-6</v>
      </c>
      <c r="AB415" s="10" t="s">
        <v>1679</v>
      </c>
      <c r="AC415" s="48" t="str">
        <f>LEFT(Table18[[#This Row],[Pheno]],4)</f>
        <v>.</v>
      </c>
      <c r="AD415" s="49" t="str">
        <f>LEFT(Table18[[#This Row],[Barcode]],7)</f>
        <v>.</v>
      </c>
      <c r="AE415" s="3" t="s">
        <v>413</v>
      </c>
      <c r="AF415" s="91"/>
      <c r="AH415" s="18"/>
    </row>
    <row r="416" spans="27:34" hidden="1" x14ac:dyDescent="0.35">
      <c r="AA416" s="48" t="str">
        <f>LEFT(Table18[[#This Row],[Location]],4)</f>
        <v>E2-7</v>
      </c>
      <c r="AB416" s="10" t="s">
        <v>1680</v>
      </c>
      <c r="AC416" s="48" t="str">
        <f>LEFT(Table18[[#This Row],[Pheno]],4)</f>
        <v>.</v>
      </c>
      <c r="AD416" s="49" t="str">
        <f>LEFT(Table18[[#This Row],[Barcode]],7)</f>
        <v>.</v>
      </c>
      <c r="AE416" s="3" t="s">
        <v>413</v>
      </c>
      <c r="AF416" s="91"/>
      <c r="AH416" s="18"/>
    </row>
    <row r="417" spans="27:34" hidden="1" x14ac:dyDescent="0.35">
      <c r="AA417" s="48" t="str">
        <f>LEFT(Table18[[#This Row],[Location]],4)</f>
        <v>E2-7</v>
      </c>
      <c r="AB417" s="10" t="s">
        <v>1681</v>
      </c>
      <c r="AC417" s="48" t="str">
        <f>LEFT(Table18[[#This Row],[Pheno]],4)</f>
        <v>.</v>
      </c>
      <c r="AD417" s="49" t="str">
        <f>LEFT(Table18[[#This Row],[Barcode]],7)</f>
        <v>.</v>
      </c>
      <c r="AE417" s="3" t="s">
        <v>413</v>
      </c>
      <c r="AF417" s="91"/>
      <c r="AH417" s="18"/>
    </row>
    <row r="418" spans="27:34" hidden="1" x14ac:dyDescent="0.35">
      <c r="AA418" s="48" t="str">
        <f>LEFT(Table18[[#This Row],[Location]],4)</f>
        <v>E2-7</v>
      </c>
      <c r="AB418" s="10" t="s">
        <v>1682</v>
      </c>
      <c r="AC418" s="48" t="str">
        <f>LEFT(Table18[[#This Row],[Pheno]],4)</f>
        <v>.</v>
      </c>
      <c r="AD418" s="49" t="str">
        <f>LEFT(Table18[[#This Row],[Barcode]],7)</f>
        <v>.</v>
      </c>
      <c r="AE418" s="3" t="s">
        <v>413</v>
      </c>
      <c r="AF418" s="91"/>
      <c r="AH418" s="18"/>
    </row>
    <row r="419" spans="27:34" hidden="1" x14ac:dyDescent="0.35">
      <c r="AA419" s="48" t="str">
        <f>LEFT(Table18[[#This Row],[Location]],4)</f>
        <v>E2-7</v>
      </c>
      <c r="AB419" s="10" t="s">
        <v>1683</v>
      </c>
      <c r="AC419" s="48" t="str">
        <f>LEFT(Table18[[#This Row],[Pheno]],4)</f>
        <v>.</v>
      </c>
      <c r="AD419" s="49" t="str">
        <f>LEFT(Table18[[#This Row],[Barcode]],7)</f>
        <v>.</v>
      </c>
      <c r="AE419" s="3" t="s">
        <v>413</v>
      </c>
      <c r="AF419" s="91"/>
      <c r="AH419" s="18"/>
    </row>
    <row r="420" spans="27:34" hidden="1" x14ac:dyDescent="0.35">
      <c r="AA420" s="48" t="str">
        <f>LEFT(Table18[[#This Row],[Location]],4)</f>
        <v>E3-1</v>
      </c>
      <c r="AB420" s="10" t="s">
        <v>1684</v>
      </c>
      <c r="AC420" s="48" t="str">
        <f>LEFT(Table18[[#This Row],[Pheno]],4)</f>
        <v>SWTS</v>
      </c>
      <c r="AD420" s="49" t="str">
        <f>LEFT(Table18[[#This Row],[Barcode]],7)</f>
        <v>SWTS035</v>
      </c>
      <c r="AE420" s="3" t="s">
        <v>1712</v>
      </c>
      <c r="AF420" s="91">
        <v>20</v>
      </c>
      <c r="AH420" s="18">
        <v>2639</v>
      </c>
    </row>
    <row r="421" spans="27:34" hidden="1" x14ac:dyDescent="0.35">
      <c r="AA421" s="48" t="str">
        <f>LEFT(Table18[[#This Row],[Location]],4)</f>
        <v>E3-1</v>
      </c>
      <c r="AB421" s="10" t="s">
        <v>1685</v>
      </c>
      <c r="AC421" s="48" t="str">
        <f>LEFT(Table18[[#This Row],[Pheno]],4)</f>
        <v>SWTS</v>
      </c>
      <c r="AD421" s="49" t="str">
        <f>LEFT(Table18[[#This Row],[Barcode]],7)</f>
        <v>SWTS035</v>
      </c>
      <c r="AE421" s="3" t="s">
        <v>1713</v>
      </c>
      <c r="AF421" s="91">
        <v>18</v>
      </c>
      <c r="AH421" s="18"/>
    </row>
    <row r="422" spans="27:34" hidden="1" x14ac:dyDescent="0.35">
      <c r="AA422" s="48" t="str">
        <f>LEFT(Table18[[#This Row],[Location]],4)</f>
        <v>E3-1</v>
      </c>
      <c r="AB422" s="10" t="s">
        <v>1686</v>
      </c>
      <c r="AC422" s="48" t="str">
        <f>LEFT(Table18[[#This Row],[Pheno]],4)</f>
        <v>SWTS</v>
      </c>
      <c r="AD422" s="49" t="str">
        <f>LEFT(Table18[[#This Row],[Barcode]],7)</f>
        <v>SWTS035</v>
      </c>
      <c r="AE422" s="3" t="s">
        <v>1662</v>
      </c>
      <c r="AF422" s="91">
        <v>11</v>
      </c>
      <c r="AH422" s="18"/>
    </row>
    <row r="423" spans="27:34" hidden="1" x14ac:dyDescent="0.35">
      <c r="AA423" s="48" t="str">
        <f>LEFT(Table18[[#This Row],[Location]],4)</f>
        <v>E3-1</v>
      </c>
      <c r="AB423" s="10" t="s">
        <v>1687</v>
      </c>
      <c r="AC423" s="48" t="str">
        <f>LEFT(Table18[[#This Row],[Pheno]],4)</f>
        <v>.</v>
      </c>
      <c r="AD423" s="49" t="str">
        <f>LEFT(Table18[[#This Row],[Barcode]],7)</f>
        <v>.</v>
      </c>
      <c r="AE423" s="3" t="s">
        <v>413</v>
      </c>
      <c r="AF423" s="91"/>
      <c r="AH423" s="18"/>
    </row>
    <row r="424" spans="27:34" hidden="1" x14ac:dyDescent="0.35">
      <c r="AA424" s="48" t="str">
        <f>LEFT(Table18[[#This Row],[Location]],4)</f>
        <v>E3-2</v>
      </c>
      <c r="AB424" s="10" t="s">
        <v>1688</v>
      </c>
      <c r="AC424" s="48" t="str">
        <f>LEFT(Table18[[#This Row],[Pheno]],4)</f>
        <v>PLAN</v>
      </c>
      <c r="AD424" s="49" t="str">
        <f>LEFT(Table18[[#This Row],[Barcode]],7)</f>
        <v>PLAN017</v>
      </c>
      <c r="AE424" s="3" t="s">
        <v>1271</v>
      </c>
      <c r="AF424" s="91">
        <v>18</v>
      </c>
      <c r="AH424" s="18">
        <v>2682</v>
      </c>
    </row>
    <row r="425" spans="27:34" hidden="1" x14ac:dyDescent="0.35">
      <c r="AA425" s="48" t="str">
        <f>LEFT(Table18[[#This Row],[Location]],4)</f>
        <v>E3-2</v>
      </c>
      <c r="AB425" s="10" t="s">
        <v>1689</v>
      </c>
      <c r="AC425" s="48" t="str">
        <f>LEFT(Table18[[#This Row],[Pheno]],4)</f>
        <v>ONED</v>
      </c>
      <c r="AD425" s="49" t="str">
        <f>LEFT(Table18[[#This Row],[Barcode]],7)</f>
        <v>ONED037</v>
      </c>
      <c r="AE425" s="3" t="s">
        <v>849</v>
      </c>
      <c r="AF425" s="91">
        <v>31</v>
      </c>
      <c r="AH425" s="18"/>
    </row>
    <row r="426" spans="27:34" hidden="1" x14ac:dyDescent="0.35">
      <c r="AA426" s="48" t="str">
        <f>LEFT(Table18[[#This Row],[Location]],4)</f>
        <v>E3-2</v>
      </c>
      <c r="AB426" s="10" t="s">
        <v>1690</v>
      </c>
      <c r="AC426" s="48" t="str">
        <f>LEFT(Table18[[#This Row],[Pheno]],4)</f>
        <v>.</v>
      </c>
      <c r="AD426" s="49" t="str">
        <f>LEFT(Table18[[#This Row],[Barcode]],7)</f>
        <v>.</v>
      </c>
      <c r="AE426" s="3" t="s">
        <v>413</v>
      </c>
      <c r="AF426" s="91"/>
      <c r="AH426" s="18"/>
    </row>
    <row r="427" spans="27:34" hidden="1" x14ac:dyDescent="0.35">
      <c r="AA427" s="48" t="str">
        <f>LEFT(Table18[[#This Row],[Location]],4)</f>
        <v>E3-2</v>
      </c>
      <c r="AB427" s="10" t="s">
        <v>1691</v>
      </c>
      <c r="AC427" s="48" t="str">
        <f>LEFT(Table18[[#This Row],[Pheno]],4)</f>
        <v>.</v>
      </c>
      <c r="AD427" s="49" t="str">
        <f>LEFT(Table18[[#This Row],[Barcode]],7)</f>
        <v>.</v>
      </c>
      <c r="AE427" s="3" t="s">
        <v>413</v>
      </c>
      <c r="AF427" s="91"/>
      <c r="AH427" s="18"/>
    </row>
    <row r="428" spans="27:34" hidden="1" x14ac:dyDescent="0.35">
      <c r="AA428" s="48" t="str">
        <f>LEFT(Table18[[#This Row],[Location]],4)</f>
        <v>E3-3</v>
      </c>
      <c r="AB428" s="10" t="s">
        <v>1692</v>
      </c>
      <c r="AC428" s="48" t="str">
        <f>LEFT(Table18[[#This Row],[Pheno]],4)</f>
        <v>POTN</v>
      </c>
      <c r="AD428" s="49" t="str">
        <f>LEFT(Table18[[#This Row],[Barcode]],7)</f>
        <v>POTN017</v>
      </c>
      <c r="AE428" s="3" t="s">
        <v>1714</v>
      </c>
      <c r="AF428" s="91">
        <v>10</v>
      </c>
      <c r="AH428" s="18">
        <v>2619</v>
      </c>
    </row>
    <row r="429" spans="27:34" hidden="1" x14ac:dyDescent="0.35">
      <c r="AA429" s="48" t="str">
        <f>LEFT(Table18[[#This Row],[Location]],4)</f>
        <v>E3-3</v>
      </c>
      <c r="AB429" s="10" t="s">
        <v>1693</v>
      </c>
      <c r="AC429" s="48" t="str">
        <f>LEFT(Table18[[#This Row],[Pheno]],4)</f>
        <v>POTN</v>
      </c>
      <c r="AD429" s="49" t="str">
        <f>LEFT(Table18[[#This Row],[Barcode]],7)</f>
        <v>POTN010</v>
      </c>
      <c r="AE429" s="3" t="s">
        <v>1269</v>
      </c>
      <c r="AF429" s="91">
        <v>39</v>
      </c>
      <c r="AH429" s="18"/>
    </row>
    <row r="430" spans="27:34" hidden="1" x14ac:dyDescent="0.35">
      <c r="AA430" s="48" t="str">
        <f>LEFT(Table18[[#This Row],[Location]],4)</f>
        <v>E3-3</v>
      </c>
      <c r="AB430" s="10" t="s">
        <v>1694</v>
      </c>
      <c r="AC430" s="48" t="str">
        <f>LEFT(Table18[[#This Row],[Pheno]],4)</f>
        <v>.</v>
      </c>
      <c r="AD430" s="49" t="str">
        <f>LEFT(Table18[[#This Row],[Barcode]],7)</f>
        <v>.</v>
      </c>
      <c r="AE430" s="3" t="s">
        <v>413</v>
      </c>
      <c r="AF430" s="91"/>
      <c r="AH430" s="18"/>
    </row>
    <row r="431" spans="27:34" hidden="1" x14ac:dyDescent="0.35">
      <c r="AA431" s="48" t="str">
        <f>LEFT(Table18[[#This Row],[Location]],4)</f>
        <v>E3-3</v>
      </c>
      <c r="AB431" s="10" t="s">
        <v>1695</v>
      </c>
      <c r="AC431" s="48" t="str">
        <f>LEFT(Table18[[#This Row],[Pheno]],4)</f>
        <v>.</v>
      </c>
      <c r="AD431" s="49" t="str">
        <f>LEFT(Table18[[#This Row],[Barcode]],7)</f>
        <v>.</v>
      </c>
      <c r="AE431" s="3" t="s">
        <v>413</v>
      </c>
      <c r="AF431" s="91"/>
      <c r="AH431" s="18"/>
    </row>
    <row r="432" spans="27:34" hidden="1" x14ac:dyDescent="0.35">
      <c r="AA432" s="48" t="str">
        <f>LEFT(Table18[[#This Row],[Location]],4)</f>
        <v>E3-4</v>
      </c>
      <c r="AB432" s="10" t="s">
        <v>1696</v>
      </c>
      <c r="AC432" s="48" t="str">
        <f>LEFT(Table18[[#This Row],[Pheno]],4)</f>
        <v>POTN</v>
      </c>
      <c r="AD432" s="49" t="str">
        <f>LEFT(Table18[[#This Row],[Barcode]],7)</f>
        <v>POTN017</v>
      </c>
      <c r="AE432" s="3" t="s">
        <v>1715</v>
      </c>
      <c r="AF432" s="91">
        <v>32</v>
      </c>
      <c r="AH432" s="18">
        <v>2604</v>
      </c>
    </row>
    <row r="433" spans="27:34" hidden="1" x14ac:dyDescent="0.35">
      <c r="AA433" s="48" t="str">
        <f>LEFT(Table18[[#This Row],[Location]],4)</f>
        <v>E3-4</v>
      </c>
      <c r="AB433" s="10" t="s">
        <v>1697</v>
      </c>
      <c r="AC433" s="48" t="str">
        <f>LEFT(Table18[[#This Row],[Pheno]],4)</f>
        <v>POTN</v>
      </c>
      <c r="AD433" s="49" t="str">
        <f>LEFT(Table18[[#This Row],[Barcode]],7)</f>
        <v>POTN017</v>
      </c>
      <c r="AE433" s="3" t="s">
        <v>1714</v>
      </c>
      <c r="AF433" s="91">
        <v>18</v>
      </c>
      <c r="AH433" s="18"/>
    </row>
    <row r="434" spans="27:34" hidden="1" x14ac:dyDescent="0.35">
      <c r="AA434" s="48" t="str">
        <f>LEFT(Table18[[#This Row],[Location]],4)</f>
        <v>E3-4</v>
      </c>
      <c r="AB434" s="10" t="s">
        <v>1698</v>
      </c>
      <c r="AC434" s="48" t="str">
        <f>LEFT(Table18[[#This Row],[Pheno]],4)</f>
        <v>.</v>
      </c>
      <c r="AD434" s="49" t="str">
        <f>LEFT(Table18[[#This Row],[Barcode]],7)</f>
        <v>.</v>
      </c>
      <c r="AE434" s="3" t="s">
        <v>413</v>
      </c>
      <c r="AF434" s="91"/>
      <c r="AH434" s="18"/>
    </row>
    <row r="435" spans="27:34" hidden="1" x14ac:dyDescent="0.35">
      <c r="AA435" s="48" t="str">
        <f>LEFT(Table18[[#This Row],[Location]],4)</f>
        <v>E3-4</v>
      </c>
      <c r="AB435" s="10" t="s">
        <v>1699</v>
      </c>
      <c r="AC435" s="48" t="str">
        <f>LEFT(Table18[[#This Row],[Pheno]],4)</f>
        <v>.</v>
      </c>
      <c r="AD435" s="49" t="str">
        <f>LEFT(Table18[[#This Row],[Barcode]],7)</f>
        <v>.</v>
      </c>
      <c r="AE435" s="3" t="s">
        <v>413</v>
      </c>
      <c r="AF435" s="91"/>
      <c r="AH435" s="18"/>
    </row>
    <row r="436" spans="27:34" hidden="1" x14ac:dyDescent="0.35">
      <c r="AA436" s="48" t="str">
        <f>LEFT(Table18[[#This Row],[Location]],4)</f>
        <v>E3-5</v>
      </c>
      <c r="AB436" s="10" t="s">
        <v>1700</v>
      </c>
      <c r="AC436" s="48" t="str">
        <f>LEFT(Table18[[#This Row],[Pheno]],4)</f>
        <v>92CK</v>
      </c>
      <c r="AD436" s="49" t="str">
        <f>LEFT(Table18[[#This Row],[Barcode]],7)</f>
        <v>92CK119</v>
      </c>
      <c r="AE436" s="3" t="s">
        <v>1640</v>
      </c>
      <c r="AF436" s="91">
        <v>25</v>
      </c>
      <c r="AH436" s="18">
        <v>2621</v>
      </c>
    </row>
    <row r="437" spans="27:34" hidden="1" x14ac:dyDescent="0.35">
      <c r="AA437" s="48" t="str">
        <f>LEFT(Table18[[#This Row],[Location]],4)</f>
        <v>E3-5</v>
      </c>
      <c r="AB437" s="10" t="s">
        <v>1701</v>
      </c>
      <c r="AC437" s="48" t="str">
        <f>LEFT(Table18[[#This Row],[Pheno]],4)</f>
        <v>SECF</v>
      </c>
      <c r="AD437" s="49" t="str">
        <f>LEFT(Table18[[#This Row],[Barcode]],7)</f>
        <v>SECF017</v>
      </c>
      <c r="AE437" s="3" t="s">
        <v>904</v>
      </c>
      <c r="AF437" s="91">
        <v>24</v>
      </c>
      <c r="AH437" s="18"/>
    </row>
    <row r="438" spans="27:34" hidden="1" x14ac:dyDescent="0.35">
      <c r="AA438" s="48" t="str">
        <f>LEFT(Table18[[#This Row],[Location]],4)</f>
        <v>E3-5</v>
      </c>
      <c r="AB438" s="10" t="s">
        <v>1702</v>
      </c>
      <c r="AC438" s="48" t="str">
        <f>LEFT(Table18[[#This Row],[Pheno]],4)</f>
        <v>.</v>
      </c>
      <c r="AD438" s="49" t="str">
        <f>LEFT(Table18[[#This Row],[Barcode]],7)</f>
        <v>.</v>
      </c>
      <c r="AE438" s="3" t="s">
        <v>413</v>
      </c>
      <c r="AF438" s="91"/>
      <c r="AH438" s="18"/>
    </row>
    <row r="439" spans="27:34" hidden="1" x14ac:dyDescent="0.35">
      <c r="AA439" s="48" t="str">
        <f>LEFT(Table18[[#This Row],[Location]],4)</f>
        <v>E3-5</v>
      </c>
      <c r="AB439" s="10" t="s">
        <v>1703</v>
      </c>
      <c r="AC439" s="48" t="str">
        <f>LEFT(Table18[[#This Row],[Pheno]],4)</f>
        <v>.</v>
      </c>
      <c r="AD439" s="49" t="str">
        <f>LEFT(Table18[[#This Row],[Barcode]],7)</f>
        <v>.</v>
      </c>
      <c r="AE439" s="3" t="s">
        <v>413</v>
      </c>
      <c r="AF439" s="91"/>
      <c r="AH439" s="18"/>
    </row>
    <row r="440" spans="27:34" hidden="1" x14ac:dyDescent="0.35">
      <c r="AA440" s="48" t="str">
        <f>LEFT(Table18[[#This Row],[Location]],4)</f>
        <v>E3-6</v>
      </c>
      <c r="AB440" s="10" t="s">
        <v>1704</v>
      </c>
      <c r="AC440" s="48" t="str">
        <f>LEFT(Table18[[#This Row],[Pheno]],4)</f>
        <v>YZUP</v>
      </c>
      <c r="AD440" s="49" t="str">
        <f>LEFT(Table18[[#This Row],[Barcode]],7)</f>
        <v>YZUP005</v>
      </c>
      <c r="AE440" s="3" t="s">
        <v>481</v>
      </c>
      <c r="AF440" s="91">
        <v>13</v>
      </c>
      <c r="AH440" s="18">
        <v>2606</v>
      </c>
    </row>
    <row r="441" spans="27:34" hidden="1" x14ac:dyDescent="0.35">
      <c r="AA441" s="48" t="str">
        <f>LEFT(Table18[[#This Row],[Location]],4)</f>
        <v>E3-6</v>
      </c>
      <c r="AB441" s="10" t="s">
        <v>1705</v>
      </c>
      <c r="AC441" s="48" t="str">
        <f>LEFT(Table18[[#This Row],[Pheno]],4)</f>
        <v>YZUP</v>
      </c>
      <c r="AD441" s="49" t="str">
        <f>LEFT(Table18[[#This Row],[Barcode]],7)</f>
        <v>YZUP005</v>
      </c>
      <c r="AE441" s="3" t="s">
        <v>527</v>
      </c>
      <c r="AF441" s="91">
        <v>36</v>
      </c>
      <c r="AH441" s="18"/>
    </row>
    <row r="442" spans="27:34" hidden="1" x14ac:dyDescent="0.35">
      <c r="AA442" s="48" t="str">
        <f>LEFT(Table18[[#This Row],[Location]],4)</f>
        <v>E3-6</v>
      </c>
      <c r="AB442" s="10" t="s">
        <v>1706</v>
      </c>
      <c r="AC442" s="48" t="str">
        <f>LEFT(Table18[[#This Row],[Pheno]],4)</f>
        <v>.</v>
      </c>
      <c r="AD442" s="49" t="str">
        <f>LEFT(Table18[[#This Row],[Barcode]],7)</f>
        <v>.</v>
      </c>
      <c r="AE442" s="3" t="s">
        <v>413</v>
      </c>
      <c r="AF442" s="91"/>
      <c r="AH442" s="18"/>
    </row>
    <row r="443" spans="27:34" hidden="1" x14ac:dyDescent="0.35">
      <c r="AA443" s="48" t="str">
        <f>LEFT(Table18[[#This Row],[Location]],4)</f>
        <v>E3-6</v>
      </c>
      <c r="AB443" s="10" t="s">
        <v>1707</v>
      </c>
      <c r="AC443" s="48" t="str">
        <f>LEFT(Table18[[#This Row],[Pheno]],4)</f>
        <v>.</v>
      </c>
      <c r="AD443" s="49" t="str">
        <f>LEFT(Table18[[#This Row],[Barcode]],7)</f>
        <v>.</v>
      </c>
      <c r="AE443" s="3" t="s">
        <v>413</v>
      </c>
      <c r="AF443" s="91"/>
      <c r="AH443" s="18"/>
    </row>
    <row r="444" spans="27:34" hidden="1" x14ac:dyDescent="0.35">
      <c r="AA444" s="48" t="str">
        <f>LEFT(Table18[[#This Row],[Location]],4)</f>
        <v>E3-7</v>
      </c>
      <c r="AB444" s="10" t="s">
        <v>1708</v>
      </c>
      <c r="AC444" s="48" t="str">
        <f>LEFT(Table18[[#This Row],[Pheno]],4)</f>
        <v>GFSD</v>
      </c>
      <c r="AD444" s="49" t="str">
        <f>LEFT(Table18[[#This Row],[Barcode]],7)</f>
        <v>GFSD207</v>
      </c>
      <c r="AE444" s="3" t="s">
        <v>1716</v>
      </c>
      <c r="AF444" s="91">
        <v>24</v>
      </c>
      <c r="AH444" s="18">
        <v>2690</v>
      </c>
    </row>
    <row r="445" spans="27:34" hidden="1" x14ac:dyDescent="0.35">
      <c r="AA445" s="48" t="str">
        <f>LEFT(Table18[[#This Row],[Location]],4)</f>
        <v>E3-7</v>
      </c>
      <c r="AB445" s="10" t="s">
        <v>1709</v>
      </c>
      <c r="AC445" s="48" t="str">
        <f>LEFT(Table18[[#This Row],[Pheno]],4)</f>
        <v>GFSD</v>
      </c>
      <c r="AD445" s="49" t="str">
        <f>LEFT(Table18[[#This Row],[Barcode]],7)</f>
        <v>GFSD207</v>
      </c>
      <c r="AE445" s="3" t="s">
        <v>1651</v>
      </c>
      <c r="AF445" s="91">
        <v>5</v>
      </c>
      <c r="AH445" s="18"/>
    </row>
    <row r="446" spans="27:34" hidden="1" x14ac:dyDescent="0.35">
      <c r="AA446" s="48" t="str">
        <f>LEFT(Table18[[#This Row],[Location]],4)</f>
        <v>E3-7</v>
      </c>
      <c r="AB446" s="10" t="s">
        <v>1710</v>
      </c>
      <c r="AC446" s="48" t="str">
        <f>LEFT(Table18[[#This Row],[Pheno]],4)</f>
        <v>.</v>
      </c>
      <c r="AD446" s="49" t="str">
        <f>LEFT(Table18[[#This Row],[Barcode]],7)</f>
        <v>.</v>
      </c>
      <c r="AE446" s="3" t="s">
        <v>413</v>
      </c>
      <c r="AF446" s="91"/>
      <c r="AH446" s="18"/>
    </row>
    <row r="447" spans="27:34" hidden="1" x14ac:dyDescent="0.35">
      <c r="AA447" s="48" t="str">
        <f>LEFT(Table18[[#This Row],[Location]],4)</f>
        <v>E3-7</v>
      </c>
      <c r="AB447" s="10" t="s">
        <v>1711</v>
      </c>
      <c r="AC447" s="48" t="str">
        <f>LEFT(Table18[[#This Row],[Pheno]],4)</f>
        <v>.</v>
      </c>
      <c r="AD447" s="49" t="str">
        <f>LEFT(Table18[[#This Row],[Barcode]],7)</f>
        <v>.</v>
      </c>
      <c r="AE447" s="3" t="s">
        <v>413</v>
      </c>
      <c r="AF447" s="91"/>
      <c r="AH447" s="18"/>
    </row>
    <row r="448" spans="27:34" x14ac:dyDescent="0.35">
      <c r="AH448" s="18"/>
    </row>
    <row r="451" spans="27:32" x14ac:dyDescent="0.35">
      <c r="AA451" t="s">
        <v>1467</v>
      </c>
      <c r="AB451" t="s">
        <v>194</v>
      </c>
      <c r="AC451" t="s">
        <v>818</v>
      </c>
      <c r="AD451" s="91" t="s">
        <v>197</v>
      </c>
      <c r="AE451" t="s">
        <v>195</v>
      </c>
      <c r="AF451" s="18" t="s">
        <v>1466</v>
      </c>
    </row>
    <row r="452" spans="27:32" x14ac:dyDescent="0.35">
      <c r="AA452" t="str">
        <f>LEFT(Table69[[#This Row],[Location]],4)</f>
        <v>EZCL</v>
      </c>
      <c r="AB452" t="s">
        <v>1468</v>
      </c>
      <c r="AC452" t="str">
        <f>LEFT(Table69[[#This Row],[Barcode]],4)</f>
        <v>BBGM</v>
      </c>
      <c r="AD452" s="91" t="str">
        <f>LEFT(Table69[[#This Row],[Barcode]],7)</f>
        <v>BBGM007</v>
      </c>
      <c r="AE452" t="s">
        <v>1470</v>
      </c>
      <c r="AF452" s="18">
        <v>27</v>
      </c>
    </row>
    <row r="453" spans="27:32" x14ac:dyDescent="0.35">
      <c r="AA453" t="str">
        <f>LEFT(Table69[[#This Row],[Location]],4)</f>
        <v>EZCL</v>
      </c>
      <c r="AB453" t="s">
        <v>1468</v>
      </c>
      <c r="AC453" t="str">
        <f>LEFT(Table69[[#This Row],[Barcode]],4)</f>
        <v>BBGM</v>
      </c>
      <c r="AD453" s="91" t="str">
        <f>LEFT(Table69[[#This Row],[Barcode]],7)</f>
        <v>BBGM007</v>
      </c>
      <c r="AE453" t="s">
        <v>1469</v>
      </c>
      <c r="AF453" s="18">
        <v>23</v>
      </c>
    </row>
    <row r="454" spans="27:32" x14ac:dyDescent="0.35">
      <c r="AA454" t="str">
        <f>LEFT(Table69[[#This Row],[Location]],4)</f>
        <v>EZCL</v>
      </c>
      <c r="AB454" t="s">
        <v>1468</v>
      </c>
      <c r="AC454" t="str">
        <f>LEFT(Table69[[#This Row],[Barcode]],4)</f>
        <v>BBGM</v>
      </c>
      <c r="AD454" s="91" t="str">
        <f>LEFT(Table69[[#This Row],[Barcode]],7)</f>
        <v>BBGM007</v>
      </c>
      <c r="AE454" t="s">
        <v>1717</v>
      </c>
      <c r="AF454" s="18">
        <v>19</v>
      </c>
    </row>
    <row r="455" spans="27:32" x14ac:dyDescent="0.35">
      <c r="AA455" t="str">
        <f>LEFT(Table69[[#This Row],[Location]],4)</f>
        <v>EZCL</v>
      </c>
      <c r="AB455" t="s">
        <v>1468</v>
      </c>
      <c r="AC455" t="str">
        <f>LEFT(Table69[[#This Row],[Barcode]],4)</f>
        <v>BBGM</v>
      </c>
      <c r="AD455" s="91" t="str">
        <f>LEFT(Table69[[#This Row],[Barcode]],7)</f>
        <v>BBGM004</v>
      </c>
      <c r="AE455" t="s">
        <v>1471</v>
      </c>
      <c r="AF455" s="18">
        <v>38</v>
      </c>
    </row>
    <row r="456" spans="27:32" x14ac:dyDescent="0.35">
      <c r="AA456" t="str">
        <f>LEFT(Table69[[#This Row],[Location]],4)</f>
        <v>EZCL</v>
      </c>
      <c r="AB456" t="s">
        <v>1468</v>
      </c>
      <c r="AC456" t="str">
        <f>LEFT(Table69[[#This Row],[Barcode]],4)</f>
        <v>BBGM</v>
      </c>
      <c r="AD456" s="91" t="str">
        <f>LEFT(Table69[[#This Row],[Barcode]],7)</f>
        <v>BBGM004</v>
      </c>
      <c r="AE456" t="s">
        <v>1718</v>
      </c>
      <c r="AF456" s="18">
        <v>21</v>
      </c>
    </row>
    <row r="459" spans="27:32" x14ac:dyDescent="0.35">
      <c r="AA459" t="s">
        <v>1851</v>
      </c>
      <c r="AB459" t="s">
        <v>1284</v>
      </c>
      <c r="AC459" t="s">
        <v>818</v>
      </c>
      <c r="AD459" t="s">
        <v>197</v>
      </c>
      <c r="AE459" t="s">
        <v>1466</v>
      </c>
    </row>
    <row r="460" spans="27:32" x14ac:dyDescent="0.35">
      <c r="AA460">
        <v>1</v>
      </c>
      <c r="AB460" t="s">
        <v>1049</v>
      </c>
      <c r="AC460" s="28" t="str">
        <f>LEFT(Table212[[#This Row],[Pheno]],4)</f>
        <v>RBOG</v>
      </c>
      <c r="AD460" t="s">
        <v>1465</v>
      </c>
      <c r="AE460">
        <v>4</v>
      </c>
    </row>
    <row r="461" spans="27:32" x14ac:dyDescent="0.35">
      <c r="AA461">
        <v>2</v>
      </c>
      <c r="AB461" t="s">
        <v>1049</v>
      </c>
      <c r="AC461" s="28" t="str">
        <f>LEFT(Table212[[#This Row],[Pheno]],4)</f>
        <v>KNMK</v>
      </c>
      <c r="AD461" t="s">
        <v>1137</v>
      </c>
      <c r="AE461">
        <v>4</v>
      </c>
    </row>
    <row r="462" spans="27:32" x14ac:dyDescent="0.35">
      <c r="AA462">
        <v>3</v>
      </c>
      <c r="AB462" t="s">
        <v>1049</v>
      </c>
      <c r="AC462" s="28" t="str">
        <f>LEFT(Table212[[#This Row],[Pheno]],4)</f>
        <v>DD22</v>
      </c>
      <c r="AD462" t="s">
        <v>1644</v>
      </c>
      <c r="AE462">
        <v>4</v>
      </c>
    </row>
    <row r="463" spans="27:32" x14ac:dyDescent="0.35">
      <c r="AA463">
        <v>4</v>
      </c>
      <c r="AB463" t="s">
        <v>1049</v>
      </c>
      <c r="AC463" s="28" t="str">
        <f>LEFT(Table212[[#This Row],[Pheno]],4)</f>
        <v>HAMA</v>
      </c>
      <c r="AD463" t="s">
        <v>1645</v>
      </c>
      <c r="AE463">
        <v>4</v>
      </c>
    </row>
    <row r="464" spans="27:32" x14ac:dyDescent="0.35">
      <c r="AA464">
        <v>5</v>
      </c>
      <c r="AB464" t="s">
        <v>1049</v>
      </c>
      <c r="AC464" s="28" t="str">
        <f>LEFT(Table212[[#This Row],[Pheno]],4)</f>
        <v>YZUP</v>
      </c>
      <c r="AD464" t="s">
        <v>1455</v>
      </c>
      <c r="AE464">
        <v>4</v>
      </c>
    </row>
    <row r="465" spans="27:31" x14ac:dyDescent="0.35">
      <c r="AA465">
        <v>6</v>
      </c>
      <c r="AB465" t="s">
        <v>1049</v>
      </c>
      <c r="AC465" s="28" t="str">
        <f>LEFT(Table212[[#This Row],[Pheno]],4)</f>
        <v>KOKO</v>
      </c>
      <c r="AD465" t="s">
        <v>1631</v>
      </c>
      <c r="AE465">
        <v>4</v>
      </c>
    </row>
    <row r="466" spans="27:31" x14ac:dyDescent="0.35">
      <c r="AA466">
        <v>7</v>
      </c>
      <c r="AB466" t="s">
        <v>1049</v>
      </c>
      <c r="AC466" s="28" t="str">
        <f>LEFT(Table212[[#This Row],[Pheno]],4)</f>
        <v>HTWV</v>
      </c>
      <c r="AD466" t="s">
        <v>1127</v>
      </c>
      <c r="AE466">
        <v>4</v>
      </c>
    </row>
    <row r="467" spans="27:31" x14ac:dyDescent="0.35">
      <c r="AA467">
        <v>8</v>
      </c>
      <c r="AB467" t="s">
        <v>1049</v>
      </c>
      <c r="AC467" s="28" t="str">
        <f>LEFT(Table212[[#This Row],[Pheno]],4)</f>
        <v>STRC</v>
      </c>
      <c r="AD467" t="s">
        <v>1632</v>
      </c>
      <c r="AE467">
        <v>4</v>
      </c>
    </row>
    <row r="468" spans="27:31" x14ac:dyDescent="0.35">
      <c r="AA468">
        <v>9</v>
      </c>
      <c r="AB468" t="s">
        <v>1049</v>
      </c>
      <c r="AC468" s="28" t="str">
        <f>LEFT(Table212[[#This Row],[Pheno]],4)</f>
        <v>KING</v>
      </c>
      <c r="AD468" t="s">
        <v>1060</v>
      </c>
      <c r="AE468">
        <v>4</v>
      </c>
    </row>
    <row r="469" spans="27:31" x14ac:dyDescent="0.35">
      <c r="AA469">
        <v>10</v>
      </c>
      <c r="AB469" t="s">
        <v>1049</v>
      </c>
      <c r="AC469" s="28" t="str">
        <f>LEFT(Table212[[#This Row],[Pheno]],4)</f>
        <v>JK99</v>
      </c>
      <c r="AD469" t="s">
        <v>1097</v>
      </c>
      <c r="AE469">
        <v>4</v>
      </c>
    </row>
    <row r="470" spans="27:31" x14ac:dyDescent="0.35">
      <c r="AA470">
        <v>11</v>
      </c>
      <c r="AB470" t="s">
        <v>1049</v>
      </c>
      <c r="AC470" s="28" t="str">
        <f>LEFT(Table212[[#This Row],[Pheno]],4)</f>
        <v>MAYR</v>
      </c>
      <c r="AD470" t="s">
        <v>1119</v>
      </c>
      <c r="AE470">
        <v>4</v>
      </c>
    </row>
    <row r="471" spans="27:31" x14ac:dyDescent="0.35">
      <c r="AA471">
        <v>12</v>
      </c>
      <c r="AB471" t="s">
        <v>1049</v>
      </c>
      <c r="AC471" s="28" t="str">
        <f>LEFT(Table212[[#This Row],[Pheno]],4)</f>
        <v>MABK</v>
      </c>
      <c r="AD471" t="s">
        <v>1124</v>
      </c>
      <c r="AE471">
        <v>4</v>
      </c>
    </row>
    <row r="472" spans="27:31" x14ac:dyDescent="0.35">
      <c r="AA472">
        <v>1</v>
      </c>
      <c r="AB472" t="s">
        <v>1136</v>
      </c>
      <c r="AC472" s="28" t="str">
        <f>LEFT(Table212[[#This Row],[Pheno]],4)</f>
        <v>BBGM</v>
      </c>
      <c r="AD472" t="s">
        <v>1113</v>
      </c>
      <c r="AE472">
        <v>4</v>
      </c>
    </row>
    <row r="473" spans="27:31" x14ac:dyDescent="0.35">
      <c r="AA473">
        <v>2</v>
      </c>
      <c r="AB473" t="s">
        <v>1136</v>
      </c>
      <c r="AC473" s="28" t="str">
        <f>LEFT(Table212[[#This Row],[Pheno]],4)</f>
        <v>YZUP</v>
      </c>
      <c r="AD473" t="s">
        <v>1461</v>
      </c>
      <c r="AE473">
        <v>4</v>
      </c>
    </row>
    <row r="474" spans="27:31" x14ac:dyDescent="0.35">
      <c r="AA474">
        <v>3</v>
      </c>
      <c r="AB474" t="s">
        <v>1136</v>
      </c>
      <c r="AC474" s="28" t="str">
        <f>LEFT(Table212[[#This Row],[Pheno]],4)</f>
        <v>KOKO</v>
      </c>
      <c r="AD474" t="s">
        <v>1634</v>
      </c>
      <c r="AE474">
        <v>4</v>
      </c>
    </row>
    <row r="475" spans="27:31" x14ac:dyDescent="0.35">
      <c r="AA475">
        <v>4</v>
      </c>
      <c r="AB475" t="s">
        <v>1136</v>
      </c>
      <c r="AC475" s="28" t="str">
        <f>LEFT(Table212[[#This Row],[Pheno]],4)</f>
        <v>SECF</v>
      </c>
      <c r="AD475" t="s">
        <v>1052</v>
      </c>
      <c r="AE475">
        <v>4</v>
      </c>
    </row>
    <row r="476" spans="27:31" x14ac:dyDescent="0.35">
      <c r="AA476">
        <v>5</v>
      </c>
      <c r="AB476" t="s">
        <v>1136</v>
      </c>
      <c r="AC476" s="28" t="str">
        <f>LEFT(Table212[[#This Row],[Pheno]],4)</f>
        <v>POLO</v>
      </c>
      <c r="AD476" t="s">
        <v>1050</v>
      </c>
      <c r="AE476">
        <v>4</v>
      </c>
    </row>
    <row r="477" spans="27:31" x14ac:dyDescent="0.35">
      <c r="AA477">
        <v>6</v>
      </c>
      <c r="AB477" t="s">
        <v>1136</v>
      </c>
      <c r="AC477" s="28" t="str">
        <f>LEFT(Table212[[#This Row],[Pheno]],4)</f>
        <v>HTWV</v>
      </c>
      <c r="AD477" t="s">
        <v>1156</v>
      </c>
      <c r="AE477">
        <v>4</v>
      </c>
    </row>
    <row r="478" spans="27:31" x14ac:dyDescent="0.35">
      <c r="AA478">
        <v>7</v>
      </c>
      <c r="AB478" t="s">
        <v>1136</v>
      </c>
      <c r="AC478" s="28" t="str">
        <f>LEFT(Table212[[#This Row],[Pheno]],4)</f>
        <v>SECF</v>
      </c>
      <c r="AD478" t="s">
        <v>1153</v>
      </c>
      <c r="AE478">
        <v>4</v>
      </c>
    </row>
    <row r="479" spans="27:31" x14ac:dyDescent="0.35">
      <c r="AA479">
        <v>8</v>
      </c>
      <c r="AB479" t="s">
        <v>1136</v>
      </c>
      <c r="AC479" s="28" t="str">
        <f>LEFT(Table212[[#This Row],[Pheno]],4)</f>
        <v>STRC</v>
      </c>
      <c r="AD479" t="s">
        <v>1633</v>
      </c>
      <c r="AE479">
        <v>4</v>
      </c>
    </row>
    <row r="480" spans="27:31" x14ac:dyDescent="0.35">
      <c r="AA480">
        <v>9</v>
      </c>
      <c r="AB480" t="s">
        <v>1136</v>
      </c>
      <c r="AC480" s="28" t="str">
        <f>LEFT(Table212[[#This Row],[Pheno]],4)</f>
        <v>JK99</v>
      </c>
      <c r="AD480" t="s">
        <v>1460</v>
      </c>
      <c r="AE480">
        <v>4</v>
      </c>
    </row>
    <row r="481" spans="27:31" x14ac:dyDescent="0.35">
      <c r="AA481">
        <v>10</v>
      </c>
      <c r="AB481" t="s">
        <v>1136</v>
      </c>
      <c r="AC481" s="28" t="str">
        <f>LEFT(Table212[[#This Row],[Pheno]],4)</f>
        <v>DSLD</v>
      </c>
      <c r="AD481" t="s">
        <v>1054</v>
      </c>
      <c r="AE481">
        <v>4</v>
      </c>
    </row>
    <row r="482" spans="27:31" x14ac:dyDescent="0.35">
      <c r="AA482">
        <v>11</v>
      </c>
      <c r="AB482" t="s">
        <v>1136</v>
      </c>
      <c r="AC482" s="28" t="str">
        <f>LEFT(Table212[[#This Row],[Pheno]],4)</f>
        <v>DSLD</v>
      </c>
      <c r="AD482" t="s">
        <v>1666</v>
      </c>
      <c r="AE482">
        <v>4</v>
      </c>
    </row>
    <row r="483" spans="27:31" x14ac:dyDescent="0.35">
      <c r="AA483">
        <v>12</v>
      </c>
      <c r="AB483" t="s">
        <v>1136</v>
      </c>
      <c r="AC483" s="28" t="str">
        <f>LEFT(Table212[[#This Row],[Pheno]],4)</f>
        <v>KING</v>
      </c>
      <c r="AD483" t="s">
        <v>1100</v>
      </c>
      <c r="AE483">
        <v>4</v>
      </c>
    </row>
    <row r="484" spans="27:31" x14ac:dyDescent="0.35">
      <c r="AA484">
        <v>1</v>
      </c>
      <c r="AB484" t="s">
        <v>1165</v>
      </c>
      <c r="AC484" s="28" t="str">
        <f>LEFT(Table212[[#This Row],[Pheno]],4)</f>
        <v>STRC</v>
      </c>
      <c r="AD484" t="s">
        <v>1630</v>
      </c>
      <c r="AE484">
        <v>4</v>
      </c>
    </row>
    <row r="485" spans="27:31" x14ac:dyDescent="0.35">
      <c r="AA485">
        <v>2</v>
      </c>
      <c r="AB485" t="s">
        <v>1165</v>
      </c>
      <c r="AC485" s="28" t="str">
        <f>LEFT(Table212[[#This Row],[Pheno]],4)</f>
        <v>OROB</v>
      </c>
      <c r="AD485" t="s">
        <v>1061</v>
      </c>
      <c r="AE485">
        <v>4</v>
      </c>
    </row>
    <row r="486" spans="27:31" x14ac:dyDescent="0.35">
      <c r="AA486">
        <v>3</v>
      </c>
      <c r="AB486" t="s">
        <v>1165</v>
      </c>
      <c r="AC486" s="28" t="str">
        <f>LEFT(Table212[[#This Row],[Pheno]],4)</f>
        <v>MABK</v>
      </c>
      <c r="AD486" t="s">
        <v>1073</v>
      </c>
      <c r="AE486">
        <v>4</v>
      </c>
    </row>
    <row r="487" spans="27:31" x14ac:dyDescent="0.35">
      <c r="AA487">
        <v>4</v>
      </c>
      <c r="AB487" t="s">
        <v>1165</v>
      </c>
      <c r="AC487" s="28" t="str">
        <f>LEFT(Table212[[#This Row],[Pheno]],4)</f>
        <v>JK99</v>
      </c>
      <c r="AD487" t="s">
        <v>1452</v>
      </c>
      <c r="AE487">
        <v>4</v>
      </c>
    </row>
    <row r="488" spans="27:31" x14ac:dyDescent="0.35">
      <c r="AA488">
        <v>5</v>
      </c>
      <c r="AB488" t="s">
        <v>1165</v>
      </c>
      <c r="AC488" s="28" t="str">
        <f>LEFT(Table212[[#This Row],[Pheno]],4)</f>
        <v>DD22</v>
      </c>
      <c r="AD488" t="s">
        <v>1848</v>
      </c>
      <c r="AE488">
        <v>4</v>
      </c>
    </row>
    <row r="489" spans="27:31" x14ac:dyDescent="0.35">
      <c r="AA489">
        <v>6</v>
      </c>
      <c r="AB489" t="s">
        <v>1165</v>
      </c>
      <c r="AC489" s="28" t="str">
        <f>LEFT(Table212[[#This Row],[Pheno]],4)</f>
        <v>OROB</v>
      </c>
      <c r="AD489" t="s">
        <v>1849</v>
      </c>
      <c r="AE489">
        <v>4</v>
      </c>
    </row>
    <row r="490" spans="27:31" x14ac:dyDescent="0.35">
      <c r="AA490">
        <v>7</v>
      </c>
      <c r="AB490" t="s">
        <v>1165</v>
      </c>
      <c r="AC490" s="28" t="str">
        <f>LEFT(Table212[[#This Row],[Pheno]],4)</f>
        <v>HAMA</v>
      </c>
      <c r="AD490" t="s">
        <v>1850</v>
      </c>
      <c r="AE490">
        <v>4</v>
      </c>
    </row>
    <row r="491" spans="27:31" x14ac:dyDescent="0.35">
      <c r="AA491">
        <v>8</v>
      </c>
      <c r="AB491" t="s">
        <v>1165</v>
      </c>
      <c r="AC491" s="28" t="str">
        <f>LEFT(Table212[[#This Row],[Pheno]],4)</f>
        <v>DSLD</v>
      </c>
      <c r="AD491" t="s">
        <v>1084</v>
      </c>
      <c r="AE491">
        <v>4</v>
      </c>
    </row>
    <row r="492" spans="27:31" x14ac:dyDescent="0.35">
      <c r="AA492">
        <v>9</v>
      </c>
      <c r="AB492" t="s">
        <v>1165</v>
      </c>
      <c r="AC492" s="28" t="str">
        <f>LEFT(Table212[[#This Row],[Pheno]],4)</f>
        <v>KOKO</v>
      </c>
      <c r="AD492" t="s">
        <v>1456</v>
      </c>
      <c r="AE492">
        <v>4</v>
      </c>
    </row>
    <row r="493" spans="27:31" x14ac:dyDescent="0.35">
      <c r="AD493" s="91"/>
    </row>
  </sheetData>
  <phoneticPr fontId="1" type="noConversion"/>
  <conditionalFormatting sqref="AA28:AH447">
    <cfRule type="expression" dxfId="27" priority="3">
      <formula>MOD(ROW(),4)=2</formula>
    </cfRule>
  </conditionalFormatting>
  <conditionalFormatting sqref="AH288:AH291">
    <cfRule type="expression" dxfId="26" priority="2">
      <formula>MOD(ROW(),4)=2</formula>
    </cfRule>
  </conditionalFormatting>
  <conditionalFormatting sqref="AE140:AE359 AE364:AE419">
    <cfRule type="duplicateValues" dxfId="25" priority="4"/>
  </conditionalFormatting>
  <conditionalFormatting sqref="AE451">
    <cfRule type="duplicateValues" dxfId="24" priority="1"/>
  </conditionalFormatting>
  <pageMargins left="0.7" right="0.7" top="0.75" bottom="0.75" header="0.3" footer="0.3"/>
  <tableParts count="3">
    <tablePart r:id="rId1"/>
    <tablePart r:id="rId2"/>
    <tablePart r:id="rId3"/>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B6234-0183-43B6-B64F-15515BF0F113}">
  <dimension ref="A1:AD375"/>
  <sheetViews>
    <sheetView workbookViewId="0">
      <selection activeCell="S343" sqref="S343"/>
    </sheetView>
  </sheetViews>
  <sheetFormatPr defaultRowHeight="14.5" x14ac:dyDescent="0.35"/>
  <cols>
    <col min="1" max="21" width="19.7265625" customWidth="1"/>
  </cols>
  <sheetData>
    <row r="1" spans="1:30" ht="58" x14ac:dyDescent="0.35">
      <c r="A1" s="40"/>
      <c r="B1" s="40"/>
      <c r="C1" s="55"/>
      <c r="D1" s="55" t="s">
        <v>2</v>
      </c>
      <c r="E1" s="55"/>
      <c r="G1" s="55"/>
      <c r="H1" s="55" t="s">
        <v>1</v>
      </c>
      <c r="I1" s="55"/>
      <c r="J1" s="55"/>
      <c r="L1" s="55"/>
      <c r="M1" s="55"/>
      <c r="N1" s="55" t="s">
        <v>0</v>
      </c>
      <c r="O1" s="55"/>
      <c r="Q1" s="55"/>
      <c r="R1" s="18"/>
      <c r="S1" s="18" t="s">
        <v>1283</v>
      </c>
      <c r="T1" s="18"/>
      <c r="U1" s="18"/>
      <c r="W1" s="57" t="s">
        <v>1284</v>
      </c>
      <c r="X1" s="58" t="s">
        <v>194</v>
      </c>
      <c r="Y1" s="58" t="s">
        <v>818</v>
      </c>
      <c r="Z1" s="58" t="s">
        <v>197</v>
      </c>
      <c r="AA1" s="58" t="s">
        <v>195</v>
      </c>
      <c r="AB1" s="59" t="s">
        <v>196</v>
      </c>
      <c r="AC1" s="58" t="s">
        <v>863</v>
      </c>
      <c r="AD1" s="60" t="s">
        <v>838</v>
      </c>
    </row>
    <row r="2" spans="1:30" x14ac:dyDescent="0.35">
      <c r="A2" s="40"/>
      <c r="B2" s="40">
        <v>4</v>
      </c>
      <c r="C2" s="40">
        <v>3</v>
      </c>
      <c r="D2" s="40">
        <v>2</v>
      </c>
      <c r="E2" s="40">
        <v>1</v>
      </c>
      <c r="G2" s="40">
        <v>1</v>
      </c>
      <c r="H2" s="40">
        <v>2</v>
      </c>
      <c r="I2" s="40">
        <v>3</v>
      </c>
      <c r="J2" s="40">
        <v>4</v>
      </c>
      <c r="L2" s="40">
        <v>4</v>
      </c>
      <c r="M2" s="40">
        <v>3</v>
      </c>
      <c r="N2" s="40">
        <v>2</v>
      </c>
      <c r="O2" s="40">
        <v>1</v>
      </c>
      <c r="Q2" s="55"/>
      <c r="R2" s="18"/>
      <c r="S2" s="18"/>
      <c r="T2" s="18"/>
      <c r="U2" s="18"/>
      <c r="W2" s="61" t="s">
        <v>1606</v>
      </c>
      <c r="X2" s="62" t="s">
        <v>1175</v>
      </c>
      <c r="Y2" s="63" t="s">
        <v>837</v>
      </c>
      <c r="Z2" s="64" t="s">
        <v>1117</v>
      </c>
      <c r="AA2" s="65" t="s">
        <v>880</v>
      </c>
      <c r="AB2" s="66">
        <v>27</v>
      </c>
      <c r="AC2" s="45">
        <v>1</v>
      </c>
      <c r="AD2" s="67">
        <v>2717</v>
      </c>
    </row>
    <row r="3" spans="1:30" x14ac:dyDescent="0.35">
      <c r="A3" s="40"/>
      <c r="B3" s="56" t="s">
        <v>1480</v>
      </c>
      <c r="C3" s="56" t="s">
        <v>1480</v>
      </c>
      <c r="D3" s="56" t="s">
        <v>1480</v>
      </c>
      <c r="E3" s="56" t="s">
        <v>1480</v>
      </c>
      <c r="G3" s="56" t="s">
        <v>1481</v>
      </c>
      <c r="H3" s="56" t="s">
        <v>1482</v>
      </c>
      <c r="I3" s="56" t="s">
        <v>1480</v>
      </c>
      <c r="J3" s="56" t="s">
        <v>1480</v>
      </c>
      <c r="L3" s="56" t="s">
        <v>1480</v>
      </c>
      <c r="M3" s="56" t="s">
        <v>1480</v>
      </c>
      <c r="N3" s="56" t="s">
        <v>1480</v>
      </c>
      <c r="O3" s="56" t="s">
        <v>1480</v>
      </c>
      <c r="Q3" s="56" t="s">
        <v>1480</v>
      </c>
      <c r="R3" s="56" t="s">
        <v>1480</v>
      </c>
      <c r="S3" s="56" t="s">
        <v>1480</v>
      </c>
      <c r="T3" s="56" t="s">
        <v>1480</v>
      </c>
      <c r="U3" s="18"/>
      <c r="W3" s="68" t="s">
        <v>1606</v>
      </c>
      <c r="X3" s="69" t="s">
        <v>1176</v>
      </c>
      <c r="Y3" s="70" t="s">
        <v>827</v>
      </c>
      <c r="Z3" s="71" t="s">
        <v>1451</v>
      </c>
      <c r="AA3" s="72" t="s">
        <v>1281</v>
      </c>
      <c r="AB3" s="73">
        <v>14</v>
      </c>
      <c r="AC3" s="44">
        <v>1</v>
      </c>
      <c r="AD3" s="74">
        <v>2717</v>
      </c>
    </row>
    <row r="4" spans="1:30" x14ac:dyDescent="0.35">
      <c r="A4" s="40"/>
      <c r="B4" s="56" t="s">
        <v>1480</v>
      </c>
      <c r="C4" s="56" t="s">
        <v>1480</v>
      </c>
      <c r="D4" s="56" t="s">
        <v>1483</v>
      </c>
      <c r="E4" s="56" t="s">
        <v>1484</v>
      </c>
      <c r="G4" s="56" t="s">
        <v>1485</v>
      </c>
      <c r="H4" s="56" t="s">
        <v>1486</v>
      </c>
      <c r="I4" s="56" t="s">
        <v>1480</v>
      </c>
      <c r="J4" s="56" t="s">
        <v>1480</v>
      </c>
      <c r="L4" s="56" t="s">
        <v>1480</v>
      </c>
      <c r="M4" s="56" t="s">
        <v>1487</v>
      </c>
      <c r="N4" s="56" t="s">
        <v>1488</v>
      </c>
      <c r="O4" s="56" t="s">
        <v>1489</v>
      </c>
      <c r="Q4" s="56" t="s">
        <v>1480</v>
      </c>
      <c r="R4" s="56" t="s">
        <v>1480</v>
      </c>
      <c r="S4" s="56" t="s">
        <v>1480</v>
      </c>
      <c r="T4" s="56" t="s">
        <v>1480</v>
      </c>
      <c r="U4" s="18"/>
      <c r="W4" s="61" t="s">
        <v>1606</v>
      </c>
      <c r="X4" s="62" t="s">
        <v>1177</v>
      </c>
      <c r="Y4" s="63" t="s">
        <v>413</v>
      </c>
      <c r="Z4" s="64" t="s">
        <v>413</v>
      </c>
      <c r="AA4" s="65" t="s">
        <v>413</v>
      </c>
      <c r="AB4" s="66"/>
      <c r="AC4" s="45">
        <v>1</v>
      </c>
      <c r="AD4" s="67">
        <v>2717</v>
      </c>
    </row>
    <row r="5" spans="1:30" x14ac:dyDescent="0.35">
      <c r="A5" s="40"/>
      <c r="B5" s="56" t="s">
        <v>1480</v>
      </c>
      <c r="C5" s="56" t="s">
        <v>1490</v>
      </c>
      <c r="D5" s="56" t="s">
        <v>1491</v>
      </c>
      <c r="E5" s="56" t="s">
        <v>1492</v>
      </c>
      <c r="G5" s="56" t="s">
        <v>1493</v>
      </c>
      <c r="H5" s="56" t="s">
        <v>1494</v>
      </c>
      <c r="I5" s="56" t="s">
        <v>1480</v>
      </c>
      <c r="J5" s="56" t="s">
        <v>1480</v>
      </c>
      <c r="L5" s="56" t="s">
        <v>1480</v>
      </c>
      <c r="M5" s="56" t="s">
        <v>1480</v>
      </c>
      <c r="N5" s="56" t="s">
        <v>1495</v>
      </c>
      <c r="O5" s="56" t="s">
        <v>1496</v>
      </c>
      <c r="Q5" s="56" t="s">
        <v>1480</v>
      </c>
      <c r="R5" s="56" t="s">
        <v>1480</v>
      </c>
      <c r="S5" s="56" t="s">
        <v>1480</v>
      </c>
      <c r="T5" s="56" t="s">
        <v>1480</v>
      </c>
      <c r="U5" s="18"/>
      <c r="W5" s="68" t="s">
        <v>1606</v>
      </c>
      <c r="X5" s="69" t="s">
        <v>1178</v>
      </c>
      <c r="Y5" s="70" t="s">
        <v>413</v>
      </c>
      <c r="Z5" s="71" t="s">
        <v>413</v>
      </c>
      <c r="AA5" s="72" t="s">
        <v>413</v>
      </c>
      <c r="AB5" s="73"/>
      <c r="AC5" s="44">
        <v>1</v>
      </c>
      <c r="AD5" s="74">
        <v>2717</v>
      </c>
    </row>
    <row r="6" spans="1:30" x14ac:dyDescent="0.35">
      <c r="A6" s="40">
        <v>1</v>
      </c>
      <c r="B6" s="56" t="s">
        <v>1480</v>
      </c>
      <c r="C6" s="56" t="s">
        <v>1480</v>
      </c>
      <c r="D6" s="56" t="s">
        <v>1497</v>
      </c>
      <c r="E6" s="56" t="s">
        <v>1498</v>
      </c>
      <c r="G6" s="56" t="s">
        <v>1499</v>
      </c>
      <c r="H6" s="56" t="s">
        <v>1500</v>
      </c>
      <c r="I6" s="56" t="s">
        <v>1480</v>
      </c>
      <c r="J6" s="56" t="s">
        <v>1480</v>
      </c>
      <c r="L6" s="56" t="s">
        <v>1480</v>
      </c>
      <c r="M6" s="56" t="s">
        <v>1501</v>
      </c>
      <c r="N6" s="56" t="s">
        <v>1502</v>
      </c>
      <c r="O6" s="56" t="s">
        <v>1503</v>
      </c>
      <c r="Q6" s="56" t="s">
        <v>1480</v>
      </c>
      <c r="R6" s="56" t="s">
        <v>1480</v>
      </c>
      <c r="S6" s="56" t="s">
        <v>1480</v>
      </c>
      <c r="T6" s="56" t="s">
        <v>1480</v>
      </c>
      <c r="U6" s="18"/>
      <c r="W6" s="61" t="s">
        <v>1607</v>
      </c>
      <c r="X6" s="62" t="s">
        <v>1179</v>
      </c>
      <c r="Y6" s="63" t="s">
        <v>829</v>
      </c>
      <c r="Z6" s="64" t="s">
        <v>1070</v>
      </c>
      <c r="AA6" s="65" t="s">
        <v>855</v>
      </c>
      <c r="AB6" s="66">
        <v>48</v>
      </c>
      <c r="AC6" s="45">
        <v>1</v>
      </c>
      <c r="AD6" s="67">
        <v>2686</v>
      </c>
    </row>
    <row r="7" spans="1:30" x14ac:dyDescent="0.35">
      <c r="A7" s="40"/>
      <c r="B7" s="56" t="s">
        <v>1480</v>
      </c>
      <c r="C7" s="56" t="s">
        <v>1480</v>
      </c>
      <c r="D7" s="56" t="s">
        <v>1504</v>
      </c>
      <c r="E7" s="56" t="s">
        <v>1505</v>
      </c>
      <c r="G7" s="56" t="s">
        <v>1506</v>
      </c>
      <c r="H7" s="56" t="s">
        <v>1507</v>
      </c>
      <c r="I7" s="56" t="s">
        <v>1480</v>
      </c>
      <c r="J7" s="56" t="s">
        <v>1480</v>
      </c>
      <c r="L7" s="56" t="s">
        <v>1480</v>
      </c>
      <c r="M7" s="56" t="s">
        <v>1480</v>
      </c>
      <c r="N7" s="56" t="s">
        <v>1508</v>
      </c>
      <c r="O7" s="56" t="s">
        <v>1509</v>
      </c>
      <c r="Q7" s="56" t="s">
        <v>1480</v>
      </c>
      <c r="R7" s="56" t="s">
        <v>1480</v>
      </c>
      <c r="S7" s="56" t="s">
        <v>1480</v>
      </c>
      <c r="T7" s="56" t="s">
        <v>1480</v>
      </c>
      <c r="U7" s="18"/>
      <c r="W7" s="68" t="s">
        <v>1607</v>
      </c>
      <c r="X7" s="69" t="s">
        <v>1180</v>
      </c>
      <c r="Y7" s="70" t="s">
        <v>413</v>
      </c>
      <c r="Z7" s="71" t="s">
        <v>413</v>
      </c>
      <c r="AA7" s="72" t="s">
        <v>413</v>
      </c>
      <c r="AB7" s="73"/>
      <c r="AC7" s="44">
        <v>1</v>
      </c>
      <c r="AD7" s="74">
        <v>2686</v>
      </c>
    </row>
    <row r="8" spans="1:30" x14ac:dyDescent="0.35">
      <c r="A8" s="40"/>
      <c r="B8" s="56" t="s">
        <v>1480</v>
      </c>
      <c r="C8" s="56" t="s">
        <v>1480</v>
      </c>
      <c r="D8" s="56" t="s">
        <v>1510</v>
      </c>
      <c r="E8" s="56" t="s">
        <v>1511</v>
      </c>
      <c r="G8" s="56" t="s">
        <v>1512</v>
      </c>
      <c r="H8" s="56" t="s">
        <v>1513</v>
      </c>
      <c r="I8" s="56" t="s">
        <v>1514</v>
      </c>
      <c r="J8" s="56" t="s">
        <v>1480</v>
      </c>
      <c r="L8" s="56" t="s">
        <v>1480</v>
      </c>
      <c r="M8" s="56" t="s">
        <v>1515</v>
      </c>
      <c r="N8" s="56" t="s">
        <v>1516</v>
      </c>
      <c r="O8" s="56" t="s">
        <v>1517</v>
      </c>
      <c r="Q8" s="56" t="s">
        <v>1480</v>
      </c>
      <c r="R8" s="56" t="s">
        <v>1480</v>
      </c>
      <c r="S8" s="56" t="s">
        <v>1480</v>
      </c>
      <c r="T8" s="56" t="s">
        <v>1518</v>
      </c>
      <c r="U8" s="18"/>
      <c r="W8" s="61" t="s">
        <v>1607</v>
      </c>
      <c r="X8" s="62" t="s">
        <v>1181</v>
      </c>
      <c r="Y8" s="63" t="s">
        <v>413</v>
      </c>
      <c r="Z8" s="64" t="s">
        <v>413</v>
      </c>
      <c r="AA8" s="65" t="s">
        <v>413</v>
      </c>
      <c r="AB8" s="66"/>
      <c r="AC8" s="45">
        <v>1</v>
      </c>
      <c r="AD8" s="67">
        <v>2686</v>
      </c>
    </row>
    <row r="9" spans="1:30" x14ac:dyDescent="0.35">
      <c r="A9" s="40"/>
      <c r="B9" s="56" t="s">
        <v>1519</v>
      </c>
      <c r="C9" s="56" t="s">
        <v>1519</v>
      </c>
      <c r="D9" s="56" t="s">
        <v>1519</v>
      </c>
      <c r="E9" s="56" t="s">
        <v>1519</v>
      </c>
      <c r="G9" s="56" t="s">
        <v>1520</v>
      </c>
      <c r="H9" s="56" t="s">
        <v>1521</v>
      </c>
      <c r="I9" s="56" t="s">
        <v>1522</v>
      </c>
      <c r="J9" s="56" t="s">
        <v>1480</v>
      </c>
      <c r="L9" s="56" t="s">
        <v>1519</v>
      </c>
      <c r="M9" s="56" t="s">
        <v>1519</v>
      </c>
      <c r="N9" s="56" t="s">
        <v>1519</v>
      </c>
      <c r="O9" s="56" t="s">
        <v>1519</v>
      </c>
      <c r="Q9" s="56" t="s">
        <v>1480</v>
      </c>
      <c r="R9" s="56" t="s">
        <v>1480</v>
      </c>
      <c r="S9" s="56" t="s">
        <v>1523</v>
      </c>
      <c r="T9" s="56" t="s">
        <v>1524</v>
      </c>
      <c r="U9" s="18"/>
      <c r="W9" s="68" t="s">
        <v>1607</v>
      </c>
      <c r="X9" s="69" t="s">
        <v>1182</v>
      </c>
      <c r="Y9" s="70" t="s">
        <v>413</v>
      </c>
      <c r="Z9" s="71" t="s">
        <v>413</v>
      </c>
      <c r="AA9" s="72" t="s">
        <v>413</v>
      </c>
      <c r="AB9" s="73"/>
      <c r="AC9" s="44">
        <v>1</v>
      </c>
      <c r="AD9" s="74">
        <v>2686</v>
      </c>
    </row>
    <row r="10" spans="1:30" x14ac:dyDescent="0.35">
      <c r="W10" s="61" t="s">
        <v>1608</v>
      </c>
      <c r="X10" s="62" t="s">
        <v>1183</v>
      </c>
      <c r="Y10" s="63" t="s">
        <v>413</v>
      </c>
      <c r="Z10" s="64" t="s">
        <v>413</v>
      </c>
      <c r="AA10" s="65" t="s">
        <v>413</v>
      </c>
      <c r="AB10" s="66"/>
      <c r="AC10" s="45"/>
      <c r="AD10" s="67"/>
    </row>
    <row r="11" spans="1:30" x14ac:dyDescent="0.35">
      <c r="A11" s="40"/>
      <c r="B11" s="56" t="s">
        <v>1480</v>
      </c>
      <c r="C11" s="56" t="s">
        <v>1525</v>
      </c>
      <c r="D11" s="56" t="s">
        <v>1526</v>
      </c>
      <c r="E11" s="56" t="s">
        <v>1527</v>
      </c>
      <c r="G11" s="56" t="s">
        <v>1528</v>
      </c>
      <c r="H11" s="56" t="s">
        <v>1529</v>
      </c>
      <c r="I11" s="56" t="s">
        <v>1480</v>
      </c>
      <c r="J11" s="56" t="s">
        <v>1480</v>
      </c>
      <c r="L11" s="56" t="s">
        <v>1480</v>
      </c>
      <c r="M11" s="56" t="s">
        <v>1480</v>
      </c>
      <c r="N11" s="56" t="s">
        <v>1530</v>
      </c>
      <c r="O11" s="56" t="s">
        <v>1531</v>
      </c>
      <c r="Q11" s="56" t="s">
        <v>1480</v>
      </c>
      <c r="R11" s="56" t="s">
        <v>1480</v>
      </c>
      <c r="S11" s="56" t="s">
        <v>1480</v>
      </c>
      <c r="T11" s="56" t="s">
        <v>1480</v>
      </c>
      <c r="U11" s="18"/>
      <c r="W11" s="68" t="s">
        <v>1608</v>
      </c>
      <c r="X11" s="69" t="s">
        <v>1184</v>
      </c>
      <c r="Y11" s="70" t="s">
        <v>413</v>
      </c>
      <c r="Z11" s="71" t="s">
        <v>413</v>
      </c>
      <c r="AA11" s="72" t="s">
        <v>413</v>
      </c>
      <c r="AB11" s="73"/>
      <c r="AC11" s="44"/>
      <c r="AD11" s="74"/>
    </row>
    <row r="12" spans="1:30" x14ac:dyDescent="0.35">
      <c r="A12" s="40"/>
      <c r="B12" s="56" t="s">
        <v>1480</v>
      </c>
      <c r="C12" s="56" t="s">
        <v>1480</v>
      </c>
      <c r="D12" s="56" t="s">
        <v>1532</v>
      </c>
      <c r="E12" s="56" t="s">
        <v>1533</v>
      </c>
      <c r="G12" s="56" t="s">
        <v>1534</v>
      </c>
      <c r="H12" s="56" t="s">
        <v>1535</v>
      </c>
      <c r="I12" s="56" t="s">
        <v>1480</v>
      </c>
      <c r="J12" s="56" t="s">
        <v>1480</v>
      </c>
      <c r="L12" s="56" t="s">
        <v>1480</v>
      </c>
      <c r="M12" s="56" t="s">
        <v>1480</v>
      </c>
      <c r="N12" s="56" t="s">
        <v>1536</v>
      </c>
      <c r="O12" s="56" t="s">
        <v>1537</v>
      </c>
      <c r="Q12" s="56" t="s">
        <v>1480</v>
      </c>
      <c r="R12" s="56" t="s">
        <v>1480</v>
      </c>
      <c r="S12" s="56" t="s">
        <v>1480</v>
      </c>
      <c r="T12" s="56" t="s">
        <v>1480</v>
      </c>
      <c r="U12" s="18"/>
      <c r="W12" s="61" t="s">
        <v>1608</v>
      </c>
      <c r="X12" s="62" t="s">
        <v>1185</v>
      </c>
      <c r="Y12" s="63" t="s">
        <v>413</v>
      </c>
      <c r="Z12" s="64" t="s">
        <v>413</v>
      </c>
      <c r="AA12" s="65" t="s">
        <v>413</v>
      </c>
      <c r="AB12" s="66"/>
      <c r="AC12" s="45"/>
      <c r="AD12" s="67"/>
    </row>
    <row r="13" spans="1:30" x14ac:dyDescent="0.35">
      <c r="A13" s="40"/>
      <c r="B13" s="56" t="s">
        <v>1480</v>
      </c>
      <c r="C13" s="56" t="s">
        <v>1538</v>
      </c>
      <c r="D13" s="56" t="s">
        <v>1539</v>
      </c>
      <c r="E13" s="56" t="s">
        <v>1540</v>
      </c>
      <c r="G13" s="56" t="s">
        <v>1541</v>
      </c>
      <c r="H13" s="56" t="s">
        <v>1542</v>
      </c>
      <c r="I13" s="56" t="s">
        <v>1480</v>
      </c>
      <c r="J13" s="56" t="s">
        <v>1480</v>
      </c>
      <c r="L13" s="56" t="s">
        <v>1480</v>
      </c>
      <c r="M13" s="56" t="s">
        <v>1480</v>
      </c>
      <c r="N13" s="56" t="s">
        <v>1543</v>
      </c>
      <c r="O13" s="56" t="s">
        <v>1544</v>
      </c>
      <c r="Q13" s="56" t="s">
        <v>1480</v>
      </c>
      <c r="R13" s="56" t="s">
        <v>1480</v>
      </c>
      <c r="S13" s="56" t="s">
        <v>1480</v>
      </c>
      <c r="T13" s="56" t="s">
        <v>1480</v>
      </c>
      <c r="U13" s="18"/>
      <c r="W13" s="68" t="s">
        <v>1608</v>
      </c>
      <c r="X13" s="69" t="s">
        <v>1186</v>
      </c>
      <c r="Y13" s="70" t="s">
        <v>413</v>
      </c>
      <c r="Z13" s="71" t="s">
        <v>413</v>
      </c>
      <c r="AA13" s="72" t="s">
        <v>413</v>
      </c>
      <c r="AB13" s="73"/>
      <c r="AC13" s="44"/>
      <c r="AD13" s="74"/>
    </row>
    <row r="14" spans="1:30" x14ac:dyDescent="0.35">
      <c r="A14" s="40">
        <v>2</v>
      </c>
      <c r="B14" s="56" t="s">
        <v>1480</v>
      </c>
      <c r="C14" s="56" t="s">
        <v>1480</v>
      </c>
      <c r="D14" s="56" t="s">
        <v>1545</v>
      </c>
      <c r="E14" s="56" t="s">
        <v>1546</v>
      </c>
      <c r="G14" s="56" t="s">
        <v>1547</v>
      </c>
      <c r="H14" s="56" t="s">
        <v>1548</v>
      </c>
      <c r="I14" s="56" t="s">
        <v>1480</v>
      </c>
      <c r="J14" s="56" t="s">
        <v>1480</v>
      </c>
      <c r="L14" s="56" t="s">
        <v>1480</v>
      </c>
      <c r="M14" s="56" t="s">
        <v>1480</v>
      </c>
      <c r="N14" s="56" t="s">
        <v>1549</v>
      </c>
      <c r="O14" s="56" t="s">
        <v>216</v>
      </c>
      <c r="Q14" s="56" t="s">
        <v>1480</v>
      </c>
      <c r="R14" s="56" t="s">
        <v>1480</v>
      </c>
      <c r="S14" s="56" t="s">
        <v>1480</v>
      </c>
      <c r="T14" s="56" t="s">
        <v>1480</v>
      </c>
      <c r="U14" s="18"/>
      <c r="W14" s="61" t="s">
        <v>1609</v>
      </c>
      <c r="X14" s="62" t="s">
        <v>1187</v>
      </c>
      <c r="Y14" s="63" t="s">
        <v>413</v>
      </c>
      <c r="Z14" s="64" t="s">
        <v>413</v>
      </c>
      <c r="AA14" s="65" t="s">
        <v>413</v>
      </c>
      <c r="AB14" s="66"/>
      <c r="AC14" s="45"/>
      <c r="AD14" s="67"/>
    </row>
    <row r="15" spans="1:30" x14ac:dyDescent="0.35">
      <c r="A15" s="40"/>
      <c r="B15" s="56" t="s">
        <v>1480</v>
      </c>
      <c r="C15" s="56" t="s">
        <v>1480</v>
      </c>
      <c r="D15" s="56" t="s">
        <v>1550</v>
      </c>
      <c r="E15" s="56" t="s">
        <v>1551</v>
      </c>
      <c r="G15" s="56" t="s">
        <v>1552</v>
      </c>
      <c r="H15" s="56" t="s">
        <v>1553</v>
      </c>
      <c r="I15" s="56" t="s">
        <v>1480</v>
      </c>
      <c r="J15" s="56" t="s">
        <v>1480</v>
      </c>
      <c r="L15" s="56" t="s">
        <v>1480</v>
      </c>
      <c r="M15" s="56" t="s">
        <v>1554</v>
      </c>
      <c r="N15" s="56" t="s">
        <v>1555</v>
      </c>
      <c r="O15" s="56" t="s">
        <v>1556</v>
      </c>
      <c r="Q15" s="56" t="s">
        <v>1480</v>
      </c>
      <c r="R15" s="56" t="s">
        <v>1480</v>
      </c>
      <c r="S15" s="56" t="s">
        <v>1480</v>
      </c>
      <c r="T15" s="56" t="s">
        <v>1480</v>
      </c>
      <c r="U15" s="18"/>
      <c r="W15" s="68" t="s">
        <v>1609</v>
      </c>
      <c r="X15" s="69" t="s">
        <v>1188</v>
      </c>
      <c r="Y15" s="70" t="s">
        <v>413</v>
      </c>
      <c r="Z15" s="71" t="s">
        <v>413</v>
      </c>
      <c r="AA15" s="72" t="s">
        <v>413</v>
      </c>
      <c r="AB15" s="73"/>
      <c r="AC15" s="44"/>
      <c r="AD15" s="74"/>
    </row>
    <row r="16" spans="1:30" x14ac:dyDescent="0.35">
      <c r="A16" s="40"/>
      <c r="B16" s="56" t="s">
        <v>1557</v>
      </c>
      <c r="C16" s="56" t="s">
        <v>1558</v>
      </c>
      <c r="D16" s="56" t="s">
        <v>1559</v>
      </c>
      <c r="E16" s="56" t="s">
        <v>1496</v>
      </c>
      <c r="G16" s="56" t="s">
        <v>1480</v>
      </c>
      <c r="H16" s="56" t="s">
        <v>1560</v>
      </c>
      <c r="I16" s="56" t="s">
        <v>1561</v>
      </c>
      <c r="J16" s="56" t="s">
        <v>1480</v>
      </c>
      <c r="L16" s="56" t="s">
        <v>1480</v>
      </c>
      <c r="M16" s="56" t="s">
        <v>1562</v>
      </c>
      <c r="N16" s="56" t="s">
        <v>1563</v>
      </c>
      <c r="O16" s="56" t="s">
        <v>1564</v>
      </c>
      <c r="Q16" s="56" t="s">
        <v>1480</v>
      </c>
      <c r="R16" s="56" t="s">
        <v>1480</v>
      </c>
      <c r="S16" s="56" t="s">
        <v>1480</v>
      </c>
      <c r="T16" s="56" t="s">
        <v>1480</v>
      </c>
      <c r="U16" s="18"/>
      <c r="W16" s="61" t="s">
        <v>1609</v>
      </c>
      <c r="X16" s="62" t="s">
        <v>1189</v>
      </c>
      <c r="Y16" s="63" t="s">
        <v>413</v>
      </c>
      <c r="Z16" s="64" t="s">
        <v>413</v>
      </c>
      <c r="AA16" s="65" t="s">
        <v>413</v>
      </c>
      <c r="AB16" s="66"/>
      <c r="AC16" s="45"/>
      <c r="AD16" s="67"/>
    </row>
    <row r="17" spans="1:30" x14ac:dyDescent="0.35">
      <c r="A17" s="40"/>
      <c r="B17" s="56" t="s">
        <v>1480</v>
      </c>
      <c r="C17" s="56" t="s">
        <v>1480</v>
      </c>
      <c r="D17" s="56" t="s">
        <v>1565</v>
      </c>
      <c r="E17" s="56" t="s">
        <v>1566</v>
      </c>
      <c r="G17" s="56" t="s">
        <v>1567</v>
      </c>
      <c r="H17" s="56" t="s">
        <v>1568</v>
      </c>
      <c r="I17" s="56" t="s">
        <v>1480</v>
      </c>
      <c r="J17" s="56" t="e">
        <v>#N/A</v>
      </c>
      <c r="L17" s="56" t="s">
        <v>285</v>
      </c>
      <c r="M17" s="56" t="s">
        <v>1569</v>
      </c>
      <c r="N17" s="56" t="s">
        <v>1570</v>
      </c>
      <c r="O17" s="56" t="s">
        <v>1496</v>
      </c>
      <c r="Q17" s="56" t="s">
        <v>1480</v>
      </c>
      <c r="R17" s="56" t="s">
        <v>1480</v>
      </c>
      <c r="S17" s="56" t="s">
        <v>1480</v>
      </c>
      <c r="T17" s="56" t="s">
        <v>1480</v>
      </c>
      <c r="U17" s="18"/>
      <c r="W17" s="68" t="s">
        <v>1609</v>
      </c>
      <c r="X17" s="69" t="s">
        <v>1190</v>
      </c>
      <c r="Y17" s="70" t="s">
        <v>413</v>
      </c>
      <c r="Z17" s="71" t="s">
        <v>413</v>
      </c>
      <c r="AA17" s="72" t="s">
        <v>413</v>
      </c>
      <c r="AB17" s="73"/>
      <c r="AC17" s="44"/>
      <c r="AD17" s="74"/>
    </row>
    <row r="18" spans="1:30" x14ac:dyDescent="0.35">
      <c r="W18" s="61" t="s">
        <v>1610</v>
      </c>
      <c r="X18" s="62" t="s">
        <v>1191</v>
      </c>
      <c r="Y18" s="63" t="s">
        <v>413</v>
      </c>
      <c r="Z18" s="64" t="s">
        <v>413</v>
      </c>
      <c r="AA18" s="65" t="s">
        <v>413</v>
      </c>
      <c r="AB18" s="66"/>
      <c r="AC18" s="45"/>
      <c r="AD18" s="67"/>
    </row>
    <row r="19" spans="1:30" x14ac:dyDescent="0.35">
      <c r="A19" s="40"/>
      <c r="B19" s="56" t="s">
        <v>1480</v>
      </c>
      <c r="C19" s="56" t="s">
        <v>1480</v>
      </c>
      <c r="D19" s="56" t="s">
        <v>1571</v>
      </c>
      <c r="E19" s="56" t="s">
        <v>1572</v>
      </c>
      <c r="G19" s="56" t="s">
        <v>1573</v>
      </c>
      <c r="H19" s="56" t="s">
        <v>1574</v>
      </c>
      <c r="I19" s="56" t="s">
        <v>1575</v>
      </c>
      <c r="J19" s="56" t="s">
        <v>1480</v>
      </c>
      <c r="L19" s="56" t="s">
        <v>1480</v>
      </c>
      <c r="M19" s="56" t="s">
        <v>1480</v>
      </c>
      <c r="N19" s="56" t="s">
        <v>1480</v>
      </c>
      <c r="O19" s="56" t="s">
        <v>1480</v>
      </c>
      <c r="Q19" s="56" t="s">
        <v>1480</v>
      </c>
      <c r="R19" s="56" t="s">
        <v>1480</v>
      </c>
      <c r="S19" s="56" t="s">
        <v>1480</v>
      </c>
      <c r="T19" s="56" t="s">
        <v>1480</v>
      </c>
      <c r="U19" s="18"/>
      <c r="W19" s="68" t="s">
        <v>1610</v>
      </c>
      <c r="X19" s="69" t="s">
        <v>1192</v>
      </c>
      <c r="Y19" s="70" t="s">
        <v>413</v>
      </c>
      <c r="Z19" s="71" t="s">
        <v>413</v>
      </c>
      <c r="AA19" s="72" t="s">
        <v>413</v>
      </c>
      <c r="AB19" s="73"/>
      <c r="AC19" s="44"/>
      <c r="AD19" s="74"/>
    </row>
    <row r="20" spans="1:30" x14ac:dyDescent="0.35">
      <c r="A20" s="40"/>
      <c r="B20" s="56" t="s">
        <v>1480</v>
      </c>
      <c r="C20" s="56" t="s">
        <v>1576</v>
      </c>
      <c r="D20" s="56" t="s">
        <v>1577</v>
      </c>
      <c r="E20" s="56" t="s">
        <v>1578</v>
      </c>
      <c r="G20" s="56" t="s">
        <v>1579</v>
      </c>
      <c r="H20" s="56" t="s">
        <v>1580</v>
      </c>
      <c r="I20" s="56" t="s">
        <v>1480</v>
      </c>
      <c r="J20" s="56" t="s">
        <v>1480</v>
      </c>
      <c r="L20" s="56" t="s">
        <v>1480</v>
      </c>
      <c r="M20" s="56" t="s">
        <v>1480</v>
      </c>
      <c r="N20" s="56" t="s">
        <v>1581</v>
      </c>
      <c r="O20" s="56" t="s">
        <v>1523</v>
      </c>
      <c r="Q20" s="56" t="s">
        <v>1480</v>
      </c>
      <c r="R20" s="56" t="s">
        <v>1480</v>
      </c>
      <c r="S20" s="56" t="s">
        <v>1480</v>
      </c>
      <c r="T20" s="56" t="s">
        <v>1480</v>
      </c>
      <c r="U20" s="18"/>
      <c r="W20" s="61" t="s">
        <v>1610</v>
      </c>
      <c r="X20" s="62" t="s">
        <v>1193</v>
      </c>
      <c r="Y20" s="63" t="s">
        <v>413</v>
      </c>
      <c r="Z20" s="64" t="s">
        <v>413</v>
      </c>
      <c r="AA20" s="65" t="s">
        <v>413</v>
      </c>
      <c r="AB20" s="66"/>
      <c r="AC20" s="45"/>
      <c r="AD20" s="67"/>
    </row>
    <row r="21" spans="1:30" x14ac:dyDescent="0.35">
      <c r="A21" s="40"/>
      <c r="B21" s="56" t="s">
        <v>1480</v>
      </c>
      <c r="C21" s="56" t="s">
        <v>1480</v>
      </c>
      <c r="D21" s="56" t="s">
        <v>1480</v>
      </c>
      <c r="E21" s="56" t="s">
        <v>1582</v>
      </c>
      <c r="G21" s="56" t="s">
        <v>1583</v>
      </c>
      <c r="H21" s="56" t="s">
        <v>1584</v>
      </c>
      <c r="I21" s="56" t="s">
        <v>1480</v>
      </c>
      <c r="J21" s="56" t="s">
        <v>1480</v>
      </c>
      <c r="L21" s="56" t="s">
        <v>1480</v>
      </c>
      <c r="M21" s="56" t="s">
        <v>1480</v>
      </c>
      <c r="N21" s="56" t="s">
        <v>704</v>
      </c>
      <c r="O21" s="56" t="s">
        <v>1585</v>
      </c>
      <c r="Q21" s="56" t="s">
        <v>1480</v>
      </c>
      <c r="R21" s="56" t="s">
        <v>1480</v>
      </c>
      <c r="S21" s="56" t="s">
        <v>1480</v>
      </c>
      <c r="T21" s="56" t="s">
        <v>1480</v>
      </c>
      <c r="U21" s="18"/>
      <c r="W21" s="68" t="s">
        <v>1610</v>
      </c>
      <c r="X21" s="69" t="s">
        <v>1194</v>
      </c>
      <c r="Y21" s="70" t="s">
        <v>413</v>
      </c>
      <c r="Z21" s="71" t="s">
        <v>413</v>
      </c>
      <c r="AA21" s="72" t="s">
        <v>413</v>
      </c>
      <c r="AB21" s="73"/>
      <c r="AC21" s="44"/>
      <c r="AD21" s="74"/>
    </row>
    <row r="22" spans="1:30" x14ac:dyDescent="0.35">
      <c r="A22" s="40">
        <v>3</v>
      </c>
      <c r="B22" s="56" t="s">
        <v>1480</v>
      </c>
      <c r="C22" s="56" t="s">
        <v>1480</v>
      </c>
      <c r="D22" s="56" t="s">
        <v>672</v>
      </c>
      <c r="E22" s="56" t="s">
        <v>1586</v>
      </c>
      <c r="G22" s="56" t="s">
        <v>1587</v>
      </c>
      <c r="H22" s="56" t="s">
        <v>1480</v>
      </c>
      <c r="I22" s="56" t="s">
        <v>1480</v>
      </c>
      <c r="J22" s="56" t="s">
        <v>1480</v>
      </c>
      <c r="L22" s="56" t="s">
        <v>1480</v>
      </c>
      <c r="M22" s="56" t="s">
        <v>1480</v>
      </c>
      <c r="N22" s="56" t="s">
        <v>1588</v>
      </c>
      <c r="O22" s="56" t="s">
        <v>1589</v>
      </c>
      <c r="Q22" s="56" t="s">
        <v>1480</v>
      </c>
      <c r="R22" s="56" t="s">
        <v>1480</v>
      </c>
      <c r="S22" s="56" t="s">
        <v>1480</v>
      </c>
      <c r="T22" s="56" t="s">
        <v>1480</v>
      </c>
      <c r="U22" s="18"/>
      <c r="W22" s="61" t="s">
        <v>1611</v>
      </c>
      <c r="X22" s="62" t="s">
        <v>1195</v>
      </c>
      <c r="Y22" s="63" t="s">
        <v>413</v>
      </c>
      <c r="Z22" s="64" t="s">
        <v>413</v>
      </c>
      <c r="AA22" s="65" t="s">
        <v>413</v>
      </c>
      <c r="AB22" s="66"/>
      <c r="AC22" s="45"/>
      <c r="AD22" s="67"/>
    </row>
    <row r="23" spans="1:30" x14ac:dyDescent="0.35">
      <c r="A23" s="40"/>
      <c r="B23" s="56" t="s">
        <v>1480</v>
      </c>
      <c r="C23" s="56" t="s">
        <v>1480</v>
      </c>
      <c r="D23" s="56" t="s">
        <v>1590</v>
      </c>
      <c r="E23" s="56" t="s">
        <v>672</v>
      </c>
      <c r="G23" s="56" t="s">
        <v>1591</v>
      </c>
      <c r="H23" s="56" t="s">
        <v>1592</v>
      </c>
      <c r="I23" s="56" t="s">
        <v>1480</v>
      </c>
      <c r="J23" s="56" t="s">
        <v>1480</v>
      </c>
      <c r="L23" s="56" t="s">
        <v>1480</v>
      </c>
      <c r="M23" s="56" t="s">
        <v>1480</v>
      </c>
      <c r="N23" s="56" t="s">
        <v>1593</v>
      </c>
      <c r="O23" s="56" t="s">
        <v>1594</v>
      </c>
      <c r="Q23" s="56" t="s">
        <v>1480</v>
      </c>
      <c r="R23" s="56" t="s">
        <v>1480</v>
      </c>
      <c r="S23" s="56" t="s">
        <v>1480</v>
      </c>
      <c r="T23" s="56" t="s">
        <v>1480</v>
      </c>
      <c r="U23" s="18"/>
      <c r="W23" s="68" t="s">
        <v>1611</v>
      </c>
      <c r="X23" s="69" t="s">
        <v>1196</v>
      </c>
      <c r="Y23" s="70" t="s">
        <v>413</v>
      </c>
      <c r="Z23" s="71" t="s">
        <v>413</v>
      </c>
      <c r="AA23" s="72" t="s">
        <v>413</v>
      </c>
      <c r="AB23" s="73"/>
      <c r="AC23" s="44"/>
      <c r="AD23" s="74"/>
    </row>
    <row r="24" spans="1:30" x14ac:dyDescent="0.35">
      <c r="A24" s="40"/>
      <c r="B24" s="56" t="s">
        <v>1480</v>
      </c>
      <c r="C24" s="56" t="s">
        <v>1480</v>
      </c>
      <c r="D24" s="56" t="s">
        <v>1595</v>
      </c>
      <c r="E24" s="56" t="s">
        <v>1596</v>
      </c>
      <c r="G24" s="56" t="s">
        <v>1597</v>
      </c>
      <c r="H24" s="56" t="s">
        <v>1598</v>
      </c>
      <c r="I24" s="56" t="s">
        <v>1480</v>
      </c>
      <c r="J24" s="56" t="s">
        <v>1480</v>
      </c>
      <c r="L24" s="56" t="s">
        <v>1480</v>
      </c>
      <c r="M24" s="56" t="s">
        <v>1480</v>
      </c>
      <c r="N24" s="56" t="s">
        <v>1480</v>
      </c>
      <c r="O24" s="56" t="s">
        <v>1599</v>
      </c>
      <c r="Q24" s="56" t="s">
        <v>1480</v>
      </c>
      <c r="R24" s="56" t="s">
        <v>1480</v>
      </c>
      <c r="S24" s="56" t="s">
        <v>1480</v>
      </c>
      <c r="T24" s="56" t="s">
        <v>1480</v>
      </c>
      <c r="U24" s="18"/>
      <c r="W24" s="61" t="s">
        <v>1611</v>
      </c>
      <c r="X24" s="62" t="s">
        <v>1197</v>
      </c>
      <c r="Y24" s="63" t="s">
        <v>413</v>
      </c>
      <c r="Z24" s="64" t="s">
        <v>413</v>
      </c>
      <c r="AA24" s="65" t="s">
        <v>413</v>
      </c>
      <c r="AB24" s="66"/>
      <c r="AC24" s="45"/>
      <c r="AD24" s="67"/>
    </row>
    <row r="25" spans="1:30" x14ac:dyDescent="0.35">
      <c r="A25" s="40"/>
      <c r="B25" s="56" t="s">
        <v>1480</v>
      </c>
      <c r="C25" s="56" t="s">
        <v>1480</v>
      </c>
      <c r="D25" s="56" t="s">
        <v>1600</v>
      </c>
      <c r="E25" s="56" t="s">
        <v>1601</v>
      </c>
      <c r="G25" s="56" t="s">
        <v>1602</v>
      </c>
      <c r="H25" s="56" t="s">
        <v>1603</v>
      </c>
      <c r="I25" s="56" t="s">
        <v>1480</v>
      </c>
      <c r="J25" s="56" t="s">
        <v>1480</v>
      </c>
      <c r="L25" s="56" t="s">
        <v>1480</v>
      </c>
      <c r="M25" s="56" t="s">
        <v>1480</v>
      </c>
      <c r="N25" s="56" t="s">
        <v>1604</v>
      </c>
      <c r="O25" s="56" t="s">
        <v>1605</v>
      </c>
      <c r="Q25" s="56" t="s">
        <v>1480</v>
      </c>
      <c r="R25" s="56" t="s">
        <v>1480</v>
      </c>
      <c r="S25" s="56" t="s">
        <v>1480</v>
      </c>
      <c r="T25" s="56" t="s">
        <v>1480</v>
      </c>
      <c r="U25" s="18"/>
      <c r="W25" s="68" t="s">
        <v>1611</v>
      </c>
      <c r="X25" s="69" t="s">
        <v>1198</v>
      </c>
      <c r="Y25" s="70" t="s">
        <v>413</v>
      </c>
      <c r="Z25" s="71" t="s">
        <v>413</v>
      </c>
      <c r="AA25" s="72" t="s">
        <v>413</v>
      </c>
      <c r="AB25" s="73"/>
      <c r="AC25" s="44"/>
      <c r="AD25" s="74"/>
    </row>
    <row r="26" spans="1:30" x14ac:dyDescent="0.35">
      <c r="A26" s="1"/>
      <c r="B26" s="1"/>
      <c r="C26" s="1"/>
      <c r="D26" s="1"/>
      <c r="E26" s="1"/>
      <c r="G26" s="1"/>
      <c r="H26" s="1"/>
      <c r="I26" s="1"/>
      <c r="J26" s="1"/>
      <c r="L26" s="1"/>
      <c r="M26" s="1"/>
      <c r="N26" s="1"/>
      <c r="O26" s="1"/>
      <c r="W26" s="61" t="s">
        <v>1612</v>
      </c>
      <c r="X26" s="62" t="s">
        <v>1199</v>
      </c>
      <c r="Y26" s="63" t="s">
        <v>413</v>
      </c>
      <c r="Z26" s="64" t="s">
        <v>413</v>
      </c>
      <c r="AA26" s="65" t="s">
        <v>413</v>
      </c>
      <c r="AB26" s="66"/>
      <c r="AC26" s="45"/>
      <c r="AD26" s="67"/>
    </row>
    <row r="27" spans="1:30" x14ac:dyDescent="0.35">
      <c r="W27" s="68" t="s">
        <v>1612</v>
      </c>
      <c r="X27" s="69" t="s">
        <v>1200</v>
      </c>
      <c r="Y27" s="70" t="s">
        <v>413</v>
      </c>
      <c r="Z27" s="71" t="s">
        <v>413</v>
      </c>
      <c r="AA27" s="72" t="s">
        <v>413</v>
      </c>
      <c r="AB27" s="73"/>
      <c r="AC27" s="44"/>
      <c r="AD27" s="74"/>
    </row>
    <row r="28" spans="1:30" x14ac:dyDescent="0.35">
      <c r="W28" s="61" t="s">
        <v>1612</v>
      </c>
      <c r="X28" s="62" t="s">
        <v>1201</v>
      </c>
      <c r="Y28" s="63" t="s">
        <v>413</v>
      </c>
      <c r="Z28" s="64" t="s">
        <v>413</v>
      </c>
      <c r="AA28" s="65" t="s">
        <v>413</v>
      </c>
      <c r="AB28" s="66"/>
      <c r="AC28" s="45"/>
      <c r="AD28" s="67"/>
    </row>
    <row r="29" spans="1:30" x14ac:dyDescent="0.35">
      <c r="W29" s="68" t="s">
        <v>1612</v>
      </c>
      <c r="X29" s="69" t="s">
        <v>1202</v>
      </c>
      <c r="Y29" s="70" t="s">
        <v>413</v>
      </c>
      <c r="Z29" s="71" t="s">
        <v>413</v>
      </c>
      <c r="AA29" s="72" t="s">
        <v>413</v>
      </c>
      <c r="AB29" s="73"/>
      <c r="AC29" s="44"/>
      <c r="AD29" s="74"/>
    </row>
    <row r="30" spans="1:30" x14ac:dyDescent="0.35">
      <c r="W30" s="61" t="s">
        <v>1613</v>
      </c>
      <c r="X30" s="62" t="s">
        <v>1203</v>
      </c>
      <c r="Y30" s="63" t="s">
        <v>413</v>
      </c>
      <c r="Z30" s="64" t="s">
        <v>413</v>
      </c>
      <c r="AA30" s="65" t="s">
        <v>413</v>
      </c>
      <c r="AB30" s="66"/>
      <c r="AC30" s="45"/>
      <c r="AD30" s="67"/>
    </row>
    <row r="31" spans="1:30" x14ac:dyDescent="0.35">
      <c r="W31" s="68" t="s">
        <v>1613</v>
      </c>
      <c r="X31" s="69" t="s">
        <v>1204</v>
      </c>
      <c r="Y31" s="70" t="s">
        <v>413</v>
      </c>
      <c r="Z31" s="71" t="s">
        <v>413</v>
      </c>
      <c r="AA31" s="72" t="s">
        <v>413</v>
      </c>
      <c r="AB31" s="73"/>
      <c r="AC31" s="44"/>
      <c r="AD31" s="74"/>
    </row>
    <row r="32" spans="1:30" x14ac:dyDescent="0.35">
      <c r="W32" s="61" t="s">
        <v>1613</v>
      </c>
      <c r="X32" s="62" t="s">
        <v>1205</v>
      </c>
      <c r="Y32" s="63" t="s">
        <v>413</v>
      </c>
      <c r="Z32" s="64" t="s">
        <v>413</v>
      </c>
      <c r="AA32" s="65" t="s">
        <v>413</v>
      </c>
      <c r="AB32" s="66"/>
      <c r="AC32" s="45"/>
      <c r="AD32" s="67"/>
    </row>
    <row r="33" spans="23:30" x14ac:dyDescent="0.35">
      <c r="W33" s="68" t="s">
        <v>1613</v>
      </c>
      <c r="X33" s="69" t="s">
        <v>1206</v>
      </c>
      <c r="Y33" s="70" t="s">
        <v>413</v>
      </c>
      <c r="Z33" s="71" t="s">
        <v>413</v>
      </c>
      <c r="AA33" s="72" t="s">
        <v>413</v>
      </c>
      <c r="AB33" s="73"/>
      <c r="AC33" s="44"/>
      <c r="AD33" s="74"/>
    </row>
    <row r="34" spans="23:30" x14ac:dyDescent="0.35">
      <c r="W34" s="61" t="s">
        <v>1614</v>
      </c>
      <c r="X34" s="62" t="s">
        <v>1207</v>
      </c>
      <c r="Y34" s="63" t="s">
        <v>413</v>
      </c>
      <c r="Z34" s="64" t="s">
        <v>413</v>
      </c>
      <c r="AA34" s="65" t="s">
        <v>413</v>
      </c>
      <c r="AB34" s="66"/>
      <c r="AC34" s="45"/>
      <c r="AD34" s="67"/>
    </row>
    <row r="35" spans="23:30" x14ac:dyDescent="0.35">
      <c r="W35" s="68" t="s">
        <v>1614</v>
      </c>
      <c r="X35" s="69" t="s">
        <v>1208</v>
      </c>
      <c r="Y35" s="70" t="s">
        <v>413</v>
      </c>
      <c r="Z35" s="71" t="s">
        <v>413</v>
      </c>
      <c r="AA35" s="72" t="s">
        <v>413</v>
      </c>
      <c r="AB35" s="73"/>
      <c r="AC35" s="44"/>
      <c r="AD35" s="74"/>
    </row>
    <row r="36" spans="23:30" x14ac:dyDescent="0.35">
      <c r="W36" s="61" t="s">
        <v>1614</v>
      </c>
      <c r="X36" s="62" t="s">
        <v>1209</v>
      </c>
      <c r="Y36" s="63" t="s">
        <v>413</v>
      </c>
      <c r="Z36" s="64" t="s">
        <v>413</v>
      </c>
      <c r="AA36" s="65" t="s">
        <v>413</v>
      </c>
      <c r="AB36" s="66"/>
      <c r="AC36" s="45"/>
      <c r="AD36" s="67"/>
    </row>
    <row r="37" spans="23:30" x14ac:dyDescent="0.35">
      <c r="W37" s="68" t="s">
        <v>1614</v>
      </c>
      <c r="X37" s="69" t="s">
        <v>1210</v>
      </c>
      <c r="Y37" s="70" t="s">
        <v>413</v>
      </c>
      <c r="Z37" s="71" t="s">
        <v>413</v>
      </c>
      <c r="AA37" s="72" t="s">
        <v>413</v>
      </c>
      <c r="AB37" s="73"/>
      <c r="AC37" s="44"/>
      <c r="AD37" s="74"/>
    </row>
    <row r="38" spans="23:30" x14ac:dyDescent="0.35">
      <c r="W38" s="61" t="s">
        <v>1615</v>
      </c>
      <c r="X38" s="62" t="s">
        <v>1211</v>
      </c>
      <c r="Y38" s="63" t="s">
        <v>413</v>
      </c>
      <c r="Z38" s="64" t="s">
        <v>413</v>
      </c>
      <c r="AA38" s="65" t="s">
        <v>413</v>
      </c>
      <c r="AB38" s="66"/>
      <c r="AC38" s="45"/>
      <c r="AD38" s="67"/>
    </row>
    <row r="39" spans="23:30" x14ac:dyDescent="0.35">
      <c r="W39" s="68" t="s">
        <v>1615</v>
      </c>
      <c r="X39" s="69" t="s">
        <v>1212</v>
      </c>
      <c r="Y39" s="70" t="s">
        <v>413</v>
      </c>
      <c r="Z39" s="71" t="s">
        <v>413</v>
      </c>
      <c r="AA39" s="72" t="s">
        <v>413</v>
      </c>
      <c r="AB39" s="73"/>
      <c r="AC39" s="44"/>
      <c r="AD39" s="74"/>
    </row>
    <row r="40" spans="23:30" x14ac:dyDescent="0.35">
      <c r="W40" s="61" t="s">
        <v>1615</v>
      </c>
      <c r="X40" s="62" t="s">
        <v>1213</v>
      </c>
      <c r="Y40" s="63" t="s">
        <v>413</v>
      </c>
      <c r="Z40" s="64" t="s">
        <v>413</v>
      </c>
      <c r="AA40" s="65" t="s">
        <v>413</v>
      </c>
      <c r="AB40" s="66"/>
      <c r="AC40" s="45"/>
      <c r="AD40" s="67"/>
    </row>
    <row r="41" spans="23:30" x14ac:dyDescent="0.35">
      <c r="W41" s="68" t="s">
        <v>1615</v>
      </c>
      <c r="X41" s="69" t="s">
        <v>1214</v>
      </c>
      <c r="Y41" s="70" t="s">
        <v>413</v>
      </c>
      <c r="Z41" s="71" t="s">
        <v>413</v>
      </c>
      <c r="AA41" s="72" t="s">
        <v>413</v>
      </c>
      <c r="AB41" s="73"/>
      <c r="AC41" s="44"/>
      <c r="AD41" s="74"/>
    </row>
    <row r="42" spans="23:30" x14ac:dyDescent="0.35">
      <c r="W42" s="61" t="s">
        <v>1616</v>
      </c>
      <c r="X42" s="62" t="s">
        <v>1215</v>
      </c>
      <c r="Y42" s="63" t="s">
        <v>413</v>
      </c>
      <c r="Z42" s="64" t="s">
        <v>413</v>
      </c>
      <c r="AA42" s="65" t="s">
        <v>413</v>
      </c>
      <c r="AB42" s="66"/>
      <c r="AC42" s="45"/>
      <c r="AD42" s="67"/>
    </row>
    <row r="43" spans="23:30" x14ac:dyDescent="0.35">
      <c r="W43" s="68" t="s">
        <v>1616</v>
      </c>
      <c r="X43" s="69" t="s">
        <v>1216</v>
      </c>
      <c r="Y43" s="70" t="s">
        <v>413</v>
      </c>
      <c r="Z43" s="71" t="s">
        <v>413</v>
      </c>
      <c r="AA43" s="72" t="s">
        <v>413</v>
      </c>
      <c r="AB43" s="73"/>
      <c r="AC43" s="44"/>
      <c r="AD43" s="74"/>
    </row>
    <row r="44" spans="23:30" x14ac:dyDescent="0.35">
      <c r="W44" s="61" t="s">
        <v>1616</v>
      </c>
      <c r="X44" s="62" t="s">
        <v>1217</v>
      </c>
      <c r="Y44" s="63" t="s">
        <v>413</v>
      </c>
      <c r="Z44" s="64" t="s">
        <v>413</v>
      </c>
      <c r="AA44" s="65" t="s">
        <v>413</v>
      </c>
      <c r="AB44" s="66"/>
      <c r="AC44" s="45"/>
      <c r="AD44" s="67"/>
    </row>
    <row r="45" spans="23:30" x14ac:dyDescent="0.35">
      <c r="W45" s="68" t="s">
        <v>1616</v>
      </c>
      <c r="X45" s="69" t="s">
        <v>1218</v>
      </c>
      <c r="Y45" s="70" t="s">
        <v>413</v>
      </c>
      <c r="Z45" s="71" t="s">
        <v>413</v>
      </c>
      <c r="AA45" s="72" t="s">
        <v>413</v>
      </c>
      <c r="AB45" s="73"/>
      <c r="AC45" s="44"/>
      <c r="AD45" s="74"/>
    </row>
    <row r="46" spans="23:30" x14ac:dyDescent="0.35">
      <c r="W46" s="61" t="s">
        <v>1617</v>
      </c>
      <c r="X46" s="62" t="s">
        <v>1219</v>
      </c>
      <c r="Y46" s="63" t="s">
        <v>413</v>
      </c>
      <c r="Z46" s="64" t="s">
        <v>413</v>
      </c>
      <c r="AA46" s="65" t="s">
        <v>413</v>
      </c>
      <c r="AB46" s="66"/>
      <c r="AC46" s="45"/>
      <c r="AD46" s="67"/>
    </row>
    <row r="47" spans="23:30" x14ac:dyDescent="0.35">
      <c r="W47" s="68" t="s">
        <v>1617</v>
      </c>
      <c r="X47" s="69" t="s">
        <v>1220</v>
      </c>
      <c r="Y47" s="70" t="s">
        <v>413</v>
      </c>
      <c r="Z47" s="71" t="s">
        <v>413</v>
      </c>
      <c r="AA47" s="72" t="s">
        <v>413</v>
      </c>
      <c r="AB47" s="73"/>
      <c r="AC47" s="44"/>
      <c r="AD47" s="74"/>
    </row>
    <row r="48" spans="23:30" x14ac:dyDescent="0.35">
      <c r="W48" s="61" t="s">
        <v>1617</v>
      </c>
      <c r="X48" s="62" t="s">
        <v>1221</v>
      </c>
      <c r="Y48" s="63" t="s">
        <v>413</v>
      </c>
      <c r="Z48" s="64" t="s">
        <v>413</v>
      </c>
      <c r="AA48" s="65" t="s">
        <v>413</v>
      </c>
      <c r="AB48" s="66"/>
      <c r="AC48" s="45"/>
      <c r="AD48" s="67"/>
    </row>
    <row r="49" spans="23:30" x14ac:dyDescent="0.35">
      <c r="W49" s="68" t="s">
        <v>1617</v>
      </c>
      <c r="X49" s="69" t="s">
        <v>1222</v>
      </c>
      <c r="Y49" s="70" t="s">
        <v>413</v>
      </c>
      <c r="Z49" s="71" t="s">
        <v>413</v>
      </c>
      <c r="AA49" s="72" t="s">
        <v>413</v>
      </c>
      <c r="AB49" s="73"/>
      <c r="AC49" s="44"/>
      <c r="AD49" s="74"/>
    </row>
    <row r="50" spans="23:30" x14ac:dyDescent="0.35">
      <c r="W50" s="61" t="s">
        <v>1618</v>
      </c>
      <c r="X50" s="62" t="s">
        <v>1223</v>
      </c>
      <c r="Y50" s="63" t="s">
        <v>413</v>
      </c>
      <c r="Z50" s="64" t="s">
        <v>413</v>
      </c>
      <c r="AA50" s="65" t="s">
        <v>413</v>
      </c>
      <c r="AB50" s="66"/>
      <c r="AC50" s="45"/>
      <c r="AD50" s="67"/>
    </row>
    <row r="51" spans="23:30" x14ac:dyDescent="0.35">
      <c r="W51" s="68" t="s">
        <v>1618</v>
      </c>
      <c r="X51" s="69" t="s">
        <v>1224</v>
      </c>
      <c r="Y51" s="70" t="s">
        <v>413</v>
      </c>
      <c r="Z51" s="71" t="s">
        <v>413</v>
      </c>
      <c r="AA51" s="72" t="s">
        <v>413</v>
      </c>
      <c r="AB51" s="73"/>
      <c r="AC51" s="44"/>
      <c r="AD51" s="74"/>
    </row>
    <row r="52" spans="23:30" x14ac:dyDescent="0.35">
      <c r="W52" s="61" t="s">
        <v>1618</v>
      </c>
      <c r="X52" s="62" t="s">
        <v>1225</v>
      </c>
      <c r="Y52" s="63" t="s">
        <v>413</v>
      </c>
      <c r="Z52" s="64" t="s">
        <v>413</v>
      </c>
      <c r="AA52" s="65" t="s">
        <v>413</v>
      </c>
      <c r="AB52" s="66"/>
      <c r="AC52" s="45"/>
      <c r="AD52" s="67"/>
    </row>
    <row r="53" spans="23:30" x14ac:dyDescent="0.35">
      <c r="W53" s="68" t="s">
        <v>1618</v>
      </c>
      <c r="X53" s="69" t="s">
        <v>1226</v>
      </c>
      <c r="Y53" s="70" t="s">
        <v>413</v>
      </c>
      <c r="Z53" s="71" t="s">
        <v>413</v>
      </c>
      <c r="AA53" s="72" t="s">
        <v>413</v>
      </c>
      <c r="AB53" s="73"/>
      <c r="AC53" s="44"/>
      <c r="AD53" s="74"/>
    </row>
    <row r="54" spans="23:30" x14ac:dyDescent="0.35">
      <c r="W54" s="61" t="s">
        <v>1619</v>
      </c>
      <c r="X54" s="62" t="s">
        <v>1227</v>
      </c>
      <c r="Y54" s="63" t="s">
        <v>413</v>
      </c>
      <c r="Z54" s="64" t="s">
        <v>413</v>
      </c>
      <c r="AA54" s="65" t="s">
        <v>413</v>
      </c>
      <c r="AB54" s="66"/>
      <c r="AC54" s="45"/>
      <c r="AD54" s="67"/>
    </row>
    <row r="55" spans="23:30" x14ac:dyDescent="0.35">
      <c r="W55" s="68" t="s">
        <v>1619</v>
      </c>
      <c r="X55" s="69" t="s">
        <v>1228</v>
      </c>
      <c r="Y55" s="70" t="s">
        <v>413</v>
      </c>
      <c r="Z55" s="71" t="s">
        <v>413</v>
      </c>
      <c r="AA55" s="72" t="s">
        <v>413</v>
      </c>
      <c r="AB55" s="73"/>
      <c r="AC55" s="44"/>
      <c r="AD55" s="74"/>
    </row>
    <row r="56" spans="23:30" x14ac:dyDescent="0.35">
      <c r="W56" s="61" t="s">
        <v>1619</v>
      </c>
      <c r="X56" s="62" t="s">
        <v>1229</v>
      </c>
      <c r="Y56" s="63" t="s">
        <v>413</v>
      </c>
      <c r="Z56" s="64" t="s">
        <v>413</v>
      </c>
      <c r="AA56" s="65" t="s">
        <v>413</v>
      </c>
      <c r="AB56" s="66"/>
      <c r="AC56" s="45"/>
      <c r="AD56" s="67"/>
    </row>
    <row r="57" spans="23:30" x14ac:dyDescent="0.35">
      <c r="W57" s="68" t="s">
        <v>1619</v>
      </c>
      <c r="X57" s="69" t="s">
        <v>1230</v>
      </c>
      <c r="Y57" s="70" t="s">
        <v>413</v>
      </c>
      <c r="Z57" s="71" t="s">
        <v>413</v>
      </c>
      <c r="AA57" s="72" t="s">
        <v>413</v>
      </c>
      <c r="AB57" s="73"/>
      <c r="AC57" s="44"/>
      <c r="AD57" s="74"/>
    </row>
    <row r="58" spans="23:30" x14ac:dyDescent="0.35">
      <c r="W58" s="61" t="s">
        <v>1620</v>
      </c>
      <c r="X58" s="62" t="s">
        <v>1231</v>
      </c>
      <c r="Y58" s="63" t="s">
        <v>413</v>
      </c>
      <c r="Z58" s="64" t="s">
        <v>413</v>
      </c>
      <c r="AA58" s="65" t="s">
        <v>413</v>
      </c>
      <c r="AB58" s="66"/>
      <c r="AC58" s="45"/>
      <c r="AD58" s="67"/>
    </row>
    <row r="59" spans="23:30" x14ac:dyDescent="0.35">
      <c r="W59" s="68" t="s">
        <v>1620</v>
      </c>
      <c r="X59" s="69" t="s">
        <v>1232</v>
      </c>
      <c r="Y59" s="70" t="s">
        <v>413</v>
      </c>
      <c r="Z59" s="71" t="s">
        <v>413</v>
      </c>
      <c r="AA59" s="72" t="s">
        <v>413</v>
      </c>
      <c r="AB59" s="73"/>
      <c r="AC59" s="44"/>
      <c r="AD59" s="74"/>
    </row>
    <row r="60" spans="23:30" x14ac:dyDescent="0.35">
      <c r="W60" s="61" t="s">
        <v>1620</v>
      </c>
      <c r="X60" s="62" t="s">
        <v>1233</v>
      </c>
      <c r="Y60" s="63" t="s">
        <v>413</v>
      </c>
      <c r="Z60" s="64" t="s">
        <v>413</v>
      </c>
      <c r="AA60" s="65" t="s">
        <v>413</v>
      </c>
      <c r="AB60" s="66"/>
      <c r="AC60" s="45"/>
      <c r="AD60" s="67"/>
    </row>
    <row r="61" spans="23:30" x14ac:dyDescent="0.35">
      <c r="W61" s="68" t="s">
        <v>1620</v>
      </c>
      <c r="X61" s="69" t="s">
        <v>1234</v>
      </c>
      <c r="Y61" s="70" t="s">
        <v>413</v>
      </c>
      <c r="Z61" s="71" t="s">
        <v>413</v>
      </c>
      <c r="AA61" s="72" t="s">
        <v>413</v>
      </c>
      <c r="AB61" s="73"/>
      <c r="AC61" s="44"/>
      <c r="AD61" s="74"/>
    </row>
    <row r="62" spans="23:30" x14ac:dyDescent="0.35">
      <c r="W62" s="61" t="s">
        <v>1621</v>
      </c>
      <c r="X62" s="62" t="s">
        <v>1235</v>
      </c>
      <c r="Y62" s="63" t="s">
        <v>413</v>
      </c>
      <c r="Z62" s="64" t="s">
        <v>413</v>
      </c>
      <c r="AA62" s="65" t="s">
        <v>413</v>
      </c>
      <c r="AB62" s="66"/>
      <c r="AC62" s="45"/>
      <c r="AD62" s="67"/>
    </row>
    <row r="63" spans="23:30" x14ac:dyDescent="0.35">
      <c r="W63" s="68" t="s">
        <v>1621</v>
      </c>
      <c r="X63" s="69" t="s">
        <v>1236</v>
      </c>
      <c r="Y63" s="70" t="s">
        <v>413</v>
      </c>
      <c r="Z63" s="71" t="s">
        <v>413</v>
      </c>
      <c r="AA63" s="72" t="s">
        <v>413</v>
      </c>
      <c r="AB63" s="73"/>
      <c r="AC63" s="44"/>
      <c r="AD63" s="74"/>
    </row>
    <row r="64" spans="23:30" x14ac:dyDescent="0.35">
      <c r="W64" s="61" t="s">
        <v>1621</v>
      </c>
      <c r="X64" s="62" t="s">
        <v>1237</v>
      </c>
      <c r="Y64" s="63" t="s">
        <v>413</v>
      </c>
      <c r="Z64" s="64" t="s">
        <v>413</v>
      </c>
      <c r="AA64" s="65" t="s">
        <v>413</v>
      </c>
      <c r="AB64" s="66"/>
      <c r="AC64" s="45"/>
      <c r="AD64" s="67"/>
    </row>
    <row r="65" spans="23:30" x14ac:dyDescent="0.35">
      <c r="W65" s="68" t="s">
        <v>1621</v>
      </c>
      <c r="X65" s="69" t="s">
        <v>1238</v>
      </c>
      <c r="Y65" s="70" t="s">
        <v>413</v>
      </c>
      <c r="Z65" s="71" t="s">
        <v>413</v>
      </c>
      <c r="AA65" s="72" t="s">
        <v>413</v>
      </c>
      <c r="AB65" s="73"/>
      <c r="AC65" s="44"/>
      <c r="AD65" s="74"/>
    </row>
    <row r="66" spans="23:30" x14ac:dyDescent="0.35">
      <c r="W66" s="61" t="s">
        <v>1622</v>
      </c>
      <c r="X66" s="62" t="s">
        <v>1239</v>
      </c>
      <c r="Y66" s="63" t="s">
        <v>413</v>
      </c>
      <c r="Z66" s="64" t="s">
        <v>413</v>
      </c>
      <c r="AA66" s="65" t="s">
        <v>413</v>
      </c>
      <c r="AB66" s="66"/>
      <c r="AC66" s="45"/>
      <c r="AD66" s="67"/>
    </row>
    <row r="67" spans="23:30" x14ac:dyDescent="0.35">
      <c r="W67" s="68" t="s">
        <v>1622</v>
      </c>
      <c r="X67" s="69" t="s">
        <v>1240</v>
      </c>
      <c r="Y67" s="70" t="s">
        <v>413</v>
      </c>
      <c r="Z67" s="71" t="s">
        <v>413</v>
      </c>
      <c r="AA67" s="72" t="s">
        <v>413</v>
      </c>
      <c r="AB67" s="73"/>
      <c r="AC67" s="44"/>
      <c r="AD67" s="74"/>
    </row>
    <row r="68" spans="23:30" x14ac:dyDescent="0.35">
      <c r="W68" s="61" t="s">
        <v>1622</v>
      </c>
      <c r="X68" s="62" t="s">
        <v>1241</v>
      </c>
      <c r="Y68" s="63" t="s">
        <v>413</v>
      </c>
      <c r="Z68" s="64" t="s">
        <v>413</v>
      </c>
      <c r="AA68" s="65" t="s">
        <v>413</v>
      </c>
      <c r="AB68" s="66"/>
      <c r="AC68" s="45"/>
      <c r="AD68" s="67"/>
    </row>
    <row r="69" spans="23:30" x14ac:dyDescent="0.35">
      <c r="W69" s="68" t="s">
        <v>1622</v>
      </c>
      <c r="X69" s="69" t="s">
        <v>1242</v>
      </c>
      <c r="Y69" s="70" t="s">
        <v>413</v>
      </c>
      <c r="Z69" s="71" t="s">
        <v>413</v>
      </c>
      <c r="AA69" s="72" t="s">
        <v>413</v>
      </c>
      <c r="AB69" s="73"/>
      <c r="AC69" s="44"/>
      <c r="AD69" s="74"/>
    </row>
    <row r="70" spans="23:30" x14ac:dyDescent="0.35">
      <c r="W70" s="61" t="s">
        <v>1623</v>
      </c>
      <c r="X70" s="62" t="s">
        <v>1243</v>
      </c>
      <c r="Y70" s="63" t="s">
        <v>413</v>
      </c>
      <c r="Z70" s="64" t="s">
        <v>413</v>
      </c>
      <c r="AA70" s="65" t="s">
        <v>413</v>
      </c>
      <c r="AB70" s="66"/>
      <c r="AC70" s="45"/>
      <c r="AD70" s="67"/>
    </row>
    <row r="71" spans="23:30" x14ac:dyDescent="0.35">
      <c r="W71" s="68" t="s">
        <v>1623</v>
      </c>
      <c r="X71" s="69" t="s">
        <v>1244</v>
      </c>
      <c r="Y71" s="70" t="s">
        <v>413</v>
      </c>
      <c r="Z71" s="71" t="s">
        <v>413</v>
      </c>
      <c r="AA71" s="72" t="s">
        <v>413</v>
      </c>
      <c r="AB71" s="73"/>
      <c r="AC71" s="44"/>
      <c r="AD71" s="74"/>
    </row>
    <row r="72" spans="23:30" x14ac:dyDescent="0.35">
      <c r="W72" s="61" t="s">
        <v>1623</v>
      </c>
      <c r="X72" s="62" t="s">
        <v>1245</v>
      </c>
      <c r="Y72" s="63" t="s">
        <v>413</v>
      </c>
      <c r="Z72" s="64" t="s">
        <v>413</v>
      </c>
      <c r="AA72" s="65" t="s">
        <v>413</v>
      </c>
      <c r="AB72" s="66"/>
      <c r="AC72" s="45"/>
      <c r="AD72" s="67"/>
    </row>
    <row r="73" spans="23:30" x14ac:dyDescent="0.35">
      <c r="W73" s="68" t="s">
        <v>1623</v>
      </c>
      <c r="X73" s="69" t="s">
        <v>1246</v>
      </c>
      <c r="Y73" s="70" t="s">
        <v>413</v>
      </c>
      <c r="Z73" s="71" t="s">
        <v>413</v>
      </c>
      <c r="AA73" s="72" t="s">
        <v>413</v>
      </c>
      <c r="AB73" s="73"/>
      <c r="AC73" s="44"/>
      <c r="AD73" s="74"/>
    </row>
    <row r="74" spans="23:30" x14ac:dyDescent="0.35">
      <c r="W74" s="61" t="s">
        <v>1624</v>
      </c>
      <c r="X74" s="62" t="s">
        <v>1247</v>
      </c>
      <c r="Y74" s="63" t="s">
        <v>413</v>
      </c>
      <c r="Z74" s="64" t="s">
        <v>413</v>
      </c>
      <c r="AA74" s="65" t="s">
        <v>413</v>
      </c>
      <c r="AB74" s="66"/>
      <c r="AC74" s="45"/>
      <c r="AD74" s="67"/>
    </row>
    <row r="75" spans="23:30" x14ac:dyDescent="0.35">
      <c r="W75" s="68" t="s">
        <v>1624</v>
      </c>
      <c r="X75" s="69" t="s">
        <v>1248</v>
      </c>
      <c r="Y75" s="70" t="s">
        <v>413</v>
      </c>
      <c r="Z75" s="71" t="s">
        <v>413</v>
      </c>
      <c r="AA75" s="72" t="s">
        <v>413</v>
      </c>
      <c r="AB75" s="73"/>
      <c r="AC75" s="44"/>
      <c r="AD75" s="74"/>
    </row>
    <row r="76" spans="23:30" x14ac:dyDescent="0.35">
      <c r="W76" s="61" t="s">
        <v>1624</v>
      </c>
      <c r="X76" s="62" t="s">
        <v>1249</v>
      </c>
      <c r="Y76" s="63" t="s">
        <v>413</v>
      </c>
      <c r="Z76" s="64" t="s">
        <v>413</v>
      </c>
      <c r="AA76" s="65" t="s">
        <v>413</v>
      </c>
      <c r="AB76" s="66"/>
      <c r="AC76" s="45"/>
      <c r="AD76" s="67"/>
    </row>
    <row r="77" spans="23:30" x14ac:dyDescent="0.35">
      <c r="W77" s="68" t="s">
        <v>1624</v>
      </c>
      <c r="X77" s="69" t="s">
        <v>1250</v>
      </c>
      <c r="Y77" s="70" t="s">
        <v>413</v>
      </c>
      <c r="Z77" s="71" t="s">
        <v>413</v>
      </c>
      <c r="AA77" s="72" t="s">
        <v>413</v>
      </c>
      <c r="AB77" s="73"/>
      <c r="AC77" s="44"/>
      <c r="AD77" s="74"/>
    </row>
    <row r="78" spans="23:30" x14ac:dyDescent="0.35">
      <c r="W78" s="61" t="s">
        <v>1625</v>
      </c>
      <c r="X78" s="62" t="s">
        <v>1251</v>
      </c>
      <c r="Y78" s="63" t="s">
        <v>413</v>
      </c>
      <c r="Z78" s="64" t="s">
        <v>413</v>
      </c>
      <c r="AA78" s="65" t="s">
        <v>413</v>
      </c>
      <c r="AB78" s="66"/>
      <c r="AC78" s="45"/>
      <c r="AD78" s="67"/>
    </row>
    <row r="79" spans="23:30" x14ac:dyDescent="0.35">
      <c r="W79" s="68" t="s">
        <v>1625</v>
      </c>
      <c r="X79" s="69" t="s">
        <v>1252</v>
      </c>
      <c r="Y79" s="70" t="s">
        <v>413</v>
      </c>
      <c r="Z79" s="71" t="s">
        <v>413</v>
      </c>
      <c r="AA79" s="72" t="s">
        <v>413</v>
      </c>
      <c r="AB79" s="73"/>
      <c r="AC79" s="44"/>
      <c r="AD79" s="74"/>
    </row>
    <row r="80" spans="23:30" x14ac:dyDescent="0.35">
      <c r="W80" s="61" t="s">
        <v>1625</v>
      </c>
      <c r="X80" s="62" t="s">
        <v>1253</v>
      </c>
      <c r="Y80" s="63" t="s">
        <v>413</v>
      </c>
      <c r="Z80" s="64" t="s">
        <v>413</v>
      </c>
      <c r="AA80" s="65" t="s">
        <v>413</v>
      </c>
      <c r="AB80" s="66"/>
      <c r="AC80" s="45"/>
      <c r="AD80" s="67"/>
    </row>
    <row r="81" spans="23:30" x14ac:dyDescent="0.35">
      <c r="W81" s="68" t="s">
        <v>1625</v>
      </c>
      <c r="X81" s="69" t="s">
        <v>1254</v>
      </c>
      <c r="Y81" s="70" t="s">
        <v>413</v>
      </c>
      <c r="Z81" s="71" t="s">
        <v>413</v>
      </c>
      <c r="AA81" s="72" t="s">
        <v>413</v>
      </c>
      <c r="AB81" s="73"/>
      <c r="AC81" s="44"/>
      <c r="AD81" s="74"/>
    </row>
    <row r="82" spans="23:30" x14ac:dyDescent="0.35">
      <c r="W82" s="61" t="s">
        <v>1626</v>
      </c>
      <c r="X82" s="62" t="s">
        <v>1255</v>
      </c>
      <c r="Y82" s="63" t="s">
        <v>413</v>
      </c>
      <c r="Z82" s="64" t="s">
        <v>413</v>
      </c>
      <c r="AA82" s="65" t="s">
        <v>413</v>
      </c>
      <c r="AB82" s="66"/>
      <c r="AC82" s="45"/>
      <c r="AD82" s="67"/>
    </row>
    <row r="83" spans="23:30" x14ac:dyDescent="0.35">
      <c r="W83" s="68" t="s">
        <v>1626</v>
      </c>
      <c r="X83" s="69" t="s">
        <v>1256</v>
      </c>
      <c r="Y83" s="70" t="s">
        <v>413</v>
      </c>
      <c r="Z83" s="71" t="s">
        <v>413</v>
      </c>
      <c r="AA83" s="72" t="s">
        <v>413</v>
      </c>
      <c r="AB83" s="73"/>
      <c r="AC83" s="44"/>
      <c r="AD83" s="74"/>
    </row>
    <row r="84" spans="23:30" x14ac:dyDescent="0.35">
      <c r="W84" s="61" t="s">
        <v>1626</v>
      </c>
      <c r="X84" s="62" t="s">
        <v>1257</v>
      </c>
      <c r="Y84" s="63" t="s">
        <v>413</v>
      </c>
      <c r="Z84" s="64" t="s">
        <v>413</v>
      </c>
      <c r="AA84" s="65" t="s">
        <v>413</v>
      </c>
      <c r="AB84" s="66"/>
      <c r="AC84" s="45"/>
      <c r="AD84" s="67"/>
    </row>
    <row r="85" spans="23:30" x14ac:dyDescent="0.35">
      <c r="W85" s="68" t="s">
        <v>1626</v>
      </c>
      <c r="X85" s="69" t="s">
        <v>1258</v>
      </c>
      <c r="Y85" s="70" t="s">
        <v>413</v>
      </c>
      <c r="Z85" s="71" t="s">
        <v>413</v>
      </c>
      <c r="AA85" s="72" t="s">
        <v>413</v>
      </c>
      <c r="AB85" s="73"/>
      <c r="AC85" s="44"/>
      <c r="AD85" s="74"/>
    </row>
    <row r="86" spans="23:30" x14ac:dyDescent="0.35">
      <c r="W86" s="75" t="s">
        <v>1049</v>
      </c>
      <c r="X86" s="62" t="s">
        <v>133</v>
      </c>
      <c r="Y86" s="62" t="s">
        <v>1425</v>
      </c>
      <c r="Z86" s="65" t="s">
        <v>1425</v>
      </c>
      <c r="AA86" s="65" t="s">
        <v>1425</v>
      </c>
      <c r="AB86" s="66"/>
      <c r="AC86" s="45">
        <v>1</v>
      </c>
      <c r="AD86" s="67">
        <v>2704</v>
      </c>
    </row>
    <row r="87" spans="23:30" x14ac:dyDescent="0.35">
      <c r="W87" s="76" t="s">
        <v>1049</v>
      </c>
      <c r="X87" s="69" t="s">
        <v>132</v>
      </c>
      <c r="Y87" s="69" t="s">
        <v>1425</v>
      </c>
      <c r="Z87" s="72" t="s">
        <v>1425</v>
      </c>
      <c r="AA87" s="72" t="s">
        <v>1425</v>
      </c>
      <c r="AB87" s="73"/>
      <c r="AC87" s="44">
        <v>1</v>
      </c>
      <c r="AD87" s="74">
        <v>2704</v>
      </c>
    </row>
    <row r="88" spans="23:30" x14ac:dyDescent="0.35">
      <c r="W88" s="75" t="s">
        <v>1049</v>
      </c>
      <c r="X88" s="62" t="s">
        <v>131</v>
      </c>
      <c r="Y88" s="62" t="s">
        <v>1425</v>
      </c>
      <c r="Z88" s="65" t="s">
        <v>1425</v>
      </c>
      <c r="AA88" s="65" t="s">
        <v>1425</v>
      </c>
      <c r="AB88" s="66"/>
      <c r="AC88" s="45">
        <v>1</v>
      </c>
      <c r="AD88" s="67">
        <v>2704</v>
      </c>
    </row>
    <row r="89" spans="23:30" x14ac:dyDescent="0.35">
      <c r="W89" s="76" t="s">
        <v>1049</v>
      </c>
      <c r="X89" s="69" t="s">
        <v>363</v>
      </c>
      <c r="Y89" s="69" t="s">
        <v>1425</v>
      </c>
      <c r="Z89" s="72" t="s">
        <v>1425</v>
      </c>
      <c r="AA89" s="72" t="s">
        <v>1425</v>
      </c>
      <c r="AB89" s="77"/>
      <c r="AC89" s="44">
        <v>1</v>
      </c>
      <c r="AD89" s="74">
        <v>2704</v>
      </c>
    </row>
    <row r="90" spans="23:30" x14ac:dyDescent="0.35">
      <c r="W90" s="75" t="s">
        <v>1053</v>
      </c>
      <c r="X90" s="62" t="s">
        <v>136</v>
      </c>
      <c r="Y90" s="62" t="s">
        <v>821</v>
      </c>
      <c r="Z90" s="65" t="s">
        <v>1055</v>
      </c>
      <c r="AA90" s="65" t="s">
        <v>453</v>
      </c>
      <c r="AB90" s="78">
        <v>28</v>
      </c>
      <c r="AC90" s="45">
        <v>1</v>
      </c>
      <c r="AD90" s="67">
        <v>2656</v>
      </c>
    </row>
    <row r="91" spans="23:30" x14ac:dyDescent="0.35">
      <c r="W91" s="76" t="s">
        <v>1053</v>
      </c>
      <c r="X91" s="69" t="s">
        <v>135</v>
      </c>
      <c r="Y91" s="69" t="s">
        <v>821</v>
      </c>
      <c r="Z91" s="72" t="s">
        <v>1074</v>
      </c>
      <c r="AA91" s="72" t="s">
        <v>883</v>
      </c>
      <c r="AB91" s="77">
        <v>20</v>
      </c>
      <c r="AC91" s="44">
        <v>1</v>
      </c>
      <c r="AD91" s="74">
        <v>2656</v>
      </c>
    </row>
    <row r="92" spans="23:30" x14ac:dyDescent="0.35">
      <c r="W92" s="75" t="s">
        <v>1053</v>
      </c>
      <c r="X92" s="62" t="s">
        <v>134</v>
      </c>
      <c r="Y92" s="62" t="s">
        <v>821</v>
      </c>
      <c r="Z92" s="65" t="s">
        <v>1074</v>
      </c>
      <c r="AA92" s="65" t="s">
        <v>531</v>
      </c>
      <c r="AB92" s="78">
        <v>1</v>
      </c>
      <c r="AC92" s="45">
        <v>1</v>
      </c>
      <c r="AD92" s="67">
        <v>2656</v>
      </c>
    </row>
    <row r="93" spans="23:30" x14ac:dyDescent="0.35">
      <c r="W93" s="76" t="s">
        <v>1053</v>
      </c>
      <c r="X93" s="69" t="s">
        <v>360</v>
      </c>
      <c r="Y93" s="69" t="s">
        <v>413</v>
      </c>
      <c r="Z93" s="79" t="s">
        <v>413</v>
      </c>
      <c r="AA93" s="72" t="s">
        <v>413</v>
      </c>
      <c r="AB93" s="73"/>
      <c r="AC93" s="44">
        <v>1</v>
      </c>
      <c r="AD93" s="74">
        <v>2656</v>
      </c>
    </row>
    <row r="94" spans="23:30" x14ac:dyDescent="0.35">
      <c r="W94" s="75" t="s">
        <v>1056</v>
      </c>
      <c r="X94" s="62" t="s">
        <v>139</v>
      </c>
      <c r="Y94" s="62" t="s">
        <v>1475</v>
      </c>
      <c r="Z94" s="65" t="s">
        <v>1456</v>
      </c>
      <c r="AA94" s="65" t="s">
        <v>515</v>
      </c>
      <c r="AB94" s="78">
        <v>18</v>
      </c>
      <c r="AC94" s="45">
        <v>1</v>
      </c>
      <c r="AD94" s="67">
        <v>2671</v>
      </c>
    </row>
    <row r="95" spans="23:30" x14ac:dyDescent="0.35">
      <c r="W95" s="76" t="s">
        <v>1056</v>
      </c>
      <c r="X95" s="69" t="s">
        <v>138</v>
      </c>
      <c r="Y95" s="69" t="s">
        <v>1475</v>
      </c>
      <c r="Z95" s="72" t="s">
        <v>1456</v>
      </c>
      <c r="AA95" s="72" t="s">
        <v>533</v>
      </c>
      <c r="AB95" s="77">
        <v>31</v>
      </c>
      <c r="AC95" s="44">
        <v>1</v>
      </c>
      <c r="AD95" s="74">
        <v>2671</v>
      </c>
    </row>
    <row r="96" spans="23:30" x14ac:dyDescent="0.35">
      <c r="W96" s="75" t="s">
        <v>1056</v>
      </c>
      <c r="X96" s="62" t="s">
        <v>137</v>
      </c>
      <c r="Y96" s="62" t="s">
        <v>413</v>
      </c>
      <c r="Z96" s="65" t="s">
        <v>413</v>
      </c>
      <c r="AA96" s="65" t="s">
        <v>413</v>
      </c>
      <c r="AB96" s="78"/>
      <c r="AC96" s="45">
        <v>1</v>
      </c>
      <c r="AD96" s="67">
        <v>2671</v>
      </c>
    </row>
    <row r="97" spans="23:30" x14ac:dyDescent="0.35">
      <c r="W97" s="76" t="s">
        <v>1056</v>
      </c>
      <c r="X97" s="69" t="s">
        <v>357</v>
      </c>
      <c r="Y97" s="69" t="s">
        <v>413</v>
      </c>
      <c r="Z97" s="79" t="s">
        <v>413</v>
      </c>
      <c r="AA97" s="72" t="s">
        <v>413</v>
      </c>
      <c r="AB97" s="73"/>
      <c r="AC97" s="44">
        <v>1</v>
      </c>
      <c r="AD97" s="74">
        <v>2671</v>
      </c>
    </row>
    <row r="98" spans="23:30" x14ac:dyDescent="0.35">
      <c r="W98" s="75" t="s">
        <v>1059</v>
      </c>
      <c r="X98" s="62" t="s">
        <v>142</v>
      </c>
      <c r="Y98" s="62" t="s">
        <v>829</v>
      </c>
      <c r="Z98" s="65" t="s">
        <v>1083</v>
      </c>
      <c r="AA98" s="65" t="s">
        <v>1279</v>
      </c>
      <c r="AB98" s="78">
        <v>16</v>
      </c>
      <c r="AC98" s="45">
        <v>1</v>
      </c>
      <c r="AD98" s="67">
        <v>2725</v>
      </c>
    </row>
    <row r="99" spans="23:30" x14ac:dyDescent="0.35">
      <c r="W99" s="76" t="s">
        <v>1059</v>
      </c>
      <c r="X99" s="69" t="s">
        <v>141</v>
      </c>
      <c r="Y99" s="69" t="s">
        <v>1473</v>
      </c>
      <c r="Z99" s="72" t="s">
        <v>1627</v>
      </c>
      <c r="AA99" s="72" t="s">
        <v>1426</v>
      </c>
      <c r="AB99" s="77">
        <v>15</v>
      </c>
      <c r="AC99" s="44">
        <v>1</v>
      </c>
      <c r="AD99" s="74">
        <v>2725</v>
      </c>
    </row>
    <row r="100" spans="23:30" x14ac:dyDescent="0.35">
      <c r="W100" s="75" t="s">
        <v>1059</v>
      </c>
      <c r="X100" s="62" t="s">
        <v>140</v>
      </c>
      <c r="Y100" s="62" t="s">
        <v>1473</v>
      </c>
      <c r="Z100" s="65" t="s">
        <v>1628</v>
      </c>
      <c r="AA100" s="65" t="s">
        <v>1427</v>
      </c>
      <c r="AB100" s="78">
        <v>18</v>
      </c>
      <c r="AC100" s="45">
        <v>1</v>
      </c>
      <c r="AD100" s="67">
        <v>2725</v>
      </c>
    </row>
    <row r="101" spans="23:30" x14ac:dyDescent="0.35">
      <c r="W101" s="76" t="s">
        <v>1059</v>
      </c>
      <c r="X101" s="69" t="s">
        <v>354</v>
      </c>
      <c r="Y101" s="69" t="s">
        <v>413</v>
      </c>
      <c r="Z101" s="79" t="s">
        <v>413</v>
      </c>
      <c r="AA101" s="72" t="s">
        <v>413</v>
      </c>
      <c r="AB101" s="73"/>
      <c r="AC101" s="44">
        <v>1</v>
      </c>
      <c r="AD101" s="74">
        <v>2725</v>
      </c>
    </row>
    <row r="102" spans="23:30" x14ac:dyDescent="0.35">
      <c r="W102" s="75" t="s">
        <v>1062</v>
      </c>
      <c r="X102" s="62" t="s">
        <v>145</v>
      </c>
      <c r="Y102" s="62" t="s">
        <v>1477</v>
      </c>
      <c r="Z102" s="65" t="s">
        <v>1629</v>
      </c>
      <c r="AA102" s="65" t="s">
        <v>1428</v>
      </c>
      <c r="AB102" s="78">
        <v>4</v>
      </c>
      <c r="AC102" s="45">
        <v>1</v>
      </c>
      <c r="AD102" s="67">
        <v>2714</v>
      </c>
    </row>
    <row r="103" spans="23:30" x14ac:dyDescent="0.35">
      <c r="W103" s="76" t="s">
        <v>1062</v>
      </c>
      <c r="X103" s="69" t="s">
        <v>144</v>
      </c>
      <c r="Y103" s="69" t="s">
        <v>821</v>
      </c>
      <c r="Z103" s="72" t="s">
        <v>1074</v>
      </c>
      <c r="AA103" s="72" t="s">
        <v>531</v>
      </c>
      <c r="AB103" s="77">
        <v>42</v>
      </c>
      <c r="AC103" s="44">
        <v>1</v>
      </c>
      <c r="AD103" s="74">
        <v>2714</v>
      </c>
    </row>
    <row r="104" spans="23:30" x14ac:dyDescent="0.35">
      <c r="W104" s="75" t="s">
        <v>1062</v>
      </c>
      <c r="X104" s="62" t="s">
        <v>143</v>
      </c>
      <c r="Y104" s="62" t="s">
        <v>413</v>
      </c>
      <c r="Z104" s="65" t="s">
        <v>413</v>
      </c>
      <c r="AA104" s="65" t="s">
        <v>413</v>
      </c>
      <c r="AB104" s="78"/>
      <c r="AC104" s="45">
        <v>1</v>
      </c>
      <c r="AD104" s="67">
        <v>2714</v>
      </c>
    </row>
    <row r="105" spans="23:30" x14ac:dyDescent="0.35">
      <c r="W105" s="76" t="s">
        <v>1062</v>
      </c>
      <c r="X105" s="69" t="s">
        <v>351</v>
      </c>
      <c r="Y105" s="69" t="s">
        <v>413</v>
      </c>
      <c r="Z105" s="79" t="s">
        <v>413</v>
      </c>
      <c r="AA105" s="72" t="s">
        <v>413</v>
      </c>
      <c r="AB105" s="73"/>
      <c r="AC105" s="44">
        <v>1</v>
      </c>
      <c r="AD105" s="74">
        <v>2714</v>
      </c>
    </row>
    <row r="106" spans="23:30" x14ac:dyDescent="0.35">
      <c r="W106" s="75" t="s">
        <v>1065</v>
      </c>
      <c r="X106" s="62" t="s">
        <v>148</v>
      </c>
      <c r="Y106" s="62" t="s">
        <v>836</v>
      </c>
      <c r="Z106" s="65" t="s">
        <v>1050</v>
      </c>
      <c r="AA106" s="65" t="s">
        <v>868</v>
      </c>
      <c r="AB106" s="78">
        <v>38</v>
      </c>
      <c r="AC106" s="45">
        <v>1</v>
      </c>
      <c r="AD106" s="67">
        <v>2699</v>
      </c>
    </row>
    <row r="107" spans="23:30" x14ac:dyDescent="0.35">
      <c r="W107" s="76" t="s">
        <v>1065</v>
      </c>
      <c r="X107" s="69" t="s">
        <v>147</v>
      </c>
      <c r="Y107" s="69" t="s">
        <v>1424</v>
      </c>
      <c r="Z107" s="72" t="s">
        <v>1457</v>
      </c>
      <c r="AA107" s="72" t="s">
        <v>1267</v>
      </c>
      <c r="AB107" s="77">
        <v>6</v>
      </c>
      <c r="AC107" s="44">
        <v>1</v>
      </c>
      <c r="AD107" s="74">
        <v>2699</v>
      </c>
    </row>
    <row r="108" spans="23:30" x14ac:dyDescent="0.35">
      <c r="W108" s="75" t="s">
        <v>1065</v>
      </c>
      <c r="X108" s="62" t="s">
        <v>146</v>
      </c>
      <c r="Y108" s="62" t="s">
        <v>836</v>
      </c>
      <c r="Z108" s="65" t="s">
        <v>1050</v>
      </c>
      <c r="AA108" s="65" t="s">
        <v>839</v>
      </c>
      <c r="AB108" s="78">
        <v>5</v>
      </c>
      <c r="AC108" s="45">
        <v>1</v>
      </c>
      <c r="AD108" s="67">
        <v>2699</v>
      </c>
    </row>
    <row r="109" spans="23:30" x14ac:dyDescent="0.35">
      <c r="W109" s="76" t="s">
        <v>1065</v>
      </c>
      <c r="X109" s="69" t="s">
        <v>348</v>
      </c>
      <c r="Y109" s="69" t="s">
        <v>413</v>
      </c>
      <c r="Z109" s="79" t="s">
        <v>413</v>
      </c>
      <c r="AA109" s="72" t="s">
        <v>413</v>
      </c>
      <c r="AB109" s="73"/>
      <c r="AC109" s="44">
        <v>1</v>
      </c>
      <c r="AD109" s="74">
        <v>2699</v>
      </c>
    </row>
    <row r="110" spans="23:30" x14ac:dyDescent="0.35">
      <c r="W110" s="75" t="s">
        <v>1067</v>
      </c>
      <c r="X110" s="62" t="s">
        <v>151</v>
      </c>
      <c r="Y110" s="62" t="s">
        <v>413</v>
      </c>
      <c r="Z110" s="65" t="s">
        <v>413</v>
      </c>
      <c r="AA110" s="65" t="s">
        <v>413</v>
      </c>
      <c r="AB110" s="66"/>
      <c r="AC110" s="45"/>
      <c r="AD110" s="67"/>
    </row>
    <row r="111" spans="23:30" x14ac:dyDescent="0.35">
      <c r="W111" s="76" t="s">
        <v>1067</v>
      </c>
      <c r="X111" s="69" t="s">
        <v>150</v>
      </c>
      <c r="Y111" s="69" t="s">
        <v>413</v>
      </c>
      <c r="Z111" s="72" t="s">
        <v>413</v>
      </c>
      <c r="AA111" s="72" t="s">
        <v>413</v>
      </c>
      <c r="AB111" s="73"/>
      <c r="AC111" s="44"/>
      <c r="AD111" s="74"/>
    </row>
    <row r="112" spans="23:30" x14ac:dyDescent="0.35">
      <c r="W112" s="75" t="s">
        <v>1067</v>
      </c>
      <c r="X112" s="62" t="s">
        <v>149</v>
      </c>
      <c r="Y112" s="62" t="s">
        <v>413</v>
      </c>
      <c r="Z112" s="65" t="s">
        <v>413</v>
      </c>
      <c r="AA112" s="65" t="s">
        <v>413</v>
      </c>
      <c r="AB112" s="66"/>
      <c r="AC112" s="45"/>
      <c r="AD112" s="67"/>
    </row>
    <row r="113" spans="23:30" x14ac:dyDescent="0.35">
      <c r="W113" s="76" t="s">
        <v>1067</v>
      </c>
      <c r="X113" s="69" t="s">
        <v>345</v>
      </c>
      <c r="Y113" s="69" t="s">
        <v>413</v>
      </c>
      <c r="Z113" s="79" t="s">
        <v>413</v>
      </c>
      <c r="AA113" s="72" t="s">
        <v>413</v>
      </c>
      <c r="AB113" s="73"/>
      <c r="AC113" s="44"/>
      <c r="AD113" s="74"/>
    </row>
    <row r="114" spans="23:30" x14ac:dyDescent="0.35">
      <c r="W114" s="75" t="s">
        <v>1068</v>
      </c>
      <c r="X114" s="62" t="s">
        <v>154</v>
      </c>
      <c r="Y114" s="62" t="s">
        <v>1477</v>
      </c>
      <c r="Z114" s="65" t="s">
        <v>1629</v>
      </c>
      <c r="AA114" s="65" t="s">
        <v>1428</v>
      </c>
      <c r="AB114" s="66">
        <v>4</v>
      </c>
      <c r="AC114" s="45">
        <v>1</v>
      </c>
      <c r="AD114" s="67">
        <v>2637</v>
      </c>
    </row>
    <row r="115" spans="23:30" x14ac:dyDescent="0.35">
      <c r="W115" s="76" t="s">
        <v>1068</v>
      </c>
      <c r="X115" s="69" t="s">
        <v>153</v>
      </c>
      <c r="Y115" s="69" t="s">
        <v>827</v>
      </c>
      <c r="Z115" s="72" t="s">
        <v>1453</v>
      </c>
      <c r="AA115" s="72" t="s">
        <v>1429</v>
      </c>
      <c r="AB115" s="73">
        <v>4</v>
      </c>
      <c r="AC115" s="44">
        <v>1</v>
      </c>
      <c r="AD115" s="74">
        <v>2637</v>
      </c>
    </row>
    <row r="116" spans="23:30" x14ac:dyDescent="0.35">
      <c r="W116" s="75" t="s">
        <v>1068</v>
      </c>
      <c r="X116" s="62" t="s">
        <v>152</v>
      </c>
      <c r="Y116" s="62" t="s">
        <v>827</v>
      </c>
      <c r="Z116" s="65" t="s">
        <v>1097</v>
      </c>
      <c r="AA116" s="65" t="s">
        <v>517</v>
      </c>
      <c r="AB116" s="66">
        <v>33</v>
      </c>
      <c r="AC116" s="45">
        <v>1</v>
      </c>
      <c r="AD116" s="67">
        <v>2637</v>
      </c>
    </row>
    <row r="117" spans="23:30" x14ac:dyDescent="0.35">
      <c r="W117" s="76" t="s">
        <v>1068</v>
      </c>
      <c r="X117" s="69" t="s">
        <v>384</v>
      </c>
      <c r="Y117" s="69" t="s">
        <v>824</v>
      </c>
      <c r="Z117" s="79" t="s">
        <v>1132</v>
      </c>
      <c r="AA117" s="72" t="s">
        <v>525</v>
      </c>
      <c r="AB117" s="73">
        <v>8</v>
      </c>
      <c r="AC117" s="44">
        <v>1</v>
      </c>
      <c r="AD117" s="74">
        <v>2637</v>
      </c>
    </row>
    <row r="118" spans="23:30" x14ac:dyDescent="0.35">
      <c r="W118" s="75" t="s">
        <v>1071</v>
      </c>
      <c r="X118" s="62" t="s">
        <v>157</v>
      </c>
      <c r="Y118" s="62" t="s">
        <v>914</v>
      </c>
      <c r="Z118" s="65" t="s">
        <v>1153</v>
      </c>
      <c r="AA118" s="65" t="s">
        <v>905</v>
      </c>
      <c r="AB118" s="66">
        <v>15</v>
      </c>
      <c r="AC118" s="45">
        <v>1</v>
      </c>
      <c r="AD118" s="67">
        <v>2669</v>
      </c>
    </row>
    <row r="119" spans="23:30" x14ac:dyDescent="0.35">
      <c r="W119" s="76" t="s">
        <v>1071</v>
      </c>
      <c r="X119" s="69" t="s">
        <v>156</v>
      </c>
      <c r="Y119" s="69" t="s">
        <v>914</v>
      </c>
      <c r="Z119" s="72" t="s">
        <v>1153</v>
      </c>
      <c r="AA119" s="72" t="s">
        <v>906</v>
      </c>
      <c r="AB119" s="73">
        <v>23</v>
      </c>
      <c r="AC119" s="44">
        <v>1</v>
      </c>
      <c r="AD119" s="74">
        <v>2669</v>
      </c>
    </row>
    <row r="120" spans="23:30" x14ac:dyDescent="0.35">
      <c r="W120" s="75" t="s">
        <v>1071</v>
      </c>
      <c r="X120" s="62" t="s">
        <v>155</v>
      </c>
      <c r="Y120" s="62" t="s">
        <v>1478</v>
      </c>
      <c r="Z120" s="65" t="s">
        <v>1630</v>
      </c>
      <c r="AA120" s="65" t="s">
        <v>1430</v>
      </c>
      <c r="AB120" s="66">
        <v>9</v>
      </c>
      <c r="AC120" s="45">
        <v>1</v>
      </c>
      <c r="AD120" s="67">
        <v>2669</v>
      </c>
    </row>
    <row r="121" spans="23:30" x14ac:dyDescent="0.35">
      <c r="W121" s="76" t="s">
        <v>1071</v>
      </c>
      <c r="X121" s="69" t="s">
        <v>381</v>
      </c>
      <c r="Y121" s="69" t="s">
        <v>413</v>
      </c>
      <c r="Z121" s="79" t="s">
        <v>413</v>
      </c>
      <c r="AA121" s="72" t="s">
        <v>413</v>
      </c>
      <c r="AB121" s="73"/>
      <c r="AC121" s="44">
        <v>1</v>
      </c>
      <c r="AD121" s="74">
        <v>2669</v>
      </c>
    </row>
    <row r="122" spans="23:30" x14ac:dyDescent="0.35">
      <c r="W122" s="75" t="s">
        <v>1072</v>
      </c>
      <c r="X122" s="62" t="s">
        <v>160</v>
      </c>
      <c r="Y122" s="62" t="s">
        <v>829</v>
      </c>
      <c r="Z122" s="65" t="s">
        <v>1083</v>
      </c>
      <c r="AA122" s="65" t="s">
        <v>1279</v>
      </c>
      <c r="AB122" s="66">
        <v>4</v>
      </c>
      <c r="AC122" s="45">
        <v>1</v>
      </c>
      <c r="AD122" s="67">
        <v>2710</v>
      </c>
    </row>
    <row r="123" spans="23:30" x14ac:dyDescent="0.35">
      <c r="W123" s="76" t="s">
        <v>1072</v>
      </c>
      <c r="X123" s="69" t="s">
        <v>159</v>
      </c>
      <c r="Y123" s="69" t="s">
        <v>1474</v>
      </c>
      <c r="Z123" s="72" t="s">
        <v>1455</v>
      </c>
      <c r="AA123" s="72" t="s">
        <v>481</v>
      </c>
      <c r="AB123" s="73">
        <v>35</v>
      </c>
      <c r="AC123" s="44">
        <v>1</v>
      </c>
      <c r="AD123" s="74">
        <v>2710</v>
      </c>
    </row>
    <row r="124" spans="23:30" x14ac:dyDescent="0.35">
      <c r="W124" s="75" t="s">
        <v>1072</v>
      </c>
      <c r="X124" s="62" t="s">
        <v>158</v>
      </c>
      <c r="Y124" s="62" t="s">
        <v>1474</v>
      </c>
      <c r="Z124" s="65" t="s">
        <v>1455</v>
      </c>
      <c r="AA124" s="65" t="s">
        <v>527</v>
      </c>
      <c r="AB124" s="66">
        <v>7</v>
      </c>
      <c r="AC124" s="45">
        <v>1</v>
      </c>
      <c r="AD124" s="67">
        <v>2710</v>
      </c>
    </row>
    <row r="125" spans="23:30" x14ac:dyDescent="0.35">
      <c r="W125" s="76" t="s">
        <v>1072</v>
      </c>
      <c r="X125" s="69" t="s">
        <v>378</v>
      </c>
      <c r="Y125" s="69" t="s">
        <v>413</v>
      </c>
      <c r="Z125" s="79" t="s">
        <v>413</v>
      </c>
      <c r="AA125" s="72" t="s">
        <v>413</v>
      </c>
      <c r="AB125" s="73"/>
      <c r="AC125" s="44">
        <v>1</v>
      </c>
      <c r="AD125" s="74">
        <v>2710</v>
      </c>
    </row>
    <row r="126" spans="23:30" x14ac:dyDescent="0.35">
      <c r="W126" s="75" t="s">
        <v>1075</v>
      </c>
      <c r="X126" s="62" t="s">
        <v>163</v>
      </c>
      <c r="Y126" s="62" t="s">
        <v>819</v>
      </c>
      <c r="Z126" s="65" t="s">
        <v>1064</v>
      </c>
      <c r="AA126" s="65" t="s">
        <v>847</v>
      </c>
      <c r="AB126" s="66">
        <v>18</v>
      </c>
      <c r="AC126" s="45">
        <v>1</v>
      </c>
      <c r="AD126" s="67">
        <v>2704</v>
      </c>
    </row>
    <row r="127" spans="23:30" x14ac:dyDescent="0.35">
      <c r="W127" s="76" t="s">
        <v>1075</v>
      </c>
      <c r="X127" s="69" t="s">
        <v>162</v>
      </c>
      <c r="Y127" s="69" t="s">
        <v>819</v>
      </c>
      <c r="Z127" s="72" t="s">
        <v>1076</v>
      </c>
      <c r="AA127" s="72" t="s">
        <v>851</v>
      </c>
      <c r="AB127" s="73">
        <v>29</v>
      </c>
      <c r="AC127" s="44">
        <v>1</v>
      </c>
      <c r="AD127" s="74">
        <v>2704</v>
      </c>
    </row>
    <row r="128" spans="23:30" x14ac:dyDescent="0.35">
      <c r="W128" s="75" t="s">
        <v>1075</v>
      </c>
      <c r="X128" s="62" t="s">
        <v>161</v>
      </c>
      <c r="Y128" s="62" t="s">
        <v>413</v>
      </c>
      <c r="Z128" s="65" t="s">
        <v>413</v>
      </c>
      <c r="AA128" s="65" t="s">
        <v>413</v>
      </c>
      <c r="AB128" s="66"/>
      <c r="AC128" s="45">
        <v>1</v>
      </c>
      <c r="AD128" s="67">
        <v>2704</v>
      </c>
    </row>
    <row r="129" spans="23:30" x14ac:dyDescent="0.35">
      <c r="W129" s="76" t="s">
        <v>1075</v>
      </c>
      <c r="X129" s="69" t="s">
        <v>375</v>
      </c>
      <c r="Y129" s="69" t="s">
        <v>413</v>
      </c>
      <c r="Z129" s="79" t="s">
        <v>413</v>
      </c>
      <c r="AA129" s="72" t="s">
        <v>413</v>
      </c>
      <c r="AB129" s="73"/>
      <c r="AC129" s="44">
        <v>1</v>
      </c>
      <c r="AD129" s="74">
        <v>2704</v>
      </c>
    </row>
    <row r="130" spans="23:30" x14ac:dyDescent="0.35">
      <c r="W130" s="75" t="s">
        <v>1077</v>
      </c>
      <c r="X130" s="62" t="s">
        <v>166</v>
      </c>
      <c r="Y130" s="62" t="s">
        <v>1475</v>
      </c>
      <c r="Z130" s="65" t="s">
        <v>1456</v>
      </c>
      <c r="AA130" s="65" t="s">
        <v>533</v>
      </c>
      <c r="AB130" s="66">
        <v>19</v>
      </c>
      <c r="AC130" s="45">
        <v>1</v>
      </c>
      <c r="AD130" s="67">
        <v>2665</v>
      </c>
    </row>
    <row r="131" spans="23:30" x14ac:dyDescent="0.35">
      <c r="W131" s="76" t="s">
        <v>1077</v>
      </c>
      <c r="X131" s="69" t="s">
        <v>165</v>
      </c>
      <c r="Y131" s="69" t="s">
        <v>1475</v>
      </c>
      <c r="Z131" s="72" t="s">
        <v>1631</v>
      </c>
      <c r="AA131" s="72" t="s">
        <v>596</v>
      </c>
      <c r="AB131" s="73">
        <v>27</v>
      </c>
      <c r="AC131" s="44">
        <v>1</v>
      </c>
      <c r="AD131" s="74">
        <v>2665</v>
      </c>
    </row>
    <row r="132" spans="23:30" x14ac:dyDescent="0.35">
      <c r="W132" s="75" t="s">
        <v>1077</v>
      </c>
      <c r="X132" s="62" t="s">
        <v>164</v>
      </c>
      <c r="Y132" s="62" t="s">
        <v>413</v>
      </c>
      <c r="Z132" s="65" t="s">
        <v>413</v>
      </c>
      <c r="AA132" s="65" t="s">
        <v>413</v>
      </c>
      <c r="AB132" s="66"/>
      <c r="AC132" s="45">
        <v>1</v>
      </c>
      <c r="AD132" s="67">
        <v>2665</v>
      </c>
    </row>
    <row r="133" spans="23:30" x14ac:dyDescent="0.35">
      <c r="W133" s="76" t="s">
        <v>1077</v>
      </c>
      <c r="X133" s="69" t="s">
        <v>372</v>
      </c>
      <c r="Y133" s="69" t="s">
        <v>413</v>
      </c>
      <c r="Z133" s="79" t="s">
        <v>413</v>
      </c>
      <c r="AA133" s="72" t="s">
        <v>413</v>
      </c>
      <c r="AB133" s="73"/>
      <c r="AC133" s="44">
        <v>1</v>
      </c>
      <c r="AD133" s="74">
        <v>2665</v>
      </c>
    </row>
    <row r="134" spans="23:30" x14ac:dyDescent="0.35">
      <c r="W134" s="75" t="s">
        <v>1078</v>
      </c>
      <c r="X134" s="62" t="s">
        <v>169</v>
      </c>
      <c r="Y134" s="62" t="s">
        <v>819</v>
      </c>
      <c r="Z134" s="65" t="s">
        <v>1064</v>
      </c>
      <c r="AA134" s="65" t="s">
        <v>893</v>
      </c>
      <c r="AB134" s="66">
        <v>23</v>
      </c>
      <c r="AC134" s="45">
        <v>1</v>
      </c>
      <c r="AD134" s="67">
        <v>2700</v>
      </c>
    </row>
    <row r="135" spans="23:30" x14ac:dyDescent="0.35">
      <c r="W135" s="76" t="s">
        <v>1078</v>
      </c>
      <c r="X135" s="69" t="s">
        <v>168</v>
      </c>
      <c r="Y135" s="69" t="s">
        <v>819</v>
      </c>
      <c r="Z135" s="72" t="s">
        <v>1088</v>
      </c>
      <c r="AA135" s="72" t="s">
        <v>859</v>
      </c>
      <c r="AB135" s="73">
        <v>26</v>
      </c>
      <c r="AC135" s="44">
        <v>1</v>
      </c>
      <c r="AD135" s="74">
        <v>2700</v>
      </c>
    </row>
    <row r="136" spans="23:30" x14ac:dyDescent="0.35">
      <c r="W136" s="75" t="s">
        <v>1078</v>
      </c>
      <c r="X136" s="62" t="s">
        <v>167</v>
      </c>
      <c r="Y136" s="62" t="s">
        <v>413</v>
      </c>
      <c r="Z136" s="65" t="s">
        <v>413</v>
      </c>
      <c r="AA136" s="65" t="s">
        <v>413</v>
      </c>
      <c r="AB136" s="66"/>
      <c r="AC136" s="45">
        <v>1</v>
      </c>
      <c r="AD136" s="67">
        <v>2700</v>
      </c>
    </row>
    <row r="137" spans="23:30" x14ac:dyDescent="0.35">
      <c r="W137" s="76" t="s">
        <v>1078</v>
      </c>
      <c r="X137" s="69" t="s">
        <v>369</v>
      </c>
      <c r="Y137" s="69" t="s">
        <v>413</v>
      </c>
      <c r="Z137" s="79" t="s">
        <v>413</v>
      </c>
      <c r="AA137" s="72" t="s">
        <v>413</v>
      </c>
      <c r="AB137" s="73"/>
      <c r="AC137" s="44">
        <v>1</v>
      </c>
      <c r="AD137" s="74">
        <v>2700</v>
      </c>
    </row>
    <row r="138" spans="23:30" x14ac:dyDescent="0.35">
      <c r="W138" s="75" t="s">
        <v>1079</v>
      </c>
      <c r="X138" s="62" t="s">
        <v>172</v>
      </c>
      <c r="Y138" s="62" t="s">
        <v>1475</v>
      </c>
      <c r="Z138" s="65" t="s">
        <v>1631</v>
      </c>
      <c r="AA138" s="65" t="s">
        <v>598</v>
      </c>
      <c r="AB138" s="66">
        <v>20</v>
      </c>
      <c r="AC138" s="45">
        <v>1</v>
      </c>
      <c r="AD138" s="67">
        <v>2686</v>
      </c>
    </row>
    <row r="139" spans="23:30" x14ac:dyDescent="0.35">
      <c r="W139" s="76" t="s">
        <v>1079</v>
      </c>
      <c r="X139" s="69" t="s">
        <v>171</v>
      </c>
      <c r="Y139" s="69" t="s">
        <v>1475</v>
      </c>
      <c r="Z139" s="72" t="s">
        <v>1631</v>
      </c>
      <c r="AA139" s="72" t="s">
        <v>534</v>
      </c>
      <c r="AB139" s="73">
        <v>29</v>
      </c>
      <c r="AC139" s="44">
        <v>1</v>
      </c>
      <c r="AD139" s="74">
        <v>2686</v>
      </c>
    </row>
    <row r="140" spans="23:30" x14ac:dyDescent="0.35">
      <c r="W140" s="75" t="s">
        <v>1079</v>
      </c>
      <c r="X140" s="62" t="s">
        <v>170</v>
      </c>
      <c r="Y140" s="62" t="s">
        <v>413</v>
      </c>
      <c r="Z140" s="65" t="s">
        <v>413</v>
      </c>
      <c r="AA140" s="65" t="s">
        <v>413</v>
      </c>
      <c r="AB140" s="66"/>
      <c r="AC140" s="45">
        <v>1</v>
      </c>
      <c r="AD140" s="67">
        <v>2686</v>
      </c>
    </row>
    <row r="141" spans="23:30" x14ac:dyDescent="0.35">
      <c r="W141" s="76" t="s">
        <v>1079</v>
      </c>
      <c r="X141" s="69" t="s">
        <v>366</v>
      </c>
      <c r="Y141" s="69" t="s">
        <v>413</v>
      </c>
      <c r="Z141" s="79" t="s">
        <v>413</v>
      </c>
      <c r="AA141" s="72" t="s">
        <v>413</v>
      </c>
      <c r="AB141" s="73"/>
      <c r="AC141" s="44">
        <v>1</v>
      </c>
      <c r="AD141" s="74">
        <v>2686</v>
      </c>
    </row>
    <row r="142" spans="23:30" x14ac:dyDescent="0.35">
      <c r="W142" s="75" t="s">
        <v>1080</v>
      </c>
      <c r="X142" s="62" t="s">
        <v>175</v>
      </c>
      <c r="Y142" s="62" t="s">
        <v>832</v>
      </c>
      <c r="Z142" s="65" t="s">
        <v>1111</v>
      </c>
      <c r="AA142" s="65" t="s">
        <v>874</v>
      </c>
      <c r="AB142" s="66">
        <v>12</v>
      </c>
      <c r="AC142" s="45">
        <v>1</v>
      </c>
      <c r="AD142" s="67">
        <v>2668</v>
      </c>
    </row>
    <row r="143" spans="23:30" x14ac:dyDescent="0.35">
      <c r="W143" s="76" t="s">
        <v>1080</v>
      </c>
      <c r="X143" s="69" t="s">
        <v>174</v>
      </c>
      <c r="Y143" s="69" t="s">
        <v>1475</v>
      </c>
      <c r="Z143" s="72" t="s">
        <v>1631</v>
      </c>
      <c r="AA143" s="72" t="s">
        <v>598</v>
      </c>
      <c r="AB143" s="73">
        <v>36</v>
      </c>
      <c r="AC143" s="44">
        <v>1</v>
      </c>
      <c r="AD143" s="74">
        <v>2668</v>
      </c>
    </row>
    <row r="144" spans="23:30" x14ac:dyDescent="0.35">
      <c r="W144" s="75" t="s">
        <v>1080</v>
      </c>
      <c r="X144" s="62" t="s">
        <v>173</v>
      </c>
      <c r="Y144" s="62" t="s">
        <v>413</v>
      </c>
      <c r="Z144" s="65" t="s">
        <v>413</v>
      </c>
      <c r="AA144" s="65" t="s">
        <v>413</v>
      </c>
      <c r="AB144" s="66"/>
      <c r="AC144" s="45">
        <v>1</v>
      </c>
      <c r="AD144" s="67">
        <v>2668</v>
      </c>
    </row>
    <row r="145" spans="23:30" x14ac:dyDescent="0.35">
      <c r="W145" s="76" t="s">
        <v>1080</v>
      </c>
      <c r="X145" s="69" t="s">
        <v>405</v>
      </c>
      <c r="Y145" s="69" t="s">
        <v>413</v>
      </c>
      <c r="Z145" s="79" t="s">
        <v>413</v>
      </c>
      <c r="AA145" s="72" t="s">
        <v>413</v>
      </c>
      <c r="AB145" s="73"/>
      <c r="AC145" s="44">
        <v>1</v>
      </c>
      <c r="AD145" s="74">
        <v>2668</v>
      </c>
    </row>
    <row r="146" spans="23:30" x14ac:dyDescent="0.35">
      <c r="W146" s="75" t="s">
        <v>1082</v>
      </c>
      <c r="X146" s="62" t="s">
        <v>178</v>
      </c>
      <c r="Y146" s="62" t="s">
        <v>1478</v>
      </c>
      <c r="Z146" s="65" t="s">
        <v>1630</v>
      </c>
      <c r="AA146" s="80" t="s">
        <v>1431</v>
      </c>
      <c r="AB146" s="66">
        <v>49</v>
      </c>
      <c r="AC146" s="45">
        <v>1</v>
      </c>
      <c r="AD146" s="67">
        <v>2635</v>
      </c>
    </row>
    <row r="147" spans="23:30" x14ac:dyDescent="0.35">
      <c r="W147" s="76" t="s">
        <v>1082</v>
      </c>
      <c r="X147" s="69" t="s">
        <v>177</v>
      </c>
      <c r="Y147" s="69" t="s">
        <v>413</v>
      </c>
      <c r="Z147" s="72" t="s">
        <v>413</v>
      </c>
      <c r="AA147" s="81" t="s">
        <v>413</v>
      </c>
      <c r="AB147" s="73"/>
      <c r="AC147" s="44">
        <v>1</v>
      </c>
      <c r="AD147" s="74">
        <v>2635</v>
      </c>
    </row>
    <row r="148" spans="23:30" x14ac:dyDescent="0.35">
      <c r="W148" s="75" t="s">
        <v>1082</v>
      </c>
      <c r="X148" s="62" t="s">
        <v>176</v>
      </c>
      <c r="Y148" s="62" t="s">
        <v>413</v>
      </c>
      <c r="Z148" s="65" t="s">
        <v>413</v>
      </c>
      <c r="AA148" s="80" t="s">
        <v>413</v>
      </c>
      <c r="AB148" s="66"/>
      <c r="AC148" s="45">
        <v>1</v>
      </c>
      <c r="AD148" s="67">
        <v>2635</v>
      </c>
    </row>
    <row r="149" spans="23:30" x14ac:dyDescent="0.35">
      <c r="W149" s="76" t="s">
        <v>1082</v>
      </c>
      <c r="X149" s="69" t="s">
        <v>402</v>
      </c>
      <c r="Y149" s="69" t="s">
        <v>413</v>
      </c>
      <c r="Z149" s="79" t="s">
        <v>413</v>
      </c>
      <c r="AA149" s="72" t="s">
        <v>413</v>
      </c>
      <c r="AB149" s="73"/>
      <c r="AC149" s="44">
        <v>1</v>
      </c>
      <c r="AD149" s="74">
        <v>2635</v>
      </c>
    </row>
    <row r="150" spans="23:30" x14ac:dyDescent="0.35">
      <c r="W150" s="75" t="s">
        <v>1085</v>
      </c>
      <c r="X150" s="62" t="s">
        <v>181</v>
      </c>
      <c r="Y150" s="62" t="s">
        <v>1478</v>
      </c>
      <c r="Z150" s="65" t="s">
        <v>1630</v>
      </c>
      <c r="AA150" s="80" t="s">
        <v>1431</v>
      </c>
      <c r="AB150" s="66">
        <v>4</v>
      </c>
      <c r="AC150" s="45">
        <v>1</v>
      </c>
      <c r="AD150" s="67">
        <v>2705</v>
      </c>
    </row>
    <row r="151" spans="23:30" x14ac:dyDescent="0.35">
      <c r="W151" s="76" t="s">
        <v>1085</v>
      </c>
      <c r="X151" s="69" t="s">
        <v>180</v>
      </c>
      <c r="Y151" s="69" t="s">
        <v>1475</v>
      </c>
      <c r="Z151" s="72" t="s">
        <v>1631</v>
      </c>
      <c r="AA151" s="81" t="s">
        <v>595</v>
      </c>
      <c r="AB151" s="73">
        <v>35</v>
      </c>
      <c r="AC151" s="44">
        <v>1</v>
      </c>
      <c r="AD151" s="74">
        <v>2705</v>
      </c>
    </row>
    <row r="152" spans="23:30" x14ac:dyDescent="0.35">
      <c r="W152" s="75" t="s">
        <v>1085</v>
      </c>
      <c r="X152" s="62" t="s">
        <v>179</v>
      </c>
      <c r="Y152" s="62" t="s">
        <v>413</v>
      </c>
      <c r="Z152" s="65" t="s">
        <v>413</v>
      </c>
      <c r="AA152" s="80" t="s">
        <v>413</v>
      </c>
      <c r="AB152" s="66"/>
      <c r="AC152" s="45">
        <v>1</v>
      </c>
      <c r="AD152" s="67">
        <v>2705</v>
      </c>
    </row>
    <row r="153" spans="23:30" x14ac:dyDescent="0.35">
      <c r="W153" s="76" t="s">
        <v>1085</v>
      </c>
      <c r="X153" s="69" t="s">
        <v>399</v>
      </c>
      <c r="Y153" s="69" t="s">
        <v>413</v>
      </c>
      <c r="Z153" s="79" t="s">
        <v>413</v>
      </c>
      <c r="AA153" s="72" t="s">
        <v>413</v>
      </c>
      <c r="AB153" s="73"/>
      <c r="AC153" s="44">
        <v>1</v>
      </c>
      <c r="AD153" s="74">
        <v>2705</v>
      </c>
    </row>
    <row r="154" spans="23:30" x14ac:dyDescent="0.35">
      <c r="W154" s="75" t="s">
        <v>1086</v>
      </c>
      <c r="X154" s="62" t="s">
        <v>184</v>
      </c>
      <c r="Y154" s="62" t="s">
        <v>827</v>
      </c>
      <c r="Z154" s="65" t="s">
        <v>1453</v>
      </c>
      <c r="AA154" s="80" t="s">
        <v>1432</v>
      </c>
      <c r="AB154" s="66">
        <v>33</v>
      </c>
      <c r="AC154" s="45">
        <v>1</v>
      </c>
      <c r="AD154" s="67">
        <v>2740</v>
      </c>
    </row>
    <row r="155" spans="23:30" x14ac:dyDescent="0.35">
      <c r="W155" s="76" t="s">
        <v>1086</v>
      </c>
      <c r="X155" s="69" t="s">
        <v>183</v>
      </c>
      <c r="Y155" s="69" t="s">
        <v>827</v>
      </c>
      <c r="Z155" s="72" t="s">
        <v>1453</v>
      </c>
      <c r="AA155" s="81" t="s">
        <v>1429</v>
      </c>
      <c r="AB155" s="73">
        <v>16</v>
      </c>
      <c r="AC155" s="44">
        <v>1</v>
      </c>
      <c r="AD155" s="74">
        <v>2740</v>
      </c>
    </row>
    <row r="156" spans="23:30" x14ac:dyDescent="0.35">
      <c r="W156" s="75" t="s">
        <v>1086</v>
      </c>
      <c r="X156" s="62" t="s">
        <v>182</v>
      </c>
      <c r="Y156" s="62" t="s">
        <v>413</v>
      </c>
      <c r="Z156" s="65" t="s">
        <v>413</v>
      </c>
      <c r="AA156" s="80" t="s">
        <v>413</v>
      </c>
      <c r="AB156" s="66"/>
      <c r="AC156" s="45">
        <v>1</v>
      </c>
      <c r="AD156" s="67">
        <v>2740</v>
      </c>
    </row>
    <row r="157" spans="23:30" x14ac:dyDescent="0.35">
      <c r="W157" s="76" t="s">
        <v>1086</v>
      </c>
      <c r="X157" s="69" t="s">
        <v>396</v>
      </c>
      <c r="Y157" s="69" t="s">
        <v>413</v>
      </c>
      <c r="Z157" s="79" t="s">
        <v>413</v>
      </c>
      <c r="AA157" s="72" t="s">
        <v>413</v>
      </c>
      <c r="AB157" s="73"/>
      <c r="AC157" s="44">
        <v>1</v>
      </c>
      <c r="AD157" s="74">
        <v>2740</v>
      </c>
    </row>
    <row r="158" spans="23:30" x14ac:dyDescent="0.35">
      <c r="W158" s="75" t="s">
        <v>1089</v>
      </c>
      <c r="X158" s="62" t="s">
        <v>187</v>
      </c>
      <c r="Y158" s="62" t="s">
        <v>827</v>
      </c>
      <c r="Z158" s="65" t="s">
        <v>1452</v>
      </c>
      <c r="AA158" s="65" t="s">
        <v>518</v>
      </c>
      <c r="AB158" s="66">
        <v>40</v>
      </c>
      <c r="AC158" s="45">
        <v>1</v>
      </c>
      <c r="AD158" s="67">
        <v>2663</v>
      </c>
    </row>
    <row r="159" spans="23:30" x14ac:dyDescent="0.35">
      <c r="W159" s="76" t="s">
        <v>1089</v>
      </c>
      <c r="X159" s="69" t="s">
        <v>186</v>
      </c>
      <c r="Y159" s="69" t="s">
        <v>827</v>
      </c>
      <c r="Z159" s="72" t="s">
        <v>1452</v>
      </c>
      <c r="AA159" s="72" t="s">
        <v>467</v>
      </c>
      <c r="AB159" s="77">
        <v>9</v>
      </c>
      <c r="AC159" s="44">
        <v>1</v>
      </c>
      <c r="AD159" s="74">
        <v>2663</v>
      </c>
    </row>
    <row r="160" spans="23:30" x14ac:dyDescent="0.35">
      <c r="W160" s="75" t="s">
        <v>1089</v>
      </c>
      <c r="X160" s="62" t="s">
        <v>185</v>
      </c>
      <c r="Y160" s="62" t="s">
        <v>413</v>
      </c>
      <c r="Z160" s="65" t="s">
        <v>413</v>
      </c>
      <c r="AA160" s="65" t="s">
        <v>413</v>
      </c>
      <c r="AB160" s="66"/>
      <c r="AC160" s="45">
        <v>1</v>
      </c>
      <c r="AD160" s="67">
        <v>2663</v>
      </c>
    </row>
    <row r="161" spans="23:30" x14ac:dyDescent="0.35">
      <c r="W161" s="76" t="s">
        <v>1089</v>
      </c>
      <c r="X161" s="69" t="s">
        <v>393</v>
      </c>
      <c r="Y161" s="69" t="s">
        <v>413</v>
      </c>
      <c r="Z161" s="79" t="s">
        <v>413</v>
      </c>
      <c r="AA161" s="72" t="s">
        <v>413</v>
      </c>
      <c r="AB161" s="73"/>
      <c r="AC161" s="44">
        <v>1</v>
      </c>
      <c r="AD161" s="74">
        <v>2663</v>
      </c>
    </row>
    <row r="162" spans="23:30" x14ac:dyDescent="0.35">
      <c r="W162" s="75" t="s">
        <v>1091</v>
      </c>
      <c r="X162" s="62" t="s">
        <v>190</v>
      </c>
      <c r="Y162" s="62" t="s">
        <v>827</v>
      </c>
      <c r="Z162" s="65" t="s">
        <v>1451</v>
      </c>
      <c r="AA162" s="65" t="s">
        <v>1281</v>
      </c>
      <c r="AB162" s="66">
        <v>14</v>
      </c>
      <c r="AC162" s="45">
        <v>1</v>
      </c>
      <c r="AD162" s="67">
        <v>2745</v>
      </c>
    </row>
    <row r="163" spans="23:30" x14ac:dyDescent="0.35">
      <c r="W163" s="76" t="s">
        <v>1091</v>
      </c>
      <c r="X163" s="69" t="s">
        <v>189</v>
      </c>
      <c r="Y163" s="69" t="s">
        <v>827</v>
      </c>
      <c r="Z163" s="72" t="s">
        <v>1452</v>
      </c>
      <c r="AA163" s="72" t="s">
        <v>467</v>
      </c>
      <c r="AB163" s="73">
        <v>35</v>
      </c>
      <c r="AC163" s="44">
        <v>1</v>
      </c>
      <c r="AD163" s="74">
        <v>2745</v>
      </c>
    </row>
    <row r="164" spans="23:30" x14ac:dyDescent="0.35">
      <c r="W164" s="75" t="s">
        <v>1091</v>
      </c>
      <c r="X164" s="62" t="s">
        <v>188</v>
      </c>
      <c r="Y164" s="62" t="s">
        <v>413</v>
      </c>
      <c r="Z164" s="65" t="s">
        <v>413</v>
      </c>
      <c r="AA164" s="65" t="s">
        <v>413</v>
      </c>
      <c r="AB164" s="66"/>
      <c r="AC164" s="45">
        <v>1</v>
      </c>
      <c r="AD164" s="67">
        <v>2745</v>
      </c>
    </row>
    <row r="165" spans="23:30" x14ac:dyDescent="0.35">
      <c r="W165" s="76" t="s">
        <v>1091</v>
      </c>
      <c r="X165" s="69" t="s">
        <v>390</v>
      </c>
      <c r="Y165" s="69" t="s">
        <v>413</v>
      </c>
      <c r="Z165" s="79" t="s">
        <v>413</v>
      </c>
      <c r="AA165" s="72" t="s">
        <v>413</v>
      </c>
      <c r="AB165" s="73"/>
      <c r="AC165" s="44">
        <v>1</v>
      </c>
      <c r="AD165" s="74">
        <v>2745</v>
      </c>
    </row>
    <row r="166" spans="23:30" x14ac:dyDescent="0.35">
      <c r="W166" s="75" t="s">
        <v>1092</v>
      </c>
      <c r="X166" s="62" t="s">
        <v>193</v>
      </c>
      <c r="Y166" s="62" t="s">
        <v>413</v>
      </c>
      <c r="Z166" s="65" t="s">
        <v>413</v>
      </c>
      <c r="AA166" s="65" t="s">
        <v>413</v>
      </c>
      <c r="AB166" s="66"/>
      <c r="AC166" s="45"/>
      <c r="AD166" s="67"/>
    </row>
    <row r="167" spans="23:30" x14ac:dyDescent="0.35">
      <c r="W167" s="76" t="s">
        <v>1092</v>
      </c>
      <c r="X167" s="69" t="s">
        <v>192</v>
      </c>
      <c r="Y167" s="69" t="s">
        <v>413</v>
      </c>
      <c r="Z167" s="72" t="s">
        <v>413</v>
      </c>
      <c r="AA167" s="72" t="s">
        <v>413</v>
      </c>
      <c r="AB167" s="73"/>
      <c r="AC167" s="44"/>
      <c r="AD167" s="74"/>
    </row>
    <row r="168" spans="23:30" x14ac:dyDescent="0.35">
      <c r="W168" s="75" t="s">
        <v>1092</v>
      </c>
      <c r="X168" s="62" t="s">
        <v>191</v>
      </c>
      <c r="Y168" s="62" t="s">
        <v>413</v>
      </c>
      <c r="Z168" s="65" t="s">
        <v>413</v>
      </c>
      <c r="AA168" s="65" t="s">
        <v>413</v>
      </c>
      <c r="AB168" s="66"/>
      <c r="AC168" s="45"/>
      <c r="AD168" s="67"/>
    </row>
    <row r="169" spans="23:30" x14ac:dyDescent="0.35">
      <c r="W169" s="76" t="s">
        <v>1092</v>
      </c>
      <c r="X169" s="69" t="s">
        <v>387</v>
      </c>
      <c r="Y169" s="69" t="s">
        <v>413</v>
      </c>
      <c r="Z169" s="79" t="s">
        <v>413</v>
      </c>
      <c r="AA169" s="72" t="s">
        <v>413</v>
      </c>
      <c r="AB169" s="73"/>
      <c r="AC169" s="44"/>
      <c r="AD169" s="74"/>
    </row>
    <row r="170" spans="23:30" x14ac:dyDescent="0.35">
      <c r="W170" s="75" t="s">
        <v>1093</v>
      </c>
      <c r="X170" s="62" t="s">
        <v>68</v>
      </c>
      <c r="Y170" s="62" t="s">
        <v>1478</v>
      </c>
      <c r="Z170" s="65" t="s">
        <v>1632</v>
      </c>
      <c r="AA170" s="65" t="s">
        <v>1442</v>
      </c>
      <c r="AB170" s="66">
        <v>9</v>
      </c>
      <c r="AC170" s="45">
        <v>1</v>
      </c>
      <c r="AD170" s="67">
        <v>2682</v>
      </c>
    </row>
    <row r="171" spans="23:30" x14ac:dyDescent="0.35">
      <c r="W171" s="76" t="s">
        <v>1093</v>
      </c>
      <c r="X171" s="69" t="s">
        <v>69</v>
      </c>
      <c r="Y171" s="69" t="s">
        <v>1478</v>
      </c>
      <c r="Z171" s="72" t="s">
        <v>1632</v>
      </c>
      <c r="AA171" s="72" t="s">
        <v>1443</v>
      </c>
      <c r="AB171" s="73">
        <v>9</v>
      </c>
      <c r="AC171" s="44">
        <v>1</v>
      </c>
      <c r="AD171" s="74">
        <v>2682</v>
      </c>
    </row>
    <row r="172" spans="23:30" x14ac:dyDescent="0.35">
      <c r="W172" s="75" t="s">
        <v>1093</v>
      </c>
      <c r="X172" s="62" t="s">
        <v>70</v>
      </c>
      <c r="Y172" s="62" t="s">
        <v>1478</v>
      </c>
      <c r="Z172" s="65" t="s">
        <v>1633</v>
      </c>
      <c r="AA172" s="65" t="s">
        <v>1441</v>
      </c>
      <c r="AB172" s="66">
        <v>30</v>
      </c>
      <c r="AC172" s="45">
        <v>1</v>
      </c>
      <c r="AD172" s="67">
        <v>2682</v>
      </c>
    </row>
    <row r="173" spans="23:30" x14ac:dyDescent="0.35">
      <c r="W173" s="76" t="s">
        <v>1093</v>
      </c>
      <c r="X173" s="69" t="s">
        <v>362</v>
      </c>
      <c r="Y173" s="69" t="s">
        <v>413</v>
      </c>
      <c r="Z173" s="79" t="s">
        <v>413</v>
      </c>
      <c r="AA173" s="72" t="s">
        <v>413</v>
      </c>
      <c r="AB173" s="73"/>
      <c r="AC173" s="44">
        <v>1</v>
      </c>
      <c r="AD173" s="74">
        <v>2682</v>
      </c>
    </row>
    <row r="174" spans="23:30" x14ac:dyDescent="0.35">
      <c r="W174" s="75" t="s">
        <v>1096</v>
      </c>
      <c r="X174" s="62" t="s">
        <v>71</v>
      </c>
      <c r="Y174" s="62" t="s">
        <v>835</v>
      </c>
      <c r="Z174" s="65" t="s">
        <v>1108</v>
      </c>
      <c r="AA174" s="65" t="s">
        <v>911</v>
      </c>
      <c r="AB174" s="66">
        <v>7</v>
      </c>
      <c r="AC174" s="45">
        <v>1</v>
      </c>
      <c r="AD174" s="67">
        <v>2688</v>
      </c>
    </row>
    <row r="175" spans="23:30" x14ac:dyDescent="0.35">
      <c r="W175" s="76" t="s">
        <v>1096</v>
      </c>
      <c r="X175" s="69" t="s">
        <v>72</v>
      </c>
      <c r="Y175" s="69" t="s">
        <v>835</v>
      </c>
      <c r="Z175" s="72" t="s">
        <v>1128</v>
      </c>
      <c r="AA175" s="72" t="s">
        <v>473</v>
      </c>
      <c r="AB175" s="73">
        <v>22</v>
      </c>
      <c r="AC175" s="44">
        <v>1</v>
      </c>
      <c r="AD175" s="74">
        <v>2688</v>
      </c>
    </row>
    <row r="176" spans="23:30" x14ac:dyDescent="0.35">
      <c r="W176" s="75" t="s">
        <v>1096</v>
      </c>
      <c r="X176" s="62" t="s">
        <v>73</v>
      </c>
      <c r="Y176" s="62" t="s">
        <v>835</v>
      </c>
      <c r="Z176" s="65" t="s">
        <v>1128</v>
      </c>
      <c r="AA176" s="65" t="s">
        <v>448</v>
      </c>
      <c r="AB176" s="66">
        <v>20</v>
      </c>
      <c r="AC176" s="45">
        <v>1</v>
      </c>
      <c r="AD176" s="67">
        <v>2688</v>
      </c>
    </row>
    <row r="177" spans="23:30" x14ac:dyDescent="0.35">
      <c r="W177" s="76" t="s">
        <v>1096</v>
      </c>
      <c r="X177" s="69" t="s">
        <v>359</v>
      </c>
      <c r="Y177" s="69" t="s">
        <v>413</v>
      </c>
      <c r="Z177" s="79" t="s">
        <v>413</v>
      </c>
      <c r="AA177" s="72" t="s">
        <v>413</v>
      </c>
      <c r="AB177" s="73"/>
      <c r="AC177" s="44">
        <v>1</v>
      </c>
      <c r="AD177" s="74">
        <v>2688</v>
      </c>
    </row>
    <row r="178" spans="23:30" x14ac:dyDescent="0.35">
      <c r="W178" s="75" t="s">
        <v>1098</v>
      </c>
      <c r="X178" s="62" t="s">
        <v>74</v>
      </c>
      <c r="Y178" s="62" t="s">
        <v>836</v>
      </c>
      <c r="Z178" s="65" t="s">
        <v>1066</v>
      </c>
      <c r="AA178" s="65" t="s">
        <v>848</v>
      </c>
      <c r="AB178" s="78">
        <v>23</v>
      </c>
      <c r="AC178" s="45">
        <v>1</v>
      </c>
      <c r="AD178" s="67">
        <v>2700</v>
      </c>
    </row>
    <row r="179" spans="23:30" x14ac:dyDescent="0.35">
      <c r="W179" s="76" t="s">
        <v>1098</v>
      </c>
      <c r="X179" s="69" t="s">
        <v>75</v>
      </c>
      <c r="Y179" s="69" t="s">
        <v>836</v>
      </c>
      <c r="Z179" s="72" t="s">
        <v>1066</v>
      </c>
      <c r="AA179" s="72" t="s">
        <v>435</v>
      </c>
      <c r="AB179" s="73">
        <v>26</v>
      </c>
      <c r="AC179" s="44">
        <v>1</v>
      </c>
      <c r="AD179" s="74">
        <v>2700</v>
      </c>
    </row>
    <row r="180" spans="23:30" x14ac:dyDescent="0.35">
      <c r="W180" s="75" t="s">
        <v>1098</v>
      </c>
      <c r="X180" s="62" t="s">
        <v>76</v>
      </c>
      <c r="Y180" s="62" t="s">
        <v>413</v>
      </c>
      <c r="Z180" s="65" t="s">
        <v>413</v>
      </c>
      <c r="AA180" s="65" t="s">
        <v>413</v>
      </c>
      <c r="AB180" s="66"/>
      <c r="AC180" s="45">
        <v>1</v>
      </c>
      <c r="AD180" s="67">
        <v>2700</v>
      </c>
    </row>
    <row r="181" spans="23:30" x14ac:dyDescent="0.35">
      <c r="W181" s="76" t="s">
        <v>1098</v>
      </c>
      <c r="X181" s="69" t="s">
        <v>356</v>
      </c>
      <c r="Y181" s="69" t="s">
        <v>413</v>
      </c>
      <c r="Z181" s="79" t="s">
        <v>413</v>
      </c>
      <c r="AA181" s="72" t="s">
        <v>413</v>
      </c>
      <c r="AB181" s="73"/>
      <c r="AC181" s="44">
        <v>1</v>
      </c>
      <c r="AD181" s="74">
        <v>2700</v>
      </c>
    </row>
    <row r="182" spans="23:30" x14ac:dyDescent="0.35">
      <c r="W182" s="75" t="s">
        <v>1102</v>
      </c>
      <c r="X182" s="62" t="s">
        <v>77</v>
      </c>
      <c r="Y182" s="62" t="s">
        <v>916</v>
      </c>
      <c r="Z182" s="65" t="s">
        <v>1095</v>
      </c>
      <c r="AA182" s="65" t="s">
        <v>910</v>
      </c>
      <c r="AB182" s="66">
        <v>31</v>
      </c>
      <c r="AC182" s="45">
        <v>1</v>
      </c>
      <c r="AD182" s="67">
        <v>2648</v>
      </c>
    </row>
    <row r="183" spans="23:30" x14ac:dyDescent="0.35">
      <c r="W183" s="76" t="s">
        <v>1102</v>
      </c>
      <c r="X183" s="69" t="s">
        <v>78</v>
      </c>
      <c r="Y183" s="69" t="s">
        <v>1478</v>
      </c>
      <c r="Z183" s="72" t="s">
        <v>1630</v>
      </c>
      <c r="AA183" s="72" t="s">
        <v>1430</v>
      </c>
      <c r="AB183" s="73">
        <v>18</v>
      </c>
      <c r="AC183" s="44">
        <v>1</v>
      </c>
      <c r="AD183" s="74">
        <v>2648</v>
      </c>
    </row>
    <row r="184" spans="23:30" x14ac:dyDescent="0.35">
      <c r="W184" s="75" t="s">
        <v>1102</v>
      </c>
      <c r="X184" s="62" t="s">
        <v>79</v>
      </c>
      <c r="Y184" s="62" t="s">
        <v>413</v>
      </c>
      <c r="Z184" s="65" t="s">
        <v>413</v>
      </c>
      <c r="AA184" s="65" t="s">
        <v>413</v>
      </c>
      <c r="AB184" s="66"/>
      <c r="AC184" s="45">
        <v>1</v>
      </c>
      <c r="AD184" s="67">
        <v>2648</v>
      </c>
    </row>
    <row r="185" spans="23:30" x14ac:dyDescent="0.35">
      <c r="W185" s="76" t="s">
        <v>1102</v>
      </c>
      <c r="X185" s="69" t="s">
        <v>353</v>
      </c>
      <c r="Y185" s="69" t="s">
        <v>413</v>
      </c>
      <c r="Z185" s="79" t="s">
        <v>413</v>
      </c>
      <c r="AA185" s="72" t="s">
        <v>413</v>
      </c>
      <c r="AB185" s="73"/>
      <c r="AC185" s="44">
        <v>1</v>
      </c>
      <c r="AD185" s="74">
        <v>2648</v>
      </c>
    </row>
    <row r="186" spans="23:30" x14ac:dyDescent="0.35">
      <c r="W186" s="75" t="s">
        <v>1103</v>
      </c>
      <c r="X186" s="62" t="s">
        <v>80</v>
      </c>
      <c r="Y186" s="62" t="s">
        <v>1475</v>
      </c>
      <c r="Z186" s="65" t="s">
        <v>1634</v>
      </c>
      <c r="AA186" s="65" t="s">
        <v>440</v>
      </c>
      <c r="AB186" s="78">
        <v>33</v>
      </c>
      <c r="AC186" s="45">
        <v>1</v>
      </c>
      <c r="AD186" s="67">
        <v>2634</v>
      </c>
    </row>
    <row r="187" spans="23:30" x14ac:dyDescent="0.35">
      <c r="W187" s="76" t="s">
        <v>1103</v>
      </c>
      <c r="X187" s="69" t="s">
        <v>81</v>
      </c>
      <c r="Y187" s="69" t="s">
        <v>1475</v>
      </c>
      <c r="Z187" s="72" t="s">
        <v>1456</v>
      </c>
      <c r="AA187" s="72" t="s">
        <v>515</v>
      </c>
      <c r="AB187" s="73">
        <v>16</v>
      </c>
      <c r="AC187" s="44">
        <v>1</v>
      </c>
      <c r="AD187" s="74">
        <v>2634</v>
      </c>
    </row>
    <row r="188" spans="23:30" x14ac:dyDescent="0.35">
      <c r="W188" s="75" t="s">
        <v>1103</v>
      </c>
      <c r="X188" s="62" t="s">
        <v>82</v>
      </c>
      <c r="Y188" s="62" t="s">
        <v>413</v>
      </c>
      <c r="Z188" s="65" t="s">
        <v>413</v>
      </c>
      <c r="AA188" s="65" t="s">
        <v>413</v>
      </c>
      <c r="AB188" s="66"/>
      <c r="AC188" s="45">
        <v>1</v>
      </c>
      <c r="AD188" s="67">
        <v>2634</v>
      </c>
    </row>
    <row r="189" spans="23:30" x14ac:dyDescent="0.35">
      <c r="W189" s="76" t="s">
        <v>1103</v>
      </c>
      <c r="X189" s="69" t="s">
        <v>350</v>
      </c>
      <c r="Y189" s="69" t="s">
        <v>413</v>
      </c>
      <c r="Z189" s="79" t="s">
        <v>413</v>
      </c>
      <c r="AA189" s="72" t="s">
        <v>413</v>
      </c>
      <c r="AB189" s="73"/>
      <c r="AC189" s="44">
        <v>1</v>
      </c>
      <c r="AD189" s="74">
        <v>2634</v>
      </c>
    </row>
    <row r="190" spans="23:30" x14ac:dyDescent="0.35">
      <c r="W190" s="75" t="s">
        <v>1105</v>
      </c>
      <c r="X190" s="62" t="s">
        <v>83</v>
      </c>
      <c r="Y190" s="62" t="s">
        <v>915</v>
      </c>
      <c r="Z190" s="65" t="s">
        <v>1100</v>
      </c>
      <c r="AA190" s="65" t="s">
        <v>894</v>
      </c>
      <c r="AB190" s="66">
        <v>20</v>
      </c>
      <c r="AC190" s="45">
        <v>1</v>
      </c>
      <c r="AD190" s="67">
        <v>2627</v>
      </c>
    </row>
    <row r="191" spans="23:30" x14ac:dyDescent="0.35">
      <c r="W191" s="76" t="s">
        <v>1105</v>
      </c>
      <c r="X191" s="69" t="s">
        <v>84</v>
      </c>
      <c r="Y191" s="69" t="s">
        <v>915</v>
      </c>
      <c r="Z191" s="72" t="s">
        <v>1060</v>
      </c>
      <c r="AA191" s="72" t="s">
        <v>845</v>
      </c>
      <c r="AB191" s="73">
        <v>29</v>
      </c>
      <c r="AC191" s="44">
        <v>1</v>
      </c>
      <c r="AD191" s="74">
        <v>2627</v>
      </c>
    </row>
    <row r="192" spans="23:30" x14ac:dyDescent="0.35">
      <c r="W192" s="75" t="s">
        <v>1105</v>
      </c>
      <c r="X192" s="62" t="s">
        <v>85</v>
      </c>
      <c r="Y192" s="62" t="s">
        <v>413</v>
      </c>
      <c r="Z192" s="65" t="s">
        <v>413</v>
      </c>
      <c r="AA192" s="65" t="s">
        <v>413</v>
      </c>
      <c r="AB192" s="66"/>
      <c r="AC192" s="45">
        <v>1</v>
      </c>
      <c r="AD192" s="67">
        <v>2627</v>
      </c>
    </row>
    <row r="193" spans="23:30" x14ac:dyDescent="0.35">
      <c r="W193" s="76" t="s">
        <v>1105</v>
      </c>
      <c r="X193" s="69" t="s">
        <v>347</v>
      </c>
      <c r="Y193" s="69" t="s">
        <v>413</v>
      </c>
      <c r="Z193" s="79" t="s">
        <v>413</v>
      </c>
      <c r="AA193" s="72" t="s">
        <v>413</v>
      </c>
      <c r="AB193" s="73"/>
      <c r="AC193" s="44">
        <v>1</v>
      </c>
      <c r="AD193" s="74">
        <v>2627</v>
      </c>
    </row>
    <row r="194" spans="23:30" x14ac:dyDescent="0.35">
      <c r="W194" s="75" t="s">
        <v>1107</v>
      </c>
      <c r="X194" s="62" t="s">
        <v>86</v>
      </c>
      <c r="Y194" s="62" t="s">
        <v>1472</v>
      </c>
      <c r="Z194" s="65" t="s">
        <v>1459</v>
      </c>
      <c r="AA194" s="65" t="s">
        <v>1444</v>
      </c>
      <c r="AB194" s="66">
        <v>15</v>
      </c>
      <c r="AC194" s="45">
        <v>1</v>
      </c>
      <c r="AD194" s="67">
        <v>2611</v>
      </c>
    </row>
    <row r="195" spans="23:30" x14ac:dyDescent="0.35">
      <c r="W195" s="76" t="s">
        <v>1107</v>
      </c>
      <c r="X195" s="69" t="s">
        <v>87</v>
      </c>
      <c r="Y195" s="69" t="s">
        <v>915</v>
      </c>
      <c r="Z195" s="72" t="s">
        <v>1100</v>
      </c>
      <c r="AA195" s="72" t="s">
        <v>865</v>
      </c>
      <c r="AB195" s="73">
        <v>31</v>
      </c>
      <c r="AC195" s="44">
        <v>1</v>
      </c>
      <c r="AD195" s="74">
        <v>2611</v>
      </c>
    </row>
    <row r="196" spans="23:30" x14ac:dyDescent="0.35">
      <c r="W196" s="75" t="s">
        <v>1107</v>
      </c>
      <c r="X196" s="62" t="s">
        <v>88</v>
      </c>
      <c r="Y196" s="62" t="s">
        <v>413</v>
      </c>
      <c r="Z196" s="65" t="s">
        <v>413</v>
      </c>
      <c r="AA196" s="65" t="s">
        <v>413</v>
      </c>
      <c r="AB196" s="66"/>
      <c r="AC196" s="45">
        <v>1</v>
      </c>
      <c r="AD196" s="67">
        <v>2611</v>
      </c>
    </row>
    <row r="197" spans="23:30" x14ac:dyDescent="0.35">
      <c r="W197" s="76" t="s">
        <v>1107</v>
      </c>
      <c r="X197" s="69" t="s">
        <v>344</v>
      </c>
      <c r="Y197" s="69" t="s">
        <v>413</v>
      </c>
      <c r="Z197" s="79" t="s">
        <v>413</v>
      </c>
      <c r="AA197" s="72" t="s">
        <v>413</v>
      </c>
      <c r="AB197" s="73"/>
      <c r="AC197" s="44">
        <v>1</v>
      </c>
      <c r="AD197" s="74">
        <v>2611</v>
      </c>
    </row>
    <row r="198" spans="23:30" x14ac:dyDescent="0.35">
      <c r="W198" s="75" t="s">
        <v>1109</v>
      </c>
      <c r="X198" s="62" t="s">
        <v>89</v>
      </c>
      <c r="Y198" s="62" t="s">
        <v>1478</v>
      </c>
      <c r="Z198" s="65" t="s">
        <v>1632</v>
      </c>
      <c r="AA198" s="65" t="s">
        <v>1442</v>
      </c>
      <c r="AB198" s="66">
        <v>19</v>
      </c>
      <c r="AC198" s="45">
        <v>1</v>
      </c>
      <c r="AD198" s="67">
        <v>2555</v>
      </c>
    </row>
    <row r="199" spans="23:30" x14ac:dyDescent="0.35">
      <c r="W199" s="76" t="s">
        <v>1109</v>
      </c>
      <c r="X199" s="69" t="s">
        <v>90</v>
      </c>
      <c r="Y199" s="69" t="s">
        <v>915</v>
      </c>
      <c r="Z199" s="72" t="s">
        <v>1060</v>
      </c>
      <c r="AA199" s="72" t="s">
        <v>903</v>
      </c>
      <c r="AB199" s="73">
        <v>30</v>
      </c>
      <c r="AC199" s="44">
        <v>1</v>
      </c>
      <c r="AD199" s="74">
        <v>2555</v>
      </c>
    </row>
    <row r="200" spans="23:30" x14ac:dyDescent="0.35">
      <c r="W200" s="75" t="s">
        <v>1109</v>
      </c>
      <c r="X200" s="62" t="s">
        <v>91</v>
      </c>
      <c r="Y200" s="62" t="s">
        <v>413</v>
      </c>
      <c r="Z200" s="65" t="s">
        <v>413</v>
      </c>
      <c r="AA200" s="65" t="s">
        <v>413</v>
      </c>
      <c r="AB200" s="66"/>
      <c r="AC200" s="45">
        <v>1</v>
      </c>
      <c r="AD200" s="67">
        <v>2555</v>
      </c>
    </row>
    <row r="201" spans="23:30" x14ac:dyDescent="0.35">
      <c r="W201" s="76" t="s">
        <v>1112</v>
      </c>
      <c r="X201" s="69" t="s">
        <v>92</v>
      </c>
      <c r="Y201" s="69" t="s">
        <v>413</v>
      </c>
      <c r="Z201" s="72" t="s">
        <v>413</v>
      </c>
      <c r="AA201" s="72" t="s">
        <v>413</v>
      </c>
      <c r="AB201" s="73"/>
      <c r="AC201" s="44">
        <v>1</v>
      </c>
      <c r="AD201" s="74">
        <v>2555</v>
      </c>
    </row>
    <row r="202" spans="23:30" x14ac:dyDescent="0.35">
      <c r="W202" s="75" t="s">
        <v>1112</v>
      </c>
      <c r="X202" s="62" t="s">
        <v>93</v>
      </c>
      <c r="Y202" s="62" t="s">
        <v>835</v>
      </c>
      <c r="Z202" s="65" t="s">
        <v>1108</v>
      </c>
      <c r="AA202" s="65" t="s">
        <v>911</v>
      </c>
      <c r="AB202" s="66">
        <v>20</v>
      </c>
      <c r="AC202" s="45">
        <v>1</v>
      </c>
      <c r="AD202" s="67">
        <v>2604</v>
      </c>
    </row>
    <row r="203" spans="23:30" x14ac:dyDescent="0.35">
      <c r="W203" s="76" t="s">
        <v>1112</v>
      </c>
      <c r="X203" s="69" t="s">
        <v>94</v>
      </c>
      <c r="Y203" s="69" t="s">
        <v>835</v>
      </c>
      <c r="Z203" s="72" t="s">
        <v>1108</v>
      </c>
      <c r="AA203" s="72" t="s">
        <v>873</v>
      </c>
      <c r="AB203" s="73">
        <v>29</v>
      </c>
      <c r="AC203" s="44">
        <v>1</v>
      </c>
      <c r="AD203" s="74">
        <v>2604</v>
      </c>
    </row>
    <row r="204" spans="23:30" x14ac:dyDescent="0.35">
      <c r="W204" s="75" t="s">
        <v>1112</v>
      </c>
      <c r="X204" s="62" t="s">
        <v>380</v>
      </c>
      <c r="Y204" s="62" t="s">
        <v>413</v>
      </c>
      <c r="Z204" s="82" t="s">
        <v>413</v>
      </c>
      <c r="AA204" s="65" t="s">
        <v>413</v>
      </c>
      <c r="AB204" s="66"/>
      <c r="AC204" s="45">
        <v>1</v>
      </c>
      <c r="AD204" s="67">
        <v>2604</v>
      </c>
    </row>
    <row r="205" spans="23:30" x14ac:dyDescent="0.35">
      <c r="W205" s="83" t="s">
        <v>1112</v>
      </c>
      <c r="X205" s="84" t="s">
        <v>877</v>
      </c>
      <c r="Y205" s="84" t="s">
        <v>413</v>
      </c>
      <c r="Z205" s="85" t="s">
        <v>413</v>
      </c>
      <c r="AA205" s="86" t="s">
        <v>413</v>
      </c>
      <c r="AB205" s="77"/>
      <c r="AC205" s="44">
        <v>1</v>
      </c>
      <c r="AD205" s="74">
        <v>2604</v>
      </c>
    </row>
    <row r="206" spans="23:30" x14ac:dyDescent="0.35">
      <c r="W206" s="75" t="s">
        <v>1115</v>
      </c>
      <c r="X206" s="62" t="s">
        <v>95</v>
      </c>
      <c r="Y206" s="62" t="s">
        <v>827</v>
      </c>
      <c r="Z206" s="65" t="s">
        <v>1460</v>
      </c>
      <c r="AA206" s="65" t="s">
        <v>482</v>
      </c>
      <c r="AB206" s="78">
        <v>4</v>
      </c>
      <c r="AC206" s="45">
        <v>1</v>
      </c>
      <c r="AD206" s="67">
        <v>2764</v>
      </c>
    </row>
    <row r="207" spans="23:30" x14ac:dyDescent="0.35">
      <c r="W207" s="76" t="s">
        <v>1115</v>
      </c>
      <c r="X207" s="69" t="s">
        <v>96</v>
      </c>
      <c r="Y207" s="69" t="s">
        <v>827</v>
      </c>
      <c r="Z207" s="72" t="s">
        <v>1458</v>
      </c>
      <c r="AA207" s="72" t="s">
        <v>1445</v>
      </c>
      <c r="AB207" s="77">
        <v>43</v>
      </c>
      <c r="AC207" s="44">
        <v>1</v>
      </c>
      <c r="AD207" s="74">
        <v>2764</v>
      </c>
    </row>
    <row r="208" spans="23:30" x14ac:dyDescent="0.35">
      <c r="W208" s="75" t="s">
        <v>1115</v>
      </c>
      <c r="X208" s="62" t="s">
        <v>97</v>
      </c>
      <c r="Y208" s="62" t="s">
        <v>413</v>
      </c>
      <c r="Z208" s="65" t="s">
        <v>413</v>
      </c>
      <c r="AA208" s="65" t="s">
        <v>413</v>
      </c>
      <c r="AB208" s="66"/>
      <c r="AC208" s="45">
        <v>1</v>
      </c>
      <c r="AD208" s="67">
        <v>2764</v>
      </c>
    </row>
    <row r="209" spans="23:30" x14ac:dyDescent="0.35">
      <c r="W209" s="76" t="s">
        <v>1115</v>
      </c>
      <c r="X209" s="69" t="s">
        <v>377</v>
      </c>
      <c r="Y209" s="69" t="s">
        <v>413</v>
      </c>
      <c r="Z209" s="79" t="s">
        <v>413</v>
      </c>
      <c r="AA209" s="72" t="s">
        <v>413</v>
      </c>
      <c r="AB209" s="73"/>
      <c r="AC209" s="44">
        <v>1</v>
      </c>
      <c r="AD209" s="74">
        <v>2764</v>
      </c>
    </row>
    <row r="210" spans="23:30" x14ac:dyDescent="0.35">
      <c r="W210" s="75" t="s">
        <v>1116</v>
      </c>
      <c r="X210" s="62" t="s">
        <v>98</v>
      </c>
      <c r="Y210" s="62" t="s">
        <v>827</v>
      </c>
      <c r="Z210" s="65" t="s">
        <v>1460</v>
      </c>
      <c r="AA210" s="65" t="s">
        <v>482</v>
      </c>
      <c r="AB210" s="78">
        <v>19</v>
      </c>
      <c r="AC210" s="45">
        <v>1</v>
      </c>
      <c r="AD210" s="67">
        <v>2692</v>
      </c>
    </row>
    <row r="211" spans="23:30" x14ac:dyDescent="0.35">
      <c r="W211" s="76" t="s">
        <v>1116</v>
      </c>
      <c r="X211" s="69" t="s">
        <v>99</v>
      </c>
      <c r="Y211" s="69" t="s">
        <v>827</v>
      </c>
      <c r="Z211" s="72" t="s">
        <v>1460</v>
      </c>
      <c r="AA211" s="72" t="s">
        <v>536</v>
      </c>
      <c r="AB211" s="77">
        <v>30</v>
      </c>
      <c r="AC211" s="44">
        <v>1</v>
      </c>
      <c r="AD211" s="74">
        <v>2692</v>
      </c>
    </row>
    <row r="212" spans="23:30" x14ac:dyDescent="0.35">
      <c r="W212" s="75" t="s">
        <v>1116</v>
      </c>
      <c r="X212" s="62" t="s">
        <v>100</v>
      </c>
      <c r="Y212" s="62" t="s">
        <v>413</v>
      </c>
      <c r="Z212" s="65" t="s">
        <v>413</v>
      </c>
      <c r="AA212" s="65" t="s">
        <v>413</v>
      </c>
      <c r="AB212" s="78"/>
      <c r="AC212" s="45">
        <v>1</v>
      </c>
      <c r="AD212" s="67">
        <v>2692</v>
      </c>
    </row>
    <row r="213" spans="23:30" x14ac:dyDescent="0.35">
      <c r="W213" s="76" t="s">
        <v>1116</v>
      </c>
      <c r="X213" s="69" t="s">
        <v>374</v>
      </c>
      <c r="Y213" s="69" t="s">
        <v>413</v>
      </c>
      <c r="Z213" s="79" t="s">
        <v>413</v>
      </c>
      <c r="AA213" s="72" t="s">
        <v>413</v>
      </c>
      <c r="AB213" s="73"/>
      <c r="AC213" s="44">
        <v>1</v>
      </c>
      <c r="AD213" s="74">
        <v>2692</v>
      </c>
    </row>
    <row r="214" spans="23:30" x14ac:dyDescent="0.35">
      <c r="W214" s="75" t="s">
        <v>1118</v>
      </c>
      <c r="X214" s="62" t="s">
        <v>101</v>
      </c>
      <c r="Y214" s="62" t="s">
        <v>836</v>
      </c>
      <c r="Z214" s="65" t="s">
        <v>1050</v>
      </c>
      <c r="AA214" s="65" t="s">
        <v>882</v>
      </c>
      <c r="AB214" s="66">
        <v>18</v>
      </c>
      <c r="AC214" s="45">
        <v>1</v>
      </c>
      <c r="AD214" s="67">
        <v>2666</v>
      </c>
    </row>
    <row r="215" spans="23:30" x14ac:dyDescent="0.35">
      <c r="W215" s="76" t="s">
        <v>1118</v>
      </c>
      <c r="X215" s="69" t="s">
        <v>102</v>
      </c>
      <c r="Y215" s="69" t="s">
        <v>836</v>
      </c>
      <c r="Z215" s="72" t="s">
        <v>1066</v>
      </c>
      <c r="AA215" s="72" t="s">
        <v>848</v>
      </c>
      <c r="AB215" s="73">
        <v>31</v>
      </c>
      <c r="AC215" s="44">
        <v>1</v>
      </c>
      <c r="AD215" s="74">
        <v>2666</v>
      </c>
    </row>
    <row r="216" spans="23:30" x14ac:dyDescent="0.35">
      <c r="W216" s="75" t="s">
        <v>1118</v>
      </c>
      <c r="X216" s="62" t="s">
        <v>103</v>
      </c>
      <c r="Y216" s="62" t="s">
        <v>413</v>
      </c>
      <c r="Z216" s="65" t="s">
        <v>413</v>
      </c>
      <c r="AA216" s="65" t="s">
        <v>413</v>
      </c>
      <c r="AB216" s="66"/>
      <c r="AC216" s="45">
        <v>1</v>
      </c>
      <c r="AD216" s="67">
        <v>2666</v>
      </c>
    </row>
    <row r="217" spans="23:30" x14ac:dyDescent="0.35">
      <c r="W217" s="76" t="s">
        <v>1118</v>
      </c>
      <c r="X217" s="69" t="s">
        <v>371</v>
      </c>
      <c r="Y217" s="69" t="s">
        <v>413</v>
      </c>
      <c r="Z217" s="79" t="s">
        <v>413</v>
      </c>
      <c r="AA217" s="72" t="s">
        <v>413</v>
      </c>
      <c r="AB217" s="73"/>
      <c r="AC217" s="44">
        <v>1</v>
      </c>
      <c r="AD217" s="74">
        <v>2666</v>
      </c>
    </row>
    <row r="218" spans="23:30" x14ac:dyDescent="0.35">
      <c r="W218" s="75" t="s">
        <v>1120</v>
      </c>
      <c r="X218" s="62" t="s">
        <v>104</v>
      </c>
      <c r="Y218" s="62" t="s">
        <v>1478</v>
      </c>
      <c r="Z218" s="65" t="s">
        <v>1632</v>
      </c>
      <c r="AA218" s="65" t="s">
        <v>1443</v>
      </c>
      <c r="AB218" s="66">
        <v>14</v>
      </c>
      <c r="AC218" s="45">
        <v>1</v>
      </c>
      <c r="AD218" s="67">
        <v>2686</v>
      </c>
    </row>
    <row r="219" spans="23:30" x14ac:dyDescent="0.35">
      <c r="W219" s="76" t="s">
        <v>1120</v>
      </c>
      <c r="X219" s="69" t="s">
        <v>105</v>
      </c>
      <c r="Y219" s="69" t="s">
        <v>1478</v>
      </c>
      <c r="Z219" s="72" t="s">
        <v>1633</v>
      </c>
      <c r="AA219" s="72" t="s">
        <v>1446</v>
      </c>
      <c r="AB219" s="73">
        <v>35</v>
      </c>
      <c r="AC219" s="44">
        <v>1</v>
      </c>
      <c r="AD219" s="74">
        <v>2686</v>
      </c>
    </row>
    <row r="220" spans="23:30" x14ac:dyDescent="0.35">
      <c r="W220" s="75" t="s">
        <v>1120</v>
      </c>
      <c r="X220" s="62" t="s">
        <v>106</v>
      </c>
      <c r="Y220" s="62" t="s">
        <v>413</v>
      </c>
      <c r="Z220" s="65" t="s">
        <v>413</v>
      </c>
      <c r="AA220" s="65" t="s">
        <v>413</v>
      </c>
      <c r="AB220" s="66"/>
      <c r="AC220" s="45">
        <v>1</v>
      </c>
      <c r="AD220" s="67">
        <v>2686</v>
      </c>
    </row>
    <row r="221" spans="23:30" x14ac:dyDescent="0.35">
      <c r="W221" s="76" t="s">
        <v>1120</v>
      </c>
      <c r="X221" s="69" t="s">
        <v>368</v>
      </c>
      <c r="Y221" s="69" t="s">
        <v>413</v>
      </c>
      <c r="Z221" s="79" t="s">
        <v>413</v>
      </c>
      <c r="AA221" s="72" t="s">
        <v>413</v>
      </c>
      <c r="AB221" s="73"/>
      <c r="AC221" s="44">
        <v>1</v>
      </c>
      <c r="AD221" s="74">
        <v>2686</v>
      </c>
    </row>
    <row r="222" spans="23:30" x14ac:dyDescent="0.35">
      <c r="W222" s="75" t="s">
        <v>1121</v>
      </c>
      <c r="X222" s="62" t="s">
        <v>107</v>
      </c>
      <c r="Y222" s="62" t="s">
        <v>916</v>
      </c>
      <c r="Z222" s="65" t="s">
        <v>1095</v>
      </c>
      <c r="AA222" s="65" t="s">
        <v>864</v>
      </c>
      <c r="AB222" s="66">
        <v>39</v>
      </c>
      <c r="AC222" s="45">
        <v>1</v>
      </c>
      <c r="AD222" s="67">
        <v>2669</v>
      </c>
    </row>
    <row r="223" spans="23:30" x14ac:dyDescent="0.35">
      <c r="W223" s="76" t="s">
        <v>1121</v>
      </c>
      <c r="X223" s="69" t="s">
        <v>108</v>
      </c>
      <c r="Y223" s="69" t="s">
        <v>1424</v>
      </c>
      <c r="Z223" s="72" t="s">
        <v>1457</v>
      </c>
      <c r="AA223" s="72" t="s">
        <v>1267</v>
      </c>
      <c r="AB223" s="77">
        <v>10</v>
      </c>
      <c r="AC223" s="44">
        <v>1</v>
      </c>
      <c r="AD223" s="74">
        <v>2669</v>
      </c>
    </row>
    <row r="224" spans="23:30" x14ac:dyDescent="0.35">
      <c r="W224" s="75" t="s">
        <v>1121</v>
      </c>
      <c r="X224" s="62" t="s">
        <v>109</v>
      </c>
      <c r="Y224" s="62" t="s">
        <v>413</v>
      </c>
      <c r="Z224" s="65" t="s">
        <v>413</v>
      </c>
      <c r="AA224" s="65" t="s">
        <v>413</v>
      </c>
      <c r="AB224" s="78"/>
      <c r="AC224" s="45">
        <v>1</v>
      </c>
      <c r="AD224" s="67">
        <v>2669</v>
      </c>
    </row>
    <row r="225" spans="23:30" x14ac:dyDescent="0.35">
      <c r="W225" s="76" t="s">
        <v>1121</v>
      </c>
      <c r="X225" s="69" t="s">
        <v>365</v>
      </c>
      <c r="Y225" s="69" t="s">
        <v>413</v>
      </c>
      <c r="Z225" s="79" t="s">
        <v>413</v>
      </c>
      <c r="AA225" s="72" t="s">
        <v>413</v>
      </c>
      <c r="AB225" s="73"/>
      <c r="AC225" s="44">
        <v>1</v>
      </c>
      <c r="AD225" s="74">
        <v>2669</v>
      </c>
    </row>
    <row r="226" spans="23:30" x14ac:dyDescent="0.35">
      <c r="W226" s="75" t="s">
        <v>1123</v>
      </c>
      <c r="X226" s="62" t="s">
        <v>110</v>
      </c>
      <c r="Y226" s="62" t="s">
        <v>836</v>
      </c>
      <c r="Z226" s="65" t="s">
        <v>1050</v>
      </c>
      <c r="AA226" s="65" t="s">
        <v>882</v>
      </c>
      <c r="AB226" s="66">
        <v>21</v>
      </c>
      <c r="AC226" s="45">
        <v>1</v>
      </c>
      <c r="AD226" s="67">
        <v>2675</v>
      </c>
    </row>
    <row r="227" spans="23:30" x14ac:dyDescent="0.35">
      <c r="W227" s="76" t="s">
        <v>1123</v>
      </c>
      <c r="X227" s="69" t="s">
        <v>111</v>
      </c>
      <c r="Y227" s="69" t="s">
        <v>836</v>
      </c>
      <c r="Z227" s="72" t="s">
        <v>1050</v>
      </c>
      <c r="AA227" s="72" t="s">
        <v>839</v>
      </c>
      <c r="AB227" s="73">
        <v>28</v>
      </c>
      <c r="AC227" s="44">
        <v>1</v>
      </c>
      <c r="AD227" s="74">
        <v>2675</v>
      </c>
    </row>
    <row r="228" spans="23:30" x14ac:dyDescent="0.35">
      <c r="W228" s="75" t="s">
        <v>1123</v>
      </c>
      <c r="X228" s="62" t="s">
        <v>112</v>
      </c>
      <c r="Y228" s="62" t="s">
        <v>413</v>
      </c>
      <c r="Z228" s="65" t="s">
        <v>413</v>
      </c>
      <c r="AA228" s="65" t="s">
        <v>413</v>
      </c>
      <c r="AB228" s="66"/>
      <c r="AC228" s="45">
        <v>1</v>
      </c>
      <c r="AD228" s="67">
        <v>2675</v>
      </c>
    </row>
    <row r="229" spans="23:30" x14ac:dyDescent="0.35">
      <c r="W229" s="76" t="s">
        <v>1123</v>
      </c>
      <c r="X229" s="69" t="s">
        <v>404</v>
      </c>
      <c r="Y229" s="69" t="s">
        <v>413</v>
      </c>
      <c r="Z229" s="79" t="s">
        <v>413</v>
      </c>
      <c r="AA229" s="72" t="s">
        <v>413</v>
      </c>
      <c r="AB229" s="73"/>
      <c r="AC229" s="44">
        <v>1</v>
      </c>
      <c r="AD229" s="74">
        <v>2675</v>
      </c>
    </row>
    <row r="230" spans="23:30" x14ac:dyDescent="0.35">
      <c r="W230" s="75" t="s">
        <v>1125</v>
      </c>
      <c r="X230" s="62" t="s">
        <v>113</v>
      </c>
      <c r="Y230" s="62" t="s">
        <v>832</v>
      </c>
      <c r="Z230" s="65" t="s">
        <v>1111</v>
      </c>
      <c r="AA230" s="65" t="s">
        <v>874</v>
      </c>
      <c r="AB230" s="66">
        <v>26</v>
      </c>
      <c r="AC230" s="45">
        <v>1</v>
      </c>
      <c r="AD230" s="67">
        <v>2694</v>
      </c>
    </row>
    <row r="231" spans="23:30" x14ac:dyDescent="0.35">
      <c r="W231" s="76" t="s">
        <v>1125</v>
      </c>
      <c r="X231" s="69" t="s">
        <v>114</v>
      </c>
      <c r="Y231" s="69" t="s">
        <v>832</v>
      </c>
      <c r="Z231" s="72" t="s">
        <v>1110</v>
      </c>
      <c r="AA231" s="72" t="s">
        <v>520</v>
      </c>
      <c r="AB231" s="77">
        <v>23</v>
      </c>
      <c r="AC231" s="44">
        <v>1</v>
      </c>
      <c r="AD231" s="74">
        <v>2694</v>
      </c>
    </row>
    <row r="232" spans="23:30" x14ac:dyDescent="0.35">
      <c r="W232" s="75" t="s">
        <v>1125</v>
      </c>
      <c r="X232" s="62" t="s">
        <v>115</v>
      </c>
      <c r="Y232" s="62" t="s">
        <v>413</v>
      </c>
      <c r="Z232" s="65" t="s">
        <v>413</v>
      </c>
      <c r="AA232" s="65" t="s">
        <v>413</v>
      </c>
      <c r="AB232" s="66"/>
      <c r="AC232" s="45">
        <v>1</v>
      </c>
      <c r="AD232" s="67">
        <v>2694</v>
      </c>
    </row>
    <row r="233" spans="23:30" x14ac:dyDescent="0.35">
      <c r="W233" s="76" t="s">
        <v>1125</v>
      </c>
      <c r="X233" s="69" t="s">
        <v>401</v>
      </c>
      <c r="Y233" s="69" t="s">
        <v>413</v>
      </c>
      <c r="Z233" s="79" t="s">
        <v>413</v>
      </c>
      <c r="AA233" s="72" t="s">
        <v>413</v>
      </c>
      <c r="AB233" s="73"/>
      <c r="AC233" s="44">
        <v>1</v>
      </c>
      <c r="AD233" s="74">
        <v>2694</v>
      </c>
    </row>
    <row r="234" spans="23:30" x14ac:dyDescent="0.35">
      <c r="W234" s="75" t="s">
        <v>1126</v>
      </c>
      <c r="X234" s="62" t="s">
        <v>116</v>
      </c>
      <c r="Y234" s="62" t="s">
        <v>826</v>
      </c>
      <c r="Z234" s="82" t="s">
        <v>1127</v>
      </c>
      <c r="AA234" s="65" t="s">
        <v>489</v>
      </c>
      <c r="AB234" s="78">
        <v>19</v>
      </c>
      <c r="AC234" s="45">
        <v>1</v>
      </c>
      <c r="AD234" s="67">
        <v>2665</v>
      </c>
    </row>
    <row r="235" spans="23:30" x14ac:dyDescent="0.35">
      <c r="W235" s="76" t="s">
        <v>1126</v>
      </c>
      <c r="X235" s="69" t="s">
        <v>117</v>
      </c>
      <c r="Y235" s="69" t="s">
        <v>826</v>
      </c>
      <c r="Z235" s="79" t="s">
        <v>1127</v>
      </c>
      <c r="AA235" s="72" t="s">
        <v>469</v>
      </c>
      <c r="AB235" s="73">
        <v>29</v>
      </c>
      <c r="AC235" s="44">
        <v>1</v>
      </c>
      <c r="AD235" s="74">
        <v>2665</v>
      </c>
    </row>
    <row r="236" spans="23:30" x14ac:dyDescent="0.35">
      <c r="W236" s="75" t="s">
        <v>1126</v>
      </c>
      <c r="X236" s="62" t="s">
        <v>118</v>
      </c>
      <c r="Y236" s="62" t="s">
        <v>413</v>
      </c>
      <c r="Z236" s="82" t="s">
        <v>413</v>
      </c>
      <c r="AA236" s="65" t="s">
        <v>413</v>
      </c>
      <c r="AB236" s="66"/>
      <c r="AC236" s="45">
        <v>1</v>
      </c>
      <c r="AD236" s="67">
        <v>2665</v>
      </c>
    </row>
    <row r="237" spans="23:30" x14ac:dyDescent="0.35">
      <c r="W237" s="76" t="s">
        <v>1126</v>
      </c>
      <c r="X237" s="69" t="s">
        <v>398</v>
      </c>
      <c r="Y237" s="69" t="s">
        <v>413</v>
      </c>
      <c r="Z237" s="79" t="s">
        <v>413</v>
      </c>
      <c r="AA237" s="72" t="s">
        <v>413</v>
      </c>
      <c r="AB237" s="73"/>
      <c r="AC237" s="44">
        <v>1</v>
      </c>
      <c r="AD237" s="74">
        <v>2665</v>
      </c>
    </row>
    <row r="238" spans="23:30" x14ac:dyDescent="0.35">
      <c r="W238" s="75" t="s">
        <v>1129</v>
      </c>
      <c r="X238" s="62" t="s">
        <v>119</v>
      </c>
      <c r="Y238" s="62" t="s">
        <v>827</v>
      </c>
      <c r="Z238" s="65" t="s">
        <v>1458</v>
      </c>
      <c r="AA238" s="65" t="s">
        <v>1447</v>
      </c>
      <c r="AB238" s="78">
        <v>47</v>
      </c>
      <c r="AC238" s="45">
        <v>1</v>
      </c>
      <c r="AD238" s="67">
        <v>2786</v>
      </c>
    </row>
    <row r="239" spans="23:30" x14ac:dyDescent="0.35">
      <c r="W239" s="76" t="s">
        <v>1129</v>
      </c>
      <c r="X239" s="69" t="s">
        <v>120</v>
      </c>
      <c r="Y239" s="69" t="s">
        <v>413</v>
      </c>
      <c r="Z239" s="72" t="s">
        <v>413</v>
      </c>
      <c r="AA239" s="72" t="s">
        <v>413</v>
      </c>
      <c r="AB239" s="73"/>
      <c r="AC239" s="44">
        <v>1</v>
      </c>
      <c r="AD239" s="74">
        <v>2786</v>
      </c>
    </row>
    <row r="240" spans="23:30" x14ac:dyDescent="0.35">
      <c r="W240" s="75" t="s">
        <v>1129</v>
      </c>
      <c r="X240" s="62" t="s">
        <v>121</v>
      </c>
      <c r="Y240" s="62" t="s">
        <v>413</v>
      </c>
      <c r="Z240" s="65" t="s">
        <v>413</v>
      </c>
      <c r="AA240" s="65" t="s">
        <v>413</v>
      </c>
      <c r="AB240" s="66"/>
      <c r="AC240" s="45">
        <v>1</v>
      </c>
      <c r="AD240" s="67">
        <v>2786</v>
      </c>
    </row>
    <row r="241" spans="23:30" x14ac:dyDescent="0.35">
      <c r="W241" s="76" t="s">
        <v>1129</v>
      </c>
      <c r="X241" s="69" t="s">
        <v>395</v>
      </c>
      <c r="Y241" s="69" t="s">
        <v>413</v>
      </c>
      <c r="Z241" s="79" t="s">
        <v>413</v>
      </c>
      <c r="AA241" s="72" t="s">
        <v>413</v>
      </c>
      <c r="AB241" s="73"/>
      <c r="AC241" s="44">
        <v>1</v>
      </c>
      <c r="AD241" s="74">
        <v>2786</v>
      </c>
    </row>
    <row r="242" spans="23:30" x14ac:dyDescent="0.35">
      <c r="W242" s="75" t="s">
        <v>1131</v>
      </c>
      <c r="X242" s="62" t="s">
        <v>122</v>
      </c>
      <c r="Y242" s="62" t="s">
        <v>1424</v>
      </c>
      <c r="Z242" s="65" t="s">
        <v>1457</v>
      </c>
      <c r="AA242" s="65" t="s">
        <v>1267</v>
      </c>
      <c r="AB242" s="66">
        <v>19</v>
      </c>
      <c r="AC242" s="45">
        <v>1</v>
      </c>
      <c r="AD242" s="67">
        <v>2635</v>
      </c>
    </row>
    <row r="243" spans="23:30" x14ac:dyDescent="0.35">
      <c r="W243" s="76" t="s">
        <v>1131</v>
      </c>
      <c r="X243" s="69" t="s">
        <v>123</v>
      </c>
      <c r="Y243" s="69" t="s">
        <v>1424</v>
      </c>
      <c r="Z243" s="72" t="s">
        <v>1457</v>
      </c>
      <c r="AA243" s="72" t="s">
        <v>1266</v>
      </c>
      <c r="AB243" s="73">
        <v>30</v>
      </c>
      <c r="AC243" s="44">
        <v>1</v>
      </c>
      <c r="AD243" s="74">
        <v>2635</v>
      </c>
    </row>
    <row r="244" spans="23:30" x14ac:dyDescent="0.35">
      <c r="W244" s="75" t="s">
        <v>1131</v>
      </c>
      <c r="X244" s="62" t="s">
        <v>124</v>
      </c>
      <c r="Y244" s="62" t="s">
        <v>413</v>
      </c>
      <c r="Z244" s="65" t="s">
        <v>413</v>
      </c>
      <c r="AA244" s="65" t="s">
        <v>413</v>
      </c>
      <c r="AB244" s="66"/>
      <c r="AC244" s="45">
        <v>1</v>
      </c>
      <c r="AD244" s="67">
        <v>2635</v>
      </c>
    </row>
    <row r="245" spans="23:30" x14ac:dyDescent="0.35">
      <c r="W245" s="76" t="s">
        <v>1131</v>
      </c>
      <c r="X245" s="69" t="s">
        <v>392</v>
      </c>
      <c r="Y245" s="69" t="s">
        <v>413</v>
      </c>
      <c r="Z245" s="79" t="s">
        <v>413</v>
      </c>
      <c r="AA245" s="79" t="s">
        <v>413</v>
      </c>
      <c r="AB245" s="73"/>
      <c r="AC245" s="44">
        <v>1</v>
      </c>
      <c r="AD245" s="74">
        <v>2635</v>
      </c>
    </row>
    <row r="246" spans="23:30" x14ac:dyDescent="0.35">
      <c r="W246" s="75" t="s">
        <v>1134</v>
      </c>
      <c r="X246" s="62" t="s">
        <v>125</v>
      </c>
      <c r="Y246" s="62" t="s">
        <v>832</v>
      </c>
      <c r="Z246" s="82" t="s">
        <v>1110</v>
      </c>
      <c r="AA246" s="65" t="s">
        <v>433</v>
      </c>
      <c r="AB246" s="66">
        <v>36</v>
      </c>
      <c r="AC246" s="45">
        <v>1</v>
      </c>
      <c r="AD246" s="67">
        <v>2619</v>
      </c>
    </row>
    <row r="247" spans="23:30" x14ac:dyDescent="0.35">
      <c r="W247" s="76" t="s">
        <v>1134</v>
      </c>
      <c r="X247" s="69" t="s">
        <v>126</v>
      </c>
      <c r="Y247" s="69" t="s">
        <v>832</v>
      </c>
      <c r="Z247" s="79" t="s">
        <v>1110</v>
      </c>
      <c r="AA247" s="72" t="s">
        <v>520</v>
      </c>
      <c r="AB247" s="73">
        <v>13</v>
      </c>
      <c r="AC247" s="44">
        <v>1</v>
      </c>
      <c r="AD247" s="74">
        <v>2619</v>
      </c>
    </row>
    <row r="248" spans="23:30" x14ac:dyDescent="0.35">
      <c r="W248" s="75" t="s">
        <v>1134</v>
      </c>
      <c r="X248" s="62" t="s">
        <v>127</v>
      </c>
      <c r="Y248" s="62" t="s">
        <v>413</v>
      </c>
      <c r="Z248" s="82" t="s">
        <v>413</v>
      </c>
      <c r="AA248" s="65" t="s">
        <v>413</v>
      </c>
      <c r="AB248" s="66"/>
      <c r="AC248" s="45">
        <v>1</v>
      </c>
      <c r="AD248" s="67">
        <v>2619</v>
      </c>
    </row>
    <row r="249" spans="23:30" x14ac:dyDescent="0.35">
      <c r="W249" s="76" t="s">
        <v>1134</v>
      </c>
      <c r="X249" s="69" t="s">
        <v>389</v>
      </c>
      <c r="Y249" s="69" t="s">
        <v>413</v>
      </c>
      <c r="Z249" s="79" t="s">
        <v>413</v>
      </c>
      <c r="AA249" s="72" t="s">
        <v>413</v>
      </c>
      <c r="AB249" s="73"/>
      <c r="AC249" s="44">
        <v>1</v>
      </c>
      <c r="AD249" s="74">
        <v>2619</v>
      </c>
    </row>
    <row r="250" spans="23:30" x14ac:dyDescent="0.35">
      <c r="W250" s="75" t="s">
        <v>1135</v>
      </c>
      <c r="X250" s="62" t="s">
        <v>128</v>
      </c>
      <c r="Y250" s="62" t="s">
        <v>1472</v>
      </c>
      <c r="Z250" s="82" t="s">
        <v>1459</v>
      </c>
      <c r="AA250" s="65" t="s">
        <v>1448</v>
      </c>
      <c r="AB250" s="66">
        <v>11</v>
      </c>
      <c r="AC250" s="45">
        <v>1</v>
      </c>
      <c r="AD250" s="67">
        <v>2679</v>
      </c>
    </row>
    <row r="251" spans="23:30" x14ac:dyDescent="0.35">
      <c r="W251" s="76" t="s">
        <v>1135</v>
      </c>
      <c r="X251" s="69" t="s">
        <v>129</v>
      </c>
      <c r="Y251" s="69" t="s">
        <v>1472</v>
      </c>
      <c r="Z251" s="79" t="s">
        <v>1459</v>
      </c>
      <c r="AA251" s="72" t="s">
        <v>1449</v>
      </c>
      <c r="AB251" s="73">
        <v>17</v>
      </c>
      <c r="AC251" s="44">
        <v>1</v>
      </c>
      <c r="AD251" s="74">
        <v>2679</v>
      </c>
    </row>
    <row r="252" spans="23:30" x14ac:dyDescent="0.35">
      <c r="W252" s="75" t="s">
        <v>1135</v>
      </c>
      <c r="X252" s="62" t="s">
        <v>130</v>
      </c>
      <c r="Y252" s="62" t="s">
        <v>1475</v>
      </c>
      <c r="Z252" s="82" t="s">
        <v>1631</v>
      </c>
      <c r="AA252" s="65" t="s">
        <v>534</v>
      </c>
      <c r="AB252" s="66">
        <v>20</v>
      </c>
      <c r="AC252" s="45">
        <v>1</v>
      </c>
      <c r="AD252" s="67">
        <v>2679</v>
      </c>
    </row>
    <row r="253" spans="23:30" x14ac:dyDescent="0.35">
      <c r="W253" s="76" t="s">
        <v>1135</v>
      </c>
      <c r="X253" s="69" t="s">
        <v>386</v>
      </c>
      <c r="Y253" s="69" t="s">
        <v>413</v>
      </c>
      <c r="Z253" s="79" t="s">
        <v>413</v>
      </c>
      <c r="AA253" s="72" t="s">
        <v>413</v>
      </c>
      <c r="AB253" s="73"/>
      <c r="AC253" s="44">
        <v>1</v>
      </c>
      <c r="AD253" s="74">
        <v>2679</v>
      </c>
    </row>
    <row r="254" spans="23:30" x14ac:dyDescent="0.35">
      <c r="W254" s="75" t="s">
        <v>1136</v>
      </c>
      <c r="X254" s="62" t="s">
        <v>7</v>
      </c>
      <c r="Y254" s="62" t="s">
        <v>1425</v>
      </c>
      <c r="Z254" s="65" t="s">
        <v>1425</v>
      </c>
      <c r="AA254" s="65" t="s">
        <v>1425</v>
      </c>
      <c r="AB254" s="66"/>
      <c r="AC254" s="45">
        <v>1</v>
      </c>
      <c r="AD254" s="67">
        <v>2663</v>
      </c>
    </row>
    <row r="255" spans="23:30" x14ac:dyDescent="0.35">
      <c r="W255" s="76" t="s">
        <v>1136</v>
      </c>
      <c r="X255" s="69" t="s">
        <v>6</v>
      </c>
      <c r="Y255" s="69" t="s">
        <v>1425</v>
      </c>
      <c r="Z255" s="72" t="s">
        <v>1425</v>
      </c>
      <c r="AA255" s="72" t="s">
        <v>1425</v>
      </c>
      <c r="AB255" s="73"/>
      <c r="AC255" s="44">
        <v>1</v>
      </c>
      <c r="AD255" s="74">
        <v>2663</v>
      </c>
    </row>
    <row r="256" spans="23:30" x14ac:dyDescent="0.35">
      <c r="W256" s="75" t="s">
        <v>1136</v>
      </c>
      <c r="X256" s="62" t="s">
        <v>5</v>
      </c>
      <c r="Y256" s="62" t="s">
        <v>1425</v>
      </c>
      <c r="Z256" s="65" t="s">
        <v>1425</v>
      </c>
      <c r="AA256" s="65" t="s">
        <v>1425</v>
      </c>
      <c r="AB256" s="66"/>
      <c r="AC256" s="45">
        <v>1</v>
      </c>
      <c r="AD256" s="67">
        <v>2663</v>
      </c>
    </row>
    <row r="257" spans="23:30" x14ac:dyDescent="0.35">
      <c r="W257" s="76" t="s">
        <v>1136</v>
      </c>
      <c r="X257" s="69" t="s">
        <v>361</v>
      </c>
      <c r="Y257" s="69" t="s">
        <v>1425</v>
      </c>
      <c r="Z257" s="79" t="s">
        <v>1425</v>
      </c>
      <c r="AA257" s="72" t="s">
        <v>1425</v>
      </c>
      <c r="AB257" s="73"/>
      <c r="AC257" s="44">
        <v>1</v>
      </c>
      <c r="AD257" s="74">
        <v>2663</v>
      </c>
    </row>
    <row r="258" spans="23:30" x14ac:dyDescent="0.35">
      <c r="W258" s="75" t="s">
        <v>1139</v>
      </c>
      <c r="X258" s="62" t="s">
        <v>10</v>
      </c>
      <c r="Y258" s="63" t="s">
        <v>917</v>
      </c>
      <c r="Z258" s="82" t="s">
        <v>1101</v>
      </c>
      <c r="AA258" s="65" t="s">
        <v>889</v>
      </c>
      <c r="AB258" s="66">
        <v>18</v>
      </c>
      <c r="AC258" s="45">
        <v>1</v>
      </c>
      <c r="AD258" s="67">
        <v>2704</v>
      </c>
    </row>
    <row r="259" spans="23:30" x14ac:dyDescent="0.35">
      <c r="W259" s="76" t="s">
        <v>1139</v>
      </c>
      <c r="X259" s="69" t="s">
        <v>9</v>
      </c>
      <c r="Y259" s="70" t="s">
        <v>917</v>
      </c>
      <c r="Z259" s="79" t="s">
        <v>1101</v>
      </c>
      <c r="AA259" s="72" t="s">
        <v>867</v>
      </c>
      <c r="AB259" s="73">
        <v>31</v>
      </c>
      <c r="AC259" s="44">
        <v>1</v>
      </c>
      <c r="AD259" s="74">
        <v>2704</v>
      </c>
    </row>
    <row r="260" spans="23:30" x14ac:dyDescent="0.35">
      <c r="W260" s="75" t="s">
        <v>1139</v>
      </c>
      <c r="X260" s="62" t="s">
        <v>8</v>
      </c>
      <c r="Y260" s="63" t="s">
        <v>413</v>
      </c>
      <c r="Z260" s="82" t="s">
        <v>413</v>
      </c>
      <c r="AA260" s="65" t="s">
        <v>413</v>
      </c>
      <c r="AB260" s="66"/>
      <c r="AC260" s="45">
        <v>1</v>
      </c>
      <c r="AD260" s="67">
        <v>2704</v>
      </c>
    </row>
    <row r="261" spans="23:30" x14ac:dyDescent="0.35">
      <c r="W261" s="76" t="s">
        <v>1139</v>
      </c>
      <c r="X261" s="69" t="s">
        <v>358</v>
      </c>
      <c r="Y261" s="70" t="s">
        <v>413</v>
      </c>
      <c r="Z261" s="79" t="s">
        <v>413</v>
      </c>
      <c r="AA261" s="72" t="s">
        <v>413</v>
      </c>
      <c r="AB261" s="73"/>
      <c r="AC261" s="44">
        <v>1</v>
      </c>
      <c r="AD261" s="74">
        <v>2704</v>
      </c>
    </row>
    <row r="262" spans="23:30" x14ac:dyDescent="0.35">
      <c r="W262" s="75" t="s">
        <v>1140</v>
      </c>
      <c r="X262" s="62" t="s">
        <v>13</v>
      </c>
      <c r="Y262" s="63" t="s">
        <v>824</v>
      </c>
      <c r="Z262" s="82" t="s">
        <v>1133</v>
      </c>
      <c r="AA262" s="65" t="s">
        <v>887</v>
      </c>
      <c r="AB262" s="66">
        <v>24</v>
      </c>
      <c r="AC262" s="45">
        <v>1</v>
      </c>
      <c r="AD262" s="67">
        <v>2700</v>
      </c>
    </row>
    <row r="263" spans="23:30" x14ac:dyDescent="0.35">
      <c r="W263" s="76" t="s">
        <v>1140</v>
      </c>
      <c r="X263" s="69" t="s">
        <v>12</v>
      </c>
      <c r="Y263" s="70" t="s">
        <v>824</v>
      </c>
      <c r="Z263" s="79" t="s">
        <v>1133</v>
      </c>
      <c r="AA263" s="72" t="s">
        <v>886</v>
      </c>
      <c r="AB263" s="73">
        <v>25</v>
      </c>
      <c r="AC263" s="44">
        <v>1</v>
      </c>
      <c r="AD263" s="74">
        <v>2700</v>
      </c>
    </row>
    <row r="264" spans="23:30" x14ac:dyDescent="0.35">
      <c r="W264" s="75" t="s">
        <v>1140</v>
      </c>
      <c r="X264" s="62" t="s">
        <v>11</v>
      </c>
      <c r="Y264" s="63" t="s">
        <v>413</v>
      </c>
      <c r="Z264" s="82" t="s">
        <v>413</v>
      </c>
      <c r="AA264" s="65" t="s">
        <v>413</v>
      </c>
      <c r="AB264" s="66"/>
      <c r="AC264" s="45">
        <v>1</v>
      </c>
      <c r="AD264" s="67">
        <v>2700</v>
      </c>
    </row>
    <row r="265" spans="23:30" x14ac:dyDescent="0.35">
      <c r="W265" s="76" t="s">
        <v>1140</v>
      </c>
      <c r="X265" s="69" t="s">
        <v>355</v>
      </c>
      <c r="Y265" s="70" t="s">
        <v>413</v>
      </c>
      <c r="Z265" s="79" t="s">
        <v>413</v>
      </c>
      <c r="AA265" s="72" t="s">
        <v>413</v>
      </c>
      <c r="AB265" s="73"/>
      <c r="AC265" s="44">
        <v>1</v>
      </c>
      <c r="AD265" s="74">
        <v>2700</v>
      </c>
    </row>
    <row r="266" spans="23:30" x14ac:dyDescent="0.35">
      <c r="W266" s="75" t="s">
        <v>1141</v>
      </c>
      <c r="X266" s="62" t="s">
        <v>16</v>
      </c>
      <c r="Y266" s="63" t="s">
        <v>917</v>
      </c>
      <c r="Z266" s="82" t="s">
        <v>1101</v>
      </c>
      <c r="AA266" s="65" t="s">
        <v>866</v>
      </c>
      <c r="AB266" s="66">
        <v>38</v>
      </c>
      <c r="AC266" s="45">
        <v>1</v>
      </c>
      <c r="AD266" s="67">
        <v>2677</v>
      </c>
    </row>
    <row r="267" spans="23:30" x14ac:dyDescent="0.35">
      <c r="W267" s="76" t="s">
        <v>1141</v>
      </c>
      <c r="X267" s="69" t="s">
        <v>15</v>
      </c>
      <c r="Y267" s="70" t="s">
        <v>917</v>
      </c>
      <c r="Z267" s="79" t="s">
        <v>1101</v>
      </c>
      <c r="AA267" s="72" t="s">
        <v>889</v>
      </c>
      <c r="AB267" s="73">
        <v>10</v>
      </c>
      <c r="AC267" s="44">
        <v>1</v>
      </c>
      <c r="AD267" s="74">
        <v>2677</v>
      </c>
    </row>
    <row r="268" spans="23:30" x14ac:dyDescent="0.35">
      <c r="W268" s="75" t="s">
        <v>1141</v>
      </c>
      <c r="X268" s="62" t="s">
        <v>14</v>
      </c>
      <c r="Y268" s="63" t="s">
        <v>413</v>
      </c>
      <c r="Z268" s="82" t="s">
        <v>413</v>
      </c>
      <c r="AA268" s="65" t="s">
        <v>413</v>
      </c>
      <c r="AB268" s="66"/>
      <c r="AC268" s="45">
        <v>1</v>
      </c>
      <c r="AD268" s="67">
        <v>2677</v>
      </c>
    </row>
    <row r="269" spans="23:30" x14ac:dyDescent="0.35">
      <c r="W269" s="76" t="s">
        <v>1141</v>
      </c>
      <c r="X269" s="69" t="s">
        <v>352</v>
      </c>
      <c r="Y269" s="70" t="s">
        <v>413</v>
      </c>
      <c r="Z269" s="79" t="s">
        <v>413</v>
      </c>
      <c r="AA269" s="72" t="s">
        <v>413</v>
      </c>
      <c r="AB269" s="73"/>
      <c r="AC269" s="44">
        <v>1</v>
      </c>
      <c r="AD269" s="74">
        <v>2677</v>
      </c>
    </row>
    <row r="270" spans="23:30" x14ac:dyDescent="0.35">
      <c r="W270" s="75" t="s">
        <v>1142</v>
      </c>
      <c r="X270" s="62" t="s">
        <v>19</v>
      </c>
      <c r="Y270" s="63" t="s">
        <v>835</v>
      </c>
      <c r="Z270" s="82" t="s">
        <v>1108</v>
      </c>
      <c r="AA270" s="65" t="s">
        <v>873</v>
      </c>
      <c r="AB270" s="66">
        <v>11</v>
      </c>
      <c r="AC270" s="45">
        <v>1</v>
      </c>
      <c r="AD270" s="67">
        <v>2685</v>
      </c>
    </row>
    <row r="271" spans="23:30" x14ac:dyDescent="0.35">
      <c r="W271" s="76" t="s">
        <v>1142</v>
      </c>
      <c r="X271" s="69" t="s">
        <v>18</v>
      </c>
      <c r="Y271" s="70" t="s">
        <v>821</v>
      </c>
      <c r="Z271" s="79" t="s">
        <v>1055</v>
      </c>
      <c r="AA271" s="72" t="s">
        <v>872</v>
      </c>
      <c r="AB271" s="73">
        <v>20</v>
      </c>
      <c r="AC271" s="44">
        <v>1</v>
      </c>
      <c r="AD271" s="74">
        <v>2685</v>
      </c>
    </row>
    <row r="272" spans="23:30" x14ac:dyDescent="0.35">
      <c r="W272" s="75" t="s">
        <v>1142</v>
      </c>
      <c r="X272" s="62" t="s">
        <v>17</v>
      </c>
      <c r="Y272" s="63" t="s">
        <v>821</v>
      </c>
      <c r="Z272" s="82" t="s">
        <v>1094</v>
      </c>
      <c r="AA272" s="65" t="s">
        <v>888</v>
      </c>
      <c r="AB272" s="66">
        <v>18</v>
      </c>
      <c r="AC272" s="45">
        <v>1</v>
      </c>
      <c r="AD272" s="67">
        <v>2685</v>
      </c>
    </row>
    <row r="273" spans="23:30" x14ac:dyDescent="0.35">
      <c r="W273" s="76" t="s">
        <v>1142</v>
      </c>
      <c r="X273" s="69" t="s">
        <v>349</v>
      </c>
      <c r="Y273" s="70" t="s">
        <v>413</v>
      </c>
      <c r="Z273" s="79" t="s">
        <v>413</v>
      </c>
      <c r="AA273" s="72" t="s">
        <v>413</v>
      </c>
      <c r="AB273" s="73"/>
      <c r="AC273" s="44">
        <v>1</v>
      </c>
      <c r="AD273" s="74">
        <v>2685</v>
      </c>
    </row>
    <row r="274" spans="23:30" x14ac:dyDescent="0.35">
      <c r="W274" s="75" t="s">
        <v>1144</v>
      </c>
      <c r="X274" s="62" t="s">
        <v>22</v>
      </c>
      <c r="Y274" s="63" t="s">
        <v>1476</v>
      </c>
      <c r="Z274" s="82" t="s">
        <v>1465</v>
      </c>
      <c r="AA274" s="65" t="s">
        <v>414</v>
      </c>
      <c r="AB274" s="66">
        <v>10</v>
      </c>
      <c r="AC274" s="45">
        <v>1</v>
      </c>
      <c r="AD274" s="67">
        <v>2689</v>
      </c>
    </row>
    <row r="275" spans="23:30" x14ac:dyDescent="0.35">
      <c r="W275" s="76" t="s">
        <v>1144</v>
      </c>
      <c r="X275" s="69" t="s">
        <v>21</v>
      </c>
      <c r="Y275" s="70" t="s">
        <v>1476</v>
      </c>
      <c r="Z275" s="79" t="s">
        <v>1465</v>
      </c>
      <c r="AA275" s="72" t="s">
        <v>415</v>
      </c>
      <c r="AB275" s="73">
        <v>38</v>
      </c>
      <c r="AC275" s="44">
        <v>1</v>
      </c>
      <c r="AD275" s="74">
        <v>2689</v>
      </c>
    </row>
    <row r="276" spans="23:30" x14ac:dyDescent="0.35">
      <c r="W276" s="75" t="s">
        <v>1144</v>
      </c>
      <c r="X276" s="62" t="s">
        <v>20</v>
      </c>
      <c r="Y276" s="63" t="s">
        <v>413</v>
      </c>
      <c r="Z276" s="82" t="s">
        <v>413</v>
      </c>
      <c r="AA276" s="65" t="s">
        <v>413</v>
      </c>
      <c r="AB276" s="66"/>
      <c r="AC276" s="45">
        <v>1</v>
      </c>
      <c r="AD276" s="67">
        <v>2689</v>
      </c>
    </row>
    <row r="277" spans="23:30" x14ac:dyDescent="0.35">
      <c r="W277" s="76" t="s">
        <v>1144</v>
      </c>
      <c r="X277" s="69" t="s">
        <v>346</v>
      </c>
      <c r="Y277" s="70" t="s">
        <v>413</v>
      </c>
      <c r="Z277" s="79" t="s">
        <v>413</v>
      </c>
      <c r="AA277" s="72" t="s">
        <v>413</v>
      </c>
      <c r="AB277" s="73"/>
      <c r="AC277" s="44">
        <v>1</v>
      </c>
      <c r="AD277" s="74">
        <v>2689</v>
      </c>
    </row>
    <row r="278" spans="23:30" x14ac:dyDescent="0.35">
      <c r="W278" s="75" t="s">
        <v>1145</v>
      </c>
      <c r="X278" s="62" t="s">
        <v>25</v>
      </c>
      <c r="Y278" s="63" t="s">
        <v>413</v>
      </c>
      <c r="Z278" s="82" t="s">
        <v>413</v>
      </c>
      <c r="AA278" s="65" t="s">
        <v>413</v>
      </c>
      <c r="AB278" s="66"/>
      <c r="AC278" s="45"/>
      <c r="AD278" s="67"/>
    </row>
    <row r="279" spans="23:30" x14ac:dyDescent="0.35">
      <c r="W279" s="76" t="s">
        <v>1145</v>
      </c>
      <c r="X279" s="69" t="s">
        <v>24</v>
      </c>
      <c r="Y279" s="70" t="s">
        <v>413</v>
      </c>
      <c r="Z279" s="79" t="s">
        <v>413</v>
      </c>
      <c r="AA279" s="72" t="s">
        <v>413</v>
      </c>
      <c r="AB279" s="73"/>
      <c r="AC279" s="44"/>
      <c r="AD279" s="74"/>
    </row>
    <row r="280" spans="23:30" x14ac:dyDescent="0.35">
      <c r="W280" s="75" t="s">
        <v>1145</v>
      </c>
      <c r="X280" s="62" t="s">
        <v>23</v>
      </c>
      <c r="Y280" s="63" t="s">
        <v>413</v>
      </c>
      <c r="Z280" s="82" t="s">
        <v>413</v>
      </c>
      <c r="AA280" s="65" t="s">
        <v>413</v>
      </c>
      <c r="AB280" s="66"/>
      <c r="AC280" s="45"/>
      <c r="AD280" s="67"/>
    </row>
    <row r="281" spans="23:30" x14ac:dyDescent="0.35">
      <c r="W281" s="76" t="s">
        <v>1145</v>
      </c>
      <c r="X281" s="69" t="s">
        <v>343</v>
      </c>
      <c r="Y281" s="70" t="s">
        <v>413</v>
      </c>
      <c r="Z281" s="79" t="s">
        <v>413</v>
      </c>
      <c r="AA281" s="72" t="s">
        <v>413</v>
      </c>
      <c r="AB281" s="73"/>
      <c r="AC281" s="44"/>
      <c r="AD281" s="74"/>
    </row>
    <row r="282" spans="23:30" x14ac:dyDescent="0.35">
      <c r="W282" s="75" t="s">
        <v>1147</v>
      </c>
      <c r="X282" s="62" t="s">
        <v>28</v>
      </c>
      <c r="Y282" s="63" t="s">
        <v>1476</v>
      </c>
      <c r="Z282" s="82" t="s">
        <v>1465</v>
      </c>
      <c r="AA282" s="65" t="s">
        <v>437</v>
      </c>
      <c r="AB282" s="66">
        <v>26</v>
      </c>
      <c r="AC282" s="45">
        <v>1</v>
      </c>
      <c r="AD282" s="67">
        <v>2704</v>
      </c>
    </row>
    <row r="283" spans="23:30" x14ac:dyDescent="0.35">
      <c r="W283" s="76" t="s">
        <v>1147</v>
      </c>
      <c r="X283" s="69" t="s">
        <v>27</v>
      </c>
      <c r="Y283" s="70" t="s">
        <v>1476</v>
      </c>
      <c r="Z283" s="79" t="s">
        <v>1465</v>
      </c>
      <c r="AA283" s="72" t="s">
        <v>414</v>
      </c>
      <c r="AB283" s="73">
        <v>23</v>
      </c>
      <c r="AC283" s="44">
        <v>1</v>
      </c>
      <c r="AD283" s="74">
        <v>2704</v>
      </c>
    </row>
    <row r="284" spans="23:30" x14ac:dyDescent="0.35">
      <c r="W284" s="75" t="s">
        <v>1147</v>
      </c>
      <c r="X284" s="62" t="s">
        <v>26</v>
      </c>
      <c r="Y284" s="63" t="s">
        <v>413</v>
      </c>
      <c r="Z284" s="82" t="s">
        <v>413</v>
      </c>
      <c r="AA284" s="65" t="s">
        <v>413</v>
      </c>
      <c r="AB284" s="66"/>
      <c r="AC284" s="45">
        <v>1</v>
      </c>
      <c r="AD284" s="67">
        <v>2704</v>
      </c>
    </row>
    <row r="285" spans="23:30" x14ac:dyDescent="0.35">
      <c r="W285" s="76" t="s">
        <v>1147</v>
      </c>
      <c r="X285" s="69" t="s">
        <v>382</v>
      </c>
      <c r="Y285" s="70" t="s">
        <v>413</v>
      </c>
      <c r="Z285" s="79" t="s">
        <v>413</v>
      </c>
      <c r="AA285" s="72" t="s">
        <v>413</v>
      </c>
      <c r="AB285" s="73"/>
      <c r="AC285" s="44">
        <v>1</v>
      </c>
      <c r="AD285" s="74">
        <v>2704</v>
      </c>
    </row>
    <row r="286" spans="23:30" x14ac:dyDescent="0.35">
      <c r="W286" s="75" t="s">
        <v>1148</v>
      </c>
      <c r="X286" s="62" t="s">
        <v>31</v>
      </c>
      <c r="Y286" s="63" t="s">
        <v>1477</v>
      </c>
      <c r="Z286" s="82" t="s">
        <v>1629</v>
      </c>
      <c r="AA286" s="65" t="s">
        <v>1428</v>
      </c>
      <c r="AB286" s="66">
        <v>4</v>
      </c>
      <c r="AC286" s="45">
        <v>1</v>
      </c>
      <c r="AD286" s="67">
        <v>2693</v>
      </c>
    </row>
    <row r="287" spans="23:30" x14ac:dyDescent="0.35">
      <c r="W287" s="76" t="s">
        <v>1148</v>
      </c>
      <c r="X287" s="69" t="s">
        <v>30</v>
      </c>
      <c r="Y287" s="70" t="s">
        <v>1473</v>
      </c>
      <c r="Z287" s="79" t="s">
        <v>1635</v>
      </c>
      <c r="AA287" s="72" t="s">
        <v>1433</v>
      </c>
      <c r="AB287" s="73">
        <v>11</v>
      </c>
      <c r="AC287" s="44">
        <v>1</v>
      </c>
      <c r="AD287" s="74">
        <v>2693</v>
      </c>
    </row>
    <row r="288" spans="23:30" x14ac:dyDescent="0.35">
      <c r="W288" s="75" t="s">
        <v>1148</v>
      </c>
      <c r="X288" s="62" t="s">
        <v>29</v>
      </c>
      <c r="Y288" s="63" t="s">
        <v>1473</v>
      </c>
      <c r="Z288" s="82" t="s">
        <v>1463</v>
      </c>
      <c r="AA288" s="65" t="s">
        <v>1434</v>
      </c>
      <c r="AB288" s="66">
        <v>25</v>
      </c>
      <c r="AC288" s="45">
        <v>1</v>
      </c>
      <c r="AD288" s="67">
        <v>2693</v>
      </c>
    </row>
    <row r="289" spans="23:30" x14ac:dyDescent="0.35">
      <c r="W289" s="76" t="s">
        <v>1148</v>
      </c>
      <c r="X289" s="69" t="s">
        <v>379</v>
      </c>
      <c r="Y289" s="70" t="s">
        <v>1476</v>
      </c>
      <c r="Z289" s="79" t="s">
        <v>1465</v>
      </c>
      <c r="AA289" s="72" t="s">
        <v>437</v>
      </c>
      <c r="AB289" s="73">
        <v>6</v>
      </c>
      <c r="AC289" s="44">
        <v>1</v>
      </c>
      <c r="AD289" s="74">
        <v>2693</v>
      </c>
    </row>
    <row r="290" spans="23:30" x14ac:dyDescent="0.35">
      <c r="W290" s="75" t="s">
        <v>1149</v>
      </c>
      <c r="X290" s="62" t="s">
        <v>34</v>
      </c>
      <c r="Y290" s="63" t="s">
        <v>826</v>
      </c>
      <c r="Z290" s="82" t="s">
        <v>1156</v>
      </c>
      <c r="AA290" s="65" t="s">
        <v>468</v>
      </c>
      <c r="AB290" s="66">
        <v>21</v>
      </c>
      <c r="AC290" s="45">
        <v>1</v>
      </c>
      <c r="AD290" s="67">
        <v>2673</v>
      </c>
    </row>
    <row r="291" spans="23:30" x14ac:dyDescent="0.35">
      <c r="W291" s="76" t="s">
        <v>1149</v>
      </c>
      <c r="X291" s="69" t="s">
        <v>33</v>
      </c>
      <c r="Y291" s="70" t="s">
        <v>826</v>
      </c>
      <c r="Z291" s="79" t="s">
        <v>1156</v>
      </c>
      <c r="AA291" s="72" t="s">
        <v>470</v>
      </c>
      <c r="AB291" s="73">
        <v>25</v>
      </c>
      <c r="AC291" s="44">
        <v>1</v>
      </c>
      <c r="AD291" s="74">
        <v>2673</v>
      </c>
    </row>
    <row r="292" spans="23:30" x14ac:dyDescent="0.35">
      <c r="W292" s="75" t="s">
        <v>1149</v>
      </c>
      <c r="X292" s="62" t="s">
        <v>32</v>
      </c>
      <c r="Y292" s="63" t="s">
        <v>413</v>
      </c>
      <c r="Z292" s="82" t="s">
        <v>413</v>
      </c>
      <c r="AA292" s="65" t="s">
        <v>413</v>
      </c>
      <c r="AB292" s="66"/>
      <c r="AC292" s="45">
        <v>1</v>
      </c>
      <c r="AD292" s="67">
        <v>2673</v>
      </c>
    </row>
    <row r="293" spans="23:30" x14ac:dyDescent="0.35">
      <c r="W293" s="76" t="s">
        <v>1149</v>
      </c>
      <c r="X293" s="69" t="s">
        <v>376</v>
      </c>
      <c r="Y293" s="70" t="s">
        <v>413</v>
      </c>
      <c r="Z293" s="79" t="s">
        <v>413</v>
      </c>
      <c r="AA293" s="72" t="s">
        <v>413</v>
      </c>
      <c r="AB293" s="73"/>
      <c r="AC293" s="44">
        <v>1</v>
      </c>
      <c r="AD293" s="74">
        <v>2673</v>
      </c>
    </row>
    <row r="294" spans="23:30" x14ac:dyDescent="0.35">
      <c r="W294" s="75" t="s">
        <v>1151</v>
      </c>
      <c r="X294" s="62" t="s">
        <v>37</v>
      </c>
      <c r="Y294" s="63" t="s">
        <v>1472</v>
      </c>
      <c r="Z294" s="82" t="s">
        <v>1464</v>
      </c>
      <c r="AA294" s="65" t="s">
        <v>1435</v>
      </c>
      <c r="AB294" s="66">
        <v>26</v>
      </c>
      <c r="AC294" s="45">
        <v>1</v>
      </c>
      <c r="AD294" s="67">
        <v>2671</v>
      </c>
    </row>
    <row r="295" spans="23:30" x14ac:dyDescent="0.35">
      <c r="W295" s="76" t="s">
        <v>1151</v>
      </c>
      <c r="X295" s="69" t="s">
        <v>36</v>
      </c>
      <c r="Y295" s="70" t="s">
        <v>1472</v>
      </c>
      <c r="Z295" s="79" t="s">
        <v>1464</v>
      </c>
      <c r="AA295" s="72" t="s">
        <v>1436</v>
      </c>
      <c r="AB295" s="73">
        <v>23</v>
      </c>
      <c r="AC295" s="44">
        <v>1</v>
      </c>
      <c r="AD295" s="74">
        <v>2671</v>
      </c>
    </row>
    <row r="296" spans="23:30" x14ac:dyDescent="0.35">
      <c r="W296" s="75" t="s">
        <v>1151</v>
      </c>
      <c r="X296" s="62" t="s">
        <v>35</v>
      </c>
      <c r="Y296" s="63" t="s">
        <v>413</v>
      </c>
      <c r="Z296" s="82" t="s">
        <v>413</v>
      </c>
      <c r="AA296" s="65" t="s">
        <v>413</v>
      </c>
      <c r="AB296" s="66"/>
      <c r="AC296" s="45">
        <v>1</v>
      </c>
      <c r="AD296" s="67">
        <v>2671</v>
      </c>
    </row>
    <row r="297" spans="23:30" x14ac:dyDescent="0.35">
      <c r="W297" s="76" t="s">
        <v>1151</v>
      </c>
      <c r="X297" s="69" t="s">
        <v>373</v>
      </c>
      <c r="Y297" s="70" t="s">
        <v>413</v>
      </c>
      <c r="Z297" s="79" t="s">
        <v>413</v>
      </c>
      <c r="AA297" s="72" t="s">
        <v>413</v>
      </c>
      <c r="AB297" s="73"/>
      <c r="AC297" s="44">
        <v>1</v>
      </c>
      <c r="AD297" s="74">
        <v>2671</v>
      </c>
    </row>
    <row r="298" spans="23:30" x14ac:dyDescent="0.35">
      <c r="W298" s="75" t="s">
        <v>1152</v>
      </c>
      <c r="X298" s="62" t="s">
        <v>40</v>
      </c>
      <c r="Y298" s="63" t="s">
        <v>1472</v>
      </c>
      <c r="Z298" s="82" t="s">
        <v>1459</v>
      </c>
      <c r="AA298" s="65" t="s">
        <v>1437</v>
      </c>
      <c r="AB298" s="66">
        <v>6</v>
      </c>
      <c r="AC298" s="45">
        <v>1</v>
      </c>
      <c r="AD298" s="67">
        <v>2679</v>
      </c>
    </row>
    <row r="299" spans="23:30" x14ac:dyDescent="0.35">
      <c r="W299" s="76" t="s">
        <v>1152</v>
      </c>
      <c r="X299" s="69" t="s">
        <v>39</v>
      </c>
      <c r="Y299" s="70" t="s">
        <v>1472</v>
      </c>
      <c r="Z299" s="79" t="s">
        <v>1464</v>
      </c>
      <c r="AA299" s="72" t="s">
        <v>1438</v>
      </c>
      <c r="AB299" s="73">
        <v>28</v>
      </c>
      <c r="AC299" s="44">
        <v>1</v>
      </c>
      <c r="AD299" s="74">
        <v>2679</v>
      </c>
    </row>
    <row r="300" spans="23:30" x14ac:dyDescent="0.35">
      <c r="W300" s="75" t="s">
        <v>1152</v>
      </c>
      <c r="X300" s="62" t="s">
        <v>38</v>
      </c>
      <c r="Y300" s="63" t="s">
        <v>1472</v>
      </c>
      <c r="Z300" s="82" t="s">
        <v>1464</v>
      </c>
      <c r="AA300" s="65" t="s">
        <v>1439</v>
      </c>
      <c r="AB300" s="66">
        <v>15</v>
      </c>
      <c r="AC300" s="45">
        <v>1</v>
      </c>
      <c r="AD300" s="67">
        <v>2679</v>
      </c>
    </row>
    <row r="301" spans="23:30" x14ac:dyDescent="0.35">
      <c r="W301" s="76" t="s">
        <v>1152</v>
      </c>
      <c r="X301" s="69" t="s">
        <v>370</v>
      </c>
      <c r="Y301" s="70" t="s">
        <v>413</v>
      </c>
      <c r="Z301" s="79" t="s">
        <v>413</v>
      </c>
      <c r="AA301" s="72" t="s">
        <v>413</v>
      </c>
      <c r="AB301" s="73"/>
      <c r="AC301" s="44">
        <v>1</v>
      </c>
      <c r="AD301" s="74">
        <v>2679</v>
      </c>
    </row>
    <row r="302" spans="23:30" x14ac:dyDescent="0.35">
      <c r="W302" s="75" t="s">
        <v>1154</v>
      </c>
      <c r="X302" s="62" t="s">
        <v>43</v>
      </c>
      <c r="Y302" s="63" t="s">
        <v>1478</v>
      </c>
      <c r="Z302" s="82" t="s">
        <v>1633</v>
      </c>
      <c r="AA302" s="65" t="s">
        <v>1440</v>
      </c>
      <c r="AB302" s="66">
        <v>41</v>
      </c>
      <c r="AC302" s="45">
        <v>1</v>
      </c>
      <c r="AD302" s="67">
        <v>2650</v>
      </c>
    </row>
    <row r="303" spans="23:30" x14ac:dyDescent="0.35">
      <c r="W303" s="76" t="s">
        <v>1154</v>
      </c>
      <c r="X303" s="69" t="s">
        <v>42</v>
      </c>
      <c r="Y303" s="70" t="s">
        <v>1478</v>
      </c>
      <c r="Z303" s="79" t="s">
        <v>1633</v>
      </c>
      <c r="AA303" s="72" t="s">
        <v>1441</v>
      </c>
      <c r="AB303" s="73">
        <v>7</v>
      </c>
      <c r="AC303" s="44">
        <v>1</v>
      </c>
      <c r="AD303" s="74">
        <v>2650</v>
      </c>
    </row>
    <row r="304" spans="23:30" x14ac:dyDescent="0.35">
      <c r="W304" s="75" t="s">
        <v>1154</v>
      </c>
      <c r="X304" s="62" t="s">
        <v>41</v>
      </c>
      <c r="Y304" s="63" t="s">
        <v>413</v>
      </c>
      <c r="Z304" s="82" t="s">
        <v>413</v>
      </c>
      <c r="AA304" s="65" t="s">
        <v>413</v>
      </c>
      <c r="AB304" s="66"/>
      <c r="AC304" s="45">
        <v>1</v>
      </c>
      <c r="AD304" s="67">
        <v>2650</v>
      </c>
    </row>
    <row r="305" spans="23:30" x14ac:dyDescent="0.35">
      <c r="W305" s="76" t="s">
        <v>1154</v>
      </c>
      <c r="X305" s="69" t="s">
        <v>367</v>
      </c>
      <c r="Y305" s="70" t="s">
        <v>413</v>
      </c>
      <c r="Z305" s="79" t="s">
        <v>413</v>
      </c>
      <c r="AA305" s="72" t="s">
        <v>413</v>
      </c>
      <c r="AB305" s="73"/>
      <c r="AC305" s="44">
        <v>1</v>
      </c>
      <c r="AD305" s="74">
        <v>2650</v>
      </c>
    </row>
    <row r="306" spans="23:30" x14ac:dyDescent="0.35">
      <c r="W306" s="75" t="s">
        <v>1155</v>
      </c>
      <c r="X306" s="62" t="s">
        <v>46</v>
      </c>
      <c r="Y306" s="63" t="s">
        <v>914</v>
      </c>
      <c r="Z306" s="82" t="s">
        <v>1153</v>
      </c>
      <c r="AA306" s="65" t="s">
        <v>905</v>
      </c>
      <c r="AB306" s="66">
        <v>8</v>
      </c>
      <c r="AC306" s="45">
        <v>1</v>
      </c>
      <c r="AD306" s="67">
        <v>2678</v>
      </c>
    </row>
    <row r="307" spans="23:30" x14ac:dyDescent="0.35">
      <c r="W307" s="76" t="s">
        <v>1155</v>
      </c>
      <c r="X307" s="69" t="s">
        <v>45</v>
      </c>
      <c r="Y307" s="70" t="s">
        <v>914</v>
      </c>
      <c r="Z307" s="79" t="s">
        <v>1153</v>
      </c>
      <c r="AA307" s="72" t="s">
        <v>904</v>
      </c>
      <c r="AB307" s="73">
        <v>18</v>
      </c>
      <c r="AC307" s="44">
        <v>1</v>
      </c>
      <c r="AD307" s="74">
        <v>2678</v>
      </c>
    </row>
    <row r="308" spans="23:30" x14ac:dyDescent="0.35">
      <c r="W308" s="75" t="s">
        <v>1155</v>
      </c>
      <c r="X308" s="62" t="s">
        <v>44</v>
      </c>
      <c r="Y308" s="63" t="s">
        <v>914</v>
      </c>
      <c r="Z308" s="82" t="s">
        <v>1052</v>
      </c>
      <c r="AA308" s="65" t="s">
        <v>843</v>
      </c>
      <c r="AB308" s="66">
        <v>23</v>
      </c>
      <c r="AC308" s="45">
        <v>1</v>
      </c>
      <c r="AD308" s="67">
        <v>2678</v>
      </c>
    </row>
    <row r="309" spans="23:30" x14ac:dyDescent="0.35">
      <c r="W309" s="76" t="s">
        <v>1155</v>
      </c>
      <c r="X309" s="69" t="s">
        <v>364</v>
      </c>
      <c r="Y309" s="70" t="s">
        <v>413</v>
      </c>
      <c r="Z309" s="79" t="s">
        <v>413</v>
      </c>
      <c r="AA309" s="72" t="s">
        <v>413</v>
      </c>
      <c r="AB309" s="73"/>
      <c r="AC309" s="44">
        <v>1</v>
      </c>
      <c r="AD309" s="74">
        <v>2678</v>
      </c>
    </row>
    <row r="310" spans="23:30" x14ac:dyDescent="0.35">
      <c r="W310" s="75" t="s">
        <v>1157</v>
      </c>
      <c r="X310" s="62" t="s">
        <v>49</v>
      </c>
      <c r="Y310" s="63" t="s">
        <v>1478</v>
      </c>
      <c r="Z310" s="82" t="s">
        <v>1632</v>
      </c>
      <c r="AA310" s="65" t="s">
        <v>1442</v>
      </c>
      <c r="AB310" s="66">
        <v>11</v>
      </c>
      <c r="AC310" s="45">
        <v>1</v>
      </c>
      <c r="AD310" s="67">
        <v>2678</v>
      </c>
    </row>
    <row r="311" spans="23:30" x14ac:dyDescent="0.35">
      <c r="W311" s="76" t="s">
        <v>1157</v>
      </c>
      <c r="X311" s="69" t="s">
        <v>48</v>
      </c>
      <c r="Y311" s="70" t="s">
        <v>819</v>
      </c>
      <c r="Z311" s="79" t="s">
        <v>1122</v>
      </c>
      <c r="AA311" s="72" t="s">
        <v>426</v>
      </c>
      <c r="AB311" s="73">
        <v>37</v>
      </c>
      <c r="AC311" s="44">
        <v>1</v>
      </c>
      <c r="AD311" s="74">
        <v>2678</v>
      </c>
    </row>
    <row r="312" spans="23:30" x14ac:dyDescent="0.35">
      <c r="W312" s="75" t="s">
        <v>1157</v>
      </c>
      <c r="X312" s="62" t="s">
        <v>47</v>
      </c>
      <c r="Y312" s="63" t="s">
        <v>413</v>
      </c>
      <c r="Z312" s="82" t="s">
        <v>413</v>
      </c>
      <c r="AA312" s="65" t="s">
        <v>413</v>
      </c>
      <c r="AB312" s="66"/>
      <c r="AC312" s="45">
        <v>1</v>
      </c>
      <c r="AD312" s="67">
        <v>2678</v>
      </c>
    </row>
    <row r="313" spans="23:30" x14ac:dyDescent="0.35">
      <c r="W313" s="76" t="s">
        <v>1157</v>
      </c>
      <c r="X313" s="69" t="s">
        <v>403</v>
      </c>
      <c r="Y313" s="70" t="s">
        <v>413</v>
      </c>
      <c r="Z313" s="79" t="s">
        <v>413</v>
      </c>
      <c r="AA313" s="72" t="s">
        <v>413</v>
      </c>
      <c r="AB313" s="73"/>
      <c r="AC313" s="44">
        <v>1</v>
      </c>
      <c r="AD313" s="74">
        <v>2678</v>
      </c>
    </row>
    <row r="314" spans="23:30" x14ac:dyDescent="0.35">
      <c r="W314" s="75" t="s">
        <v>1159</v>
      </c>
      <c r="X314" s="62" t="s">
        <v>52</v>
      </c>
      <c r="Y314" s="63" t="s">
        <v>914</v>
      </c>
      <c r="Z314" s="82" t="s">
        <v>1052</v>
      </c>
      <c r="AA314" s="65" t="s">
        <v>841</v>
      </c>
      <c r="AB314" s="66">
        <v>37</v>
      </c>
      <c r="AC314" s="45">
        <v>1</v>
      </c>
      <c r="AD314" s="67">
        <v>2679</v>
      </c>
    </row>
    <row r="315" spans="23:30" x14ac:dyDescent="0.35">
      <c r="W315" s="76" t="s">
        <v>1159</v>
      </c>
      <c r="X315" s="69" t="s">
        <v>51</v>
      </c>
      <c r="Y315" s="70" t="s">
        <v>1478</v>
      </c>
      <c r="Z315" s="79" t="s">
        <v>1630</v>
      </c>
      <c r="AA315" s="72" t="s">
        <v>1430</v>
      </c>
      <c r="AB315" s="73">
        <v>12</v>
      </c>
      <c r="AC315" s="44">
        <v>1</v>
      </c>
      <c r="AD315" s="74">
        <v>2679</v>
      </c>
    </row>
    <row r="316" spans="23:30" x14ac:dyDescent="0.35">
      <c r="W316" s="75" t="s">
        <v>1159</v>
      </c>
      <c r="X316" s="62" t="s">
        <v>50</v>
      </c>
      <c r="Y316" s="63" t="s">
        <v>413</v>
      </c>
      <c r="Z316" s="82" t="s">
        <v>413</v>
      </c>
      <c r="AA316" s="65" t="s">
        <v>413</v>
      </c>
      <c r="AB316" s="66"/>
      <c r="AC316" s="45">
        <v>1</v>
      </c>
      <c r="AD316" s="67">
        <v>2679</v>
      </c>
    </row>
    <row r="317" spans="23:30" x14ac:dyDescent="0.35">
      <c r="W317" s="76" t="s">
        <v>1159</v>
      </c>
      <c r="X317" s="69" t="s">
        <v>400</v>
      </c>
      <c r="Y317" s="70" t="s">
        <v>413</v>
      </c>
      <c r="Z317" s="79" t="s">
        <v>413</v>
      </c>
      <c r="AA317" s="72" t="s">
        <v>413</v>
      </c>
      <c r="AB317" s="73"/>
      <c r="AC317" s="44">
        <v>1</v>
      </c>
      <c r="AD317" s="74">
        <v>2679</v>
      </c>
    </row>
    <row r="318" spans="23:30" x14ac:dyDescent="0.35">
      <c r="W318" s="75" t="s">
        <v>1160</v>
      </c>
      <c r="X318" s="62" t="s">
        <v>55</v>
      </c>
      <c r="Y318" s="63" t="s">
        <v>1474</v>
      </c>
      <c r="Z318" s="82" t="s">
        <v>1461</v>
      </c>
      <c r="AA318" s="65" t="s">
        <v>424</v>
      </c>
      <c r="AB318" s="66">
        <v>21</v>
      </c>
      <c r="AC318" s="45">
        <v>1</v>
      </c>
      <c r="AD318" s="67">
        <v>2650</v>
      </c>
    </row>
    <row r="319" spans="23:30" x14ac:dyDescent="0.35">
      <c r="W319" s="76" t="s">
        <v>1160</v>
      </c>
      <c r="X319" s="69" t="s">
        <v>54</v>
      </c>
      <c r="Y319" s="70" t="s">
        <v>1474</v>
      </c>
      <c r="Z319" s="79" t="s">
        <v>1461</v>
      </c>
      <c r="AA319" s="72" t="s">
        <v>480</v>
      </c>
      <c r="AB319" s="73">
        <v>25</v>
      </c>
      <c r="AC319" s="44">
        <v>1</v>
      </c>
      <c r="AD319" s="74">
        <v>2650</v>
      </c>
    </row>
    <row r="320" spans="23:30" x14ac:dyDescent="0.35">
      <c r="W320" s="75" t="s">
        <v>1160</v>
      </c>
      <c r="X320" s="62" t="s">
        <v>53</v>
      </c>
      <c r="Y320" s="63" t="s">
        <v>413</v>
      </c>
      <c r="Z320" s="82" t="s">
        <v>413</v>
      </c>
      <c r="AA320" s="65" t="s">
        <v>413</v>
      </c>
      <c r="AB320" s="66"/>
      <c r="AC320" s="45">
        <v>1</v>
      </c>
      <c r="AD320" s="67">
        <v>2650</v>
      </c>
    </row>
    <row r="321" spans="23:30" x14ac:dyDescent="0.35">
      <c r="W321" s="76" t="s">
        <v>1160</v>
      </c>
      <c r="X321" s="69" t="s">
        <v>397</v>
      </c>
      <c r="Y321" s="70" t="s">
        <v>413</v>
      </c>
      <c r="Z321" s="79" t="s">
        <v>413</v>
      </c>
      <c r="AA321" s="72" t="s">
        <v>413</v>
      </c>
      <c r="AB321" s="73"/>
      <c r="AC321" s="44">
        <v>1</v>
      </c>
      <c r="AD321" s="74">
        <v>2650</v>
      </c>
    </row>
    <row r="322" spans="23:30" x14ac:dyDescent="0.35">
      <c r="W322" s="75" t="s">
        <v>1161</v>
      </c>
      <c r="X322" s="62" t="s">
        <v>58</v>
      </c>
      <c r="Y322" s="63" t="s">
        <v>1474</v>
      </c>
      <c r="Z322" s="82" t="s">
        <v>1455</v>
      </c>
      <c r="AA322" s="65" t="s">
        <v>527</v>
      </c>
      <c r="AB322" s="66">
        <v>28</v>
      </c>
      <c r="AC322" s="45">
        <v>1</v>
      </c>
      <c r="AD322" s="67">
        <v>2698</v>
      </c>
    </row>
    <row r="323" spans="23:30" x14ac:dyDescent="0.35">
      <c r="W323" s="76" t="s">
        <v>1161</v>
      </c>
      <c r="X323" s="69" t="s">
        <v>57</v>
      </c>
      <c r="Y323" s="70" t="s">
        <v>1474</v>
      </c>
      <c r="Z323" s="79" t="s">
        <v>1461</v>
      </c>
      <c r="AA323" s="72" t="s">
        <v>424</v>
      </c>
      <c r="AB323" s="73">
        <v>21</v>
      </c>
      <c r="AC323" s="44">
        <v>1</v>
      </c>
      <c r="AD323" s="74">
        <v>2698</v>
      </c>
    </row>
    <row r="324" spans="23:30" x14ac:dyDescent="0.35">
      <c r="W324" s="75" t="s">
        <v>1161</v>
      </c>
      <c r="X324" s="62" t="s">
        <v>56</v>
      </c>
      <c r="Y324" s="63" t="s">
        <v>413</v>
      </c>
      <c r="Z324" s="82" t="s">
        <v>413</v>
      </c>
      <c r="AA324" s="65" t="s">
        <v>413</v>
      </c>
      <c r="AB324" s="66"/>
      <c r="AC324" s="45">
        <v>1</v>
      </c>
      <c r="AD324" s="67">
        <v>2698</v>
      </c>
    </row>
    <row r="325" spans="23:30" x14ac:dyDescent="0.35">
      <c r="W325" s="76" t="s">
        <v>1161</v>
      </c>
      <c r="X325" s="69" t="s">
        <v>394</v>
      </c>
      <c r="Y325" s="70" t="s">
        <v>413</v>
      </c>
      <c r="Z325" s="79" t="s">
        <v>413</v>
      </c>
      <c r="AA325" s="72" t="s">
        <v>413</v>
      </c>
      <c r="AB325" s="73"/>
      <c r="AC325" s="44">
        <v>1</v>
      </c>
      <c r="AD325" s="74">
        <v>2698</v>
      </c>
    </row>
    <row r="326" spans="23:30" x14ac:dyDescent="0.35">
      <c r="W326" s="75" t="s">
        <v>1162</v>
      </c>
      <c r="X326" s="62" t="s">
        <v>61</v>
      </c>
      <c r="Y326" s="63" t="s">
        <v>1475</v>
      </c>
      <c r="Z326" s="82" t="s">
        <v>1634</v>
      </c>
      <c r="AA326" s="65" t="s">
        <v>516</v>
      </c>
      <c r="AB326" s="66">
        <v>49</v>
      </c>
      <c r="AC326" s="45">
        <v>1</v>
      </c>
      <c r="AD326" s="67">
        <v>2699</v>
      </c>
    </row>
    <row r="327" spans="23:30" x14ac:dyDescent="0.35">
      <c r="W327" s="76" t="s">
        <v>1162</v>
      </c>
      <c r="X327" s="69" t="s">
        <v>60</v>
      </c>
      <c r="Y327" s="70" t="s">
        <v>413</v>
      </c>
      <c r="Z327" s="79" t="s">
        <v>413</v>
      </c>
      <c r="AA327" s="72" t="s">
        <v>413</v>
      </c>
      <c r="AB327" s="73"/>
      <c r="AC327" s="44">
        <v>1</v>
      </c>
      <c r="AD327" s="74">
        <v>2699</v>
      </c>
    </row>
    <row r="328" spans="23:30" x14ac:dyDescent="0.35">
      <c r="W328" s="75" t="s">
        <v>1162</v>
      </c>
      <c r="X328" s="62" t="s">
        <v>59</v>
      </c>
      <c r="Y328" s="63" t="s">
        <v>413</v>
      </c>
      <c r="Z328" s="82" t="s">
        <v>413</v>
      </c>
      <c r="AA328" s="65" t="s">
        <v>413</v>
      </c>
      <c r="AB328" s="66"/>
      <c r="AC328" s="45">
        <v>1</v>
      </c>
      <c r="AD328" s="67">
        <v>2699</v>
      </c>
    </row>
    <row r="329" spans="23:30" x14ac:dyDescent="0.35">
      <c r="W329" s="76" t="s">
        <v>1162</v>
      </c>
      <c r="X329" s="69" t="s">
        <v>391</v>
      </c>
      <c r="Y329" s="70" t="s">
        <v>413</v>
      </c>
      <c r="Z329" s="79" t="s">
        <v>413</v>
      </c>
      <c r="AA329" s="72" t="s">
        <v>413</v>
      </c>
      <c r="AB329" s="73"/>
      <c r="AC329" s="44">
        <v>1</v>
      </c>
      <c r="AD329" s="74">
        <v>2699</v>
      </c>
    </row>
    <row r="330" spans="23:30" x14ac:dyDescent="0.35">
      <c r="W330" s="75" t="s">
        <v>1163</v>
      </c>
      <c r="X330" s="62" t="s">
        <v>64</v>
      </c>
      <c r="Y330" s="63" t="s">
        <v>1475</v>
      </c>
      <c r="Z330" s="82" t="s">
        <v>1634</v>
      </c>
      <c r="AA330" s="65" t="s">
        <v>440</v>
      </c>
      <c r="AB330" s="66">
        <v>18</v>
      </c>
      <c r="AC330" s="45">
        <v>1</v>
      </c>
      <c r="AD330" s="67">
        <v>2686</v>
      </c>
    </row>
    <row r="331" spans="23:30" x14ac:dyDescent="0.35">
      <c r="W331" s="76" t="s">
        <v>1163</v>
      </c>
      <c r="X331" s="69" t="s">
        <v>63</v>
      </c>
      <c r="Y331" s="70" t="s">
        <v>1475</v>
      </c>
      <c r="Z331" s="79" t="s">
        <v>1634</v>
      </c>
      <c r="AA331" s="72" t="s">
        <v>441</v>
      </c>
      <c r="AB331" s="73">
        <v>27</v>
      </c>
      <c r="AC331" s="44">
        <v>1</v>
      </c>
      <c r="AD331" s="74">
        <v>2686</v>
      </c>
    </row>
    <row r="332" spans="23:30" x14ac:dyDescent="0.35">
      <c r="W332" s="75" t="s">
        <v>1163</v>
      </c>
      <c r="X332" s="62" t="s">
        <v>62</v>
      </c>
      <c r="Y332" s="63" t="s">
        <v>1475</v>
      </c>
      <c r="Z332" s="82" t="s">
        <v>1634</v>
      </c>
      <c r="AA332" s="65" t="s">
        <v>516</v>
      </c>
      <c r="AB332" s="66">
        <v>4</v>
      </c>
      <c r="AC332" s="45">
        <v>1</v>
      </c>
      <c r="AD332" s="67">
        <v>2686</v>
      </c>
    </row>
    <row r="333" spans="23:30" x14ac:dyDescent="0.35">
      <c r="W333" s="76" t="s">
        <v>1163</v>
      </c>
      <c r="X333" s="69" t="s">
        <v>388</v>
      </c>
      <c r="Y333" s="70" t="s">
        <v>413</v>
      </c>
      <c r="Z333" s="79" t="s">
        <v>413</v>
      </c>
      <c r="AA333" s="72" t="s">
        <v>413</v>
      </c>
      <c r="AB333" s="73"/>
      <c r="AC333" s="44">
        <v>1</v>
      </c>
      <c r="AD333" s="74">
        <v>2686</v>
      </c>
    </row>
    <row r="334" spans="23:30" x14ac:dyDescent="0.35">
      <c r="W334" s="75" t="s">
        <v>1164</v>
      </c>
      <c r="X334" s="62" t="s">
        <v>67</v>
      </c>
      <c r="Y334" s="63" t="s">
        <v>1475</v>
      </c>
      <c r="Z334" s="82" t="s">
        <v>1456</v>
      </c>
      <c r="AA334" s="65" t="s">
        <v>515</v>
      </c>
      <c r="AB334" s="66">
        <v>8</v>
      </c>
      <c r="AC334" s="45">
        <v>1</v>
      </c>
      <c r="AD334" s="67">
        <v>2627</v>
      </c>
    </row>
    <row r="335" spans="23:30" x14ac:dyDescent="0.35">
      <c r="W335" s="76" t="s">
        <v>1164</v>
      </c>
      <c r="X335" s="69" t="s">
        <v>66</v>
      </c>
      <c r="Y335" s="70" t="s">
        <v>1475</v>
      </c>
      <c r="Z335" s="79" t="s">
        <v>1634</v>
      </c>
      <c r="AA335" s="72" t="s">
        <v>449</v>
      </c>
      <c r="AB335" s="73">
        <v>41</v>
      </c>
      <c r="AC335" s="44">
        <v>1</v>
      </c>
      <c r="AD335" s="74">
        <v>2627</v>
      </c>
    </row>
    <row r="336" spans="23:30" x14ac:dyDescent="0.35">
      <c r="W336" s="75" t="s">
        <v>1164</v>
      </c>
      <c r="X336" s="62" t="s">
        <v>65</v>
      </c>
      <c r="Y336" s="63" t="s">
        <v>413</v>
      </c>
      <c r="Z336" s="82" t="s">
        <v>413</v>
      </c>
      <c r="AA336" s="65" t="s">
        <v>413</v>
      </c>
      <c r="AB336" s="66"/>
      <c r="AC336" s="45">
        <v>1</v>
      </c>
      <c r="AD336" s="67">
        <v>2627</v>
      </c>
    </row>
    <row r="337" spans="23:30" x14ac:dyDescent="0.35">
      <c r="W337" s="76" t="s">
        <v>1164</v>
      </c>
      <c r="X337" s="69" t="s">
        <v>385</v>
      </c>
      <c r="Y337" s="70" t="s">
        <v>413</v>
      </c>
      <c r="Z337" s="79" t="s">
        <v>413</v>
      </c>
      <c r="AA337" s="72" t="s">
        <v>413</v>
      </c>
      <c r="AB337" s="73"/>
      <c r="AC337" s="44">
        <v>1</v>
      </c>
      <c r="AD337" s="74">
        <v>2627</v>
      </c>
    </row>
    <row r="338" spans="23:30" x14ac:dyDescent="0.35">
      <c r="Z338" t="s">
        <v>1636</v>
      </c>
    </row>
    <row r="339" spans="23:30" x14ac:dyDescent="0.35">
      <c r="Z339" s="87"/>
      <c r="AB339" s="18"/>
    </row>
    <row r="340" spans="23:30" x14ac:dyDescent="0.35">
      <c r="W340" t="s">
        <v>1467</v>
      </c>
      <c r="X340" t="s">
        <v>194</v>
      </c>
      <c r="Y340" t="s">
        <v>818</v>
      </c>
      <c r="Z340" s="87" t="s">
        <v>197</v>
      </c>
      <c r="AA340" t="s">
        <v>195</v>
      </c>
      <c r="AB340" s="18" t="s">
        <v>1466</v>
      </c>
    </row>
    <row r="341" spans="23:30" x14ac:dyDescent="0.35">
      <c r="W341" t="str">
        <f>LEFT(Table611[[#This Row],[Location]],4)</f>
        <v>EZCL</v>
      </c>
      <c r="X341" t="s">
        <v>1468</v>
      </c>
      <c r="Y341" t="str">
        <f>LEFT(Table611[[#This Row],[Pheno]],4)</f>
        <v>BBGM</v>
      </c>
      <c r="Z341" s="87" t="str">
        <f>LEFT(Table611[[#This Row],[Barcode]],7)</f>
        <v>BBGM009</v>
      </c>
      <c r="AA341" t="s">
        <v>856</v>
      </c>
      <c r="AB341" s="18">
        <v>42</v>
      </c>
    </row>
    <row r="342" spans="23:30" x14ac:dyDescent="0.35">
      <c r="W342" t="str">
        <f>LEFT(Table611[[#This Row],[Location]],4)</f>
        <v>EZCL</v>
      </c>
      <c r="X342" t="s">
        <v>1468</v>
      </c>
      <c r="Y342" t="str">
        <f>LEFT(Table611[[#This Row],[Pheno]],4)</f>
        <v>BBGM</v>
      </c>
      <c r="Z342" s="87" t="str">
        <f>LEFT(Table611[[#This Row],[Barcode]],7)</f>
        <v>BBGM004</v>
      </c>
      <c r="AA342" t="s">
        <v>878</v>
      </c>
      <c r="AB342" s="18">
        <v>35</v>
      </c>
    </row>
    <row r="343" spans="23:30" x14ac:dyDescent="0.35">
      <c r="W343" t="str">
        <f>LEFT(Table611[[#This Row],[Location]],4)</f>
        <v>EZCL</v>
      </c>
      <c r="X343" t="s">
        <v>1468</v>
      </c>
      <c r="Y343" t="str">
        <f>LEFT(Table611[[#This Row],[Pheno]],4)</f>
        <v>BBGM</v>
      </c>
      <c r="Z343" s="87" t="str">
        <f>LEFT(Table611[[#This Row],[Barcode]],7)</f>
        <v>BBGM004</v>
      </c>
      <c r="AA343" t="s">
        <v>479</v>
      </c>
      <c r="AB343" s="18">
        <v>36</v>
      </c>
    </row>
    <row r="344" spans="23:30" x14ac:dyDescent="0.35">
      <c r="W344" t="str">
        <f>LEFT(Table611[[#This Row],[Location]],4)</f>
        <v>EZCL</v>
      </c>
      <c r="X344" t="s">
        <v>1468</v>
      </c>
      <c r="Y344" t="str">
        <f>LEFT(Table611[[#This Row],[Pheno]],4)</f>
        <v>BBGM</v>
      </c>
      <c r="Z344" s="87" t="str">
        <f>LEFT(Table611[[#This Row],[Barcode]],7)</f>
        <v>BBGM007</v>
      </c>
      <c r="AA344" t="s">
        <v>1469</v>
      </c>
      <c r="AB344" s="18">
        <v>11</v>
      </c>
    </row>
    <row r="345" spans="23:30" x14ac:dyDescent="0.35">
      <c r="W345" t="str">
        <f>LEFT(Table611[[#This Row],[Location]],4)</f>
        <v>EZCL</v>
      </c>
      <c r="X345" t="s">
        <v>1468</v>
      </c>
      <c r="Y345" t="str">
        <f>LEFT(Table611[[#This Row],[Pheno]],4)</f>
        <v>BBGM</v>
      </c>
      <c r="Z345" s="87" t="str">
        <f>LEFT(Table611[[#This Row],[Barcode]],7)</f>
        <v>BBGM007</v>
      </c>
      <c r="AA345" t="s">
        <v>1470</v>
      </c>
      <c r="AB345" s="18">
        <v>3</v>
      </c>
    </row>
    <row r="346" spans="23:30" x14ac:dyDescent="0.35">
      <c r="W346" t="str">
        <f>LEFT(Table611[[#This Row],[Location]],4)</f>
        <v>EZCL</v>
      </c>
      <c r="X346" t="s">
        <v>1468</v>
      </c>
      <c r="Y346" t="str">
        <f>LEFT(Table611[[#This Row],[Pheno]],4)</f>
        <v>BBGM</v>
      </c>
      <c r="Z346" s="87" t="str">
        <f>LEFT(Table611[[#This Row],[Barcode]],7)</f>
        <v>BBGM004</v>
      </c>
      <c r="AA346" t="s">
        <v>1471</v>
      </c>
      <c r="AB346" s="18">
        <v>1</v>
      </c>
    </row>
    <row r="347" spans="23:30" x14ac:dyDescent="0.35">
      <c r="Z347" s="87"/>
      <c r="AB347" s="18"/>
    </row>
    <row r="348" spans="23:30" x14ac:dyDescent="0.35">
      <c r="Z348" s="87"/>
    </row>
    <row r="349" spans="23:30" x14ac:dyDescent="0.35">
      <c r="W349" s="47" t="s">
        <v>586</v>
      </c>
      <c r="X349" s="47"/>
      <c r="Y349" s="47"/>
      <c r="Z349" s="47"/>
      <c r="AA349" s="47"/>
    </row>
    <row r="350" spans="23:30" x14ac:dyDescent="0.35">
      <c r="W350" t="s">
        <v>1479</v>
      </c>
      <c r="X350" t="s">
        <v>1284</v>
      </c>
      <c r="Y350" t="s">
        <v>818</v>
      </c>
      <c r="Z350" t="s">
        <v>197</v>
      </c>
      <c r="AA350" t="s">
        <v>1466</v>
      </c>
    </row>
    <row r="351" spans="23:30" x14ac:dyDescent="0.35">
      <c r="W351">
        <v>1</v>
      </c>
      <c r="X351" t="s">
        <v>1049</v>
      </c>
      <c r="Y351" s="28" t="str">
        <f>LEFT(Table210[[#This Row],[Pheno]],4)</f>
        <v>KLFR</v>
      </c>
      <c r="Z351" t="s">
        <v>1063</v>
      </c>
      <c r="AA351">
        <v>4</v>
      </c>
    </row>
    <row r="352" spans="23:30" x14ac:dyDescent="0.35">
      <c r="W352">
        <v>2</v>
      </c>
      <c r="X352" t="s">
        <v>1049</v>
      </c>
      <c r="Y352" s="28" t="str">
        <f>LEFT(Table210[[#This Row],[Pheno]],4)</f>
        <v>KLFR</v>
      </c>
      <c r="Z352" t="s">
        <v>1450</v>
      </c>
      <c r="AA352">
        <v>4</v>
      </c>
    </row>
    <row r="353" spans="23:27" x14ac:dyDescent="0.35">
      <c r="W353">
        <v>3</v>
      </c>
      <c r="X353" t="s">
        <v>1049</v>
      </c>
      <c r="Y353" s="28" t="str">
        <f>LEFT(Table210[[#This Row],[Pheno]],4)</f>
        <v>KLFR</v>
      </c>
      <c r="Z353" t="s">
        <v>1104</v>
      </c>
      <c r="AA353">
        <v>4</v>
      </c>
    </row>
    <row r="354" spans="23:27" x14ac:dyDescent="0.35">
      <c r="W354">
        <v>4</v>
      </c>
      <c r="X354" t="s">
        <v>1049</v>
      </c>
      <c r="Y354" s="28" t="str">
        <f>LEFT(Table210[[#This Row],[Pheno]],4)</f>
        <v>JK99</v>
      </c>
      <c r="Z354" t="s">
        <v>1451</v>
      </c>
      <c r="AA354">
        <v>4</v>
      </c>
    </row>
    <row r="355" spans="23:27" x14ac:dyDescent="0.35">
      <c r="W355">
        <v>5</v>
      </c>
      <c r="X355" t="s">
        <v>1049</v>
      </c>
      <c r="Y355" s="28" t="str">
        <f>LEFT(Table210[[#This Row],[Pheno]],4)</f>
        <v>JK99</v>
      </c>
      <c r="Z355" t="s">
        <v>1452</v>
      </c>
      <c r="AA355">
        <v>4</v>
      </c>
    </row>
    <row r="356" spans="23:27" x14ac:dyDescent="0.35">
      <c r="W356">
        <v>6</v>
      </c>
      <c r="X356" t="s">
        <v>1049</v>
      </c>
      <c r="Y356" s="28" t="str">
        <f>LEFT(Table210[[#This Row],[Pheno]],4)</f>
        <v>JK99</v>
      </c>
      <c r="Z356" t="s">
        <v>1453</v>
      </c>
      <c r="AA356">
        <v>4</v>
      </c>
    </row>
    <row r="357" spans="23:27" x14ac:dyDescent="0.35">
      <c r="W357">
        <v>7</v>
      </c>
      <c r="X357" t="s">
        <v>1049</v>
      </c>
      <c r="Y357" s="28" t="str">
        <f>LEFT(Table210[[#This Row],[Pheno]],4)</f>
        <v>SUNL</v>
      </c>
      <c r="Z357" t="s">
        <v>1454</v>
      </c>
      <c r="AA357">
        <v>4</v>
      </c>
    </row>
    <row r="358" spans="23:27" x14ac:dyDescent="0.35">
      <c r="W358">
        <v>8</v>
      </c>
      <c r="X358" t="s">
        <v>1049</v>
      </c>
      <c r="Y358" s="28" t="str">
        <f>LEFT(Table210[[#This Row],[Pheno]],4)</f>
        <v>SUNL</v>
      </c>
      <c r="Z358" t="s">
        <v>1117</v>
      </c>
      <c r="AA358">
        <v>4</v>
      </c>
    </row>
    <row r="359" spans="23:27" x14ac:dyDescent="0.35">
      <c r="W359">
        <v>9</v>
      </c>
      <c r="X359" t="s">
        <v>1049</v>
      </c>
      <c r="Y359" s="28" t="str">
        <f>LEFT(Table210[[#This Row],[Pheno]],4)</f>
        <v>JK99</v>
      </c>
      <c r="Z359" t="s">
        <v>1097</v>
      </c>
      <c r="AA359">
        <v>4</v>
      </c>
    </row>
    <row r="360" spans="23:27" x14ac:dyDescent="0.35">
      <c r="W360">
        <v>10</v>
      </c>
      <c r="X360" t="s">
        <v>1049</v>
      </c>
      <c r="Y360" s="28" t="str">
        <f>LEFT(Table210[[#This Row],[Pheno]],4)</f>
        <v>YZUP</v>
      </c>
      <c r="Z360" t="s">
        <v>1455</v>
      </c>
      <c r="AA360">
        <v>4</v>
      </c>
    </row>
    <row r="361" spans="23:27" x14ac:dyDescent="0.35">
      <c r="W361">
        <v>11</v>
      </c>
      <c r="X361" t="s">
        <v>1049</v>
      </c>
      <c r="Y361" s="28" t="str">
        <f>LEFT(Table210[[#This Row],[Pheno]],4)</f>
        <v>SECF</v>
      </c>
      <c r="Z361" t="s">
        <v>1153</v>
      </c>
      <c r="AA361">
        <v>4</v>
      </c>
    </row>
    <row r="362" spans="23:27" x14ac:dyDescent="0.35">
      <c r="W362">
        <v>12</v>
      </c>
      <c r="X362" t="s">
        <v>1049</v>
      </c>
      <c r="Y362" s="28" t="str">
        <f>LEFT(Table210[[#This Row],[Pheno]],4)</f>
        <v>POLO</v>
      </c>
      <c r="Z362" t="s">
        <v>1050</v>
      </c>
      <c r="AA362">
        <v>4</v>
      </c>
    </row>
    <row r="363" spans="23:27" x14ac:dyDescent="0.35">
      <c r="W363">
        <v>1</v>
      </c>
      <c r="X363" t="s">
        <v>1136</v>
      </c>
      <c r="Y363" s="28" t="str">
        <f>LEFT(Table210[[#This Row],[Pheno]],4)</f>
        <v>KOKO</v>
      </c>
      <c r="Z363" t="s">
        <v>1456</v>
      </c>
      <c r="AA363">
        <v>4</v>
      </c>
    </row>
    <row r="364" spans="23:27" x14ac:dyDescent="0.35">
      <c r="W364">
        <v>2</v>
      </c>
      <c r="X364" t="s">
        <v>1136</v>
      </c>
      <c r="Y364" s="28" t="str">
        <f>LEFT(Table210[[#This Row],[Pheno]],4)</f>
        <v>KOIX</v>
      </c>
      <c r="Z364" t="s">
        <v>1457</v>
      </c>
      <c r="AA364">
        <v>4</v>
      </c>
    </row>
    <row r="365" spans="23:27" x14ac:dyDescent="0.35">
      <c r="W365">
        <v>3</v>
      </c>
      <c r="X365" t="s">
        <v>1136</v>
      </c>
      <c r="Y365" s="28" t="str">
        <f>LEFT(Table210[[#This Row],[Pheno]],4)</f>
        <v>HTWV</v>
      </c>
      <c r="Z365" t="s">
        <v>1127</v>
      </c>
      <c r="AA365">
        <v>4</v>
      </c>
    </row>
    <row r="366" spans="23:27" x14ac:dyDescent="0.35">
      <c r="W366">
        <v>4</v>
      </c>
      <c r="X366" t="s">
        <v>1136</v>
      </c>
      <c r="Y366" s="28" t="str">
        <f>LEFT(Table210[[#This Row],[Pheno]],4)</f>
        <v>JK99</v>
      </c>
      <c r="Z366" t="s">
        <v>1458</v>
      </c>
      <c r="AA366">
        <v>4</v>
      </c>
    </row>
    <row r="367" spans="23:27" x14ac:dyDescent="0.35">
      <c r="W367">
        <v>5</v>
      </c>
      <c r="X367" t="s">
        <v>1136</v>
      </c>
      <c r="Y367" s="28" t="str">
        <f>LEFT(Table210[[#This Row],[Pheno]],4)</f>
        <v>BHZD</v>
      </c>
      <c r="Z367" t="s">
        <v>1459</v>
      </c>
      <c r="AA367">
        <v>4</v>
      </c>
    </row>
    <row r="368" spans="23:27" x14ac:dyDescent="0.35">
      <c r="W368">
        <v>6</v>
      </c>
      <c r="X368" t="s">
        <v>1136</v>
      </c>
      <c r="Y368" s="28" t="str">
        <f>LEFT(Table210[[#This Row],[Pheno]],4)</f>
        <v>JK99</v>
      </c>
      <c r="Z368" t="s">
        <v>1460</v>
      </c>
      <c r="AA368">
        <v>4</v>
      </c>
    </row>
    <row r="369" spans="23:28" x14ac:dyDescent="0.35">
      <c r="W369">
        <v>7</v>
      </c>
      <c r="X369" t="s">
        <v>1136</v>
      </c>
      <c r="Y369" s="28" t="str">
        <f>LEFT(Table210[[#This Row],[Pheno]],4)</f>
        <v>YZUP</v>
      </c>
      <c r="Z369" t="s">
        <v>1461</v>
      </c>
      <c r="AA369">
        <v>4</v>
      </c>
    </row>
    <row r="370" spans="23:28" x14ac:dyDescent="0.35">
      <c r="W370">
        <v>8</v>
      </c>
      <c r="X370" t="s">
        <v>1136</v>
      </c>
      <c r="Y370" s="28" t="str">
        <f>LEFT(Table210[[#This Row],[Pheno]],4)</f>
        <v>KOIX</v>
      </c>
      <c r="Z370" t="s">
        <v>1462</v>
      </c>
      <c r="AA370">
        <v>4</v>
      </c>
    </row>
    <row r="371" spans="23:28" x14ac:dyDescent="0.35">
      <c r="W371">
        <v>9</v>
      </c>
      <c r="X371" t="s">
        <v>1136</v>
      </c>
      <c r="Y371" s="28" t="str">
        <f>LEFT(Table210[[#This Row],[Pheno]],4)</f>
        <v>PLKO</v>
      </c>
      <c r="Z371" t="s">
        <v>1463</v>
      </c>
      <c r="AA371">
        <v>4</v>
      </c>
    </row>
    <row r="372" spans="23:28" x14ac:dyDescent="0.35">
      <c r="W372">
        <v>10</v>
      </c>
      <c r="X372" t="s">
        <v>1136</v>
      </c>
      <c r="Y372" s="28" t="str">
        <f>LEFT(Table210[[#This Row],[Pheno]],4)</f>
        <v>HTWV</v>
      </c>
      <c r="Z372" t="s">
        <v>1156</v>
      </c>
      <c r="AA372">
        <v>4</v>
      </c>
    </row>
    <row r="373" spans="23:28" x14ac:dyDescent="0.35">
      <c r="W373">
        <v>11</v>
      </c>
      <c r="X373" t="s">
        <v>1136</v>
      </c>
      <c r="Y373" s="28" t="str">
        <f>LEFT(Table210[[#This Row],[Pheno]],4)</f>
        <v>BHZD</v>
      </c>
      <c r="Z373" t="s">
        <v>1464</v>
      </c>
      <c r="AA373">
        <v>4</v>
      </c>
    </row>
    <row r="374" spans="23:28" x14ac:dyDescent="0.35">
      <c r="W374">
        <v>12</v>
      </c>
      <c r="X374" t="s">
        <v>1136</v>
      </c>
      <c r="Y374" s="28" t="str">
        <f>LEFT(Table210[[#This Row],[Pheno]],4)</f>
        <v>RBOG</v>
      </c>
      <c r="Z374" t="s">
        <v>1465</v>
      </c>
      <c r="AA374">
        <v>4</v>
      </c>
    </row>
    <row r="375" spans="23:28" x14ac:dyDescent="0.35">
      <c r="AB375" s="18"/>
    </row>
  </sheetData>
  <conditionalFormatting sqref="W2:X337">
    <cfRule type="expression" dxfId="23" priority="4">
      <formula>MOD(ROW(),4)=2</formula>
    </cfRule>
  </conditionalFormatting>
  <conditionalFormatting sqref="AA254:AA333 AA114:AA249">
    <cfRule type="duplicateValues" dxfId="22" priority="5"/>
  </conditionalFormatting>
  <conditionalFormatting sqref="AA254:AA337 AA2:AA249">
    <cfRule type="duplicateValues" dxfId="21" priority="3"/>
  </conditionalFormatting>
  <conditionalFormatting sqref="AA375 AA339 AA341:AA349 AB350:AB374">
    <cfRule type="duplicateValues" dxfId="20" priority="2"/>
  </conditionalFormatting>
  <conditionalFormatting sqref="AA340">
    <cfRule type="duplicateValues" dxfId="19" priority="1"/>
  </conditionalFormatting>
  <pageMargins left="0.7" right="0.7" top="0.75" bottom="0.75" header="0.3" footer="0.3"/>
  <tableParts count="2">
    <tablePart r:id="rId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7301E-F10B-4A2E-B309-993CEA0510D4}">
  <dimension ref="A1:AD337"/>
  <sheetViews>
    <sheetView topLeftCell="M1" workbookViewId="0">
      <selection activeCell="F1" sqref="F1"/>
    </sheetView>
  </sheetViews>
  <sheetFormatPr defaultRowHeight="14.5" x14ac:dyDescent="0.35"/>
  <sheetData>
    <row r="1" spans="1:30" ht="58" x14ac:dyDescent="0.35">
      <c r="A1" s="40"/>
      <c r="B1" s="40"/>
      <c r="C1" s="55"/>
      <c r="D1" s="55" t="s">
        <v>2</v>
      </c>
      <c r="E1" s="55"/>
      <c r="G1" s="55"/>
      <c r="H1" s="55" t="s">
        <v>1</v>
      </c>
      <c r="I1" s="55"/>
      <c r="J1" s="55"/>
      <c r="L1" s="55"/>
      <c r="M1" s="55"/>
      <c r="N1" s="55" t="s">
        <v>0</v>
      </c>
      <c r="O1" s="55"/>
      <c r="Q1" s="55"/>
      <c r="R1" s="18"/>
      <c r="S1" s="18" t="s">
        <v>1283</v>
      </c>
      <c r="T1" s="18"/>
      <c r="U1" s="18"/>
      <c r="W1" s="57" t="s">
        <v>1284</v>
      </c>
      <c r="X1" s="58" t="s">
        <v>194</v>
      </c>
      <c r="Y1" s="58" t="s">
        <v>818</v>
      </c>
      <c r="Z1" s="58" t="s">
        <v>197</v>
      </c>
      <c r="AA1" s="58" t="s">
        <v>195</v>
      </c>
      <c r="AB1" s="59" t="s">
        <v>196</v>
      </c>
      <c r="AC1" s="58" t="s">
        <v>863</v>
      </c>
      <c r="AD1" s="60" t="s">
        <v>838</v>
      </c>
    </row>
    <row r="2" spans="1:30" x14ac:dyDescent="0.35">
      <c r="A2" s="40"/>
      <c r="B2" s="40">
        <v>4</v>
      </c>
      <c r="C2" s="40">
        <v>3</v>
      </c>
      <c r="D2" s="40">
        <v>2</v>
      </c>
      <c r="E2" s="40">
        <v>1</v>
      </c>
      <c r="G2" s="40">
        <v>1</v>
      </c>
      <c r="H2" s="40">
        <v>2</v>
      </c>
      <c r="I2" s="40">
        <v>3</v>
      </c>
      <c r="J2" s="40">
        <v>4</v>
      </c>
      <c r="L2" s="40">
        <v>4</v>
      </c>
      <c r="M2" s="40">
        <v>3</v>
      </c>
      <c r="N2" s="40">
        <v>2</v>
      </c>
      <c r="O2" s="40">
        <v>1</v>
      </c>
      <c r="Q2" s="55"/>
      <c r="R2" s="18"/>
      <c r="S2" s="18"/>
      <c r="T2" s="18"/>
      <c r="U2" s="18"/>
      <c r="W2" s="61" t="str">
        <f>LEFT(Table1[[#This Row],[Location]],4)</f>
        <v>AA1-</v>
      </c>
      <c r="X2" s="62" t="s">
        <v>1175</v>
      </c>
      <c r="Y2" s="63" t="str">
        <f>LEFT(Table1[[#This Row],[Pheno]],4)</f>
        <v>.</v>
      </c>
      <c r="Z2" s="64" t="str">
        <f>LEFT(Table1[[#This Row],[Barcode]],7)</f>
        <v>.</v>
      </c>
      <c r="AA2" s="65" t="s">
        <v>856</v>
      </c>
      <c r="AB2" s="66">
        <v>41</v>
      </c>
      <c r="AC2" s="45">
        <v>1</v>
      </c>
      <c r="AD2" s="67">
        <v>2591</v>
      </c>
    </row>
    <row r="3" spans="1:30" ht="43.5" x14ac:dyDescent="0.35">
      <c r="A3" s="40"/>
      <c r="B3" s="56" t="s">
        <v>927</v>
      </c>
      <c r="C3" s="56" t="s">
        <v>927</v>
      </c>
      <c r="D3" s="56" t="s">
        <v>1285</v>
      </c>
      <c r="E3" s="56" t="s">
        <v>1286</v>
      </c>
      <c r="G3" s="56" t="s">
        <v>1287</v>
      </c>
      <c r="H3" s="56" t="s">
        <v>1288</v>
      </c>
      <c r="I3" s="56" t="s">
        <v>1289</v>
      </c>
      <c r="J3" s="56" t="s">
        <v>927</v>
      </c>
      <c r="L3" s="56" t="s">
        <v>927</v>
      </c>
      <c r="M3" s="56" t="s">
        <v>927</v>
      </c>
      <c r="N3" s="56" t="s">
        <v>1290</v>
      </c>
      <c r="O3" s="56" t="s">
        <v>1291</v>
      </c>
      <c r="Q3" s="56" t="s">
        <v>927</v>
      </c>
      <c r="R3" s="56" t="s">
        <v>927</v>
      </c>
      <c r="S3" s="56" t="s">
        <v>927</v>
      </c>
      <c r="T3" s="56" t="s">
        <v>927</v>
      </c>
      <c r="U3" s="18"/>
      <c r="W3" s="68" t="str">
        <f>LEFT(Table1[[#This Row],[Location]],4)</f>
        <v>AA1-</v>
      </c>
      <c r="X3" s="69" t="s">
        <v>1176</v>
      </c>
      <c r="Y3" s="70" t="str">
        <f>LEFT(Table1[[#This Row],[Pheno]],4)</f>
        <v>.</v>
      </c>
      <c r="Z3" s="71" t="str">
        <f>LEFT(Table1[[#This Row],[Barcode]],7)</f>
        <v>.</v>
      </c>
      <c r="AA3" s="72" t="s">
        <v>413</v>
      </c>
      <c r="AB3" s="73" t="s">
        <v>413</v>
      </c>
      <c r="AC3" s="44">
        <v>1</v>
      </c>
      <c r="AD3" s="74">
        <v>2591</v>
      </c>
    </row>
    <row r="4" spans="1:30" ht="43.5" x14ac:dyDescent="0.35">
      <c r="A4" s="40"/>
      <c r="B4" s="56" t="s">
        <v>927</v>
      </c>
      <c r="C4" s="56" t="s">
        <v>927</v>
      </c>
      <c r="D4" s="56" t="s">
        <v>1292</v>
      </c>
      <c r="E4" s="56" t="s">
        <v>1293</v>
      </c>
      <c r="G4" s="56" t="s">
        <v>1294</v>
      </c>
      <c r="H4" s="56" t="s">
        <v>927</v>
      </c>
      <c r="I4" s="56" t="s">
        <v>927</v>
      </c>
      <c r="J4" s="56" t="s">
        <v>927</v>
      </c>
      <c r="L4" s="56" t="s">
        <v>927</v>
      </c>
      <c r="M4" s="56" t="s">
        <v>927</v>
      </c>
      <c r="N4" s="56" t="s">
        <v>1295</v>
      </c>
      <c r="O4" s="56" t="s">
        <v>1296</v>
      </c>
      <c r="Q4" s="56" t="s">
        <v>927</v>
      </c>
      <c r="R4" s="56" t="s">
        <v>1297</v>
      </c>
      <c r="S4" s="56" t="s">
        <v>1298</v>
      </c>
      <c r="T4" s="56" t="s">
        <v>1299</v>
      </c>
      <c r="U4" s="18"/>
      <c r="W4" s="61" t="str">
        <f>LEFT(Table1[[#This Row],[Location]],4)</f>
        <v>AA1-</v>
      </c>
      <c r="X4" s="62" t="s">
        <v>1177</v>
      </c>
      <c r="Y4" s="63" t="str">
        <f>LEFT(Table1[[#This Row],[Pheno]],4)</f>
        <v>.</v>
      </c>
      <c r="Z4" s="64" t="str">
        <f>LEFT(Table1[[#This Row],[Barcode]],7)</f>
        <v>.</v>
      </c>
      <c r="AA4" s="65" t="s">
        <v>413</v>
      </c>
      <c r="AB4" s="66" t="s">
        <v>413</v>
      </c>
      <c r="AC4" s="45">
        <v>1</v>
      </c>
      <c r="AD4" s="67">
        <v>2591</v>
      </c>
    </row>
    <row r="5" spans="1:30" ht="43.5" x14ac:dyDescent="0.35">
      <c r="A5" s="40"/>
      <c r="B5" s="56" t="s">
        <v>927</v>
      </c>
      <c r="C5" s="56" t="s">
        <v>927</v>
      </c>
      <c r="D5" s="56" t="s">
        <v>1300</v>
      </c>
      <c r="E5" s="56" t="s">
        <v>1301</v>
      </c>
      <c r="G5" s="56" t="s">
        <v>1302</v>
      </c>
      <c r="H5" s="56" t="s">
        <v>1303</v>
      </c>
      <c r="I5" s="56" t="s">
        <v>927</v>
      </c>
      <c r="J5" s="56" t="s">
        <v>927</v>
      </c>
      <c r="L5" s="56" t="s">
        <v>927</v>
      </c>
      <c r="M5" s="56" t="s">
        <v>927</v>
      </c>
      <c r="N5" s="56" t="s">
        <v>1304</v>
      </c>
      <c r="O5" s="56" t="s">
        <v>1305</v>
      </c>
      <c r="Q5" s="56" t="s">
        <v>927</v>
      </c>
      <c r="R5" s="56" t="s">
        <v>927</v>
      </c>
      <c r="S5" s="56" t="s">
        <v>1306</v>
      </c>
      <c r="T5" s="56" t="s">
        <v>1307</v>
      </c>
      <c r="U5" s="18"/>
      <c r="W5" s="68" t="str">
        <f>LEFT(Table1[[#This Row],[Location]],4)</f>
        <v>AA1-</v>
      </c>
      <c r="X5" s="69" t="s">
        <v>1178</v>
      </c>
      <c r="Y5" s="70" t="str">
        <f>LEFT(Table1[[#This Row],[Pheno]],4)</f>
        <v>.</v>
      </c>
      <c r="Z5" s="71" t="str">
        <f>LEFT(Table1[[#This Row],[Barcode]],7)</f>
        <v>.</v>
      </c>
      <c r="AA5" s="72" t="s">
        <v>413</v>
      </c>
      <c r="AB5" s="73" t="s">
        <v>413</v>
      </c>
      <c r="AC5" s="44">
        <v>1</v>
      </c>
      <c r="AD5" s="74">
        <v>2591</v>
      </c>
    </row>
    <row r="6" spans="1:30" ht="43.5" x14ac:dyDescent="0.35">
      <c r="A6" s="40">
        <v>1</v>
      </c>
      <c r="B6" s="56" t="s">
        <v>927</v>
      </c>
      <c r="C6" s="56" t="s">
        <v>927</v>
      </c>
      <c r="D6" s="56" t="s">
        <v>1308</v>
      </c>
      <c r="E6" s="56" t="s">
        <v>1309</v>
      </c>
      <c r="G6" s="56" t="s">
        <v>1310</v>
      </c>
      <c r="H6" s="56" t="s">
        <v>1311</v>
      </c>
      <c r="I6" s="56" t="s">
        <v>927</v>
      </c>
      <c r="J6" s="56" t="s">
        <v>927</v>
      </c>
      <c r="L6" s="56" t="s">
        <v>927</v>
      </c>
      <c r="M6" s="56" t="s">
        <v>927</v>
      </c>
      <c r="N6" s="56" t="s">
        <v>927</v>
      </c>
      <c r="O6" s="56" t="s">
        <v>1312</v>
      </c>
      <c r="Q6" s="56" t="s">
        <v>927</v>
      </c>
      <c r="R6" s="56" t="s">
        <v>927</v>
      </c>
      <c r="S6" s="56" t="s">
        <v>771</v>
      </c>
      <c r="T6" s="56" t="s">
        <v>1313</v>
      </c>
      <c r="U6" s="18"/>
      <c r="W6" s="61" t="str">
        <f>LEFT(Table1[[#This Row],[Location]],4)</f>
        <v>AA1-</v>
      </c>
      <c r="X6" s="62" t="s">
        <v>1179</v>
      </c>
      <c r="Y6" s="63" t="str">
        <f>LEFT(Table1[[#This Row],[Pheno]],4)</f>
        <v>.</v>
      </c>
      <c r="Z6" s="64" t="str">
        <f>LEFT(Table1[[#This Row],[Barcode]],7)</f>
        <v>.</v>
      </c>
      <c r="AA6" s="65" t="s">
        <v>1274</v>
      </c>
      <c r="AB6" s="66">
        <v>20</v>
      </c>
      <c r="AC6" s="45">
        <v>1</v>
      </c>
      <c r="AD6" s="67">
        <v>2609</v>
      </c>
    </row>
    <row r="7" spans="1:30" ht="43.5" x14ac:dyDescent="0.35">
      <c r="A7" s="40"/>
      <c r="B7" s="56" t="s">
        <v>927</v>
      </c>
      <c r="C7" s="56" t="s">
        <v>927</v>
      </c>
      <c r="D7" s="56" t="s">
        <v>1314</v>
      </c>
      <c r="E7" s="56" t="s">
        <v>1315</v>
      </c>
      <c r="G7" s="56" t="s">
        <v>1316</v>
      </c>
      <c r="H7" s="56" t="s">
        <v>1317</v>
      </c>
      <c r="I7" s="56" t="s">
        <v>1318</v>
      </c>
      <c r="J7" s="56" t="s">
        <v>927</v>
      </c>
      <c r="L7" s="56" t="s">
        <v>927</v>
      </c>
      <c r="M7" s="56" t="s">
        <v>1319</v>
      </c>
      <c r="N7" s="56" t="s">
        <v>1320</v>
      </c>
      <c r="O7" s="56" t="s">
        <v>1321</v>
      </c>
      <c r="Q7" s="56" t="s">
        <v>927</v>
      </c>
      <c r="R7" s="56" t="s">
        <v>927</v>
      </c>
      <c r="S7" s="56" t="s">
        <v>1322</v>
      </c>
      <c r="T7" s="56" t="s">
        <v>1323</v>
      </c>
      <c r="U7" s="18"/>
      <c r="W7" s="68" t="str">
        <f>LEFT(Table1[[#This Row],[Location]],4)</f>
        <v>AA1-</v>
      </c>
      <c r="X7" s="69" t="s">
        <v>1180</v>
      </c>
      <c r="Y7" s="70" t="str">
        <f>LEFT(Table1[[#This Row],[Pheno]],4)</f>
        <v>.</v>
      </c>
      <c r="Z7" s="71" t="str">
        <f>LEFT(Table1[[#This Row],[Barcode]],7)</f>
        <v>.</v>
      </c>
      <c r="AA7" s="72" t="s">
        <v>1268</v>
      </c>
      <c r="AB7" s="73">
        <v>29</v>
      </c>
      <c r="AC7" s="44">
        <v>1</v>
      </c>
      <c r="AD7" s="74">
        <v>2609</v>
      </c>
    </row>
    <row r="8" spans="1:30" ht="43.5" x14ac:dyDescent="0.35">
      <c r="A8" s="40"/>
      <c r="B8" s="56" t="s">
        <v>927</v>
      </c>
      <c r="C8" s="56" t="s">
        <v>1324</v>
      </c>
      <c r="D8" s="56" t="s">
        <v>1325</v>
      </c>
      <c r="E8" s="56" t="s">
        <v>1326</v>
      </c>
      <c r="G8" s="56" t="s">
        <v>1327</v>
      </c>
      <c r="H8" s="56" t="s">
        <v>1328</v>
      </c>
      <c r="I8" s="56" t="s">
        <v>927</v>
      </c>
      <c r="J8" s="56" t="s">
        <v>927</v>
      </c>
      <c r="L8" s="56" t="s">
        <v>927</v>
      </c>
      <c r="M8" s="56" t="s">
        <v>927</v>
      </c>
      <c r="N8" s="56" t="s">
        <v>773</v>
      </c>
      <c r="O8" s="56" t="s">
        <v>1329</v>
      </c>
      <c r="Q8" s="56" t="s">
        <v>927</v>
      </c>
      <c r="R8" s="56" t="s">
        <v>927</v>
      </c>
      <c r="S8" s="56" t="s">
        <v>1330</v>
      </c>
      <c r="T8" s="56" t="s">
        <v>1331</v>
      </c>
      <c r="U8" s="18"/>
      <c r="W8" s="61" t="str">
        <f>LEFT(Table1[[#This Row],[Location]],4)</f>
        <v>AA1-</v>
      </c>
      <c r="X8" s="62" t="s">
        <v>1181</v>
      </c>
      <c r="Y8" s="63" t="str">
        <f>LEFT(Table1[[#This Row],[Pheno]],4)</f>
        <v>.</v>
      </c>
      <c r="Z8" s="64" t="str">
        <f>LEFT(Table1[[#This Row],[Barcode]],7)</f>
        <v>.</v>
      </c>
      <c r="AA8" s="65" t="s">
        <v>413</v>
      </c>
      <c r="AB8" s="66" t="s">
        <v>413</v>
      </c>
      <c r="AC8" s="45">
        <v>1</v>
      </c>
      <c r="AD8" s="67">
        <v>2609</v>
      </c>
    </row>
    <row r="9" spans="1:30" ht="43.5" x14ac:dyDescent="0.35">
      <c r="A9" s="40"/>
      <c r="B9" s="56" t="s">
        <v>927</v>
      </c>
      <c r="C9" s="56" t="s">
        <v>927</v>
      </c>
      <c r="D9" s="56" t="s">
        <v>1332</v>
      </c>
      <c r="E9" s="56" t="s">
        <v>1333</v>
      </c>
      <c r="G9" s="56" t="s">
        <v>1334</v>
      </c>
      <c r="H9" s="56" t="s">
        <v>1335</v>
      </c>
      <c r="I9" s="56" t="s">
        <v>1336</v>
      </c>
      <c r="J9" s="56" t="s">
        <v>927</v>
      </c>
      <c r="L9" s="56" t="s">
        <v>927</v>
      </c>
      <c r="M9" s="56" t="s">
        <v>927</v>
      </c>
      <c r="N9" s="56" t="s">
        <v>927</v>
      </c>
      <c r="O9" s="56" t="s">
        <v>1337</v>
      </c>
      <c r="Q9" s="56" t="s">
        <v>927</v>
      </c>
      <c r="R9" s="56" t="s">
        <v>927</v>
      </c>
      <c r="S9" s="56" t="s">
        <v>927</v>
      </c>
      <c r="T9" s="56" t="s">
        <v>1338</v>
      </c>
      <c r="U9" s="18"/>
      <c r="W9" s="68" t="str">
        <f>LEFT(Table1[[#This Row],[Location]],4)</f>
        <v>AA1-</v>
      </c>
      <c r="X9" s="69" t="s">
        <v>1182</v>
      </c>
      <c r="Y9" s="70" t="str">
        <f>LEFT(Table1[[#This Row],[Pheno]],4)</f>
        <v>.</v>
      </c>
      <c r="Z9" s="71" t="str">
        <f>LEFT(Table1[[#This Row],[Barcode]],7)</f>
        <v>.</v>
      </c>
      <c r="AA9" s="72" t="s">
        <v>413</v>
      </c>
      <c r="AB9" s="73" t="s">
        <v>413</v>
      </c>
      <c r="AC9" s="44">
        <v>1</v>
      </c>
      <c r="AD9" s="74">
        <v>2609</v>
      </c>
    </row>
    <row r="10" spans="1:30" x14ac:dyDescent="0.35">
      <c r="W10" s="61" t="str">
        <f>LEFT(Table1[[#This Row],[Location]],4)</f>
        <v>AA1-</v>
      </c>
      <c r="X10" s="62" t="s">
        <v>1183</v>
      </c>
      <c r="Y10" s="63" t="str">
        <f>LEFT(Table1[[#This Row],[Pheno]],4)</f>
        <v>.</v>
      </c>
      <c r="Z10" s="64" t="str">
        <f>LEFT(Table1[[#This Row],[Barcode]],7)</f>
        <v>.</v>
      </c>
      <c r="AA10" s="65" t="s">
        <v>908</v>
      </c>
      <c r="AB10" s="66">
        <v>33</v>
      </c>
      <c r="AC10" s="45">
        <v>1</v>
      </c>
      <c r="AD10" s="67">
        <v>2600</v>
      </c>
    </row>
    <row r="11" spans="1:30" ht="43.5" x14ac:dyDescent="0.35">
      <c r="A11" s="40"/>
      <c r="B11" s="56" t="s">
        <v>927</v>
      </c>
      <c r="C11" s="56" t="s">
        <v>927</v>
      </c>
      <c r="D11" s="56" t="s">
        <v>927</v>
      </c>
      <c r="E11" s="56" t="s">
        <v>1339</v>
      </c>
      <c r="G11" s="56" t="s">
        <v>1340</v>
      </c>
      <c r="H11" s="56" t="s">
        <v>1341</v>
      </c>
      <c r="I11" s="56" t="s">
        <v>927</v>
      </c>
      <c r="J11" s="56" t="s">
        <v>927</v>
      </c>
      <c r="L11" s="56" t="s">
        <v>927</v>
      </c>
      <c r="M11" s="56" t="s">
        <v>927</v>
      </c>
      <c r="N11" s="56" t="s">
        <v>927</v>
      </c>
      <c r="O11" s="56" t="s">
        <v>1342</v>
      </c>
      <c r="Q11" s="56" t="s">
        <v>927</v>
      </c>
      <c r="R11" s="56" t="s">
        <v>927</v>
      </c>
      <c r="S11" s="56" t="s">
        <v>927</v>
      </c>
      <c r="T11" s="56" t="s">
        <v>927</v>
      </c>
      <c r="U11" s="18"/>
      <c r="W11" s="68" t="str">
        <f>LEFT(Table1[[#This Row],[Location]],4)</f>
        <v>AA1-</v>
      </c>
      <c r="X11" s="69" t="s">
        <v>1184</v>
      </c>
      <c r="Y11" s="70" t="str">
        <f>LEFT(Table1[[#This Row],[Pheno]],4)</f>
        <v>.</v>
      </c>
      <c r="Z11" s="71" t="str">
        <f>LEFT(Table1[[#This Row],[Barcode]],7)</f>
        <v>.</v>
      </c>
      <c r="AA11" s="72" t="s">
        <v>857</v>
      </c>
      <c r="AB11" s="73">
        <v>14</v>
      </c>
      <c r="AC11" s="44">
        <v>1</v>
      </c>
      <c r="AD11" s="74">
        <v>2600</v>
      </c>
    </row>
    <row r="12" spans="1:30" ht="43.5" x14ac:dyDescent="0.35">
      <c r="A12" s="40"/>
      <c r="B12" s="56" t="s">
        <v>927</v>
      </c>
      <c r="C12" s="56" t="s">
        <v>927</v>
      </c>
      <c r="D12" s="56" t="s">
        <v>1343</v>
      </c>
      <c r="E12" s="56" t="s">
        <v>668</v>
      </c>
      <c r="G12" s="56" t="s">
        <v>681</v>
      </c>
      <c r="H12" s="56" t="s">
        <v>1344</v>
      </c>
      <c r="I12" s="56" t="s">
        <v>927</v>
      </c>
      <c r="J12" s="56" t="s">
        <v>927</v>
      </c>
      <c r="L12" s="56" t="s">
        <v>927</v>
      </c>
      <c r="M12" s="56" t="s">
        <v>927</v>
      </c>
      <c r="N12" s="56" t="s">
        <v>1345</v>
      </c>
      <c r="O12" s="56" t="s">
        <v>1346</v>
      </c>
      <c r="Q12" s="56" t="s">
        <v>927</v>
      </c>
      <c r="R12" s="56" t="s">
        <v>927</v>
      </c>
      <c r="S12" s="56" t="s">
        <v>927</v>
      </c>
      <c r="T12" s="56" t="s">
        <v>927</v>
      </c>
      <c r="U12" s="18"/>
      <c r="W12" s="61" t="str">
        <f>LEFT(Table1[[#This Row],[Location]],4)</f>
        <v>AA1-</v>
      </c>
      <c r="X12" s="62" t="s">
        <v>1185</v>
      </c>
      <c r="Y12" s="63" t="str">
        <f>LEFT(Table1[[#This Row],[Pheno]],4)</f>
        <v>.</v>
      </c>
      <c r="Z12" s="64" t="str">
        <f>LEFT(Table1[[#This Row],[Barcode]],7)</f>
        <v>.</v>
      </c>
      <c r="AA12" s="65" t="s">
        <v>413</v>
      </c>
      <c r="AB12" s="66" t="s">
        <v>413</v>
      </c>
      <c r="AC12" s="45">
        <v>1</v>
      </c>
      <c r="AD12" s="67">
        <v>2600</v>
      </c>
    </row>
    <row r="13" spans="1:30" ht="43.5" x14ac:dyDescent="0.35">
      <c r="A13" s="40"/>
      <c r="B13" s="56" t="s">
        <v>1347</v>
      </c>
      <c r="C13" s="56" t="s">
        <v>1348</v>
      </c>
      <c r="D13" s="56" t="s">
        <v>1349</v>
      </c>
      <c r="E13" s="56" t="s">
        <v>1350</v>
      </c>
      <c r="G13" s="56" t="s">
        <v>1351</v>
      </c>
      <c r="H13" s="56" t="s">
        <v>1352</v>
      </c>
      <c r="I13" s="56" t="s">
        <v>927</v>
      </c>
      <c r="J13" s="56" t="s">
        <v>927</v>
      </c>
      <c r="L13" s="56" t="s">
        <v>927</v>
      </c>
      <c r="M13" s="56" t="s">
        <v>927</v>
      </c>
      <c r="N13" s="56" t="s">
        <v>1353</v>
      </c>
      <c r="O13" s="56" t="s">
        <v>1354</v>
      </c>
      <c r="Q13" s="56" t="s">
        <v>927</v>
      </c>
      <c r="R13" s="56" t="s">
        <v>927</v>
      </c>
      <c r="S13" s="56" t="s">
        <v>927</v>
      </c>
      <c r="T13" s="56" t="s">
        <v>927</v>
      </c>
      <c r="U13" s="18"/>
      <c r="W13" s="68" t="str">
        <f>LEFT(Table1[[#This Row],[Location]],4)</f>
        <v>AA1-</v>
      </c>
      <c r="X13" s="69" t="s">
        <v>1186</v>
      </c>
      <c r="Y13" s="70" t="str">
        <f>LEFT(Table1[[#This Row],[Pheno]],4)</f>
        <v>.</v>
      </c>
      <c r="Z13" s="71" t="str">
        <f>LEFT(Table1[[#This Row],[Barcode]],7)</f>
        <v>.</v>
      </c>
      <c r="AA13" s="72" t="s">
        <v>413</v>
      </c>
      <c r="AB13" s="73" t="s">
        <v>413</v>
      </c>
      <c r="AC13" s="44">
        <v>1</v>
      </c>
      <c r="AD13" s="74">
        <v>2600</v>
      </c>
    </row>
    <row r="14" spans="1:30" ht="43.5" x14ac:dyDescent="0.35">
      <c r="A14" s="40">
        <v>2</v>
      </c>
      <c r="B14" s="56" t="s">
        <v>927</v>
      </c>
      <c r="C14" s="56" t="s">
        <v>927</v>
      </c>
      <c r="D14" s="56" t="s">
        <v>1355</v>
      </c>
      <c r="E14" s="56" t="s">
        <v>1356</v>
      </c>
      <c r="G14" s="56" t="s">
        <v>1357</v>
      </c>
      <c r="H14" s="56" t="s">
        <v>1358</v>
      </c>
      <c r="I14" s="56" t="s">
        <v>927</v>
      </c>
      <c r="J14" s="56" t="s">
        <v>927</v>
      </c>
      <c r="L14" s="56" t="s">
        <v>927</v>
      </c>
      <c r="M14" s="56" t="s">
        <v>927</v>
      </c>
      <c r="N14" s="56" t="s">
        <v>927</v>
      </c>
      <c r="O14" s="56" t="s">
        <v>1359</v>
      </c>
      <c r="Q14" s="56" t="s">
        <v>927</v>
      </c>
      <c r="R14" s="56" t="s">
        <v>927</v>
      </c>
      <c r="S14" s="56" t="s">
        <v>927</v>
      </c>
      <c r="T14" s="56" t="s">
        <v>927</v>
      </c>
      <c r="U14" s="18"/>
      <c r="W14" s="61" t="str">
        <f>LEFT(Table1[[#This Row],[Location]],4)</f>
        <v>AA1-</v>
      </c>
      <c r="X14" s="62" t="s">
        <v>1187</v>
      </c>
      <c r="Y14" s="63" t="str">
        <f>LEFT(Table1[[#This Row],[Pheno]],4)</f>
        <v>.</v>
      </c>
      <c r="Z14" s="64" t="str">
        <f>LEFT(Table1[[#This Row],[Barcode]],7)</f>
        <v>.</v>
      </c>
      <c r="AA14" s="65" t="s">
        <v>1275</v>
      </c>
      <c r="AB14" s="66">
        <v>30</v>
      </c>
      <c r="AC14" s="45">
        <v>8</v>
      </c>
      <c r="AD14" s="67">
        <v>2625</v>
      </c>
    </row>
    <row r="15" spans="1:30" ht="43.5" x14ac:dyDescent="0.35">
      <c r="A15" s="40"/>
      <c r="B15" s="56" t="s">
        <v>927</v>
      </c>
      <c r="C15" s="56" t="s">
        <v>927</v>
      </c>
      <c r="D15" s="56" t="s">
        <v>1360</v>
      </c>
      <c r="E15" s="56" t="s">
        <v>1361</v>
      </c>
      <c r="G15" s="56" t="s">
        <v>1362</v>
      </c>
      <c r="H15" s="56" t="s">
        <v>1363</v>
      </c>
      <c r="I15" s="56" t="s">
        <v>927</v>
      </c>
      <c r="J15" s="56" t="s">
        <v>927</v>
      </c>
      <c r="L15" s="56" t="s">
        <v>1364</v>
      </c>
      <c r="M15" s="56" t="s">
        <v>1365</v>
      </c>
      <c r="N15" s="56" t="s">
        <v>1366</v>
      </c>
      <c r="O15" s="56" t="s">
        <v>1367</v>
      </c>
      <c r="Q15" s="56" t="s">
        <v>927</v>
      </c>
      <c r="R15" s="56" t="s">
        <v>927</v>
      </c>
      <c r="S15" s="56" t="s">
        <v>927</v>
      </c>
      <c r="T15" s="56" t="s">
        <v>927</v>
      </c>
      <c r="U15" s="18"/>
      <c r="W15" s="68" t="str">
        <f>LEFT(Table1[[#This Row],[Location]],4)</f>
        <v>AA1-</v>
      </c>
      <c r="X15" s="69" t="s">
        <v>1188</v>
      </c>
      <c r="Y15" s="70" t="str">
        <f>LEFT(Table1[[#This Row],[Pheno]],4)</f>
        <v>.</v>
      </c>
      <c r="Z15" s="71" t="str">
        <f>LEFT(Table1[[#This Row],[Barcode]],7)</f>
        <v>.</v>
      </c>
      <c r="AA15" s="72" t="s">
        <v>511</v>
      </c>
      <c r="AB15" s="73">
        <v>19</v>
      </c>
      <c r="AC15" s="44">
        <v>8</v>
      </c>
      <c r="AD15" s="74">
        <v>2625</v>
      </c>
    </row>
    <row r="16" spans="1:30" ht="43.5" x14ac:dyDescent="0.35">
      <c r="A16" s="40"/>
      <c r="B16" s="56" t="s">
        <v>927</v>
      </c>
      <c r="C16" s="56" t="s">
        <v>927</v>
      </c>
      <c r="D16" s="56" t="s">
        <v>1368</v>
      </c>
      <c r="E16" s="56" t="s">
        <v>1369</v>
      </c>
      <c r="G16" s="56" t="s">
        <v>1370</v>
      </c>
      <c r="H16" s="56" t="s">
        <v>1371</v>
      </c>
      <c r="I16" s="56" t="s">
        <v>1372</v>
      </c>
      <c r="J16" s="56" t="s">
        <v>927</v>
      </c>
      <c r="L16" s="56" t="s">
        <v>927</v>
      </c>
      <c r="M16" s="56" t="s">
        <v>927</v>
      </c>
      <c r="N16" s="56" t="s">
        <v>1373</v>
      </c>
      <c r="O16" s="56" t="s">
        <v>1374</v>
      </c>
      <c r="Q16" s="56" t="s">
        <v>927</v>
      </c>
      <c r="R16" s="56" t="s">
        <v>927</v>
      </c>
      <c r="S16" s="56" t="s">
        <v>927</v>
      </c>
      <c r="T16" s="56" t="s">
        <v>927</v>
      </c>
      <c r="U16" s="18"/>
      <c r="W16" s="61" t="str">
        <f>LEFT(Table1[[#This Row],[Location]],4)</f>
        <v>AA1-</v>
      </c>
      <c r="X16" s="62" t="s">
        <v>1189</v>
      </c>
      <c r="Y16" s="63" t="str">
        <f>LEFT(Table1[[#This Row],[Pheno]],4)</f>
        <v>.</v>
      </c>
      <c r="Z16" s="64" t="str">
        <f>LEFT(Table1[[#This Row],[Barcode]],7)</f>
        <v>.</v>
      </c>
      <c r="AA16" s="65" t="s">
        <v>413</v>
      </c>
      <c r="AB16" s="66" t="s">
        <v>413</v>
      </c>
      <c r="AC16" s="45">
        <v>8</v>
      </c>
      <c r="AD16" s="67">
        <v>2625</v>
      </c>
    </row>
    <row r="17" spans="1:30" ht="43.5" x14ac:dyDescent="0.35">
      <c r="A17" s="40"/>
      <c r="B17" s="56" t="s">
        <v>927</v>
      </c>
      <c r="C17" s="56" t="s">
        <v>927</v>
      </c>
      <c r="D17" s="56" t="s">
        <v>1375</v>
      </c>
      <c r="E17" s="56" t="s">
        <v>1376</v>
      </c>
      <c r="G17" s="56" t="s">
        <v>1377</v>
      </c>
      <c r="H17" s="56" t="s">
        <v>1378</v>
      </c>
      <c r="I17" s="56" t="s">
        <v>1379</v>
      </c>
      <c r="J17" s="56" t="e">
        <v>#N/A</v>
      </c>
      <c r="L17" s="56" t="s">
        <v>927</v>
      </c>
      <c r="M17" s="56" t="s">
        <v>927</v>
      </c>
      <c r="N17" s="56" t="s">
        <v>1380</v>
      </c>
      <c r="O17" s="56" t="s">
        <v>1381</v>
      </c>
      <c r="Q17" s="56" t="s">
        <v>927</v>
      </c>
      <c r="R17" s="56" t="s">
        <v>927</v>
      </c>
      <c r="S17" s="56" t="s">
        <v>927</v>
      </c>
      <c r="T17" s="56" t="s">
        <v>927</v>
      </c>
      <c r="U17" s="18"/>
      <c r="W17" s="68" t="str">
        <f>LEFT(Table1[[#This Row],[Location]],4)</f>
        <v>AA1-</v>
      </c>
      <c r="X17" s="69" t="s">
        <v>1190</v>
      </c>
      <c r="Y17" s="70" t="str">
        <f>LEFT(Table1[[#This Row],[Pheno]],4)</f>
        <v>.</v>
      </c>
      <c r="Z17" s="71" t="str">
        <f>LEFT(Table1[[#This Row],[Barcode]],7)</f>
        <v>.</v>
      </c>
      <c r="AA17" s="72" t="s">
        <v>413</v>
      </c>
      <c r="AB17" s="73" t="s">
        <v>413</v>
      </c>
      <c r="AC17" s="44">
        <v>8</v>
      </c>
      <c r="AD17" s="74">
        <v>2625</v>
      </c>
    </row>
    <row r="18" spans="1:30" x14ac:dyDescent="0.35">
      <c r="W18" s="61" t="str">
        <f>LEFT(Table1[[#This Row],[Location]],4)</f>
        <v>AA1-</v>
      </c>
      <c r="X18" s="62" t="s">
        <v>1191</v>
      </c>
      <c r="Y18" s="63" t="str">
        <f>LEFT(Table1[[#This Row],[Pheno]],4)</f>
        <v>.</v>
      </c>
      <c r="Z18" s="64" t="str">
        <f>LEFT(Table1[[#This Row],[Barcode]],7)</f>
        <v>.</v>
      </c>
      <c r="AA18" s="65" t="s">
        <v>903</v>
      </c>
      <c r="AB18" s="66">
        <v>29</v>
      </c>
      <c r="AC18" s="45">
        <v>8</v>
      </c>
      <c r="AD18" s="67">
        <v>2638</v>
      </c>
    </row>
    <row r="19" spans="1:30" ht="43.5" x14ac:dyDescent="0.35">
      <c r="A19" s="40"/>
      <c r="B19" s="56" t="s">
        <v>927</v>
      </c>
      <c r="C19" s="56" t="s">
        <v>927</v>
      </c>
      <c r="D19" s="56" t="s">
        <v>927</v>
      </c>
      <c r="E19" s="56" t="s">
        <v>927</v>
      </c>
      <c r="G19" s="56" t="s">
        <v>927</v>
      </c>
      <c r="H19" s="56" t="s">
        <v>927</v>
      </c>
      <c r="I19" s="56" t="s">
        <v>927</v>
      </c>
      <c r="J19" s="56" t="s">
        <v>927</v>
      </c>
      <c r="L19" s="56" t="s">
        <v>927</v>
      </c>
      <c r="M19" s="56" t="s">
        <v>927</v>
      </c>
      <c r="N19" s="56" t="s">
        <v>1382</v>
      </c>
      <c r="O19" s="56" t="s">
        <v>1383</v>
      </c>
      <c r="Q19" s="56" t="s">
        <v>927</v>
      </c>
      <c r="R19" s="56" t="s">
        <v>927</v>
      </c>
      <c r="S19" s="56" t="s">
        <v>927</v>
      </c>
      <c r="T19" s="56" t="s">
        <v>927</v>
      </c>
      <c r="U19" s="18"/>
      <c r="W19" s="68" t="str">
        <f>LEFT(Table1[[#This Row],[Location]],4)</f>
        <v>AA1-</v>
      </c>
      <c r="X19" s="69" t="s">
        <v>1192</v>
      </c>
      <c r="Y19" s="70" t="str">
        <f>LEFT(Table1[[#This Row],[Pheno]],4)</f>
        <v>.</v>
      </c>
      <c r="Z19" s="71" t="str">
        <f>LEFT(Table1[[#This Row],[Barcode]],7)</f>
        <v>.</v>
      </c>
      <c r="AA19" s="72" t="s">
        <v>845</v>
      </c>
      <c r="AB19" s="73">
        <v>20</v>
      </c>
      <c r="AC19" s="44">
        <v>8</v>
      </c>
      <c r="AD19" s="74">
        <v>2638</v>
      </c>
    </row>
    <row r="20" spans="1:30" ht="43.5" x14ac:dyDescent="0.35">
      <c r="A20" s="40"/>
      <c r="B20" s="56" t="s">
        <v>927</v>
      </c>
      <c r="C20" s="56" t="s">
        <v>1384</v>
      </c>
      <c r="D20" s="56" t="s">
        <v>1385</v>
      </c>
      <c r="E20" s="56" t="s">
        <v>1386</v>
      </c>
      <c r="G20" s="56" t="s">
        <v>1387</v>
      </c>
      <c r="H20" s="56" t="s">
        <v>1388</v>
      </c>
      <c r="I20" s="56" t="s">
        <v>927</v>
      </c>
      <c r="J20" s="56" t="s">
        <v>927</v>
      </c>
      <c r="L20" s="56" t="s">
        <v>927</v>
      </c>
      <c r="M20" s="56" t="s">
        <v>927</v>
      </c>
      <c r="N20" s="56" t="s">
        <v>1389</v>
      </c>
      <c r="O20" s="56" t="s">
        <v>1390</v>
      </c>
      <c r="Q20" s="56" t="s">
        <v>927</v>
      </c>
      <c r="R20" s="56" t="s">
        <v>927</v>
      </c>
      <c r="S20" s="56" t="s">
        <v>927</v>
      </c>
      <c r="T20" s="56" t="s">
        <v>927</v>
      </c>
      <c r="U20" s="18"/>
      <c r="W20" s="61" t="str">
        <f>LEFT(Table1[[#This Row],[Location]],4)</f>
        <v>AA1-</v>
      </c>
      <c r="X20" s="62" t="s">
        <v>1193</v>
      </c>
      <c r="Y20" s="63" t="str">
        <f>LEFT(Table1[[#This Row],[Pheno]],4)</f>
        <v>.</v>
      </c>
      <c r="Z20" s="64" t="str">
        <f>LEFT(Table1[[#This Row],[Barcode]],7)</f>
        <v>.</v>
      </c>
      <c r="AA20" s="65" t="s">
        <v>413</v>
      </c>
      <c r="AB20" s="66" t="s">
        <v>413</v>
      </c>
      <c r="AC20" s="45">
        <v>8</v>
      </c>
      <c r="AD20" s="67">
        <v>2638</v>
      </c>
    </row>
    <row r="21" spans="1:30" ht="43.5" x14ac:dyDescent="0.35">
      <c r="A21" s="40"/>
      <c r="B21" s="56" t="s">
        <v>927</v>
      </c>
      <c r="C21" s="56" t="s">
        <v>927</v>
      </c>
      <c r="D21" s="56" t="s">
        <v>1391</v>
      </c>
      <c r="E21" s="56" t="s">
        <v>1392</v>
      </c>
      <c r="G21" s="56" t="s">
        <v>1393</v>
      </c>
      <c r="H21" s="56" t="s">
        <v>1394</v>
      </c>
      <c r="I21" s="56" t="s">
        <v>927</v>
      </c>
      <c r="J21" s="56" t="s">
        <v>927</v>
      </c>
      <c r="L21" s="56" t="s">
        <v>927</v>
      </c>
      <c r="M21" s="56" t="s">
        <v>1395</v>
      </c>
      <c r="N21" s="56" t="s">
        <v>1396</v>
      </c>
      <c r="O21" s="56" t="s">
        <v>1397</v>
      </c>
      <c r="Q21" s="56" t="s">
        <v>927</v>
      </c>
      <c r="R21" s="56" t="s">
        <v>927</v>
      </c>
      <c r="S21" s="56" t="s">
        <v>927</v>
      </c>
      <c r="T21" s="56" t="s">
        <v>927</v>
      </c>
      <c r="U21" s="18"/>
      <c r="W21" s="68" t="str">
        <f>LEFT(Table1[[#This Row],[Location]],4)</f>
        <v>AA1-</v>
      </c>
      <c r="X21" s="69" t="s">
        <v>1194</v>
      </c>
      <c r="Y21" s="70" t="str">
        <f>LEFT(Table1[[#This Row],[Pheno]],4)</f>
        <v>.</v>
      </c>
      <c r="Z21" s="71" t="str">
        <f>LEFT(Table1[[#This Row],[Barcode]],7)</f>
        <v>.</v>
      </c>
      <c r="AA21" s="72" t="s">
        <v>413</v>
      </c>
      <c r="AB21" s="73" t="s">
        <v>413</v>
      </c>
      <c r="AC21" s="44">
        <v>8</v>
      </c>
      <c r="AD21" s="74">
        <v>2638</v>
      </c>
    </row>
    <row r="22" spans="1:30" ht="43.5" x14ac:dyDescent="0.35">
      <c r="A22" s="40">
        <v>3</v>
      </c>
      <c r="B22" s="56" t="s">
        <v>927</v>
      </c>
      <c r="C22" s="56" t="s">
        <v>927</v>
      </c>
      <c r="D22" s="56" t="s">
        <v>1398</v>
      </c>
      <c r="E22" s="56" t="s">
        <v>1399</v>
      </c>
      <c r="G22" s="56" t="s">
        <v>1400</v>
      </c>
      <c r="H22" s="56" t="s">
        <v>1401</v>
      </c>
      <c r="I22" s="56" t="s">
        <v>1402</v>
      </c>
      <c r="J22" s="56" t="s">
        <v>927</v>
      </c>
      <c r="L22" s="56" t="s">
        <v>927</v>
      </c>
      <c r="M22" s="56" t="s">
        <v>927</v>
      </c>
      <c r="N22" s="56" t="s">
        <v>927</v>
      </c>
      <c r="O22" s="56" t="s">
        <v>1403</v>
      </c>
      <c r="Q22" s="56" t="s">
        <v>927</v>
      </c>
      <c r="R22" s="56" t="s">
        <v>927</v>
      </c>
      <c r="S22" s="56" t="s">
        <v>927</v>
      </c>
      <c r="T22" s="56" t="s">
        <v>927</v>
      </c>
      <c r="U22" s="18"/>
      <c r="W22" s="61" t="str">
        <f>LEFT(Table1[[#This Row],[Location]],4)</f>
        <v>AA1-</v>
      </c>
      <c r="X22" s="62" t="s">
        <v>1195</v>
      </c>
      <c r="Y22" s="63" t="str">
        <f>LEFT(Table1[[#This Row],[Pheno]],4)</f>
        <v>.</v>
      </c>
      <c r="Z22" s="64" t="str">
        <f>LEFT(Table1[[#This Row],[Barcode]],7)</f>
        <v>.</v>
      </c>
      <c r="AA22" s="65" t="s">
        <v>459</v>
      </c>
      <c r="AB22" s="66">
        <v>4</v>
      </c>
      <c r="AC22" s="45">
        <v>8</v>
      </c>
      <c r="AD22" s="67">
        <v>2616</v>
      </c>
    </row>
    <row r="23" spans="1:30" ht="43.5" x14ac:dyDescent="0.35">
      <c r="A23" s="40"/>
      <c r="B23" s="56" t="s">
        <v>927</v>
      </c>
      <c r="C23" s="56" t="s">
        <v>927</v>
      </c>
      <c r="D23" s="56" t="s">
        <v>1404</v>
      </c>
      <c r="E23" s="56" t="s">
        <v>1405</v>
      </c>
      <c r="G23" s="56" t="s">
        <v>1406</v>
      </c>
      <c r="H23" s="56" t="s">
        <v>1407</v>
      </c>
      <c r="I23" s="56" t="s">
        <v>927</v>
      </c>
      <c r="J23" s="56" t="s">
        <v>927</v>
      </c>
      <c r="L23" s="56" t="s">
        <v>927</v>
      </c>
      <c r="M23" s="56" t="s">
        <v>927</v>
      </c>
      <c r="N23" s="56" t="s">
        <v>927</v>
      </c>
      <c r="O23" s="56" t="s">
        <v>1408</v>
      </c>
      <c r="Q23" s="56" t="s">
        <v>927</v>
      </c>
      <c r="R23" s="56" t="s">
        <v>927</v>
      </c>
      <c r="S23" s="56" t="s">
        <v>927</v>
      </c>
      <c r="T23" s="56" t="s">
        <v>927</v>
      </c>
      <c r="U23" s="18"/>
      <c r="W23" s="68" t="str">
        <f>LEFT(Table1[[#This Row],[Location]],4)</f>
        <v>AA1-</v>
      </c>
      <c r="X23" s="69" t="s">
        <v>1196</v>
      </c>
      <c r="Y23" s="70" t="str">
        <f>LEFT(Table1[[#This Row],[Pheno]],4)</f>
        <v>.</v>
      </c>
      <c r="Z23" s="71" t="str">
        <f>LEFT(Table1[[#This Row],[Barcode]],7)</f>
        <v>.</v>
      </c>
      <c r="AA23" s="72" t="s">
        <v>873</v>
      </c>
      <c r="AB23" s="73">
        <v>9</v>
      </c>
      <c r="AC23" s="44">
        <v>8</v>
      </c>
      <c r="AD23" s="74">
        <v>2616</v>
      </c>
    </row>
    <row r="24" spans="1:30" ht="43.5" x14ac:dyDescent="0.35">
      <c r="A24" s="40"/>
      <c r="B24" s="56" t="s">
        <v>927</v>
      </c>
      <c r="C24" s="56" t="s">
        <v>1409</v>
      </c>
      <c r="D24" s="56" t="s">
        <v>1410</v>
      </c>
      <c r="E24" s="56" t="s">
        <v>1411</v>
      </c>
      <c r="G24" s="56" t="s">
        <v>1412</v>
      </c>
      <c r="H24" s="56" t="s">
        <v>1413</v>
      </c>
      <c r="I24" s="56" t="s">
        <v>927</v>
      </c>
      <c r="J24" s="56" t="s">
        <v>927</v>
      </c>
      <c r="L24" s="56" t="s">
        <v>927</v>
      </c>
      <c r="M24" s="56" t="s">
        <v>927</v>
      </c>
      <c r="N24" s="56" t="s">
        <v>1414</v>
      </c>
      <c r="O24" s="56" t="s">
        <v>1415</v>
      </c>
      <c r="Q24" s="56" t="s">
        <v>927</v>
      </c>
      <c r="R24" s="56" t="s">
        <v>927</v>
      </c>
      <c r="S24" s="56" t="s">
        <v>927</v>
      </c>
      <c r="T24" s="56" t="s">
        <v>927</v>
      </c>
      <c r="U24" s="18"/>
      <c r="W24" s="61" t="str">
        <f>LEFT(Table1[[#This Row],[Location]],4)</f>
        <v>AA1-</v>
      </c>
      <c r="X24" s="62" t="s">
        <v>1197</v>
      </c>
      <c r="Y24" s="63" t="str">
        <f>LEFT(Table1[[#This Row],[Pheno]],4)</f>
        <v>.</v>
      </c>
      <c r="Z24" s="64" t="str">
        <f>LEFT(Table1[[#This Row],[Barcode]],7)</f>
        <v>.</v>
      </c>
      <c r="AA24" s="65" t="s">
        <v>448</v>
      </c>
      <c r="AB24" s="66">
        <v>36</v>
      </c>
      <c r="AC24" s="45">
        <v>8</v>
      </c>
      <c r="AD24" s="67">
        <v>2616</v>
      </c>
    </row>
    <row r="25" spans="1:30" ht="43.5" x14ac:dyDescent="0.35">
      <c r="A25" s="40"/>
      <c r="B25" s="56" t="s">
        <v>927</v>
      </c>
      <c r="C25" s="56" t="s">
        <v>1416</v>
      </c>
      <c r="D25" s="56" t="s">
        <v>1417</v>
      </c>
      <c r="E25" s="56" t="s">
        <v>1418</v>
      </c>
      <c r="G25" s="56" t="s">
        <v>1419</v>
      </c>
      <c r="H25" s="56" t="s">
        <v>1420</v>
      </c>
      <c r="I25" s="56" t="s">
        <v>927</v>
      </c>
      <c r="J25" s="56" t="s">
        <v>927</v>
      </c>
      <c r="L25" s="56" t="s">
        <v>927</v>
      </c>
      <c r="M25" s="56" t="s">
        <v>927</v>
      </c>
      <c r="N25" s="56" t="s">
        <v>1421</v>
      </c>
      <c r="O25" s="56" t="s">
        <v>1422</v>
      </c>
      <c r="Q25" s="56" t="s">
        <v>927</v>
      </c>
      <c r="R25" s="56" t="s">
        <v>927</v>
      </c>
      <c r="S25" s="56" t="s">
        <v>927</v>
      </c>
      <c r="T25" s="56" t="s">
        <v>927</v>
      </c>
      <c r="U25" s="18"/>
      <c r="W25" s="68" t="str">
        <f>LEFT(Table1[[#This Row],[Location]],4)</f>
        <v>AA1-</v>
      </c>
      <c r="X25" s="69" t="s">
        <v>1198</v>
      </c>
      <c r="Y25" s="70" t="str">
        <f>LEFT(Table1[[#This Row],[Pheno]],4)</f>
        <v>.</v>
      </c>
      <c r="Z25" s="71" t="str">
        <f>LEFT(Table1[[#This Row],[Barcode]],7)</f>
        <v>.</v>
      </c>
      <c r="AA25" s="72" t="s">
        <v>413</v>
      </c>
      <c r="AB25" s="73" t="s">
        <v>413</v>
      </c>
      <c r="AC25" s="44">
        <v>8</v>
      </c>
      <c r="AD25" s="74">
        <v>2616</v>
      </c>
    </row>
    <row r="26" spans="1:30" x14ac:dyDescent="0.35">
      <c r="A26" s="1"/>
      <c r="B26" s="1"/>
      <c r="C26" s="1"/>
      <c r="D26" s="1"/>
      <c r="E26" s="1"/>
      <c r="G26" s="1"/>
      <c r="H26" s="1"/>
      <c r="I26" s="1"/>
      <c r="J26" s="1"/>
      <c r="L26" s="1"/>
      <c r="M26" s="1"/>
      <c r="N26" s="1"/>
      <c r="O26" s="1"/>
      <c r="W26" s="61" t="str">
        <f>LEFT(Table1[[#This Row],[Location]],4)</f>
        <v>AA1-</v>
      </c>
      <c r="X26" s="62" t="s">
        <v>1199</v>
      </c>
      <c r="Y26" s="63" t="str">
        <f>LEFT(Table1[[#This Row],[Pheno]],4)</f>
        <v>.</v>
      </c>
      <c r="Z26" s="64" t="str">
        <f>LEFT(Table1[[#This Row],[Barcode]],7)</f>
        <v>.</v>
      </c>
      <c r="AA26" s="65" t="s">
        <v>413</v>
      </c>
      <c r="AB26" s="66" t="s">
        <v>413</v>
      </c>
      <c r="AC26" s="45"/>
      <c r="AD26" s="67"/>
    </row>
    <row r="27" spans="1:30" x14ac:dyDescent="0.35">
      <c r="W27" s="68" t="str">
        <f>LEFT(Table1[[#This Row],[Location]],4)</f>
        <v>AA1-</v>
      </c>
      <c r="X27" s="69" t="s">
        <v>1200</v>
      </c>
      <c r="Y27" s="70" t="str">
        <f>LEFT(Table1[[#This Row],[Pheno]],4)</f>
        <v>.</v>
      </c>
      <c r="Z27" s="71" t="str">
        <f>LEFT(Table1[[#This Row],[Barcode]],7)</f>
        <v>.</v>
      </c>
      <c r="AA27" s="72" t="s">
        <v>413</v>
      </c>
      <c r="AB27" s="73" t="s">
        <v>413</v>
      </c>
      <c r="AC27" s="44"/>
      <c r="AD27" s="74"/>
    </row>
    <row r="28" spans="1:30" x14ac:dyDescent="0.35">
      <c r="W28" s="61" t="str">
        <f>LEFT(Table1[[#This Row],[Location]],4)</f>
        <v>AA1-</v>
      </c>
      <c r="X28" s="62" t="s">
        <v>1201</v>
      </c>
      <c r="Y28" s="63" t="str">
        <f>LEFT(Table1[[#This Row],[Pheno]],4)</f>
        <v>.</v>
      </c>
      <c r="Z28" s="64" t="str">
        <f>LEFT(Table1[[#This Row],[Barcode]],7)</f>
        <v>.</v>
      </c>
      <c r="AA28" s="65" t="s">
        <v>413</v>
      </c>
      <c r="AB28" s="66" t="s">
        <v>413</v>
      </c>
      <c r="AC28" s="45"/>
      <c r="AD28" s="67"/>
    </row>
    <row r="29" spans="1:30" x14ac:dyDescent="0.35">
      <c r="W29" s="68" t="str">
        <f>LEFT(Table1[[#This Row],[Location]],4)</f>
        <v>AA1-</v>
      </c>
      <c r="X29" s="69" t="s">
        <v>1202</v>
      </c>
      <c r="Y29" s="70" t="str">
        <f>LEFT(Table1[[#This Row],[Pheno]],4)</f>
        <v>.</v>
      </c>
      <c r="Z29" s="71" t="str">
        <f>LEFT(Table1[[#This Row],[Barcode]],7)</f>
        <v>.</v>
      </c>
      <c r="AA29" s="72" t="s">
        <v>413</v>
      </c>
      <c r="AB29" s="73" t="s">
        <v>413</v>
      </c>
      <c r="AC29" s="44"/>
      <c r="AD29" s="74"/>
    </row>
    <row r="30" spans="1:30" x14ac:dyDescent="0.35">
      <c r="W30" s="61" t="str">
        <f>LEFT(Table1[[#This Row],[Location]],4)</f>
        <v>AA2-</v>
      </c>
      <c r="X30" s="62" t="s">
        <v>1203</v>
      </c>
      <c r="Y30" s="63" t="str">
        <f>LEFT(Table1[[#This Row],[Pheno]],4)</f>
        <v>.</v>
      </c>
      <c r="Z30" s="64" t="str">
        <f>LEFT(Table1[[#This Row],[Barcode]],7)</f>
        <v>.</v>
      </c>
      <c r="AA30" s="65" t="s">
        <v>413</v>
      </c>
      <c r="AB30" s="66" t="s">
        <v>413</v>
      </c>
      <c r="AC30" s="45"/>
      <c r="AD30" s="67"/>
    </row>
    <row r="31" spans="1:30" x14ac:dyDescent="0.35">
      <c r="W31" s="68" t="str">
        <f>LEFT(Table1[[#This Row],[Location]],4)</f>
        <v>AA2-</v>
      </c>
      <c r="X31" s="69" t="s">
        <v>1204</v>
      </c>
      <c r="Y31" s="70" t="str">
        <f>LEFT(Table1[[#This Row],[Pheno]],4)</f>
        <v>.</v>
      </c>
      <c r="Z31" s="71" t="str">
        <f>LEFT(Table1[[#This Row],[Barcode]],7)</f>
        <v>.</v>
      </c>
      <c r="AA31" s="72" t="s">
        <v>413</v>
      </c>
      <c r="AB31" s="73" t="s">
        <v>413</v>
      </c>
      <c r="AC31" s="44"/>
      <c r="AD31" s="74"/>
    </row>
    <row r="32" spans="1:30" x14ac:dyDescent="0.35">
      <c r="W32" s="61" t="str">
        <f>LEFT(Table1[[#This Row],[Location]],4)</f>
        <v>AA2-</v>
      </c>
      <c r="X32" s="62" t="s">
        <v>1205</v>
      </c>
      <c r="Y32" s="63" t="str">
        <f>LEFT(Table1[[#This Row],[Pheno]],4)</f>
        <v>.</v>
      </c>
      <c r="Z32" s="64" t="str">
        <f>LEFT(Table1[[#This Row],[Barcode]],7)</f>
        <v>.</v>
      </c>
      <c r="AA32" s="65" t="s">
        <v>413</v>
      </c>
      <c r="AB32" s="66" t="s">
        <v>413</v>
      </c>
      <c r="AC32" s="45"/>
      <c r="AD32" s="67"/>
    </row>
    <row r="33" spans="23:30" x14ac:dyDescent="0.35">
      <c r="W33" s="68" t="str">
        <f>LEFT(Table1[[#This Row],[Location]],4)</f>
        <v>AA2-</v>
      </c>
      <c r="X33" s="69" t="s">
        <v>1206</v>
      </c>
      <c r="Y33" s="70" t="str">
        <f>LEFT(Table1[[#This Row],[Pheno]],4)</f>
        <v>.</v>
      </c>
      <c r="Z33" s="71" t="str">
        <f>LEFT(Table1[[#This Row],[Barcode]],7)</f>
        <v>.</v>
      </c>
      <c r="AA33" s="72" t="s">
        <v>413</v>
      </c>
      <c r="AB33" s="73" t="s">
        <v>413</v>
      </c>
      <c r="AC33" s="44"/>
      <c r="AD33" s="74"/>
    </row>
    <row r="34" spans="23:30" x14ac:dyDescent="0.35">
      <c r="W34" s="61" t="str">
        <f>LEFT(Table1[[#This Row],[Location]],4)</f>
        <v>AA2-</v>
      </c>
      <c r="X34" s="62" t="s">
        <v>1207</v>
      </c>
      <c r="Y34" s="63" t="str">
        <f>LEFT(Table1[[#This Row],[Pheno]],4)</f>
        <v>.</v>
      </c>
      <c r="Z34" s="64" t="str">
        <f>LEFT(Table1[[#This Row],[Barcode]],7)</f>
        <v>.</v>
      </c>
      <c r="AA34" s="65" t="s">
        <v>413</v>
      </c>
      <c r="AB34" s="66" t="s">
        <v>413</v>
      </c>
      <c r="AC34" s="45"/>
      <c r="AD34" s="67"/>
    </row>
    <row r="35" spans="23:30" x14ac:dyDescent="0.35">
      <c r="W35" s="68" t="str">
        <f>LEFT(Table1[[#This Row],[Location]],4)</f>
        <v>AA2-</v>
      </c>
      <c r="X35" s="69" t="s">
        <v>1208</v>
      </c>
      <c r="Y35" s="70" t="str">
        <f>LEFT(Table1[[#This Row],[Pheno]],4)</f>
        <v>.</v>
      </c>
      <c r="Z35" s="71" t="str">
        <f>LEFT(Table1[[#This Row],[Barcode]],7)</f>
        <v>.</v>
      </c>
      <c r="AA35" s="72" t="s">
        <v>413</v>
      </c>
      <c r="AB35" s="73" t="s">
        <v>413</v>
      </c>
      <c r="AC35" s="44"/>
      <c r="AD35" s="74"/>
    </row>
    <row r="36" spans="23:30" x14ac:dyDescent="0.35">
      <c r="W36" s="61" t="str">
        <f>LEFT(Table1[[#This Row],[Location]],4)</f>
        <v>AA2-</v>
      </c>
      <c r="X36" s="62" t="s">
        <v>1209</v>
      </c>
      <c r="Y36" s="63" t="str">
        <f>LEFT(Table1[[#This Row],[Pheno]],4)</f>
        <v>.</v>
      </c>
      <c r="Z36" s="64" t="str">
        <f>LEFT(Table1[[#This Row],[Barcode]],7)</f>
        <v>.</v>
      </c>
      <c r="AA36" s="65" t="s">
        <v>413</v>
      </c>
      <c r="AB36" s="66" t="s">
        <v>413</v>
      </c>
      <c r="AC36" s="45"/>
      <c r="AD36" s="67"/>
    </row>
    <row r="37" spans="23:30" x14ac:dyDescent="0.35">
      <c r="W37" s="68" t="str">
        <f>LEFT(Table1[[#This Row],[Location]],4)</f>
        <v>AA2-</v>
      </c>
      <c r="X37" s="69" t="s">
        <v>1210</v>
      </c>
      <c r="Y37" s="70" t="str">
        <f>LEFT(Table1[[#This Row],[Pheno]],4)</f>
        <v>.</v>
      </c>
      <c r="Z37" s="71" t="str">
        <f>LEFT(Table1[[#This Row],[Barcode]],7)</f>
        <v>.</v>
      </c>
      <c r="AA37" s="72" t="s">
        <v>413</v>
      </c>
      <c r="AB37" s="73" t="s">
        <v>413</v>
      </c>
      <c r="AC37" s="44"/>
      <c r="AD37" s="74"/>
    </row>
    <row r="38" spans="23:30" x14ac:dyDescent="0.35">
      <c r="W38" s="61" t="str">
        <f>LEFT(Table1[[#This Row],[Location]],4)</f>
        <v>AA2-</v>
      </c>
      <c r="X38" s="62" t="s">
        <v>1211</v>
      </c>
      <c r="Y38" s="63" t="str">
        <f>LEFT(Table1[[#This Row],[Pheno]],4)</f>
        <v>.</v>
      </c>
      <c r="Z38" s="64" t="str">
        <f>LEFT(Table1[[#This Row],[Barcode]],7)</f>
        <v>.</v>
      </c>
      <c r="AA38" s="65" t="s">
        <v>413</v>
      </c>
      <c r="AB38" s="66" t="s">
        <v>413</v>
      </c>
      <c r="AC38" s="45"/>
      <c r="AD38" s="67"/>
    </row>
    <row r="39" spans="23:30" x14ac:dyDescent="0.35">
      <c r="W39" s="68" t="str">
        <f>LEFT(Table1[[#This Row],[Location]],4)</f>
        <v>AA2-</v>
      </c>
      <c r="X39" s="69" t="s">
        <v>1212</v>
      </c>
      <c r="Y39" s="70" t="str">
        <f>LEFT(Table1[[#This Row],[Pheno]],4)</f>
        <v>.</v>
      </c>
      <c r="Z39" s="71" t="str">
        <f>LEFT(Table1[[#This Row],[Barcode]],7)</f>
        <v>.</v>
      </c>
      <c r="AA39" s="72" t="s">
        <v>413</v>
      </c>
      <c r="AB39" s="73" t="s">
        <v>413</v>
      </c>
      <c r="AC39" s="44"/>
      <c r="AD39" s="74"/>
    </row>
    <row r="40" spans="23:30" x14ac:dyDescent="0.35">
      <c r="W40" s="61" t="str">
        <f>LEFT(Table1[[#This Row],[Location]],4)</f>
        <v>AA2-</v>
      </c>
      <c r="X40" s="62" t="s">
        <v>1213</v>
      </c>
      <c r="Y40" s="63" t="str">
        <f>LEFT(Table1[[#This Row],[Pheno]],4)</f>
        <v>.</v>
      </c>
      <c r="Z40" s="64" t="str">
        <f>LEFT(Table1[[#This Row],[Barcode]],7)</f>
        <v>.</v>
      </c>
      <c r="AA40" s="65" t="s">
        <v>413</v>
      </c>
      <c r="AB40" s="66" t="s">
        <v>413</v>
      </c>
      <c r="AC40" s="45"/>
      <c r="AD40" s="67"/>
    </row>
    <row r="41" spans="23:30" x14ac:dyDescent="0.35">
      <c r="W41" s="68" t="str">
        <f>LEFT(Table1[[#This Row],[Location]],4)</f>
        <v>AA2-</v>
      </c>
      <c r="X41" s="69" t="s">
        <v>1214</v>
      </c>
      <c r="Y41" s="70" t="str">
        <f>LEFT(Table1[[#This Row],[Pheno]],4)</f>
        <v>.</v>
      </c>
      <c r="Z41" s="71" t="str">
        <f>LEFT(Table1[[#This Row],[Barcode]],7)</f>
        <v>.</v>
      </c>
      <c r="AA41" s="72" t="s">
        <v>413</v>
      </c>
      <c r="AB41" s="73" t="s">
        <v>413</v>
      </c>
      <c r="AC41" s="44"/>
      <c r="AD41" s="74"/>
    </row>
    <row r="42" spans="23:30" x14ac:dyDescent="0.35">
      <c r="W42" s="61" t="str">
        <f>LEFT(Table1[[#This Row],[Location]],4)</f>
        <v>AA2-</v>
      </c>
      <c r="X42" s="62" t="s">
        <v>1215</v>
      </c>
      <c r="Y42" s="63" t="str">
        <f>LEFT(Table1[[#This Row],[Pheno]],4)</f>
        <v>.</v>
      </c>
      <c r="Z42" s="64" t="str">
        <f>LEFT(Table1[[#This Row],[Barcode]],7)</f>
        <v>.</v>
      </c>
      <c r="AA42" s="65" t="s">
        <v>413</v>
      </c>
      <c r="AB42" s="66" t="s">
        <v>413</v>
      </c>
      <c r="AC42" s="45"/>
      <c r="AD42" s="67"/>
    </row>
    <row r="43" spans="23:30" x14ac:dyDescent="0.35">
      <c r="W43" s="68" t="str">
        <f>LEFT(Table1[[#This Row],[Location]],4)</f>
        <v>AA2-</v>
      </c>
      <c r="X43" s="69" t="s">
        <v>1216</v>
      </c>
      <c r="Y43" s="70" t="str">
        <f>LEFT(Table1[[#This Row],[Pheno]],4)</f>
        <v>.</v>
      </c>
      <c r="Z43" s="71" t="str">
        <f>LEFT(Table1[[#This Row],[Barcode]],7)</f>
        <v>.</v>
      </c>
      <c r="AA43" s="72" t="s">
        <v>413</v>
      </c>
      <c r="AB43" s="73" t="s">
        <v>413</v>
      </c>
      <c r="AC43" s="44"/>
      <c r="AD43" s="74"/>
    </row>
    <row r="44" spans="23:30" x14ac:dyDescent="0.35">
      <c r="W44" s="61" t="str">
        <f>LEFT(Table1[[#This Row],[Location]],4)</f>
        <v>AA2-</v>
      </c>
      <c r="X44" s="62" t="s">
        <v>1217</v>
      </c>
      <c r="Y44" s="63" t="str">
        <f>LEFT(Table1[[#This Row],[Pheno]],4)</f>
        <v>.</v>
      </c>
      <c r="Z44" s="64" t="str">
        <f>LEFT(Table1[[#This Row],[Barcode]],7)</f>
        <v>.</v>
      </c>
      <c r="AA44" s="65" t="s">
        <v>413</v>
      </c>
      <c r="AB44" s="66" t="s">
        <v>413</v>
      </c>
      <c r="AC44" s="45"/>
      <c r="AD44" s="67"/>
    </row>
    <row r="45" spans="23:30" x14ac:dyDescent="0.35">
      <c r="W45" s="68" t="str">
        <f>LEFT(Table1[[#This Row],[Location]],4)</f>
        <v>AA2-</v>
      </c>
      <c r="X45" s="69" t="s">
        <v>1218</v>
      </c>
      <c r="Y45" s="70" t="str">
        <f>LEFT(Table1[[#This Row],[Pheno]],4)</f>
        <v>.</v>
      </c>
      <c r="Z45" s="71" t="str">
        <f>LEFT(Table1[[#This Row],[Barcode]],7)</f>
        <v>.</v>
      </c>
      <c r="AA45" s="72" t="s">
        <v>413</v>
      </c>
      <c r="AB45" s="73" t="s">
        <v>413</v>
      </c>
      <c r="AC45" s="44"/>
      <c r="AD45" s="74"/>
    </row>
    <row r="46" spans="23:30" x14ac:dyDescent="0.35">
      <c r="W46" s="61" t="str">
        <f>LEFT(Table1[[#This Row],[Location]],4)</f>
        <v>AA2-</v>
      </c>
      <c r="X46" s="62" t="s">
        <v>1219</v>
      </c>
      <c r="Y46" s="63" t="str">
        <f>LEFT(Table1[[#This Row],[Pheno]],4)</f>
        <v>.</v>
      </c>
      <c r="Z46" s="64" t="str">
        <f>LEFT(Table1[[#This Row],[Barcode]],7)</f>
        <v>.</v>
      </c>
      <c r="AA46" s="65" t="s">
        <v>413</v>
      </c>
      <c r="AB46" s="66" t="s">
        <v>413</v>
      </c>
      <c r="AC46" s="45"/>
      <c r="AD46" s="67"/>
    </row>
    <row r="47" spans="23:30" x14ac:dyDescent="0.35">
      <c r="W47" s="68" t="str">
        <f>LEFT(Table1[[#This Row],[Location]],4)</f>
        <v>AA2-</v>
      </c>
      <c r="X47" s="69" t="s">
        <v>1220</v>
      </c>
      <c r="Y47" s="70" t="str">
        <f>LEFT(Table1[[#This Row],[Pheno]],4)</f>
        <v>.</v>
      </c>
      <c r="Z47" s="71" t="str">
        <f>LEFT(Table1[[#This Row],[Barcode]],7)</f>
        <v>.</v>
      </c>
      <c r="AA47" s="72" t="s">
        <v>413</v>
      </c>
      <c r="AB47" s="73" t="s">
        <v>413</v>
      </c>
      <c r="AC47" s="44"/>
      <c r="AD47" s="74"/>
    </row>
    <row r="48" spans="23:30" x14ac:dyDescent="0.35">
      <c r="W48" s="61" t="str">
        <f>LEFT(Table1[[#This Row],[Location]],4)</f>
        <v>AA2-</v>
      </c>
      <c r="X48" s="62" t="s">
        <v>1221</v>
      </c>
      <c r="Y48" s="63" t="str">
        <f>LEFT(Table1[[#This Row],[Pheno]],4)</f>
        <v>.</v>
      </c>
      <c r="Z48" s="64" t="str">
        <f>LEFT(Table1[[#This Row],[Barcode]],7)</f>
        <v>.</v>
      </c>
      <c r="AA48" s="65" t="s">
        <v>413</v>
      </c>
      <c r="AB48" s="66" t="s">
        <v>413</v>
      </c>
      <c r="AC48" s="45"/>
      <c r="AD48" s="67"/>
    </row>
    <row r="49" spans="23:30" x14ac:dyDescent="0.35">
      <c r="W49" s="68" t="str">
        <f>LEFT(Table1[[#This Row],[Location]],4)</f>
        <v>AA2-</v>
      </c>
      <c r="X49" s="69" t="s">
        <v>1222</v>
      </c>
      <c r="Y49" s="70" t="str">
        <f>LEFT(Table1[[#This Row],[Pheno]],4)</f>
        <v>.</v>
      </c>
      <c r="Z49" s="71" t="str">
        <f>LEFT(Table1[[#This Row],[Barcode]],7)</f>
        <v>.</v>
      </c>
      <c r="AA49" s="72" t="s">
        <v>413</v>
      </c>
      <c r="AB49" s="73" t="s">
        <v>413</v>
      </c>
      <c r="AC49" s="44"/>
      <c r="AD49" s="74"/>
    </row>
    <row r="50" spans="23:30" x14ac:dyDescent="0.35">
      <c r="W50" s="61" t="str">
        <f>LEFT(Table1[[#This Row],[Location]],4)</f>
        <v>AA2-</v>
      </c>
      <c r="X50" s="62" t="s">
        <v>1223</v>
      </c>
      <c r="Y50" s="63" t="str">
        <f>LEFT(Table1[[#This Row],[Pheno]],4)</f>
        <v>.</v>
      </c>
      <c r="Z50" s="64" t="str">
        <f>LEFT(Table1[[#This Row],[Barcode]],7)</f>
        <v>.</v>
      </c>
      <c r="AA50" s="65" t="s">
        <v>413</v>
      </c>
      <c r="AB50" s="66" t="s">
        <v>413</v>
      </c>
      <c r="AC50" s="45"/>
      <c r="AD50" s="67"/>
    </row>
    <row r="51" spans="23:30" x14ac:dyDescent="0.35">
      <c r="W51" s="68" t="str">
        <f>LEFT(Table1[[#This Row],[Location]],4)</f>
        <v>AA2-</v>
      </c>
      <c r="X51" s="69" t="s">
        <v>1224</v>
      </c>
      <c r="Y51" s="70" t="str">
        <f>LEFT(Table1[[#This Row],[Pheno]],4)</f>
        <v>.</v>
      </c>
      <c r="Z51" s="71" t="str">
        <f>LEFT(Table1[[#This Row],[Barcode]],7)</f>
        <v>.</v>
      </c>
      <c r="AA51" s="72" t="s">
        <v>413</v>
      </c>
      <c r="AB51" s="73" t="s">
        <v>413</v>
      </c>
      <c r="AC51" s="44"/>
      <c r="AD51" s="74"/>
    </row>
    <row r="52" spans="23:30" x14ac:dyDescent="0.35">
      <c r="W52" s="61" t="str">
        <f>LEFT(Table1[[#This Row],[Location]],4)</f>
        <v>AA2-</v>
      </c>
      <c r="X52" s="62" t="s">
        <v>1225</v>
      </c>
      <c r="Y52" s="63" t="str">
        <f>LEFT(Table1[[#This Row],[Pheno]],4)</f>
        <v>.</v>
      </c>
      <c r="Z52" s="64" t="str">
        <f>LEFT(Table1[[#This Row],[Barcode]],7)</f>
        <v>.</v>
      </c>
      <c r="AA52" s="65" t="s">
        <v>413</v>
      </c>
      <c r="AB52" s="66" t="s">
        <v>413</v>
      </c>
      <c r="AC52" s="45"/>
      <c r="AD52" s="67"/>
    </row>
    <row r="53" spans="23:30" x14ac:dyDescent="0.35">
      <c r="W53" s="68" t="str">
        <f>LEFT(Table1[[#This Row],[Location]],4)</f>
        <v>AA2-</v>
      </c>
      <c r="X53" s="69" t="s">
        <v>1226</v>
      </c>
      <c r="Y53" s="70" t="str">
        <f>LEFT(Table1[[#This Row],[Pheno]],4)</f>
        <v>.</v>
      </c>
      <c r="Z53" s="71" t="str">
        <f>LEFT(Table1[[#This Row],[Barcode]],7)</f>
        <v>.</v>
      </c>
      <c r="AA53" s="72" t="s">
        <v>413</v>
      </c>
      <c r="AB53" s="73" t="s">
        <v>413</v>
      </c>
      <c r="AC53" s="44"/>
      <c r="AD53" s="74"/>
    </row>
    <row r="54" spans="23:30" x14ac:dyDescent="0.35">
      <c r="W54" s="61" t="str">
        <f>LEFT(Table1[[#This Row],[Location]],4)</f>
        <v>AA2-</v>
      </c>
      <c r="X54" s="62" t="s">
        <v>1227</v>
      </c>
      <c r="Y54" s="63" t="str">
        <f>LEFT(Table1[[#This Row],[Pheno]],4)</f>
        <v>.</v>
      </c>
      <c r="Z54" s="64" t="str">
        <f>LEFT(Table1[[#This Row],[Barcode]],7)</f>
        <v>.</v>
      </c>
      <c r="AA54" s="65" t="s">
        <v>413</v>
      </c>
      <c r="AB54" s="66" t="s">
        <v>413</v>
      </c>
      <c r="AC54" s="45"/>
      <c r="AD54" s="67"/>
    </row>
    <row r="55" spans="23:30" x14ac:dyDescent="0.35">
      <c r="W55" s="68" t="str">
        <f>LEFT(Table1[[#This Row],[Location]],4)</f>
        <v>AA2-</v>
      </c>
      <c r="X55" s="69" t="s">
        <v>1228</v>
      </c>
      <c r="Y55" s="70" t="str">
        <f>LEFT(Table1[[#This Row],[Pheno]],4)</f>
        <v>.</v>
      </c>
      <c r="Z55" s="71" t="str">
        <f>LEFT(Table1[[#This Row],[Barcode]],7)</f>
        <v>.</v>
      </c>
      <c r="AA55" s="72" t="s">
        <v>413</v>
      </c>
      <c r="AB55" s="73" t="s">
        <v>413</v>
      </c>
      <c r="AC55" s="44"/>
      <c r="AD55" s="74"/>
    </row>
    <row r="56" spans="23:30" x14ac:dyDescent="0.35">
      <c r="W56" s="61" t="str">
        <f>LEFT(Table1[[#This Row],[Location]],4)</f>
        <v>AA2-</v>
      </c>
      <c r="X56" s="62" t="s">
        <v>1229</v>
      </c>
      <c r="Y56" s="63" t="str">
        <f>LEFT(Table1[[#This Row],[Pheno]],4)</f>
        <v>.</v>
      </c>
      <c r="Z56" s="64" t="str">
        <f>LEFT(Table1[[#This Row],[Barcode]],7)</f>
        <v>.</v>
      </c>
      <c r="AA56" s="65" t="s">
        <v>413</v>
      </c>
      <c r="AB56" s="66" t="s">
        <v>413</v>
      </c>
      <c r="AC56" s="45"/>
      <c r="AD56" s="67"/>
    </row>
    <row r="57" spans="23:30" x14ac:dyDescent="0.35">
      <c r="W57" s="68" t="str">
        <f>LEFT(Table1[[#This Row],[Location]],4)</f>
        <v>AA2-</v>
      </c>
      <c r="X57" s="69" t="s">
        <v>1230</v>
      </c>
      <c r="Y57" s="70" t="str">
        <f>LEFT(Table1[[#This Row],[Pheno]],4)</f>
        <v>.</v>
      </c>
      <c r="Z57" s="71" t="str">
        <f>LEFT(Table1[[#This Row],[Barcode]],7)</f>
        <v>.</v>
      </c>
      <c r="AA57" s="72" t="s">
        <v>413</v>
      </c>
      <c r="AB57" s="73" t="s">
        <v>413</v>
      </c>
      <c r="AC57" s="44"/>
      <c r="AD57" s="74"/>
    </row>
    <row r="58" spans="23:30" x14ac:dyDescent="0.35">
      <c r="W58" s="61" t="str">
        <f>LEFT(Table1[[#This Row],[Location]],4)</f>
        <v>AA3-</v>
      </c>
      <c r="X58" s="62" t="s">
        <v>1231</v>
      </c>
      <c r="Y58" s="63" t="str">
        <f>LEFT(Table1[[#This Row],[Pheno]],4)</f>
        <v>.</v>
      </c>
      <c r="Z58" s="64" t="str">
        <f>LEFT(Table1[[#This Row],[Barcode]],7)</f>
        <v>.</v>
      </c>
      <c r="AA58" s="65" t="s">
        <v>413</v>
      </c>
      <c r="AB58" s="66" t="s">
        <v>413</v>
      </c>
      <c r="AC58" s="45"/>
      <c r="AD58" s="67"/>
    </row>
    <row r="59" spans="23:30" x14ac:dyDescent="0.35">
      <c r="W59" s="68" t="str">
        <f>LEFT(Table1[[#This Row],[Location]],4)</f>
        <v>AA3-</v>
      </c>
      <c r="X59" s="69" t="s">
        <v>1232</v>
      </c>
      <c r="Y59" s="70" t="str">
        <f>LEFT(Table1[[#This Row],[Pheno]],4)</f>
        <v>.</v>
      </c>
      <c r="Z59" s="71" t="str">
        <f>LEFT(Table1[[#This Row],[Barcode]],7)</f>
        <v>.</v>
      </c>
      <c r="AA59" s="72" t="s">
        <v>413</v>
      </c>
      <c r="AB59" s="73" t="s">
        <v>413</v>
      </c>
      <c r="AC59" s="44"/>
      <c r="AD59" s="74"/>
    </row>
    <row r="60" spans="23:30" x14ac:dyDescent="0.35">
      <c r="W60" s="61" t="str">
        <f>LEFT(Table1[[#This Row],[Location]],4)</f>
        <v>AA3-</v>
      </c>
      <c r="X60" s="62" t="s">
        <v>1233</v>
      </c>
      <c r="Y60" s="63" t="str">
        <f>LEFT(Table1[[#This Row],[Pheno]],4)</f>
        <v>.</v>
      </c>
      <c r="Z60" s="64" t="str">
        <f>LEFT(Table1[[#This Row],[Barcode]],7)</f>
        <v>.</v>
      </c>
      <c r="AA60" s="65" t="s">
        <v>413</v>
      </c>
      <c r="AB60" s="66" t="s">
        <v>413</v>
      </c>
      <c r="AC60" s="45"/>
      <c r="AD60" s="67"/>
    </row>
    <row r="61" spans="23:30" x14ac:dyDescent="0.35">
      <c r="W61" s="68" t="str">
        <f>LEFT(Table1[[#This Row],[Location]],4)</f>
        <v>AA3-</v>
      </c>
      <c r="X61" s="69" t="s">
        <v>1234</v>
      </c>
      <c r="Y61" s="70" t="str">
        <f>LEFT(Table1[[#This Row],[Pheno]],4)</f>
        <v>.</v>
      </c>
      <c r="Z61" s="71" t="str">
        <f>LEFT(Table1[[#This Row],[Barcode]],7)</f>
        <v>.</v>
      </c>
      <c r="AA61" s="72" t="s">
        <v>413</v>
      </c>
      <c r="AB61" s="73" t="s">
        <v>413</v>
      </c>
      <c r="AC61" s="44"/>
      <c r="AD61" s="74"/>
    </row>
    <row r="62" spans="23:30" x14ac:dyDescent="0.35">
      <c r="W62" s="61" t="str">
        <f>LEFT(Table1[[#This Row],[Location]],4)</f>
        <v>AA3-</v>
      </c>
      <c r="X62" s="62" t="s">
        <v>1235</v>
      </c>
      <c r="Y62" s="63" t="str">
        <f>LEFT(Table1[[#This Row],[Pheno]],4)</f>
        <v>.</v>
      </c>
      <c r="Z62" s="64" t="str">
        <f>LEFT(Table1[[#This Row],[Barcode]],7)</f>
        <v>.</v>
      </c>
      <c r="AA62" s="65" t="s">
        <v>413</v>
      </c>
      <c r="AB62" s="66" t="s">
        <v>413</v>
      </c>
      <c r="AC62" s="45"/>
      <c r="AD62" s="67"/>
    </row>
    <row r="63" spans="23:30" x14ac:dyDescent="0.35">
      <c r="W63" s="68" t="str">
        <f>LEFT(Table1[[#This Row],[Location]],4)</f>
        <v>AA3-</v>
      </c>
      <c r="X63" s="69" t="s">
        <v>1236</v>
      </c>
      <c r="Y63" s="70" t="str">
        <f>LEFT(Table1[[#This Row],[Pheno]],4)</f>
        <v>.</v>
      </c>
      <c r="Z63" s="71" t="str">
        <f>LEFT(Table1[[#This Row],[Barcode]],7)</f>
        <v>.</v>
      </c>
      <c r="AA63" s="72" t="s">
        <v>413</v>
      </c>
      <c r="AB63" s="73" t="s">
        <v>413</v>
      </c>
      <c r="AC63" s="44"/>
      <c r="AD63" s="74"/>
    </row>
    <row r="64" spans="23:30" x14ac:dyDescent="0.35">
      <c r="W64" s="61" t="str">
        <f>LEFT(Table1[[#This Row],[Location]],4)</f>
        <v>AA3-</v>
      </c>
      <c r="X64" s="62" t="s">
        <v>1237</v>
      </c>
      <c r="Y64" s="63" t="str">
        <f>LEFT(Table1[[#This Row],[Pheno]],4)</f>
        <v>.</v>
      </c>
      <c r="Z64" s="64" t="str">
        <f>LEFT(Table1[[#This Row],[Barcode]],7)</f>
        <v>.</v>
      </c>
      <c r="AA64" s="65" t="s">
        <v>413</v>
      </c>
      <c r="AB64" s="66" t="s">
        <v>413</v>
      </c>
      <c r="AC64" s="45"/>
      <c r="AD64" s="67"/>
    </row>
    <row r="65" spans="23:30" x14ac:dyDescent="0.35">
      <c r="W65" s="68" t="str">
        <f>LEFT(Table1[[#This Row],[Location]],4)</f>
        <v>AA3-</v>
      </c>
      <c r="X65" s="69" t="s">
        <v>1238</v>
      </c>
      <c r="Y65" s="70" t="str">
        <f>LEFT(Table1[[#This Row],[Pheno]],4)</f>
        <v>.</v>
      </c>
      <c r="Z65" s="71" t="str">
        <f>LEFT(Table1[[#This Row],[Barcode]],7)</f>
        <v>.</v>
      </c>
      <c r="AA65" s="72" t="s">
        <v>413</v>
      </c>
      <c r="AB65" s="73" t="s">
        <v>413</v>
      </c>
      <c r="AC65" s="44"/>
      <c r="AD65" s="74"/>
    </row>
    <row r="66" spans="23:30" x14ac:dyDescent="0.35">
      <c r="W66" s="61" t="str">
        <f>LEFT(Table1[[#This Row],[Location]],4)</f>
        <v>AA3-</v>
      </c>
      <c r="X66" s="62" t="s">
        <v>1239</v>
      </c>
      <c r="Y66" s="63" t="str">
        <f>LEFT(Table1[[#This Row],[Pheno]],4)</f>
        <v>.</v>
      </c>
      <c r="Z66" s="64" t="str">
        <f>LEFT(Table1[[#This Row],[Barcode]],7)</f>
        <v>.</v>
      </c>
      <c r="AA66" s="65" t="s">
        <v>413</v>
      </c>
      <c r="AB66" s="66" t="s">
        <v>413</v>
      </c>
      <c r="AC66" s="45"/>
      <c r="AD66" s="67"/>
    </row>
    <row r="67" spans="23:30" x14ac:dyDescent="0.35">
      <c r="W67" s="68" t="str">
        <f>LEFT(Table1[[#This Row],[Location]],4)</f>
        <v>AA3-</v>
      </c>
      <c r="X67" s="69" t="s">
        <v>1240</v>
      </c>
      <c r="Y67" s="70" t="str">
        <f>LEFT(Table1[[#This Row],[Pheno]],4)</f>
        <v>.</v>
      </c>
      <c r="Z67" s="71" t="str">
        <f>LEFT(Table1[[#This Row],[Barcode]],7)</f>
        <v>.</v>
      </c>
      <c r="AA67" s="72" t="s">
        <v>413</v>
      </c>
      <c r="AB67" s="73" t="s">
        <v>413</v>
      </c>
      <c r="AC67" s="44"/>
      <c r="AD67" s="74"/>
    </row>
    <row r="68" spans="23:30" x14ac:dyDescent="0.35">
      <c r="W68" s="61" t="str">
        <f>LEFT(Table1[[#This Row],[Location]],4)</f>
        <v>AA3-</v>
      </c>
      <c r="X68" s="62" t="s">
        <v>1241</v>
      </c>
      <c r="Y68" s="63" t="str">
        <f>LEFT(Table1[[#This Row],[Pheno]],4)</f>
        <v>.</v>
      </c>
      <c r="Z68" s="64" t="str">
        <f>LEFT(Table1[[#This Row],[Barcode]],7)</f>
        <v>.</v>
      </c>
      <c r="AA68" s="65" t="s">
        <v>413</v>
      </c>
      <c r="AB68" s="66" t="s">
        <v>413</v>
      </c>
      <c r="AC68" s="45"/>
      <c r="AD68" s="67"/>
    </row>
    <row r="69" spans="23:30" x14ac:dyDescent="0.35">
      <c r="W69" s="68" t="str">
        <f>LEFT(Table1[[#This Row],[Location]],4)</f>
        <v>AA3-</v>
      </c>
      <c r="X69" s="69" t="s">
        <v>1242</v>
      </c>
      <c r="Y69" s="70" t="str">
        <f>LEFT(Table1[[#This Row],[Pheno]],4)</f>
        <v>.</v>
      </c>
      <c r="Z69" s="71" t="str">
        <f>LEFT(Table1[[#This Row],[Barcode]],7)</f>
        <v>.</v>
      </c>
      <c r="AA69" s="72" t="s">
        <v>413</v>
      </c>
      <c r="AB69" s="73" t="s">
        <v>413</v>
      </c>
      <c r="AC69" s="44"/>
      <c r="AD69" s="74"/>
    </row>
    <row r="70" spans="23:30" x14ac:dyDescent="0.35">
      <c r="W70" s="61" t="str">
        <f>LEFT(Table1[[#This Row],[Location]],4)</f>
        <v>AA3-</v>
      </c>
      <c r="X70" s="62" t="s">
        <v>1243</v>
      </c>
      <c r="Y70" s="63" t="str">
        <f>LEFT(Table1[[#This Row],[Pheno]],4)</f>
        <v>.</v>
      </c>
      <c r="Z70" s="64" t="str">
        <f>LEFT(Table1[[#This Row],[Barcode]],7)</f>
        <v>.</v>
      </c>
      <c r="AA70" s="65" t="s">
        <v>413</v>
      </c>
      <c r="AB70" s="66" t="s">
        <v>413</v>
      </c>
      <c r="AC70" s="45"/>
      <c r="AD70" s="67"/>
    </row>
    <row r="71" spans="23:30" x14ac:dyDescent="0.35">
      <c r="W71" s="68" t="str">
        <f>LEFT(Table1[[#This Row],[Location]],4)</f>
        <v>AA3-</v>
      </c>
      <c r="X71" s="69" t="s">
        <v>1244</v>
      </c>
      <c r="Y71" s="70" t="str">
        <f>LEFT(Table1[[#This Row],[Pheno]],4)</f>
        <v>.</v>
      </c>
      <c r="Z71" s="71" t="str">
        <f>LEFT(Table1[[#This Row],[Barcode]],7)</f>
        <v>.</v>
      </c>
      <c r="AA71" s="72" t="s">
        <v>413</v>
      </c>
      <c r="AB71" s="73" t="s">
        <v>413</v>
      </c>
      <c r="AC71" s="44"/>
      <c r="AD71" s="74"/>
    </row>
    <row r="72" spans="23:30" x14ac:dyDescent="0.35">
      <c r="W72" s="61" t="str">
        <f>LEFT(Table1[[#This Row],[Location]],4)</f>
        <v>AA3-</v>
      </c>
      <c r="X72" s="62" t="s">
        <v>1245</v>
      </c>
      <c r="Y72" s="63" t="str">
        <f>LEFT(Table1[[#This Row],[Pheno]],4)</f>
        <v>.</v>
      </c>
      <c r="Z72" s="64" t="str">
        <f>LEFT(Table1[[#This Row],[Barcode]],7)</f>
        <v>.</v>
      </c>
      <c r="AA72" s="65" t="s">
        <v>413</v>
      </c>
      <c r="AB72" s="66" t="s">
        <v>413</v>
      </c>
      <c r="AC72" s="45"/>
      <c r="AD72" s="67"/>
    </row>
    <row r="73" spans="23:30" x14ac:dyDescent="0.35">
      <c r="W73" s="68" t="str">
        <f>LEFT(Table1[[#This Row],[Location]],4)</f>
        <v>AA3-</v>
      </c>
      <c r="X73" s="69" t="s">
        <v>1246</v>
      </c>
      <c r="Y73" s="70" t="str">
        <f>LEFT(Table1[[#This Row],[Pheno]],4)</f>
        <v>.</v>
      </c>
      <c r="Z73" s="71" t="str">
        <f>LEFT(Table1[[#This Row],[Barcode]],7)</f>
        <v>.</v>
      </c>
      <c r="AA73" s="72" t="s">
        <v>413</v>
      </c>
      <c r="AB73" s="73" t="s">
        <v>413</v>
      </c>
      <c r="AC73" s="44"/>
      <c r="AD73" s="74"/>
    </row>
    <row r="74" spans="23:30" x14ac:dyDescent="0.35">
      <c r="W74" s="61" t="str">
        <f>LEFT(Table1[[#This Row],[Location]],4)</f>
        <v>AA3-</v>
      </c>
      <c r="X74" s="62" t="s">
        <v>1247</v>
      </c>
      <c r="Y74" s="63" t="str">
        <f>LEFT(Table1[[#This Row],[Pheno]],4)</f>
        <v>.</v>
      </c>
      <c r="Z74" s="64" t="str">
        <f>LEFT(Table1[[#This Row],[Barcode]],7)</f>
        <v>.</v>
      </c>
      <c r="AA74" s="65" t="s">
        <v>413</v>
      </c>
      <c r="AB74" s="66" t="s">
        <v>413</v>
      </c>
      <c r="AC74" s="45"/>
      <c r="AD74" s="67"/>
    </row>
    <row r="75" spans="23:30" x14ac:dyDescent="0.35">
      <c r="W75" s="68" t="str">
        <f>LEFT(Table1[[#This Row],[Location]],4)</f>
        <v>AA3-</v>
      </c>
      <c r="X75" s="69" t="s">
        <v>1248</v>
      </c>
      <c r="Y75" s="70" t="str">
        <f>LEFT(Table1[[#This Row],[Pheno]],4)</f>
        <v>.</v>
      </c>
      <c r="Z75" s="71" t="str">
        <f>LEFT(Table1[[#This Row],[Barcode]],7)</f>
        <v>.</v>
      </c>
      <c r="AA75" s="72" t="s">
        <v>413</v>
      </c>
      <c r="AB75" s="73" t="s">
        <v>413</v>
      </c>
      <c r="AC75" s="44"/>
      <c r="AD75" s="74"/>
    </row>
    <row r="76" spans="23:30" x14ac:dyDescent="0.35">
      <c r="W76" s="61" t="str">
        <f>LEFT(Table1[[#This Row],[Location]],4)</f>
        <v>AA3-</v>
      </c>
      <c r="X76" s="62" t="s">
        <v>1249</v>
      </c>
      <c r="Y76" s="63" t="str">
        <f>LEFT(Table1[[#This Row],[Pheno]],4)</f>
        <v>.</v>
      </c>
      <c r="Z76" s="64" t="str">
        <f>LEFT(Table1[[#This Row],[Barcode]],7)</f>
        <v>.</v>
      </c>
      <c r="AA76" s="65" t="s">
        <v>413</v>
      </c>
      <c r="AB76" s="66" t="s">
        <v>413</v>
      </c>
      <c r="AC76" s="45"/>
      <c r="AD76" s="67"/>
    </row>
    <row r="77" spans="23:30" x14ac:dyDescent="0.35">
      <c r="W77" s="68" t="str">
        <f>LEFT(Table1[[#This Row],[Location]],4)</f>
        <v>AA3-</v>
      </c>
      <c r="X77" s="69" t="s">
        <v>1250</v>
      </c>
      <c r="Y77" s="70" t="str">
        <f>LEFT(Table1[[#This Row],[Pheno]],4)</f>
        <v>.</v>
      </c>
      <c r="Z77" s="71" t="str">
        <f>LEFT(Table1[[#This Row],[Barcode]],7)</f>
        <v>.</v>
      </c>
      <c r="AA77" s="72" t="s">
        <v>413</v>
      </c>
      <c r="AB77" s="73" t="s">
        <v>413</v>
      </c>
      <c r="AC77" s="44"/>
      <c r="AD77" s="74"/>
    </row>
    <row r="78" spans="23:30" x14ac:dyDescent="0.35">
      <c r="W78" s="61" t="str">
        <f>LEFT(Table1[[#This Row],[Location]],4)</f>
        <v>AA3-</v>
      </c>
      <c r="X78" s="62" t="s">
        <v>1251</v>
      </c>
      <c r="Y78" s="63" t="str">
        <f>LEFT(Table1[[#This Row],[Pheno]],4)</f>
        <v>.</v>
      </c>
      <c r="Z78" s="64" t="str">
        <f>LEFT(Table1[[#This Row],[Barcode]],7)</f>
        <v>.</v>
      </c>
      <c r="AA78" s="65" t="s">
        <v>413</v>
      </c>
      <c r="AB78" s="66" t="s">
        <v>413</v>
      </c>
      <c r="AC78" s="45"/>
      <c r="AD78" s="67"/>
    </row>
    <row r="79" spans="23:30" x14ac:dyDescent="0.35">
      <c r="W79" s="68" t="str">
        <f>LEFT(Table1[[#This Row],[Location]],4)</f>
        <v>AA3-</v>
      </c>
      <c r="X79" s="69" t="s">
        <v>1252</v>
      </c>
      <c r="Y79" s="70" t="str">
        <f>LEFT(Table1[[#This Row],[Pheno]],4)</f>
        <v>.</v>
      </c>
      <c r="Z79" s="71" t="str">
        <f>LEFT(Table1[[#This Row],[Barcode]],7)</f>
        <v>.</v>
      </c>
      <c r="AA79" s="72" t="s">
        <v>413</v>
      </c>
      <c r="AB79" s="73" t="s">
        <v>413</v>
      </c>
      <c r="AC79" s="44"/>
      <c r="AD79" s="74"/>
    </row>
    <row r="80" spans="23:30" x14ac:dyDescent="0.35">
      <c r="W80" s="61" t="str">
        <f>LEFT(Table1[[#This Row],[Location]],4)</f>
        <v>AA3-</v>
      </c>
      <c r="X80" s="62" t="s">
        <v>1253</v>
      </c>
      <c r="Y80" s="63" t="str">
        <f>LEFT(Table1[[#This Row],[Pheno]],4)</f>
        <v>.</v>
      </c>
      <c r="Z80" s="64" t="str">
        <f>LEFT(Table1[[#This Row],[Barcode]],7)</f>
        <v>.</v>
      </c>
      <c r="AA80" s="65" t="s">
        <v>413</v>
      </c>
      <c r="AB80" s="66" t="s">
        <v>413</v>
      </c>
      <c r="AC80" s="45"/>
      <c r="AD80" s="67"/>
    </row>
    <row r="81" spans="23:30" x14ac:dyDescent="0.35">
      <c r="W81" s="68" t="str">
        <f>LEFT(Table1[[#This Row],[Location]],4)</f>
        <v>AA3-</v>
      </c>
      <c r="X81" s="69" t="s">
        <v>1254</v>
      </c>
      <c r="Y81" s="70" t="str">
        <f>LEFT(Table1[[#This Row],[Pheno]],4)</f>
        <v>.</v>
      </c>
      <c r="Z81" s="71" t="str">
        <f>LEFT(Table1[[#This Row],[Barcode]],7)</f>
        <v>.</v>
      </c>
      <c r="AA81" s="72" t="s">
        <v>413</v>
      </c>
      <c r="AB81" s="73" t="s">
        <v>413</v>
      </c>
      <c r="AC81" s="44"/>
      <c r="AD81" s="74"/>
    </row>
    <row r="82" spans="23:30" x14ac:dyDescent="0.35">
      <c r="W82" s="61" t="str">
        <f>LEFT(Table1[[#This Row],[Location]],4)</f>
        <v>AA3-</v>
      </c>
      <c r="X82" s="62" t="s">
        <v>1255</v>
      </c>
      <c r="Y82" s="63" t="str">
        <f>LEFT(Table1[[#This Row],[Pheno]],4)</f>
        <v>.</v>
      </c>
      <c r="Z82" s="64" t="str">
        <f>LEFT(Table1[[#This Row],[Barcode]],7)</f>
        <v>.</v>
      </c>
      <c r="AA82" s="65" t="s">
        <v>413</v>
      </c>
      <c r="AB82" s="66" t="s">
        <v>413</v>
      </c>
      <c r="AC82" s="45"/>
      <c r="AD82" s="67"/>
    </row>
    <row r="83" spans="23:30" x14ac:dyDescent="0.35">
      <c r="W83" s="68" t="str">
        <f>LEFT(Table1[[#This Row],[Location]],4)</f>
        <v>AA3-</v>
      </c>
      <c r="X83" s="69" t="s">
        <v>1256</v>
      </c>
      <c r="Y83" s="70" t="str">
        <f>LEFT(Table1[[#This Row],[Pheno]],4)</f>
        <v>.</v>
      </c>
      <c r="Z83" s="71" t="str">
        <f>LEFT(Table1[[#This Row],[Barcode]],7)</f>
        <v>.</v>
      </c>
      <c r="AA83" s="72" t="s">
        <v>413</v>
      </c>
      <c r="AB83" s="73" t="s">
        <v>413</v>
      </c>
      <c r="AC83" s="44"/>
      <c r="AD83" s="74"/>
    </row>
    <row r="84" spans="23:30" x14ac:dyDescent="0.35">
      <c r="W84" s="61" t="str">
        <f>LEFT(Table1[[#This Row],[Location]],4)</f>
        <v>AA3-</v>
      </c>
      <c r="X84" s="62" t="s">
        <v>1257</v>
      </c>
      <c r="Y84" s="63" t="str">
        <f>LEFT(Table1[[#This Row],[Pheno]],4)</f>
        <v>.</v>
      </c>
      <c r="Z84" s="64" t="str">
        <f>LEFT(Table1[[#This Row],[Barcode]],7)</f>
        <v>.</v>
      </c>
      <c r="AA84" s="65" t="s">
        <v>413</v>
      </c>
      <c r="AB84" s="66" t="s">
        <v>413</v>
      </c>
      <c r="AC84" s="45"/>
      <c r="AD84" s="67"/>
    </row>
    <row r="85" spans="23:30" x14ac:dyDescent="0.35">
      <c r="W85" s="68" t="str">
        <f>LEFT(Table1[[#This Row],[Location]],4)</f>
        <v>AA3-</v>
      </c>
      <c r="X85" s="69" t="s">
        <v>1258</v>
      </c>
      <c r="Y85" s="70" t="str">
        <f>LEFT(Table1[[#This Row],[Pheno]],4)</f>
        <v>.</v>
      </c>
      <c r="Z85" s="71" t="str">
        <f>LEFT(Table1[[#This Row],[Barcode]],7)</f>
        <v>.</v>
      </c>
      <c r="AA85" s="72" t="s">
        <v>413</v>
      </c>
      <c r="AB85" s="73" t="s">
        <v>413</v>
      </c>
      <c r="AC85" s="44"/>
      <c r="AD85" s="74"/>
    </row>
    <row r="86" spans="23:30" x14ac:dyDescent="0.35">
      <c r="W86" s="75" t="str">
        <f>LEFT(Table1[[#This Row],[Location]],4)</f>
        <v>BB1-</v>
      </c>
      <c r="X86" s="62" t="s">
        <v>133</v>
      </c>
      <c r="Y86" s="62" t="str">
        <f>LEFT(Table1[[#This Row],[Pheno]],4)</f>
        <v>DOSI</v>
      </c>
      <c r="Z86" s="65" t="str">
        <f>LEFT(Table1[[#This Row],[Barcode]],7)</f>
        <v>DOSI005</v>
      </c>
      <c r="AA86" s="65" t="s">
        <v>839</v>
      </c>
      <c r="AB86" s="66">
        <v>49</v>
      </c>
      <c r="AC86" s="45">
        <v>8</v>
      </c>
      <c r="AD86" s="67">
        <v>2670</v>
      </c>
    </row>
    <row r="87" spans="23:30" x14ac:dyDescent="0.35">
      <c r="W87" s="76" t="str">
        <f>LEFT(Table1[[#This Row],[Location]],4)</f>
        <v>BB1-</v>
      </c>
      <c r="X87" s="69" t="s">
        <v>132</v>
      </c>
      <c r="Y87" s="69" t="str">
        <f>LEFT(Table1[[#This Row],[Pheno]],4)</f>
        <v>.</v>
      </c>
      <c r="Z87" s="72" t="str">
        <f>LEFT(Table1[[#This Row],[Barcode]],7)</f>
        <v>.</v>
      </c>
      <c r="AA87" s="72" t="s">
        <v>413</v>
      </c>
      <c r="AB87" s="73" t="s">
        <v>413</v>
      </c>
      <c r="AC87" s="44">
        <v>8</v>
      </c>
      <c r="AD87" s="74">
        <v>2670</v>
      </c>
    </row>
    <row r="88" spans="23:30" x14ac:dyDescent="0.35">
      <c r="W88" s="75" t="str">
        <f>LEFT(Table1[[#This Row],[Location]],4)</f>
        <v>BB1-</v>
      </c>
      <c r="X88" s="62" t="s">
        <v>131</v>
      </c>
      <c r="Y88" s="62" t="str">
        <f>LEFT(Table1[[#This Row],[Pheno]],4)</f>
        <v>.</v>
      </c>
      <c r="Z88" s="65" t="str">
        <f>LEFT(Table1[[#This Row],[Barcode]],7)</f>
        <v>.</v>
      </c>
      <c r="AA88" s="65" t="s">
        <v>413</v>
      </c>
      <c r="AB88" s="66" t="s">
        <v>413</v>
      </c>
      <c r="AC88" s="45">
        <v>8</v>
      </c>
      <c r="AD88" s="67">
        <v>2670</v>
      </c>
    </row>
    <row r="89" spans="23:30" x14ac:dyDescent="0.35">
      <c r="W89" s="76" t="str">
        <f>LEFT(Table1[[#This Row],[Location]],4)</f>
        <v>BB1-</v>
      </c>
      <c r="X89" s="69" t="s">
        <v>363</v>
      </c>
      <c r="Y89" s="69" t="str">
        <f>LEFT(Table1[[#This Row],[Pheno]],4)</f>
        <v>.</v>
      </c>
      <c r="Z89" s="72" t="str">
        <f>LEFT(Table1[[#This Row],[Barcode]],7)</f>
        <v>.</v>
      </c>
      <c r="AA89" s="72" t="s">
        <v>413</v>
      </c>
      <c r="AB89" s="77" t="s">
        <v>413</v>
      </c>
      <c r="AC89" s="44">
        <v>8</v>
      </c>
      <c r="AD89" s="74">
        <v>2670</v>
      </c>
    </row>
    <row r="90" spans="23:30" x14ac:dyDescent="0.35">
      <c r="W90" s="75" t="str">
        <f>LEFT(Table1[[#This Row],[Location]],4)</f>
        <v>BB1-</v>
      </c>
      <c r="X90" s="62" t="s">
        <v>136</v>
      </c>
      <c r="Y90" s="62" t="str">
        <f>LEFT(Table1[[#This Row],[Pheno]],4)</f>
        <v>LCKE</v>
      </c>
      <c r="Z90" s="65" t="str">
        <f>LEFT(Table1[[#This Row],[Barcode]],7)</f>
        <v>LCKE004</v>
      </c>
      <c r="AA90" s="65" t="s">
        <v>899</v>
      </c>
      <c r="AB90" s="78">
        <v>11</v>
      </c>
      <c r="AC90" s="45">
        <v>8</v>
      </c>
      <c r="AD90" s="67">
        <v>2652</v>
      </c>
    </row>
    <row r="91" spans="23:30" x14ac:dyDescent="0.35">
      <c r="W91" s="76" t="str">
        <f>LEFT(Table1[[#This Row],[Location]],4)</f>
        <v>BB1-</v>
      </c>
      <c r="X91" s="69" t="s">
        <v>135</v>
      </c>
      <c r="Y91" s="69" t="str">
        <f>LEFT(Table1[[#This Row],[Pheno]],4)</f>
        <v>PINE</v>
      </c>
      <c r="Z91" s="72" t="str">
        <f>LEFT(Table1[[#This Row],[Barcode]],7)</f>
        <v>PINE001</v>
      </c>
      <c r="AA91" s="72" t="s">
        <v>457</v>
      </c>
      <c r="AB91" s="77">
        <v>38</v>
      </c>
      <c r="AC91" s="44">
        <v>8</v>
      </c>
      <c r="AD91" s="74">
        <v>2652</v>
      </c>
    </row>
    <row r="92" spans="23:30" x14ac:dyDescent="0.35">
      <c r="W92" s="75" t="str">
        <f>LEFT(Table1[[#This Row],[Location]],4)</f>
        <v>BB1-</v>
      </c>
      <c r="X92" s="62" t="s">
        <v>134</v>
      </c>
      <c r="Y92" s="62" t="str">
        <f>LEFT(Table1[[#This Row],[Pheno]],4)</f>
        <v>.</v>
      </c>
      <c r="Z92" s="65" t="str">
        <f>LEFT(Table1[[#This Row],[Barcode]],7)</f>
        <v>.</v>
      </c>
      <c r="AA92" s="65" t="s">
        <v>413</v>
      </c>
      <c r="AB92" s="78" t="s">
        <v>413</v>
      </c>
      <c r="AC92" s="45">
        <v>8</v>
      </c>
      <c r="AD92" s="67">
        <v>2652</v>
      </c>
    </row>
    <row r="93" spans="23:30" x14ac:dyDescent="0.35">
      <c r="W93" s="76" t="str">
        <f>LEFT(Table1[[#This Row],[Location]],4)</f>
        <v>BB1-</v>
      </c>
      <c r="X93" s="69" t="s">
        <v>360</v>
      </c>
      <c r="Y93" s="69" t="str">
        <f>LEFT(Table1[[#This Row],[Pheno]],4)</f>
        <v>.</v>
      </c>
      <c r="Z93" s="79" t="str">
        <f>LEFT(Table1[[#This Row],[Barcode]],7)</f>
        <v>.</v>
      </c>
      <c r="AA93" s="72" t="s">
        <v>413</v>
      </c>
      <c r="AB93" s="73" t="s">
        <v>413</v>
      </c>
      <c r="AC93" s="44">
        <v>8</v>
      </c>
      <c r="AD93" s="74">
        <v>2652</v>
      </c>
    </row>
    <row r="94" spans="23:30" x14ac:dyDescent="0.35">
      <c r="W94" s="75" t="str">
        <f>LEFT(Table1[[#This Row],[Location]],4)</f>
        <v>BB1-</v>
      </c>
      <c r="X94" s="62" t="s">
        <v>139</v>
      </c>
      <c r="Y94" s="62" t="str">
        <f>LEFT(Table1[[#This Row],[Pheno]],4)</f>
        <v>LCKE</v>
      </c>
      <c r="Z94" s="65" t="str">
        <f>LEFT(Table1[[#This Row],[Barcode]],7)</f>
        <v>LCKE004</v>
      </c>
      <c r="AA94" s="65" t="s">
        <v>901</v>
      </c>
      <c r="AB94" s="78">
        <v>12</v>
      </c>
      <c r="AC94" s="45">
        <v>1</v>
      </c>
      <c r="AD94" s="67">
        <v>2611</v>
      </c>
    </row>
    <row r="95" spans="23:30" x14ac:dyDescent="0.35">
      <c r="W95" s="76" t="str">
        <f>LEFT(Table1[[#This Row],[Location]],4)</f>
        <v>BB1-</v>
      </c>
      <c r="X95" s="69" t="s">
        <v>138</v>
      </c>
      <c r="Y95" s="69" t="str">
        <f>LEFT(Table1[[#This Row],[Pheno]],4)</f>
        <v>DOSI</v>
      </c>
      <c r="Z95" s="72" t="str">
        <f>LEFT(Table1[[#This Row],[Barcode]],7)</f>
        <v>DOSI005</v>
      </c>
      <c r="AA95" s="72" t="s">
        <v>849</v>
      </c>
      <c r="AB95" s="77">
        <v>12</v>
      </c>
      <c r="AC95" s="44">
        <v>1</v>
      </c>
      <c r="AD95" s="74">
        <v>2611</v>
      </c>
    </row>
    <row r="96" spans="23:30" x14ac:dyDescent="0.35">
      <c r="W96" s="75" t="str">
        <f>LEFT(Table1[[#This Row],[Location]],4)</f>
        <v>BB1-</v>
      </c>
      <c r="X96" s="62" t="s">
        <v>137</v>
      </c>
      <c r="Y96" s="62" t="str">
        <f>LEFT(Table1[[#This Row],[Pheno]],4)</f>
        <v>.</v>
      </c>
      <c r="Z96" s="65" t="str">
        <f>LEFT(Table1[[#This Row],[Barcode]],7)</f>
        <v>.</v>
      </c>
      <c r="AA96" s="65" t="s">
        <v>898</v>
      </c>
      <c r="AB96" s="78">
        <v>16</v>
      </c>
      <c r="AC96" s="45">
        <v>1</v>
      </c>
      <c r="AD96" s="67">
        <v>2611</v>
      </c>
    </row>
    <row r="97" spans="23:30" x14ac:dyDescent="0.35">
      <c r="W97" s="76" t="str">
        <f>LEFT(Table1[[#This Row],[Location]],4)</f>
        <v>BB1-</v>
      </c>
      <c r="X97" s="69" t="s">
        <v>357</v>
      </c>
      <c r="Y97" s="69" t="str">
        <f>LEFT(Table1[[#This Row],[Pheno]],4)</f>
        <v>.</v>
      </c>
      <c r="Z97" s="79" t="str">
        <f>LEFT(Table1[[#This Row],[Barcode]],7)</f>
        <v>.</v>
      </c>
      <c r="AA97" s="72" t="s">
        <v>413</v>
      </c>
      <c r="AB97" s="73" t="s">
        <v>413</v>
      </c>
      <c r="AC97" s="44">
        <v>1</v>
      </c>
      <c r="AD97" s="74">
        <v>2611</v>
      </c>
    </row>
    <row r="98" spans="23:30" x14ac:dyDescent="0.35">
      <c r="W98" s="75" t="str">
        <f>LEFT(Table1[[#This Row],[Location]],4)</f>
        <v>BB1-</v>
      </c>
      <c r="X98" s="62" t="s">
        <v>142</v>
      </c>
      <c r="Y98" s="62" t="str">
        <f>LEFT(Table1[[#This Row],[Pheno]],4)</f>
        <v>DOSI</v>
      </c>
      <c r="Z98" s="65" t="str">
        <f>LEFT(Table1[[#This Row],[Barcode]],7)</f>
        <v>DOSI005</v>
      </c>
      <c r="AA98" s="65" t="s">
        <v>482</v>
      </c>
      <c r="AB98" s="78">
        <v>40</v>
      </c>
      <c r="AC98" s="45">
        <v>1</v>
      </c>
      <c r="AD98" s="67">
        <v>2683</v>
      </c>
    </row>
    <row r="99" spans="23:30" x14ac:dyDescent="0.35">
      <c r="W99" s="76" t="str">
        <f>LEFT(Table1[[#This Row],[Location]],4)</f>
        <v>BB1-</v>
      </c>
      <c r="X99" s="69" t="s">
        <v>141</v>
      </c>
      <c r="Y99" s="69" t="str">
        <f>LEFT(Table1[[#This Row],[Pheno]],4)</f>
        <v>LCKE</v>
      </c>
      <c r="Z99" s="72" t="str">
        <f>LEFT(Table1[[#This Row],[Barcode]],7)</f>
        <v>LCKE001</v>
      </c>
      <c r="AA99" s="72" t="s">
        <v>413</v>
      </c>
      <c r="AB99" s="77" t="s">
        <v>413</v>
      </c>
      <c r="AC99" s="44">
        <v>1</v>
      </c>
      <c r="AD99" s="74">
        <v>2683</v>
      </c>
    </row>
    <row r="100" spans="23:30" x14ac:dyDescent="0.35">
      <c r="W100" s="75" t="str">
        <f>LEFT(Table1[[#This Row],[Location]],4)</f>
        <v>BB1-</v>
      </c>
      <c r="X100" s="62" t="s">
        <v>140</v>
      </c>
      <c r="Y100" s="62" t="str">
        <f>LEFT(Table1[[#This Row],[Pheno]],4)</f>
        <v>.</v>
      </c>
      <c r="Z100" s="65" t="str">
        <f>LEFT(Table1[[#This Row],[Barcode]],7)</f>
        <v>.</v>
      </c>
      <c r="AA100" s="65" t="s">
        <v>413</v>
      </c>
      <c r="AB100" s="78" t="s">
        <v>413</v>
      </c>
      <c r="AC100" s="45">
        <v>1</v>
      </c>
      <c r="AD100" s="67">
        <v>2683</v>
      </c>
    </row>
    <row r="101" spans="23:30" x14ac:dyDescent="0.35">
      <c r="W101" s="76" t="str">
        <f>LEFT(Table1[[#This Row],[Location]],4)</f>
        <v>BB1-</v>
      </c>
      <c r="X101" s="69" t="s">
        <v>354</v>
      </c>
      <c r="Y101" s="69" t="str">
        <f>LEFT(Table1[[#This Row],[Pheno]],4)</f>
        <v>.</v>
      </c>
      <c r="Z101" s="79" t="str">
        <f>LEFT(Table1[[#This Row],[Barcode]],7)</f>
        <v>.</v>
      </c>
      <c r="AA101" s="72" t="s">
        <v>413</v>
      </c>
      <c r="AB101" s="73" t="s">
        <v>413</v>
      </c>
      <c r="AC101" s="44">
        <v>1</v>
      </c>
      <c r="AD101" s="74">
        <v>2683</v>
      </c>
    </row>
    <row r="102" spans="23:30" x14ac:dyDescent="0.35">
      <c r="W102" s="75" t="str">
        <f>LEFT(Table1[[#This Row],[Location]],4)</f>
        <v>BB1-</v>
      </c>
      <c r="X102" s="62" t="s">
        <v>145</v>
      </c>
      <c r="Y102" s="62" t="str">
        <f>LEFT(Table1[[#This Row],[Pheno]],4)</f>
        <v>DOSI</v>
      </c>
      <c r="Z102" s="65" t="str">
        <f>LEFT(Table1[[#This Row],[Barcode]],7)</f>
        <v>DOSI005</v>
      </c>
      <c r="AA102" s="65" t="s">
        <v>851</v>
      </c>
      <c r="AB102" s="78">
        <v>31</v>
      </c>
      <c r="AC102" s="45">
        <v>1</v>
      </c>
      <c r="AD102" s="67">
        <v>2620</v>
      </c>
    </row>
    <row r="103" spans="23:30" x14ac:dyDescent="0.35">
      <c r="W103" s="76" t="str">
        <f>LEFT(Table1[[#This Row],[Location]],4)</f>
        <v>BB1-</v>
      </c>
      <c r="X103" s="69" t="s">
        <v>144</v>
      </c>
      <c r="Y103" s="69" t="str">
        <f>LEFT(Table1[[#This Row],[Pheno]],4)</f>
        <v>DURP</v>
      </c>
      <c r="Z103" s="72" t="str">
        <f>LEFT(Table1[[#This Row],[Barcode]],7)</f>
        <v>DURP006</v>
      </c>
      <c r="AA103" s="72" t="s">
        <v>860</v>
      </c>
      <c r="AB103" s="77">
        <v>18</v>
      </c>
      <c r="AC103" s="44">
        <v>1</v>
      </c>
      <c r="AD103" s="74">
        <v>2620</v>
      </c>
    </row>
    <row r="104" spans="23:30" x14ac:dyDescent="0.35">
      <c r="W104" s="75" t="str">
        <f>LEFT(Table1[[#This Row],[Location]],4)</f>
        <v>BB1-</v>
      </c>
      <c r="X104" s="62" t="s">
        <v>143</v>
      </c>
      <c r="Y104" s="62" t="str">
        <f>LEFT(Table1[[#This Row],[Pheno]],4)</f>
        <v>.</v>
      </c>
      <c r="Z104" s="65" t="str">
        <f>LEFT(Table1[[#This Row],[Barcode]],7)</f>
        <v>.</v>
      </c>
      <c r="AA104" s="65" t="s">
        <v>413</v>
      </c>
      <c r="AB104" s="78" t="s">
        <v>413</v>
      </c>
      <c r="AC104" s="45">
        <v>1</v>
      </c>
      <c r="AD104" s="67">
        <v>2620</v>
      </c>
    </row>
    <row r="105" spans="23:30" x14ac:dyDescent="0.35">
      <c r="W105" s="76" t="str">
        <f>LEFT(Table1[[#This Row],[Location]],4)</f>
        <v>BB1-</v>
      </c>
      <c r="X105" s="69" t="s">
        <v>351</v>
      </c>
      <c r="Y105" s="69" t="str">
        <f>LEFT(Table1[[#This Row],[Pheno]],4)</f>
        <v>.</v>
      </c>
      <c r="Z105" s="79" t="str">
        <f>LEFT(Table1[[#This Row],[Barcode]],7)</f>
        <v>.</v>
      </c>
      <c r="AA105" s="72" t="s">
        <v>413</v>
      </c>
      <c r="AB105" s="73" t="s">
        <v>413</v>
      </c>
      <c r="AC105" s="44">
        <v>1</v>
      </c>
      <c r="AD105" s="74">
        <v>2620</v>
      </c>
    </row>
    <row r="106" spans="23:30" x14ac:dyDescent="0.35">
      <c r="W106" s="75" t="str">
        <f>LEFT(Table1[[#This Row],[Location]],4)</f>
        <v>BB1-</v>
      </c>
      <c r="X106" s="62" t="s">
        <v>148</v>
      </c>
      <c r="Y106" s="62" t="str">
        <f>LEFT(Table1[[#This Row],[Pheno]],4)</f>
        <v>DURP</v>
      </c>
      <c r="Z106" s="65" t="str">
        <f>LEFT(Table1[[#This Row],[Barcode]],7)</f>
        <v>DURP006</v>
      </c>
      <c r="AA106" s="65" t="s">
        <v>422</v>
      </c>
      <c r="AB106" s="78">
        <v>26</v>
      </c>
      <c r="AC106" s="45">
        <v>1</v>
      </c>
      <c r="AD106" s="67">
        <v>2605</v>
      </c>
    </row>
    <row r="107" spans="23:30" x14ac:dyDescent="0.35">
      <c r="W107" s="76" t="str">
        <f>LEFT(Table1[[#This Row],[Location]],4)</f>
        <v>BB1-</v>
      </c>
      <c r="X107" s="69" t="s">
        <v>147</v>
      </c>
      <c r="Y107" s="69" t="str">
        <f>LEFT(Table1[[#This Row],[Pheno]],4)</f>
        <v>DURP</v>
      </c>
      <c r="Z107" s="72" t="str">
        <f>LEFT(Table1[[#This Row],[Barcode]],7)</f>
        <v>DURP006</v>
      </c>
      <c r="AA107" s="72" t="s">
        <v>860</v>
      </c>
      <c r="AB107" s="77">
        <v>13</v>
      </c>
      <c r="AC107" s="44">
        <v>1</v>
      </c>
      <c r="AD107" s="74">
        <v>2605</v>
      </c>
    </row>
    <row r="108" spans="23:30" x14ac:dyDescent="0.35">
      <c r="W108" s="75" t="str">
        <f>LEFT(Table1[[#This Row],[Location]],4)</f>
        <v>BB1-</v>
      </c>
      <c r="X108" s="62" t="s">
        <v>146</v>
      </c>
      <c r="Y108" s="62" t="str">
        <f>LEFT(Table1[[#This Row],[Pheno]],4)</f>
        <v>.</v>
      </c>
      <c r="Z108" s="65" t="str">
        <f>LEFT(Table1[[#This Row],[Barcode]],7)</f>
        <v>.</v>
      </c>
      <c r="AA108" s="65" t="s">
        <v>413</v>
      </c>
      <c r="AB108" s="78" t="s">
        <v>413</v>
      </c>
      <c r="AC108" s="45">
        <v>1</v>
      </c>
      <c r="AD108" s="67">
        <v>2605</v>
      </c>
    </row>
    <row r="109" spans="23:30" x14ac:dyDescent="0.35">
      <c r="W109" s="76" t="str">
        <f>LEFT(Table1[[#This Row],[Location]],4)</f>
        <v>BB1-</v>
      </c>
      <c r="X109" s="69" t="s">
        <v>348</v>
      </c>
      <c r="Y109" s="69" t="str">
        <f>LEFT(Table1[[#This Row],[Pheno]],4)</f>
        <v>.</v>
      </c>
      <c r="Z109" s="79" t="str">
        <f>LEFT(Table1[[#This Row],[Barcode]],7)</f>
        <v>.</v>
      </c>
      <c r="AA109" s="72" t="s">
        <v>413</v>
      </c>
      <c r="AB109" s="73" t="s">
        <v>413</v>
      </c>
      <c r="AC109" s="44">
        <v>1</v>
      </c>
      <c r="AD109" s="74">
        <v>2605</v>
      </c>
    </row>
    <row r="110" spans="23:30" x14ac:dyDescent="0.35">
      <c r="W110" s="75" t="str">
        <f>LEFT(Table1[[#This Row],[Location]],4)</f>
        <v>BB1-</v>
      </c>
      <c r="X110" s="62" t="s">
        <v>151</v>
      </c>
      <c r="Y110" s="62" t="str">
        <f>LEFT(Table1[[#This Row],[Pheno]],4)</f>
        <v>DOSI</v>
      </c>
      <c r="Z110" s="65" t="str">
        <f>LEFT(Table1[[#This Row],[Barcode]],7)</f>
        <v>DOSI005</v>
      </c>
      <c r="AA110" s="65" t="s">
        <v>1276</v>
      </c>
      <c r="AB110" s="66">
        <v>24</v>
      </c>
      <c r="AC110" s="45">
        <v>8</v>
      </c>
      <c r="AD110" s="67">
        <v>2683</v>
      </c>
    </row>
    <row r="111" spans="23:30" x14ac:dyDescent="0.35">
      <c r="W111" s="76" t="str">
        <f>LEFT(Table1[[#This Row],[Location]],4)</f>
        <v>BB1-</v>
      </c>
      <c r="X111" s="69" t="s">
        <v>150</v>
      </c>
      <c r="Y111" s="69" t="str">
        <f>LEFT(Table1[[#This Row],[Pheno]],4)</f>
        <v>DURP</v>
      </c>
      <c r="Z111" s="72" t="str">
        <f>LEFT(Table1[[#This Row],[Barcode]],7)</f>
        <v>DURP006</v>
      </c>
      <c r="AA111" s="72" t="s">
        <v>1277</v>
      </c>
      <c r="AB111" s="73">
        <v>25</v>
      </c>
      <c r="AC111" s="44">
        <v>8</v>
      </c>
      <c r="AD111" s="74">
        <v>2683</v>
      </c>
    </row>
    <row r="112" spans="23:30" x14ac:dyDescent="0.35">
      <c r="W112" s="75" t="str">
        <f>LEFT(Table1[[#This Row],[Location]],4)</f>
        <v>BB1-</v>
      </c>
      <c r="X112" s="62" t="s">
        <v>149</v>
      </c>
      <c r="Y112" s="62" t="str">
        <f>LEFT(Table1[[#This Row],[Pheno]],4)</f>
        <v>.</v>
      </c>
      <c r="Z112" s="65" t="str">
        <f>LEFT(Table1[[#This Row],[Barcode]],7)</f>
        <v>.</v>
      </c>
      <c r="AA112" s="65" t="s">
        <v>413</v>
      </c>
      <c r="AB112" s="66" t="s">
        <v>413</v>
      </c>
      <c r="AC112" s="45">
        <v>8</v>
      </c>
      <c r="AD112" s="67">
        <v>2683</v>
      </c>
    </row>
    <row r="113" spans="23:30" x14ac:dyDescent="0.35">
      <c r="W113" s="76" t="str">
        <f>LEFT(Table1[[#This Row],[Location]],4)</f>
        <v>BB1-</v>
      </c>
      <c r="X113" s="69" t="s">
        <v>345</v>
      </c>
      <c r="Y113" s="69" t="str">
        <f>LEFT(Table1[[#This Row],[Pheno]],4)</f>
        <v>.</v>
      </c>
      <c r="Z113" s="79" t="str">
        <f>LEFT(Table1[[#This Row],[Barcode]],7)</f>
        <v>.</v>
      </c>
      <c r="AA113" s="72" t="s">
        <v>413</v>
      </c>
      <c r="AB113" s="73" t="s">
        <v>413</v>
      </c>
      <c r="AC113" s="44">
        <v>8</v>
      </c>
      <c r="AD113" s="74">
        <v>2683</v>
      </c>
    </row>
    <row r="114" spans="23:30" x14ac:dyDescent="0.35">
      <c r="W114" s="75" t="str">
        <f>LEFT(Table1[[#This Row],[Location]],4)</f>
        <v>BB2-</v>
      </c>
      <c r="X114" s="62" t="s">
        <v>154</v>
      </c>
      <c r="Y114" s="62" t="str">
        <f>LEFT(Table1[[#This Row],[Pheno]],4)</f>
        <v>BERT</v>
      </c>
      <c r="Z114" s="65" t="str">
        <f>LEFT(Table1[[#This Row],[Barcode]],7)</f>
        <v>BERT016</v>
      </c>
      <c r="AA114" s="65" t="s">
        <v>911</v>
      </c>
      <c r="AB114" s="66">
        <v>23</v>
      </c>
      <c r="AC114" s="45">
        <v>1</v>
      </c>
      <c r="AD114" s="67">
        <v>2624</v>
      </c>
    </row>
    <row r="115" spans="23:30" x14ac:dyDescent="0.35">
      <c r="W115" s="76" t="str">
        <f>LEFT(Table1[[#This Row],[Location]],4)</f>
        <v>BB2-</v>
      </c>
      <c r="X115" s="69" t="s">
        <v>153</v>
      </c>
      <c r="Y115" s="69" t="str">
        <f>LEFT(Table1[[#This Row],[Pheno]],4)</f>
        <v>DOSI</v>
      </c>
      <c r="Z115" s="72" t="str">
        <f>LEFT(Table1[[#This Row],[Barcode]],7)</f>
        <v>DOSI005</v>
      </c>
      <c r="AA115" s="72" t="s">
        <v>438</v>
      </c>
      <c r="AB115" s="73">
        <v>18</v>
      </c>
      <c r="AC115" s="44">
        <v>1</v>
      </c>
      <c r="AD115" s="74">
        <v>2624</v>
      </c>
    </row>
    <row r="116" spans="23:30" x14ac:dyDescent="0.35">
      <c r="W116" s="75" t="str">
        <f>LEFT(Table1[[#This Row],[Location]],4)</f>
        <v>BB2-</v>
      </c>
      <c r="X116" s="62" t="s">
        <v>152</v>
      </c>
      <c r="Y116" s="62" t="str">
        <f>LEFT(Table1[[#This Row],[Pheno]],4)</f>
        <v>.</v>
      </c>
      <c r="Z116" s="65" t="str">
        <f>LEFT(Table1[[#This Row],[Barcode]],7)</f>
        <v>.</v>
      </c>
      <c r="AA116" s="65" t="s">
        <v>413</v>
      </c>
      <c r="AB116" s="66" t="s">
        <v>413</v>
      </c>
      <c r="AC116" s="45">
        <v>1</v>
      </c>
      <c r="AD116" s="67">
        <v>2624</v>
      </c>
    </row>
    <row r="117" spans="23:30" x14ac:dyDescent="0.35">
      <c r="W117" s="76" t="str">
        <f>LEFT(Table1[[#This Row],[Location]],4)</f>
        <v>BB2-</v>
      </c>
      <c r="X117" s="69" t="s">
        <v>384</v>
      </c>
      <c r="Y117" s="69" t="str">
        <f>LEFT(Table1[[#This Row],[Pheno]],4)</f>
        <v>.</v>
      </c>
      <c r="Z117" s="79" t="str">
        <f>LEFT(Table1[[#This Row],[Barcode]],7)</f>
        <v>.</v>
      </c>
      <c r="AA117" s="72" t="s">
        <v>413</v>
      </c>
      <c r="AB117" s="73" t="s">
        <v>413</v>
      </c>
      <c r="AC117" s="44">
        <v>1</v>
      </c>
      <c r="AD117" s="74">
        <v>2624</v>
      </c>
    </row>
    <row r="118" spans="23:30" x14ac:dyDescent="0.35">
      <c r="W118" s="75" t="str">
        <f>LEFT(Table1[[#This Row],[Location]],4)</f>
        <v>BB2-</v>
      </c>
      <c r="X118" s="62" t="s">
        <v>157</v>
      </c>
      <c r="Y118" s="62" t="str">
        <f>LEFT(Table1[[#This Row],[Pheno]],4)</f>
        <v>DURP</v>
      </c>
      <c r="Z118" s="65" t="str">
        <f>LEFT(Table1[[#This Row],[Barcode]],7)</f>
        <v>DURP006</v>
      </c>
      <c r="AA118" s="65" t="s">
        <v>459</v>
      </c>
      <c r="AB118" s="66">
        <v>20</v>
      </c>
      <c r="AC118" s="45">
        <v>8</v>
      </c>
      <c r="AD118" s="67">
        <v>2625</v>
      </c>
    </row>
    <row r="119" spans="23:30" x14ac:dyDescent="0.35">
      <c r="W119" s="76" t="str">
        <f>LEFT(Table1[[#This Row],[Location]],4)</f>
        <v>BB2-</v>
      </c>
      <c r="X119" s="69" t="s">
        <v>156</v>
      </c>
      <c r="Y119" s="69" t="str">
        <f>LEFT(Table1[[#This Row],[Pheno]],4)</f>
        <v>GFSD</v>
      </c>
      <c r="Z119" s="72" t="str">
        <f>LEFT(Table1[[#This Row],[Barcode]],7)</f>
        <v>GFSD189</v>
      </c>
      <c r="AA119" s="72" t="s">
        <v>460</v>
      </c>
      <c r="AB119" s="73">
        <v>29</v>
      </c>
      <c r="AC119" s="44">
        <v>8</v>
      </c>
      <c r="AD119" s="74">
        <v>2625</v>
      </c>
    </row>
    <row r="120" spans="23:30" x14ac:dyDescent="0.35">
      <c r="W120" s="75" t="str">
        <f>LEFT(Table1[[#This Row],[Location]],4)</f>
        <v>BB2-</v>
      </c>
      <c r="X120" s="62" t="s">
        <v>155</v>
      </c>
      <c r="Y120" s="62" t="str">
        <f>LEFT(Table1[[#This Row],[Pheno]],4)</f>
        <v>.</v>
      </c>
      <c r="Z120" s="65" t="str">
        <f>LEFT(Table1[[#This Row],[Barcode]],7)</f>
        <v>.</v>
      </c>
      <c r="AA120" s="65" t="s">
        <v>413</v>
      </c>
      <c r="AB120" s="66" t="s">
        <v>413</v>
      </c>
      <c r="AC120" s="45">
        <v>8</v>
      </c>
      <c r="AD120" s="67">
        <v>2625</v>
      </c>
    </row>
    <row r="121" spans="23:30" x14ac:dyDescent="0.35">
      <c r="W121" s="76" t="str">
        <f>LEFT(Table1[[#This Row],[Location]],4)</f>
        <v>BB2-</v>
      </c>
      <c r="X121" s="69" t="s">
        <v>381</v>
      </c>
      <c r="Y121" s="69" t="str">
        <f>LEFT(Table1[[#This Row],[Pheno]],4)</f>
        <v>.</v>
      </c>
      <c r="Z121" s="79" t="str">
        <f>LEFT(Table1[[#This Row],[Barcode]],7)</f>
        <v>.</v>
      </c>
      <c r="AA121" s="72" t="s">
        <v>413</v>
      </c>
      <c r="AB121" s="73" t="s">
        <v>413</v>
      </c>
      <c r="AC121" s="44">
        <v>8</v>
      </c>
      <c r="AD121" s="74">
        <v>2625</v>
      </c>
    </row>
    <row r="122" spans="23:30" x14ac:dyDescent="0.35">
      <c r="W122" s="75" t="str">
        <f>LEFT(Table1[[#This Row],[Location]],4)</f>
        <v>BB2-</v>
      </c>
      <c r="X122" s="62" t="s">
        <v>160</v>
      </c>
      <c r="Y122" s="62" t="str">
        <f>LEFT(Table1[[#This Row],[Pheno]],4)</f>
        <v>DOSI</v>
      </c>
      <c r="Z122" s="65" t="str">
        <f>LEFT(Table1[[#This Row],[Barcode]],7)</f>
        <v>DOSI005</v>
      </c>
      <c r="AA122" s="65" t="s">
        <v>904</v>
      </c>
      <c r="AB122" s="66">
        <v>12</v>
      </c>
      <c r="AC122" s="45">
        <v>1</v>
      </c>
      <c r="AD122" s="67">
        <v>2670</v>
      </c>
    </row>
    <row r="123" spans="23:30" x14ac:dyDescent="0.35">
      <c r="W123" s="76" t="str">
        <f>LEFT(Table1[[#This Row],[Location]],4)</f>
        <v>BB2-</v>
      </c>
      <c r="X123" s="69" t="s">
        <v>159</v>
      </c>
      <c r="Y123" s="69" t="str">
        <f>LEFT(Table1[[#This Row],[Pheno]],4)</f>
        <v>GFSD</v>
      </c>
      <c r="Z123" s="72" t="str">
        <f>LEFT(Table1[[#This Row],[Barcode]],7)</f>
        <v>GFSD189</v>
      </c>
      <c r="AA123" s="72" t="s">
        <v>845</v>
      </c>
      <c r="AB123" s="73">
        <v>4</v>
      </c>
      <c r="AC123" s="44">
        <v>1</v>
      </c>
      <c r="AD123" s="74">
        <v>2670</v>
      </c>
    </row>
    <row r="124" spans="23:30" x14ac:dyDescent="0.35">
      <c r="W124" s="75" t="str">
        <f>LEFT(Table1[[#This Row],[Location]],4)</f>
        <v>BB2-</v>
      </c>
      <c r="X124" s="62" t="s">
        <v>158</v>
      </c>
      <c r="Y124" s="62" t="str">
        <f>LEFT(Table1[[#This Row],[Pheno]],4)</f>
        <v>GFSD</v>
      </c>
      <c r="Z124" s="65" t="str">
        <f>LEFT(Table1[[#This Row],[Barcode]],7)</f>
        <v>GFSD189</v>
      </c>
      <c r="AA124" s="65" t="s">
        <v>906</v>
      </c>
      <c r="AB124" s="66">
        <v>14</v>
      </c>
      <c r="AC124" s="45">
        <v>1</v>
      </c>
      <c r="AD124" s="67">
        <v>2670</v>
      </c>
    </row>
    <row r="125" spans="23:30" x14ac:dyDescent="0.35">
      <c r="W125" s="76" t="str">
        <f>LEFT(Table1[[#This Row],[Location]],4)</f>
        <v>BB2-</v>
      </c>
      <c r="X125" s="69" t="s">
        <v>378</v>
      </c>
      <c r="Y125" s="69" t="str">
        <f>LEFT(Table1[[#This Row],[Pheno]],4)</f>
        <v>.</v>
      </c>
      <c r="Z125" s="79" t="str">
        <f>LEFT(Table1[[#This Row],[Barcode]],7)</f>
        <v>.</v>
      </c>
      <c r="AA125" s="72" t="s">
        <v>1274</v>
      </c>
      <c r="AB125" s="73">
        <v>18</v>
      </c>
      <c r="AC125" s="44">
        <v>1</v>
      </c>
      <c r="AD125" s="74">
        <v>2670</v>
      </c>
    </row>
    <row r="126" spans="23:30" x14ac:dyDescent="0.35">
      <c r="W126" s="75" t="str">
        <f>LEFT(Table1[[#This Row],[Location]],4)</f>
        <v>BB2-</v>
      </c>
      <c r="X126" s="62" t="s">
        <v>163</v>
      </c>
      <c r="Y126" s="62" t="str">
        <f>LEFT(Table1[[#This Row],[Pheno]],4)</f>
        <v>DOSI</v>
      </c>
      <c r="Z126" s="65" t="str">
        <f>LEFT(Table1[[#This Row],[Barcode]],7)</f>
        <v>DOSI005</v>
      </c>
      <c r="AA126" s="65" t="s">
        <v>489</v>
      </c>
      <c r="AB126" s="66">
        <v>49</v>
      </c>
      <c r="AC126" s="45">
        <v>1</v>
      </c>
      <c r="AD126" s="67">
        <v>2686</v>
      </c>
    </row>
    <row r="127" spans="23:30" x14ac:dyDescent="0.35">
      <c r="W127" s="76" t="str">
        <f>LEFT(Table1[[#This Row],[Location]],4)</f>
        <v>BB2-</v>
      </c>
      <c r="X127" s="69" t="s">
        <v>162</v>
      </c>
      <c r="Y127" s="69" t="str">
        <f>LEFT(Table1[[#This Row],[Pheno]],4)</f>
        <v>GFSD</v>
      </c>
      <c r="Z127" s="72" t="str">
        <f>LEFT(Table1[[#This Row],[Barcode]],7)</f>
        <v>GFSD189</v>
      </c>
      <c r="AA127" s="72" t="s">
        <v>413</v>
      </c>
      <c r="AB127" s="73" t="s">
        <v>413</v>
      </c>
      <c r="AC127" s="44">
        <v>1</v>
      </c>
      <c r="AD127" s="74">
        <v>2686</v>
      </c>
    </row>
    <row r="128" spans="23:30" x14ac:dyDescent="0.35">
      <c r="W128" s="75" t="str">
        <f>LEFT(Table1[[#This Row],[Location]],4)</f>
        <v>BB2-</v>
      </c>
      <c r="X128" s="62" t="s">
        <v>161</v>
      </c>
      <c r="Y128" s="62" t="str">
        <f>LEFT(Table1[[#This Row],[Pheno]],4)</f>
        <v>.</v>
      </c>
      <c r="Z128" s="65" t="str">
        <f>LEFT(Table1[[#This Row],[Barcode]],7)</f>
        <v>.</v>
      </c>
      <c r="AA128" s="65" t="s">
        <v>413</v>
      </c>
      <c r="AB128" s="66" t="s">
        <v>413</v>
      </c>
      <c r="AC128" s="45">
        <v>1</v>
      </c>
      <c r="AD128" s="67">
        <v>2686</v>
      </c>
    </row>
    <row r="129" spans="23:30" x14ac:dyDescent="0.35">
      <c r="W129" s="76" t="str">
        <f>LEFT(Table1[[#This Row],[Location]],4)</f>
        <v>BB2-</v>
      </c>
      <c r="X129" s="69" t="s">
        <v>375</v>
      </c>
      <c r="Y129" s="69" t="str">
        <f>LEFT(Table1[[#This Row],[Pheno]],4)</f>
        <v>.</v>
      </c>
      <c r="Z129" s="79" t="str">
        <f>LEFT(Table1[[#This Row],[Barcode]],7)</f>
        <v>.</v>
      </c>
      <c r="AA129" s="72" t="s">
        <v>413</v>
      </c>
      <c r="AB129" s="73" t="s">
        <v>413</v>
      </c>
      <c r="AC129" s="44">
        <v>1</v>
      </c>
      <c r="AD129" s="74">
        <v>2686</v>
      </c>
    </row>
    <row r="130" spans="23:30" x14ac:dyDescent="0.35">
      <c r="W130" s="75" t="str">
        <f>LEFT(Table1[[#This Row],[Location]],4)</f>
        <v>BB2-</v>
      </c>
      <c r="X130" s="62" t="s">
        <v>166</v>
      </c>
      <c r="Y130" s="62" t="str">
        <f>LEFT(Table1[[#This Row],[Pheno]],4)</f>
        <v>GFSD</v>
      </c>
      <c r="Z130" s="65" t="str">
        <f>LEFT(Table1[[#This Row],[Barcode]],7)</f>
        <v>GFSD189</v>
      </c>
      <c r="AA130" s="65" t="s">
        <v>511</v>
      </c>
      <c r="AB130" s="66">
        <v>24</v>
      </c>
      <c r="AC130" s="45">
        <v>1</v>
      </c>
      <c r="AD130" s="67">
        <v>2615</v>
      </c>
    </row>
    <row r="131" spans="23:30" x14ac:dyDescent="0.35">
      <c r="W131" s="76" t="str">
        <f>LEFT(Table1[[#This Row],[Location]],4)</f>
        <v>BB2-</v>
      </c>
      <c r="X131" s="69" t="s">
        <v>165</v>
      </c>
      <c r="Y131" s="69" t="str">
        <f>LEFT(Table1[[#This Row],[Pheno]],4)</f>
        <v>SUNL</v>
      </c>
      <c r="Z131" s="72" t="str">
        <f>LEFT(Table1[[#This Row],[Barcode]],7)</f>
        <v>SUNL006</v>
      </c>
      <c r="AA131" s="72" t="s">
        <v>491</v>
      </c>
      <c r="AB131" s="73">
        <v>22</v>
      </c>
      <c r="AC131" s="44">
        <v>1</v>
      </c>
      <c r="AD131" s="74">
        <v>2615</v>
      </c>
    </row>
    <row r="132" spans="23:30" x14ac:dyDescent="0.35">
      <c r="W132" s="75" t="str">
        <f>LEFT(Table1[[#This Row],[Location]],4)</f>
        <v>BB2-</v>
      </c>
      <c r="X132" s="62" t="s">
        <v>164</v>
      </c>
      <c r="Y132" s="62" t="str">
        <f>LEFT(Table1[[#This Row],[Pheno]],4)</f>
        <v>.</v>
      </c>
      <c r="Z132" s="65" t="str">
        <f>LEFT(Table1[[#This Row],[Barcode]],7)</f>
        <v>.</v>
      </c>
      <c r="AA132" s="65" t="s">
        <v>413</v>
      </c>
      <c r="AB132" s="66" t="s">
        <v>413</v>
      </c>
      <c r="AC132" s="45">
        <v>1</v>
      </c>
      <c r="AD132" s="67">
        <v>2615</v>
      </c>
    </row>
    <row r="133" spans="23:30" x14ac:dyDescent="0.35">
      <c r="W133" s="76" t="str">
        <f>LEFT(Table1[[#This Row],[Location]],4)</f>
        <v>BB2-</v>
      </c>
      <c r="X133" s="69" t="s">
        <v>372</v>
      </c>
      <c r="Y133" s="69" t="str">
        <f>LEFT(Table1[[#This Row],[Pheno]],4)</f>
        <v>.</v>
      </c>
      <c r="Z133" s="79" t="str">
        <f>LEFT(Table1[[#This Row],[Barcode]],7)</f>
        <v>.</v>
      </c>
      <c r="AA133" s="72" t="s">
        <v>413</v>
      </c>
      <c r="AB133" s="73" t="s">
        <v>413</v>
      </c>
      <c r="AC133" s="44">
        <v>1</v>
      </c>
      <c r="AD133" s="74">
        <v>2615</v>
      </c>
    </row>
    <row r="134" spans="23:30" x14ac:dyDescent="0.35">
      <c r="W134" s="75" t="str">
        <f>LEFT(Table1[[#This Row],[Location]],4)</f>
        <v>BB2-</v>
      </c>
      <c r="X134" s="62" t="s">
        <v>169</v>
      </c>
      <c r="Y134" s="62" t="str">
        <f>LEFT(Table1[[#This Row],[Pheno]],4)</f>
        <v>NYFL</v>
      </c>
      <c r="Z134" s="65" t="str">
        <f>LEFT(Table1[[#This Row],[Barcode]],7)</f>
        <v>NYFL014</v>
      </c>
      <c r="AA134" s="65" t="s">
        <v>846</v>
      </c>
      <c r="AB134" s="66">
        <v>21</v>
      </c>
      <c r="AC134" s="45">
        <v>8</v>
      </c>
      <c r="AD134" s="67">
        <v>2700</v>
      </c>
    </row>
    <row r="135" spans="23:30" x14ac:dyDescent="0.35">
      <c r="W135" s="76" t="str">
        <f>LEFT(Table1[[#This Row],[Location]],4)</f>
        <v>BB2-</v>
      </c>
      <c r="X135" s="69" t="s">
        <v>168</v>
      </c>
      <c r="Y135" s="69" t="str">
        <f>LEFT(Table1[[#This Row],[Pheno]],4)</f>
        <v>.</v>
      </c>
      <c r="Z135" s="72" t="str">
        <f>LEFT(Table1[[#This Row],[Barcode]],7)</f>
        <v>.</v>
      </c>
      <c r="AA135" s="72" t="s">
        <v>852</v>
      </c>
      <c r="AB135" s="73">
        <v>27</v>
      </c>
      <c r="AC135" s="44">
        <v>8</v>
      </c>
      <c r="AD135" s="74">
        <v>2700</v>
      </c>
    </row>
    <row r="136" spans="23:30" x14ac:dyDescent="0.35">
      <c r="W136" s="75" t="str">
        <f>LEFT(Table1[[#This Row],[Location]],4)</f>
        <v>BB2-</v>
      </c>
      <c r="X136" s="62" t="s">
        <v>167</v>
      </c>
      <c r="Y136" s="62" t="str">
        <f>LEFT(Table1[[#This Row],[Pheno]],4)</f>
        <v>.</v>
      </c>
      <c r="Z136" s="65" t="str">
        <f>LEFT(Table1[[#This Row],[Barcode]],7)</f>
        <v>.</v>
      </c>
      <c r="AA136" s="65" t="s">
        <v>413</v>
      </c>
      <c r="AB136" s="66" t="s">
        <v>413</v>
      </c>
      <c r="AC136" s="45">
        <v>8</v>
      </c>
      <c r="AD136" s="67">
        <v>2700</v>
      </c>
    </row>
    <row r="137" spans="23:30" x14ac:dyDescent="0.35">
      <c r="W137" s="76" t="str">
        <f>LEFT(Table1[[#This Row],[Location]],4)</f>
        <v>BB2-</v>
      </c>
      <c r="X137" s="69" t="s">
        <v>369</v>
      </c>
      <c r="Y137" s="69" t="str">
        <f>LEFT(Table1[[#This Row],[Pheno]],4)</f>
        <v>.</v>
      </c>
      <c r="Z137" s="79" t="str">
        <f>LEFT(Table1[[#This Row],[Barcode]],7)</f>
        <v>.</v>
      </c>
      <c r="AA137" s="72" t="s">
        <v>413</v>
      </c>
      <c r="AB137" s="73" t="s">
        <v>413</v>
      </c>
      <c r="AC137" s="44">
        <v>8</v>
      </c>
      <c r="AD137" s="74">
        <v>2700</v>
      </c>
    </row>
    <row r="138" spans="23:30" x14ac:dyDescent="0.35">
      <c r="W138" s="75" t="str">
        <f>LEFT(Table1[[#This Row],[Location]],4)</f>
        <v>BB2-</v>
      </c>
      <c r="X138" s="62" t="s">
        <v>172</v>
      </c>
      <c r="Y138" s="62" t="str">
        <f>LEFT(Table1[[#This Row],[Pheno]],4)</f>
        <v>NYFL</v>
      </c>
      <c r="Z138" s="65" t="str">
        <f>LEFT(Table1[[#This Row],[Barcode]],7)</f>
        <v>NYFL014</v>
      </c>
      <c r="AA138" s="65" t="s">
        <v>428</v>
      </c>
      <c r="AB138" s="66">
        <v>48</v>
      </c>
      <c r="AC138" s="45">
        <v>1</v>
      </c>
      <c r="AD138" s="67">
        <v>2606</v>
      </c>
    </row>
    <row r="139" spans="23:30" x14ac:dyDescent="0.35">
      <c r="W139" s="76" t="str">
        <f>LEFT(Table1[[#This Row],[Location]],4)</f>
        <v>BB2-</v>
      </c>
      <c r="X139" s="69" t="s">
        <v>171</v>
      </c>
      <c r="Y139" s="69" t="str">
        <f>LEFT(Table1[[#This Row],[Pheno]],4)</f>
        <v>.</v>
      </c>
      <c r="Z139" s="72" t="str">
        <f>LEFT(Table1[[#This Row],[Barcode]],7)</f>
        <v>.</v>
      </c>
      <c r="AA139" s="72" t="s">
        <v>413</v>
      </c>
      <c r="AB139" s="73" t="s">
        <v>413</v>
      </c>
      <c r="AC139" s="44">
        <v>1</v>
      </c>
      <c r="AD139" s="74">
        <v>2606</v>
      </c>
    </row>
    <row r="140" spans="23:30" x14ac:dyDescent="0.35">
      <c r="W140" s="75" t="str">
        <f>LEFT(Table1[[#This Row],[Location]],4)</f>
        <v>BB2-</v>
      </c>
      <c r="X140" s="62" t="s">
        <v>170</v>
      </c>
      <c r="Y140" s="62" t="str">
        <f>LEFT(Table1[[#This Row],[Pheno]],4)</f>
        <v>.</v>
      </c>
      <c r="Z140" s="65" t="str">
        <f>LEFT(Table1[[#This Row],[Barcode]],7)</f>
        <v>.</v>
      </c>
      <c r="AA140" s="65" t="s">
        <v>413</v>
      </c>
      <c r="AB140" s="66" t="s">
        <v>413</v>
      </c>
      <c r="AC140" s="45">
        <v>1</v>
      </c>
      <c r="AD140" s="67">
        <v>2606</v>
      </c>
    </row>
    <row r="141" spans="23:30" x14ac:dyDescent="0.35">
      <c r="W141" s="76" t="str">
        <f>LEFT(Table1[[#This Row],[Location]],4)</f>
        <v>BB2-</v>
      </c>
      <c r="X141" s="69" t="s">
        <v>366</v>
      </c>
      <c r="Y141" s="69" t="str">
        <f>LEFT(Table1[[#This Row],[Pheno]],4)</f>
        <v>.</v>
      </c>
      <c r="Z141" s="79" t="str">
        <f>LEFT(Table1[[#This Row],[Barcode]],7)</f>
        <v>.</v>
      </c>
      <c r="AA141" s="72" t="s">
        <v>413</v>
      </c>
      <c r="AB141" s="73" t="s">
        <v>413</v>
      </c>
      <c r="AC141" s="44">
        <v>1</v>
      </c>
      <c r="AD141" s="74">
        <v>2606</v>
      </c>
    </row>
    <row r="142" spans="23:30" x14ac:dyDescent="0.35">
      <c r="W142" s="75" t="str">
        <f>LEFT(Table1[[#This Row],[Location]],4)</f>
        <v>BB3-</v>
      </c>
      <c r="X142" s="62" t="s">
        <v>175</v>
      </c>
      <c r="Y142" s="62" t="str">
        <f>LEFT(Table1[[#This Row],[Pheno]],4)</f>
        <v>DOSI</v>
      </c>
      <c r="Z142" s="65" t="str">
        <f>LEFT(Table1[[#This Row],[Barcode]],7)</f>
        <v>DOSI005</v>
      </c>
      <c r="AA142" s="65" t="s">
        <v>418</v>
      </c>
      <c r="AB142" s="66">
        <v>17</v>
      </c>
      <c r="AC142" s="45">
        <v>8</v>
      </c>
      <c r="AD142" s="67">
        <v>2702</v>
      </c>
    </row>
    <row r="143" spans="23:30" x14ac:dyDescent="0.35">
      <c r="W143" s="76" t="str">
        <f>LEFT(Table1[[#This Row],[Location]],4)</f>
        <v>BB3-</v>
      </c>
      <c r="X143" s="69" t="s">
        <v>174</v>
      </c>
      <c r="Y143" s="69" t="str">
        <f>LEFT(Table1[[#This Row],[Pheno]],4)</f>
        <v>GFSD</v>
      </c>
      <c r="Z143" s="72" t="str">
        <f>LEFT(Table1[[#This Row],[Barcode]],7)</f>
        <v>GFSD189</v>
      </c>
      <c r="AA143" s="72" t="s">
        <v>842</v>
      </c>
      <c r="AB143" s="73">
        <v>32</v>
      </c>
      <c r="AC143" s="44">
        <v>8</v>
      </c>
      <c r="AD143" s="74">
        <v>2702</v>
      </c>
    </row>
    <row r="144" spans="23:30" x14ac:dyDescent="0.35">
      <c r="W144" s="75" t="str">
        <f>LEFT(Table1[[#This Row],[Location]],4)</f>
        <v>BB3-</v>
      </c>
      <c r="X144" s="62" t="s">
        <v>173</v>
      </c>
      <c r="Y144" s="62" t="str">
        <f>LEFT(Table1[[#This Row],[Pheno]],4)</f>
        <v>.</v>
      </c>
      <c r="Z144" s="65" t="str">
        <f>LEFT(Table1[[#This Row],[Barcode]],7)</f>
        <v>.</v>
      </c>
      <c r="AA144" s="65" t="s">
        <v>413</v>
      </c>
      <c r="AB144" s="66" t="s">
        <v>413</v>
      </c>
      <c r="AC144" s="45">
        <v>8</v>
      </c>
      <c r="AD144" s="67">
        <v>2702</v>
      </c>
    </row>
    <row r="145" spans="23:30" x14ac:dyDescent="0.35">
      <c r="W145" s="76" t="str">
        <f>LEFT(Table1[[#This Row],[Location]],4)</f>
        <v>BB3-</v>
      </c>
      <c r="X145" s="69" t="s">
        <v>405</v>
      </c>
      <c r="Y145" s="69" t="str">
        <f>LEFT(Table1[[#This Row],[Pheno]],4)</f>
        <v>.</v>
      </c>
      <c r="Z145" s="79" t="str">
        <f>LEFT(Table1[[#This Row],[Barcode]],7)</f>
        <v>.</v>
      </c>
      <c r="AA145" s="72" t="s">
        <v>413</v>
      </c>
      <c r="AB145" s="73" t="s">
        <v>413</v>
      </c>
      <c r="AC145" s="44">
        <v>8</v>
      </c>
      <c r="AD145" s="74">
        <v>2702</v>
      </c>
    </row>
    <row r="146" spans="23:30" x14ac:dyDescent="0.35">
      <c r="W146" s="75" t="str">
        <f>LEFT(Table1[[#This Row],[Location]],4)</f>
        <v>BB3-</v>
      </c>
      <c r="X146" s="62" t="s">
        <v>178</v>
      </c>
      <c r="Y146" s="62" t="str">
        <f>LEFT(Table1[[#This Row],[Pheno]],4)</f>
        <v>SODA</v>
      </c>
      <c r="Z146" s="65" t="str">
        <f>LEFT(Table1[[#This Row],[Barcode]],7)</f>
        <v>SODA011</v>
      </c>
      <c r="AA146" s="80" t="s">
        <v>418</v>
      </c>
      <c r="AB146" s="66">
        <v>12</v>
      </c>
      <c r="AC146" s="45">
        <v>8</v>
      </c>
      <c r="AD146" s="67">
        <v>2722</v>
      </c>
    </row>
    <row r="147" spans="23:30" x14ac:dyDescent="0.35">
      <c r="W147" s="76" t="str">
        <f>LEFT(Table1[[#This Row],[Location]],4)</f>
        <v>BB3-</v>
      </c>
      <c r="X147" s="69" t="s">
        <v>177</v>
      </c>
      <c r="Y147" s="69" t="str">
        <f>LEFT(Table1[[#This Row],[Pheno]],4)</f>
        <v>.</v>
      </c>
      <c r="Z147" s="72" t="str">
        <f>LEFT(Table1[[#This Row],[Barcode]],7)</f>
        <v>.</v>
      </c>
      <c r="AA147" s="81" t="s">
        <v>479</v>
      </c>
      <c r="AB147" s="73">
        <v>30</v>
      </c>
      <c r="AC147" s="44">
        <v>8</v>
      </c>
      <c r="AD147" s="74">
        <v>2722</v>
      </c>
    </row>
    <row r="148" spans="23:30" x14ac:dyDescent="0.35">
      <c r="W148" s="75" t="str">
        <f>LEFT(Table1[[#This Row],[Location]],4)</f>
        <v>BB3-</v>
      </c>
      <c r="X148" s="62" t="s">
        <v>176</v>
      </c>
      <c r="Y148" s="62" t="str">
        <f>LEFT(Table1[[#This Row],[Pheno]],4)</f>
        <v>.</v>
      </c>
      <c r="Z148" s="65" t="str">
        <f>LEFT(Table1[[#This Row],[Barcode]],7)</f>
        <v>.</v>
      </c>
      <c r="AA148" s="80" t="s">
        <v>413</v>
      </c>
      <c r="AB148" s="66" t="s">
        <v>413</v>
      </c>
      <c r="AC148" s="45">
        <v>8</v>
      </c>
      <c r="AD148" s="67">
        <v>2722</v>
      </c>
    </row>
    <row r="149" spans="23:30" x14ac:dyDescent="0.35">
      <c r="W149" s="76" t="str">
        <f>LEFT(Table1[[#This Row],[Location]],4)</f>
        <v>BB3-</v>
      </c>
      <c r="X149" s="69" t="s">
        <v>402</v>
      </c>
      <c r="Y149" s="69" t="str">
        <f>LEFT(Table1[[#This Row],[Pheno]],4)</f>
        <v>.</v>
      </c>
      <c r="Z149" s="79" t="str">
        <f>LEFT(Table1[[#This Row],[Barcode]],7)</f>
        <v>.</v>
      </c>
      <c r="AA149" s="72" t="s">
        <v>413</v>
      </c>
      <c r="AB149" s="73" t="s">
        <v>413</v>
      </c>
      <c r="AC149" s="44">
        <v>8</v>
      </c>
      <c r="AD149" s="74">
        <v>2722</v>
      </c>
    </row>
    <row r="150" spans="23:30" x14ac:dyDescent="0.35">
      <c r="W150" s="75" t="str">
        <f>LEFT(Table1[[#This Row],[Location]],4)</f>
        <v>BB3-</v>
      </c>
      <c r="X150" s="62" t="s">
        <v>181</v>
      </c>
      <c r="Y150" s="62" t="str">
        <f>LEFT(Table1[[#This Row],[Pheno]],4)</f>
        <v>KING</v>
      </c>
      <c r="Z150" s="65" t="str">
        <f>LEFT(Table1[[#This Row],[Barcode]],7)</f>
        <v>KING002</v>
      </c>
      <c r="AA150" s="80" t="s">
        <v>1278</v>
      </c>
      <c r="AB150" s="66">
        <v>42</v>
      </c>
      <c r="AC150" s="45">
        <v>8</v>
      </c>
      <c r="AD150" s="67">
        <v>2632</v>
      </c>
    </row>
    <row r="151" spans="23:30" x14ac:dyDescent="0.35">
      <c r="W151" s="76" t="str">
        <f>LEFT(Table1[[#This Row],[Location]],4)</f>
        <v>BB3-</v>
      </c>
      <c r="X151" s="69" t="s">
        <v>180</v>
      </c>
      <c r="Y151" s="69" t="str">
        <f>LEFT(Table1[[#This Row],[Pheno]],4)</f>
        <v>KING</v>
      </c>
      <c r="Z151" s="72" t="str">
        <f>LEFT(Table1[[#This Row],[Barcode]],7)</f>
        <v>KING002</v>
      </c>
      <c r="AA151" s="81" t="s">
        <v>413</v>
      </c>
      <c r="AB151" s="73" t="s">
        <v>413</v>
      </c>
      <c r="AC151" s="44">
        <v>8</v>
      </c>
      <c r="AD151" s="74">
        <v>2632</v>
      </c>
    </row>
    <row r="152" spans="23:30" x14ac:dyDescent="0.35">
      <c r="W152" s="75" t="str">
        <f>LEFT(Table1[[#This Row],[Location]],4)</f>
        <v>BB3-</v>
      </c>
      <c r="X152" s="62" t="s">
        <v>179</v>
      </c>
      <c r="Y152" s="62" t="str">
        <f>LEFT(Table1[[#This Row],[Pheno]],4)</f>
        <v>KING</v>
      </c>
      <c r="Z152" s="65" t="str">
        <f>LEFT(Table1[[#This Row],[Barcode]],7)</f>
        <v>KING002</v>
      </c>
      <c r="AA152" s="80" t="s">
        <v>413</v>
      </c>
      <c r="AB152" s="66" t="s">
        <v>413</v>
      </c>
      <c r="AC152" s="45">
        <v>8</v>
      </c>
      <c r="AD152" s="67">
        <v>2632</v>
      </c>
    </row>
    <row r="153" spans="23:30" x14ac:dyDescent="0.35">
      <c r="W153" s="76" t="str">
        <f>LEFT(Table1[[#This Row],[Location]],4)</f>
        <v>BB3-</v>
      </c>
      <c r="X153" s="69" t="s">
        <v>399</v>
      </c>
      <c r="Y153" s="69" t="str">
        <f>LEFT(Table1[[#This Row],[Pheno]],4)</f>
        <v>.</v>
      </c>
      <c r="Z153" s="79" t="str">
        <f>LEFT(Table1[[#This Row],[Barcode]],7)</f>
        <v>.</v>
      </c>
      <c r="AA153" s="72" t="s">
        <v>413</v>
      </c>
      <c r="AB153" s="73" t="s">
        <v>413</v>
      </c>
      <c r="AC153" s="44">
        <v>8</v>
      </c>
      <c r="AD153" s="74">
        <v>2632</v>
      </c>
    </row>
    <row r="154" spans="23:30" x14ac:dyDescent="0.35">
      <c r="W154" s="75" t="str">
        <f>LEFT(Table1[[#This Row],[Location]],4)</f>
        <v>BB3-</v>
      </c>
      <c r="X154" s="62" t="s">
        <v>184</v>
      </c>
      <c r="Y154" s="62" t="str">
        <f>LEFT(Table1[[#This Row],[Pheno]],4)</f>
        <v>DURP</v>
      </c>
      <c r="Z154" s="65" t="str">
        <f>LEFT(Table1[[#This Row],[Barcode]],7)</f>
        <v>DURP006</v>
      </c>
      <c r="AA154" s="80" t="s">
        <v>1280</v>
      </c>
      <c r="AB154" s="66">
        <v>48</v>
      </c>
      <c r="AC154" s="45">
        <v>8</v>
      </c>
      <c r="AD154" s="67">
        <v>2659</v>
      </c>
    </row>
    <row r="155" spans="23:30" x14ac:dyDescent="0.35">
      <c r="W155" s="76" t="str">
        <f>LEFT(Table1[[#This Row],[Location]],4)</f>
        <v>BB3-</v>
      </c>
      <c r="X155" s="69" t="s">
        <v>183</v>
      </c>
      <c r="Y155" s="69" t="str">
        <f>LEFT(Table1[[#This Row],[Pheno]],4)</f>
        <v>STR8</v>
      </c>
      <c r="Z155" s="72" t="str">
        <f>LEFT(Table1[[#This Row],[Barcode]],7)</f>
        <v>STR8017</v>
      </c>
      <c r="AA155" s="81" t="s">
        <v>413</v>
      </c>
      <c r="AB155" s="73" t="s">
        <v>413</v>
      </c>
      <c r="AC155" s="44">
        <v>8</v>
      </c>
      <c r="AD155" s="74">
        <v>2659</v>
      </c>
    </row>
    <row r="156" spans="23:30" x14ac:dyDescent="0.35">
      <c r="W156" s="75" t="str">
        <f>LEFT(Table1[[#This Row],[Location]],4)</f>
        <v>BB3-</v>
      </c>
      <c r="X156" s="62" t="s">
        <v>182</v>
      </c>
      <c r="Y156" s="62" t="str">
        <f>LEFT(Table1[[#This Row],[Pheno]],4)</f>
        <v>STR8</v>
      </c>
      <c r="Z156" s="65" t="str">
        <f>LEFT(Table1[[#This Row],[Barcode]],7)</f>
        <v>STR8017</v>
      </c>
      <c r="AA156" s="80" t="s">
        <v>413</v>
      </c>
      <c r="AB156" s="66" t="s">
        <v>413</v>
      </c>
      <c r="AC156" s="45">
        <v>8</v>
      </c>
      <c r="AD156" s="67">
        <v>2659</v>
      </c>
    </row>
    <row r="157" spans="23:30" x14ac:dyDescent="0.35">
      <c r="W157" s="76" t="str">
        <f>LEFT(Table1[[#This Row],[Location]],4)</f>
        <v>BB3-</v>
      </c>
      <c r="X157" s="69" t="s">
        <v>396</v>
      </c>
      <c r="Y157" s="69" t="str">
        <f>LEFT(Table1[[#This Row],[Pheno]],4)</f>
        <v>.</v>
      </c>
      <c r="Z157" s="79" t="str">
        <f>LEFT(Table1[[#This Row],[Barcode]],7)</f>
        <v>.</v>
      </c>
      <c r="AA157" s="72" t="s">
        <v>413</v>
      </c>
      <c r="AB157" s="73" t="s">
        <v>413</v>
      </c>
      <c r="AC157" s="44">
        <v>8</v>
      </c>
      <c r="AD157" s="74">
        <v>2659</v>
      </c>
    </row>
    <row r="158" spans="23:30" x14ac:dyDescent="0.35">
      <c r="W158" s="75" t="str">
        <f>LEFT(Table1[[#This Row],[Location]],4)</f>
        <v>BB3-</v>
      </c>
      <c r="X158" s="62" t="s">
        <v>187</v>
      </c>
      <c r="Y158" s="62" t="str">
        <f>LEFT(Table1[[#This Row],[Pheno]],4)</f>
        <v>BERT</v>
      </c>
      <c r="Z158" s="65" t="str">
        <f>LEFT(Table1[[#This Row],[Barcode]],7)</f>
        <v>BERT016</v>
      </c>
      <c r="AA158" s="65" t="s">
        <v>1279</v>
      </c>
      <c r="AB158" s="66">
        <v>13</v>
      </c>
      <c r="AC158" s="45">
        <v>1</v>
      </c>
      <c r="AD158" s="67">
        <v>2656</v>
      </c>
    </row>
    <row r="159" spans="23:30" x14ac:dyDescent="0.35">
      <c r="W159" s="76" t="str">
        <f>LEFT(Table1[[#This Row],[Location]],4)</f>
        <v>BB3-</v>
      </c>
      <c r="X159" s="69" t="s">
        <v>186</v>
      </c>
      <c r="Y159" s="69" t="str">
        <f>LEFT(Table1[[#This Row],[Pheno]],4)</f>
        <v>KING</v>
      </c>
      <c r="Z159" s="72" t="str">
        <f>LEFT(Table1[[#This Row],[Barcode]],7)</f>
        <v>KING002</v>
      </c>
      <c r="AA159" s="72" t="s">
        <v>1281</v>
      </c>
      <c r="AB159" s="77">
        <v>19</v>
      </c>
      <c r="AC159" s="44">
        <v>1</v>
      </c>
      <c r="AD159" s="74">
        <v>2656</v>
      </c>
    </row>
    <row r="160" spans="23:30" x14ac:dyDescent="0.35">
      <c r="W160" s="75" t="str">
        <f>LEFT(Table1[[#This Row],[Location]],4)</f>
        <v>BB3-</v>
      </c>
      <c r="X160" s="62" t="s">
        <v>185</v>
      </c>
      <c r="Y160" s="62" t="str">
        <f>LEFT(Table1[[#This Row],[Pheno]],4)</f>
        <v>.</v>
      </c>
      <c r="Z160" s="65" t="str">
        <f>LEFT(Table1[[#This Row],[Barcode]],7)</f>
        <v>.</v>
      </c>
      <c r="AA160" s="65" t="s">
        <v>912</v>
      </c>
      <c r="AB160" s="66">
        <v>12</v>
      </c>
      <c r="AC160" s="45">
        <v>1</v>
      </c>
      <c r="AD160" s="67">
        <v>2656</v>
      </c>
    </row>
    <row r="161" spans="23:30" x14ac:dyDescent="0.35">
      <c r="W161" s="76" t="str">
        <f>LEFT(Table1[[#This Row],[Location]],4)</f>
        <v>BB3-</v>
      </c>
      <c r="X161" s="69" t="s">
        <v>393</v>
      </c>
      <c r="Y161" s="69" t="str">
        <f>LEFT(Table1[[#This Row],[Pheno]],4)</f>
        <v>.</v>
      </c>
      <c r="Z161" s="79" t="str">
        <f>LEFT(Table1[[#This Row],[Barcode]],7)</f>
        <v>.</v>
      </c>
      <c r="AA161" s="72" t="s">
        <v>413</v>
      </c>
      <c r="AB161" s="73" t="s">
        <v>413</v>
      </c>
      <c r="AC161" s="44">
        <v>1</v>
      </c>
      <c r="AD161" s="74">
        <v>2656</v>
      </c>
    </row>
    <row r="162" spans="23:30" x14ac:dyDescent="0.35">
      <c r="W162" s="75" t="str">
        <f>LEFT(Table1[[#This Row],[Location]],4)</f>
        <v>BB3-</v>
      </c>
      <c r="X162" s="62" t="s">
        <v>190</v>
      </c>
      <c r="Y162" s="62" t="str">
        <f>LEFT(Table1[[#This Row],[Pheno]],4)</f>
        <v>BERT</v>
      </c>
      <c r="Z162" s="65" t="str">
        <f>LEFT(Table1[[#This Row],[Barcode]],7)</f>
        <v>BERT016</v>
      </c>
      <c r="AA162" s="65" t="s">
        <v>536</v>
      </c>
      <c r="AB162" s="66">
        <v>28</v>
      </c>
      <c r="AC162" s="45">
        <v>8</v>
      </c>
      <c r="AD162" s="67">
        <v>2665</v>
      </c>
    </row>
    <row r="163" spans="23:30" x14ac:dyDescent="0.35">
      <c r="W163" s="76" t="str">
        <f>LEFT(Table1[[#This Row],[Location]],4)</f>
        <v>BB3-</v>
      </c>
      <c r="X163" s="69" t="s">
        <v>189</v>
      </c>
      <c r="Y163" s="69" t="str">
        <f>LEFT(Table1[[#This Row],[Pheno]],4)</f>
        <v>BERT</v>
      </c>
      <c r="Z163" s="72" t="str">
        <f>LEFT(Table1[[#This Row],[Barcode]],7)</f>
        <v>BERT016</v>
      </c>
      <c r="AA163" s="72" t="s">
        <v>1282</v>
      </c>
      <c r="AB163" s="73">
        <v>17</v>
      </c>
      <c r="AC163" s="44">
        <v>8</v>
      </c>
      <c r="AD163" s="74">
        <v>2665</v>
      </c>
    </row>
    <row r="164" spans="23:30" x14ac:dyDescent="0.35">
      <c r="W164" s="75" t="str">
        <f>LEFT(Table1[[#This Row],[Location]],4)</f>
        <v>BB3-</v>
      </c>
      <c r="X164" s="62" t="s">
        <v>188</v>
      </c>
      <c r="Y164" s="62" t="str">
        <f>LEFT(Table1[[#This Row],[Pheno]],4)</f>
        <v>.</v>
      </c>
      <c r="Z164" s="65" t="str">
        <f>LEFT(Table1[[#This Row],[Barcode]],7)</f>
        <v>.</v>
      </c>
      <c r="AA164" s="65" t="s">
        <v>413</v>
      </c>
      <c r="AB164" s="66" t="s">
        <v>413</v>
      </c>
      <c r="AC164" s="45">
        <v>8</v>
      </c>
      <c r="AD164" s="67">
        <v>2665</v>
      </c>
    </row>
    <row r="165" spans="23:30" x14ac:dyDescent="0.35">
      <c r="W165" s="76" t="str">
        <f>LEFT(Table1[[#This Row],[Location]],4)</f>
        <v>BB3-</v>
      </c>
      <c r="X165" s="69" t="s">
        <v>390</v>
      </c>
      <c r="Y165" s="69" t="str">
        <f>LEFT(Table1[[#This Row],[Pheno]],4)</f>
        <v>.</v>
      </c>
      <c r="Z165" s="79" t="str">
        <f>LEFT(Table1[[#This Row],[Barcode]],7)</f>
        <v>.</v>
      </c>
      <c r="AA165" s="72" t="s">
        <v>413</v>
      </c>
      <c r="AB165" s="73" t="s">
        <v>413</v>
      </c>
      <c r="AC165" s="44">
        <v>8</v>
      </c>
      <c r="AD165" s="74">
        <v>2665</v>
      </c>
    </row>
    <row r="166" spans="23:30" x14ac:dyDescent="0.35">
      <c r="W166" s="75" t="str">
        <f>LEFT(Table1[[#This Row],[Location]],4)</f>
        <v>BB3-</v>
      </c>
      <c r="X166" s="62" t="s">
        <v>193</v>
      </c>
      <c r="Y166" s="62" t="str">
        <f>LEFT(Table1[[#This Row],[Pheno]],4)</f>
        <v>NYFL</v>
      </c>
      <c r="Z166" s="65" t="str">
        <f>LEFT(Table1[[#This Row],[Barcode]],7)</f>
        <v>NYFL014</v>
      </c>
      <c r="AA166" s="65" t="s">
        <v>912</v>
      </c>
      <c r="AB166" s="66">
        <v>42</v>
      </c>
      <c r="AC166" s="45">
        <v>8</v>
      </c>
      <c r="AD166" s="67">
        <v>2656</v>
      </c>
    </row>
    <row r="167" spans="23:30" x14ac:dyDescent="0.35">
      <c r="W167" s="76" t="str">
        <f>LEFT(Table1[[#This Row],[Location]],4)</f>
        <v>BB3-</v>
      </c>
      <c r="X167" s="69" t="s">
        <v>192</v>
      </c>
      <c r="Y167" s="69" t="str">
        <f>LEFT(Table1[[#This Row],[Pheno]],4)</f>
        <v>.</v>
      </c>
      <c r="Z167" s="72" t="str">
        <f>LEFT(Table1[[#This Row],[Barcode]],7)</f>
        <v>.</v>
      </c>
      <c r="AA167" s="72" t="s">
        <v>536</v>
      </c>
      <c r="AB167" s="73">
        <v>7</v>
      </c>
      <c r="AC167" s="44">
        <v>8</v>
      </c>
      <c r="AD167" s="74">
        <v>2656</v>
      </c>
    </row>
    <row r="168" spans="23:30" x14ac:dyDescent="0.35">
      <c r="W168" s="75" t="str">
        <f>LEFT(Table1[[#This Row],[Location]],4)</f>
        <v>BB3-</v>
      </c>
      <c r="X168" s="62" t="s">
        <v>191</v>
      </c>
      <c r="Y168" s="62" t="str">
        <f>LEFT(Table1[[#This Row],[Pheno]],4)</f>
        <v>.</v>
      </c>
      <c r="Z168" s="65" t="str">
        <f>LEFT(Table1[[#This Row],[Barcode]],7)</f>
        <v>.</v>
      </c>
      <c r="AA168" s="65" t="s">
        <v>413</v>
      </c>
      <c r="AB168" s="66" t="s">
        <v>413</v>
      </c>
      <c r="AC168" s="45">
        <v>8</v>
      </c>
      <c r="AD168" s="67">
        <v>2656</v>
      </c>
    </row>
    <row r="169" spans="23:30" x14ac:dyDescent="0.35">
      <c r="W169" s="76" t="str">
        <f>LEFT(Table1[[#This Row],[Location]],4)</f>
        <v>BB3-</v>
      </c>
      <c r="X169" s="69" t="s">
        <v>387</v>
      </c>
      <c r="Y169" s="69" t="str">
        <f>LEFT(Table1[[#This Row],[Pheno]],4)</f>
        <v>.</v>
      </c>
      <c r="Z169" s="79" t="str">
        <f>LEFT(Table1[[#This Row],[Barcode]],7)</f>
        <v>.</v>
      </c>
      <c r="AA169" s="72" t="s">
        <v>413</v>
      </c>
      <c r="AB169" s="73" t="s">
        <v>413</v>
      </c>
      <c r="AC169" s="44">
        <v>8</v>
      </c>
      <c r="AD169" s="74">
        <v>2656</v>
      </c>
    </row>
    <row r="170" spans="23:30" x14ac:dyDescent="0.35">
      <c r="W170" s="75" t="str">
        <f>LEFT(Table1[[#This Row],[Location]],4)</f>
        <v>CC1-</v>
      </c>
      <c r="X170" s="62" t="s">
        <v>68</v>
      </c>
      <c r="Y170" s="62" t="str">
        <f>LEFT(Table1[[#This Row],[Pheno]],4)</f>
        <v>SUNL</v>
      </c>
      <c r="Z170" s="65" t="str">
        <f>LEFT(Table1[[#This Row],[Barcode]],7)</f>
        <v>SUNL006</v>
      </c>
      <c r="AA170" s="65" t="s">
        <v>498</v>
      </c>
      <c r="AB170" s="66">
        <v>20</v>
      </c>
      <c r="AC170" s="45">
        <v>1</v>
      </c>
      <c r="AD170" s="67">
        <v>2651</v>
      </c>
    </row>
    <row r="171" spans="23:30" x14ac:dyDescent="0.35">
      <c r="W171" s="76" t="str">
        <f>LEFT(Table1[[#This Row],[Location]],4)</f>
        <v>CC1-</v>
      </c>
      <c r="X171" s="69" t="s">
        <v>69</v>
      </c>
      <c r="Y171" s="69" t="str">
        <f>LEFT(Table1[[#This Row],[Pheno]],4)</f>
        <v>GFSD</v>
      </c>
      <c r="Z171" s="72" t="str">
        <f>LEFT(Table1[[#This Row],[Barcode]],7)</f>
        <v>GFSD189</v>
      </c>
      <c r="AA171" s="72" t="s">
        <v>874</v>
      </c>
      <c r="AB171" s="73">
        <v>23</v>
      </c>
      <c r="AC171" s="44">
        <v>1</v>
      </c>
      <c r="AD171" s="74">
        <v>2651</v>
      </c>
    </row>
    <row r="172" spans="23:30" x14ac:dyDescent="0.35">
      <c r="W172" s="75" t="str">
        <f>LEFT(Table1[[#This Row],[Location]],4)</f>
        <v>CC1-</v>
      </c>
      <c r="X172" s="62" t="s">
        <v>70</v>
      </c>
      <c r="Y172" s="62" t="str">
        <f>LEFT(Table1[[#This Row],[Pheno]],4)</f>
        <v>.</v>
      </c>
      <c r="Z172" s="65" t="str">
        <f>LEFT(Table1[[#This Row],[Barcode]],7)</f>
        <v>.</v>
      </c>
      <c r="AA172" s="65" t="s">
        <v>1268</v>
      </c>
      <c r="AB172" s="66">
        <v>7</v>
      </c>
      <c r="AC172" s="45">
        <v>1</v>
      </c>
      <c r="AD172" s="67">
        <v>2651</v>
      </c>
    </row>
    <row r="173" spans="23:30" x14ac:dyDescent="0.35">
      <c r="W173" s="76" t="str">
        <f>LEFT(Table1[[#This Row],[Location]],4)</f>
        <v>CC1-</v>
      </c>
      <c r="X173" s="69" t="s">
        <v>362</v>
      </c>
      <c r="Y173" s="69" t="str">
        <f>LEFT(Table1[[#This Row],[Pheno]],4)</f>
        <v>.</v>
      </c>
      <c r="Z173" s="79" t="str">
        <f>LEFT(Table1[[#This Row],[Barcode]],7)</f>
        <v>.</v>
      </c>
      <c r="AA173" s="72" t="s">
        <v>413</v>
      </c>
      <c r="AB173" s="73" t="s">
        <v>413</v>
      </c>
      <c r="AC173" s="44">
        <v>1</v>
      </c>
      <c r="AD173" s="74">
        <v>2651</v>
      </c>
    </row>
    <row r="174" spans="23:30" x14ac:dyDescent="0.35">
      <c r="W174" s="75" t="str">
        <f>LEFT(Table1[[#This Row],[Location]],4)</f>
        <v>CC1-</v>
      </c>
      <c r="X174" s="62" t="s">
        <v>71</v>
      </c>
      <c r="Y174" s="62" t="str">
        <f>LEFT(Table1[[#This Row],[Pheno]],4)</f>
        <v>NYFL</v>
      </c>
      <c r="Z174" s="65" t="str">
        <f>LEFT(Table1[[#This Row],[Barcode]],7)</f>
        <v>NYFL014</v>
      </c>
      <c r="AA174" s="65" t="s">
        <v>468</v>
      </c>
      <c r="AB174" s="66">
        <v>22</v>
      </c>
      <c r="AC174" s="45">
        <v>8</v>
      </c>
      <c r="AD174" s="67">
        <v>2634</v>
      </c>
    </row>
    <row r="175" spans="23:30" x14ac:dyDescent="0.35">
      <c r="W175" s="76" t="str">
        <f>LEFT(Table1[[#This Row],[Location]],4)</f>
        <v>CC1-</v>
      </c>
      <c r="X175" s="69" t="s">
        <v>72</v>
      </c>
      <c r="Y175" s="69" t="str">
        <f>LEFT(Table1[[#This Row],[Pheno]],4)</f>
        <v>.</v>
      </c>
      <c r="Z175" s="72" t="str">
        <f>LEFT(Table1[[#This Row],[Barcode]],7)</f>
        <v>.</v>
      </c>
      <c r="AA175" s="72" t="s">
        <v>469</v>
      </c>
      <c r="AB175" s="73">
        <v>27</v>
      </c>
      <c r="AC175" s="44">
        <v>8</v>
      </c>
      <c r="AD175" s="74">
        <v>2634</v>
      </c>
    </row>
    <row r="176" spans="23:30" x14ac:dyDescent="0.35">
      <c r="W176" s="75" t="str">
        <f>LEFT(Table1[[#This Row],[Location]],4)</f>
        <v>CC1-</v>
      </c>
      <c r="X176" s="62" t="s">
        <v>73</v>
      </c>
      <c r="Y176" s="62" t="str">
        <f>LEFT(Table1[[#This Row],[Pheno]],4)</f>
        <v>.</v>
      </c>
      <c r="Z176" s="65" t="str">
        <f>LEFT(Table1[[#This Row],[Barcode]],7)</f>
        <v>.</v>
      </c>
      <c r="AA176" s="65" t="s">
        <v>413</v>
      </c>
      <c r="AB176" s="66" t="s">
        <v>413</v>
      </c>
      <c r="AC176" s="45">
        <v>8</v>
      </c>
      <c r="AD176" s="67">
        <v>2634</v>
      </c>
    </row>
    <row r="177" spans="23:30" x14ac:dyDescent="0.35">
      <c r="W177" s="76" t="str">
        <f>LEFT(Table1[[#This Row],[Location]],4)</f>
        <v>CC1-</v>
      </c>
      <c r="X177" s="69" t="s">
        <v>359</v>
      </c>
      <c r="Y177" s="69" t="str">
        <f>LEFT(Table1[[#This Row],[Pheno]],4)</f>
        <v>.</v>
      </c>
      <c r="Z177" s="79" t="str">
        <f>LEFT(Table1[[#This Row],[Barcode]],7)</f>
        <v>.</v>
      </c>
      <c r="AA177" s="72" t="s">
        <v>413</v>
      </c>
      <c r="AB177" s="73" t="s">
        <v>413</v>
      </c>
      <c r="AC177" s="44">
        <v>8</v>
      </c>
      <c r="AD177" s="74">
        <v>2634</v>
      </c>
    </row>
    <row r="178" spans="23:30" x14ac:dyDescent="0.35">
      <c r="W178" s="75" t="str">
        <f>LEFT(Table1[[#This Row],[Location]],4)</f>
        <v>CC1-</v>
      </c>
      <c r="X178" s="62" t="s">
        <v>74</v>
      </c>
      <c r="Y178" s="62" t="str">
        <f>LEFT(Table1[[#This Row],[Pheno]],4)</f>
        <v>NYFL</v>
      </c>
      <c r="Z178" s="65" t="str">
        <f>LEFT(Table1[[#This Row],[Barcode]],7)</f>
        <v>NYFL014</v>
      </c>
      <c r="AA178" s="65" t="s">
        <v>888</v>
      </c>
      <c r="AB178" s="78">
        <v>3</v>
      </c>
      <c r="AC178" s="45">
        <v>1</v>
      </c>
      <c r="AD178" s="67">
        <v>2679</v>
      </c>
    </row>
    <row r="179" spans="23:30" x14ac:dyDescent="0.35">
      <c r="W179" s="76" t="str">
        <f>LEFT(Table1[[#This Row],[Location]],4)</f>
        <v>CC1-</v>
      </c>
      <c r="X179" s="69" t="s">
        <v>75</v>
      </c>
      <c r="Y179" s="69" t="str">
        <f>LEFT(Table1[[#This Row],[Pheno]],4)</f>
        <v>DOSI</v>
      </c>
      <c r="Z179" s="72" t="str">
        <f>LEFT(Table1[[#This Row],[Barcode]],7)</f>
        <v>DOSI005</v>
      </c>
      <c r="AA179" s="72" t="s">
        <v>871</v>
      </c>
      <c r="AB179" s="73">
        <v>22</v>
      </c>
      <c r="AC179" s="44">
        <v>1</v>
      </c>
      <c r="AD179" s="74">
        <v>2679</v>
      </c>
    </row>
    <row r="180" spans="23:30" x14ac:dyDescent="0.35">
      <c r="W180" s="75" t="str">
        <f>LEFT(Table1[[#This Row],[Location]],4)</f>
        <v>CC1-</v>
      </c>
      <c r="X180" s="62" t="s">
        <v>76</v>
      </c>
      <c r="Y180" s="62" t="str">
        <f>LEFT(Table1[[#This Row],[Pheno]],4)</f>
        <v>.</v>
      </c>
      <c r="Z180" s="65" t="str">
        <f>LEFT(Table1[[#This Row],[Barcode]],7)</f>
        <v>.</v>
      </c>
      <c r="AA180" s="65" t="s">
        <v>907</v>
      </c>
      <c r="AB180" s="66">
        <v>23</v>
      </c>
      <c r="AC180" s="45">
        <v>1</v>
      </c>
      <c r="AD180" s="67">
        <v>2679</v>
      </c>
    </row>
    <row r="181" spans="23:30" x14ac:dyDescent="0.35">
      <c r="W181" s="76" t="str">
        <f>LEFT(Table1[[#This Row],[Location]],4)</f>
        <v>CC1-</v>
      </c>
      <c r="X181" s="69" t="s">
        <v>356</v>
      </c>
      <c r="Y181" s="69" t="str">
        <f>LEFT(Table1[[#This Row],[Pheno]],4)</f>
        <v>.</v>
      </c>
      <c r="Z181" s="79" t="str">
        <f>LEFT(Table1[[#This Row],[Barcode]],7)</f>
        <v>.</v>
      </c>
      <c r="AA181" s="72" t="s">
        <v>413</v>
      </c>
      <c r="AB181" s="73" t="s">
        <v>413</v>
      </c>
      <c r="AC181" s="44">
        <v>1</v>
      </c>
      <c r="AD181" s="74">
        <v>2679</v>
      </c>
    </row>
    <row r="182" spans="23:30" x14ac:dyDescent="0.35">
      <c r="W182" s="75" t="str">
        <f>LEFT(Table1[[#This Row],[Location]],4)</f>
        <v>CC1-</v>
      </c>
      <c r="X182" s="62" t="s">
        <v>77</v>
      </c>
      <c r="Y182" s="62" t="str">
        <f>LEFT(Table1[[#This Row],[Pheno]],4)</f>
        <v>SUNL</v>
      </c>
      <c r="Z182" s="65" t="str">
        <f>LEFT(Table1[[#This Row],[Barcode]],7)</f>
        <v>SUNL006</v>
      </c>
      <c r="AA182" s="65" t="s">
        <v>1269</v>
      </c>
      <c r="AB182" s="66">
        <v>16</v>
      </c>
      <c r="AC182" s="45">
        <v>1</v>
      </c>
      <c r="AD182" s="67">
        <v>2684</v>
      </c>
    </row>
    <row r="183" spans="23:30" x14ac:dyDescent="0.35">
      <c r="W183" s="76" t="str">
        <f>LEFT(Table1[[#This Row],[Location]],4)</f>
        <v>CC1-</v>
      </c>
      <c r="X183" s="69" t="s">
        <v>78</v>
      </c>
      <c r="Y183" s="69" t="str">
        <f>LEFT(Table1[[#This Row],[Pheno]],4)</f>
        <v>SUNL</v>
      </c>
      <c r="Z183" s="72" t="str">
        <f>LEFT(Table1[[#This Row],[Barcode]],7)</f>
        <v>SUNL006</v>
      </c>
      <c r="AA183" s="72" t="s">
        <v>853</v>
      </c>
      <c r="AB183" s="73">
        <v>30</v>
      </c>
      <c r="AC183" s="44">
        <v>1</v>
      </c>
      <c r="AD183" s="74">
        <v>2684</v>
      </c>
    </row>
    <row r="184" spans="23:30" x14ac:dyDescent="0.35">
      <c r="W184" s="75" t="str">
        <f>LEFT(Table1[[#This Row],[Location]],4)</f>
        <v>CC1-</v>
      </c>
      <c r="X184" s="62" t="s">
        <v>79</v>
      </c>
      <c r="Y184" s="62" t="str">
        <f>LEFT(Table1[[#This Row],[Pheno]],4)</f>
        <v>SUNL</v>
      </c>
      <c r="Z184" s="65" t="str">
        <f>LEFT(Table1[[#This Row],[Barcode]],7)</f>
        <v>SUNL006</v>
      </c>
      <c r="AA184" s="65" t="s">
        <v>413</v>
      </c>
      <c r="AB184" s="66" t="s">
        <v>413</v>
      </c>
      <c r="AC184" s="45">
        <v>1</v>
      </c>
      <c r="AD184" s="67">
        <v>2684</v>
      </c>
    </row>
    <row r="185" spans="23:30" x14ac:dyDescent="0.35">
      <c r="W185" s="76" t="str">
        <f>LEFT(Table1[[#This Row],[Location]],4)</f>
        <v>CC1-</v>
      </c>
      <c r="X185" s="69" t="s">
        <v>353</v>
      </c>
      <c r="Y185" s="69" t="str">
        <f>LEFT(Table1[[#This Row],[Pheno]],4)</f>
        <v>.</v>
      </c>
      <c r="Z185" s="79" t="str">
        <f>LEFT(Table1[[#This Row],[Barcode]],7)</f>
        <v>.</v>
      </c>
      <c r="AA185" s="72" t="s">
        <v>413</v>
      </c>
      <c r="AB185" s="73" t="s">
        <v>413</v>
      </c>
      <c r="AC185" s="44">
        <v>1</v>
      </c>
      <c r="AD185" s="74">
        <v>2684</v>
      </c>
    </row>
    <row r="186" spans="23:30" x14ac:dyDescent="0.35">
      <c r="W186" s="75" t="str">
        <f>LEFT(Table1[[#This Row],[Location]],4)</f>
        <v>CC1-</v>
      </c>
      <c r="X186" s="62" t="s">
        <v>80</v>
      </c>
      <c r="Y186" s="62" t="str">
        <f>LEFT(Table1[[#This Row],[Pheno]],4)</f>
        <v>OROB</v>
      </c>
      <c r="Z186" s="65" t="str">
        <f>LEFT(Table1[[#This Row],[Barcode]],7)</f>
        <v>OROB054</v>
      </c>
      <c r="AA186" s="65" t="s">
        <v>879</v>
      </c>
      <c r="AB186" s="78">
        <v>38</v>
      </c>
      <c r="AC186" s="45">
        <v>1</v>
      </c>
      <c r="AD186" s="67">
        <v>2584</v>
      </c>
    </row>
    <row r="187" spans="23:30" x14ac:dyDescent="0.35">
      <c r="W187" s="76" t="str">
        <f>LEFT(Table1[[#This Row],[Location]],4)</f>
        <v>CC1-</v>
      </c>
      <c r="X187" s="69" t="s">
        <v>81</v>
      </c>
      <c r="Y187" s="69" t="str">
        <f>LEFT(Table1[[#This Row],[Pheno]],4)</f>
        <v>.</v>
      </c>
      <c r="Z187" s="72" t="str">
        <f>LEFT(Table1[[#This Row],[Barcode]],7)</f>
        <v>.</v>
      </c>
      <c r="AA187" s="72" t="s">
        <v>868</v>
      </c>
      <c r="AB187" s="73">
        <v>11</v>
      </c>
      <c r="AC187" s="44">
        <v>1</v>
      </c>
      <c r="AD187" s="74">
        <v>2584</v>
      </c>
    </row>
    <row r="188" spans="23:30" x14ac:dyDescent="0.35">
      <c r="W188" s="75" t="str">
        <f>LEFT(Table1[[#This Row],[Location]],4)</f>
        <v>CC1-</v>
      </c>
      <c r="X188" s="62" t="s">
        <v>82</v>
      </c>
      <c r="Y188" s="62" t="str">
        <f>LEFT(Table1[[#This Row],[Pheno]],4)</f>
        <v>.</v>
      </c>
      <c r="Z188" s="65" t="str">
        <f>LEFT(Table1[[#This Row],[Barcode]],7)</f>
        <v>.</v>
      </c>
      <c r="AA188" s="65" t="s">
        <v>413</v>
      </c>
      <c r="AB188" s="66" t="s">
        <v>413</v>
      </c>
      <c r="AC188" s="45">
        <v>1</v>
      </c>
      <c r="AD188" s="67">
        <v>2584</v>
      </c>
    </row>
    <row r="189" spans="23:30" x14ac:dyDescent="0.35">
      <c r="W189" s="76" t="str">
        <f>LEFT(Table1[[#This Row],[Location]],4)</f>
        <v>CC1-</v>
      </c>
      <c r="X189" s="69" t="s">
        <v>350</v>
      </c>
      <c r="Y189" s="69" t="str">
        <f>LEFT(Table1[[#This Row],[Pheno]],4)</f>
        <v>.</v>
      </c>
      <c r="Z189" s="79" t="str">
        <f>LEFT(Table1[[#This Row],[Barcode]],7)</f>
        <v>.</v>
      </c>
      <c r="AA189" s="72" t="s">
        <v>413</v>
      </c>
      <c r="AB189" s="73" t="s">
        <v>413</v>
      </c>
      <c r="AC189" s="44">
        <v>1</v>
      </c>
      <c r="AD189" s="74">
        <v>2584</v>
      </c>
    </row>
    <row r="190" spans="23:30" x14ac:dyDescent="0.35">
      <c r="W190" s="75" t="str">
        <f>LEFT(Table1[[#This Row],[Location]],4)</f>
        <v>CC1-</v>
      </c>
      <c r="X190" s="62" t="s">
        <v>83</v>
      </c>
      <c r="Y190" s="62" t="str">
        <f>LEFT(Table1[[#This Row],[Pheno]],4)</f>
        <v>.</v>
      </c>
      <c r="Z190" s="65" t="str">
        <f>LEFT(Table1[[#This Row],[Barcode]],7)</f>
        <v>.</v>
      </c>
      <c r="AA190" s="65" t="s">
        <v>420</v>
      </c>
      <c r="AB190" s="66">
        <v>49</v>
      </c>
      <c r="AC190" s="45">
        <v>1</v>
      </c>
      <c r="AD190" s="67">
        <v>2676</v>
      </c>
    </row>
    <row r="191" spans="23:30" x14ac:dyDescent="0.35">
      <c r="W191" s="76" t="str">
        <f>LEFT(Table1[[#This Row],[Location]],4)</f>
        <v>CC1-</v>
      </c>
      <c r="X191" s="69" t="s">
        <v>84</v>
      </c>
      <c r="Y191" s="69" t="str">
        <f>LEFT(Table1[[#This Row],[Pheno]],4)</f>
        <v>.</v>
      </c>
      <c r="Z191" s="72" t="str">
        <f>LEFT(Table1[[#This Row],[Barcode]],7)</f>
        <v>.</v>
      </c>
      <c r="AA191" s="72" t="s">
        <v>413</v>
      </c>
      <c r="AB191" s="73" t="s">
        <v>413</v>
      </c>
      <c r="AC191" s="44">
        <v>1</v>
      </c>
      <c r="AD191" s="74">
        <v>2676</v>
      </c>
    </row>
    <row r="192" spans="23:30" x14ac:dyDescent="0.35">
      <c r="W192" s="75" t="str">
        <f>LEFT(Table1[[#This Row],[Location]],4)</f>
        <v>CC1-</v>
      </c>
      <c r="X192" s="62" t="s">
        <v>85</v>
      </c>
      <c r="Y192" s="62" t="str">
        <f>LEFT(Table1[[#This Row],[Pheno]],4)</f>
        <v>.</v>
      </c>
      <c r="Z192" s="65" t="str">
        <f>LEFT(Table1[[#This Row],[Barcode]],7)</f>
        <v>.</v>
      </c>
      <c r="AA192" s="65" t="s">
        <v>413</v>
      </c>
      <c r="AB192" s="66" t="s">
        <v>413</v>
      </c>
      <c r="AC192" s="45">
        <v>1</v>
      </c>
      <c r="AD192" s="67">
        <v>2676</v>
      </c>
    </row>
    <row r="193" spans="23:30" x14ac:dyDescent="0.35">
      <c r="W193" s="76" t="str">
        <f>LEFT(Table1[[#This Row],[Location]],4)</f>
        <v>CC1-</v>
      </c>
      <c r="X193" s="69" t="s">
        <v>347</v>
      </c>
      <c r="Y193" s="69" t="str">
        <f>LEFT(Table1[[#This Row],[Pheno]],4)</f>
        <v>.</v>
      </c>
      <c r="Z193" s="79" t="str">
        <f>LEFT(Table1[[#This Row],[Barcode]],7)</f>
        <v>.</v>
      </c>
      <c r="AA193" s="72" t="s">
        <v>413</v>
      </c>
      <c r="AB193" s="73" t="s">
        <v>413</v>
      </c>
      <c r="AC193" s="44">
        <v>1</v>
      </c>
      <c r="AD193" s="74">
        <v>2676</v>
      </c>
    </row>
    <row r="194" spans="23:30" x14ac:dyDescent="0.35">
      <c r="W194" s="75" t="str">
        <f>LEFT(Table1[[#This Row],[Location]],4)</f>
        <v>CC1-</v>
      </c>
      <c r="X194" s="62" t="s">
        <v>86</v>
      </c>
      <c r="Y194" s="62" t="str">
        <f>LEFT(Table1[[#This Row],[Pheno]],4)</f>
        <v>.</v>
      </c>
      <c r="Z194" s="65" t="str">
        <f>LEFT(Table1[[#This Row],[Barcode]],7)</f>
        <v>.</v>
      </c>
      <c r="AA194" s="65" t="s">
        <v>886</v>
      </c>
      <c r="AB194" s="66">
        <v>15</v>
      </c>
      <c r="AC194" s="45">
        <v>1</v>
      </c>
      <c r="AD194" s="67">
        <v>2517</v>
      </c>
    </row>
    <row r="195" spans="23:30" x14ac:dyDescent="0.35">
      <c r="W195" s="76" t="str">
        <f>LEFT(Table1[[#This Row],[Location]],4)</f>
        <v>CC1-</v>
      </c>
      <c r="X195" s="69" t="s">
        <v>87</v>
      </c>
      <c r="Y195" s="69" t="str">
        <f>LEFT(Table1[[#This Row],[Pheno]],4)</f>
        <v>.</v>
      </c>
      <c r="Z195" s="72" t="str">
        <f>LEFT(Table1[[#This Row],[Barcode]],7)</f>
        <v>.</v>
      </c>
      <c r="AA195" s="72" t="s">
        <v>887</v>
      </c>
      <c r="AB195" s="73">
        <v>14</v>
      </c>
      <c r="AC195" s="44">
        <v>1</v>
      </c>
      <c r="AD195" s="74">
        <v>2517</v>
      </c>
    </row>
    <row r="196" spans="23:30" x14ac:dyDescent="0.35">
      <c r="W196" s="75" t="str">
        <f>LEFT(Table1[[#This Row],[Location]],4)</f>
        <v>CC1-</v>
      </c>
      <c r="X196" s="62" t="s">
        <v>88</v>
      </c>
      <c r="Y196" s="62" t="str">
        <f>LEFT(Table1[[#This Row],[Pheno]],4)</f>
        <v>.</v>
      </c>
      <c r="Z196" s="65" t="str">
        <f>LEFT(Table1[[#This Row],[Barcode]],7)</f>
        <v>.</v>
      </c>
      <c r="AA196" s="65" t="s">
        <v>525</v>
      </c>
      <c r="AB196" s="66">
        <v>12</v>
      </c>
      <c r="AC196" s="45">
        <v>1</v>
      </c>
      <c r="AD196" s="67">
        <v>2517</v>
      </c>
    </row>
    <row r="197" spans="23:30" x14ac:dyDescent="0.35">
      <c r="W197" s="76" t="str">
        <f>LEFT(Table1[[#This Row],[Location]],4)</f>
        <v>CC1-</v>
      </c>
      <c r="X197" s="69" t="s">
        <v>344</v>
      </c>
      <c r="Y197" s="69" t="str">
        <f>LEFT(Table1[[#This Row],[Pheno]],4)</f>
        <v>.</v>
      </c>
      <c r="Z197" s="79" t="str">
        <f>LEFT(Table1[[#This Row],[Barcode]],7)</f>
        <v>.</v>
      </c>
      <c r="AA197" s="72" t="s">
        <v>413</v>
      </c>
      <c r="AB197" s="73" t="s">
        <v>413</v>
      </c>
      <c r="AC197" s="44">
        <v>1</v>
      </c>
      <c r="AD197" s="74">
        <v>2517</v>
      </c>
    </row>
    <row r="198" spans="23:30" x14ac:dyDescent="0.35">
      <c r="W198" s="75" t="str">
        <f>LEFT(Table1[[#This Row],[Location]],4)</f>
        <v>CC2-</v>
      </c>
      <c r="X198" s="62" t="s">
        <v>89</v>
      </c>
      <c r="Y198" s="62" t="str">
        <f>LEFT(Table1[[#This Row],[Pheno]],4)</f>
        <v>.</v>
      </c>
      <c r="Z198" s="65" t="str">
        <f>LEFT(Table1[[#This Row],[Barcode]],7)</f>
        <v>.</v>
      </c>
      <c r="AA198" s="65" t="s">
        <v>868</v>
      </c>
      <c r="AB198" s="66">
        <v>18</v>
      </c>
      <c r="AC198" s="45">
        <v>8</v>
      </c>
      <c r="AD198" s="67">
        <v>2668</v>
      </c>
    </row>
    <row r="199" spans="23:30" x14ac:dyDescent="0.35">
      <c r="W199" s="76" t="str">
        <f>LEFT(Table1[[#This Row],[Location]],4)</f>
        <v>CC2-</v>
      </c>
      <c r="X199" s="69" t="s">
        <v>90</v>
      </c>
      <c r="Y199" s="69" t="str">
        <f>LEFT(Table1[[#This Row],[Pheno]],4)</f>
        <v>.</v>
      </c>
      <c r="Z199" s="72" t="str">
        <f>LEFT(Table1[[#This Row],[Barcode]],7)</f>
        <v>.</v>
      </c>
      <c r="AA199" s="72" t="s">
        <v>882</v>
      </c>
      <c r="AB199" s="73">
        <v>22</v>
      </c>
      <c r="AC199" s="44">
        <v>8</v>
      </c>
      <c r="AD199" s="74">
        <v>2668</v>
      </c>
    </row>
    <row r="200" spans="23:30" x14ac:dyDescent="0.35">
      <c r="W200" s="75" t="str">
        <f>LEFT(Table1[[#This Row],[Location]],4)</f>
        <v>CC2-</v>
      </c>
      <c r="X200" s="62" t="s">
        <v>91</v>
      </c>
      <c r="Y200" s="62" t="str">
        <f>LEFT(Table1[[#This Row],[Pheno]],4)</f>
        <v>.</v>
      </c>
      <c r="Z200" s="65" t="str">
        <f>LEFT(Table1[[#This Row],[Barcode]],7)</f>
        <v>.</v>
      </c>
      <c r="AA200" s="65" t="s">
        <v>839</v>
      </c>
      <c r="AB200" s="66">
        <v>2</v>
      </c>
      <c r="AC200" s="45">
        <v>8</v>
      </c>
      <c r="AD200" s="67">
        <v>2668</v>
      </c>
    </row>
    <row r="201" spans="23:30" x14ac:dyDescent="0.35">
      <c r="W201" s="76" t="str">
        <f>LEFT(Table1[[#This Row],[Location]],4)</f>
        <v>CC2-</v>
      </c>
      <c r="X201" s="69" t="s">
        <v>92</v>
      </c>
      <c r="Y201" s="69" t="str">
        <f>LEFT(Table1[[#This Row],[Pheno]],4)</f>
        <v>.</v>
      </c>
      <c r="Z201" s="72" t="str">
        <f>LEFT(Table1[[#This Row],[Barcode]],7)</f>
        <v>.</v>
      </c>
      <c r="AA201" s="72" t="s">
        <v>435</v>
      </c>
      <c r="AB201" s="73">
        <v>7</v>
      </c>
      <c r="AC201" s="44">
        <v>8</v>
      </c>
      <c r="AD201" s="74">
        <v>2668</v>
      </c>
    </row>
    <row r="202" spans="23:30" x14ac:dyDescent="0.35">
      <c r="W202" s="75" t="str">
        <f>LEFT(Table1[[#This Row],[Location]],4)</f>
        <v>CC2-</v>
      </c>
      <c r="X202" s="62" t="s">
        <v>93</v>
      </c>
      <c r="Y202" s="62" t="str">
        <f>LEFT(Table1[[#This Row],[Pheno]],4)</f>
        <v>.</v>
      </c>
      <c r="Z202" s="65" t="str">
        <f>LEFT(Table1[[#This Row],[Barcode]],7)</f>
        <v>.</v>
      </c>
      <c r="AA202" s="65" t="s">
        <v>517</v>
      </c>
      <c r="AB202" s="66">
        <v>27</v>
      </c>
      <c r="AC202" s="45">
        <v>1</v>
      </c>
      <c r="AD202" s="67">
        <v>2688</v>
      </c>
    </row>
    <row r="203" spans="23:30" x14ac:dyDescent="0.35">
      <c r="W203" s="76" t="str">
        <f>LEFT(Table1[[#This Row],[Location]],4)</f>
        <v>CC2-</v>
      </c>
      <c r="X203" s="69" t="s">
        <v>94</v>
      </c>
      <c r="Y203" s="69" t="str">
        <f>LEFT(Table1[[#This Row],[Pheno]],4)</f>
        <v>.</v>
      </c>
      <c r="Z203" s="72" t="str">
        <f>LEFT(Table1[[#This Row],[Barcode]],7)</f>
        <v>.</v>
      </c>
      <c r="AA203" s="72" t="s">
        <v>518</v>
      </c>
      <c r="AB203" s="73">
        <v>20</v>
      </c>
      <c r="AC203" s="44">
        <v>1</v>
      </c>
      <c r="AD203" s="74">
        <v>2688</v>
      </c>
    </row>
    <row r="204" spans="23:30" x14ac:dyDescent="0.35">
      <c r="W204" s="75" t="str">
        <f>LEFT(Table1[[#This Row],[Location]],4)</f>
        <v>CC2-</v>
      </c>
      <c r="X204" s="62" t="s">
        <v>380</v>
      </c>
      <c r="Y204" s="62" t="str">
        <f>LEFT(Table1[[#This Row],[Pheno]],4)</f>
        <v>.</v>
      </c>
      <c r="Z204" s="82" t="str">
        <f>LEFT(Table1[[#This Row],[Barcode]],7)</f>
        <v>.</v>
      </c>
      <c r="AA204" s="65" t="s">
        <v>413</v>
      </c>
      <c r="AB204" s="66" t="s">
        <v>413</v>
      </c>
      <c r="AC204" s="45">
        <v>1</v>
      </c>
      <c r="AD204" s="67">
        <v>2688</v>
      </c>
    </row>
    <row r="205" spans="23:30" x14ac:dyDescent="0.35">
      <c r="W205" s="83" t="str">
        <f>LEFT(Table1[[#This Row],[Location]],4)</f>
        <v>CC2-</v>
      </c>
      <c r="X205" s="84" t="s">
        <v>877</v>
      </c>
      <c r="Y205" s="84" t="str">
        <f>LEFT(Table1[[#This Row],[Pheno]],4)</f>
        <v>.</v>
      </c>
      <c r="Z205" s="85" t="str">
        <f>LEFT(Table1[[#This Row],[Barcode]],7)</f>
        <v>.</v>
      </c>
      <c r="AA205" s="86" t="s">
        <v>413</v>
      </c>
      <c r="AB205" s="77" t="s">
        <v>413</v>
      </c>
      <c r="AC205" s="44">
        <v>1</v>
      </c>
      <c r="AD205" s="74">
        <v>2688</v>
      </c>
    </row>
    <row r="206" spans="23:30" x14ac:dyDescent="0.35">
      <c r="W206" s="75" t="str">
        <f>LEFT(Table1[[#This Row],[Location]],4)</f>
        <v>CC2-</v>
      </c>
      <c r="X206" s="62" t="s">
        <v>95</v>
      </c>
      <c r="Y206" s="62" t="str">
        <f>LEFT(Table1[[#This Row],[Pheno]],4)</f>
        <v>.</v>
      </c>
      <c r="Z206" s="65" t="str">
        <f>LEFT(Table1[[#This Row],[Barcode]],7)</f>
        <v>.</v>
      </c>
      <c r="AA206" s="65" t="s">
        <v>1261</v>
      </c>
      <c r="AB206" s="78">
        <v>16</v>
      </c>
      <c r="AC206" s="45">
        <v>1</v>
      </c>
      <c r="AD206" s="67">
        <v>2653</v>
      </c>
    </row>
    <row r="207" spans="23:30" x14ac:dyDescent="0.35">
      <c r="W207" s="76" t="str">
        <f>LEFT(Table1[[#This Row],[Location]],4)</f>
        <v>CC2-</v>
      </c>
      <c r="X207" s="69" t="s">
        <v>96</v>
      </c>
      <c r="Y207" s="69" t="str">
        <f>LEFT(Table1[[#This Row],[Pheno]],4)</f>
        <v>.</v>
      </c>
      <c r="Z207" s="72" t="str">
        <f>LEFT(Table1[[#This Row],[Barcode]],7)</f>
        <v>.</v>
      </c>
      <c r="AA207" s="72" t="s">
        <v>1270</v>
      </c>
      <c r="AB207" s="77">
        <v>33</v>
      </c>
      <c r="AC207" s="44">
        <v>1</v>
      </c>
      <c r="AD207" s="74">
        <v>2653</v>
      </c>
    </row>
    <row r="208" spans="23:30" x14ac:dyDescent="0.35">
      <c r="W208" s="75" t="str">
        <f>LEFT(Table1[[#This Row],[Location]],4)</f>
        <v>CC2-</v>
      </c>
      <c r="X208" s="62" t="s">
        <v>97</v>
      </c>
      <c r="Y208" s="62" t="str">
        <f>LEFT(Table1[[#This Row],[Pheno]],4)</f>
        <v>.</v>
      </c>
      <c r="Z208" s="65" t="str">
        <f>LEFT(Table1[[#This Row],[Barcode]],7)</f>
        <v>.</v>
      </c>
      <c r="AA208" s="65" t="s">
        <v>413</v>
      </c>
      <c r="AB208" s="66" t="s">
        <v>413</v>
      </c>
      <c r="AC208" s="45">
        <v>1</v>
      </c>
      <c r="AD208" s="67">
        <v>2653</v>
      </c>
    </row>
    <row r="209" spans="23:30" x14ac:dyDescent="0.35">
      <c r="W209" s="76" t="str">
        <f>LEFT(Table1[[#This Row],[Location]],4)</f>
        <v>CC2-</v>
      </c>
      <c r="X209" s="69" t="s">
        <v>377</v>
      </c>
      <c r="Y209" s="69" t="str">
        <f>LEFT(Table1[[#This Row],[Pheno]],4)</f>
        <v>.</v>
      </c>
      <c r="Z209" s="79" t="str">
        <f>LEFT(Table1[[#This Row],[Barcode]],7)</f>
        <v>.</v>
      </c>
      <c r="AA209" s="72" t="s">
        <v>413</v>
      </c>
      <c r="AB209" s="73" t="s">
        <v>413</v>
      </c>
      <c r="AC209" s="44">
        <v>1</v>
      </c>
      <c r="AD209" s="74">
        <v>2653</v>
      </c>
    </row>
    <row r="210" spans="23:30" x14ac:dyDescent="0.35">
      <c r="W210" s="75" t="str">
        <f>LEFT(Table1[[#This Row],[Location]],4)</f>
        <v>CC2-</v>
      </c>
      <c r="X210" s="62" t="s">
        <v>98</v>
      </c>
      <c r="Y210" s="62" t="str">
        <f>LEFT(Table1[[#This Row],[Pheno]],4)</f>
        <v>.</v>
      </c>
      <c r="Z210" s="65" t="str">
        <f>LEFT(Table1[[#This Row],[Barcode]],7)</f>
        <v>.</v>
      </c>
      <c r="AA210" s="65" t="s">
        <v>910</v>
      </c>
      <c r="AB210" s="78">
        <v>34</v>
      </c>
      <c r="AC210" s="45">
        <v>8</v>
      </c>
      <c r="AD210" s="67">
        <v>2603</v>
      </c>
    </row>
    <row r="211" spans="23:30" x14ac:dyDescent="0.35">
      <c r="W211" s="76" t="str">
        <f>LEFT(Table1[[#This Row],[Location]],4)</f>
        <v>CC2-</v>
      </c>
      <c r="X211" s="69" t="s">
        <v>99</v>
      </c>
      <c r="Y211" s="69" t="str">
        <f>LEFT(Table1[[#This Row],[Pheno]],4)</f>
        <v>.</v>
      </c>
      <c r="Z211" s="72" t="str">
        <f>LEFT(Table1[[#This Row],[Barcode]],7)</f>
        <v>.</v>
      </c>
      <c r="AA211" s="72" t="s">
        <v>855</v>
      </c>
      <c r="AB211" s="77">
        <v>14</v>
      </c>
      <c r="AC211" s="44">
        <v>8</v>
      </c>
      <c r="AD211" s="74">
        <v>2603</v>
      </c>
    </row>
    <row r="212" spans="23:30" x14ac:dyDescent="0.35">
      <c r="W212" s="75" t="str">
        <f>LEFT(Table1[[#This Row],[Location]],4)</f>
        <v>CC2-</v>
      </c>
      <c r="X212" s="62" t="s">
        <v>100</v>
      </c>
      <c r="Y212" s="62" t="str">
        <f>LEFT(Table1[[#This Row],[Pheno]],4)</f>
        <v>.</v>
      </c>
      <c r="Z212" s="65" t="str">
        <f>LEFT(Table1[[#This Row],[Barcode]],7)</f>
        <v>.</v>
      </c>
      <c r="AA212" s="65" t="s">
        <v>413</v>
      </c>
      <c r="AB212" s="78" t="s">
        <v>413</v>
      </c>
      <c r="AC212" s="45">
        <v>8</v>
      </c>
      <c r="AD212" s="67">
        <v>2603</v>
      </c>
    </row>
    <row r="213" spans="23:30" x14ac:dyDescent="0.35">
      <c r="W213" s="76" t="str">
        <f>LEFT(Table1[[#This Row],[Location]],4)</f>
        <v>CC2-</v>
      </c>
      <c r="X213" s="69" t="s">
        <v>374</v>
      </c>
      <c r="Y213" s="69" t="str">
        <f>LEFT(Table1[[#This Row],[Pheno]],4)</f>
        <v>.</v>
      </c>
      <c r="Z213" s="79" t="str">
        <f>LEFT(Table1[[#This Row],[Barcode]],7)</f>
        <v>.</v>
      </c>
      <c r="AA213" s="72" t="s">
        <v>413</v>
      </c>
      <c r="AB213" s="73" t="s">
        <v>413</v>
      </c>
      <c r="AC213" s="44">
        <v>8</v>
      </c>
      <c r="AD213" s="74">
        <v>2603</v>
      </c>
    </row>
    <row r="214" spans="23:30" x14ac:dyDescent="0.35">
      <c r="W214" s="75" t="str">
        <f>LEFT(Table1[[#This Row],[Location]],4)</f>
        <v>CC2-</v>
      </c>
      <c r="X214" s="62" t="s">
        <v>101</v>
      </c>
      <c r="Y214" s="62" t="str">
        <f>LEFT(Table1[[#This Row],[Pheno]],4)</f>
        <v>.</v>
      </c>
      <c r="Z214" s="65" t="str">
        <f>LEFT(Table1[[#This Row],[Barcode]],7)</f>
        <v>.</v>
      </c>
      <c r="AA214" s="65" t="s">
        <v>530</v>
      </c>
      <c r="AB214" s="66">
        <v>17</v>
      </c>
      <c r="AC214" s="45">
        <v>1</v>
      </c>
      <c r="AD214" s="67">
        <v>2650</v>
      </c>
    </row>
    <row r="215" spans="23:30" x14ac:dyDescent="0.35">
      <c r="W215" s="76" t="str">
        <f>LEFT(Table1[[#This Row],[Location]],4)</f>
        <v>CC2-</v>
      </c>
      <c r="X215" s="69" t="s">
        <v>102</v>
      </c>
      <c r="Y215" s="69" t="str">
        <f>LEFT(Table1[[#This Row],[Pheno]],4)</f>
        <v>.</v>
      </c>
      <c r="Z215" s="72" t="str">
        <f>LEFT(Table1[[#This Row],[Barcode]],7)</f>
        <v>.</v>
      </c>
      <c r="AA215" s="72" t="s">
        <v>426</v>
      </c>
      <c r="AB215" s="73">
        <v>32</v>
      </c>
      <c r="AC215" s="44">
        <v>1</v>
      </c>
      <c r="AD215" s="74">
        <v>2650</v>
      </c>
    </row>
    <row r="216" spans="23:30" x14ac:dyDescent="0.35">
      <c r="W216" s="75" t="str">
        <f>LEFT(Table1[[#This Row],[Location]],4)</f>
        <v>CC2-</v>
      </c>
      <c r="X216" s="62" t="s">
        <v>103</v>
      </c>
      <c r="Y216" s="62" t="str">
        <f>LEFT(Table1[[#This Row],[Pheno]],4)</f>
        <v>.</v>
      </c>
      <c r="Z216" s="65" t="str">
        <f>LEFT(Table1[[#This Row],[Barcode]],7)</f>
        <v>.</v>
      </c>
      <c r="AA216" s="65" t="s">
        <v>413</v>
      </c>
      <c r="AB216" s="66" t="s">
        <v>413</v>
      </c>
      <c r="AC216" s="45">
        <v>1</v>
      </c>
      <c r="AD216" s="67">
        <v>2650</v>
      </c>
    </row>
    <row r="217" spans="23:30" x14ac:dyDescent="0.35">
      <c r="W217" s="76" t="str">
        <f>LEFT(Table1[[#This Row],[Location]],4)</f>
        <v>CC2-</v>
      </c>
      <c r="X217" s="69" t="s">
        <v>371</v>
      </c>
      <c r="Y217" s="69" t="str">
        <f>LEFT(Table1[[#This Row],[Pheno]],4)</f>
        <v>.</v>
      </c>
      <c r="Z217" s="79" t="str">
        <f>LEFT(Table1[[#This Row],[Barcode]],7)</f>
        <v>.</v>
      </c>
      <c r="AA217" s="72" t="s">
        <v>413</v>
      </c>
      <c r="AB217" s="73" t="s">
        <v>413</v>
      </c>
      <c r="AC217" s="44">
        <v>1</v>
      </c>
      <c r="AD217" s="74">
        <v>2650</v>
      </c>
    </row>
    <row r="218" spans="23:30" x14ac:dyDescent="0.35">
      <c r="W218" s="75" t="str">
        <f>LEFT(Table1[[#This Row],[Location]],4)</f>
        <v>CC2-</v>
      </c>
      <c r="X218" s="62" t="s">
        <v>104</v>
      </c>
      <c r="Y218" s="62" t="str">
        <f>LEFT(Table1[[#This Row],[Pheno]],4)</f>
        <v>.</v>
      </c>
      <c r="Z218" s="65" t="str">
        <f>LEFT(Table1[[#This Row],[Barcode]],7)</f>
        <v>.</v>
      </c>
      <c r="AA218" s="65" t="s">
        <v>469</v>
      </c>
      <c r="AB218" s="66">
        <v>15</v>
      </c>
      <c r="AC218" s="45">
        <v>8</v>
      </c>
      <c r="AD218" s="67">
        <v>2649</v>
      </c>
    </row>
    <row r="219" spans="23:30" x14ac:dyDescent="0.35">
      <c r="W219" s="76" t="str">
        <f>LEFT(Table1[[#This Row],[Location]],4)</f>
        <v>CC2-</v>
      </c>
      <c r="X219" s="69" t="s">
        <v>105</v>
      </c>
      <c r="Y219" s="69" t="str">
        <f>LEFT(Table1[[#This Row],[Pheno]],4)</f>
        <v>.</v>
      </c>
      <c r="Z219" s="72" t="str">
        <f>LEFT(Table1[[#This Row],[Barcode]],7)</f>
        <v>.</v>
      </c>
      <c r="AA219" s="72" t="s">
        <v>419</v>
      </c>
      <c r="AB219" s="73">
        <v>32</v>
      </c>
      <c r="AC219" s="44">
        <v>8</v>
      </c>
      <c r="AD219" s="74">
        <v>2649</v>
      </c>
    </row>
    <row r="220" spans="23:30" x14ac:dyDescent="0.35">
      <c r="W220" s="75" t="str">
        <f>LEFT(Table1[[#This Row],[Location]],4)</f>
        <v>CC2-</v>
      </c>
      <c r="X220" s="62" t="s">
        <v>106</v>
      </c>
      <c r="Y220" s="62" t="str">
        <f>LEFT(Table1[[#This Row],[Pheno]],4)</f>
        <v>.</v>
      </c>
      <c r="Z220" s="65" t="str">
        <f>LEFT(Table1[[#This Row],[Barcode]],7)</f>
        <v>.</v>
      </c>
      <c r="AA220" s="65" t="s">
        <v>413</v>
      </c>
      <c r="AB220" s="66" t="s">
        <v>413</v>
      </c>
      <c r="AC220" s="45">
        <v>8</v>
      </c>
      <c r="AD220" s="67">
        <v>2649</v>
      </c>
    </row>
    <row r="221" spans="23:30" x14ac:dyDescent="0.35">
      <c r="W221" s="76" t="str">
        <f>LEFT(Table1[[#This Row],[Location]],4)</f>
        <v>CC2-</v>
      </c>
      <c r="X221" s="69" t="s">
        <v>368</v>
      </c>
      <c r="Y221" s="69" t="str">
        <f>LEFT(Table1[[#This Row],[Pheno]],4)</f>
        <v>.</v>
      </c>
      <c r="Z221" s="79" t="str">
        <f>LEFT(Table1[[#This Row],[Barcode]],7)</f>
        <v>.</v>
      </c>
      <c r="AA221" s="72" t="s">
        <v>413</v>
      </c>
      <c r="AB221" s="73" t="s">
        <v>413</v>
      </c>
      <c r="AC221" s="44">
        <v>8</v>
      </c>
      <c r="AD221" s="74">
        <v>2649</v>
      </c>
    </row>
    <row r="222" spans="23:30" x14ac:dyDescent="0.35">
      <c r="W222" s="75" t="str">
        <f>LEFT(Table1[[#This Row],[Location]],4)</f>
        <v>CC2-</v>
      </c>
      <c r="X222" s="62" t="s">
        <v>107</v>
      </c>
      <c r="Y222" s="62" t="str">
        <f>LEFT(Table1[[#This Row],[Pheno]],4)</f>
        <v>.</v>
      </c>
      <c r="Z222" s="65" t="str">
        <f>LEFT(Table1[[#This Row],[Barcode]],7)</f>
        <v>.</v>
      </c>
      <c r="AA222" s="65" t="s">
        <v>888</v>
      </c>
      <c r="AB222" s="66">
        <v>17</v>
      </c>
      <c r="AC222" s="45">
        <v>1</v>
      </c>
      <c r="AD222" s="67">
        <v>2669</v>
      </c>
    </row>
    <row r="223" spans="23:30" x14ac:dyDescent="0.35">
      <c r="W223" s="76" t="str">
        <f>LEFT(Table1[[#This Row],[Location]],4)</f>
        <v>CC2-</v>
      </c>
      <c r="X223" s="69" t="s">
        <v>108</v>
      </c>
      <c r="Y223" s="69" t="str">
        <f>LEFT(Table1[[#This Row],[Pheno]],4)</f>
        <v>.</v>
      </c>
      <c r="Z223" s="72" t="str">
        <f>LEFT(Table1[[#This Row],[Barcode]],7)</f>
        <v>.</v>
      </c>
      <c r="AA223" s="72" t="s">
        <v>866</v>
      </c>
      <c r="AB223" s="77">
        <v>32</v>
      </c>
      <c r="AC223" s="44">
        <v>1</v>
      </c>
      <c r="AD223" s="74">
        <v>2669</v>
      </c>
    </row>
    <row r="224" spans="23:30" x14ac:dyDescent="0.35">
      <c r="W224" s="75" t="str">
        <f>LEFT(Table1[[#This Row],[Location]],4)</f>
        <v>CC2-</v>
      </c>
      <c r="X224" s="62" t="s">
        <v>109</v>
      </c>
      <c r="Y224" s="62" t="str">
        <f>LEFT(Table1[[#This Row],[Pheno]],4)</f>
        <v>.</v>
      </c>
      <c r="Z224" s="65" t="str">
        <f>LEFT(Table1[[#This Row],[Barcode]],7)</f>
        <v>.</v>
      </c>
      <c r="AA224" s="65" t="s">
        <v>413</v>
      </c>
      <c r="AB224" s="78" t="s">
        <v>413</v>
      </c>
      <c r="AC224" s="45">
        <v>1</v>
      </c>
      <c r="AD224" s="67">
        <v>2669</v>
      </c>
    </row>
    <row r="225" spans="23:30" x14ac:dyDescent="0.35">
      <c r="W225" s="76" t="str">
        <f>LEFT(Table1[[#This Row],[Location]],4)</f>
        <v>CC2-</v>
      </c>
      <c r="X225" s="69" t="s">
        <v>365</v>
      </c>
      <c r="Y225" s="69" t="str">
        <f>LEFT(Table1[[#This Row],[Pheno]],4)</f>
        <v>.</v>
      </c>
      <c r="Z225" s="79" t="str">
        <f>LEFT(Table1[[#This Row],[Barcode]],7)</f>
        <v>.</v>
      </c>
      <c r="AA225" s="72" t="s">
        <v>413</v>
      </c>
      <c r="AB225" s="73" t="s">
        <v>413</v>
      </c>
      <c r="AC225" s="44">
        <v>1</v>
      </c>
      <c r="AD225" s="74">
        <v>2669</v>
      </c>
    </row>
    <row r="226" spans="23:30" x14ac:dyDescent="0.35">
      <c r="W226" s="75" t="str">
        <f>LEFT(Table1[[#This Row],[Location]],4)</f>
        <v>CC3-</v>
      </c>
      <c r="X226" s="62" t="s">
        <v>110</v>
      </c>
      <c r="Y226" s="62" t="str">
        <f>LEFT(Table1[[#This Row],[Pheno]],4)</f>
        <v>BERT</v>
      </c>
      <c r="Z226" s="65" t="str">
        <f>LEFT(Table1[[#This Row],[Barcode]],7)</f>
        <v>BERT016</v>
      </c>
      <c r="AA226" s="65" t="s">
        <v>905</v>
      </c>
      <c r="AB226" s="66">
        <v>24</v>
      </c>
      <c r="AC226" s="45">
        <v>8</v>
      </c>
      <c r="AD226" s="67">
        <v>2686</v>
      </c>
    </row>
    <row r="227" spans="23:30" x14ac:dyDescent="0.35">
      <c r="W227" s="76" t="str">
        <f>LEFT(Table1[[#This Row],[Location]],4)</f>
        <v>CC3-</v>
      </c>
      <c r="X227" s="69" t="s">
        <v>111</v>
      </c>
      <c r="Y227" s="69" t="str">
        <f>LEFT(Table1[[#This Row],[Pheno]],4)</f>
        <v>SODA</v>
      </c>
      <c r="Z227" s="72" t="str">
        <f>LEFT(Table1[[#This Row],[Barcode]],7)</f>
        <v>SODA011</v>
      </c>
      <c r="AA227" s="72" t="s">
        <v>843</v>
      </c>
      <c r="AB227" s="73">
        <v>25</v>
      </c>
      <c r="AC227" s="44">
        <v>8</v>
      </c>
      <c r="AD227" s="74">
        <v>2686</v>
      </c>
    </row>
    <row r="228" spans="23:30" x14ac:dyDescent="0.35">
      <c r="W228" s="75" t="str">
        <f>LEFT(Table1[[#This Row],[Location]],4)</f>
        <v>CC3-</v>
      </c>
      <c r="X228" s="62" t="s">
        <v>112</v>
      </c>
      <c r="Y228" s="62" t="str">
        <f>LEFT(Table1[[#This Row],[Pheno]],4)</f>
        <v>DURP</v>
      </c>
      <c r="Z228" s="65" t="str">
        <f>LEFT(Table1[[#This Row],[Barcode]],7)</f>
        <v>DURP006</v>
      </c>
      <c r="AA228" s="65" t="s">
        <v>413</v>
      </c>
      <c r="AB228" s="66" t="s">
        <v>413</v>
      </c>
      <c r="AC228" s="45">
        <v>8</v>
      </c>
      <c r="AD228" s="67">
        <v>2686</v>
      </c>
    </row>
    <row r="229" spans="23:30" x14ac:dyDescent="0.35">
      <c r="W229" s="76" t="str">
        <f>LEFT(Table1[[#This Row],[Location]],4)</f>
        <v>CC3-</v>
      </c>
      <c r="X229" s="69" t="s">
        <v>404</v>
      </c>
      <c r="Y229" s="69" t="str">
        <f>LEFT(Table1[[#This Row],[Pheno]],4)</f>
        <v>.</v>
      </c>
      <c r="Z229" s="79" t="str">
        <f>LEFT(Table1[[#This Row],[Barcode]],7)</f>
        <v>.</v>
      </c>
      <c r="AA229" s="72" t="s">
        <v>413</v>
      </c>
      <c r="AB229" s="73" t="s">
        <v>413</v>
      </c>
      <c r="AC229" s="44">
        <v>8</v>
      </c>
      <c r="AD229" s="74">
        <v>2686</v>
      </c>
    </row>
    <row r="230" spans="23:30" x14ac:dyDescent="0.35">
      <c r="W230" s="75" t="str">
        <f>LEFT(Table1[[#This Row],[Location]],4)</f>
        <v>CC3-</v>
      </c>
      <c r="X230" s="62" t="s">
        <v>113</v>
      </c>
      <c r="Y230" s="62" t="str">
        <f>LEFT(Table1[[#This Row],[Pheno]],4)</f>
        <v>DURP</v>
      </c>
      <c r="Z230" s="65" t="str">
        <f>LEFT(Table1[[#This Row],[Barcode]],7)</f>
        <v>DURP006</v>
      </c>
      <c r="AA230" s="65" t="s">
        <v>1272</v>
      </c>
      <c r="AB230" s="66">
        <v>32</v>
      </c>
      <c r="AC230" s="45">
        <v>1</v>
      </c>
      <c r="AD230" s="67">
        <v>2628</v>
      </c>
    </row>
    <row r="231" spans="23:30" x14ac:dyDescent="0.35">
      <c r="W231" s="76" t="str">
        <f>LEFT(Table1[[#This Row],[Location]],4)</f>
        <v>CC3-</v>
      </c>
      <c r="X231" s="69" t="s">
        <v>114</v>
      </c>
      <c r="Y231" s="69" t="str">
        <f>LEFT(Table1[[#This Row],[Pheno]],4)</f>
        <v>.</v>
      </c>
      <c r="Z231" s="72" t="str">
        <f>LEFT(Table1[[#This Row],[Barcode]],7)</f>
        <v>.</v>
      </c>
      <c r="AA231" s="72" t="s">
        <v>1271</v>
      </c>
      <c r="AB231" s="77">
        <v>14</v>
      </c>
      <c r="AC231" s="44">
        <v>1</v>
      </c>
      <c r="AD231" s="74">
        <v>2628</v>
      </c>
    </row>
    <row r="232" spans="23:30" x14ac:dyDescent="0.35">
      <c r="W232" s="75" t="str">
        <f>LEFT(Table1[[#This Row],[Location]],4)</f>
        <v>CC3-</v>
      </c>
      <c r="X232" s="62" t="s">
        <v>115</v>
      </c>
      <c r="Y232" s="62" t="str">
        <f>LEFT(Table1[[#This Row],[Pheno]],4)</f>
        <v>.</v>
      </c>
      <c r="Z232" s="65" t="str">
        <f>LEFT(Table1[[#This Row],[Barcode]],7)</f>
        <v>.</v>
      </c>
      <c r="AA232" s="65" t="s">
        <v>413</v>
      </c>
      <c r="AB232" s="66" t="s">
        <v>413</v>
      </c>
      <c r="AC232" s="45">
        <v>1</v>
      </c>
      <c r="AD232" s="67">
        <v>2628</v>
      </c>
    </row>
    <row r="233" spans="23:30" x14ac:dyDescent="0.35">
      <c r="W233" s="76" t="str">
        <f>LEFT(Table1[[#This Row],[Location]],4)</f>
        <v>CC3-</v>
      </c>
      <c r="X233" s="69" t="s">
        <v>401</v>
      </c>
      <c r="Y233" s="69" t="str">
        <f>LEFT(Table1[[#This Row],[Pheno]],4)</f>
        <v>.</v>
      </c>
      <c r="Z233" s="79" t="str">
        <f>LEFT(Table1[[#This Row],[Barcode]],7)</f>
        <v>.</v>
      </c>
      <c r="AA233" s="72" t="s">
        <v>413</v>
      </c>
      <c r="AB233" s="73" t="s">
        <v>413</v>
      </c>
      <c r="AC233" s="44">
        <v>1</v>
      </c>
      <c r="AD233" s="74">
        <v>2628</v>
      </c>
    </row>
    <row r="234" spans="23:30" x14ac:dyDescent="0.35">
      <c r="W234" s="75" t="str">
        <f>LEFT(Table1[[#This Row],[Location]],4)</f>
        <v>CC3-</v>
      </c>
      <c r="X234" s="62" t="s">
        <v>116</v>
      </c>
      <c r="Y234" s="62" t="str">
        <f>LEFT(Table1[[#This Row],[Pheno]],4)</f>
        <v>DURP</v>
      </c>
      <c r="Z234" s="82" t="str">
        <f>LEFT(Table1[[#This Row],[Barcode]],7)</f>
        <v>DURP006</v>
      </c>
      <c r="AA234" s="65" t="s">
        <v>873</v>
      </c>
      <c r="AB234" s="78">
        <v>34</v>
      </c>
      <c r="AC234" s="45">
        <v>8</v>
      </c>
      <c r="AD234" s="67">
        <v>2677</v>
      </c>
    </row>
    <row r="235" spans="23:30" x14ac:dyDescent="0.35">
      <c r="W235" s="76" t="str">
        <f>LEFT(Table1[[#This Row],[Location]],4)</f>
        <v>CC3-</v>
      </c>
      <c r="X235" s="69" t="s">
        <v>117</v>
      </c>
      <c r="Y235" s="69" t="str">
        <f>LEFT(Table1[[#This Row],[Pheno]],4)</f>
        <v>DOSI</v>
      </c>
      <c r="Z235" s="79" t="str">
        <f>LEFT(Table1[[#This Row],[Barcode]],7)</f>
        <v>DOSI005</v>
      </c>
      <c r="AA235" s="72" t="s">
        <v>473</v>
      </c>
      <c r="AB235" s="73">
        <v>15</v>
      </c>
      <c r="AC235" s="44">
        <v>8</v>
      </c>
      <c r="AD235" s="74">
        <v>2677</v>
      </c>
    </row>
    <row r="236" spans="23:30" x14ac:dyDescent="0.35">
      <c r="W236" s="75" t="str">
        <f>LEFT(Table1[[#This Row],[Location]],4)</f>
        <v>CC3-</v>
      </c>
      <c r="X236" s="62" t="s">
        <v>118</v>
      </c>
      <c r="Y236" s="62" t="str">
        <f>LEFT(Table1[[#This Row],[Pheno]],4)</f>
        <v>LCKE</v>
      </c>
      <c r="Z236" s="82" t="str">
        <f>LEFT(Table1[[#This Row],[Barcode]],7)</f>
        <v>LCKE001</v>
      </c>
      <c r="AA236" s="65" t="s">
        <v>413</v>
      </c>
      <c r="AB236" s="66" t="s">
        <v>413</v>
      </c>
      <c r="AC236" s="45">
        <v>8</v>
      </c>
      <c r="AD236" s="67">
        <v>2677</v>
      </c>
    </row>
    <row r="237" spans="23:30" x14ac:dyDescent="0.35">
      <c r="W237" s="76" t="str">
        <f>LEFT(Table1[[#This Row],[Location]],4)</f>
        <v>CC3-</v>
      </c>
      <c r="X237" s="69" t="s">
        <v>398</v>
      </c>
      <c r="Y237" s="69" t="str">
        <f>LEFT(Table1[[#This Row],[Pheno]],4)</f>
        <v/>
      </c>
      <c r="Z237" s="79" t="str">
        <f>LEFT(Table1[[#This Row],[Barcode]],7)</f>
        <v/>
      </c>
      <c r="AA237" s="72" t="s">
        <v>413</v>
      </c>
      <c r="AB237" s="73" t="s">
        <v>413</v>
      </c>
      <c r="AC237" s="44">
        <v>8</v>
      </c>
      <c r="AD237" s="74">
        <v>2677</v>
      </c>
    </row>
    <row r="238" spans="23:30" x14ac:dyDescent="0.35">
      <c r="W238" s="75" t="str">
        <f>LEFT(Table1[[#This Row],[Location]],4)</f>
        <v>CC3-</v>
      </c>
      <c r="X238" s="62" t="s">
        <v>119</v>
      </c>
      <c r="Y238" s="62" t="str">
        <f>LEFT(Table1[[#This Row],[Pheno]],4)</f>
        <v>GFSD</v>
      </c>
      <c r="Z238" s="65" t="str">
        <f>LEFT(Table1[[#This Row],[Barcode]],7)</f>
        <v>GFSD189</v>
      </c>
      <c r="AA238" s="65" t="s">
        <v>899</v>
      </c>
      <c r="AB238" s="78">
        <v>3</v>
      </c>
      <c r="AC238" s="45">
        <v>8</v>
      </c>
      <c r="AD238" s="67">
        <v>2620</v>
      </c>
    </row>
    <row r="239" spans="23:30" x14ac:dyDescent="0.35">
      <c r="W239" s="76" t="str">
        <f>LEFT(Table1[[#This Row],[Location]],4)</f>
        <v>CC3-</v>
      </c>
      <c r="X239" s="69" t="s">
        <v>120</v>
      </c>
      <c r="Y239" s="69" t="str">
        <f>LEFT(Table1[[#This Row],[Pheno]],4)</f>
        <v>PLAN</v>
      </c>
      <c r="Z239" s="72" t="str">
        <f>LEFT(Table1[[#This Row],[Barcode]],7)</f>
        <v>PLAN008</v>
      </c>
      <c r="AA239" s="72" t="s">
        <v>462</v>
      </c>
      <c r="AB239" s="73">
        <v>25</v>
      </c>
      <c r="AC239" s="44">
        <v>8</v>
      </c>
      <c r="AD239" s="74">
        <v>2620</v>
      </c>
    </row>
    <row r="240" spans="23:30" x14ac:dyDescent="0.35">
      <c r="W240" s="75" t="str">
        <f>LEFT(Table1[[#This Row],[Location]],4)</f>
        <v>CC3-</v>
      </c>
      <c r="X240" s="62" t="s">
        <v>121</v>
      </c>
      <c r="Y240" s="62" t="str">
        <f>LEFT(Table1[[#This Row],[Pheno]],4)</f>
        <v>PLAN</v>
      </c>
      <c r="Z240" s="65" t="str">
        <f>LEFT(Table1[[#This Row],[Barcode]],7)</f>
        <v>PLAN008</v>
      </c>
      <c r="AA240" s="65" t="s">
        <v>872</v>
      </c>
      <c r="AB240" s="66">
        <v>21</v>
      </c>
      <c r="AC240" s="45">
        <v>8</v>
      </c>
      <c r="AD240" s="67">
        <v>2620</v>
      </c>
    </row>
    <row r="241" spans="23:30" x14ac:dyDescent="0.35">
      <c r="W241" s="76" t="str">
        <f>LEFT(Table1[[#This Row],[Location]],4)</f>
        <v>CC3-</v>
      </c>
      <c r="X241" s="69" t="s">
        <v>395</v>
      </c>
      <c r="Y241" s="69" t="str">
        <f>LEFT(Table1[[#This Row],[Pheno]],4)</f>
        <v>.</v>
      </c>
      <c r="Z241" s="79" t="str">
        <f>LEFT(Table1[[#This Row],[Barcode]],7)</f>
        <v>.</v>
      </c>
      <c r="AA241" s="72" t="s">
        <v>413</v>
      </c>
      <c r="AB241" s="73" t="s">
        <v>413</v>
      </c>
      <c r="AC241" s="44">
        <v>8</v>
      </c>
      <c r="AD241" s="74">
        <v>2620</v>
      </c>
    </row>
    <row r="242" spans="23:30" x14ac:dyDescent="0.35">
      <c r="W242" s="75" t="str">
        <f>LEFT(Table1[[#This Row],[Location]],4)</f>
        <v>CC3-</v>
      </c>
      <c r="X242" s="62" t="s">
        <v>122</v>
      </c>
      <c r="Y242" s="62" t="str">
        <f>LEFT(Table1[[#This Row],[Pheno]],4)</f>
        <v>PLAN</v>
      </c>
      <c r="Z242" s="65" t="str">
        <f>LEFT(Table1[[#This Row],[Barcode]],7)</f>
        <v>PLAN008</v>
      </c>
      <c r="AA242" s="65" t="s">
        <v>453</v>
      </c>
      <c r="AB242" s="66">
        <v>14</v>
      </c>
      <c r="AC242" s="45">
        <v>1</v>
      </c>
      <c r="AD242" s="67">
        <v>2668</v>
      </c>
    </row>
    <row r="243" spans="23:30" x14ac:dyDescent="0.35">
      <c r="W243" s="76" t="str">
        <f>LEFT(Table1[[#This Row],[Location]],4)</f>
        <v>CC3-</v>
      </c>
      <c r="X243" s="69" t="s">
        <v>123</v>
      </c>
      <c r="Y243" s="69" t="str">
        <f>LEFT(Table1[[#This Row],[Pheno]],4)</f>
        <v>.</v>
      </c>
      <c r="Z243" s="72" t="str">
        <f>LEFT(Table1[[#This Row],[Barcode]],7)</f>
        <v>.</v>
      </c>
      <c r="AA243" s="72" t="s">
        <v>526</v>
      </c>
      <c r="AB243" s="73">
        <v>35</v>
      </c>
      <c r="AC243" s="44">
        <v>1</v>
      </c>
      <c r="AD243" s="74">
        <v>2668</v>
      </c>
    </row>
    <row r="244" spans="23:30" x14ac:dyDescent="0.35">
      <c r="W244" s="75" t="str">
        <f>LEFT(Table1[[#This Row],[Location]],4)</f>
        <v>CC3-</v>
      </c>
      <c r="X244" s="62" t="s">
        <v>124</v>
      </c>
      <c r="Y244" s="62" t="str">
        <f>LEFT(Table1[[#This Row],[Pheno]],4)</f>
        <v>.</v>
      </c>
      <c r="Z244" s="65" t="str">
        <f>LEFT(Table1[[#This Row],[Barcode]],7)</f>
        <v>.</v>
      </c>
      <c r="AA244" s="65" t="s">
        <v>413</v>
      </c>
      <c r="AB244" s="66" t="s">
        <v>413</v>
      </c>
      <c r="AC244" s="45">
        <v>1</v>
      </c>
      <c r="AD244" s="67">
        <v>2668</v>
      </c>
    </row>
    <row r="245" spans="23:30" x14ac:dyDescent="0.35">
      <c r="W245" s="76" t="str">
        <f>LEFT(Table1[[#This Row],[Location]],4)</f>
        <v>CC3-</v>
      </c>
      <c r="X245" s="69" t="s">
        <v>392</v>
      </c>
      <c r="Y245" s="69" t="str">
        <f>LEFT(Table1[[#This Row],[Pheno]],4)</f>
        <v>.</v>
      </c>
      <c r="Z245" s="79" t="str">
        <f>LEFT(Table1[[#This Row],[Barcode]],7)</f>
        <v>.</v>
      </c>
      <c r="AA245" s="79" t="s">
        <v>413</v>
      </c>
      <c r="AB245" s="73" t="s">
        <v>413</v>
      </c>
      <c r="AC245" s="44">
        <v>1</v>
      </c>
      <c r="AD245" s="74">
        <v>2668</v>
      </c>
    </row>
    <row r="246" spans="23:30" x14ac:dyDescent="0.35">
      <c r="W246" s="75" t="str">
        <f>LEFT(Table1[[#This Row],[Location]],4)</f>
        <v>CC3-</v>
      </c>
      <c r="X246" s="62" t="s">
        <v>125</v>
      </c>
      <c r="Y246" s="62" t="str">
        <f>LEFT(Table1[[#This Row],[Pheno]],4)</f>
        <v>NYFL</v>
      </c>
      <c r="Z246" s="82" t="str">
        <f>LEFT(Table1[[#This Row],[Barcode]],7)</f>
        <v>NYFL014</v>
      </c>
      <c r="AA246" s="65" t="s">
        <v>532</v>
      </c>
      <c r="AB246" s="66">
        <v>38</v>
      </c>
      <c r="AC246" s="45">
        <v>8</v>
      </c>
      <c r="AD246" s="67">
        <v>2715</v>
      </c>
    </row>
    <row r="247" spans="23:30" x14ac:dyDescent="0.35">
      <c r="W247" s="76" t="str">
        <f>LEFT(Table1[[#This Row],[Location]],4)</f>
        <v>CC3-</v>
      </c>
      <c r="X247" s="69" t="s">
        <v>126</v>
      </c>
      <c r="Y247" s="69" t="str">
        <f>LEFT(Table1[[#This Row],[Pheno]],4)</f>
        <v>PLAN</v>
      </c>
      <c r="Z247" s="79" t="str">
        <f>LEFT(Table1[[#This Row],[Barcode]],7)</f>
        <v>PLAN008</v>
      </c>
      <c r="AA247" s="72" t="s">
        <v>855</v>
      </c>
      <c r="AB247" s="73">
        <v>11</v>
      </c>
      <c r="AC247" s="44">
        <v>8</v>
      </c>
      <c r="AD247" s="74">
        <v>2715</v>
      </c>
    </row>
    <row r="248" spans="23:30" x14ac:dyDescent="0.35">
      <c r="W248" s="75" t="str">
        <f>LEFT(Table1[[#This Row],[Location]],4)</f>
        <v>CC3-</v>
      </c>
      <c r="X248" s="62" t="s">
        <v>127</v>
      </c>
      <c r="Y248" s="62" t="str">
        <f>LEFT(Table1[[#This Row],[Pheno]],4)</f>
        <v>.</v>
      </c>
      <c r="Z248" s="82" t="str">
        <f>LEFT(Table1[[#This Row],[Barcode]],7)</f>
        <v>.</v>
      </c>
      <c r="AA248" s="65" t="s">
        <v>413</v>
      </c>
      <c r="AB248" s="66" t="s">
        <v>413</v>
      </c>
      <c r="AC248" s="45">
        <v>8</v>
      </c>
      <c r="AD248" s="67">
        <v>2715</v>
      </c>
    </row>
    <row r="249" spans="23:30" x14ac:dyDescent="0.35">
      <c r="W249" s="76" t="str">
        <f>LEFT(Table1[[#This Row],[Location]],4)</f>
        <v>CC3-</v>
      </c>
      <c r="X249" s="69" t="s">
        <v>389</v>
      </c>
      <c r="Y249" s="69" t="str">
        <f>LEFT(Table1[[#This Row],[Pheno]],4)</f>
        <v>.</v>
      </c>
      <c r="Z249" s="79" t="str">
        <f>LEFT(Table1[[#This Row],[Barcode]],7)</f>
        <v>.</v>
      </c>
      <c r="AA249" s="72" t="s">
        <v>413</v>
      </c>
      <c r="AB249" s="73" t="s">
        <v>413</v>
      </c>
      <c r="AC249" s="44">
        <v>8</v>
      </c>
      <c r="AD249" s="74">
        <v>2715</v>
      </c>
    </row>
    <row r="250" spans="23:30" x14ac:dyDescent="0.35">
      <c r="W250" s="75" t="str">
        <f>LEFT(Table1[[#This Row],[Location]],4)</f>
        <v>CC3-</v>
      </c>
      <c r="X250" s="62" t="s">
        <v>128</v>
      </c>
      <c r="Y250" s="62" t="str">
        <f>LEFT(Table1[[#This Row],[Pheno]],4)</f>
        <v>GFSD</v>
      </c>
      <c r="Z250" s="82" t="str">
        <f>LEFT(Table1[[#This Row],[Barcode]],7)</f>
        <v>GFSD189</v>
      </c>
      <c r="AA250" s="65" t="s">
        <v>413</v>
      </c>
      <c r="AB250" s="66" t="s">
        <v>413</v>
      </c>
      <c r="AC250" s="45"/>
      <c r="AD250" s="67"/>
    </row>
    <row r="251" spans="23:30" x14ac:dyDescent="0.35">
      <c r="W251" s="76" t="str">
        <f>LEFT(Table1[[#This Row],[Location]],4)</f>
        <v>CC3-</v>
      </c>
      <c r="X251" s="69" t="s">
        <v>129</v>
      </c>
      <c r="Y251" s="69" t="str">
        <f>LEFT(Table1[[#This Row],[Pheno]],4)</f>
        <v>PLAN</v>
      </c>
      <c r="Z251" s="79" t="str">
        <f>LEFT(Table1[[#This Row],[Barcode]],7)</f>
        <v>PLAN008</v>
      </c>
      <c r="AA251" s="72" t="s">
        <v>413</v>
      </c>
      <c r="AB251" s="73" t="s">
        <v>413</v>
      </c>
      <c r="AC251" s="44"/>
      <c r="AD251" s="74"/>
    </row>
    <row r="252" spans="23:30" x14ac:dyDescent="0.35">
      <c r="W252" s="75" t="str">
        <f>LEFT(Table1[[#This Row],[Location]],4)</f>
        <v>CC3-</v>
      </c>
      <c r="X252" s="62" t="s">
        <v>130</v>
      </c>
      <c r="Y252" s="62" t="str">
        <f>LEFT(Table1[[#This Row],[Pheno]],4)</f>
        <v>.</v>
      </c>
      <c r="Z252" s="82" t="str">
        <f>LEFT(Table1[[#This Row],[Barcode]],7)</f>
        <v>.</v>
      </c>
      <c r="AA252" s="65" t="s">
        <v>413</v>
      </c>
      <c r="AB252" s="66" t="s">
        <v>413</v>
      </c>
      <c r="AC252" s="45"/>
      <c r="AD252" s="67"/>
    </row>
    <row r="253" spans="23:30" x14ac:dyDescent="0.35">
      <c r="W253" s="76" t="str">
        <f>LEFT(Table1[[#This Row],[Location]],4)</f>
        <v>CC3-</v>
      </c>
      <c r="X253" s="69" t="s">
        <v>386</v>
      </c>
      <c r="Y253" s="69" t="str">
        <f>LEFT(Table1[[#This Row],[Pheno]],4)</f>
        <v>.</v>
      </c>
      <c r="Z253" s="79" t="str">
        <f>LEFT(Table1[[#This Row],[Barcode]],7)</f>
        <v>.</v>
      </c>
      <c r="AA253" s="72" t="s">
        <v>413</v>
      </c>
      <c r="AB253" s="73" t="s">
        <v>413</v>
      </c>
      <c r="AC253" s="44"/>
      <c r="AD253" s="74"/>
    </row>
    <row r="254" spans="23:30" x14ac:dyDescent="0.35">
      <c r="W254" s="75" t="str">
        <f>LEFT(Table1[[#This Row],[Location]],4)</f>
        <v>DD1-</v>
      </c>
      <c r="X254" s="62" t="s">
        <v>7</v>
      </c>
      <c r="Y254" s="62" t="str">
        <f>LEFT(Table1[[#This Row],[Pheno]],4)</f>
        <v>KOKO</v>
      </c>
      <c r="Z254" s="65" t="str">
        <f>LEFT(Table1[[#This Row],[Barcode]],7)</f>
        <v>KOKO011</v>
      </c>
      <c r="AA254" s="65" t="s">
        <v>490</v>
      </c>
      <c r="AB254" s="66">
        <v>22</v>
      </c>
      <c r="AC254" s="45">
        <v>1</v>
      </c>
      <c r="AD254" s="67">
        <v>2669</v>
      </c>
    </row>
    <row r="255" spans="23:30" x14ac:dyDescent="0.35">
      <c r="W255" s="76" t="str">
        <f>LEFT(Table1[[#This Row],[Location]],4)</f>
        <v>DD1-</v>
      </c>
      <c r="X255" s="69" t="s">
        <v>6</v>
      </c>
      <c r="Y255" s="69" t="str">
        <f>LEFT(Table1[[#This Row],[Pheno]],4)</f>
        <v>.</v>
      </c>
      <c r="Z255" s="72" t="str">
        <f>LEFT(Table1[[#This Row],[Barcode]],7)</f>
        <v>.</v>
      </c>
      <c r="AA255" s="72" t="s">
        <v>840</v>
      </c>
      <c r="AB255" s="73">
        <v>26</v>
      </c>
      <c r="AC255" s="44">
        <v>1</v>
      </c>
      <c r="AD255" s="74">
        <v>2669</v>
      </c>
    </row>
    <row r="256" spans="23:30" x14ac:dyDescent="0.35">
      <c r="W256" s="75" t="str">
        <f>LEFT(Table1[[#This Row],[Location]],4)</f>
        <v>DD1-</v>
      </c>
      <c r="X256" s="62" t="s">
        <v>5</v>
      </c>
      <c r="Y256" s="62" t="str">
        <f>LEFT(Table1[[#This Row],[Pheno]],4)</f>
        <v>.</v>
      </c>
      <c r="Z256" s="65" t="str">
        <f>LEFT(Table1[[#This Row],[Barcode]],7)</f>
        <v>.</v>
      </c>
      <c r="AA256" s="65" t="s">
        <v>413</v>
      </c>
      <c r="AB256" s="66" t="s">
        <v>413</v>
      </c>
      <c r="AC256" s="45">
        <v>1</v>
      </c>
      <c r="AD256" s="67">
        <v>2669</v>
      </c>
    </row>
    <row r="257" spans="23:30" x14ac:dyDescent="0.35">
      <c r="W257" s="76" t="str">
        <f>LEFT(Table1[[#This Row],[Location]],4)</f>
        <v>DD1-</v>
      </c>
      <c r="X257" s="69" t="s">
        <v>361</v>
      </c>
      <c r="Y257" s="69" t="str">
        <f>LEFT(Table1[[#This Row],[Pheno]],4)</f>
        <v>.</v>
      </c>
      <c r="Z257" s="79" t="str">
        <f>LEFT(Table1[[#This Row],[Barcode]],7)</f>
        <v>.</v>
      </c>
      <c r="AA257" s="72" t="s">
        <v>413</v>
      </c>
      <c r="AB257" s="73" t="s">
        <v>413</v>
      </c>
      <c r="AC257" s="44">
        <v>1</v>
      </c>
      <c r="AD257" s="74">
        <v>2669</v>
      </c>
    </row>
    <row r="258" spans="23:30" x14ac:dyDescent="0.35">
      <c r="W258" s="75" t="str">
        <f>LEFT(Table1[[#This Row],[Location]],4)</f>
        <v>DD1-</v>
      </c>
      <c r="X258" s="62" t="s">
        <v>10</v>
      </c>
      <c r="Y258" s="63" t="str">
        <f>LEFT(Table1[[#This Row],[Pheno]],4)</f>
        <v>PINE</v>
      </c>
      <c r="Z258" s="82" t="str">
        <f>LEFT(Table1[[#This Row],[Barcode]],7)</f>
        <v>PINE001</v>
      </c>
      <c r="AA258" s="65" t="s">
        <v>880</v>
      </c>
      <c r="AB258" s="66">
        <v>5</v>
      </c>
      <c r="AC258" s="45">
        <v>1</v>
      </c>
      <c r="AD258" s="67">
        <v>2650</v>
      </c>
    </row>
    <row r="259" spans="23:30" x14ac:dyDescent="0.35">
      <c r="W259" s="76" t="str">
        <f>LEFT(Table1[[#This Row],[Location]],4)</f>
        <v>DD1-</v>
      </c>
      <c r="X259" s="69" t="s">
        <v>9</v>
      </c>
      <c r="Y259" s="70" t="str">
        <f>LEFT(Table1[[#This Row],[Pheno]],4)</f>
        <v>PINE</v>
      </c>
      <c r="Z259" s="79" t="str">
        <f>LEFT(Table1[[#This Row],[Barcode]],7)</f>
        <v>PINE001</v>
      </c>
      <c r="AA259" s="72" t="s">
        <v>420</v>
      </c>
      <c r="AB259" s="73">
        <v>8</v>
      </c>
      <c r="AC259" s="44">
        <v>1</v>
      </c>
      <c r="AD259" s="74">
        <v>2650</v>
      </c>
    </row>
    <row r="260" spans="23:30" x14ac:dyDescent="0.35">
      <c r="W260" s="75" t="str">
        <f>LEFT(Table1[[#This Row],[Location]],4)</f>
        <v>DD1-</v>
      </c>
      <c r="X260" s="62" t="s">
        <v>8</v>
      </c>
      <c r="Y260" s="63" t="str">
        <f>LEFT(Table1[[#This Row],[Pheno]],4)</f>
        <v>.</v>
      </c>
      <c r="Z260" s="82" t="str">
        <f>LEFT(Table1[[#This Row],[Barcode]],7)</f>
        <v>.</v>
      </c>
      <c r="AA260" s="65" t="s">
        <v>1259</v>
      </c>
      <c r="AB260" s="66">
        <v>34</v>
      </c>
      <c r="AC260" s="45">
        <v>1</v>
      </c>
      <c r="AD260" s="67">
        <v>2650</v>
      </c>
    </row>
    <row r="261" spans="23:30" x14ac:dyDescent="0.35">
      <c r="W261" s="76" t="str">
        <f>LEFT(Table1[[#This Row],[Location]],4)</f>
        <v>DD1-</v>
      </c>
      <c r="X261" s="69" t="s">
        <v>358</v>
      </c>
      <c r="Y261" s="70" t="str">
        <f>LEFT(Table1[[#This Row],[Pheno]],4)</f>
        <v>.</v>
      </c>
      <c r="Z261" s="79" t="str">
        <f>LEFT(Table1[[#This Row],[Barcode]],7)</f>
        <v>.</v>
      </c>
      <c r="AA261" s="72" t="s">
        <v>413</v>
      </c>
      <c r="AB261" s="73" t="s">
        <v>413</v>
      </c>
      <c r="AC261" s="44">
        <v>1</v>
      </c>
      <c r="AD261" s="74">
        <v>2650</v>
      </c>
    </row>
    <row r="262" spans="23:30" x14ac:dyDescent="0.35">
      <c r="W262" s="75" t="str">
        <f>LEFT(Table1[[#This Row],[Location]],4)</f>
        <v>DD1-</v>
      </c>
      <c r="X262" s="62" t="s">
        <v>13</v>
      </c>
      <c r="Y262" s="63" t="str">
        <f>LEFT(Table1[[#This Row],[Pheno]],4)</f>
        <v>DOSI</v>
      </c>
      <c r="Z262" s="82" t="str">
        <f>LEFT(Table1[[#This Row],[Barcode]],7)</f>
        <v>DOSI005</v>
      </c>
      <c r="AA262" s="65" t="s">
        <v>1260</v>
      </c>
      <c r="AB262" s="66">
        <v>41</v>
      </c>
      <c r="AC262" s="45">
        <v>1</v>
      </c>
      <c r="AD262" s="67">
        <v>2690</v>
      </c>
    </row>
    <row r="263" spans="23:30" x14ac:dyDescent="0.35">
      <c r="W263" s="76" t="str">
        <f>LEFT(Table1[[#This Row],[Location]],4)</f>
        <v>DD1-</v>
      </c>
      <c r="X263" s="69" t="s">
        <v>12</v>
      </c>
      <c r="Y263" s="70" t="str">
        <f>LEFT(Table1[[#This Row],[Pheno]],4)</f>
        <v>PINE</v>
      </c>
      <c r="Z263" s="79" t="str">
        <f>LEFT(Table1[[#This Row],[Barcode]],7)</f>
        <v>PINE001</v>
      </c>
      <c r="AA263" s="72" t="s">
        <v>1261</v>
      </c>
      <c r="AB263" s="73">
        <v>8</v>
      </c>
      <c r="AC263" s="44">
        <v>1</v>
      </c>
      <c r="AD263" s="74">
        <v>2690</v>
      </c>
    </row>
    <row r="264" spans="23:30" x14ac:dyDescent="0.35">
      <c r="W264" s="75" t="str">
        <f>LEFT(Table1[[#This Row],[Location]],4)</f>
        <v>DD1-</v>
      </c>
      <c r="X264" s="62" t="s">
        <v>11</v>
      </c>
      <c r="Y264" s="63" t="str">
        <f>LEFT(Table1[[#This Row],[Pheno]],4)</f>
        <v>SOUR</v>
      </c>
      <c r="Z264" s="82" t="str">
        <f>LEFT(Table1[[#This Row],[Barcode]],7)</f>
        <v>SOUR007</v>
      </c>
      <c r="AA264" s="65" t="s">
        <v>413</v>
      </c>
      <c r="AB264" s="66" t="s">
        <v>413</v>
      </c>
      <c r="AC264" s="45">
        <v>1</v>
      </c>
      <c r="AD264" s="67">
        <v>2690</v>
      </c>
    </row>
    <row r="265" spans="23:30" x14ac:dyDescent="0.35">
      <c r="W265" s="76" t="str">
        <f>LEFT(Table1[[#This Row],[Location]],4)</f>
        <v>DD1-</v>
      </c>
      <c r="X265" s="69" t="s">
        <v>355</v>
      </c>
      <c r="Y265" s="70" t="str">
        <f>LEFT(Table1[[#This Row],[Pheno]],4)</f>
        <v>.</v>
      </c>
      <c r="Z265" s="79" t="str">
        <f>LEFT(Table1[[#This Row],[Barcode]],7)</f>
        <v>.</v>
      </c>
      <c r="AA265" s="72" t="s">
        <v>413</v>
      </c>
      <c r="AB265" s="73" t="s">
        <v>413</v>
      </c>
      <c r="AC265" s="44">
        <v>1</v>
      </c>
      <c r="AD265" s="74">
        <v>2690</v>
      </c>
    </row>
    <row r="266" spans="23:30" x14ac:dyDescent="0.35">
      <c r="W266" s="75" t="str">
        <f>LEFT(Table1[[#This Row],[Location]],4)</f>
        <v>DD1-</v>
      </c>
      <c r="X266" s="62" t="s">
        <v>16</v>
      </c>
      <c r="Y266" s="63" t="str">
        <f>LEFT(Table1[[#This Row],[Pheno]],4)</f>
        <v>SUNL</v>
      </c>
      <c r="Z266" s="82" t="str">
        <f>LEFT(Table1[[#This Row],[Barcode]],7)</f>
        <v>SUNL006</v>
      </c>
      <c r="AA266" s="65" t="s">
        <v>470</v>
      </c>
      <c r="AB266" s="66">
        <v>21</v>
      </c>
      <c r="AC266" s="45">
        <v>1</v>
      </c>
      <c r="AD266" s="67">
        <v>2669</v>
      </c>
    </row>
    <row r="267" spans="23:30" x14ac:dyDescent="0.35">
      <c r="W267" s="76" t="str">
        <f>LEFT(Table1[[#This Row],[Location]],4)</f>
        <v>DD1-</v>
      </c>
      <c r="X267" s="69" t="s">
        <v>15</v>
      </c>
      <c r="Y267" s="70" t="str">
        <f>LEFT(Table1[[#This Row],[Pheno]],4)</f>
        <v>SUNL</v>
      </c>
      <c r="Z267" s="79" t="str">
        <f>LEFT(Table1[[#This Row],[Barcode]],7)</f>
        <v>SUNL006</v>
      </c>
      <c r="AA267" s="72" t="s">
        <v>468</v>
      </c>
      <c r="AB267" s="73">
        <v>28</v>
      </c>
      <c r="AC267" s="44">
        <v>1</v>
      </c>
      <c r="AD267" s="74">
        <v>2669</v>
      </c>
    </row>
    <row r="268" spans="23:30" x14ac:dyDescent="0.35">
      <c r="W268" s="75" t="str">
        <f>LEFT(Table1[[#This Row],[Location]],4)</f>
        <v>DD1-</v>
      </c>
      <c r="X268" s="62" t="s">
        <v>14</v>
      </c>
      <c r="Y268" s="63" t="str">
        <f>LEFT(Table1[[#This Row],[Pheno]],4)</f>
        <v>.</v>
      </c>
      <c r="Z268" s="82" t="str">
        <f>LEFT(Table1[[#This Row],[Barcode]],7)</f>
        <v>.</v>
      </c>
      <c r="AA268" s="65" t="s">
        <v>413</v>
      </c>
      <c r="AB268" s="66" t="s">
        <v>413</v>
      </c>
      <c r="AC268" s="45">
        <v>1</v>
      </c>
      <c r="AD268" s="67">
        <v>2669</v>
      </c>
    </row>
    <row r="269" spans="23:30" x14ac:dyDescent="0.35">
      <c r="W269" s="76" t="str">
        <f>LEFT(Table1[[#This Row],[Location]],4)</f>
        <v>DD1-</v>
      </c>
      <c r="X269" s="69" t="s">
        <v>352</v>
      </c>
      <c r="Y269" s="70" t="str">
        <f>LEFT(Table1[[#This Row],[Pheno]],4)</f>
        <v>.</v>
      </c>
      <c r="Z269" s="79" t="str">
        <f>LEFT(Table1[[#This Row],[Barcode]],7)</f>
        <v>.</v>
      </c>
      <c r="AA269" s="72" t="s">
        <v>413</v>
      </c>
      <c r="AB269" s="73" t="s">
        <v>413</v>
      </c>
      <c r="AC269" s="44">
        <v>1</v>
      </c>
      <c r="AD269" s="74">
        <v>2669</v>
      </c>
    </row>
    <row r="270" spans="23:30" x14ac:dyDescent="0.35">
      <c r="W270" s="75" t="str">
        <f>LEFT(Table1[[#This Row],[Location]],4)</f>
        <v>DD1-</v>
      </c>
      <c r="X270" s="62" t="s">
        <v>19</v>
      </c>
      <c r="Y270" s="63" t="str">
        <f>LEFT(Table1[[#This Row],[Pheno]],4)</f>
        <v>KOKO</v>
      </c>
      <c r="Z270" s="82" t="str">
        <f>LEFT(Table1[[#This Row],[Barcode]],7)</f>
        <v>KOKO011</v>
      </c>
      <c r="AA270" s="65" t="s">
        <v>1262</v>
      </c>
      <c r="AB270" s="66">
        <v>21</v>
      </c>
      <c r="AC270" s="45">
        <v>1</v>
      </c>
      <c r="AD270" s="67">
        <v>2690</v>
      </c>
    </row>
    <row r="271" spans="23:30" x14ac:dyDescent="0.35">
      <c r="W271" s="76" t="str">
        <f>LEFT(Table1[[#This Row],[Location]],4)</f>
        <v>DD1-</v>
      </c>
      <c r="X271" s="69" t="s">
        <v>18</v>
      </c>
      <c r="Y271" s="70" t="str">
        <f>LEFT(Table1[[#This Row],[Pheno]],4)</f>
        <v>KING</v>
      </c>
      <c r="Z271" s="79" t="str">
        <f>LEFT(Table1[[#This Row],[Barcode]],7)</f>
        <v>KING002</v>
      </c>
      <c r="AA271" s="72" t="s">
        <v>1263</v>
      </c>
      <c r="AB271" s="73">
        <v>28</v>
      </c>
      <c r="AC271" s="44">
        <v>1</v>
      </c>
      <c r="AD271" s="74">
        <v>2690</v>
      </c>
    </row>
    <row r="272" spans="23:30" x14ac:dyDescent="0.35">
      <c r="W272" s="75" t="str">
        <f>LEFT(Table1[[#This Row],[Location]],4)</f>
        <v>DD1-</v>
      </c>
      <c r="X272" s="62" t="s">
        <v>17</v>
      </c>
      <c r="Y272" s="63" t="str">
        <f>LEFT(Table1[[#This Row],[Pheno]],4)</f>
        <v>.</v>
      </c>
      <c r="Z272" s="82" t="str">
        <f>LEFT(Table1[[#This Row],[Barcode]],7)</f>
        <v>.</v>
      </c>
      <c r="AA272" s="65" t="s">
        <v>413</v>
      </c>
      <c r="AB272" s="66" t="s">
        <v>413</v>
      </c>
      <c r="AC272" s="45">
        <v>1</v>
      </c>
      <c r="AD272" s="67">
        <v>2690</v>
      </c>
    </row>
    <row r="273" spans="23:30" x14ac:dyDescent="0.35">
      <c r="W273" s="76" t="str">
        <f>LEFT(Table1[[#This Row],[Location]],4)</f>
        <v>DD1-</v>
      </c>
      <c r="X273" s="69" t="s">
        <v>349</v>
      </c>
      <c r="Y273" s="70" t="str">
        <f>LEFT(Table1[[#This Row],[Pheno]],4)</f>
        <v>.</v>
      </c>
      <c r="Z273" s="79" t="str">
        <f>LEFT(Table1[[#This Row],[Barcode]],7)</f>
        <v>.</v>
      </c>
      <c r="AA273" s="72" t="s">
        <v>413</v>
      </c>
      <c r="AB273" s="73" t="s">
        <v>413</v>
      </c>
      <c r="AC273" s="44">
        <v>1</v>
      </c>
      <c r="AD273" s="74">
        <v>2690</v>
      </c>
    </row>
    <row r="274" spans="23:30" x14ac:dyDescent="0.35">
      <c r="W274" s="75" t="str">
        <f>LEFT(Table1[[#This Row],[Location]],4)</f>
        <v>DD1-</v>
      </c>
      <c r="X274" s="62" t="s">
        <v>22</v>
      </c>
      <c r="Y274" s="63" t="str">
        <f>LEFT(Table1[[#This Row],[Pheno]],4)</f>
        <v>SOUR</v>
      </c>
      <c r="Z274" s="82" t="str">
        <f>LEFT(Table1[[#This Row],[Barcode]],7)</f>
        <v>SOUR007</v>
      </c>
      <c r="AA274" s="65" t="s">
        <v>467</v>
      </c>
      <c r="AB274" s="66">
        <v>41</v>
      </c>
      <c r="AC274" s="45">
        <v>1</v>
      </c>
      <c r="AD274" s="67">
        <v>2644</v>
      </c>
    </row>
    <row r="275" spans="23:30" x14ac:dyDescent="0.35">
      <c r="W275" s="76" t="str">
        <f>LEFT(Table1[[#This Row],[Location]],4)</f>
        <v>DD1-</v>
      </c>
      <c r="X275" s="69" t="s">
        <v>21</v>
      </c>
      <c r="Y275" s="70" t="str">
        <f>LEFT(Table1[[#This Row],[Pheno]],4)</f>
        <v>SOUR</v>
      </c>
      <c r="Z275" s="79" t="str">
        <f>LEFT(Table1[[#This Row],[Barcode]],7)</f>
        <v>SOUR007</v>
      </c>
      <c r="AA275" s="72" t="s">
        <v>518</v>
      </c>
      <c r="AB275" s="73">
        <v>8</v>
      </c>
      <c r="AC275" s="44">
        <v>1</v>
      </c>
      <c r="AD275" s="74">
        <v>2644</v>
      </c>
    </row>
    <row r="276" spans="23:30" x14ac:dyDescent="0.35">
      <c r="W276" s="75" t="str">
        <f>LEFT(Table1[[#This Row],[Location]],4)</f>
        <v>DD1-</v>
      </c>
      <c r="X276" s="62" t="s">
        <v>20</v>
      </c>
      <c r="Y276" s="63" t="str">
        <f>LEFT(Table1[[#This Row],[Pheno]],4)</f>
        <v>.</v>
      </c>
      <c r="Z276" s="82" t="str">
        <f>LEFT(Table1[[#This Row],[Barcode]],7)</f>
        <v>.</v>
      </c>
      <c r="AA276" s="65" t="s">
        <v>413</v>
      </c>
      <c r="AB276" s="66" t="s">
        <v>413</v>
      </c>
      <c r="AC276" s="45">
        <v>1</v>
      </c>
      <c r="AD276" s="67">
        <v>2644</v>
      </c>
    </row>
    <row r="277" spans="23:30" x14ac:dyDescent="0.35">
      <c r="W277" s="76" t="str">
        <f>LEFT(Table1[[#This Row],[Location]],4)</f>
        <v>DD1-</v>
      </c>
      <c r="X277" s="69" t="s">
        <v>346</v>
      </c>
      <c r="Y277" s="70" t="str">
        <f>LEFT(Table1[[#This Row],[Pheno]],4)</f>
        <v>.</v>
      </c>
      <c r="Z277" s="79" t="str">
        <f>LEFT(Table1[[#This Row],[Barcode]],7)</f>
        <v>.</v>
      </c>
      <c r="AA277" s="72" t="s">
        <v>413</v>
      </c>
      <c r="AB277" s="73" t="s">
        <v>413</v>
      </c>
      <c r="AC277" s="44">
        <v>1</v>
      </c>
      <c r="AD277" s="74">
        <v>2644</v>
      </c>
    </row>
    <row r="278" spans="23:30" x14ac:dyDescent="0.35">
      <c r="W278" s="75" t="str">
        <f>LEFT(Table1[[#This Row],[Location]],4)</f>
        <v>DD1-</v>
      </c>
      <c r="X278" s="62" t="s">
        <v>25</v>
      </c>
      <c r="Y278" s="63" t="str">
        <f>LEFT(Table1[[#This Row],[Pheno]],4)</f>
        <v>SOUR</v>
      </c>
      <c r="Z278" s="82" t="str">
        <f>LEFT(Table1[[#This Row],[Barcode]],7)</f>
        <v>SOUR007</v>
      </c>
      <c r="AA278" s="65" t="s">
        <v>865</v>
      </c>
      <c r="AB278" s="66">
        <v>27</v>
      </c>
      <c r="AC278" s="45">
        <v>1</v>
      </c>
      <c r="AD278" s="67">
        <v>2679</v>
      </c>
    </row>
    <row r="279" spans="23:30" x14ac:dyDescent="0.35">
      <c r="W279" s="76" t="str">
        <f>LEFT(Table1[[#This Row],[Location]],4)</f>
        <v>DD1-</v>
      </c>
      <c r="X279" s="69" t="s">
        <v>24</v>
      </c>
      <c r="Y279" s="70" t="str">
        <f>LEFT(Table1[[#This Row],[Pheno]],4)</f>
        <v>KING</v>
      </c>
      <c r="Z279" s="79" t="str">
        <f>LEFT(Table1[[#This Row],[Barcode]],7)</f>
        <v>KING002</v>
      </c>
      <c r="AA279" s="72" t="s">
        <v>894</v>
      </c>
      <c r="AB279" s="73">
        <v>23</v>
      </c>
      <c r="AC279" s="44">
        <v>1</v>
      </c>
      <c r="AD279" s="74">
        <v>2679</v>
      </c>
    </row>
    <row r="280" spans="23:30" x14ac:dyDescent="0.35">
      <c r="W280" s="75" t="str">
        <f>LEFT(Table1[[#This Row],[Location]],4)</f>
        <v>DD1-</v>
      </c>
      <c r="X280" s="62" t="s">
        <v>23</v>
      </c>
      <c r="Y280" s="63" t="str">
        <f>LEFT(Table1[[#This Row],[Pheno]],4)</f>
        <v>KING</v>
      </c>
      <c r="Z280" s="82" t="str">
        <f>LEFT(Table1[[#This Row],[Barcode]],7)</f>
        <v>KING002</v>
      </c>
      <c r="AA280" s="65" t="s">
        <v>413</v>
      </c>
      <c r="AB280" s="66" t="s">
        <v>413</v>
      </c>
      <c r="AC280" s="45">
        <v>1</v>
      </c>
      <c r="AD280" s="67">
        <v>2679</v>
      </c>
    </row>
    <row r="281" spans="23:30" x14ac:dyDescent="0.35">
      <c r="W281" s="76" t="str">
        <f>LEFT(Table1[[#This Row],[Location]],4)</f>
        <v>DD1-</v>
      </c>
      <c r="X281" s="69" t="s">
        <v>343</v>
      </c>
      <c r="Y281" s="70" t="str">
        <f>LEFT(Table1[[#This Row],[Pheno]],4)</f>
        <v>.</v>
      </c>
      <c r="Z281" s="79" t="str">
        <f>LEFT(Table1[[#This Row],[Barcode]],7)</f>
        <v>.</v>
      </c>
      <c r="AA281" s="72" t="s">
        <v>413</v>
      </c>
      <c r="AB281" s="73" t="s">
        <v>413</v>
      </c>
      <c r="AC281" s="44">
        <v>1</v>
      </c>
      <c r="AD281" s="74">
        <v>2679</v>
      </c>
    </row>
    <row r="282" spans="23:30" x14ac:dyDescent="0.35">
      <c r="W282" s="75" t="str">
        <f>LEFT(Table1[[#This Row],[Location]],4)</f>
        <v>DD2-</v>
      </c>
      <c r="X282" s="62" t="s">
        <v>28</v>
      </c>
      <c r="Y282" s="63" t="str">
        <f>LEFT(Table1[[#This Row],[Pheno]],4)</f>
        <v>KOKO</v>
      </c>
      <c r="Z282" s="82" t="str">
        <f>LEFT(Table1[[#This Row],[Barcode]],7)</f>
        <v>KOKO011</v>
      </c>
      <c r="AA282" s="65" t="s">
        <v>1264</v>
      </c>
      <c r="AB282" s="66">
        <v>21</v>
      </c>
      <c r="AC282" s="45">
        <v>1</v>
      </c>
      <c r="AD282" s="67">
        <v>2636</v>
      </c>
    </row>
    <row r="283" spans="23:30" x14ac:dyDescent="0.35">
      <c r="W283" s="76" t="str">
        <f>LEFT(Table1[[#This Row],[Location]],4)</f>
        <v>DD2-</v>
      </c>
      <c r="X283" s="69" t="s">
        <v>27</v>
      </c>
      <c r="Y283" s="70" t="str">
        <f>LEFT(Table1[[#This Row],[Pheno]],4)</f>
        <v>PINE</v>
      </c>
      <c r="Z283" s="79" t="str">
        <f>LEFT(Table1[[#This Row],[Barcode]],7)</f>
        <v>PINE001</v>
      </c>
      <c r="AA283" s="72" t="s">
        <v>1265</v>
      </c>
      <c r="AB283" s="73">
        <v>28</v>
      </c>
      <c r="AC283" s="44">
        <v>1</v>
      </c>
      <c r="AD283" s="74">
        <v>2636</v>
      </c>
    </row>
    <row r="284" spans="23:30" x14ac:dyDescent="0.35">
      <c r="W284" s="75" t="str">
        <f>LEFT(Table1[[#This Row],[Location]],4)</f>
        <v>DD2-</v>
      </c>
      <c r="X284" s="62" t="s">
        <v>26</v>
      </c>
      <c r="Y284" s="63" t="str">
        <f>LEFT(Table1[[#This Row],[Pheno]],4)</f>
        <v>OROB</v>
      </c>
      <c r="Z284" s="82" t="str">
        <f>LEFT(Table1[[#This Row],[Barcode]],7)</f>
        <v>OROB054</v>
      </c>
      <c r="AA284" s="65" t="s">
        <v>413</v>
      </c>
      <c r="AB284" s="66" t="s">
        <v>413</v>
      </c>
      <c r="AC284" s="45">
        <v>1</v>
      </c>
      <c r="AD284" s="67">
        <v>2636</v>
      </c>
    </row>
    <row r="285" spans="23:30" x14ac:dyDescent="0.35">
      <c r="W285" s="76" t="str">
        <f>LEFT(Table1[[#This Row],[Location]],4)</f>
        <v>DD2-</v>
      </c>
      <c r="X285" s="69" t="s">
        <v>382</v>
      </c>
      <c r="Y285" s="70" t="str">
        <f>LEFT(Table1[[#This Row],[Pheno]],4)</f>
        <v>.</v>
      </c>
      <c r="Z285" s="79" t="str">
        <f>LEFT(Table1[[#This Row],[Barcode]],7)</f>
        <v>.</v>
      </c>
      <c r="AA285" s="72" t="s">
        <v>413</v>
      </c>
      <c r="AB285" s="73" t="s">
        <v>413</v>
      </c>
      <c r="AC285" s="44">
        <v>1</v>
      </c>
      <c r="AD285" s="74">
        <v>2636</v>
      </c>
    </row>
    <row r="286" spans="23:30" x14ac:dyDescent="0.35">
      <c r="W286" s="75" t="str">
        <f>LEFT(Table1[[#This Row],[Location]],4)</f>
        <v>DD2-</v>
      </c>
      <c r="X286" s="62" t="s">
        <v>31</v>
      </c>
      <c r="Y286" s="63" t="str">
        <f>LEFT(Table1[[#This Row],[Pheno]],4)</f>
        <v>PINE</v>
      </c>
      <c r="Z286" s="82" t="str">
        <f>LEFT(Table1[[#This Row],[Barcode]],7)</f>
        <v>PINE001</v>
      </c>
      <c r="AA286" s="65" t="s">
        <v>907</v>
      </c>
      <c r="AB286" s="66">
        <v>28</v>
      </c>
      <c r="AC286" s="45">
        <v>1</v>
      </c>
      <c r="AD286" s="67">
        <v>2647</v>
      </c>
    </row>
    <row r="287" spans="23:30" x14ac:dyDescent="0.35">
      <c r="W287" s="76" t="str">
        <f>LEFT(Table1[[#This Row],[Location]],4)</f>
        <v>DD2-</v>
      </c>
      <c r="X287" s="69" t="s">
        <v>30</v>
      </c>
      <c r="Y287" s="70" t="str">
        <f>LEFT(Table1[[#This Row],[Pheno]],4)</f>
        <v>KOKO</v>
      </c>
      <c r="Z287" s="79" t="str">
        <f>LEFT(Table1[[#This Row],[Barcode]],7)</f>
        <v>KOKO011</v>
      </c>
      <c r="AA287" s="72" t="s">
        <v>870</v>
      </c>
      <c r="AB287" s="73">
        <v>21</v>
      </c>
      <c r="AC287" s="44">
        <v>1</v>
      </c>
      <c r="AD287" s="74">
        <v>2647</v>
      </c>
    </row>
    <row r="288" spans="23:30" x14ac:dyDescent="0.35">
      <c r="W288" s="75" t="str">
        <f>LEFT(Table1[[#This Row],[Location]],4)</f>
        <v>DD2-</v>
      </c>
      <c r="X288" s="62" t="s">
        <v>29</v>
      </c>
      <c r="Y288" s="63" t="str">
        <f>LEFT(Table1[[#This Row],[Pheno]],4)</f>
        <v>.</v>
      </c>
      <c r="Z288" s="82" t="str">
        <f>LEFT(Table1[[#This Row],[Barcode]],7)</f>
        <v>.</v>
      </c>
      <c r="AA288" s="65" t="s">
        <v>413</v>
      </c>
      <c r="AB288" s="66" t="s">
        <v>413</v>
      </c>
      <c r="AC288" s="45">
        <v>1</v>
      </c>
      <c r="AD288" s="67">
        <v>2647</v>
      </c>
    </row>
    <row r="289" spans="23:30" x14ac:dyDescent="0.35">
      <c r="W289" s="76" t="str">
        <f>LEFT(Table1[[#This Row],[Location]],4)</f>
        <v>DD2-</v>
      </c>
      <c r="X289" s="69" t="s">
        <v>379</v>
      </c>
      <c r="Y289" s="70" t="str">
        <f>LEFT(Table1[[#This Row],[Pheno]],4)</f>
        <v>.</v>
      </c>
      <c r="Z289" s="79" t="str">
        <f>LEFT(Table1[[#This Row],[Barcode]],7)</f>
        <v>.</v>
      </c>
      <c r="AA289" s="72" t="s">
        <v>413</v>
      </c>
      <c r="AB289" s="73" t="s">
        <v>413</v>
      </c>
      <c r="AC289" s="44">
        <v>1</v>
      </c>
      <c r="AD289" s="74">
        <v>2647</v>
      </c>
    </row>
    <row r="290" spans="23:30" x14ac:dyDescent="0.35">
      <c r="W290" s="75" t="str">
        <f>LEFT(Table1[[#This Row],[Location]],4)</f>
        <v>DD2-</v>
      </c>
      <c r="X290" s="62" t="s">
        <v>34</v>
      </c>
      <c r="Y290" s="63" t="str">
        <f>LEFT(Table1[[#This Row],[Pheno]],4)</f>
        <v>OROB</v>
      </c>
      <c r="Z290" s="82" t="str">
        <f>LEFT(Table1[[#This Row],[Barcode]],7)</f>
        <v>OROB054</v>
      </c>
      <c r="AA290" s="65" t="s">
        <v>905</v>
      </c>
      <c r="AB290" s="66">
        <v>9</v>
      </c>
      <c r="AC290" s="45">
        <v>1</v>
      </c>
      <c r="AD290" s="67">
        <v>2700</v>
      </c>
    </row>
    <row r="291" spans="23:30" x14ac:dyDescent="0.35">
      <c r="W291" s="76" t="str">
        <f>LEFT(Table1[[#This Row],[Location]],4)</f>
        <v>DD2-</v>
      </c>
      <c r="X291" s="69" t="s">
        <v>33</v>
      </c>
      <c r="Y291" s="70" t="str">
        <f>LEFT(Table1[[#This Row],[Pheno]],4)</f>
        <v>SUNL</v>
      </c>
      <c r="Z291" s="79" t="str">
        <f>LEFT(Table1[[#This Row],[Barcode]],7)</f>
        <v>SUNL006</v>
      </c>
      <c r="AA291" s="72" t="s">
        <v>841</v>
      </c>
      <c r="AB291" s="73">
        <v>40</v>
      </c>
      <c r="AC291" s="44">
        <v>1</v>
      </c>
      <c r="AD291" s="74">
        <v>2700</v>
      </c>
    </row>
    <row r="292" spans="23:30" x14ac:dyDescent="0.35">
      <c r="W292" s="75" t="str">
        <f>LEFT(Table1[[#This Row],[Location]],4)</f>
        <v>DD2-</v>
      </c>
      <c r="X292" s="62" t="s">
        <v>32</v>
      </c>
      <c r="Y292" s="63" t="str">
        <f>LEFT(Table1[[#This Row],[Pheno]],4)</f>
        <v>HEAD</v>
      </c>
      <c r="Z292" s="82" t="str">
        <f>LEFT(Table1[[#This Row],[Barcode]],7)</f>
        <v>HEAD007</v>
      </c>
      <c r="AA292" s="65" t="s">
        <v>413</v>
      </c>
      <c r="AB292" s="66" t="s">
        <v>413</v>
      </c>
      <c r="AC292" s="45">
        <v>1</v>
      </c>
      <c r="AD292" s="67">
        <v>2700</v>
      </c>
    </row>
    <row r="293" spans="23:30" x14ac:dyDescent="0.35">
      <c r="W293" s="76" t="str">
        <f>LEFT(Table1[[#This Row],[Location]],4)</f>
        <v>DD2-</v>
      </c>
      <c r="X293" s="69" t="s">
        <v>376</v>
      </c>
      <c r="Y293" s="70" t="str">
        <f>LEFT(Table1[[#This Row],[Pheno]],4)</f>
        <v>TNZN</v>
      </c>
      <c r="Z293" s="79" t="str">
        <f>LEFT(Table1[[#This Row],[Barcode]],7)</f>
        <v>TNZN017</v>
      </c>
      <c r="AA293" s="72" t="s">
        <v>413</v>
      </c>
      <c r="AB293" s="73" t="s">
        <v>413</v>
      </c>
      <c r="AC293" s="44">
        <v>1</v>
      </c>
      <c r="AD293" s="74">
        <v>2700</v>
      </c>
    </row>
    <row r="294" spans="23:30" x14ac:dyDescent="0.35">
      <c r="W294" s="75" t="str">
        <f>LEFT(Table1[[#This Row],[Location]],4)</f>
        <v>DD2-</v>
      </c>
      <c r="X294" s="62" t="s">
        <v>37</v>
      </c>
      <c r="Y294" s="63" t="str">
        <f>LEFT(Table1[[#This Row],[Pheno]],4)</f>
        <v>TNZN</v>
      </c>
      <c r="Z294" s="82" t="str">
        <f>LEFT(Table1[[#This Row],[Barcode]],7)</f>
        <v>TNZN006</v>
      </c>
      <c r="AA294" s="65" t="s">
        <v>1266</v>
      </c>
      <c r="AB294" s="66">
        <v>32</v>
      </c>
      <c r="AC294" s="45">
        <v>1</v>
      </c>
      <c r="AD294" s="67">
        <v>2577</v>
      </c>
    </row>
    <row r="295" spans="23:30" x14ac:dyDescent="0.35">
      <c r="W295" s="76" t="str">
        <f>LEFT(Table1[[#This Row],[Location]],4)</f>
        <v>DD2-</v>
      </c>
      <c r="X295" s="69" t="s">
        <v>36</v>
      </c>
      <c r="Y295" s="70" t="str">
        <f>LEFT(Table1[[#This Row],[Pheno]],4)</f>
        <v>KOKO</v>
      </c>
      <c r="Z295" s="79" t="str">
        <f>LEFT(Table1[[#This Row],[Barcode]],7)</f>
        <v>KOKO011</v>
      </c>
      <c r="AA295" s="72" t="s">
        <v>1267</v>
      </c>
      <c r="AB295" s="73">
        <v>14</v>
      </c>
      <c r="AC295" s="44">
        <v>1</v>
      </c>
      <c r="AD295" s="74">
        <v>2577</v>
      </c>
    </row>
    <row r="296" spans="23:30" x14ac:dyDescent="0.35">
      <c r="W296" s="75" t="str">
        <f>LEFT(Table1[[#This Row],[Location]],4)</f>
        <v>DD2-</v>
      </c>
      <c r="X296" s="62" t="s">
        <v>35</v>
      </c>
      <c r="Y296" s="63" t="str">
        <f>LEFT(Table1[[#This Row],[Pheno]],4)</f>
        <v>SOUR</v>
      </c>
      <c r="Z296" s="82" t="str">
        <f>LEFT(Table1[[#This Row],[Barcode]],7)</f>
        <v>SOUR007</v>
      </c>
      <c r="AA296" s="65" t="s">
        <v>413</v>
      </c>
      <c r="AB296" s="66" t="s">
        <v>413</v>
      </c>
      <c r="AC296" s="45">
        <v>1</v>
      </c>
      <c r="AD296" s="67">
        <v>2577</v>
      </c>
    </row>
    <row r="297" spans="23:30" x14ac:dyDescent="0.35">
      <c r="W297" s="76" t="str">
        <f>LEFT(Table1[[#This Row],[Location]],4)</f>
        <v>DD2-</v>
      </c>
      <c r="X297" s="69" t="s">
        <v>373</v>
      </c>
      <c r="Y297" s="70" t="str">
        <f>LEFT(Table1[[#This Row],[Pheno]],4)</f>
        <v/>
      </c>
      <c r="Z297" s="79" t="str">
        <f>LEFT(Table1[[#This Row],[Barcode]],7)</f>
        <v>.</v>
      </c>
      <c r="AA297" s="72" t="s">
        <v>413</v>
      </c>
      <c r="AB297" s="73" t="s">
        <v>413</v>
      </c>
      <c r="AC297" s="44">
        <v>1</v>
      </c>
      <c r="AD297" s="74">
        <v>2577</v>
      </c>
    </row>
    <row r="298" spans="23:30" x14ac:dyDescent="0.35">
      <c r="W298" s="75" t="str">
        <f>LEFT(Table1[[#This Row],[Location]],4)</f>
        <v>DD2-</v>
      </c>
      <c r="X298" s="62" t="s">
        <v>40</v>
      </c>
      <c r="Y298" s="63" t="str">
        <f>LEFT(Table1[[#This Row],[Pheno]],4)</f>
        <v>PINE</v>
      </c>
      <c r="Z298" s="82" t="str">
        <f>LEFT(Table1[[#This Row],[Barcode]],7)</f>
        <v>PINE001</v>
      </c>
      <c r="AA298" s="65" t="s">
        <v>1267</v>
      </c>
      <c r="AB298" s="66">
        <v>9</v>
      </c>
      <c r="AC298" s="45">
        <v>1</v>
      </c>
      <c r="AD298" s="67">
        <v>2569</v>
      </c>
    </row>
    <row r="299" spans="23:30" x14ac:dyDescent="0.35">
      <c r="W299" s="76" t="str">
        <f>LEFT(Table1[[#This Row],[Location]],4)</f>
        <v>DD2-</v>
      </c>
      <c r="X299" s="69" t="s">
        <v>39</v>
      </c>
      <c r="Y299" s="70" t="str">
        <f>LEFT(Table1[[#This Row],[Pheno]],4)</f>
        <v>KOKO</v>
      </c>
      <c r="Z299" s="79" t="str">
        <f>LEFT(Table1[[#This Row],[Barcode]],7)</f>
        <v>KOKO011</v>
      </c>
      <c r="AA299" s="72" t="s">
        <v>454</v>
      </c>
      <c r="AB299" s="73">
        <v>29</v>
      </c>
      <c r="AC299" s="44">
        <v>1</v>
      </c>
      <c r="AD299" s="74">
        <v>2569</v>
      </c>
    </row>
    <row r="300" spans="23:30" x14ac:dyDescent="0.35">
      <c r="W300" s="75" t="str">
        <f>LEFT(Table1[[#This Row],[Location]],4)</f>
        <v>DD2-</v>
      </c>
      <c r="X300" s="62" t="s">
        <v>38</v>
      </c>
      <c r="Y300" s="63" t="str">
        <f>LEFT(Table1[[#This Row],[Pheno]],4)</f>
        <v>.</v>
      </c>
      <c r="Z300" s="82" t="str">
        <f>LEFT(Table1[[#This Row],[Barcode]],7)</f>
        <v>.</v>
      </c>
      <c r="AA300" s="65" t="s">
        <v>453</v>
      </c>
      <c r="AB300" s="66">
        <v>5</v>
      </c>
      <c r="AC300" s="45">
        <v>1</v>
      </c>
      <c r="AD300" s="67">
        <v>2569</v>
      </c>
    </row>
    <row r="301" spans="23:30" x14ac:dyDescent="0.35">
      <c r="W301" s="76" t="str">
        <f>LEFT(Table1[[#This Row],[Location]],4)</f>
        <v>DD2-</v>
      </c>
      <c r="X301" s="69" t="s">
        <v>370</v>
      </c>
      <c r="Y301" s="70" t="str">
        <f>LEFT(Table1[[#This Row],[Pheno]],4)</f>
        <v>.</v>
      </c>
      <c r="Z301" s="79" t="str">
        <f>LEFT(Table1[[#This Row],[Barcode]],7)</f>
        <v>.</v>
      </c>
      <c r="AA301" s="72" t="s">
        <v>846</v>
      </c>
      <c r="AB301" s="73">
        <v>3</v>
      </c>
      <c r="AC301" s="44">
        <v>1</v>
      </c>
      <c r="AD301" s="74">
        <v>2569</v>
      </c>
    </row>
    <row r="302" spans="23:30" x14ac:dyDescent="0.35">
      <c r="W302" s="75" t="str">
        <f>LEFT(Table1[[#This Row],[Location]],4)</f>
        <v>DD2-</v>
      </c>
      <c r="X302" s="62" t="s">
        <v>43</v>
      </c>
      <c r="Y302" s="63" t="str">
        <f>LEFT(Table1[[#This Row],[Pheno]],4)</f>
        <v>SOUR</v>
      </c>
      <c r="Z302" s="82" t="str">
        <f>LEFT(Table1[[#This Row],[Barcode]],7)</f>
        <v>SOUR007</v>
      </c>
      <c r="AA302" s="65" t="s">
        <v>473</v>
      </c>
      <c r="AB302" s="66">
        <v>17</v>
      </c>
      <c r="AC302" s="45">
        <v>1</v>
      </c>
      <c r="AD302" s="67">
        <v>2582</v>
      </c>
    </row>
    <row r="303" spans="23:30" x14ac:dyDescent="0.35">
      <c r="W303" s="76" t="str">
        <f>LEFT(Table1[[#This Row],[Location]],4)</f>
        <v>DD2-</v>
      </c>
      <c r="X303" s="69" t="s">
        <v>42</v>
      </c>
      <c r="Y303" s="70" t="str">
        <f>LEFT(Table1[[#This Row],[Pheno]],4)</f>
        <v>.</v>
      </c>
      <c r="Z303" s="79" t="str">
        <f>LEFT(Table1[[#This Row],[Barcode]],7)</f>
        <v>.</v>
      </c>
      <c r="AA303" s="72" t="s">
        <v>474</v>
      </c>
      <c r="AB303" s="73">
        <v>32</v>
      </c>
      <c r="AC303" s="44">
        <v>1</v>
      </c>
      <c r="AD303" s="74">
        <v>2582</v>
      </c>
    </row>
    <row r="304" spans="23:30" x14ac:dyDescent="0.35">
      <c r="W304" s="75" t="str">
        <f>LEFT(Table1[[#This Row],[Location]],4)</f>
        <v>DD2-</v>
      </c>
      <c r="X304" s="62" t="s">
        <v>41</v>
      </c>
      <c r="Y304" s="63" t="str">
        <f>LEFT(Table1[[#This Row],[Pheno]],4)</f>
        <v>.</v>
      </c>
      <c r="Z304" s="82" t="str">
        <f>LEFT(Table1[[#This Row],[Barcode]],7)</f>
        <v>.</v>
      </c>
      <c r="AA304" s="65" t="s">
        <v>413</v>
      </c>
      <c r="AB304" s="66" t="s">
        <v>413</v>
      </c>
      <c r="AC304" s="45">
        <v>1</v>
      </c>
      <c r="AD304" s="67">
        <v>2582</v>
      </c>
    </row>
    <row r="305" spans="23:30" x14ac:dyDescent="0.35">
      <c r="W305" s="76" t="str">
        <f>LEFT(Table1[[#This Row],[Location]],4)</f>
        <v>DD2-</v>
      </c>
      <c r="X305" s="69" t="s">
        <v>367</v>
      </c>
      <c r="Y305" s="70" t="str">
        <f>LEFT(Table1[[#This Row],[Pheno]],4)</f>
        <v>.</v>
      </c>
      <c r="Z305" s="79" t="str">
        <f>LEFT(Table1[[#This Row],[Barcode]],7)</f>
        <v>.</v>
      </c>
      <c r="AA305" s="72" t="s">
        <v>413</v>
      </c>
      <c r="AB305" s="73" t="s">
        <v>413</v>
      </c>
      <c r="AC305" s="44">
        <v>1</v>
      </c>
      <c r="AD305" s="74">
        <v>2582</v>
      </c>
    </row>
    <row r="306" spans="23:30" x14ac:dyDescent="0.35">
      <c r="W306" s="75" t="str">
        <f>LEFT(Table1[[#This Row],[Location]],4)</f>
        <v>DD2-</v>
      </c>
      <c r="X306" s="62" t="s">
        <v>46</v>
      </c>
      <c r="Y306" s="63" t="str">
        <f>LEFT(Table1[[#This Row],[Pheno]],4)</f>
        <v>PINE</v>
      </c>
      <c r="Z306" s="82" t="str">
        <f>LEFT(Table1[[#This Row],[Barcode]],7)</f>
        <v>PINE001</v>
      </c>
      <c r="AA306" s="65" t="s">
        <v>864</v>
      </c>
      <c r="AB306" s="66">
        <v>47</v>
      </c>
      <c r="AC306" s="45">
        <v>1</v>
      </c>
      <c r="AD306" s="67">
        <v>2622</v>
      </c>
    </row>
    <row r="307" spans="23:30" x14ac:dyDescent="0.35">
      <c r="W307" s="76" t="str">
        <f>LEFT(Table1[[#This Row],[Location]],4)</f>
        <v>DD2-</v>
      </c>
      <c r="X307" s="69" t="s">
        <v>45</v>
      </c>
      <c r="Y307" s="70" t="str">
        <f>LEFT(Table1[[#This Row],[Pheno]],4)</f>
        <v>PINE</v>
      </c>
      <c r="Z307" s="79" t="str">
        <f>LEFT(Table1[[#This Row],[Barcode]],7)</f>
        <v>PINE001</v>
      </c>
      <c r="AA307" s="72" t="s">
        <v>413</v>
      </c>
      <c r="AB307" s="73" t="s">
        <v>413</v>
      </c>
      <c r="AC307" s="44">
        <v>1</v>
      </c>
      <c r="AD307" s="74">
        <v>2622</v>
      </c>
    </row>
    <row r="308" spans="23:30" x14ac:dyDescent="0.35">
      <c r="W308" s="75" t="str">
        <f>LEFT(Table1[[#This Row],[Location]],4)</f>
        <v>DD2-</v>
      </c>
      <c r="X308" s="62" t="s">
        <v>44</v>
      </c>
      <c r="Y308" s="63" t="str">
        <f>LEFT(Table1[[#This Row],[Pheno]],4)</f>
        <v>.</v>
      </c>
      <c r="Z308" s="82" t="str">
        <f>LEFT(Table1[[#This Row],[Barcode]],7)</f>
        <v>.</v>
      </c>
      <c r="AA308" s="65" t="s">
        <v>413</v>
      </c>
      <c r="AB308" s="66" t="s">
        <v>413</v>
      </c>
      <c r="AC308" s="45">
        <v>1</v>
      </c>
      <c r="AD308" s="67">
        <v>2622</v>
      </c>
    </row>
    <row r="309" spans="23:30" x14ac:dyDescent="0.35">
      <c r="W309" s="76" t="str">
        <f>LEFT(Table1[[#This Row],[Location]],4)</f>
        <v>DD2-</v>
      </c>
      <c r="X309" s="69" t="s">
        <v>364</v>
      </c>
      <c r="Y309" s="70" t="str">
        <f>LEFT(Table1[[#This Row],[Pheno]],4)</f>
        <v>.</v>
      </c>
      <c r="Z309" s="79" t="str">
        <f>LEFT(Table1[[#This Row],[Barcode]],7)</f>
        <v>.</v>
      </c>
      <c r="AA309" s="72" t="s">
        <v>413</v>
      </c>
      <c r="AB309" s="73" t="s">
        <v>413</v>
      </c>
      <c r="AC309" s="44">
        <v>1</v>
      </c>
      <c r="AD309" s="74">
        <v>2622</v>
      </c>
    </row>
    <row r="310" spans="23:30" x14ac:dyDescent="0.35">
      <c r="W310" s="75" t="str">
        <f>LEFT(Table1[[#This Row],[Location]],4)</f>
        <v>DD3-</v>
      </c>
      <c r="X310" s="62" t="s">
        <v>49</v>
      </c>
      <c r="Y310" s="63" t="str">
        <f>LEFT(Table1[[#This Row],[Pheno]],4)</f>
        <v>PINE</v>
      </c>
      <c r="Z310" s="82" t="str">
        <f>LEFT(Table1[[#This Row],[Barcode]],7)</f>
        <v>PINE001</v>
      </c>
      <c r="AA310" s="65" t="s">
        <v>530</v>
      </c>
      <c r="AB310" s="66">
        <v>13</v>
      </c>
      <c r="AC310" s="45">
        <v>1</v>
      </c>
      <c r="AD310" s="67">
        <v>2679</v>
      </c>
    </row>
    <row r="311" spans="23:30" x14ac:dyDescent="0.35">
      <c r="W311" s="76" t="str">
        <f>LEFT(Table1[[#This Row],[Location]],4)</f>
        <v>DD3-</v>
      </c>
      <c r="X311" s="69" t="s">
        <v>48</v>
      </c>
      <c r="Y311" s="70" t="str">
        <f>LEFT(Table1[[#This Row],[Pheno]],4)</f>
        <v>OROB</v>
      </c>
      <c r="Z311" s="79" t="str">
        <f>LEFT(Table1[[#This Row],[Barcode]],7)</f>
        <v>OROB054</v>
      </c>
      <c r="AA311" s="72" t="s">
        <v>844</v>
      </c>
      <c r="AB311" s="73">
        <v>14</v>
      </c>
      <c r="AC311" s="44">
        <v>1</v>
      </c>
      <c r="AD311" s="74">
        <v>2679</v>
      </c>
    </row>
    <row r="312" spans="23:30" x14ac:dyDescent="0.35">
      <c r="W312" s="75" t="str">
        <f>LEFT(Table1[[#This Row],[Location]],4)</f>
        <v>DD3-</v>
      </c>
      <c r="X312" s="62" t="s">
        <v>47</v>
      </c>
      <c r="Y312" s="63" t="str">
        <f>LEFT(Table1[[#This Row],[Pheno]],4)</f>
        <v>SUNL</v>
      </c>
      <c r="Z312" s="82" t="str">
        <f>LEFT(Table1[[#This Row],[Barcode]],7)</f>
        <v>SUNL006</v>
      </c>
      <c r="AA312" s="65" t="s">
        <v>538</v>
      </c>
      <c r="AB312" s="66">
        <v>21</v>
      </c>
      <c r="AC312" s="45">
        <v>1</v>
      </c>
      <c r="AD312" s="67">
        <v>2679</v>
      </c>
    </row>
    <row r="313" spans="23:30" x14ac:dyDescent="0.35">
      <c r="W313" s="76" t="str">
        <f>LEFT(Table1[[#This Row],[Location]],4)</f>
        <v>DD3-</v>
      </c>
      <c r="X313" s="69" t="s">
        <v>403</v>
      </c>
      <c r="Y313" s="70" t="str">
        <f>LEFT(Table1[[#This Row],[Pheno]],4)</f>
        <v>.</v>
      </c>
      <c r="Z313" s="79" t="str">
        <f>LEFT(Table1[[#This Row],[Barcode]],7)</f>
        <v>.</v>
      </c>
      <c r="AA313" s="72" t="s">
        <v>413</v>
      </c>
      <c r="AB313" s="73" t="s">
        <v>413</v>
      </c>
      <c r="AC313" s="44">
        <v>1</v>
      </c>
      <c r="AD313" s="74">
        <v>2679</v>
      </c>
    </row>
    <row r="314" spans="23:30" x14ac:dyDescent="0.35">
      <c r="W314" s="75" t="str">
        <f>LEFT(Table1[[#This Row],[Location]],4)</f>
        <v>DD3-</v>
      </c>
      <c r="X314" s="62" t="s">
        <v>52</v>
      </c>
      <c r="Y314" s="63" t="str">
        <f>LEFT(Table1[[#This Row],[Pheno]],4)</f>
        <v>PINE</v>
      </c>
      <c r="Z314" s="82" t="str">
        <f>LEFT(Table1[[#This Row],[Barcode]],7)</f>
        <v>PINE001</v>
      </c>
      <c r="AA314" s="65" t="s">
        <v>888</v>
      </c>
      <c r="AB314" s="66">
        <v>12</v>
      </c>
      <c r="AC314" s="45">
        <v>1</v>
      </c>
      <c r="AD314" s="67">
        <v>2632</v>
      </c>
    </row>
    <row r="315" spans="23:30" x14ac:dyDescent="0.35">
      <c r="W315" s="76" t="str">
        <f>LEFT(Table1[[#This Row],[Location]],4)</f>
        <v>DD3-</v>
      </c>
      <c r="X315" s="69" t="s">
        <v>51</v>
      </c>
      <c r="Y315" s="70" t="str">
        <f>LEFT(Table1[[#This Row],[Pheno]],4)</f>
        <v>SUNL</v>
      </c>
      <c r="Z315" s="79" t="str">
        <f>LEFT(Table1[[#This Row],[Barcode]],7)</f>
        <v>SUNL006</v>
      </c>
      <c r="AA315" s="72" t="s">
        <v>461</v>
      </c>
      <c r="AB315" s="73">
        <v>19</v>
      </c>
      <c r="AC315" s="44">
        <v>1</v>
      </c>
      <c r="AD315" s="74">
        <v>2632</v>
      </c>
    </row>
    <row r="316" spans="23:30" x14ac:dyDescent="0.35">
      <c r="W316" s="75" t="str">
        <f>LEFT(Table1[[#This Row],[Location]],4)</f>
        <v>DD3-</v>
      </c>
      <c r="X316" s="62" t="s">
        <v>50</v>
      </c>
      <c r="Y316" s="63" t="str">
        <f>LEFT(Table1[[#This Row],[Pheno]],4)</f>
        <v>SUNL</v>
      </c>
      <c r="Z316" s="82" t="str">
        <f>LEFT(Table1[[#This Row],[Barcode]],7)</f>
        <v>SUNL006</v>
      </c>
      <c r="AA316" s="65" t="s">
        <v>452</v>
      </c>
      <c r="AB316" s="66">
        <v>18</v>
      </c>
      <c r="AC316" s="45">
        <v>1</v>
      </c>
      <c r="AD316" s="67">
        <v>2632</v>
      </c>
    </row>
    <row r="317" spans="23:30" x14ac:dyDescent="0.35">
      <c r="W317" s="76" t="str">
        <f>LEFT(Table1[[#This Row],[Location]],4)</f>
        <v>DD3-</v>
      </c>
      <c r="X317" s="69" t="s">
        <v>400</v>
      </c>
      <c r="Y317" s="70" t="str">
        <f>LEFT(Table1[[#This Row],[Pheno]],4)</f>
        <v>.</v>
      </c>
      <c r="Z317" s="79" t="str">
        <f>LEFT(Table1[[#This Row],[Barcode]],7)</f>
        <v>.</v>
      </c>
      <c r="AA317" s="72" t="s">
        <v>413</v>
      </c>
      <c r="AB317" s="73" t="s">
        <v>413</v>
      </c>
      <c r="AC317" s="44">
        <v>1</v>
      </c>
      <c r="AD317" s="74">
        <v>2632</v>
      </c>
    </row>
    <row r="318" spans="23:30" x14ac:dyDescent="0.35">
      <c r="W318" s="75" t="str">
        <f>LEFT(Table1[[#This Row],[Location]],4)</f>
        <v>DD3-</v>
      </c>
      <c r="X318" s="62" t="s">
        <v>55</v>
      </c>
      <c r="Y318" s="63" t="str">
        <f>LEFT(Table1[[#This Row],[Pheno]],4)</f>
        <v>PINE</v>
      </c>
      <c r="Z318" s="82" t="str">
        <f>LEFT(Table1[[#This Row],[Barcode]],7)</f>
        <v>PINE001</v>
      </c>
      <c r="AA318" s="65" t="s">
        <v>848</v>
      </c>
      <c r="AB318" s="66">
        <v>34</v>
      </c>
      <c r="AC318" s="45">
        <v>1</v>
      </c>
      <c r="AD318" s="67">
        <v>2626</v>
      </c>
    </row>
    <row r="319" spans="23:30" x14ac:dyDescent="0.35">
      <c r="W319" s="76" t="str">
        <f>LEFT(Table1[[#This Row],[Location]],4)</f>
        <v>DD3-</v>
      </c>
      <c r="X319" s="69" t="s">
        <v>54</v>
      </c>
      <c r="Y319" s="70" t="str">
        <f>LEFT(Table1[[#This Row],[Pheno]],4)</f>
        <v>.</v>
      </c>
      <c r="Z319" s="79" t="str">
        <f>LEFT(Table1[[#This Row],[Barcode]],7)</f>
        <v>.</v>
      </c>
      <c r="AA319" s="72" t="s">
        <v>435</v>
      </c>
      <c r="AB319" s="73">
        <v>15</v>
      </c>
      <c r="AC319" s="44">
        <v>1</v>
      </c>
      <c r="AD319" s="74">
        <v>2626</v>
      </c>
    </row>
    <row r="320" spans="23:30" x14ac:dyDescent="0.35">
      <c r="W320" s="75" t="str">
        <f>LEFT(Table1[[#This Row],[Location]],4)</f>
        <v>DD3-</v>
      </c>
      <c r="X320" s="62" t="s">
        <v>53</v>
      </c>
      <c r="Y320" s="63" t="str">
        <f>LEFT(Table1[[#This Row],[Pheno]],4)</f>
        <v>.</v>
      </c>
      <c r="Z320" s="82" t="str">
        <f>LEFT(Table1[[#This Row],[Barcode]],7)</f>
        <v>.</v>
      </c>
      <c r="AA320" s="65" t="s">
        <v>413</v>
      </c>
      <c r="AB320" s="66" t="s">
        <v>413</v>
      </c>
      <c r="AC320" s="45">
        <v>1</v>
      </c>
      <c r="AD320" s="67">
        <v>2626</v>
      </c>
    </row>
    <row r="321" spans="23:30" x14ac:dyDescent="0.35">
      <c r="W321" s="76" t="str">
        <f>LEFT(Table1[[#This Row],[Location]],4)</f>
        <v>DD3-</v>
      </c>
      <c r="X321" s="69" t="s">
        <v>397</v>
      </c>
      <c r="Y321" s="70" t="str">
        <f>LEFT(Table1[[#This Row],[Pheno]],4)</f>
        <v>.</v>
      </c>
      <c r="Z321" s="79" t="str">
        <f>LEFT(Table1[[#This Row],[Barcode]],7)</f>
        <v>.</v>
      </c>
      <c r="AA321" s="72" t="s">
        <v>413</v>
      </c>
      <c r="AB321" s="73" t="s">
        <v>413</v>
      </c>
      <c r="AC321" s="44">
        <v>1</v>
      </c>
      <c r="AD321" s="74">
        <v>2626</v>
      </c>
    </row>
    <row r="322" spans="23:30" x14ac:dyDescent="0.35">
      <c r="W322" s="75" t="str">
        <f>LEFT(Table1[[#This Row],[Location]],4)</f>
        <v>DD3-</v>
      </c>
      <c r="X322" s="62" t="s">
        <v>58</v>
      </c>
      <c r="Y322" s="63" t="str">
        <f>LEFT(Table1[[#This Row],[Pheno]],4)</f>
        <v>KOKO</v>
      </c>
      <c r="Z322" s="82" t="str">
        <f>LEFT(Table1[[#This Row],[Barcode]],7)</f>
        <v>KOKO011</v>
      </c>
      <c r="AA322" s="65" t="s">
        <v>889</v>
      </c>
      <c r="AB322" s="66">
        <v>8</v>
      </c>
      <c r="AC322" s="45">
        <v>1</v>
      </c>
      <c r="AD322" s="67">
        <v>2690</v>
      </c>
    </row>
    <row r="323" spans="23:30" x14ac:dyDescent="0.35">
      <c r="W323" s="76" t="str">
        <f>LEFT(Table1[[#This Row],[Location]],4)</f>
        <v>DD3-</v>
      </c>
      <c r="X323" s="69" t="s">
        <v>57</v>
      </c>
      <c r="Y323" s="70" t="str">
        <f>LEFT(Table1[[#This Row],[Pheno]],4)</f>
        <v>SUNL</v>
      </c>
      <c r="Z323" s="79" t="str">
        <f>LEFT(Table1[[#This Row],[Barcode]],7)</f>
        <v>SUNL006</v>
      </c>
      <c r="AA323" s="72" t="s">
        <v>867</v>
      </c>
      <c r="AB323" s="73">
        <v>41</v>
      </c>
      <c r="AC323" s="44">
        <v>1</v>
      </c>
      <c r="AD323" s="74">
        <v>2690</v>
      </c>
    </row>
    <row r="324" spans="23:30" x14ac:dyDescent="0.35">
      <c r="W324" s="75" t="str">
        <f>LEFT(Table1[[#This Row],[Location]],4)</f>
        <v>DD3-</v>
      </c>
      <c r="X324" s="62" t="s">
        <v>56</v>
      </c>
      <c r="Y324" s="63" t="str">
        <f>LEFT(Table1[[#This Row],[Pheno]],4)</f>
        <v>PINE</v>
      </c>
      <c r="Z324" s="82" t="str">
        <f>LEFT(Table1[[#This Row],[Barcode]],7)</f>
        <v>PINE001</v>
      </c>
      <c r="AA324" s="65" t="s">
        <v>413</v>
      </c>
      <c r="AB324" s="66" t="s">
        <v>413</v>
      </c>
      <c r="AC324" s="45">
        <v>1</v>
      </c>
      <c r="AD324" s="67">
        <v>2690</v>
      </c>
    </row>
    <row r="325" spans="23:30" x14ac:dyDescent="0.35">
      <c r="W325" s="76" t="str">
        <f>LEFT(Table1[[#This Row],[Location]],4)</f>
        <v>DD3-</v>
      </c>
      <c r="X325" s="69" t="s">
        <v>394</v>
      </c>
      <c r="Y325" s="70" t="str">
        <f>LEFT(Table1[[#This Row],[Pheno]],4)</f>
        <v>.</v>
      </c>
      <c r="Z325" s="79" t="str">
        <f>LEFT(Table1[[#This Row],[Barcode]],7)</f>
        <v>.</v>
      </c>
      <c r="AA325" s="72" t="s">
        <v>413</v>
      </c>
      <c r="AB325" s="73" t="s">
        <v>413</v>
      </c>
      <c r="AC325" s="44">
        <v>1</v>
      </c>
      <c r="AD325" s="74">
        <v>2690</v>
      </c>
    </row>
    <row r="326" spans="23:30" x14ac:dyDescent="0.35">
      <c r="W326" s="75" t="str">
        <f>LEFT(Table1[[#This Row],[Location]],4)</f>
        <v>DD3-</v>
      </c>
      <c r="X326" s="62" t="s">
        <v>61</v>
      </c>
      <c r="Y326" s="63" t="str">
        <f>LEFT(Table1[[#This Row],[Pheno]],4)</f>
        <v>SOUR</v>
      </c>
      <c r="Z326" s="82" t="str">
        <f>LEFT(Table1[[#This Row],[Barcode]],7)</f>
        <v>SOUR007</v>
      </c>
      <c r="AA326" s="65" t="s">
        <v>1264</v>
      </c>
      <c r="AB326" s="66">
        <v>4</v>
      </c>
      <c r="AC326" s="45">
        <v>1</v>
      </c>
      <c r="AD326" s="67">
        <v>2689</v>
      </c>
    </row>
    <row r="327" spans="23:30" x14ac:dyDescent="0.35">
      <c r="W327" s="76" t="str">
        <f>LEFT(Table1[[#This Row],[Location]],4)</f>
        <v>DD3-</v>
      </c>
      <c r="X327" s="69" t="s">
        <v>60</v>
      </c>
      <c r="Y327" s="70" t="str">
        <f>LEFT(Table1[[#This Row],[Pheno]],4)</f>
        <v>OROB</v>
      </c>
      <c r="Z327" s="79" t="str">
        <f>LEFT(Table1[[#This Row],[Barcode]],7)</f>
        <v>OROB054</v>
      </c>
      <c r="AA327" s="72" t="s">
        <v>889</v>
      </c>
      <c r="AB327" s="73">
        <v>44</v>
      </c>
      <c r="AC327" s="44">
        <v>1</v>
      </c>
      <c r="AD327" s="74">
        <v>2689</v>
      </c>
    </row>
    <row r="328" spans="23:30" x14ac:dyDescent="0.35">
      <c r="W328" s="75" t="str">
        <f>LEFT(Table1[[#This Row],[Location]],4)</f>
        <v>DD3-</v>
      </c>
      <c r="X328" s="62" t="s">
        <v>59</v>
      </c>
      <c r="Y328" s="63" t="str">
        <f>LEFT(Table1[[#This Row],[Pheno]],4)</f>
        <v>.</v>
      </c>
      <c r="Z328" s="82" t="str">
        <f>LEFT(Table1[[#This Row],[Barcode]],7)</f>
        <v>.</v>
      </c>
      <c r="AA328" s="65" t="s">
        <v>413</v>
      </c>
      <c r="AB328" s="66" t="s">
        <v>413</v>
      </c>
      <c r="AC328" s="45">
        <v>1</v>
      </c>
      <c r="AD328" s="67">
        <v>2689</v>
      </c>
    </row>
    <row r="329" spans="23:30" x14ac:dyDescent="0.35">
      <c r="W329" s="76" t="str">
        <f>LEFT(Table1[[#This Row],[Location]],4)</f>
        <v>DD3-</v>
      </c>
      <c r="X329" s="69" t="s">
        <v>391</v>
      </c>
      <c r="Y329" s="70" t="str">
        <f>LEFT(Table1[[#This Row],[Pheno]],4)</f>
        <v>.</v>
      </c>
      <c r="Z329" s="79" t="str">
        <f>LEFT(Table1[[#This Row],[Barcode]],7)</f>
        <v>.</v>
      </c>
      <c r="AA329" s="72" t="s">
        <v>413</v>
      </c>
      <c r="AB329" s="73" t="s">
        <v>413</v>
      </c>
      <c r="AC329" s="44">
        <v>1</v>
      </c>
      <c r="AD329" s="74">
        <v>2689</v>
      </c>
    </row>
    <row r="330" spans="23:30" x14ac:dyDescent="0.35">
      <c r="W330" s="75" t="str">
        <f>LEFT(Table1[[#This Row],[Location]],4)</f>
        <v>DD3-</v>
      </c>
      <c r="X330" s="62" t="s">
        <v>64</v>
      </c>
      <c r="Y330" s="63" t="str">
        <f>LEFT(Table1[[#This Row],[Pheno]],4)</f>
        <v>OROB</v>
      </c>
      <c r="Z330" s="82" t="str">
        <f>LEFT(Table1[[#This Row],[Barcode]],7)</f>
        <v>OROB054</v>
      </c>
      <c r="AA330" s="65" t="s">
        <v>1263</v>
      </c>
      <c r="AB330" s="66">
        <v>8</v>
      </c>
      <c r="AC330" s="45">
        <v>1</v>
      </c>
      <c r="AD330" s="67">
        <v>2684</v>
      </c>
    </row>
    <row r="331" spans="23:30" x14ac:dyDescent="0.35">
      <c r="W331" s="76" t="str">
        <f>LEFT(Table1[[#This Row],[Location]],4)</f>
        <v>DD3-</v>
      </c>
      <c r="X331" s="69" t="s">
        <v>63</v>
      </c>
      <c r="Y331" s="70" t="str">
        <f>LEFT(Table1[[#This Row],[Pheno]],4)</f>
        <v>.</v>
      </c>
      <c r="Z331" s="79" t="str">
        <f>LEFT(Table1[[#This Row],[Barcode]],7)</f>
        <v>.</v>
      </c>
      <c r="AA331" s="72" t="s">
        <v>881</v>
      </c>
      <c r="AB331" s="73">
        <v>30</v>
      </c>
      <c r="AC331" s="44">
        <v>1</v>
      </c>
      <c r="AD331" s="74">
        <v>2684</v>
      </c>
    </row>
    <row r="332" spans="23:30" x14ac:dyDescent="0.35">
      <c r="W332" s="75" t="str">
        <f>LEFT(Table1[[#This Row],[Location]],4)</f>
        <v>DD3-</v>
      </c>
      <c r="X332" s="62" t="s">
        <v>62</v>
      </c>
      <c r="Y332" s="63" t="str">
        <f>LEFT(Table1[[#This Row],[Pheno]],4)</f>
        <v>.</v>
      </c>
      <c r="Z332" s="82" t="str">
        <f>LEFT(Table1[[#This Row],[Barcode]],7)</f>
        <v>.</v>
      </c>
      <c r="AA332" s="65" t="s">
        <v>866</v>
      </c>
      <c r="AB332" s="66">
        <v>10</v>
      </c>
      <c r="AC332" s="45">
        <v>1</v>
      </c>
      <c r="AD332" s="67">
        <v>2684</v>
      </c>
    </row>
    <row r="333" spans="23:30" x14ac:dyDescent="0.35">
      <c r="W333" s="76" t="str">
        <f>LEFT(Table1[[#This Row],[Location]],4)</f>
        <v>DD3-</v>
      </c>
      <c r="X333" s="69" t="s">
        <v>388</v>
      </c>
      <c r="Y333" s="70" t="str">
        <f>LEFT(Table1[[#This Row],[Pheno]],4)</f>
        <v>.</v>
      </c>
      <c r="Z333" s="79" t="str">
        <f>LEFT(Table1[[#This Row],[Barcode]],7)</f>
        <v>.</v>
      </c>
      <c r="AA333" s="72" t="s">
        <v>413</v>
      </c>
      <c r="AB333" s="73" t="s">
        <v>413</v>
      </c>
      <c r="AC333" s="44">
        <v>1</v>
      </c>
      <c r="AD333" s="74">
        <v>2684</v>
      </c>
    </row>
    <row r="334" spans="23:30" x14ac:dyDescent="0.35">
      <c r="W334" s="75" t="str">
        <f>LEFT(Table1[[#This Row],[Location]],4)</f>
        <v>DD3-</v>
      </c>
      <c r="X334" s="62" t="s">
        <v>67</v>
      </c>
      <c r="Y334" s="63" t="str">
        <f>LEFT(Table1[[#This Row],[Pheno]],4)</f>
        <v>NYFL</v>
      </c>
      <c r="Z334" s="82" t="str">
        <f>LEFT(Table1[[#This Row],[Barcode]],7)</f>
        <v>NYFL014</v>
      </c>
      <c r="AA334" s="65" t="s">
        <v>413</v>
      </c>
      <c r="AB334" s="66" t="s">
        <v>413</v>
      </c>
      <c r="AC334" s="45"/>
      <c r="AD334" s="67"/>
    </row>
    <row r="335" spans="23:30" x14ac:dyDescent="0.35">
      <c r="W335" s="76" t="str">
        <f>LEFT(Table1[[#This Row],[Location]],4)</f>
        <v>DD3-</v>
      </c>
      <c r="X335" s="69" t="s">
        <v>66</v>
      </c>
      <c r="Y335" s="70" t="str">
        <f>LEFT(Table1[[#This Row],[Pheno]],4)</f>
        <v>GFSD</v>
      </c>
      <c r="Z335" s="79" t="str">
        <f>LEFT(Table1[[#This Row],[Barcode]],7)</f>
        <v>GFSD189</v>
      </c>
      <c r="AA335" s="72" t="s">
        <v>413</v>
      </c>
      <c r="AB335" s="73" t="s">
        <v>413</v>
      </c>
      <c r="AC335" s="44"/>
      <c r="AD335" s="74"/>
    </row>
    <row r="336" spans="23:30" x14ac:dyDescent="0.35">
      <c r="W336" s="75" t="str">
        <f>LEFT(Table1[[#This Row],[Location]],4)</f>
        <v>DD3-</v>
      </c>
      <c r="X336" s="62" t="s">
        <v>65</v>
      </c>
      <c r="Y336" s="63" t="str">
        <f>LEFT(Table1[[#This Row],[Pheno]],4)</f>
        <v>.</v>
      </c>
      <c r="Z336" s="82" t="str">
        <f>LEFT(Table1[[#This Row],[Barcode]],7)</f>
        <v>.</v>
      </c>
      <c r="AA336" s="65" t="s">
        <v>413</v>
      </c>
      <c r="AB336" s="66" t="s">
        <v>413</v>
      </c>
      <c r="AC336" s="45"/>
      <c r="AD336" s="67"/>
    </row>
    <row r="337" spans="23:30" x14ac:dyDescent="0.35">
      <c r="W337" s="76" t="str">
        <f>LEFT(Table1[[#This Row],[Location]],4)</f>
        <v>DD3-</v>
      </c>
      <c r="X337" s="69" t="s">
        <v>385</v>
      </c>
      <c r="Y337" s="70" t="str">
        <f>LEFT(Table1[[#This Row],[Pheno]],4)</f>
        <v>.</v>
      </c>
      <c r="Z337" s="79" t="str">
        <f>LEFT(Table1[[#This Row],[Barcode]],7)</f>
        <v>.</v>
      </c>
      <c r="AA337" s="72" t="s">
        <v>413</v>
      </c>
      <c r="AB337" s="73" t="s">
        <v>413</v>
      </c>
      <c r="AC337" s="44"/>
      <c r="AD337" s="74"/>
    </row>
  </sheetData>
  <conditionalFormatting sqref="W2:X337">
    <cfRule type="expression" dxfId="18" priority="2">
      <formula>MOD(ROW(),4)=2</formula>
    </cfRule>
  </conditionalFormatting>
  <conditionalFormatting sqref="AA254:AA333 AA114:AA249">
    <cfRule type="duplicateValues" dxfId="17" priority="3"/>
  </conditionalFormatting>
  <conditionalFormatting sqref="AA254:AA337 AA2:AA249">
    <cfRule type="duplicateValues" dxfId="16" priority="1"/>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D0598-41AD-492E-A168-DE07C883C5EC}">
  <sheetPr>
    <pageSetUpPr fitToPage="1"/>
  </sheetPr>
  <dimension ref="A1:Z295"/>
  <sheetViews>
    <sheetView topLeftCell="A7" zoomScale="58" workbookViewId="0">
      <selection activeCell="AB8" sqref="AB8"/>
    </sheetView>
  </sheetViews>
  <sheetFormatPr defaultRowHeight="14.5" x14ac:dyDescent="0.35"/>
  <cols>
    <col min="1" max="1" width="5.7265625" customWidth="1"/>
    <col min="2" max="5" width="20.7265625" customWidth="1"/>
    <col min="6" max="6" width="7.453125" customWidth="1"/>
    <col min="7" max="10" width="20.7265625" customWidth="1"/>
    <col min="11" max="11" width="7.54296875" customWidth="1"/>
    <col min="12" max="15" width="20.7265625" customWidth="1"/>
    <col min="16" max="16" width="3.1796875" customWidth="1"/>
    <col min="19" max="19" width="14.26953125" customWidth="1"/>
    <col min="20" max="26" width="14.7265625" customWidth="1"/>
  </cols>
  <sheetData>
    <row r="1" spans="1:26" ht="35.15" customHeight="1" x14ac:dyDescent="0.35">
      <c r="A1" s="29"/>
      <c r="B1" s="173" t="s">
        <v>406</v>
      </c>
      <c r="C1" s="173"/>
      <c r="D1" s="173"/>
      <c r="E1" s="173"/>
      <c r="F1" s="173"/>
      <c r="G1" s="173"/>
      <c r="H1" s="173"/>
      <c r="I1" s="173"/>
      <c r="J1" s="173"/>
      <c r="K1" s="173"/>
      <c r="L1" s="173"/>
      <c r="M1" s="173"/>
      <c r="N1" s="173"/>
      <c r="O1" s="173"/>
      <c r="P1" s="29"/>
    </row>
    <row r="2" spans="1:26" ht="35.15" customHeight="1" x14ac:dyDescent="0.35">
      <c r="A2" s="34"/>
      <c r="B2" s="34"/>
      <c r="C2" s="174"/>
      <c r="D2" s="174"/>
      <c r="E2" s="30"/>
      <c r="F2" s="30"/>
      <c r="G2" s="30"/>
      <c r="H2" s="174"/>
      <c r="I2" s="174"/>
      <c r="J2" s="30"/>
      <c r="K2" s="30"/>
      <c r="L2" s="30"/>
      <c r="M2" s="174"/>
      <c r="N2" s="174"/>
      <c r="O2" s="30"/>
      <c r="P2" s="30"/>
      <c r="Q2" s="1"/>
    </row>
    <row r="3" spans="1:26" ht="35.15" customHeight="1" x14ac:dyDescent="0.35">
      <c r="A3" s="34"/>
      <c r="B3" s="34"/>
      <c r="C3" s="34"/>
      <c r="D3" s="34"/>
      <c r="E3" s="34"/>
      <c r="F3" s="34"/>
      <c r="G3" s="34"/>
      <c r="H3" s="34"/>
      <c r="I3" s="34"/>
      <c r="J3" s="34"/>
      <c r="K3" s="34"/>
      <c r="L3" s="34"/>
      <c r="M3" s="34"/>
      <c r="N3" s="34"/>
      <c r="O3" s="34"/>
      <c r="P3" s="34"/>
      <c r="Q3" s="1"/>
      <c r="S3" t="s">
        <v>913</v>
      </c>
      <c r="T3" t="s">
        <v>194</v>
      </c>
      <c r="U3" t="s">
        <v>818</v>
      </c>
      <c r="V3" t="s">
        <v>197</v>
      </c>
      <c r="W3" t="s">
        <v>195</v>
      </c>
      <c r="X3" t="s">
        <v>196</v>
      </c>
      <c r="Y3" t="s">
        <v>863</v>
      </c>
      <c r="Z3" t="s">
        <v>838</v>
      </c>
    </row>
    <row r="4" spans="1:26" ht="35.15" customHeight="1" x14ac:dyDescent="0.35">
      <c r="A4" s="172">
        <v>1</v>
      </c>
      <c r="B4" s="38" t="s">
        <v>921</v>
      </c>
      <c r="C4" s="38" t="s">
        <v>922</v>
      </c>
      <c r="D4" s="38" t="s">
        <v>923</v>
      </c>
      <c r="E4" s="38" t="s">
        <v>924</v>
      </c>
      <c r="F4" s="39"/>
      <c r="G4" s="38" t="s">
        <v>925</v>
      </c>
      <c r="H4" s="38" t="s">
        <v>926</v>
      </c>
      <c r="I4" s="38" t="s">
        <v>927</v>
      </c>
      <c r="J4" s="38" t="s">
        <v>927</v>
      </c>
      <c r="K4" s="39"/>
      <c r="L4" s="38" t="s">
        <v>927</v>
      </c>
      <c r="M4" s="38" t="s">
        <v>927</v>
      </c>
      <c r="N4" s="38" t="s">
        <v>927</v>
      </c>
      <c r="O4" s="38" t="s">
        <v>928</v>
      </c>
      <c r="P4" s="32"/>
      <c r="Q4" s="1"/>
      <c r="S4" t="s">
        <v>1049</v>
      </c>
      <c r="T4" t="s">
        <v>133</v>
      </c>
      <c r="U4" t="s">
        <v>836</v>
      </c>
      <c r="V4" t="s">
        <v>1050</v>
      </c>
      <c r="W4" t="s">
        <v>839</v>
      </c>
      <c r="X4">
        <v>16</v>
      </c>
      <c r="Y4">
        <v>1</v>
      </c>
      <c r="Z4">
        <v>2620</v>
      </c>
    </row>
    <row r="5" spans="1:26" ht="35.15" customHeight="1" x14ac:dyDescent="0.35">
      <c r="A5" s="172"/>
      <c r="B5" s="38" t="s">
        <v>927</v>
      </c>
      <c r="C5" s="38" t="s">
        <v>927</v>
      </c>
      <c r="D5" s="38" t="s">
        <v>929</v>
      </c>
      <c r="E5" s="38" t="s">
        <v>930</v>
      </c>
      <c r="F5" s="39"/>
      <c r="G5" s="38" t="s">
        <v>931</v>
      </c>
      <c r="H5" s="38" t="s">
        <v>932</v>
      </c>
      <c r="I5" s="38" t="s">
        <v>933</v>
      </c>
      <c r="J5" s="38" t="s">
        <v>927</v>
      </c>
      <c r="K5" s="39"/>
      <c r="L5" s="38" t="s">
        <v>927</v>
      </c>
      <c r="M5" s="38" t="s">
        <v>927</v>
      </c>
      <c r="N5" s="38" t="s">
        <v>934</v>
      </c>
      <c r="O5" s="38" t="s">
        <v>935</v>
      </c>
      <c r="P5" s="32"/>
      <c r="Q5" s="1"/>
      <c r="S5" t="s">
        <v>1049</v>
      </c>
      <c r="T5" t="s">
        <v>132</v>
      </c>
      <c r="U5" t="s">
        <v>829</v>
      </c>
      <c r="V5" t="s">
        <v>1051</v>
      </c>
      <c r="W5" t="s">
        <v>840</v>
      </c>
      <c r="X5">
        <v>18</v>
      </c>
      <c r="Y5">
        <v>1</v>
      </c>
      <c r="Z5">
        <v>2620</v>
      </c>
    </row>
    <row r="6" spans="1:26" ht="35.15" customHeight="1" x14ac:dyDescent="0.35">
      <c r="A6" s="172"/>
      <c r="B6" s="38" t="s">
        <v>927</v>
      </c>
      <c r="C6" s="38" t="s">
        <v>927</v>
      </c>
      <c r="D6" s="38" t="s">
        <v>936</v>
      </c>
      <c r="E6" s="38" t="s">
        <v>937</v>
      </c>
      <c r="F6" s="39"/>
      <c r="G6" s="38" t="s">
        <v>938</v>
      </c>
      <c r="H6" s="38" t="s">
        <v>939</v>
      </c>
      <c r="I6" s="38" t="s">
        <v>940</v>
      </c>
      <c r="J6" s="38" t="s">
        <v>927</v>
      </c>
      <c r="K6" s="39"/>
      <c r="L6" s="38" t="s">
        <v>927</v>
      </c>
      <c r="M6" s="38" t="s">
        <v>927</v>
      </c>
      <c r="N6" s="38" t="s">
        <v>941</v>
      </c>
      <c r="O6" s="38" t="s">
        <v>942</v>
      </c>
      <c r="P6" s="32"/>
      <c r="Q6" s="1"/>
      <c r="S6" t="s">
        <v>1049</v>
      </c>
      <c r="T6" t="s">
        <v>131</v>
      </c>
      <c r="U6" t="s">
        <v>914</v>
      </c>
      <c r="V6" t="s">
        <v>1052</v>
      </c>
      <c r="W6" t="s">
        <v>841</v>
      </c>
      <c r="X6">
        <v>11</v>
      </c>
      <c r="Y6">
        <v>1</v>
      </c>
      <c r="Z6">
        <v>2620</v>
      </c>
    </row>
    <row r="7" spans="1:26" ht="35.15" customHeight="1" x14ac:dyDescent="0.35">
      <c r="A7" s="172"/>
      <c r="B7" s="38" t="s">
        <v>927</v>
      </c>
      <c r="C7" s="38" t="s">
        <v>943</v>
      </c>
      <c r="D7" s="38" t="s">
        <v>944</v>
      </c>
      <c r="E7" s="38" t="s">
        <v>945</v>
      </c>
      <c r="F7" s="39"/>
      <c r="G7" s="38" t="s">
        <v>946</v>
      </c>
      <c r="H7" s="38" t="s">
        <v>947</v>
      </c>
      <c r="I7" s="38" t="s">
        <v>927</v>
      </c>
      <c r="J7" s="38" t="s">
        <v>927</v>
      </c>
      <c r="K7" s="39"/>
      <c r="L7" s="38" t="s">
        <v>927</v>
      </c>
      <c r="M7" s="38" t="s">
        <v>927</v>
      </c>
      <c r="N7" s="38" t="s">
        <v>948</v>
      </c>
      <c r="O7" s="38" t="s">
        <v>949</v>
      </c>
      <c r="P7" s="32"/>
      <c r="Q7" s="1"/>
      <c r="S7" t="s">
        <v>1049</v>
      </c>
      <c r="T7" t="s">
        <v>363</v>
      </c>
      <c r="U7" t="s">
        <v>413</v>
      </c>
      <c r="V7" t="s">
        <v>413</v>
      </c>
      <c r="W7" t="s">
        <v>413</v>
      </c>
      <c r="X7" t="s">
        <v>513</v>
      </c>
      <c r="Y7">
        <v>1</v>
      </c>
      <c r="Z7">
        <v>2620</v>
      </c>
    </row>
    <row r="8" spans="1:26" ht="35.15" customHeight="1" x14ac:dyDescent="0.35">
      <c r="A8" s="172"/>
      <c r="B8" s="38" t="s">
        <v>927</v>
      </c>
      <c r="C8" s="38" t="s">
        <v>927</v>
      </c>
      <c r="D8" s="38" t="s">
        <v>950</v>
      </c>
      <c r="E8" s="38" t="s">
        <v>951</v>
      </c>
      <c r="F8" s="39"/>
      <c r="G8" s="38" t="s">
        <v>952</v>
      </c>
      <c r="H8" s="38" t="s">
        <v>951</v>
      </c>
      <c r="I8" s="38" t="s">
        <v>953</v>
      </c>
      <c r="J8" s="38" t="s">
        <v>954</v>
      </c>
      <c r="K8" s="39"/>
      <c r="L8" s="38" t="s">
        <v>927</v>
      </c>
      <c r="M8" s="38" t="s">
        <v>955</v>
      </c>
      <c r="N8" s="38" t="s">
        <v>956</v>
      </c>
      <c r="O8" s="38" t="s">
        <v>957</v>
      </c>
      <c r="P8" s="32"/>
      <c r="Q8" s="1"/>
      <c r="S8" t="s">
        <v>1053</v>
      </c>
      <c r="T8" t="s">
        <v>136</v>
      </c>
      <c r="U8" t="s">
        <v>822</v>
      </c>
      <c r="V8" t="s">
        <v>1054</v>
      </c>
      <c r="W8" t="s">
        <v>485</v>
      </c>
      <c r="X8">
        <v>18</v>
      </c>
      <c r="Y8">
        <v>1</v>
      </c>
      <c r="Z8">
        <v>2667</v>
      </c>
    </row>
    <row r="9" spans="1:26" ht="35.15" customHeight="1" x14ac:dyDescent="0.35">
      <c r="A9" s="172"/>
      <c r="B9" s="38" t="s">
        <v>927</v>
      </c>
      <c r="C9" s="38" t="s">
        <v>927</v>
      </c>
      <c r="D9" s="38" t="s">
        <v>958</v>
      </c>
      <c r="E9" s="38" t="s">
        <v>959</v>
      </c>
      <c r="F9" s="39"/>
      <c r="G9" s="38" t="s">
        <v>960</v>
      </c>
      <c r="H9" s="38" t="s">
        <v>927</v>
      </c>
      <c r="I9" s="38" t="s">
        <v>927</v>
      </c>
      <c r="J9" s="38" t="s">
        <v>927</v>
      </c>
      <c r="K9" s="39"/>
      <c r="L9" s="38" t="s">
        <v>927</v>
      </c>
      <c r="M9" s="38" t="s">
        <v>961</v>
      </c>
      <c r="N9" s="38" t="s">
        <v>962</v>
      </c>
      <c r="O9" s="38" t="s">
        <v>963</v>
      </c>
      <c r="P9" s="32"/>
      <c r="Q9" s="1"/>
      <c r="S9" t="s">
        <v>1053</v>
      </c>
      <c r="T9" t="s">
        <v>135</v>
      </c>
      <c r="U9" t="s">
        <v>821</v>
      </c>
      <c r="V9" t="s">
        <v>1055</v>
      </c>
      <c r="W9" t="s">
        <v>453</v>
      </c>
      <c r="X9">
        <v>13</v>
      </c>
      <c r="Y9">
        <v>1</v>
      </c>
      <c r="Z9">
        <v>2667</v>
      </c>
    </row>
    <row r="10" spans="1:26" ht="35.15" customHeight="1" x14ac:dyDescent="0.35">
      <c r="A10" s="172"/>
      <c r="B10" s="38" t="s">
        <v>927</v>
      </c>
      <c r="C10" s="38" t="s">
        <v>964</v>
      </c>
      <c r="D10" s="38" t="s">
        <v>965</v>
      </c>
      <c r="E10" s="38" t="s">
        <v>966</v>
      </c>
      <c r="F10" s="39"/>
      <c r="G10" s="38" t="s">
        <v>967</v>
      </c>
      <c r="H10" s="38" t="s">
        <v>968</v>
      </c>
      <c r="I10" s="38" t="s">
        <v>969</v>
      </c>
      <c r="J10" s="38" t="s">
        <v>927</v>
      </c>
      <c r="K10" s="39"/>
      <c r="L10" s="38" t="s">
        <v>927</v>
      </c>
      <c r="M10" s="38" t="s">
        <v>970</v>
      </c>
      <c r="N10" s="38" t="s">
        <v>971</v>
      </c>
      <c r="O10" s="38" t="s">
        <v>972</v>
      </c>
      <c r="P10" s="32"/>
      <c r="Q10" s="1"/>
      <c r="S10" t="s">
        <v>1053</v>
      </c>
      <c r="T10" t="s">
        <v>134</v>
      </c>
      <c r="U10" t="s">
        <v>821</v>
      </c>
      <c r="V10" t="s">
        <v>1055</v>
      </c>
      <c r="W10" t="s">
        <v>462</v>
      </c>
      <c r="X10">
        <v>15</v>
      </c>
      <c r="Y10">
        <v>1</v>
      </c>
      <c r="Z10">
        <v>2667</v>
      </c>
    </row>
    <row r="11" spans="1:26" ht="35.15" customHeight="1" x14ac:dyDescent="0.35">
      <c r="A11" s="34"/>
      <c r="B11" s="40"/>
      <c r="C11" s="39"/>
      <c r="D11" s="39"/>
      <c r="E11" s="39"/>
      <c r="F11" s="39"/>
      <c r="G11" s="39"/>
      <c r="H11" s="39"/>
      <c r="I11" s="39"/>
      <c r="J11" s="39"/>
      <c r="K11" s="39"/>
      <c r="L11" s="39"/>
      <c r="M11" s="39"/>
      <c r="N11" s="39"/>
      <c r="O11" s="39"/>
      <c r="P11" s="32"/>
      <c r="Q11" s="1"/>
      <c r="S11" t="s">
        <v>1053</v>
      </c>
      <c r="T11" t="s">
        <v>360</v>
      </c>
      <c r="U11" t="s">
        <v>413</v>
      </c>
      <c r="V11" t="s">
        <v>413</v>
      </c>
      <c r="W11" t="s">
        <v>413</v>
      </c>
      <c r="X11" t="s">
        <v>513</v>
      </c>
      <c r="Y11">
        <v>1</v>
      </c>
      <c r="Z11">
        <v>2667</v>
      </c>
    </row>
    <row r="12" spans="1:26" ht="35.15" customHeight="1" x14ac:dyDescent="0.35">
      <c r="A12" s="172">
        <v>2</v>
      </c>
      <c r="B12" s="38" t="s">
        <v>927</v>
      </c>
      <c r="C12" s="38" t="s">
        <v>973</v>
      </c>
      <c r="D12" s="38" t="s">
        <v>974</v>
      </c>
      <c r="E12" s="38" t="s">
        <v>975</v>
      </c>
      <c r="F12" s="39"/>
      <c r="G12" s="38" t="s">
        <v>976</v>
      </c>
      <c r="H12" s="38" t="s">
        <v>977</v>
      </c>
      <c r="I12" s="38" t="s">
        <v>927</v>
      </c>
      <c r="J12" s="38" t="s">
        <v>927</v>
      </c>
      <c r="K12" s="39"/>
      <c r="L12" s="38" t="s">
        <v>927</v>
      </c>
      <c r="M12" s="38" t="s">
        <v>927</v>
      </c>
      <c r="N12" s="38" t="s">
        <v>978</v>
      </c>
      <c r="O12" s="38" t="s">
        <v>979</v>
      </c>
      <c r="P12" s="32"/>
      <c r="Q12" s="1"/>
      <c r="S12" t="s">
        <v>1056</v>
      </c>
      <c r="T12" t="s">
        <v>139</v>
      </c>
      <c r="U12" t="s">
        <v>820</v>
      </c>
      <c r="V12" t="s">
        <v>1057</v>
      </c>
      <c r="W12" t="s">
        <v>842</v>
      </c>
      <c r="X12">
        <v>21</v>
      </c>
      <c r="Y12">
        <v>1</v>
      </c>
      <c r="Z12">
        <v>2630</v>
      </c>
    </row>
    <row r="13" spans="1:26" ht="35.15" customHeight="1" x14ac:dyDescent="0.35">
      <c r="A13" s="172"/>
      <c r="B13" s="38" t="s">
        <v>927</v>
      </c>
      <c r="C13" s="38" t="s">
        <v>980</v>
      </c>
      <c r="D13" s="38" t="s">
        <v>981</v>
      </c>
      <c r="E13" s="38" t="s">
        <v>970</v>
      </c>
      <c r="F13" s="39"/>
      <c r="G13" s="38" t="s">
        <v>982</v>
      </c>
      <c r="H13" s="38" t="s">
        <v>952</v>
      </c>
      <c r="I13" s="38" t="s">
        <v>927</v>
      </c>
      <c r="J13" s="38" t="s">
        <v>927</v>
      </c>
      <c r="K13" s="39"/>
      <c r="L13" s="38" t="s">
        <v>927</v>
      </c>
      <c r="M13" s="38" t="s">
        <v>927</v>
      </c>
      <c r="N13" s="38" t="s">
        <v>983</v>
      </c>
      <c r="O13" s="38" t="s">
        <v>984</v>
      </c>
      <c r="P13" s="32"/>
      <c r="Q13" s="1"/>
      <c r="S13" t="s">
        <v>1056</v>
      </c>
      <c r="T13" t="s">
        <v>138</v>
      </c>
      <c r="U13" t="s">
        <v>914</v>
      </c>
      <c r="V13" t="s">
        <v>1052</v>
      </c>
      <c r="W13" t="s">
        <v>843</v>
      </c>
      <c r="X13">
        <v>23</v>
      </c>
      <c r="Y13">
        <v>1</v>
      </c>
      <c r="Z13">
        <v>2630</v>
      </c>
    </row>
    <row r="14" spans="1:26" ht="35.15" customHeight="1" x14ac:dyDescent="0.35">
      <c r="A14" s="172"/>
      <c r="B14" s="38" t="s">
        <v>927</v>
      </c>
      <c r="C14" s="38" t="s">
        <v>985</v>
      </c>
      <c r="D14" s="38" t="s">
        <v>986</v>
      </c>
      <c r="E14" s="38" t="s">
        <v>987</v>
      </c>
      <c r="F14" s="39"/>
      <c r="G14" s="38" t="s">
        <v>988</v>
      </c>
      <c r="H14" s="38" t="s">
        <v>959</v>
      </c>
      <c r="I14" s="38" t="s">
        <v>927</v>
      </c>
      <c r="J14" s="38" t="s">
        <v>927</v>
      </c>
      <c r="K14" s="39"/>
      <c r="L14" s="38" t="s">
        <v>927</v>
      </c>
      <c r="M14" s="38" t="s">
        <v>927</v>
      </c>
      <c r="N14" s="38" t="s">
        <v>989</v>
      </c>
      <c r="O14" s="38" t="s">
        <v>990</v>
      </c>
      <c r="P14" s="32"/>
      <c r="Q14" s="1"/>
      <c r="S14" t="s">
        <v>1056</v>
      </c>
      <c r="T14" t="s">
        <v>137</v>
      </c>
      <c r="U14" t="s">
        <v>833</v>
      </c>
      <c r="V14" t="s">
        <v>1058</v>
      </c>
      <c r="W14" t="s">
        <v>844</v>
      </c>
      <c r="X14">
        <v>5</v>
      </c>
      <c r="Y14">
        <v>1</v>
      </c>
      <c r="Z14">
        <v>2630</v>
      </c>
    </row>
    <row r="15" spans="1:26" ht="35.15" customHeight="1" x14ac:dyDescent="0.35">
      <c r="A15" s="172"/>
      <c r="B15" s="38" t="s">
        <v>927</v>
      </c>
      <c r="C15" s="38" t="s">
        <v>991</v>
      </c>
      <c r="D15" s="38" t="s">
        <v>992</v>
      </c>
      <c r="E15" s="38" t="s">
        <v>993</v>
      </c>
      <c r="F15" s="39"/>
      <c r="G15" s="38" t="s">
        <v>994</v>
      </c>
      <c r="H15" s="38" t="s">
        <v>995</v>
      </c>
      <c r="I15" s="38" t="s">
        <v>927</v>
      </c>
      <c r="J15" s="38" t="s">
        <v>927</v>
      </c>
      <c r="K15" s="39"/>
      <c r="L15" s="38" t="s">
        <v>927</v>
      </c>
      <c r="M15" s="38" t="s">
        <v>927</v>
      </c>
      <c r="N15" s="38" t="s">
        <v>987</v>
      </c>
      <c r="O15" s="38" t="s">
        <v>996</v>
      </c>
      <c r="P15" s="32"/>
      <c r="Q15" s="1"/>
      <c r="S15" t="s">
        <v>1056</v>
      </c>
      <c r="T15" t="s">
        <v>357</v>
      </c>
      <c r="U15" t="s">
        <v>413</v>
      </c>
      <c r="V15" t="s">
        <v>413</v>
      </c>
      <c r="W15" t="s">
        <v>413</v>
      </c>
      <c r="X15" t="s">
        <v>513</v>
      </c>
      <c r="Y15">
        <v>1</v>
      </c>
      <c r="Z15">
        <v>2630</v>
      </c>
    </row>
    <row r="16" spans="1:26" ht="35.15" customHeight="1" x14ac:dyDescent="0.35">
      <c r="A16" s="172"/>
      <c r="B16" s="38" t="s">
        <v>927</v>
      </c>
      <c r="C16" s="38" t="s">
        <v>927</v>
      </c>
      <c r="D16" s="38" t="s">
        <v>997</v>
      </c>
      <c r="E16" s="38" t="s">
        <v>993</v>
      </c>
      <c r="F16" s="39"/>
      <c r="G16" s="38" t="s">
        <v>998</v>
      </c>
      <c r="H16" s="38" t="s">
        <v>927</v>
      </c>
      <c r="I16" s="38" t="s">
        <v>927</v>
      </c>
      <c r="J16" s="38" t="s">
        <v>927</v>
      </c>
      <c r="K16" s="39"/>
      <c r="L16" s="38" t="s">
        <v>927</v>
      </c>
      <c r="M16" s="38" t="s">
        <v>927</v>
      </c>
      <c r="N16" s="38" t="s">
        <v>989</v>
      </c>
      <c r="O16" s="38" t="s">
        <v>999</v>
      </c>
      <c r="P16" s="32"/>
      <c r="Q16" s="1"/>
      <c r="S16" t="s">
        <v>1059</v>
      </c>
      <c r="T16" t="s">
        <v>142</v>
      </c>
      <c r="U16" t="s">
        <v>915</v>
      </c>
      <c r="V16" t="s">
        <v>1060</v>
      </c>
      <c r="W16" t="s">
        <v>845</v>
      </c>
      <c r="X16">
        <v>21</v>
      </c>
      <c r="Y16">
        <v>1</v>
      </c>
      <c r="Z16">
        <v>2650</v>
      </c>
    </row>
    <row r="17" spans="1:26" ht="35.15" customHeight="1" x14ac:dyDescent="0.35">
      <c r="A17" s="172"/>
      <c r="B17" s="38" t="s">
        <v>927</v>
      </c>
      <c r="C17" s="38" t="s">
        <v>1000</v>
      </c>
      <c r="D17" s="38" t="s">
        <v>1001</v>
      </c>
      <c r="E17" s="38" t="s">
        <v>1002</v>
      </c>
      <c r="F17" s="39"/>
      <c r="G17" s="38" t="s">
        <v>1003</v>
      </c>
      <c r="H17" s="38" t="s">
        <v>1004</v>
      </c>
      <c r="I17" s="38" t="s">
        <v>1005</v>
      </c>
      <c r="J17" s="38" t="s">
        <v>1006</v>
      </c>
      <c r="K17" s="39"/>
      <c r="L17" s="38" t="s">
        <v>927</v>
      </c>
      <c r="M17" s="38" t="s">
        <v>927</v>
      </c>
      <c r="N17" s="38" t="s">
        <v>928</v>
      </c>
      <c r="O17" s="38" t="s">
        <v>1007</v>
      </c>
      <c r="P17" s="32"/>
      <c r="Q17" s="1"/>
      <c r="S17" t="s">
        <v>1059</v>
      </c>
      <c r="T17" t="s">
        <v>141</v>
      </c>
      <c r="U17" t="s">
        <v>834</v>
      </c>
      <c r="V17" t="s">
        <v>1061</v>
      </c>
      <c r="W17" t="s">
        <v>846</v>
      </c>
      <c r="X17">
        <v>28</v>
      </c>
      <c r="Y17">
        <v>1</v>
      </c>
      <c r="Z17">
        <v>2650</v>
      </c>
    </row>
    <row r="18" spans="1:26" ht="35.15" customHeight="1" x14ac:dyDescent="0.35">
      <c r="A18" s="172"/>
      <c r="B18" s="38" t="s">
        <v>927</v>
      </c>
      <c r="C18" s="38" t="s">
        <v>927</v>
      </c>
      <c r="D18" s="38" t="s">
        <v>1008</v>
      </c>
      <c r="E18" s="38" t="s">
        <v>1009</v>
      </c>
      <c r="F18" s="39"/>
      <c r="G18" s="38" t="s">
        <v>1010</v>
      </c>
      <c r="H18" s="38" t="s">
        <v>1011</v>
      </c>
      <c r="I18" s="38" t="s">
        <v>1003</v>
      </c>
      <c r="J18" s="38" t="s">
        <v>1003</v>
      </c>
      <c r="K18" s="39"/>
      <c r="L18" s="38" t="s">
        <v>927</v>
      </c>
      <c r="M18" s="38" t="s">
        <v>927</v>
      </c>
      <c r="N18" s="38" t="s">
        <v>1012</v>
      </c>
      <c r="O18" s="38" t="s">
        <v>1013</v>
      </c>
      <c r="P18" s="32"/>
      <c r="Q18" s="1"/>
      <c r="S18" t="s">
        <v>1059</v>
      </c>
      <c r="T18" t="s">
        <v>140</v>
      </c>
      <c r="U18" t="s">
        <v>413</v>
      </c>
      <c r="V18" t="s">
        <v>413</v>
      </c>
      <c r="W18" t="s">
        <v>413</v>
      </c>
      <c r="X18" t="s">
        <v>513</v>
      </c>
      <c r="Y18">
        <v>1</v>
      </c>
      <c r="Z18">
        <v>2650</v>
      </c>
    </row>
    <row r="19" spans="1:26" ht="35.15" customHeight="1" x14ac:dyDescent="0.35">
      <c r="A19" s="34"/>
      <c r="B19" s="40"/>
      <c r="C19" s="39"/>
      <c r="D19" s="39"/>
      <c r="E19" s="39"/>
      <c r="F19" s="39"/>
      <c r="G19" s="39"/>
      <c r="H19" s="39"/>
      <c r="I19" s="39"/>
      <c r="J19" s="39"/>
      <c r="K19" s="39"/>
      <c r="L19" s="39"/>
      <c r="M19" s="39"/>
      <c r="N19" s="39"/>
      <c r="O19" s="39"/>
      <c r="P19" s="32"/>
      <c r="Q19" s="1"/>
      <c r="S19" t="s">
        <v>1059</v>
      </c>
      <c r="T19" t="s">
        <v>354</v>
      </c>
      <c r="U19" t="s">
        <v>413</v>
      </c>
      <c r="V19" t="s">
        <v>413</v>
      </c>
      <c r="W19" t="s">
        <v>413</v>
      </c>
      <c r="X19" t="s">
        <v>513</v>
      </c>
      <c r="Y19">
        <v>1</v>
      </c>
      <c r="Z19">
        <v>2650</v>
      </c>
    </row>
    <row r="20" spans="1:26" ht="35.15" customHeight="1" x14ac:dyDescent="0.35">
      <c r="A20" s="172">
        <v>3</v>
      </c>
      <c r="B20" s="38" t="s">
        <v>927</v>
      </c>
      <c r="C20" s="38" t="s">
        <v>927</v>
      </c>
      <c r="D20" s="38" t="s">
        <v>1014</v>
      </c>
      <c r="E20" s="38" t="s">
        <v>1015</v>
      </c>
      <c r="F20" s="39"/>
      <c r="G20" s="38" t="s">
        <v>970</v>
      </c>
      <c r="H20" s="38" t="s">
        <v>1016</v>
      </c>
      <c r="I20" s="38" t="s">
        <v>927</v>
      </c>
      <c r="J20" s="38" t="s">
        <v>927</v>
      </c>
      <c r="K20" s="39"/>
      <c r="L20" s="38" t="s">
        <v>1017</v>
      </c>
      <c r="M20" s="38" t="s">
        <v>1017</v>
      </c>
      <c r="N20" s="38" t="s">
        <v>1017</v>
      </c>
      <c r="O20" s="38" t="s">
        <v>1017</v>
      </c>
      <c r="P20" s="32"/>
      <c r="Q20" s="1"/>
      <c r="S20" t="s">
        <v>1062</v>
      </c>
      <c r="T20" t="s">
        <v>145</v>
      </c>
      <c r="U20" t="s">
        <v>828</v>
      </c>
      <c r="V20" t="s">
        <v>1063</v>
      </c>
      <c r="W20" t="s">
        <v>444</v>
      </c>
      <c r="X20">
        <v>27</v>
      </c>
      <c r="Y20">
        <v>1</v>
      </c>
      <c r="Z20">
        <v>2710</v>
      </c>
    </row>
    <row r="21" spans="1:26" ht="35.15" customHeight="1" x14ac:dyDescent="0.35">
      <c r="A21" s="172"/>
      <c r="B21" s="38" t="s">
        <v>927</v>
      </c>
      <c r="C21" s="38" t="s">
        <v>927</v>
      </c>
      <c r="D21" s="38" t="s">
        <v>975</v>
      </c>
      <c r="E21" s="38" t="s">
        <v>1018</v>
      </c>
      <c r="F21" s="39"/>
      <c r="G21" s="38" t="s">
        <v>1019</v>
      </c>
      <c r="H21" s="38" t="s">
        <v>1020</v>
      </c>
      <c r="I21" s="38" t="s">
        <v>1021</v>
      </c>
      <c r="J21" s="38" t="s">
        <v>927</v>
      </c>
      <c r="K21" s="39"/>
      <c r="L21" s="38" t="s">
        <v>927</v>
      </c>
      <c r="M21" s="38" t="s">
        <v>927</v>
      </c>
      <c r="N21" s="38" t="s">
        <v>1022</v>
      </c>
      <c r="O21" s="38" t="s">
        <v>1023</v>
      </c>
      <c r="P21" s="32"/>
      <c r="Q21" s="1"/>
      <c r="S21" t="s">
        <v>1062</v>
      </c>
      <c r="T21" t="s">
        <v>144</v>
      </c>
      <c r="U21" t="s">
        <v>819</v>
      </c>
      <c r="V21" t="s">
        <v>1064</v>
      </c>
      <c r="W21" t="s">
        <v>847</v>
      </c>
      <c r="X21">
        <v>21</v>
      </c>
      <c r="Y21">
        <v>1</v>
      </c>
      <c r="Z21">
        <v>2710</v>
      </c>
    </row>
    <row r="22" spans="1:26" ht="35.15" customHeight="1" x14ac:dyDescent="0.35">
      <c r="A22" s="172"/>
      <c r="B22" s="38" t="s">
        <v>927</v>
      </c>
      <c r="C22" s="38" t="s">
        <v>1024</v>
      </c>
      <c r="D22" s="38" t="s">
        <v>946</v>
      </c>
      <c r="E22" s="38" t="s">
        <v>952</v>
      </c>
      <c r="F22" s="39"/>
      <c r="G22" s="38" t="s">
        <v>1025</v>
      </c>
      <c r="H22" s="38" t="s">
        <v>1026</v>
      </c>
      <c r="I22" s="38" t="s">
        <v>1027</v>
      </c>
      <c r="J22" s="38" t="s">
        <v>1028</v>
      </c>
      <c r="K22" s="39"/>
      <c r="L22" s="38" t="s">
        <v>927</v>
      </c>
      <c r="M22" s="38" t="s">
        <v>927</v>
      </c>
      <c r="N22" s="38" t="s">
        <v>1023</v>
      </c>
      <c r="O22" s="38" t="s">
        <v>1029</v>
      </c>
      <c r="P22" s="32"/>
      <c r="Q22" s="1"/>
      <c r="S22" t="s">
        <v>1062</v>
      </c>
      <c r="T22" t="s">
        <v>143</v>
      </c>
      <c r="U22" t="s">
        <v>413</v>
      </c>
      <c r="V22" t="s">
        <v>413</v>
      </c>
      <c r="W22" t="s">
        <v>413</v>
      </c>
      <c r="X22" t="s">
        <v>513</v>
      </c>
      <c r="Y22">
        <v>1</v>
      </c>
      <c r="Z22">
        <v>2710</v>
      </c>
    </row>
    <row r="23" spans="1:26" ht="35.15" customHeight="1" x14ac:dyDescent="0.35">
      <c r="A23" s="172"/>
      <c r="B23" s="38" t="s">
        <v>927</v>
      </c>
      <c r="C23" s="38" t="s">
        <v>927</v>
      </c>
      <c r="D23" s="38" t="s">
        <v>939</v>
      </c>
      <c r="E23" s="38" t="s">
        <v>1030</v>
      </c>
      <c r="F23" s="39"/>
      <c r="G23" s="38" t="s">
        <v>1031</v>
      </c>
      <c r="H23" s="38" t="s">
        <v>1032</v>
      </c>
      <c r="I23" s="38" t="s">
        <v>1033</v>
      </c>
      <c r="J23" s="38" t="s">
        <v>1034</v>
      </c>
      <c r="K23" s="39"/>
      <c r="L23" s="38" t="s">
        <v>927</v>
      </c>
      <c r="M23" s="38" t="s">
        <v>927</v>
      </c>
      <c r="N23" s="38" t="s">
        <v>1005</v>
      </c>
      <c r="O23" s="38" t="s">
        <v>1035</v>
      </c>
      <c r="P23" s="32"/>
      <c r="Q23" s="1"/>
      <c r="S23" t="s">
        <v>1062</v>
      </c>
      <c r="T23" t="s">
        <v>351</v>
      </c>
      <c r="U23" t="s">
        <v>413</v>
      </c>
      <c r="V23" t="s">
        <v>413</v>
      </c>
      <c r="W23" t="s">
        <v>413</v>
      </c>
      <c r="X23" t="s">
        <v>513</v>
      </c>
      <c r="Y23">
        <v>1</v>
      </c>
      <c r="Z23">
        <v>2710</v>
      </c>
    </row>
    <row r="24" spans="1:26" ht="35.15" customHeight="1" x14ac:dyDescent="0.35">
      <c r="A24" s="172"/>
      <c r="B24" s="38" t="s">
        <v>927</v>
      </c>
      <c r="C24" s="38" t="s">
        <v>927</v>
      </c>
      <c r="D24" s="38" t="s">
        <v>1036</v>
      </c>
      <c r="E24" s="38" t="s">
        <v>969</v>
      </c>
      <c r="F24" s="39"/>
      <c r="G24" s="38" t="s">
        <v>1037</v>
      </c>
      <c r="H24" s="38" t="s">
        <v>1038</v>
      </c>
      <c r="I24" s="38" t="s">
        <v>1039</v>
      </c>
      <c r="J24" s="38" t="s">
        <v>927</v>
      </c>
      <c r="K24" s="39"/>
      <c r="L24" s="38" t="s">
        <v>927</v>
      </c>
      <c r="M24" s="38" t="s">
        <v>927</v>
      </c>
      <c r="N24" s="38" t="s">
        <v>927</v>
      </c>
      <c r="O24" s="38" t="s">
        <v>1040</v>
      </c>
      <c r="P24" s="32"/>
      <c r="Q24" s="1"/>
      <c r="S24" t="s">
        <v>1065</v>
      </c>
      <c r="T24" t="s">
        <v>148</v>
      </c>
      <c r="U24" t="s">
        <v>833</v>
      </c>
      <c r="V24" t="s">
        <v>1058</v>
      </c>
      <c r="W24" t="s">
        <v>538</v>
      </c>
      <c r="X24">
        <v>25</v>
      </c>
      <c r="Y24">
        <v>1</v>
      </c>
      <c r="Z24">
        <v>2661</v>
      </c>
    </row>
    <row r="25" spans="1:26" ht="35.15" customHeight="1" x14ac:dyDescent="0.35">
      <c r="A25" s="172"/>
      <c r="B25" s="38" t="s">
        <v>927</v>
      </c>
      <c r="C25" s="38" t="s">
        <v>937</v>
      </c>
      <c r="D25" s="38" t="s">
        <v>1041</v>
      </c>
      <c r="E25" s="38" t="s">
        <v>1003</v>
      </c>
      <c r="F25" s="39"/>
      <c r="G25" s="38" t="s">
        <v>1042</v>
      </c>
      <c r="H25" s="38" t="s">
        <v>976</v>
      </c>
      <c r="I25" s="38" t="s">
        <v>927</v>
      </c>
      <c r="J25" s="38" t="s">
        <v>927</v>
      </c>
      <c r="K25" s="39"/>
      <c r="L25" s="38" t="s">
        <v>927</v>
      </c>
      <c r="M25" s="38" t="s">
        <v>927</v>
      </c>
      <c r="N25" s="38" t="s">
        <v>1043</v>
      </c>
      <c r="O25" s="38" t="s">
        <v>929</v>
      </c>
      <c r="P25" s="32"/>
      <c r="Q25" s="1"/>
      <c r="S25" t="s">
        <v>1065</v>
      </c>
      <c r="T25" t="s">
        <v>147</v>
      </c>
      <c r="U25" t="s">
        <v>836</v>
      </c>
      <c r="V25" t="s">
        <v>1066</v>
      </c>
      <c r="W25" t="s">
        <v>848</v>
      </c>
      <c r="X25">
        <v>24</v>
      </c>
      <c r="Y25">
        <v>1</v>
      </c>
      <c r="Z25">
        <v>2661</v>
      </c>
    </row>
    <row r="26" spans="1:26" ht="35.15" customHeight="1" x14ac:dyDescent="0.35">
      <c r="A26" s="172"/>
      <c r="B26" s="38" t="s">
        <v>927</v>
      </c>
      <c r="C26" s="38" t="s">
        <v>927</v>
      </c>
      <c r="D26" s="38" t="s">
        <v>1044</v>
      </c>
      <c r="E26" s="38" t="s">
        <v>1045</v>
      </c>
      <c r="F26" s="39"/>
      <c r="G26" s="38" t="s">
        <v>1046</v>
      </c>
      <c r="H26" s="38" t="s">
        <v>1047</v>
      </c>
      <c r="I26" s="38" t="s">
        <v>927</v>
      </c>
      <c r="J26" s="38" t="s">
        <v>927</v>
      </c>
      <c r="K26" s="39"/>
      <c r="L26" s="38" t="s">
        <v>927</v>
      </c>
      <c r="M26" s="38" t="s">
        <v>927</v>
      </c>
      <c r="N26" s="38" t="s">
        <v>1048</v>
      </c>
      <c r="O26" s="38" t="s">
        <v>945</v>
      </c>
      <c r="P26" s="32"/>
      <c r="Q26" s="1"/>
      <c r="S26" t="s">
        <v>1065</v>
      </c>
      <c r="T26" t="s">
        <v>146</v>
      </c>
      <c r="U26" t="s">
        <v>413</v>
      </c>
      <c r="V26" t="s">
        <v>413</v>
      </c>
      <c r="W26" t="s">
        <v>413</v>
      </c>
      <c r="X26" t="s">
        <v>513</v>
      </c>
      <c r="Y26">
        <v>1</v>
      </c>
      <c r="Z26">
        <v>2661</v>
      </c>
    </row>
    <row r="27" spans="1:26" ht="35.15" customHeight="1" x14ac:dyDescent="0.35">
      <c r="A27" s="30"/>
      <c r="B27" s="30"/>
      <c r="C27" s="30"/>
      <c r="D27" s="30"/>
      <c r="E27" s="30"/>
      <c r="F27" s="30"/>
      <c r="G27" s="30"/>
      <c r="H27" s="30"/>
      <c r="I27" s="30"/>
      <c r="J27" s="30"/>
      <c r="K27" s="30"/>
      <c r="L27" s="30"/>
      <c r="M27" s="30"/>
      <c r="N27" s="30"/>
      <c r="O27" s="30"/>
      <c r="P27" s="35" t="s">
        <v>408</v>
      </c>
      <c r="S27" t="s">
        <v>1065</v>
      </c>
      <c r="T27" t="s">
        <v>348</v>
      </c>
      <c r="U27" t="s">
        <v>413</v>
      </c>
      <c r="V27" t="s">
        <v>413</v>
      </c>
      <c r="W27" t="s">
        <v>413</v>
      </c>
      <c r="X27" t="s">
        <v>513</v>
      </c>
      <c r="Y27">
        <v>1</v>
      </c>
      <c r="Z27">
        <v>2661</v>
      </c>
    </row>
    <row r="28" spans="1:26" ht="35.15" customHeight="1" x14ac:dyDescent="0.35">
      <c r="A28" s="1"/>
      <c r="B28" s="1"/>
      <c r="C28" s="1"/>
      <c r="D28" s="1"/>
      <c r="E28" s="1"/>
      <c r="F28" s="1" t="s">
        <v>407</v>
      </c>
      <c r="G28" s="1"/>
      <c r="H28" s="1"/>
      <c r="I28" s="1"/>
      <c r="J28" s="1"/>
      <c r="K28" s="1"/>
      <c r="L28" s="1"/>
      <c r="S28" t="s">
        <v>1067</v>
      </c>
      <c r="T28" t="s">
        <v>151</v>
      </c>
      <c r="U28" t="s">
        <v>836</v>
      </c>
      <c r="V28" t="s">
        <v>1066</v>
      </c>
      <c r="W28" t="s">
        <v>435</v>
      </c>
      <c r="X28">
        <v>49</v>
      </c>
      <c r="Y28">
        <v>1</v>
      </c>
      <c r="Z28">
        <v>2666</v>
      </c>
    </row>
    <row r="29" spans="1:26" x14ac:dyDescent="0.35">
      <c r="S29" t="s">
        <v>1067</v>
      </c>
      <c r="T29" t="s">
        <v>150</v>
      </c>
      <c r="U29" t="s">
        <v>413</v>
      </c>
      <c r="V29" t="s">
        <v>413</v>
      </c>
      <c r="W29" t="s">
        <v>413</v>
      </c>
      <c r="X29" t="s">
        <v>513</v>
      </c>
      <c r="Y29">
        <v>1</v>
      </c>
      <c r="Z29">
        <v>2666</v>
      </c>
    </row>
    <row r="30" spans="1:26" x14ac:dyDescent="0.35">
      <c r="S30" t="s">
        <v>1067</v>
      </c>
      <c r="T30" t="s">
        <v>149</v>
      </c>
      <c r="U30" t="s">
        <v>413</v>
      </c>
      <c r="V30" t="s">
        <v>413</v>
      </c>
      <c r="W30" t="s">
        <v>413</v>
      </c>
      <c r="X30" t="s">
        <v>513</v>
      </c>
      <c r="Y30">
        <v>1</v>
      </c>
      <c r="Z30">
        <v>2666</v>
      </c>
    </row>
    <row r="31" spans="1:26" x14ac:dyDescent="0.35">
      <c r="S31" t="s">
        <v>1067</v>
      </c>
      <c r="T31" t="s">
        <v>345</v>
      </c>
      <c r="U31" t="s">
        <v>413</v>
      </c>
      <c r="V31" t="s">
        <v>413</v>
      </c>
      <c r="W31" t="s">
        <v>413</v>
      </c>
      <c r="X31" t="s">
        <v>513</v>
      </c>
      <c r="Y31">
        <v>1</v>
      </c>
      <c r="Z31">
        <v>2666</v>
      </c>
    </row>
    <row r="32" spans="1:26" x14ac:dyDescent="0.35">
      <c r="S32" t="s">
        <v>1068</v>
      </c>
      <c r="T32" t="s">
        <v>154</v>
      </c>
      <c r="U32" t="s">
        <v>833</v>
      </c>
      <c r="V32" t="s">
        <v>1069</v>
      </c>
      <c r="W32" t="s">
        <v>849</v>
      </c>
      <c r="X32">
        <v>8</v>
      </c>
      <c r="Y32">
        <v>1</v>
      </c>
      <c r="Z32">
        <v>2632</v>
      </c>
    </row>
    <row r="33" spans="19:26" x14ac:dyDescent="0.35">
      <c r="S33" t="s">
        <v>1068</v>
      </c>
      <c r="T33" t="s">
        <v>153</v>
      </c>
      <c r="U33" t="s">
        <v>829</v>
      </c>
      <c r="V33" t="s">
        <v>1070</v>
      </c>
      <c r="W33" t="s">
        <v>532</v>
      </c>
      <c r="X33">
        <v>41</v>
      </c>
      <c r="Y33">
        <v>1</v>
      </c>
      <c r="Z33">
        <v>2632</v>
      </c>
    </row>
    <row r="34" spans="19:26" x14ac:dyDescent="0.35">
      <c r="S34" t="s">
        <v>1068</v>
      </c>
      <c r="T34" t="s">
        <v>152</v>
      </c>
      <c r="U34" t="s">
        <v>413</v>
      </c>
      <c r="V34" t="s">
        <v>413</v>
      </c>
      <c r="W34" t="s">
        <v>413</v>
      </c>
      <c r="X34" t="s">
        <v>513</v>
      </c>
      <c r="Y34">
        <v>1</v>
      </c>
      <c r="Z34">
        <v>2632</v>
      </c>
    </row>
    <row r="35" spans="19:26" x14ac:dyDescent="0.35">
      <c r="S35" t="s">
        <v>1068</v>
      </c>
      <c r="T35" t="s">
        <v>384</v>
      </c>
      <c r="U35" t="s">
        <v>413</v>
      </c>
      <c r="V35" t="s">
        <v>413</v>
      </c>
      <c r="W35" t="s">
        <v>413</v>
      </c>
      <c r="X35" t="s">
        <v>513</v>
      </c>
      <c r="Y35">
        <v>1</v>
      </c>
      <c r="Z35">
        <v>2632</v>
      </c>
    </row>
    <row r="36" spans="19:26" x14ac:dyDescent="0.35">
      <c r="S36" t="s">
        <v>1071</v>
      </c>
      <c r="T36" t="s">
        <v>157</v>
      </c>
      <c r="U36" t="s">
        <v>836</v>
      </c>
      <c r="V36" t="s">
        <v>1066</v>
      </c>
      <c r="W36" t="s">
        <v>436</v>
      </c>
      <c r="X36">
        <v>25</v>
      </c>
      <c r="Y36">
        <v>1</v>
      </c>
      <c r="Z36">
        <v>2630</v>
      </c>
    </row>
    <row r="37" spans="19:26" x14ac:dyDescent="0.35">
      <c r="S37" t="s">
        <v>1071</v>
      </c>
      <c r="T37" t="s">
        <v>156</v>
      </c>
      <c r="U37" t="s">
        <v>836</v>
      </c>
      <c r="V37" t="s">
        <v>1066</v>
      </c>
      <c r="W37" t="s">
        <v>435</v>
      </c>
      <c r="X37">
        <v>24</v>
      </c>
      <c r="Y37">
        <v>1</v>
      </c>
      <c r="Z37">
        <v>2630</v>
      </c>
    </row>
    <row r="38" spans="19:26" x14ac:dyDescent="0.35">
      <c r="S38" t="s">
        <v>1071</v>
      </c>
      <c r="T38" t="s">
        <v>155</v>
      </c>
      <c r="U38" t="s">
        <v>413</v>
      </c>
      <c r="V38" t="s">
        <v>413</v>
      </c>
      <c r="W38" t="s">
        <v>413</v>
      </c>
      <c r="X38" t="s">
        <v>513</v>
      </c>
      <c r="Y38">
        <v>1</v>
      </c>
      <c r="Z38">
        <v>2630</v>
      </c>
    </row>
    <row r="39" spans="19:26" x14ac:dyDescent="0.35">
      <c r="S39" t="s">
        <v>1071</v>
      </c>
      <c r="T39" t="s">
        <v>381</v>
      </c>
      <c r="U39" t="s">
        <v>413</v>
      </c>
      <c r="V39" t="s">
        <v>413</v>
      </c>
      <c r="W39" t="s">
        <v>413</v>
      </c>
      <c r="X39" t="s">
        <v>513</v>
      </c>
      <c r="Y39">
        <v>1</v>
      </c>
      <c r="Z39">
        <v>2630</v>
      </c>
    </row>
    <row r="40" spans="19:26" x14ac:dyDescent="0.35">
      <c r="S40" t="s">
        <v>1072</v>
      </c>
      <c r="T40" t="s">
        <v>160</v>
      </c>
      <c r="U40" t="s">
        <v>830</v>
      </c>
      <c r="V40" t="s">
        <v>1073</v>
      </c>
      <c r="W40" t="s">
        <v>429</v>
      </c>
      <c r="X40">
        <v>36</v>
      </c>
      <c r="Y40">
        <v>1</v>
      </c>
      <c r="Z40">
        <v>2640</v>
      </c>
    </row>
    <row r="41" spans="19:26" x14ac:dyDescent="0.35">
      <c r="S41" t="s">
        <v>1072</v>
      </c>
      <c r="T41" t="s">
        <v>159</v>
      </c>
      <c r="U41" t="s">
        <v>821</v>
      </c>
      <c r="V41" t="s">
        <v>1074</v>
      </c>
      <c r="W41" t="s">
        <v>531</v>
      </c>
      <c r="X41">
        <v>13</v>
      </c>
      <c r="Y41">
        <v>1</v>
      </c>
      <c r="Z41">
        <v>2640</v>
      </c>
    </row>
    <row r="42" spans="19:26" x14ac:dyDescent="0.35">
      <c r="S42" t="s">
        <v>1072</v>
      </c>
      <c r="T42" t="s">
        <v>158</v>
      </c>
      <c r="U42" t="s">
        <v>413</v>
      </c>
      <c r="V42" t="s">
        <v>413</v>
      </c>
      <c r="W42" t="s">
        <v>413</v>
      </c>
      <c r="X42" t="s">
        <v>513</v>
      </c>
      <c r="Y42">
        <v>1</v>
      </c>
      <c r="Z42">
        <v>2640</v>
      </c>
    </row>
    <row r="43" spans="19:26" x14ac:dyDescent="0.35">
      <c r="S43" t="s">
        <v>1072</v>
      </c>
      <c r="T43" t="s">
        <v>378</v>
      </c>
      <c r="U43" t="s">
        <v>413</v>
      </c>
      <c r="V43" t="s">
        <v>413</v>
      </c>
      <c r="W43" t="s">
        <v>413</v>
      </c>
      <c r="X43" t="s">
        <v>513</v>
      </c>
      <c r="Y43">
        <v>1</v>
      </c>
      <c r="Z43">
        <v>2640</v>
      </c>
    </row>
    <row r="44" spans="19:26" x14ac:dyDescent="0.35">
      <c r="S44" t="s">
        <v>1075</v>
      </c>
      <c r="T44" t="s">
        <v>163</v>
      </c>
      <c r="U44" t="s">
        <v>820</v>
      </c>
      <c r="V44" t="s">
        <v>1057</v>
      </c>
      <c r="W44" t="s">
        <v>850</v>
      </c>
      <c r="X44">
        <v>35</v>
      </c>
      <c r="Y44">
        <v>1</v>
      </c>
      <c r="Z44">
        <v>2635</v>
      </c>
    </row>
    <row r="45" spans="19:26" x14ac:dyDescent="0.35">
      <c r="S45" t="s">
        <v>1075</v>
      </c>
      <c r="T45" t="s">
        <v>162</v>
      </c>
      <c r="U45" t="s">
        <v>819</v>
      </c>
      <c r="V45" t="s">
        <v>1076</v>
      </c>
      <c r="W45" t="s">
        <v>851</v>
      </c>
      <c r="X45">
        <v>12</v>
      </c>
      <c r="Y45">
        <v>1</v>
      </c>
      <c r="Z45">
        <v>2635</v>
      </c>
    </row>
    <row r="46" spans="19:26" x14ac:dyDescent="0.35">
      <c r="S46" t="s">
        <v>1075</v>
      </c>
      <c r="T46" t="s">
        <v>161</v>
      </c>
      <c r="U46" t="s">
        <v>413</v>
      </c>
      <c r="V46" t="s">
        <v>413</v>
      </c>
      <c r="W46" t="s">
        <v>413</v>
      </c>
      <c r="X46" t="s">
        <v>513</v>
      </c>
      <c r="Y46">
        <v>1</v>
      </c>
      <c r="Z46">
        <v>2635</v>
      </c>
    </row>
    <row r="47" spans="19:26" x14ac:dyDescent="0.35">
      <c r="S47" t="s">
        <v>1075</v>
      </c>
      <c r="T47" t="s">
        <v>375</v>
      </c>
      <c r="U47" t="s">
        <v>413</v>
      </c>
      <c r="V47" t="s">
        <v>413</v>
      </c>
      <c r="W47" t="s">
        <v>413</v>
      </c>
      <c r="X47" t="s">
        <v>513</v>
      </c>
      <c r="Y47">
        <v>1</v>
      </c>
      <c r="Z47">
        <v>2635</v>
      </c>
    </row>
    <row r="48" spans="19:26" x14ac:dyDescent="0.35">
      <c r="S48" t="s">
        <v>1077</v>
      </c>
      <c r="T48" t="s">
        <v>166</v>
      </c>
      <c r="U48" t="s">
        <v>834</v>
      </c>
      <c r="V48" t="s">
        <v>1061</v>
      </c>
      <c r="W48" t="s">
        <v>852</v>
      </c>
      <c r="X48">
        <v>34</v>
      </c>
      <c r="Y48">
        <v>1</v>
      </c>
      <c r="Z48">
        <v>2665</v>
      </c>
    </row>
    <row r="49" spans="19:26" x14ac:dyDescent="0.35">
      <c r="S49" t="s">
        <v>1077</v>
      </c>
      <c r="T49" t="s">
        <v>165</v>
      </c>
      <c r="U49" t="s">
        <v>821</v>
      </c>
      <c r="V49" t="s">
        <v>1074</v>
      </c>
      <c r="W49" t="s">
        <v>531</v>
      </c>
      <c r="X49">
        <v>14</v>
      </c>
      <c r="Y49">
        <v>1</v>
      </c>
      <c r="Z49">
        <v>2665</v>
      </c>
    </row>
    <row r="50" spans="19:26" x14ac:dyDescent="0.35">
      <c r="S50" t="s">
        <v>1077</v>
      </c>
      <c r="T50" t="s">
        <v>164</v>
      </c>
      <c r="U50" t="s">
        <v>413</v>
      </c>
      <c r="V50" t="s">
        <v>413</v>
      </c>
      <c r="W50" t="s">
        <v>413</v>
      </c>
      <c r="X50" t="s">
        <v>513</v>
      </c>
      <c r="Y50">
        <v>1</v>
      </c>
      <c r="Z50">
        <v>2665</v>
      </c>
    </row>
    <row r="51" spans="19:26" x14ac:dyDescent="0.35">
      <c r="S51" t="s">
        <v>1077</v>
      </c>
      <c r="T51" t="s">
        <v>372</v>
      </c>
      <c r="U51" t="s">
        <v>413</v>
      </c>
      <c r="V51" t="s">
        <v>413</v>
      </c>
      <c r="W51" t="s">
        <v>413</v>
      </c>
      <c r="X51" t="s">
        <v>513</v>
      </c>
      <c r="Y51">
        <v>1</v>
      </c>
      <c r="Z51">
        <v>2665</v>
      </c>
    </row>
    <row r="52" spans="19:26" x14ac:dyDescent="0.35">
      <c r="S52" t="s">
        <v>1078</v>
      </c>
      <c r="T52" t="s">
        <v>169</v>
      </c>
      <c r="U52" t="s">
        <v>914</v>
      </c>
      <c r="V52" t="s">
        <v>1052</v>
      </c>
      <c r="W52" t="s">
        <v>853</v>
      </c>
      <c r="X52">
        <v>26</v>
      </c>
      <c r="Y52">
        <v>1</v>
      </c>
      <c r="Z52">
        <v>2658</v>
      </c>
    </row>
    <row r="53" spans="19:26" x14ac:dyDescent="0.35">
      <c r="S53" t="s">
        <v>1078</v>
      </c>
      <c r="T53" t="s">
        <v>168</v>
      </c>
      <c r="U53" t="s">
        <v>820</v>
      </c>
      <c r="V53" t="s">
        <v>1057</v>
      </c>
      <c r="W53" t="s">
        <v>854</v>
      </c>
      <c r="X53">
        <v>23</v>
      </c>
      <c r="Y53">
        <v>1</v>
      </c>
      <c r="Z53">
        <v>2658</v>
      </c>
    </row>
    <row r="54" spans="19:26" x14ac:dyDescent="0.35">
      <c r="S54" t="s">
        <v>1078</v>
      </c>
      <c r="T54" t="s">
        <v>167</v>
      </c>
      <c r="U54" t="s">
        <v>413</v>
      </c>
      <c r="V54" t="s">
        <v>413</v>
      </c>
      <c r="W54" t="s">
        <v>413</v>
      </c>
      <c r="X54" t="s">
        <v>513</v>
      </c>
      <c r="Y54">
        <v>1</v>
      </c>
      <c r="Z54">
        <v>2658</v>
      </c>
    </row>
    <row r="55" spans="19:26" x14ac:dyDescent="0.35">
      <c r="S55" t="s">
        <v>1078</v>
      </c>
      <c r="T55" t="s">
        <v>369</v>
      </c>
      <c r="U55" t="s">
        <v>413</v>
      </c>
      <c r="V55" t="s">
        <v>413</v>
      </c>
      <c r="W55" t="s">
        <v>413</v>
      </c>
      <c r="X55" t="s">
        <v>513</v>
      </c>
      <c r="Y55">
        <v>1</v>
      </c>
      <c r="Z55">
        <v>2658</v>
      </c>
    </row>
    <row r="56" spans="19:26" x14ac:dyDescent="0.35">
      <c r="S56" t="s">
        <v>1079</v>
      </c>
      <c r="T56" t="s">
        <v>172</v>
      </c>
      <c r="U56" t="s">
        <v>829</v>
      </c>
      <c r="V56" t="s">
        <v>1070</v>
      </c>
      <c r="W56" t="s">
        <v>855</v>
      </c>
      <c r="X56">
        <v>22</v>
      </c>
      <c r="Y56">
        <v>1</v>
      </c>
      <c r="Z56">
        <v>2646</v>
      </c>
    </row>
    <row r="57" spans="19:26" x14ac:dyDescent="0.35">
      <c r="S57" t="s">
        <v>1079</v>
      </c>
      <c r="T57" t="s">
        <v>171</v>
      </c>
      <c r="U57" t="s">
        <v>821</v>
      </c>
      <c r="V57" t="s">
        <v>1055</v>
      </c>
      <c r="W57" t="s">
        <v>530</v>
      </c>
      <c r="X57">
        <v>24</v>
      </c>
      <c r="Y57">
        <v>1</v>
      </c>
      <c r="Z57">
        <v>2646</v>
      </c>
    </row>
    <row r="58" spans="19:26" x14ac:dyDescent="0.35">
      <c r="S58" t="s">
        <v>1079</v>
      </c>
      <c r="T58" t="s">
        <v>170</v>
      </c>
      <c r="U58" t="s">
        <v>413</v>
      </c>
      <c r="V58" t="s">
        <v>413</v>
      </c>
      <c r="W58" t="s">
        <v>413</v>
      </c>
      <c r="X58" t="s">
        <v>513</v>
      </c>
      <c r="Y58">
        <v>1</v>
      </c>
      <c r="Z58">
        <v>2646</v>
      </c>
    </row>
    <row r="59" spans="19:26" x14ac:dyDescent="0.35">
      <c r="S59" t="s">
        <v>1079</v>
      </c>
      <c r="T59" t="s">
        <v>366</v>
      </c>
      <c r="U59" t="s">
        <v>413</v>
      </c>
      <c r="V59" t="s">
        <v>413</v>
      </c>
      <c r="W59" t="s">
        <v>413</v>
      </c>
      <c r="X59" t="s">
        <v>513</v>
      </c>
      <c r="Y59">
        <v>1</v>
      </c>
      <c r="Z59">
        <v>2646</v>
      </c>
    </row>
    <row r="60" spans="19:26" x14ac:dyDescent="0.35">
      <c r="S60" t="s">
        <v>1080</v>
      </c>
      <c r="T60" t="s">
        <v>175</v>
      </c>
      <c r="U60" t="s">
        <v>820</v>
      </c>
      <c r="V60" t="s">
        <v>1081</v>
      </c>
      <c r="W60" t="s">
        <v>600</v>
      </c>
      <c r="X60">
        <v>16</v>
      </c>
      <c r="Y60">
        <v>1</v>
      </c>
      <c r="Z60">
        <v>2658</v>
      </c>
    </row>
    <row r="61" spans="19:26" x14ac:dyDescent="0.35">
      <c r="S61" t="s">
        <v>1080</v>
      </c>
      <c r="T61" t="s">
        <v>174</v>
      </c>
      <c r="U61" t="s">
        <v>820</v>
      </c>
      <c r="V61" t="s">
        <v>1081</v>
      </c>
      <c r="W61" t="s">
        <v>856</v>
      </c>
      <c r="X61">
        <v>33</v>
      </c>
      <c r="Y61">
        <v>1</v>
      </c>
      <c r="Z61">
        <v>2658</v>
      </c>
    </row>
    <row r="62" spans="19:26" x14ac:dyDescent="0.35">
      <c r="S62" t="s">
        <v>1080</v>
      </c>
      <c r="T62" t="s">
        <v>173</v>
      </c>
      <c r="U62" t="s">
        <v>413</v>
      </c>
      <c r="V62" t="s">
        <v>413</v>
      </c>
      <c r="W62" t="s">
        <v>413</v>
      </c>
      <c r="X62" t="s">
        <v>513</v>
      </c>
      <c r="Y62">
        <v>1</v>
      </c>
      <c r="Z62">
        <v>2658</v>
      </c>
    </row>
    <row r="63" spans="19:26" x14ac:dyDescent="0.35">
      <c r="S63" t="s">
        <v>1080</v>
      </c>
      <c r="T63" t="s">
        <v>405</v>
      </c>
      <c r="U63" t="s">
        <v>413</v>
      </c>
      <c r="V63" t="s">
        <v>413</v>
      </c>
      <c r="W63" t="s">
        <v>413</v>
      </c>
      <c r="X63" t="s">
        <v>513</v>
      </c>
      <c r="Y63">
        <v>1</v>
      </c>
      <c r="Z63">
        <v>2658</v>
      </c>
    </row>
    <row r="64" spans="19:26" x14ac:dyDescent="0.35">
      <c r="S64" t="s">
        <v>1082</v>
      </c>
      <c r="T64" t="s">
        <v>178</v>
      </c>
      <c r="U64" t="s">
        <v>829</v>
      </c>
      <c r="V64" t="s">
        <v>1083</v>
      </c>
      <c r="W64" t="s">
        <v>857</v>
      </c>
      <c r="X64">
        <v>8</v>
      </c>
      <c r="Y64">
        <v>1</v>
      </c>
      <c r="Z64">
        <v>2620</v>
      </c>
    </row>
    <row r="65" spans="19:26" x14ac:dyDescent="0.35">
      <c r="S65" t="s">
        <v>1082</v>
      </c>
      <c r="T65" t="s">
        <v>177</v>
      </c>
      <c r="U65" t="s">
        <v>822</v>
      </c>
      <c r="V65" t="s">
        <v>1084</v>
      </c>
      <c r="W65" t="s">
        <v>483</v>
      </c>
      <c r="X65">
        <v>41</v>
      </c>
      <c r="Y65">
        <v>1</v>
      </c>
      <c r="Z65">
        <v>2620</v>
      </c>
    </row>
    <row r="66" spans="19:26" x14ac:dyDescent="0.35">
      <c r="S66" t="s">
        <v>1082</v>
      </c>
      <c r="T66" t="s">
        <v>176</v>
      </c>
      <c r="U66" t="s">
        <v>413</v>
      </c>
      <c r="V66" t="s">
        <v>413</v>
      </c>
      <c r="W66" t="s">
        <v>413</v>
      </c>
      <c r="X66" t="s">
        <v>513</v>
      </c>
      <c r="Y66">
        <v>1</v>
      </c>
      <c r="Z66">
        <v>2620</v>
      </c>
    </row>
    <row r="67" spans="19:26" x14ac:dyDescent="0.35">
      <c r="S67" t="s">
        <v>1082</v>
      </c>
      <c r="T67" t="s">
        <v>402</v>
      </c>
      <c r="U67" t="s">
        <v>413</v>
      </c>
      <c r="V67" t="s">
        <v>413</v>
      </c>
      <c r="W67" t="s">
        <v>413</v>
      </c>
      <c r="X67" t="s">
        <v>513</v>
      </c>
      <c r="Y67">
        <v>1</v>
      </c>
      <c r="Z67">
        <v>2620</v>
      </c>
    </row>
    <row r="68" spans="19:26" x14ac:dyDescent="0.35">
      <c r="S68" t="s">
        <v>1085</v>
      </c>
      <c r="T68" t="s">
        <v>181</v>
      </c>
      <c r="U68" t="s">
        <v>822</v>
      </c>
      <c r="V68" t="s">
        <v>1084</v>
      </c>
      <c r="W68" t="s">
        <v>416</v>
      </c>
      <c r="X68">
        <v>44</v>
      </c>
      <c r="Y68">
        <v>1</v>
      </c>
      <c r="Z68">
        <v>2672</v>
      </c>
    </row>
    <row r="69" spans="19:26" x14ac:dyDescent="0.35">
      <c r="S69" t="s">
        <v>1085</v>
      </c>
      <c r="T69" t="s">
        <v>180</v>
      </c>
      <c r="U69" t="s">
        <v>413</v>
      </c>
      <c r="V69" t="s">
        <v>413</v>
      </c>
      <c r="W69" t="s">
        <v>413</v>
      </c>
      <c r="X69" t="s">
        <v>513</v>
      </c>
      <c r="Y69">
        <v>1</v>
      </c>
      <c r="Z69">
        <v>2672</v>
      </c>
    </row>
    <row r="70" spans="19:26" x14ac:dyDescent="0.35">
      <c r="S70" t="s">
        <v>1085</v>
      </c>
      <c r="T70" t="s">
        <v>179</v>
      </c>
      <c r="U70" t="s">
        <v>413</v>
      </c>
      <c r="V70" t="s">
        <v>413</v>
      </c>
      <c r="W70" t="s">
        <v>413</v>
      </c>
      <c r="X70" t="s">
        <v>513</v>
      </c>
      <c r="Y70">
        <v>1</v>
      </c>
      <c r="Z70">
        <v>2672</v>
      </c>
    </row>
    <row r="71" spans="19:26" x14ac:dyDescent="0.35">
      <c r="S71" t="s">
        <v>1085</v>
      </c>
      <c r="T71" t="s">
        <v>399</v>
      </c>
      <c r="U71" t="s">
        <v>413</v>
      </c>
      <c r="V71" t="s">
        <v>413</v>
      </c>
      <c r="W71" t="s">
        <v>413</v>
      </c>
      <c r="X71" t="s">
        <v>513</v>
      </c>
      <c r="Y71">
        <v>1</v>
      </c>
      <c r="Z71">
        <v>2672</v>
      </c>
    </row>
    <row r="72" spans="19:26" x14ac:dyDescent="0.35">
      <c r="S72" t="s">
        <v>1086</v>
      </c>
      <c r="T72" t="s">
        <v>184</v>
      </c>
      <c r="U72" t="s">
        <v>819</v>
      </c>
      <c r="V72" t="s">
        <v>1087</v>
      </c>
      <c r="W72" t="s">
        <v>858</v>
      </c>
      <c r="X72">
        <v>32</v>
      </c>
      <c r="Y72">
        <v>1</v>
      </c>
      <c r="Z72">
        <v>2660</v>
      </c>
    </row>
    <row r="73" spans="19:26" x14ac:dyDescent="0.35">
      <c r="S73" t="s">
        <v>1086</v>
      </c>
      <c r="T73" t="s">
        <v>183</v>
      </c>
      <c r="U73" t="s">
        <v>819</v>
      </c>
      <c r="V73" t="s">
        <v>1088</v>
      </c>
      <c r="W73" t="s">
        <v>859</v>
      </c>
      <c r="X73">
        <v>17</v>
      </c>
      <c r="Y73">
        <v>1</v>
      </c>
      <c r="Z73">
        <v>2660</v>
      </c>
    </row>
    <row r="74" spans="19:26" x14ac:dyDescent="0.35">
      <c r="S74" t="s">
        <v>1086</v>
      </c>
      <c r="T74" t="s">
        <v>182</v>
      </c>
      <c r="U74" t="s">
        <v>413</v>
      </c>
      <c r="V74" t="s">
        <v>413</v>
      </c>
      <c r="W74" t="s">
        <v>413</v>
      </c>
      <c r="X74" t="s">
        <v>513</v>
      </c>
      <c r="Y74">
        <v>1</v>
      </c>
      <c r="Z74">
        <v>2660</v>
      </c>
    </row>
    <row r="75" spans="19:26" x14ac:dyDescent="0.35">
      <c r="S75" t="s">
        <v>1086</v>
      </c>
      <c r="T75" t="s">
        <v>396</v>
      </c>
      <c r="U75" t="s">
        <v>413</v>
      </c>
      <c r="V75" t="s">
        <v>413</v>
      </c>
      <c r="W75" t="s">
        <v>413</v>
      </c>
      <c r="X75" t="s">
        <v>513</v>
      </c>
      <c r="Y75">
        <v>1</v>
      </c>
      <c r="Z75">
        <v>2660</v>
      </c>
    </row>
    <row r="76" spans="19:26" x14ac:dyDescent="0.35">
      <c r="S76" t="s">
        <v>1089</v>
      </c>
      <c r="T76" t="s">
        <v>187</v>
      </c>
      <c r="U76" t="s">
        <v>819</v>
      </c>
      <c r="V76" t="s">
        <v>1090</v>
      </c>
      <c r="W76" t="s">
        <v>860</v>
      </c>
      <c r="X76">
        <v>32</v>
      </c>
      <c r="Y76">
        <v>1</v>
      </c>
      <c r="Z76">
        <v>2647</v>
      </c>
    </row>
    <row r="77" spans="19:26" x14ac:dyDescent="0.35">
      <c r="S77" t="s">
        <v>1089</v>
      </c>
      <c r="T77" t="s">
        <v>186</v>
      </c>
      <c r="U77" t="s">
        <v>819</v>
      </c>
      <c r="V77" t="s">
        <v>1087</v>
      </c>
      <c r="W77" t="s">
        <v>861</v>
      </c>
      <c r="X77">
        <v>17</v>
      </c>
      <c r="Y77">
        <v>1</v>
      </c>
      <c r="Z77">
        <v>2647</v>
      </c>
    </row>
    <row r="78" spans="19:26" x14ac:dyDescent="0.35">
      <c r="S78" t="s">
        <v>1089</v>
      </c>
      <c r="T78" t="s">
        <v>185</v>
      </c>
      <c r="U78" t="s">
        <v>413</v>
      </c>
      <c r="V78" t="s">
        <v>413</v>
      </c>
      <c r="W78" t="s">
        <v>413</v>
      </c>
      <c r="X78" t="s">
        <v>513</v>
      </c>
      <c r="Y78">
        <v>1</v>
      </c>
      <c r="Z78">
        <v>2647</v>
      </c>
    </row>
    <row r="79" spans="19:26" x14ac:dyDescent="0.35">
      <c r="S79" t="s">
        <v>1089</v>
      </c>
      <c r="T79" t="s">
        <v>393</v>
      </c>
      <c r="U79" t="s">
        <v>413</v>
      </c>
      <c r="V79" t="s">
        <v>413</v>
      </c>
      <c r="W79" t="s">
        <v>413</v>
      </c>
      <c r="X79" t="s">
        <v>513</v>
      </c>
      <c r="Y79">
        <v>1</v>
      </c>
      <c r="Z79">
        <v>2647</v>
      </c>
    </row>
    <row r="80" spans="19:26" x14ac:dyDescent="0.35">
      <c r="S80" t="s">
        <v>1091</v>
      </c>
      <c r="T80" t="s">
        <v>190</v>
      </c>
      <c r="U80" t="s">
        <v>819</v>
      </c>
      <c r="V80" t="s">
        <v>1087</v>
      </c>
      <c r="W80" t="s">
        <v>861</v>
      </c>
      <c r="X80">
        <v>18</v>
      </c>
      <c r="Y80">
        <v>1</v>
      </c>
      <c r="Z80">
        <v>2514</v>
      </c>
    </row>
    <row r="81" spans="19:26" x14ac:dyDescent="0.35">
      <c r="S81" t="s">
        <v>1091</v>
      </c>
      <c r="T81" t="s">
        <v>189</v>
      </c>
      <c r="U81" t="s">
        <v>819</v>
      </c>
      <c r="V81" t="s">
        <v>1090</v>
      </c>
      <c r="W81" t="s">
        <v>422</v>
      </c>
      <c r="X81">
        <v>18</v>
      </c>
      <c r="Y81">
        <v>1</v>
      </c>
      <c r="Z81">
        <v>2514</v>
      </c>
    </row>
    <row r="82" spans="19:26" x14ac:dyDescent="0.35">
      <c r="S82" t="s">
        <v>1091</v>
      </c>
      <c r="T82" t="s">
        <v>188</v>
      </c>
      <c r="U82" t="s">
        <v>413</v>
      </c>
      <c r="V82" t="s">
        <v>413</v>
      </c>
      <c r="W82" t="s">
        <v>413</v>
      </c>
      <c r="X82" t="s">
        <v>513</v>
      </c>
      <c r="Y82">
        <v>1</v>
      </c>
      <c r="Z82">
        <v>2514</v>
      </c>
    </row>
    <row r="83" spans="19:26" x14ac:dyDescent="0.35">
      <c r="S83" t="s">
        <v>1091</v>
      </c>
      <c r="T83" t="s">
        <v>390</v>
      </c>
      <c r="U83" t="s">
        <v>413</v>
      </c>
      <c r="V83" t="s">
        <v>413</v>
      </c>
      <c r="W83" t="s">
        <v>413</v>
      </c>
      <c r="X83" t="s">
        <v>513</v>
      </c>
      <c r="Y83">
        <v>1</v>
      </c>
      <c r="Z83">
        <v>2514</v>
      </c>
    </row>
    <row r="84" spans="19:26" x14ac:dyDescent="0.35">
      <c r="S84" t="s">
        <v>1092</v>
      </c>
      <c r="T84" t="s">
        <v>193</v>
      </c>
      <c r="U84" t="s">
        <v>823</v>
      </c>
      <c r="V84" t="s">
        <v>514</v>
      </c>
      <c r="W84" t="s">
        <v>514</v>
      </c>
      <c r="X84" t="s">
        <v>514</v>
      </c>
      <c r="Y84">
        <v>1</v>
      </c>
    </row>
    <row r="85" spans="19:26" x14ac:dyDescent="0.35">
      <c r="S85" t="s">
        <v>1092</v>
      </c>
      <c r="T85" t="s">
        <v>192</v>
      </c>
      <c r="U85" t="s">
        <v>823</v>
      </c>
      <c r="V85" t="s">
        <v>514</v>
      </c>
      <c r="W85" t="s">
        <v>514</v>
      </c>
      <c r="X85" t="s">
        <v>514</v>
      </c>
      <c r="Y85">
        <v>1</v>
      </c>
    </row>
    <row r="86" spans="19:26" x14ac:dyDescent="0.35">
      <c r="S86" t="s">
        <v>1092</v>
      </c>
      <c r="T86" t="s">
        <v>191</v>
      </c>
      <c r="U86" t="s">
        <v>823</v>
      </c>
      <c r="V86" t="s">
        <v>514</v>
      </c>
      <c r="W86" t="s">
        <v>514</v>
      </c>
      <c r="X86" t="s">
        <v>514</v>
      </c>
      <c r="Y86">
        <v>1</v>
      </c>
    </row>
    <row r="87" spans="19:26" x14ac:dyDescent="0.35">
      <c r="S87" t="s">
        <v>1092</v>
      </c>
      <c r="T87" t="s">
        <v>387</v>
      </c>
      <c r="U87" t="s">
        <v>823</v>
      </c>
      <c r="V87" t="s">
        <v>514</v>
      </c>
      <c r="W87" t="s">
        <v>514</v>
      </c>
      <c r="X87" t="s">
        <v>514</v>
      </c>
      <c r="Y87">
        <v>1</v>
      </c>
    </row>
    <row r="88" spans="19:26" x14ac:dyDescent="0.35">
      <c r="S88" t="s">
        <v>1093</v>
      </c>
      <c r="T88" t="s">
        <v>68</v>
      </c>
      <c r="U88" t="s">
        <v>821</v>
      </c>
      <c r="V88" t="s">
        <v>1094</v>
      </c>
      <c r="W88" t="s">
        <v>461</v>
      </c>
      <c r="X88">
        <v>27</v>
      </c>
      <c r="Y88">
        <v>1</v>
      </c>
      <c r="Z88">
        <v>2670</v>
      </c>
    </row>
    <row r="89" spans="19:26" x14ac:dyDescent="0.35">
      <c r="S89" t="s">
        <v>1093</v>
      </c>
      <c r="T89" t="s">
        <v>69</v>
      </c>
      <c r="U89" t="s">
        <v>821</v>
      </c>
      <c r="V89" t="s">
        <v>1094</v>
      </c>
      <c r="W89" t="s">
        <v>452</v>
      </c>
      <c r="X89">
        <v>16</v>
      </c>
      <c r="Y89">
        <v>1</v>
      </c>
      <c r="Z89">
        <v>2670</v>
      </c>
    </row>
    <row r="90" spans="19:26" x14ac:dyDescent="0.35">
      <c r="S90" t="s">
        <v>1093</v>
      </c>
      <c r="T90" t="s">
        <v>70</v>
      </c>
      <c r="U90" t="s">
        <v>916</v>
      </c>
      <c r="V90" t="s">
        <v>1095</v>
      </c>
      <c r="W90" t="s">
        <v>864</v>
      </c>
      <c r="X90">
        <v>4</v>
      </c>
      <c r="Y90">
        <v>1</v>
      </c>
      <c r="Z90">
        <v>2670</v>
      </c>
    </row>
    <row r="91" spans="19:26" x14ac:dyDescent="0.35">
      <c r="S91" t="s">
        <v>1093</v>
      </c>
      <c r="T91" t="s">
        <v>362</v>
      </c>
      <c r="U91" t="s">
        <v>413</v>
      </c>
      <c r="V91" t="s">
        <v>413</v>
      </c>
      <c r="W91" t="s">
        <v>413</v>
      </c>
      <c r="Y91">
        <v>1</v>
      </c>
      <c r="Z91">
        <v>2670</v>
      </c>
    </row>
    <row r="92" spans="19:26" x14ac:dyDescent="0.35">
      <c r="S92" t="s">
        <v>1096</v>
      </c>
      <c r="T92" t="s">
        <v>71</v>
      </c>
      <c r="U92" t="s">
        <v>827</v>
      </c>
      <c r="V92" t="s">
        <v>1097</v>
      </c>
      <c r="W92" t="s">
        <v>521</v>
      </c>
      <c r="X92">
        <v>40</v>
      </c>
      <c r="Y92">
        <v>1</v>
      </c>
      <c r="Z92">
        <v>2630</v>
      </c>
    </row>
    <row r="93" spans="19:26" x14ac:dyDescent="0.35">
      <c r="S93" t="s">
        <v>1096</v>
      </c>
      <c r="T93" t="s">
        <v>72</v>
      </c>
      <c r="U93" t="s">
        <v>413</v>
      </c>
      <c r="V93" t="s">
        <v>413</v>
      </c>
      <c r="W93" t="s">
        <v>413</v>
      </c>
      <c r="Y93">
        <v>1</v>
      </c>
      <c r="Z93">
        <v>2630</v>
      </c>
    </row>
    <row r="94" spans="19:26" x14ac:dyDescent="0.35">
      <c r="S94" t="s">
        <v>1096</v>
      </c>
      <c r="T94" t="s">
        <v>73</v>
      </c>
      <c r="U94" t="s">
        <v>413</v>
      </c>
      <c r="V94" t="s">
        <v>413</v>
      </c>
      <c r="W94" t="s">
        <v>413</v>
      </c>
      <c r="Y94">
        <v>1</v>
      </c>
      <c r="Z94">
        <v>2630</v>
      </c>
    </row>
    <row r="95" spans="19:26" x14ac:dyDescent="0.35">
      <c r="S95" t="s">
        <v>1096</v>
      </c>
      <c r="T95" t="s">
        <v>359</v>
      </c>
      <c r="U95" t="s">
        <v>413</v>
      </c>
      <c r="V95" t="s">
        <v>413</v>
      </c>
      <c r="W95" t="s">
        <v>413</v>
      </c>
      <c r="Y95">
        <v>1</v>
      </c>
      <c r="Z95">
        <v>2630</v>
      </c>
    </row>
    <row r="96" spans="19:26" x14ac:dyDescent="0.35">
      <c r="S96" t="s">
        <v>1098</v>
      </c>
      <c r="T96" t="s">
        <v>74</v>
      </c>
      <c r="U96" t="s">
        <v>837</v>
      </c>
      <c r="V96" t="s">
        <v>1099</v>
      </c>
      <c r="W96" t="s">
        <v>529</v>
      </c>
      <c r="X96">
        <v>6</v>
      </c>
      <c r="Y96">
        <v>1</v>
      </c>
      <c r="Z96">
        <v>2719</v>
      </c>
    </row>
    <row r="97" spans="19:26" x14ac:dyDescent="0.35">
      <c r="S97" t="s">
        <v>1098</v>
      </c>
      <c r="T97" t="s">
        <v>75</v>
      </c>
      <c r="U97" t="s">
        <v>915</v>
      </c>
      <c r="V97" t="s">
        <v>1100</v>
      </c>
      <c r="W97" t="s">
        <v>865</v>
      </c>
      <c r="X97">
        <v>2</v>
      </c>
      <c r="Y97">
        <v>1</v>
      </c>
      <c r="Z97">
        <v>2719</v>
      </c>
    </row>
    <row r="98" spans="19:26" x14ac:dyDescent="0.35">
      <c r="S98" t="s">
        <v>1098</v>
      </c>
      <c r="T98" t="s">
        <v>76</v>
      </c>
      <c r="U98" t="s">
        <v>917</v>
      </c>
      <c r="V98" t="s">
        <v>1101</v>
      </c>
      <c r="W98" t="s">
        <v>866</v>
      </c>
      <c r="X98">
        <v>14</v>
      </c>
      <c r="Y98">
        <v>1</v>
      </c>
      <c r="Z98">
        <v>2719</v>
      </c>
    </row>
    <row r="99" spans="19:26" x14ac:dyDescent="0.35">
      <c r="S99" t="s">
        <v>1098</v>
      </c>
      <c r="T99" t="s">
        <v>356</v>
      </c>
      <c r="U99" t="s">
        <v>917</v>
      </c>
      <c r="V99" t="s">
        <v>1101</v>
      </c>
      <c r="W99" t="s">
        <v>867</v>
      </c>
      <c r="X99">
        <v>28</v>
      </c>
      <c r="Y99">
        <v>1</v>
      </c>
      <c r="Z99">
        <v>2719</v>
      </c>
    </row>
    <row r="100" spans="19:26" x14ac:dyDescent="0.35">
      <c r="S100" t="s">
        <v>1102</v>
      </c>
      <c r="T100" t="s">
        <v>77</v>
      </c>
      <c r="U100" t="s">
        <v>836</v>
      </c>
      <c r="V100" t="s">
        <v>1050</v>
      </c>
      <c r="W100" t="s">
        <v>868</v>
      </c>
      <c r="X100">
        <v>14</v>
      </c>
      <c r="Y100">
        <v>1</v>
      </c>
      <c r="Z100">
        <v>2630</v>
      </c>
    </row>
    <row r="101" spans="19:26" x14ac:dyDescent="0.35">
      <c r="S101" t="s">
        <v>1102</v>
      </c>
      <c r="T101" t="s">
        <v>78</v>
      </c>
      <c r="U101" t="s">
        <v>836</v>
      </c>
      <c r="V101" t="s">
        <v>1050</v>
      </c>
      <c r="W101" t="s">
        <v>540</v>
      </c>
      <c r="X101">
        <v>35</v>
      </c>
      <c r="Y101">
        <v>1</v>
      </c>
      <c r="Z101">
        <v>2630</v>
      </c>
    </row>
    <row r="102" spans="19:26" x14ac:dyDescent="0.35">
      <c r="S102" t="s">
        <v>1102</v>
      </c>
      <c r="T102" t="s">
        <v>79</v>
      </c>
      <c r="U102" t="s">
        <v>413</v>
      </c>
      <c r="V102" t="s">
        <v>413</v>
      </c>
      <c r="W102" t="s">
        <v>413</v>
      </c>
      <c r="Y102">
        <v>1</v>
      </c>
      <c r="Z102">
        <v>2630</v>
      </c>
    </row>
    <row r="103" spans="19:26" x14ac:dyDescent="0.35">
      <c r="S103" t="s">
        <v>1102</v>
      </c>
      <c r="T103" t="s">
        <v>353</v>
      </c>
      <c r="U103" t="s">
        <v>413</v>
      </c>
      <c r="V103" t="s">
        <v>413</v>
      </c>
      <c r="W103" t="s">
        <v>413</v>
      </c>
      <c r="Y103">
        <v>1</v>
      </c>
      <c r="Z103">
        <v>2630</v>
      </c>
    </row>
    <row r="104" spans="19:26" x14ac:dyDescent="0.35">
      <c r="S104" t="s">
        <v>1103</v>
      </c>
      <c r="T104" t="s">
        <v>80</v>
      </c>
      <c r="U104" t="s">
        <v>829</v>
      </c>
      <c r="V104" t="s">
        <v>1051</v>
      </c>
      <c r="W104" t="s">
        <v>490</v>
      </c>
      <c r="X104">
        <v>31</v>
      </c>
      <c r="Y104">
        <v>1</v>
      </c>
      <c r="Z104">
        <v>2642</v>
      </c>
    </row>
    <row r="105" spans="19:26" x14ac:dyDescent="0.35">
      <c r="S105" t="s">
        <v>1103</v>
      </c>
      <c r="T105" t="s">
        <v>81</v>
      </c>
      <c r="U105" t="s">
        <v>822</v>
      </c>
      <c r="V105" t="s">
        <v>1054</v>
      </c>
      <c r="W105" t="s">
        <v>484</v>
      </c>
      <c r="X105">
        <v>7</v>
      </c>
      <c r="Y105">
        <v>1</v>
      </c>
      <c r="Z105">
        <v>2642</v>
      </c>
    </row>
    <row r="106" spans="19:26" x14ac:dyDescent="0.35">
      <c r="S106" t="s">
        <v>1103</v>
      </c>
      <c r="T106" t="s">
        <v>82</v>
      </c>
      <c r="U106" t="s">
        <v>828</v>
      </c>
      <c r="V106" t="s">
        <v>1104</v>
      </c>
      <c r="W106" t="s">
        <v>869</v>
      </c>
      <c r="X106">
        <v>10</v>
      </c>
      <c r="Y106">
        <v>1</v>
      </c>
      <c r="Z106">
        <v>2642</v>
      </c>
    </row>
    <row r="107" spans="19:26" x14ac:dyDescent="0.35">
      <c r="S107" t="s">
        <v>1103</v>
      </c>
      <c r="T107" t="s">
        <v>350</v>
      </c>
      <c r="U107" t="s">
        <v>413</v>
      </c>
      <c r="V107" t="s">
        <v>413</v>
      </c>
      <c r="W107" t="s">
        <v>413</v>
      </c>
      <c r="Y107">
        <v>1</v>
      </c>
      <c r="Z107">
        <v>2642</v>
      </c>
    </row>
    <row r="108" spans="19:26" x14ac:dyDescent="0.35">
      <c r="S108" t="s">
        <v>1105</v>
      </c>
      <c r="T108" t="s">
        <v>83</v>
      </c>
      <c r="U108" t="s">
        <v>918</v>
      </c>
      <c r="V108" t="s">
        <v>1106</v>
      </c>
      <c r="W108" t="s">
        <v>870</v>
      </c>
      <c r="X108">
        <v>31</v>
      </c>
      <c r="Y108">
        <v>1</v>
      </c>
      <c r="Z108">
        <v>2670</v>
      </c>
    </row>
    <row r="109" spans="19:26" x14ac:dyDescent="0.35">
      <c r="S109" t="s">
        <v>1105</v>
      </c>
      <c r="T109" t="s">
        <v>84</v>
      </c>
      <c r="U109" t="s">
        <v>918</v>
      </c>
      <c r="V109" t="s">
        <v>1106</v>
      </c>
      <c r="W109" t="s">
        <v>871</v>
      </c>
      <c r="X109">
        <v>6</v>
      </c>
      <c r="Y109">
        <v>1</v>
      </c>
      <c r="Z109">
        <v>2670</v>
      </c>
    </row>
    <row r="110" spans="19:26" x14ac:dyDescent="0.35">
      <c r="S110" t="s">
        <v>1105</v>
      </c>
      <c r="T110" t="s">
        <v>85</v>
      </c>
      <c r="U110" t="s">
        <v>821</v>
      </c>
      <c r="V110" t="s">
        <v>1055</v>
      </c>
      <c r="W110" t="s">
        <v>872</v>
      </c>
      <c r="X110">
        <v>12</v>
      </c>
      <c r="Y110">
        <v>1</v>
      </c>
      <c r="Z110">
        <v>2670</v>
      </c>
    </row>
    <row r="111" spans="19:26" x14ac:dyDescent="0.35">
      <c r="S111" t="s">
        <v>1105</v>
      </c>
      <c r="T111" t="s">
        <v>347</v>
      </c>
      <c r="U111" t="s">
        <v>413</v>
      </c>
      <c r="V111" t="s">
        <v>413</v>
      </c>
      <c r="W111" t="s">
        <v>413</v>
      </c>
      <c r="Y111">
        <v>1</v>
      </c>
      <c r="Z111">
        <v>2670</v>
      </c>
    </row>
    <row r="112" spans="19:26" x14ac:dyDescent="0.35">
      <c r="S112" t="s">
        <v>1107</v>
      </c>
      <c r="T112" t="s">
        <v>86</v>
      </c>
      <c r="U112" t="s">
        <v>827</v>
      </c>
      <c r="V112" t="s">
        <v>1097</v>
      </c>
      <c r="W112" t="s">
        <v>517</v>
      </c>
      <c r="X112">
        <v>18</v>
      </c>
      <c r="Y112">
        <v>1</v>
      </c>
      <c r="Z112">
        <v>2663</v>
      </c>
    </row>
    <row r="113" spans="19:26" x14ac:dyDescent="0.35">
      <c r="S113" t="s">
        <v>1107</v>
      </c>
      <c r="T113" t="s">
        <v>87</v>
      </c>
      <c r="U113" t="s">
        <v>835</v>
      </c>
      <c r="V113" t="s">
        <v>1108</v>
      </c>
      <c r="W113" t="s">
        <v>873</v>
      </c>
      <c r="X113">
        <v>30</v>
      </c>
      <c r="Y113">
        <v>1</v>
      </c>
      <c r="Z113">
        <v>2663</v>
      </c>
    </row>
    <row r="114" spans="19:26" x14ac:dyDescent="0.35">
      <c r="S114" t="s">
        <v>1107</v>
      </c>
      <c r="T114" t="s">
        <v>88</v>
      </c>
      <c r="U114" t="s">
        <v>413</v>
      </c>
      <c r="V114" t="s">
        <v>413</v>
      </c>
      <c r="W114" t="s">
        <v>413</v>
      </c>
      <c r="Y114">
        <v>1</v>
      </c>
      <c r="Z114">
        <v>2663</v>
      </c>
    </row>
    <row r="115" spans="19:26" x14ac:dyDescent="0.35">
      <c r="S115" t="s">
        <v>1107</v>
      </c>
      <c r="T115" t="s">
        <v>344</v>
      </c>
      <c r="U115" t="s">
        <v>413</v>
      </c>
      <c r="V115" t="s">
        <v>413</v>
      </c>
      <c r="W115" t="s">
        <v>413</v>
      </c>
      <c r="Y115">
        <v>1</v>
      </c>
      <c r="Z115">
        <v>2663</v>
      </c>
    </row>
    <row r="116" spans="19:26" x14ac:dyDescent="0.35">
      <c r="S116" t="s">
        <v>1109</v>
      </c>
      <c r="T116" t="s">
        <v>89</v>
      </c>
      <c r="U116" t="s">
        <v>832</v>
      </c>
      <c r="V116" t="s">
        <v>1110</v>
      </c>
      <c r="W116" t="s">
        <v>520</v>
      </c>
      <c r="X116">
        <v>18</v>
      </c>
      <c r="Y116">
        <v>1</v>
      </c>
      <c r="Z116">
        <v>2698</v>
      </c>
    </row>
    <row r="117" spans="19:26" x14ac:dyDescent="0.35">
      <c r="S117" t="s">
        <v>1109</v>
      </c>
      <c r="T117" t="s">
        <v>90</v>
      </c>
      <c r="U117" t="s">
        <v>832</v>
      </c>
      <c r="V117" t="s">
        <v>1110</v>
      </c>
      <c r="W117" t="s">
        <v>434</v>
      </c>
      <c r="X117">
        <v>16</v>
      </c>
      <c r="Y117">
        <v>1</v>
      </c>
      <c r="Z117">
        <v>2698</v>
      </c>
    </row>
    <row r="118" spans="19:26" x14ac:dyDescent="0.35">
      <c r="S118" t="s">
        <v>1109</v>
      </c>
      <c r="T118" t="s">
        <v>91</v>
      </c>
      <c r="U118" t="s">
        <v>832</v>
      </c>
      <c r="V118" t="s">
        <v>1111</v>
      </c>
      <c r="W118" t="s">
        <v>874</v>
      </c>
      <c r="X118">
        <v>15</v>
      </c>
      <c r="Y118">
        <v>1</v>
      </c>
      <c r="Z118">
        <v>2698</v>
      </c>
    </row>
    <row r="119" spans="19:26" x14ac:dyDescent="0.35">
      <c r="S119" t="s">
        <v>1112</v>
      </c>
      <c r="T119" t="s">
        <v>877</v>
      </c>
      <c r="U119" t="s">
        <v>820</v>
      </c>
      <c r="V119" t="s">
        <v>1113</v>
      </c>
      <c r="W119" t="s">
        <v>878</v>
      </c>
      <c r="X119">
        <v>6</v>
      </c>
      <c r="Y119">
        <v>1</v>
      </c>
      <c r="Z119">
        <v>2606</v>
      </c>
    </row>
    <row r="120" spans="19:26" x14ac:dyDescent="0.35">
      <c r="S120" t="s">
        <v>1112</v>
      </c>
      <c r="T120" t="s">
        <v>92</v>
      </c>
      <c r="U120" t="s">
        <v>919</v>
      </c>
      <c r="V120" t="s">
        <v>1114</v>
      </c>
      <c r="W120" t="s">
        <v>875</v>
      </c>
      <c r="X120">
        <v>5</v>
      </c>
      <c r="Y120">
        <v>1</v>
      </c>
      <c r="Z120">
        <v>2606</v>
      </c>
    </row>
    <row r="121" spans="19:26" x14ac:dyDescent="0.35">
      <c r="S121" t="s">
        <v>1112</v>
      </c>
      <c r="T121" t="s">
        <v>93</v>
      </c>
      <c r="U121" t="s">
        <v>919</v>
      </c>
      <c r="V121" t="s">
        <v>1114</v>
      </c>
      <c r="W121" t="s">
        <v>876</v>
      </c>
      <c r="X121">
        <v>12</v>
      </c>
      <c r="Y121">
        <v>1</v>
      </c>
      <c r="Z121">
        <v>2606</v>
      </c>
    </row>
    <row r="122" spans="19:26" x14ac:dyDescent="0.35">
      <c r="S122" t="s">
        <v>1112</v>
      </c>
      <c r="T122" t="s">
        <v>94</v>
      </c>
      <c r="U122" t="s">
        <v>819</v>
      </c>
      <c r="V122" t="s">
        <v>1088</v>
      </c>
      <c r="W122" t="s">
        <v>859</v>
      </c>
      <c r="X122">
        <v>4</v>
      </c>
      <c r="Y122">
        <v>1</v>
      </c>
      <c r="Z122">
        <v>2606</v>
      </c>
    </row>
    <row r="123" spans="19:26" x14ac:dyDescent="0.35">
      <c r="S123" t="s">
        <v>1112</v>
      </c>
      <c r="T123" t="s">
        <v>380</v>
      </c>
      <c r="U123" t="s">
        <v>832</v>
      </c>
      <c r="V123" t="s">
        <v>1110</v>
      </c>
      <c r="W123" t="s">
        <v>433</v>
      </c>
      <c r="X123">
        <v>18</v>
      </c>
      <c r="Y123">
        <v>1</v>
      </c>
      <c r="Z123">
        <v>2606</v>
      </c>
    </row>
    <row r="124" spans="19:26" x14ac:dyDescent="0.35">
      <c r="S124" t="s">
        <v>1115</v>
      </c>
      <c r="T124" t="s">
        <v>95</v>
      </c>
      <c r="U124" t="s">
        <v>820</v>
      </c>
      <c r="V124" t="s">
        <v>1113</v>
      </c>
      <c r="W124" t="s">
        <v>878</v>
      </c>
      <c r="X124">
        <v>49</v>
      </c>
      <c r="Y124">
        <v>1</v>
      </c>
      <c r="Z124">
        <v>2728</v>
      </c>
    </row>
    <row r="125" spans="19:26" x14ac:dyDescent="0.35">
      <c r="S125" t="s">
        <v>1115</v>
      </c>
      <c r="T125" t="s">
        <v>96</v>
      </c>
      <c r="U125" t="s">
        <v>413</v>
      </c>
      <c r="V125" t="s">
        <v>413</v>
      </c>
      <c r="W125" t="s">
        <v>413</v>
      </c>
      <c r="Y125">
        <v>1</v>
      </c>
      <c r="Z125">
        <v>2728</v>
      </c>
    </row>
    <row r="126" spans="19:26" x14ac:dyDescent="0.35">
      <c r="S126" t="s">
        <v>1115</v>
      </c>
      <c r="T126" t="s">
        <v>97</v>
      </c>
      <c r="U126" t="s">
        <v>413</v>
      </c>
      <c r="V126" t="s">
        <v>413</v>
      </c>
      <c r="W126" t="s">
        <v>413</v>
      </c>
      <c r="Y126">
        <v>1</v>
      </c>
      <c r="Z126">
        <v>2728</v>
      </c>
    </row>
    <row r="127" spans="19:26" x14ac:dyDescent="0.35">
      <c r="S127" t="s">
        <v>1115</v>
      </c>
      <c r="T127" t="s">
        <v>377</v>
      </c>
      <c r="U127" t="s">
        <v>413</v>
      </c>
      <c r="V127" t="s">
        <v>413</v>
      </c>
      <c r="W127" t="s">
        <v>413</v>
      </c>
      <c r="Y127">
        <v>1</v>
      </c>
      <c r="Z127">
        <v>2728</v>
      </c>
    </row>
    <row r="128" spans="19:26" x14ac:dyDescent="0.35">
      <c r="S128" t="s">
        <v>1116</v>
      </c>
      <c r="T128" t="s">
        <v>98</v>
      </c>
      <c r="U128" t="s">
        <v>918</v>
      </c>
      <c r="V128" t="s">
        <v>1106</v>
      </c>
      <c r="W128" t="s">
        <v>879</v>
      </c>
      <c r="X128">
        <v>37</v>
      </c>
      <c r="Y128">
        <v>1</v>
      </c>
      <c r="Z128">
        <v>2680</v>
      </c>
    </row>
    <row r="129" spans="19:26" x14ac:dyDescent="0.35">
      <c r="S129" t="s">
        <v>1116</v>
      </c>
      <c r="T129" t="s">
        <v>99</v>
      </c>
      <c r="U129" t="s">
        <v>837</v>
      </c>
      <c r="V129" t="s">
        <v>1117</v>
      </c>
      <c r="W129" t="s">
        <v>880</v>
      </c>
      <c r="X129">
        <v>12</v>
      </c>
      <c r="Y129">
        <v>1</v>
      </c>
      <c r="Z129">
        <v>2680</v>
      </c>
    </row>
    <row r="130" spans="19:26" x14ac:dyDescent="0.35">
      <c r="S130" t="s">
        <v>1116</v>
      </c>
      <c r="T130" t="s">
        <v>100</v>
      </c>
      <c r="U130" t="s">
        <v>413</v>
      </c>
      <c r="V130" t="s">
        <v>413</v>
      </c>
      <c r="W130" t="s">
        <v>413</v>
      </c>
      <c r="Y130">
        <v>1</v>
      </c>
      <c r="Z130">
        <v>2680</v>
      </c>
    </row>
    <row r="131" spans="19:26" x14ac:dyDescent="0.35">
      <c r="S131" t="s">
        <v>1116</v>
      </c>
      <c r="T131" t="s">
        <v>374</v>
      </c>
      <c r="U131" t="s">
        <v>413</v>
      </c>
      <c r="V131" t="s">
        <v>413</v>
      </c>
      <c r="W131" t="s">
        <v>413</v>
      </c>
      <c r="Y131">
        <v>1</v>
      </c>
      <c r="Z131">
        <v>2680</v>
      </c>
    </row>
    <row r="132" spans="19:26" x14ac:dyDescent="0.35">
      <c r="S132" t="s">
        <v>1118</v>
      </c>
      <c r="T132" t="s">
        <v>101</v>
      </c>
      <c r="U132" t="s">
        <v>831</v>
      </c>
      <c r="V132" t="s">
        <v>1119</v>
      </c>
      <c r="W132" t="s">
        <v>447</v>
      </c>
      <c r="X132">
        <v>29</v>
      </c>
      <c r="Y132">
        <v>1</v>
      </c>
      <c r="Z132">
        <v>2634</v>
      </c>
    </row>
    <row r="133" spans="19:26" x14ac:dyDescent="0.35">
      <c r="S133" t="s">
        <v>1118</v>
      </c>
      <c r="T133" t="s">
        <v>102</v>
      </c>
      <c r="U133" t="s">
        <v>830</v>
      </c>
      <c r="V133" t="s">
        <v>1073</v>
      </c>
      <c r="W133" t="s">
        <v>430</v>
      </c>
      <c r="X133">
        <v>20</v>
      </c>
      <c r="Y133">
        <v>1</v>
      </c>
      <c r="Z133">
        <v>2634</v>
      </c>
    </row>
    <row r="134" spans="19:26" x14ac:dyDescent="0.35">
      <c r="S134" t="s">
        <v>1118</v>
      </c>
      <c r="T134" t="s">
        <v>103</v>
      </c>
      <c r="U134" t="s">
        <v>413</v>
      </c>
      <c r="V134" t="s">
        <v>413</v>
      </c>
      <c r="W134" t="s">
        <v>413</v>
      </c>
      <c r="Y134">
        <v>1</v>
      </c>
      <c r="Z134">
        <v>2634</v>
      </c>
    </row>
    <row r="135" spans="19:26" x14ac:dyDescent="0.35">
      <c r="S135" t="s">
        <v>1118</v>
      </c>
      <c r="T135" t="s">
        <v>371</v>
      </c>
      <c r="U135" t="s">
        <v>413</v>
      </c>
      <c r="V135" t="s">
        <v>413</v>
      </c>
      <c r="W135" t="s">
        <v>413</v>
      </c>
      <c r="Y135">
        <v>1</v>
      </c>
      <c r="Z135">
        <v>2634</v>
      </c>
    </row>
    <row r="136" spans="19:26" x14ac:dyDescent="0.35">
      <c r="S136" t="s">
        <v>1120</v>
      </c>
      <c r="T136" t="s">
        <v>104</v>
      </c>
      <c r="U136" t="s">
        <v>917</v>
      </c>
      <c r="V136" t="s">
        <v>1101</v>
      </c>
      <c r="W136" t="s">
        <v>881</v>
      </c>
      <c r="X136">
        <v>39</v>
      </c>
      <c r="Y136">
        <v>1</v>
      </c>
      <c r="Z136">
        <v>2655</v>
      </c>
    </row>
    <row r="137" spans="19:26" x14ac:dyDescent="0.35">
      <c r="S137" t="s">
        <v>1120</v>
      </c>
      <c r="T137" t="s">
        <v>105</v>
      </c>
      <c r="U137" t="s">
        <v>837</v>
      </c>
      <c r="V137" t="s">
        <v>1099</v>
      </c>
      <c r="W137" t="s">
        <v>529</v>
      </c>
      <c r="X137">
        <v>10</v>
      </c>
      <c r="Y137">
        <v>1</v>
      </c>
      <c r="Z137">
        <v>2655</v>
      </c>
    </row>
    <row r="138" spans="19:26" x14ac:dyDescent="0.35">
      <c r="S138" t="s">
        <v>1120</v>
      </c>
      <c r="T138" t="s">
        <v>106</v>
      </c>
      <c r="U138" t="s">
        <v>413</v>
      </c>
      <c r="V138" t="s">
        <v>413</v>
      </c>
      <c r="W138" t="s">
        <v>413</v>
      </c>
      <c r="Y138">
        <v>1</v>
      </c>
      <c r="Z138">
        <v>2655</v>
      </c>
    </row>
    <row r="139" spans="19:26" x14ac:dyDescent="0.35">
      <c r="S139" t="s">
        <v>1120</v>
      </c>
      <c r="T139" t="s">
        <v>368</v>
      </c>
      <c r="U139" t="s">
        <v>413</v>
      </c>
      <c r="V139" t="s">
        <v>413</v>
      </c>
      <c r="W139" t="s">
        <v>413</v>
      </c>
      <c r="Y139">
        <v>1</v>
      </c>
      <c r="Z139">
        <v>2655</v>
      </c>
    </row>
    <row r="140" spans="19:26" x14ac:dyDescent="0.35">
      <c r="S140" t="s">
        <v>1121</v>
      </c>
      <c r="T140" t="s">
        <v>107</v>
      </c>
      <c r="U140" t="s">
        <v>819</v>
      </c>
      <c r="V140" t="s">
        <v>1122</v>
      </c>
      <c r="W140" t="s">
        <v>426</v>
      </c>
      <c r="X140">
        <v>5</v>
      </c>
      <c r="Y140">
        <v>1</v>
      </c>
      <c r="Z140">
        <v>2655</v>
      </c>
    </row>
    <row r="141" spans="19:26" x14ac:dyDescent="0.35">
      <c r="S141" t="s">
        <v>1121</v>
      </c>
      <c r="T141" t="s">
        <v>108</v>
      </c>
      <c r="U141" t="s">
        <v>836</v>
      </c>
      <c r="V141" t="s">
        <v>1050</v>
      </c>
      <c r="W141" t="s">
        <v>882</v>
      </c>
      <c r="X141">
        <v>43</v>
      </c>
      <c r="Y141">
        <v>1</v>
      </c>
      <c r="Z141">
        <v>2655</v>
      </c>
    </row>
    <row r="142" spans="19:26" x14ac:dyDescent="0.35">
      <c r="S142" t="s">
        <v>1121</v>
      </c>
      <c r="T142" t="s">
        <v>109</v>
      </c>
      <c r="U142" t="s">
        <v>413</v>
      </c>
      <c r="V142" t="s">
        <v>413</v>
      </c>
      <c r="W142" t="s">
        <v>413</v>
      </c>
      <c r="Y142">
        <v>1</v>
      </c>
      <c r="Z142">
        <v>2655</v>
      </c>
    </row>
    <row r="143" spans="19:26" x14ac:dyDescent="0.35">
      <c r="S143" t="s">
        <v>1121</v>
      </c>
      <c r="T143" t="s">
        <v>365</v>
      </c>
      <c r="U143" t="s">
        <v>413</v>
      </c>
      <c r="V143" t="s">
        <v>413</v>
      </c>
      <c r="W143" t="s">
        <v>413</v>
      </c>
      <c r="Y143">
        <v>1</v>
      </c>
      <c r="Z143">
        <v>2655</v>
      </c>
    </row>
    <row r="144" spans="19:26" x14ac:dyDescent="0.35">
      <c r="S144" t="s">
        <v>1123</v>
      </c>
      <c r="T144" t="s">
        <v>110</v>
      </c>
      <c r="U144" t="s">
        <v>830</v>
      </c>
      <c r="V144" t="s">
        <v>1124</v>
      </c>
      <c r="W144" t="s">
        <v>535</v>
      </c>
      <c r="X144">
        <v>18</v>
      </c>
      <c r="Y144">
        <v>1</v>
      </c>
      <c r="Z144">
        <v>2660</v>
      </c>
    </row>
    <row r="145" spans="19:26" x14ac:dyDescent="0.35">
      <c r="S145" t="s">
        <v>1123</v>
      </c>
      <c r="T145" t="s">
        <v>111</v>
      </c>
      <c r="U145" t="s">
        <v>820</v>
      </c>
      <c r="V145" t="s">
        <v>1113</v>
      </c>
      <c r="W145" t="s">
        <v>479</v>
      </c>
      <c r="X145">
        <v>24</v>
      </c>
      <c r="Y145">
        <v>1</v>
      </c>
      <c r="Z145">
        <v>2660</v>
      </c>
    </row>
    <row r="146" spans="19:26" x14ac:dyDescent="0.35">
      <c r="S146" t="s">
        <v>1123</v>
      </c>
      <c r="T146" t="s">
        <v>112</v>
      </c>
      <c r="U146" t="s">
        <v>413</v>
      </c>
      <c r="V146" t="s">
        <v>413</v>
      </c>
      <c r="W146" t="s">
        <v>413</v>
      </c>
      <c r="Y146">
        <v>1</v>
      </c>
      <c r="Z146">
        <v>2660</v>
      </c>
    </row>
    <row r="147" spans="19:26" x14ac:dyDescent="0.35">
      <c r="S147" t="s">
        <v>1123</v>
      </c>
      <c r="T147" t="s">
        <v>404</v>
      </c>
      <c r="U147" t="s">
        <v>413</v>
      </c>
      <c r="V147" t="s">
        <v>413</v>
      </c>
      <c r="W147" t="s">
        <v>413</v>
      </c>
      <c r="Y147">
        <v>1</v>
      </c>
      <c r="Z147">
        <v>2660</v>
      </c>
    </row>
    <row r="148" spans="19:26" x14ac:dyDescent="0.35">
      <c r="S148" t="s">
        <v>1125</v>
      </c>
      <c r="T148" t="s">
        <v>113</v>
      </c>
      <c r="U148" t="s">
        <v>820</v>
      </c>
      <c r="V148" t="s">
        <v>1113</v>
      </c>
      <c r="W148" t="s">
        <v>451</v>
      </c>
      <c r="X148">
        <v>27</v>
      </c>
      <c r="Y148">
        <v>1</v>
      </c>
      <c r="Z148">
        <v>2677</v>
      </c>
    </row>
    <row r="149" spans="19:26" x14ac:dyDescent="0.35">
      <c r="S149" t="s">
        <v>1125</v>
      </c>
      <c r="T149" t="s">
        <v>114</v>
      </c>
      <c r="U149" t="s">
        <v>819</v>
      </c>
      <c r="V149" t="s">
        <v>1122</v>
      </c>
      <c r="W149" t="s">
        <v>426</v>
      </c>
      <c r="X149">
        <v>22</v>
      </c>
      <c r="Y149">
        <v>1</v>
      </c>
      <c r="Z149">
        <v>2677</v>
      </c>
    </row>
    <row r="150" spans="19:26" x14ac:dyDescent="0.35">
      <c r="S150" t="s">
        <v>1125</v>
      </c>
      <c r="T150" t="s">
        <v>115</v>
      </c>
      <c r="U150" t="s">
        <v>413</v>
      </c>
      <c r="V150" t="s">
        <v>413</v>
      </c>
      <c r="W150" t="s">
        <v>413</v>
      </c>
      <c r="Y150">
        <v>1</v>
      </c>
      <c r="Z150">
        <v>2677</v>
      </c>
    </row>
    <row r="151" spans="19:26" x14ac:dyDescent="0.35">
      <c r="S151" t="s">
        <v>1125</v>
      </c>
      <c r="T151" t="s">
        <v>401</v>
      </c>
      <c r="U151" t="s">
        <v>413</v>
      </c>
      <c r="V151" t="s">
        <v>413</v>
      </c>
      <c r="W151" t="s">
        <v>413</v>
      </c>
      <c r="Y151">
        <v>1</v>
      </c>
      <c r="Z151">
        <v>2677</v>
      </c>
    </row>
    <row r="152" spans="19:26" x14ac:dyDescent="0.35">
      <c r="S152" t="s">
        <v>1126</v>
      </c>
      <c r="T152" t="s">
        <v>116</v>
      </c>
      <c r="U152" t="s">
        <v>826</v>
      </c>
      <c r="V152" t="s">
        <v>1127</v>
      </c>
      <c r="W152" t="s">
        <v>489</v>
      </c>
      <c r="X152">
        <v>23</v>
      </c>
      <c r="Y152">
        <v>1</v>
      </c>
      <c r="Z152">
        <v>2672</v>
      </c>
    </row>
    <row r="153" spans="19:26" x14ac:dyDescent="0.35">
      <c r="S153" t="s">
        <v>1126</v>
      </c>
      <c r="T153" t="s">
        <v>117</v>
      </c>
      <c r="U153" t="s">
        <v>835</v>
      </c>
      <c r="V153" t="s">
        <v>1128</v>
      </c>
      <c r="W153" t="s">
        <v>473</v>
      </c>
      <c r="X153">
        <v>9</v>
      </c>
      <c r="Y153">
        <v>1</v>
      </c>
      <c r="Z153">
        <v>2672</v>
      </c>
    </row>
    <row r="154" spans="19:26" x14ac:dyDescent="0.35">
      <c r="S154" t="s">
        <v>1126</v>
      </c>
      <c r="T154" t="s">
        <v>118</v>
      </c>
      <c r="U154" t="s">
        <v>835</v>
      </c>
      <c r="V154" t="s">
        <v>1128</v>
      </c>
      <c r="W154" t="s">
        <v>448</v>
      </c>
      <c r="X154">
        <v>10</v>
      </c>
      <c r="Y154">
        <v>1</v>
      </c>
      <c r="Z154">
        <v>2672</v>
      </c>
    </row>
    <row r="155" spans="19:26" x14ac:dyDescent="0.35">
      <c r="S155" t="s">
        <v>1126</v>
      </c>
      <c r="T155" t="s">
        <v>398</v>
      </c>
      <c r="U155" t="s">
        <v>413</v>
      </c>
      <c r="V155" t="s">
        <v>413</v>
      </c>
      <c r="W155" t="s">
        <v>413</v>
      </c>
      <c r="Y155">
        <v>1</v>
      </c>
      <c r="Z155">
        <v>2672</v>
      </c>
    </row>
    <row r="156" spans="19:26" x14ac:dyDescent="0.35">
      <c r="S156" t="s">
        <v>1129</v>
      </c>
      <c r="T156" t="s">
        <v>119</v>
      </c>
      <c r="U156" t="s">
        <v>821</v>
      </c>
      <c r="V156" t="s">
        <v>1074</v>
      </c>
      <c r="W156" t="s">
        <v>883</v>
      </c>
      <c r="X156">
        <v>6</v>
      </c>
      <c r="Y156">
        <v>1</v>
      </c>
      <c r="Z156">
        <v>2632</v>
      </c>
    </row>
    <row r="157" spans="19:26" x14ac:dyDescent="0.35">
      <c r="S157" t="s">
        <v>1129</v>
      </c>
      <c r="T157" t="s">
        <v>120</v>
      </c>
      <c r="U157" t="s">
        <v>828</v>
      </c>
      <c r="V157" t="s">
        <v>1130</v>
      </c>
      <c r="W157" t="s">
        <v>884</v>
      </c>
      <c r="X157">
        <v>21</v>
      </c>
      <c r="Y157">
        <v>1</v>
      </c>
      <c r="Z157">
        <v>2632</v>
      </c>
    </row>
    <row r="158" spans="19:26" x14ac:dyDescent="0.35">
      <c r="S158" t="s">
        <v>1129</v>
      </c>
      <c r="T158" t="s">
        <v>121</v>
      </c>
      <c r="U158" t="s">
        <v>828</v>
      </c>
      <c r="V158" t="s">
        <v>1130</v>
      </c>
      <c r="W158" t="s">
        <v>442</v>
      </c>
      <c r="X158">
        <v>15</v>
      </c>
      <c r="Y158">
        <v>1</v>
      </c>
      <c r="Z158">
        <v>2632</v>
      </c>
    </row>
    <row r="159" spans="19:26" x14ac:dyDescent="0.35">
      <c r="S159" t="s">
        <v>1129</v>
      </c>
      <c r="T159" t="s">
        <v>395</v>
      </c>
      <c r="U159" t="s">
        <v>828</v>
      </c>
      <c r="V159" t="s">
        <v>1130</v>
      </c>
      <c r="W159" t="s">
        <v>443</v>
      </c>
      <c r="X159">
        <v>7</v>
      </c>
      <c r="Y159">
        <v>1</v>
      </c>
      <c r="Z159">
        <v>2632</v>
      </c>
    </row>
    <row r="160" spans="19:26" x14ac:dyDescent="0.35">
      <c r="S160" t="s">
        <v>1131</v>
      </c>
      <c r="T160" t="s">
        <v>122</v>
      </c>
      <c r="U160" t="s">
        <v>828</v>
      </c>
      <c r="V160" t="s">
        <v>1104</v>
      </c>
      <c r="W160" t="s">
        <v>885</v>
      </c>
      <c r="X160">
        <v>9</v>
      </c>
      <c r="Y160">
        <v>1</v>
      </c>
      <c r="Z160">
        <v>2350</v>
      </c>
    </row>
    <row r="161" spans="19:26" x14ac:dyDescent="0.35">
      <c r="S161" t="s">
        <v>1131</v>
      </c>
      <c r="T161" t="s">
        <v>123</v>
      </c>
      <c r="U161" t="s">
        <v>824</v>
      </c>
      <c r="V161" t="s">
        <v>1132</v>
      </c>
      <c r="W161" t="s">
        <v>525</v>
      </c>
      <c r="X161">
        <v>20</v>
      </c>
      <c r="Y161">
        <v>1</v>
      </c>
      <c r="Z161">
        <v>2350</v>
      </c>
    </row>
    <row r="162" spans="19:26" x14ac:dyDescent="0.35">
      <c r="S162" t="s">
        <v>1131</v>
      </c>
      <c r="T162" t="s">
        <v>124</v>
      </c>
      <c r="U162" t="s">
        <v>824</v>
      </c>
      <c r="V162" t="s">
        <v>1133</v>
      </c>
      <c r="W162" t="s">
        <v>886</v>
      </c>
      <c r="X162">
        <v>13</v>
      </c>
      <c r="Y162">
        <v>1</v>
      </c>
      <c r="Z162">
        <v>2350</v>
      </c>
    </row>
    <row r="163" spans="19:26" x14ac:dyDescent="0.35">
      <c r="S163" t="s">
        <v>1131</v>
      </c>
      <c r="T163" t="s">
        <v>392</v>
      </c>
      <c r="U163" t="s">
        <v>824</v>
      </c>
      <c r="V163" t="s">
        <v>1133</v>
      </c>
      <c r="W163" t="s">
        <v>887</v>
      </c>
      <c r="X163">
        <v>7</v>
      </c>
      <c r="Y163">
        <v>1</v>
      </c>
      <c r="Z163">
        <v>2350</v>
      </c>
    </row>
    <row r="164" spans="19:26" x14ac:dyDescent="0.35">
      <c r="S164" t="s">
        <v>1134</v>
      </c>
      <c r="T164" t="s">
        <v>125</v>
      </c>
      <c r="U164" t="s">
        <v>821</v>
      </c>
      <c r="V164" t="s">
        <v>1094</v>
      </c>
      <c r="W164" t="s">
        <v>888</v>
      </c>
      <c r="X164">
        <v>6</v>
      </c>
      <c r="Y164">
        <v>1</v>
      </c>
      <c r="Z164">
        <v>2678</v>
      </c>
    </row>
    <row r="165" spans="19:26" x14ac:dyDescent="0.35">
      <c r="S165" t="s">
        <v>1134</v>
      </c>
      <c r="T165" t="s">
        <v>126</v>
      </c>
      <c r="U165" t="s">
        <v>821</v>
      </c>
      <c r="V165" t="s">
        <v>1055</v>
      </c>
      <c r="W165" t="s">
        <v>454</v>
      </c>
      <c r="X165">
        <v>12</v>
      </c>
      <c r="Y165">
        <v>1</v>
      </c>
      <c r="Z165">
        <v>2678</v>
      </c>
    </row>
    <row r="166" spans="19:26" x14ac:dyDescent="0.35">
      <c r="S166" t="s">
        <v>1134</v>
      </c>
      <c r="T166" t="s">
        <v>127</v>
      </c>
      <c r="U166" t="s">
        <v>821</v>
      </c>
      <c r="V166" t="s">
        <v>1055</v>
      </c>
      <c r="W166" t="s">
        <v>526</v>
      </c>
      <c r="X166">
        <v>20</v>
      </c>
      <c r="Y166">
        <v>1</v>
      </c>
      <c r="Z166">
        <v>2678</v>
      </c>
    </row>
    <row r="167" spans="19:26" x14ac:dyDescent="0.35">
      <c r="S167" t="s">
        <v>1134</v>
      </c>
      <c r="T167" t="s">
        <v>389</v>
      </c>
      <c r="U167" t="s">
        <v>413</v>
      </c>
      <c r="V167" t="s">
        <v>413</v>
      </c>
      <c r="W167" t="s">
        <v>413</v>
      </c>
      <c r="Y167">
        <v>1</v>
      </c>
      <c r="Z167">
        <v>2678</v>
      </c>
    </row>
    <row r="168" spans="19:26" x14ac:dyDescent="0.35">
      <c r="S168" t="s">
        <v>1135</v>
      </c>
      <c r="T168" t="s">
        <v>128</v>
      </c>
      <c r="U168" t="s">
        <v>914</v>
      </c>
      <c r="V168" t="s">
        <v>1052</v>
      </c>
      <c r="W168" t="s">
        <v>841</v>
      </c>
      <c r="X168">
        <v>13</v>
      </c>
      <c r="Y168">
        <v>1</v>
      </c>
      <c r="Z168">
        <v>2673</v>
      </c>
    </row>
    <row r="169" spans="19:26" x14ac:dyDescent="0.35">
      <c r="S169" t="s">
        <v>1135</v>
      </c>
      <c r="T169" t="s">
        <v>129</v>
      </c>
      <c r="U169" t="s">
        <v>917</v>
      </c>
      <c r="V169" t="s">
        <v>1101</v>
      </c>
      <c r="W169" t="s">
        <v>889</v>
      </c>
      <c r="X169">
        <v>35</v>
      </c>
      <c r="Y169">
        <v>1</v>
      </c>
      <c r="Z169">
        <v>2673</v>
      </c>
    </row>
    <row r="170" spans="19:26" x14ac:dyDescent="0.35">
      <c r="S170" t="s">
        <v>1135</v>
      </c>
      <c r="T170" t="s">
        <v>130</v>
      </c>
      <c r="U170" t="s">
        <v>413</v>
      </c>
      <c r="V170" t="s">
        <v>413</v>
      </c>
      <c r="W170" t="s">
        <v>413</v>
      </c>
      <c r="Y170">
        <v>1</v>
      </c>
      <c r="Z170">
        <v>2673</v>
      </c>
    </row>
    <row r="171" spans="19:26" x14ac:dyDescent="0.35">
      <c r="S171" t="s">
        <v>1135</v>
      </c>
      <c r="T171" t="s">
        <v>386</v>
      </c>
      <c r="U171" t="s">
        <v>413</v>
      </c>
      <c r="V171" t="s">
        <v>413</v>
      </c>
      <c r="W171" t="s">
        <v>413</v>
      </c>
      <c r="Y171">
        <v>1</v>
      </c>
      <c r="Z171">
        <v>2673</v>
      </c>
    </row>
    <row r="172" spans="19:26" x14ac:dyDescent="0.35">
      <c r="S172" t="s">
        <v>1136</v>
      </c>
      <c r="T172" t="s">
        <v>7</v>
      </c>
      <c r="U172" t="s">
        <v>920</v>
      </c>
      <c r="V172" t="s">
        <v>1137</v>
      </c>
      <c r="W172" t="s">
        <v>890</v>
      </c>
      <c r="X172">
        <v>20</v>
      </c>
      <c r="Y172">
        <v>1</v>
      </c>
      <c r="Z172">
        <v>2688</v>
      </c>
    </row>
    <row r="173" spans="19:26" x14ac:dyDescent="0.35">
      <c r="S173" t="s">
        <v>1136</v>
      </c>
      <c r="T173" t="s">
        <v>6</v>
      </c>
      <c r="U173" t="s">
        <v>920</v>
      </c>
      <c r="V173" t="s">
        <v>1137</v>
      </c>
      <c r="W173" t="s">
        <v>891</v>
      </c>
      <c r="X173">
        <v>15</v>
      </c>
      <c r="Y173">
        <v>1</v>
      </c>
      <c r="Z173">
        <v>2688</v>
      </c>
    </row>
    <row r="174" spans="19:26" x14ac:dyDescent="0.35">
      <c r="S174" t="s">
        <v>1136</v>
      </c>
      <c r="T174" t="s">
        <v>5</v>
      </c>
      <c r="U174" t="s">
        <v>837</v>
      </c>
      <c r="V174" t="s">
        <v>1138</v>
      </c>
      <c r="W174" t="s">
        <v>892</v>
      </c>
      <c r="X174">
        <v>10</v>
      </c>
      <c r="Y174">
        <v>1</v>
      </c>
      <c r="Z174">
        <v>2688</v>
      </c>
    </row>
    <row r="175" spans="19:26" x14ac:dyDescent="0.35">
      <c r="S175" t="s">
        <v>1136</v>
      </c>
      <c r="T175" t="s">
        <v>361</v>
      </c>
      <c r="U175" t="s">
        <v>413</v>
      </c>
      <c r="V175" t="s">
        <v>413</v>
      </c>
      <c r="W175" t="s">
        <v>413</v>
      </c>
      <c r="Y175">
        <v>1</v>
      </c>
      <c r="Z175">
        <v>2688</v>
      </c>
    </row>
    <row r="176" spans="19:26" x14ac:dyDescent="0.35">
      <c r="S176" t="s">
        <v>1139</v>
      </c>
      <c r="T176" t="s">
        <v>10</v>
      </c>
      <c r="U176" t="s">
        <v>830</v>
      </c>
      <c r="V176" t="s">
        <v>1073</v>
      </c>
      <c r="W176" t="s">
        <v>430</v>
      </c>
      <c r="X176">
        <v>15</v>
      </c>
      <c r="Y176">
        <v>1</v>
      </c>
      <c r="Z176">
        <v>2603</v>
      </c>
    </row>
    <row r="177" spans="19:26" x14ac:dyDescent="0.35">
      <c r="S177" t="s">
        <v>1139</v>
      </c>
      <c r="T177" t="s">
        <v>9</v>
      </c>
      <c r="U177" t="s">
        <v>819</v>
      </c>
      <c r="V177" t="s">
        <v>1064</v>
      </c>
      <c r="W177" t="s">
        <v>893</v>
      </c>
      <c r="X177">
        <v>35</v>
      </c>
      <c r="Y177">
        <v>1</v>
      </c>
      <c r="Z177">
        <v>2603</v>
      </c>
    </row>
    <row r="178" spans="19:26" x14ac:dyDescent="0.35">
      <c r="S178" t="s">
        <v>1139</v>
      </c>
      <c r="T178" t="s">
        <v>8</v>
      </c>
      <c r="U178" t="s">
        <v>413</v>
      </c>
      <c r="V178" t="s">
        <v>413</v>
      </c>
      <c r="W178" t="s">
        <v>413</v>
      </c>
      <c r="Y178">
        <v>1</v>
      </c>
      <c r="Z178">
        <v>2603</v>
      </c>
    </row>
    <row r="179" spans="19:26" x14ac:dyDescent="0.35">
      <c r="S179" t="s">
        <v>1139</v>
      </c>
      <c r="T179" t="s">
        <v>358</v>
      </c>
      <c r="U179" t="s">
        <v>413</v>
      </c>
      <c r="V179" t="s">
        <v>413</v>
      </c>
      <c r="W179" t="s">
        <v>413</v>
      </c>
      <c r="Y179">
        <v>1</v>
      </c>
      <c r="Z179">
        <v>2603</v>
      </c>
    </row>
    <row r="180" spans="19:26" x14ac:dyDescent="0.35">
      <c r="S180" t="s">
        <v>1140</v>
      </c>
      <c r="T180" t="s">
        <v>13</v>
      </c>
      <c r="U180" t="s">
        <v>915</v>
      </c>
      <c r="V180" t="s">
        <v>1100</v>
      </c>
      <c r="W180" t="s">
        <v>865</v>
      </c>
      <c r="X180">
        <v>28</v>
      </c>
      <c r="Y180">
        <v>1</v>
      </c>
      <c r="Z180">
        <v>2647</v>
      </c>
    </row>
    <row r="181" spans="19:26" x14ac:dyDescent="0.35">
      <c r="S181" t="s">
        <v>1140</v>
      </c>
      <c r="T181" t="s">
        <v>12</v>
      </c>
      <c r="U181" t="s">
        <v>915</v>
      </c>
      <c r="V181" t="s">
        <v>1100</v>
      </c>
      <c r="W181" t="s">
        <v>894</v>
      </c>
      <c r="X181">
        <v>21</v>
      </c>
      <c r="Y181">
        <v>1</v>
      </c>
      <c r="Z181">
        <v>2647</v>
      </c>
    </row>
    <row r="182" spans="19:26" x14ac:dyDescent="0.35">
      <c r="S182" t="s">
        <v>1140</v>
      </c>
      <c r="T182" t="s">
        <v>11</v>
      </c>
      <c r="U182" t="s">
        <v>413</v>
      </c>
      <c r="V182" t="s">
        <v>413</v>
      </c>
      <c r="W182" t="s">
        <v>413</v>
      </c>
      <c r="Y182">
        <v>1</v>
      </c>
      <c r="Z182">
        <v>2647</v>
      </c>
    </row>
    <row r="183" spans="19:26" x14ac:dyDescent="0.35">
      <c r="S183" t="s">
        <v>1140</v>
      </c>
      <c r="T183" t="s">
        <v>355</v>
      </c>
      <c r="U183" t="s">
        <v>413</v>
      </c>
      <c r="V183" t="s">
        <v>413</v>
      </c>
      <c r="W183" t="s">
        <v>413</v>
      </c>
      <c r="Y183">
        <v>1</v>
      </c>
      <c r="Z183">
        <v>2647</v>
      </c>
    </row>
    <row r="184" spans="19:26" x14ac:dyDescent="0.35">
      <c r="S184" t="s">
        <v>1141</v>
      </c>
      <c r="T184" t="s">
        <v>16</v>
      </c>
      <c r="U184" t="s">
        <v>820</v>
      </c>
      <c r="V184" t="s">
        <v>1081</v>
      </c>
      <c r="W184" t="s">
        <v>600</v>
      </c>
      <c r="X184">
        <v>12</v>
      </c>
      <c r="Y184">
        <v>1</v>
      </c>
      <c r="Z184">
        <v>2664</v>
      </c>
    </row>
    <row r="185" spans="19:26" x14ac:dyDescent="0.35">
      <c r="S185" t="s">
        <v>1141</v>
      </c>
      <c r="T185" t="s">
        <v>15</v>
      </c>
      <c r="U185" t="s">
        <v>835</v>
      </c>
      <c r="V185" t="s">
        <v>1108</v>
      </c>
      <c r="W185" t="s">
        <v>438</v>
      </c>
      <c r="X185">
        <v>17</v>
      </c>
      <c r="Y185">
        <v>1</v>
      </c>
      <c r="Z185">
        <v>2664</v>
      </c>
    </row>
    <row r="186" spans="19:26" x14ac:dyDescent="0.35">
      <c r="S186" t="s">
        <v>1141</v>
      </c>
      <c r="T186" t="s">
        <v>14</v>
      </c>
      <c r="U186" t="s">
        <v>830</v>
      </c>
      <c r="V186" t="s">
        <v>1124</v>
      </c>
      <c r="W186" t="s">
        <v>439</v>
      </c>
      <c r="X186">
        <v>17</v>
      </c>
      <c r="Y186">
        <v>1</v>
      </c>
      <c r="Z186">
        <v>2664</v>
      </c>
    </row>
    <row r="187" spans="19:26" x14ac:dyDescent="0.35">
      <c r="S187" t="s">
        <v>1141</v>
      </c>
      <c r="T187" t="s">
        <v>352</v>
      </c>
      <c r="U187" t="s">
        <v>413</v>
      </c>
      <c r="V187" t="s">
        <v>413</v>
      </c>
      <c r="W187" t="s">
        <v>413</v>
      </c>
      <c r="Y187">
        <v>1</v>
      </c>
      <c r="Z187">
        <v>2664</v>
      </c>
    </row>
    <row r="188" spans="19:26" x14ac:dyDescent="0.35">
      <c r="S188" t="s">
        <v>1142</v>
      </c>
      <c r="T188" t="s">
        <v>19</v>
      </c>
      <c r="U188" t="s">
        <v>825</v>
      </c>
      <c r="V188" t="s">
        <v>1143</v>
      </c>
      <c r="W188" t="s">
        <v>493</v>
      </c>
      <c r="X188">
        <v>17</v>
      </c>
      <c r="Y188">
        <v>1</v>
      </c>
      <c r="Z188">
        <v>2698</v>
      </c>
    </row>
    <row r="189" spans="19:26" x14ac:dyDescent="0.35">
      <c r="S189" t="s">
        <v>1142</v>
      </c>
      <c r="T189" t="s">
        <v>18</v>
      </c>
      <c r="U189" t="s">
        <v>825</v>
      </c>
      <c r="V189" t="s">
        <v>1143</v>
      </c>
      <c r="W189" t="s">
        <v>541</v>
      </c>
      <c r="X189">
        <v>32</v>
      </c>
      <c r="Y189">
        <v>1</v>
      </c>
      <c r="Z189">
        <v>2698</v>
      </c>
    </row>
    <row r="190" spans="19:26" x14ac:dyDescent="0.35">
      <c r="S190" t="s">
        <v>1142</v>
      </c>
      <c r="T190" t="s">
        <v>17</v>
      </c>
      <c r="U190" t="s">
        <v>413</v>
      </c>
      <c r="V190" t="s">
        <v>413</v>
      </c>
      <c r="W190" t="s">
        <v>413</v>
      </c>
      <c r="Y190">
        <v>1</v>
      </c>
      <c r="Z190">
        <v>2698</v>
      </c>
    </row>
    <row r="191" spans="19:26" x14ac:dyDescent="0.35">
      <c r="S191" t="s">
        <v>1142</v>
      </c>
      <c r="T191" t="s">
        <v>349</v>
      </c>
      <c r="U191" t="s">
        <v>413</v>
      </c>
      <c r="V191" t="s">
        <v>413</v>
      </c>
      <c r="W191" t="s">
        <v>413</v>
      </c>
      <c r="Y191">
        <v>1</v>
      </c>
      <c r="Z191">
        <v>2698</v>
      </c>
    </row>
    <row r="192" spans="19:26" x14ac:dyDescent="0.35">
      <c r="S192" t="s">
        <v>1144</v>
      </c>
      <c r="T192" t="s">
        <v>22</v>
      </c>
      <c r="U192" t="s">
        <v>837</v>
      </c>
      <c r="V192" t="s">
        <v>1099</v>
      </c>
      <c r="W192" t="s">
        <v>895</v>
      </c>
      <c r="X192">
        <v>34</v>
      </c>
      <c r="Y192">
        <v>1</v>
      </c>
      <c r="Z192">
        <v>2657</v>
      </c>
    </row>
    <row r="193" spans="19:26" x14ac:dyDescent="0.35">
      <c r="S193" t="s">
        <v>1144</v>
      </c>
      <c r="T193" t="s">
        <v>21</v>
      </c>
      <c r="U193" t="s">
        <v>829</v>
      </c>
      <c r="V193" t="s">
        <v>1083</v>
      </c>
      <c r="W193" t="s">
        <v>857</v>
      </c>
      <c r="X193">
        <v>16</v>
      </c>
      <c r="Y193">
        <v>1</v>
      </c>
      <c r="Z193">
        <v>2657</v>
      </c>
    </row>
    <row r="194" spans="19:26" x14ac:dyDescent="0.35">
      <c r="S194" t="s">
        <v>1144</v>
      </c>
      <c r="T194" t="s">
        <v>20</v>
      </c>
      <c r="U194" t="s">
        <v>413</v>
      </c>
      <c r="V194" t="s">
        <v>413</v>
      </c>
      <c r="W194" t="s">
        <v>413</v>
      </c>
      <c r="Y194">
        <v>1</v>
      </c>
      <c r="Z194">
        <v>2657</v>
      </c>
    </row>
    <row r="195" spans="19:26" x14ac:dyDescent="0.35">
      <c r="S195" t="s">
        <v>1144</v>
      </c>
      <c r="T195" t="s">
        <v>346</v>
      </c>
      <c r="U195" t="s">
        <v>413</v>
      </c>
      <c r="V195" t="s">
        <v>413</v>
      </c>
      <c r="W195" t="s">
        <v>413</v>
      </c>
      <c r="Y195">
        <v>1</v>
      </c>
      <c r="Z195">
        <v>2657</v>
      </c>
    </row>
    <row r="196" spans="19:26" x14ac:dyDescent="0.35">
      <c r="S196" t="s">
        <v>1145</v>
      </c>
      <c r="T196" t="s">
        <v>25</v>
      </c>
      <c r="U196" t="s">
        <v>828</v>
      </c>
      <c r="V196" t="s">
        <v>1104</v>
      </c>
      <c r="W196" t="s">
        <v>896</v>
      </c>
      <c r="X196">
        <v>21</v>
      </c>
      <c r="Y196">
        <v>1</v>
      </c>
      <c r="Z196">
        <v>2702</v>
      </c>
    </row>
    <row r="197" spans="19:26" x14ac:dyDescent="0.35">
      <c r="S197" t="s">
        <v>1145</v>
      </c>
      <c r="T197" t="s">
        <v>24</v>
      </c>
      <c r="U197" t="s">
        <v>828</v>
      </c>
      <c r="V197" t="s">
        <v>1104</v>
      </c>
      <c r="W197" t="s">
        <v>897</v>
      </c>
      <c r="X197">
        <v>15</v>
      </c>
      <c r="Y197">
        <v>1</v>
      </c>
      <c r="Z197">
        <v>2702</v>
      </c>
    </row>
    <row r="198" spans="19:26" x14ac:dyDescent="0.35">
      <c r="S198" t="s">
        <v>1145</v>
      </c>
      <c r="T198" t="s">
        <v>23</v>
      </c>
      <c r="U198" t="s">
        <v>833</v>
      </c>
      <c r="V198" t="s">
        <v>1069</v>
      </c>
      <c r="W198" t="s">
        <v>898</v>
      </c>
      <c r="X198">
        <v>8</v>
      </c>
      <c r="Y198">
        <v>1</v>
      </c>
      <c r="Z198">
        <v>2702</v>
      </c>
    </row>
    <row r="199" spans="19:26" x14ac:dyDescent="0.35">
      <c r="S199" t="s">
        <v>1145</v>
      </c>
      <c r="T199" t="s">
        <v>343</v>
      </c>
      <c r="U199" t="s">
        <v>837</v>
      </c>
      <c r="V199" t="s">
        <v>1146</v>
      </c>
      <c r="W199" t="s">
        <v>899</v>
      </c>
      <c r="X199">
        <v>5</v>
      </c>
      <c r="Y199">
        <v>1</v>
      </c>
      <c r="Z199">
        <v>2702</v>
      </c>
    </row>
    <row r="200" spans="19:26" x14ac:dyDescent="0.35">
      <c r="S200" t="s">
        <v>1147</v>
      </c>
      <c r="T200" t="s">
        <v>28</v>
      </c>
      <c r="U200" t="s">
        <v>919</v>
      </c>
      <c r="V200" t="s">
        <v>1114</v>
      </c>
      <c r="W200" t="s">
        <v>875</v>
      </c>
      <c r="X200">
        <v>24</v>
      </c>
      <c r="Y200">
        <v>1</v>
      </c>
      <c r="Z200">
        <v>2701</v>
      </c>
    </row>
    <row r="201" spans="19:26" x14ac:dyDescent="0.35">
      <c r="S201" t="s">
        <v>1147</v>
      </c>
      <c r="T201" t="s">
        <v>27</v>
      </c>
      <c r="U201" t="s">
        <v>919</v>
      </c>
      <c r="V201" t="s">
        <v>1114</v>
      </c>
      <c r="W201" t="s">
        <v>900</v>
      </c>
      <c r="X201">
        <v>25</v>
      </c>
      <c r="Y201">
        <v>1</v>
      </c>
      <c r="Z201">
        <v>2701</v>
      </c>
    </row>
    <row r="202" spans="19:26" x14ac:dyDescent="0.35">
      <c r="S202" t="s">
        <v>1147</v>
      </c>
      <c r="T202" t="s">
        <v>26</v>
      </c>
      <c r="U202" t="s">
        <v>413</v>
      </c>
      <c r="V202" t="s">
        <v>413</v>
      </c>
      <c r="W202" t="s">
        <v>413</v>
      </c>
      <c r="Y202">
        <v>1</v>
      </c>
      <c r="Z202">
        <v>2701</v>
      </c>
    </row>
    <row r="203" spans="19:26" x14ac:dyDescent="0.35">
      <c r="S203" t="s">
        <v>1147</v>
      </c>
      <c r="T203" t="s">
        <v>382</v>
      </c>
      <c r="U203" t="s">
        <v>413</v>
      </c>
      <c r="V203" t="s">
        <v>413</v>
      </c>
      <c r="W203" t="s">
        <v>413</v>
      </c>
      <c r="Y203">
        <v>1</v>
      </c>
      <c r="Z203">
        <v>2701</v>
      </c>
    </row>
    <row r="204" spans="19:26" x14ac:dyDescent="0.35">
      <c r="S204" t="s">
        <v>1148</v>
      </c>
      <c r="T204" t="s">
        <v>31</v>
      </c>
      <c r="U204" t="s">
        <v>833</v>
      </c>
      <c r="V204" t="s">
        <v>1069</v>
      </c>
      <c r="W204" t="s">
        <v>901</v>
      </c>
      <c r="X204">
        <v>9</v>
      </c>
      <c r="Y204">
        <v>1</v>
      </c>
      <c r="Z204">
        <v>2737</v>
      </c>
    </row>
    <row r="205" spans="19:26" x14ac:dyDescent="0.35">
      <c r="S205" t="s">
        <v>1148</v>
      </c>
      <c r="T205" t="s">
        <v>30</v>
      </c>
      <c r="U205" t="s">
        <v>830</v>
      </c>
      <c r="V205" t="s">
        <v>1073</v>
      </c>
      <c r="W205" t="s">
        <v>431</v>
      </c>
      <c r="X205">
        <v>22</v>
      </c>
      <c r="Y205">
        <v>1</v>
      </c>
      <c r="Z205">
        <v>2737</v>
      </c>
    </row>
    <row r="206" spans="19:26" x14ac:dyDescent="0.35">
      <c r="S206" t="s">
        <v>1148</v>
      </c>
      <c r="T206" t="s">
        <v>29</v>
      </c>
      <c r="U206" t="s">
        <v>830</v>
      </c>
      <c r="V206" t="s">
        <v>1124</v>
      </c>
      <c r="W206" t="s">
        <v>458</v>
      </c>
      <c r="X206">
        <v>17</v>
      </c>
      <c r="Y206">
        <v>1</v>
      </c>
      <c r="Z206">
        <v>2737</v>
      </c>
    </row>
    <row r="207" spans="19:26" x14ac:dyDescent="0.35">
      <c r="S207" t="s">
        <v>1148</v>
      </c>
      <c r="T207" t="s">
        <v>379</v>
      </c>
      <c r="U207" t="s">
        <v>413</v>
      </c>
      <c r="V207" t="s">
        <v>413</v>
      </c>
      <c r="W207" t="s">
        <v>413</v>
      </c>
      <c r="Y207">
        <v>1</v>
      </c>
      <c r="Z207">
        <v>2737</v>
      </c>
    </row>
    <row r="208" spans="19:26" x14ac:dyDescent="0.35">
      <c r="S208" t="s">
        <v>1149</v>
      </c>
      <c r="T208" t="s">
        <v>34</v>
      </c>
      <c r="U208" t="s">
        <v>832</v>
      </c>
      <c r="V208" t="s">
        <v>1111</v>
      </c>
      <c r="W208" t="s">
        <v>498</v>
      </c>
      <c r="X208">
        <v>14</v>
      </c>
      <c r="Y208">
        <v>1</v>
      </c>
      <c r="Z208">
        <v>2655</v>
      </c>
    </row>
    <row r="209" spans="19:26" x14ac:dyDescent="0.35">
      <c r="S209" t="s">
        <v>1149</v>
      </c>
      <c r="T209" t="s">
        <v>33</v>
      </c>
      <c r="U209" t="s">
        <v>834</v>
      </c>
      <c r="V209" t="s">
        <v>1150</v>
      </c>
      <c r="W209" t="s">
        <v>428</v>
      </c>
      <c r="X209">
        <v>34</v>
      </c>
      <c r="Y209">
        <v>1</v>
      </c>
      <c r="Z209">
        <v>2655</v>
      </c>
    </row>
    <row r="210" spans="19:26" x14ac:dyDescent="0.35">
      <c r="S210" t="s">
        <v>1149</v>
      </c>
      <c r="T210" t="s">
        <v>32</v>
      </c>
      <c r="U210" t="s">
        <v>413</v>
      </c>
      <c r="V210" t="s">
        <v>413</v>
      </c>
      <c r="W210" t="s">
        <v>413</v>
      </c>
      <c r="Y210">
        <v>1</v>
      </c>
      <c r="Z210">
        <v>2655</v>
      </c>
    </row>
    <row r="211" spans="19:26" x14ac:dyDescent="0.35">
      <c r="S211" t="s">
        <v>1149</v>
      </c>
      <c r="T211" t="s">
        <v>376</v>
      </c>
      <c r="U211" t="s">
        <v>413</v>
      </c>
      <c r="V211" t="s">
        <v>413</v>
      </c>
      <c r="W211" t="s">
        <v>413</v>
      </c>
      <c r="Y211">
        <v>1</v>
      </c>
      <c r="Z211">
        <v>2655</v>
      </c>
    </row>
    <row r="212" spans="19:26" x14ac:dyDescent="0.35">
      <c r="S212" t="s">
        <v>1151</v>
      </c>
      <c r="T212" t="s">
        <v>37</v>
      </c>
      <c r="U212" t="s">
        <v>832</v>
      </c>
      <c r="V212" t="s">
        <v>1111</v>
      </c>
      <c r="W212" t="s">
        <v>498</v>
      </c>
      <c r="X212">
        <v>7</v>
      </c>
      <c r="Y212">
        <v>1</v>
      </c>
      <c r="Z212">
        <v>2700</v>
      </c>
    </row>
    <row r="213" spans="19:26" x14ac:dyDescent="0.35">
      <c r="S213" t="s">
        <v>1151</v>
      </c>
      <c r="T213" t="s">
        <v>36</v>
      </c>
      <c r="U213" t="s">
        <v>835</v>
      </c>
      <c r="V213" t="s">
        <v>1128</v>
      </c>
      <c r="W213" t="s">
        <v>474</v>
      </c>
      <c r="X213">
        <v>23</v>
      </c>
      <c r="Y213">
        <v>1</v>
      </c>
      <c r="Z213">
        <v>2700</v>
      </c>
    </row>
    <row r="214" spans="19:26" x14ac:dyDescent="0.35">
      <c r="S214" t="s">
        <v>1151</v>
      </c>
      <c r="T214" t="s">
        <v>35</v>
      </c>
      <c r="U214" t="s">
        <v>919</v>
      </c>
      <c r="V214" t="s">
        <v>1114</v>
      </c>
      <c r="W214" t="s">
        <v>902</v>
      </c>
      <c r="X214">
        <v>14</v>
      </c>
      <c r="Y214">
        <v>1</v>
      </c>
      <c r="Z214">
        <v>2700</v>
      </c>
    </row>
    <row r="215" spans="19:26" x14ac:dyDescent="0.35">
      <c r="S215" t="s">
        <v>1151</v>
      </c>
      <c r="T215" t="s">
        <v>373</v>
      </c>
      <c r="U215" t="s">
        <v>413</v>
      </c>
      <c r="V215" t="s">
        <v>413</v>
      </c>
      <c r="W215" t="s">
        <v>413</v>
      </c>
      <c r="Y215">
        <v>1</v>
      </c>
      <c r="Z215">
        <v>2700</v>
      </c>
    </row>
    <row r="216" spans="19:26" x14ac:dyDescent="0.35">
      <c r="S216" t="s">
        <v>1152</v>
      </c>
      <c r="T216" t="s">
        <v>40</v>
      </c>
      <c r="U216" t="s">
        <v>819</v>
      </c>
      <c r="V216" t="s">
        <v>1076</v>
      </c>
      <c r="W216" t="s">
        <v>851</v>
      </c>
      <c r="X216">
        <v>10</v>
      </c>
      <c r="Y216">
        <v>1</v>
      </c>
      <c r="Z216">
        <v>2720</v>
      </c>
    </row>
    <row r="217" spans="19:26" x14ac:dyDescent="0.35">
      <c r="S217" t="s">
        <v>1152</v>
      </c>
      <c r="T217" t="s">
        <v>39</v>
      </c>
      <c r="U217" t="s">
        <v>915</v>
      </c>
      <c r="V217" t="s">
        <v>1060</v>
      </c>
      <c r="W217" t="s">
        <v>903</v>
      </c>
      <c r="X217">
        <v>16</v>
      </c>
      <c r="Y217">
        <v>1</v>
      </c>
      <c r="Z217">
        <v>2720</v>
      </c>
    </row>
    <row r="218" spans="19:26" x14ac:dyDescent="0.35">
      <c r="S218" t="s">
        <v>1152</v>
      </c>
      <c r="T218" t="s">
        <v>38</v>
      </c>
      <c r="U218" t="s">
        <v>914</v>
      </c>
      <c r="V218" t="s">
        <v>1153</v>
      </c>
      <c r="W218" t="s">
        <v>904</v>
      </c>
      <c r="X218">
        <v>17</v>
      </c>
      <c r="Y218">
        <v>1</v>
      </c>
      <c r="Z218">
        <v>2720</v>
      </c>
    </row>
    <row r="219" spans="19:26" x14ac:dyDescent="0.35">
      <c r="S219" t="s">
        <v>1152</v>
      </c>
      <c r="T219" t="s">
        <v>370</v>
      </c>
      <c r="U219" t="s">
        <v>413</v>
      </c>
      <c r="V219" t="s">
        <v>413</v>
      </c>
      <c r="W219" t="s">
        <v>413</v>
      </c>
      <c r="Y219">
        <v>1</v>
      </c>
      <c r="Z219">
        <v>2720</v>
      </c>
    </row>
    <row r="220" spans="19:26" x14ac:dyDescent="0.35">
      <c r="S220" t="s">
        <v>1154</v>
      </c>
      <c r="T220" t="s">
        <v>43</v>
      </c>
      <c r="U220" t="s">
        <v>914</v>
      </c>
      <c r="V220" t="s">
        <v>1052</v>
      </c>
      <c r="W220" t="s">
        <v>841</v>
      </c>
      <c r="X220">
        <v>9</v>
      </c>
      <c r="Y220">
        <v>1</v>
      </c>
      <c r="Z220">
        <v>2656</v>
      </c>
    </row>
    <row r="221" spans="19:26" x14ac:dyDescent="0.35">
      <c r="S221" t="s">
        <v>1154</v>
      </c>
      <c r="T221" t="s">
        <v>42</v>
      </c>
      <c r="U221" t="s">
        <v>914</v>
      </c>
      <c r="V221" t="s">
        <v>1153</v>
      </c>
      <c r="W221" t="s">
        <v>905</v>
      </c>
      <c r="X221">
        <v>18</v>
      </c>
      <c r="Y221">
        <v>1</v>
      </c>
      <c r="Z221">
        <v>2656</v>
      </c>
    </row>
    <row r="222" spans="19:26" x14ac:dyDescent="0.35">
      <c r="S222" t="s">
        <v>1154</v>
      </c>
      <c r="T222" t="s">
        <v>41</v>
      </c>
      <c r="U222" t="s">
        <v>914</v>
      </c>
      <c r="V222" t="s">
        <v>1153</v>
      </c>
      <c r="W222" t="s">
        <v>906</v>
      </c>
      <c r="X222">
        <v>18</v>
      </c>
      <c r="Y222">
        <v>1</v>
      </c>
      <c r="Z222">
        <v>2656</v>
      </c>
    </row>
    <row r="223" spans="19:26" x14ac:dyDescent="0.35">
      <c r="S223" t="s">
        <v>1154</v>
      </c>
      <c r="T223" t="s">
        <v>367</v>
      </c>
      <c r="U223" t="s">
        <v>413</v>
      </c>
      <c r="V223" t="s">
        <v>413</v>
      </c>
      <c r="W223" t="s">
        <v>413</v>
      </c>
      <c r="Y223">
        <v>1</v>
      </c>
      <c r="Z223">
        <v>2656</v>
      </c>
    </row>
    <row r="224" spans="19:26" x14ac:dyDescent="0.35">
      <c r="S224" t="s">
        <v>1155</v>
      </c>
      <c r="T224" t="s">
        <v>46</v>
      </c>
      <c r="U224" t="s">
        <v>826</v>
      </c>
      <c r="V224" t="s">
        <v>1127</v>
      </c>
      <c r="W224" t="s">
        <v>469</v>
      </c>
      <c r="X224">
        <v>6</v>
      </c>
      <c r="Y224">
        <v>1</v>
      </c>
      <c r="Z224">
        <v>2715</v>
      </c>
    </row>
    <row r="225" spans="19:26" x14ac:dyDescent="0.35">
      <c r="S225" t="s">
        <v>1155</v>
      </c>
      <c r="T225" t="s">
        <v>45</v>
      </c>
      <c r="U225" t="s">
        <v>918</v>
      </c>
      <c r="V225" t="s">
        <v>1106</v>
      </c>
      <c r="W225" t="s">
        <v>907</v>
      </c>
      <c r="X225">
        <v>27</v>
      </c>
      <c r="Y225">
        <v>1</v>
      </c>
      <c r="Z225">
        <v>2715</v>
      </c>
    </row>
    <row r="226" spans="19:26" x14ac:dyDescent="0.35">
      <c r="S226" t="s">
        <v>1155</v>
      </c>
      <c r="T226" t="s">
        <v>44</v>
      </c>
      <c r="U226" t="s">
        <v>826</v>
      </c>
      <c r="V226" t="s">
        <v>1156</v>
      </c>
      <c r="W226" t="s">
        <v>470</v>
      </c>
      <c r="X226">
        <v>17</v>
      </c>
      <c r="Y226">
        <v>1</v>
      </c>
      <c r="Z226">
        <v>2715</v>
      </c>
    </row>
    <row r="227" spans="19:26" x14ac:dyDescent="0.35">
      <c r="S227" t="s">
        <v>1155</v>
      </c>
      <c r="T227" t="s">
        <v>364</v>
      </c>
      <c r="U227" t="s">
        <v>413</v>
      </c>
      <c r="V227" t="s">
        <v>413</v>
      </c>
      <c r="W227" t="s">
        <v>413</v>
      </c>
      <c r="Y227">
        <v>1</v>
      </c>
      <c r="Z227">
        <v>2715</v>
      </c>
    </row>
    <row r="228" spans="19:26" x14ac:dyDescent="0.35">
      <c r="S228" t="s">
        <v>1157</v>
      </c>
      <c r="T228" t="s">
        <v>49</v>
      </c>
      <c r="U228" t="s">
        <v>829</v>
      </c>
      <c r="V228" t="s">
        <v>1158</v>
      </c>
      <c r="W228" t="s">
        <v>491</v>
      </c>
      <c r="X228">
        <v>15</v>
      </c>
      <c r="Y228">
        <v>1</v>
      </c>
      <c r="Z228">
        <v>2665</v>
      </c>
    </row>
    <row r="229" spans="19:26" x14ac:dyDescent="0.35">
      <c r="S229" t="s">
        <v>1157</v>
      </c>
      <c r="T229" t="s">
        <v>48</v>
      </c>
      <c r="U229" t="s">
        <v>829</v>
      </c>
      <c r="V229" t="s">
        <v>1158</v>
      </c>
      <c r="W229" t="s">
        <v>908</v>
      </c>
      <c r="X229">
        <v>32</v>
      </c>
      <c r="Y229">
        <v>1</v>
      </c>
      <c r="Z229">
        <v>2665</v>
      </c>
    </row>
    <row r="230" spans="19:26" x14ac:dyDescent="0.35">
      <c r="S230" t="s">
        <v>1157</v>
      </c>
      <c r="T230" t="s">
        <v>47</v>
      </c>
      <c r="U230" t="s">
        <v>413</v>
      </c>
      <c r="V230" t="s">
        <v>413</v>
      </c>
      <c r="W230" t="s">
        <v>413</v>
      </c>
      <c r="Y230">
        <v>1</v>
      </c>
      <c r="Z230">
        <v>2665</v>
      </c>
    </row>
    <row r="231" spans="19:26" x14ac:dyDescent="0.35">
      <c r="S231" t="s">
        <v>1157</v>
      </c>
      <c r="T231" t="s">
        <v>403</v>
      </c>
      <c r="U231" t="s">
        <v>413</v>
      </c>
      <c r="V231" t="s">
        <v>413</v>
      </c>
      <c r="W231" t="s">
        <v>413</v>
      </c>
      <c r="Y231">
        <v>1</v>
      </c>
      <c r="Z231">
        <v>2665</v>
      </c>
    </row>
    <row r="232" spans="19:26" x14ac:dyDescent="0.35">
      <c r="S232" t="s">
        <v>1159</v>
      </c>
      <c r="T232" t="s">
        <v>52</v>
      </c>
      <c r="U232" t="s">
        <v>832</v>
      </c>
      <c r="V232" t="s">
        <v>1111</v>
      </c>
      <c r="W232" t="s">
        <v>874</v>
      </c>
      <c r="X232">
        <v>5</v>
      </c>
      <c r="Y232">
        <v>1</v>
      </c>
      <c r="Z232">
        <v>2610</v>
      </c>
    </row>
    <row r="233" spans="19:26" x14ac:dyDescent="0.35">
      <c r="S233" t="s">
        <v>1159</v>
      </c>
      <c r="T233" t="s">
        <v>51</v>
      </c>
      <c r="U233" t="s">
        <v>828</v>
      </c>
      <c r="V233" t="s">
        <v>1063</v>
      </c>
      <c r="W233" t="s">
        <v>909</v>
      </c>
      <c r="X233">
        <v>28</v>
      </c>
      <c r="Y233">
        <v>1</v>
      </c>
      <c r="Z233">
        <v>2610</v>
      </c>
    </row>
    <row r="234" spans="19:26" x14ac:dyDescent="0.35">
      <c r="S234" t="s">
        <v>1159</v>
      </c>
      <c r="T234" t="s">
        <v>50</v>
      </c>
      <c r="U234" t="s">
        <v>825</v>
      </c>
      <c r="V234" t="s">
        <v>1143</v>
      </c>
      <c r="W234" t="s">
        <v>493</v>
      </c>
      <c r="X234">
        <v>14</v>
      </c>
      <c r="Y234">
        <v>1</v>
      </c>
      <c r="Z234">
        <v>2610</v>
      </c>
    </row>
    <row r="235" spans="19:26" x14ac:dyDescent="0.35">
      <c r="S235" t="s">
        <v>1159</v>
      </c>
      <c r="T235" t="s">
        <v>400</v>
      </c>
      <c r="U235" t="s">
        <v>413</v>
      </c>
      <c r="V235" t="s">
        <v>413</v>
      </c>
      <c r="W235" t="s">
        <v>413</v>
      </c>
      <c r="Y235">
        <v>1</v>
      </c>
      <c r="Z235">
        <v>2610</v>
      </c>
    </row>
    <row r="236" spans="19:26" x14ac:dyDescent="0.35">
      <c r="S236" t="s">
        <v>1160</v>
      </c>
      <c r="T236" t="s">
        <v>55</v>
      </c>
      <c r="U236" t="s">
        <v>916</v>
      </c>
      <c r="V236" t="s">
        <v>1095</v>
      </c>
      <c r="W236" t="s">
        <v>864</v>
      </c>
      <c r="X236">
        <v>24</v>
      </c>
      <c r="Y236">
        <v>1</v>
      </c>
      <c r="Z236">
        <v>2655</v>
      </c>
    </row>
    <row r="237" spans="19:26" x14ac:dyDescent="0.35">
      <c r="S237" t="s">
        <v>1160</v>
      </c>
      <c r="T237" t="s">
        <v>54</v>
      </c>
      <c r="U237" t="s">
        <v>916</v>
      </c>
      <c r="V237" t="s">
        <v>1095</v>
      </c>
      <c r="W237" t="s">
        <v>910</v>
      </c>
      <c r="X237">
        <v>24</v>
      </c>
      <c r="Y237">
        <v>1</v>
      </c>
      <c r="Z237">
        <v>2655</v>
      </c>
    </row>
    <row r="238" spans="19:26" x14ac:dyDescent="0.35">
      <c r="S238" t="s">
        <v>1160</v>
      </c>
      <c r="T238" t="s">
        <v>53</v>
      </c>
      <c r="U238" t="s">
        <v>413</v>
      </c>
      <c r="V238" t="s">
        <v>413</v>
      </c>
      <c r="W238" t="s">
        <v>413</v>
      </c>
      <c r="Y238">
        <v>1</v>
      </c>
      <c r="Z238">
        <v>2655</v>
      </c>
    </row>
    <row r="239" spans="19:26" x14ac:dyDescent="0.35">
      <c r="S239" t="s">
        <v>1160</v>
      </c>
      <c r="T239" t="s">
        <v>397</v>
      </c>
      <c r="U239" t="s">
        <v>413</v>
      </c>
      <c r="V239" t="s">
        <v>413</v>
      </c>
      <c r="W239" t="s">
        <v>413</v>
      </c>
      <c r="Y239">
        <v>1</v>
      </c>
      <c r="Z239">
        <v>2655</v>
      </c>
    </row>
    <row r="240" spans="19:26" x14ac:dyDescent="0.35">
      <c r="S240" t="s">
        <v>1161</v>
      </c>
      <c r="T240" t="s">
        <v>58</v>
      </c>
      <c r="U240" t="s">
        <v>820</v>
      </c>
      <c r="V240" t="s">
        <v>1113</v>
      </c>
      <c r="W240" t="s">
        <v>418</v>
      </c>
      <c r="X240">
        <v>24</v>
      </c>
      <c r="Y240">
        <v>1</v>
      </c>
      <c r="Z240">
        <v>2690</v>
      </c>
    </row>
    <row r="241" spans="19:26" x14ac:dyDescent="0.35">
      <c r="S241" t="s">
        <v>1161</v>
      </c>
      <c r="T241" t="s">
        <v>57</v>
      </c>
      <c r="U241" t="s">
        <v>822</v>
      </c>
      <c r="V241" t="s">
        <v>1054</v>
      </c>
      <c r="W241" t="s">
        <v>484</v>
      </c>
      <c r="X241">
        <v>25</v>
      </c>
      <c r="Y241">
        <v>1</v>
      </c>
      <c r="Z241">
        <v>2690</v>
      </c>
    </row>
    <row r="242" spans="19:26" x14ac:dyDescent="0.35">
      <c r="S242" t="s">
        <v>1161</v>
      </c>
      <c r="T242" t="s">
        <v>56</v>
      </c>
      <c r="U242" t="s">
        <v>413</v>
      </c>
      <c r="V242" t="s">
        <v>413</v>
      </c>
      <c r="W242" t="s">
        <v>413</v>
      </c>
      <c r="Y242">
        <v>1</v>
      </c>
      <c r="Z242">
        <v>2690</v>
      </c>
    </row>
    <row r="243" spans="19:26" x14ac:dyDescent="0.35">
      <c r="S243" t="s">
        <v>1161</v>
      </c>
      <c r="T243" t="s">
        <v>394</v>
      </c>
      <c r="U243" t="s">
        <v>413</v>
      </c>
      <c r="V243" t="s">
        <v>413</v>
      </c>
      <c r="W243" t="s">
        <v>413</v>
      </c>
      <c r="Y243">
        <v>1</v>
      </c>
      <c r="Z243">
        <v>2690</v>
      </c>
    </row>
    <row r="244" spans="19:26" x14ac:dyDescent="0.35">
      <c r="S244" t="s">
        <v>1162</v>
      </c>
      <c r="T244" t="s">
        <v>61</v>
      </c>
      <c r="U244" t="s">
        <v>837</v>
      </c>
      <c r="V244" t="s">
        <v>1099</v>
      </c>
      <c r="W244" t="s">
        <v>529</v>
      </c>
      <c r="X244">
        <v>7</v>
      </c>
      <c r="Y244">
        <v>1</v>
      </c>
      <c r="Z244">
        <v>2688</v>
      </c>
    </row>
    <row r="245" spans="19:26" x14ac:dyDescent="0.35">
      <c r="S245" t="s">
        <v>1162</v>
      </c>
      <c r="T245" t="s">
        <v>60</v>
      </c>
      <c r="U245" t="s">
        <v>836</v>
      </c>
      <c r="V245" t="s">
        <v>1050</v>
      </c>
      <c r="W245" t="s">
        <v>868</v>
      </c>
      <c r="X245">
        <v>11</v>
      </c>
      <c r="Y245">
        <v>1</v>
      </c>
      <c r="Z245">
        <v>2688</v>
      </c>
    </row>
    <row r="246" spans="19:26" x14ac:dyDescent="0.35">
      <c r="S246" t="s">
        <v>1162</v>
      </c>
      <c r="T246" t="s">
        <v>59</v>
      </c>
      <c r="U246" t="s">
        <v>831</v>
      </c>
      <c r="V246" t="s">
        <v>1119</v>
      </c>
      <c r="W246" t="s">
        <v>446</v>
      </c>
      <c r="X246">
        <v>28</v>
      </c>
      <c r="Y246">
        <v>1</v>
      </c>
      <c r="Z246">
        <v>2688</v>
      </c>
    </row>
    <row r="247" spans="19:26" x14ac:dyDescent="0.35">
      <c r="S247" t="s">
        <v>1162</v>
      </c>
      <c r="T247" t="s">
        <v>391</v>
      </c>
      <c r="U247" t="s">
        <v>413</v>
      </c>
      <c r="V247" t="s">
        <v>413</v>
      </c>
      <c r="W247" t="s">
        <v>413</v>
      </c>
      <c r="Y247">
        <v>1</v>
      </c>
      <c r="Z247">
        <v>2688</v>
      </c>
    </row>
    <row r="248" spans="19:26" x14ac:dyDescent="0.35">
      <c r="S248" t="s">
        <v>1163</v>
      </c>
      <c r="T248" t="s">
        <v>64</v>
      </c>
      <c r="U248" t="s">
        <v>826</v>
      </c>
      <c r="V248" t="s">
        <v>1156</v>
      </c>
      <c r="W248" t="s">
        <v>468</v>
      </c>
      <c r="X248">
        <v>32</v>
      </c>
      <c r="Y248">
        <v>1</v>
      </c>
      <c r="Z248">
        <v>2640</v>
      </c>
    </row>
    <row r="249" spans="19:26" x14ac:dyDescent="0.35">
      <c r="S249" t="s">
        <v>1163</v>
      </c>
      <c r="T249" t="s">
        <v>63</v>
      </c>
      <c r="U249" t="s">
        <v>826</v>
      </c>
      <c r="V249" t="s">
        <v>1127</v>
      </c>
      <c r="W249" t="s">
        <v>469</v>
      </c>
      <c r="X249">
        <v>17</v>
      </c>
      <c r="Y249">
        <v>1</v>
      </c>
      <c r="Z249">
        <v>2640</v>
      </c>
    </row>
    <row r="250" spans="19:26" x14ac:dyDescent="0.35">
      <c r="S250" t="s">
        <v>1163</v>
      </c>
      <c r="T250" t="s">
        <v>62</v>
      </c>
      <c r="U250" t="s">
        <v>413</v>
      </c>
      <c r="V250" t="s">
        <v>413</v>
      </c>
      <c r="W250" t="s">
        <v>413</v>
      </c>
      <c r="Y250">
        <v>1</v>
      </c>
      <c r="Z250">
        <v>2640</v>
      </c>
    </row>
    <row r="251" spans="19:26" x14ac:dyDescent="0.35">
      <c r="S251" t="s">
        <v>1163</v>
      </c>
      <c r="T251" t="s">
        <v>388</v>
      </c>
      <c r="U251" t="s">
        <v>413</v>
      </c>
      <c r="V251" t="s">
        <v>413</v>
      </c>
      <c r="W251" t="s">
        <v>413</v>
      </c>
      <c r="Y251">
        <v>1</v>
      </c>
      <c r="Z251">
        <v>2640</v>
      </c>
    </row>
    <row r="252" spans="19:26" x14ac:dyDescent="0.35">
      <c r="S252" t="s">
        <v>1164</v>
      </c>
      <c r="T252" t="s">
        <v>67</v>
      </c>
      <c r="U252" t="s">
        <v>835</v>
      </c>
      <c r="V252" t="s">
        <v>1108</v>
      </c>
      <c r="W252" t="s">
        <v>911</v>
      </c>
      <c r="X252">
        <v>16</v>
      </c>
      <c r="Y252">
        <v>1</v>
      </c>
      <c r="Z252">
        <v>2625</v>
      </c>
    </row>
    <row r="253" spans="19:26" x14ac:dyDescent="0.35">
      <c r="S253" t="s">
        <v>1164</v>
      </c>
      <c r="T253" t="s">
        <v>66</v>
      </c>
      <c r="U253" t="s">
        <v>834</v>
      </c>
      <c r="V253" t="s">
        <v>1150</v>
      </c>
      <c r="W253" t="s">
        <v>912</v>
      </c>
      <c r="X253">
        <v>34</v>
      </c>
      <c r="Y253">
        <v>1</v>
      </c>
      <c r="Z253">
        <v>2625</v>
      </c>
    </row>
    <row r="254" spans="19:26" x14ac:dyDescent="0.35">
      <c r="S254" t="s">
        <v>1164</v>
      </c>
      <c r="T254" t="s">
        <v>65</v>
      </c>
      <c r="U254" t="s">
        <v>413</v>
      </c>
      <c r="V254" t="s">
        <v>413</v>
      </c>
      <c r="W254" t="s">
        <v>413</v>
      </c>
      <c r="Y254">
        <v>1</v>
      </c>
      <c r="Z254">
        <v>2625</v>
      </c>
    </row>
    <row r="255" spans="19:26" x14ac:dyDescent="0.35">
      <c r="S255" t="s">
        <v>1164</v>
      </c>
      <c r="T255" t="s">
        <v>385</v>
      </c>
      <c r="U255" t="s">
        <v>413</v>
      </c>
      <c r="V255" t="s">
        <v>413</v>
      </c>
      <c r="W255" t="s">
        <v>413</v>
      </c>
      <c r="Y255">
        <v>1</v>
      </c>
      <c r="Z255">
        <v>2625</v>
      </c>
    </row>
    <row r="256" spans="19:26" x14ac:dyDescent="0.35">
      <c r="S256" t="s">
        <v>585</v>
      </c>
      <c r="T256" t="s">
        <v>545</v>
      </c>
      <c r="U256" t="s">
        <v>413</v>
      </c>
      <c r="V256" t="s">
        <v>413</v>
      </c>
      <c r="W256" t="s">
        <v>413</v>
      </c>
    </row>
    <row r="257" spans="19:23" x14ac:dyDescent="0.35">
      <c r="S257" t="s">
        <v>585</v>
      </c>
      <c r="T257" t="s">
        <v>546</v>
      </c>
      <c r="U257" t="s">
        <v>413</v>
      </c>
      <c r="V257" t="s">
        <v>413</v>
      </c>
      <c r="W257" t="s">
        <v>413</v>
      </c>
    </row>
    <row r="258" spans="19:23" x14ac:dyDescent="0.35">
      <c r="S258" t="s">
        <v>585</v>
      </c>
      <c r="T258" t="s">
        <v>547</v>
      </c>
      <c r="U258" t="s">
        <v>413</v>
      </c>
      <c r="V258" t="s">
        <v>413</v>
      </c>
      <c r="W258" t="s">
        <v>413</v>
      </c>
    </row>
    <row r="259" spans="19:23" x14ac:dyDescent="0.35">
      <c r="S259" t="s">
        <v>585</v>
      </c>
      <c r="T259" t="s">
        <v>548</v>
      </c>
      <c r="U259" t="s">
        <v>413</v>
      </c>
      <c r="V259" t="s">
        <v>413</v>
      </c>
      <c r="W259" t="s">
        <v>413</v>
      </c>
    </row>
    <row r="260" spans="19:23" x14ac:dyDescent="0.35">
      <c r="S260" t="s">
        <v>1165</v>
      </c>
      <c r="T260" t="s">
        <v>549</v>
      </c>
      <c r="U260" t="s">
        <v>413</v>
      </c>
      <c r="V260" t="s">
        <v>413</v>
      </c>
      <c r="W260" t="s">
        <v>413</v>
      </c>
    </row>
    <row r="261" spans="19:23" x14ac:dyDescent="0.35">
      <c r="S261" t="s">
        <v>1165</v>
      </c>
      <c r="T261" t="s">
        <v>550</v>
      </c>
      <c r="U261" t="s">
        <v>413</v>
      </c>
      <c r="V261" t="s">
        <v>413</v>
      </c>
      <c r="W261" t="s">
        <v>413</v>
      </c>
    </row>
    <row r="262" spans="19:23" x14ac:dyDescent="0.35">
      <c r="S262" t="s">
        <v>1165</v>
      </c>
      <c r="T262" t="s">
        <v>551</v>
      </c>
      <c r="U262" t="s">
        <v>413</v>
      </c>
      <c r="V262" t="s">
        <v>413</v>
      </c>
      <c r="W262" t="s">
        <v>413</v>
      </c>
    </row>
    <row r="263" spans="19:23" x14ac:dyDescent="0.35">
      <c r="S263" t="s">
        <v>1165</v>
      </c>
      <c r="T263" t="s">
        <v>552</v>
      </c>
      <c r="U263" t="s">
        <v>413</v>
      </c>
      <c r="V263" t="s">
        <v>413</v>
      </c>
      <c r="W263" t="s">
        <v>413</v>
      </c>
    </row>
    <row r="264" spans="19:23" x14ac:dyDescent="0.35">
      <c r="S264" t="s">
        <v>1166</v>
      </c>
      <c r="T264" t="s">
        <v>553</v>
      </c>
      <c r="U264" t="s">
        <v>413</v>
      </c>
      <c r="V264" t="s">
        <v>413</v>
      </c>
      <c r="W264" t="s">
        <v>413</v>
      </c>
    </row>
    <row r="265" spans="19:23" x14ac:dyDescent="0.35">
      <c r="S265" t="s">
        <v>1166</v>
      </c>
      <c r="T265" t="s">
        <v>554</v>
      </c>
      <c r="U265" t="s">
        <v>413</v>
      </c>
      <c r="V265" t="s">
        <v>413</v>
      </c>
      <c r="W265" t="s">
        <v>413</v>
      </c>
    </row>
    <row r="266" spans="19:23" x14ac:dyDescent="0.35">
      <c r="S266" t="s">
        <v>1166</v>
      </c>
      <c r="T266" t="s">
        <v>555</v>
      </c>
      <c r="U266" t="s">
        <v>413</v>
      </c>
      <c r="V266" t="s">
        <v>413</v>
      </c>
      <c r="W266" t="s">
        <v>413</v>
      </c>
    </row>
    <row r="267" spans="19:23" x14ac:dyDescent="0.35">
      <c r="S267" t="s">
        <v>1166</v>
      </c>
      <c r="T267" t="s">
        <v>556</v>
      </c>
      <c r="U267" t="s">
        <v>413</v>
      </c>
      <c r="V267" t="s">
        <v>413</v>
      </c>
      <c r="W267" t="s">
        <v>413</v>
      </c>
    </row>
    <row r="268" spans="19:23" x14ac:dyDescent="0.35">
      <c r="S268" t="s">
        <v>1167</v>
      </c>
      <c r="T268" t="s">
        <v>557</v>
      </c>
      <c r="U268" t="s">
        <v>413</v>
      </c>
      <c r="V268" t="s">
        <v>413</v>
      </c>
      <c r="W268" t="s">
        <v>413</v>
      </c>
    </row>
    <row r="269" spans="19:23" x14ac:dyDescent="0.35">
      <c r="S269" t="s">
        <v>1167</v>
      </c>
      <c r="T269" t="s">
        <v>558</v>
      </c>
      <c r="U269" t="s">
        <v>413</v>
      </c>
      <c r="V269" t="s">
        <v>413</v>
      </c>
      <c r="W269" t="s">
        <v>413</v>
      </c>
    </row>
    <row r="270" spans="19:23" x14ac:dyDescent="0.35">
      <c r="S270" t="s">
        <v>1167</v>
      </c>
      <c r="T270" t="s">
        <v>559</v>
      </c>
      <c r="U270" t="s">
        <v>413</v>
      </c>
      <c r="V270" t="s">
        <v>413</v>
      </c>
      <c r="W270" t="s">
        <v>413</v>
      </c>
    </row>
    <row r="271" spans="19:23" x14ac:dyDescent="0.35">
      <c r="S271" t="s">
        <v>1167</v>
      </c>
      <c r="T271" t="s">
        <v>560</v>
      </c>
      <c r="U271" t="s">
        <v>413</v>
      </c>
      <c r="V271" t="s">
        <v>413</v>
      </c>
      <c r="W271" t="s">
        <v>413</v>
      </c>
    </row>
    <row r="272" spans="19:23" x14ac:dyDescent="0.35">
      <c r="S272" t="s">
        <v>601</v>
      </c>
      <c r="T272" t="s">
        <v>561</v>
      </c>
      <c r="U272" t="s">
        <v>413</v>
      </c>
      <c r="V272" t="s">
        <v>413</v>
      </c>
      <c r="W272" t="s">
        <v>413</v>
      </c>
    </row>
    <row r="273" spans="19:23" x14ac:dyDescent="0.35">
      <c r="S273" t="s">
        <v>601</v>
      </c>
      <c r="T273" t="s">
        <v>562</v>
      </c>
      <c r="U273" t="s">
        <v>413</v>
      </c>
      <c r="V273" t="s">
        <v>413</v>
      </c>
      <c r="W273" t="s">
        <v>413</v>
      </c>
    </row>
    <row r="274" spans="19:23" x14ac:dyDescent="0.35">
      <c r="S274" t="s">
        <v>601</v>
      </c>
      <c r="T274" t="s">
        <v>563</v>
      </c>
      <c r="U274" t="s">
        <v>413</v>
      </c>
      <c r="V274" t="s">
        <v>413</v>
      </c>
      <c r="W274" t="s">
        <v>413</v>
      </c>
    </row>
    <row r="275" spans="19:23" x14ac:dyDescent="0.35">
      <c r="S275" t="s">
        <v>601</v>
      </c>
      <c r="T275" t="s">
        <v>564</v>
      </c>
      <c r="U275" t="s">
        <v>413</v>
      </c>
      <c r="V275" t="s">
        <v>413</v>
      </c>
      <c r="W275" t="s">
        <v>413</v>
      </c>
    </row>
    <row r="276" spans="19:23" x14ac:dyDescent="0.35">
      <c r="S276" t="s">
        <v>611</v>
      </c>
      <c r="T276" t="s">
        <v>565</v>
      </c>
      <c r="U276" t="s">
        <v>413</v>
      </c>
      <c r="V276" t="s">
        <v>413</v>
      </c>
      <c r="W276" t="s">
        <v>413</v>
      </c>
    </row>
    <row r="277" spans="19:23" x14ac:dyDescent="0.35">
      <c r="S277" t="s">
        <v>611</v>
      </c>
      <c r="T277" t="s">
        <v>566</v>
      </c>
      <c r="U277" t="s">
        <v>413</v>
      </c>
      <c r="V277" t="s">
        <v>413</v>
      </c>
      <c r="W277" t="s">
        <v>413</v>
      </c>
    </row>
    <row r="278" spans="19:23" x14ac:dyDescent="0.35">
      <c r="S278" t="s">
        <v>611</v>
      </c>
      <c r="T278" t="s">
        <v>567</v>
      </c>
      <c r="U278" t="s">
        <v>413</v>
      </c>
      <c r="V278" t="s">
        <v>413</v>
      </c>
      <c r="W278" t="s">
        <v>413</v>
      </c>
    </row>
    <row r="279" spans="19:23" x14ac:dyDescent="0.35">
      <c r="S279" t="s">
        <v>611</v>
      </c>
      <c r="T279" t="s">
        <v>568</v>
      </c>
      <c r="U279" t="s">
        <v>413</v>
      </c>
      <c r="V279" t="s">
        <v>413</v>
      </c>
      <c r="W279" t="s">
        <v>413</v>
      </c>
    </row>
    <row r="280" spans="19:23" x14ac:dyDescent="0.35">
      <c r="S280" t="s">
        <v>623</v>
      </c>
      <c r="T280" t="s">
        <v>569</v>
      </c>
      <c r="U280" t="s">
        <v>413</v>
      </c>
      <c r="V280" t="s">
        <v>413</v>
      </c>
      <c r="W280" t="s">
        <v>413</v>
      </c>
    </row>
    <row r="281" spans="19:23" x14ac:dyDescent="0.35">
      <c r="S281" t="s">
        <v>623</v>
      </c>
      <c r="T281" t="s">
        <v>570</v>
      </c>
      <c r="U281" t="s">
        <v>413</v>
      </c>
      <c r="V281" t="s">
        <v>413</v>
      </c>
      <c r="W281" t="s">
        <v>413</v>
      </c>
    </row>
    <row r="282" spans="19:23" x14ac:dyDescent="0.35">
      <c r="S282" t="s">
        <v>623</v>
      </c>
      <c r="T282" t="s">
        <v>571</v>
      </c>
      <c r="U282" t="s">
        <v>413</v>
      </c>
      <c r="V282" t="s">
        <v>413</v>
      </c>
      <c r="W282" t="s">
        <v>413</v>
      </c>
    </row>
    <row r="283" spans="19:23" x14ac:dyDescent="0.35">
      <c r="S283" t="s">
        <v>623</v>
      </c>
      <c r="T283" t="s">
        <v>572</v>
      </c>
      <c r="U283" t="s">
        <v>413</v>
      </c>
      <c r="V283" t="s">
        <v>413</v>
      </c>
      <c r="W283" t="s">
        <v>413</v>
      </c>
    </row>
    <row r="284" spans="19:23" x14ac:dyDescent="0.35">
      <c r="S284" t="s">
        <v>634</v>
      </c>
      <c r="T284" t="s">
        <v>573</v>
      </c>
      <c r="U284" t="s">
        <v>413</v>
      </c>
      <c r="V284" t="s">
        <v>413</v>
      </c>
      <c r="W284" t="s">
        <v>413</v>
      </c>
    </row>
    <row r="285" spans="19:23" x14ac:dyDescent="0.35">
      <c r="S285" t="s">
        <v>634</v>
      </c>
      <c r="T285" t="s">
        <v>574</v>
      </c>
      <c r="U285" t="s">
        <v>413</v>
      </c>
      <c r="V285" t="s">
        <v>413</v>
      </c>
      <c r="W285" t="s">
        <v>413</v>
      </c>
    </row>
    <row r="286" spans="19:23" x14ac:dyDescent="0.35">
      <c r="S286" t="s">
        <v>634</v>
      </c>
      <c r="T286" t="s">
        <v>575</v>
      </c>
      <c r="U286" t="s">
        <v>413</v>
      </c>
      <c r="V286" t="s">
        <v>413</v>
      </c>
      <c r="W286" t="s">
        <v>413</v>
      </c>
    </row>
    <row r="287" spans="19:23" x14ac:dyDescent="0.35">
      <c r="S287" t="s">
        <v>634</v>
      </c>
      <c r="T287" t="s">
        <v>576</v>
      </c>
      <c r="U287" t="s">
        <v>413</v>
      </c>
      <c r="V287" t="s">
        <v>413</v>
      </c>
      <c r="W287" t="s">
        <v>413</v>
      </c>
    </row>
    <row r="288" spans="19:23" x14ac:dyDescent="0.35">
      <c r="S288" t="s">
        <v>640</v>
      </c>
      <c r="T288" t="s">
        <v>577</v>
      </c>
      <c r="U288" t="s">
        <v>413</v>
      </c>
      <c r="V288" t="s">
        <v>413</v>
      </c>
      <c r="W288" t="s">
        <v>413</v>
      </c>
    </row>
    <row r="289" spans="19:23" x14ac:dyDescent="0.35">
      <c r="S289" t="s">
        <v>640</v>
      </c>
      <c r="T289" t="s">
        <v>578</v>
      </c>
      <c r="U289" t="s">
        <v>413</v>
      </c>
      <c r="V289" t="s">
        <v>413</v>
      </c>
      <c r="W289" t="s">
        <v>413</v>
      </c>
    </row>
    <row r="290" spans="19:23" x14ac:dyDescent="0.35">
      <c r="S290" t="s">
        <v>640</v>
      </c>
      <c r="T290" t="s">
        <v>579</v>
      </c>
      <c r="U290" t="s">
        <v>413</v>
      </c>
      <c r="V290" t="s">
        <v>413</v>
      </c>
      <c r="W290" t="s">
        <v>413</v>
      </c>
    </row>
    <row r="291" spans="19:23" x14ac:dyDescent="0.35">
      <c r="S291" t="s">
        <v>640</v>
      </c>
      <c r="T291" t="s">
        <v>580</v>
      </c>
      <c r="U291" t="s">
        <v>413</v>
      </c>
      <c r="V291" t="s">
        <v>413</v>
      </c>
      <c r="W291" t="s">
        <v>413</v>
      </c>
    </row>
    <row r="292" spans="19:23" x14ac:dyDescent="0.35">
      <c r="S292" t="s">
        <v>652</v>
      </c>
      <c r="T292" t="s">
        <v>581</v>
      </c>
      <c r="U292" t="s">
        <v>413</v>
      </c>
      <c r="V292" t="s">
        <v>413</v>
      </c>
      <c r="W292" t="s">
        <v>413</v>
      </c>
    </row>
    <row r="293" spans="19:23" x14ac:dyDescent="0.35">
      <c r="S293" t="s">
        <v>652</v>
      </c>
      <c r="T293" t="s">
        <v>582</v>
      </c>
      <c r="U293" t="s">
        <v>413</v>
      </c>
      <c r="V293" t="s">
        <v>413</v>
      </c>
      <c r="W293" t="s">
        <v>413</v>
      </c>
    </row>
    <row r="294" spans="19:23" x14ac:dyDescent="0.35">
      <c r="S294" t="s">
        <v>652</v>
      </c>
      <c r="T294" t="s">
        <v>583</v>
      </c>
      <c r="U294" t="s">
        <v>413</v>
      </c>
      <c r="V294" t="s">
        <v>413</v>
      </c>
      <c r="W294" t="s">
        <v>413</v>
      </c>
    </row>
    <row r="295" spans="19:23" x14ac:dyDescent="0.35">
      <c r="S295" t="s">
        <v>652</v>
      </c>
      <c r="T295" t="s">
        <v>584</v>
      </c>
      <c r="U295" t="s">
        <v>413</v>
      </c>
      <c r="V295" t="s">
        <v>413</v>
      </c>
      <c r="W295" t="s">
        <v>413</v>
      </c>
    </row>
  </sheetData>
  <mergeCells count="7">
    <mergeCell ref="A20:A26"/>
    <mergeCell ref="B1:O1"/>
    <mergeCell ref="C2:D2"/>
    <mergeCell ref="H2:I2"/>
    <mergeCell ref="M2:N2"/>
    <mergeCell ref="A4:A10"/>
    <mergeCell ref="A12:A18"/>
  </mergeCells>
  <pageMargins left="0.7" right="0.7" top="0.75" bottom="0.75" header="0.3" footer="0.3"/>
  <pageSetup scale="43" fitToHeight="0" orientation="landscape"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08EBE-30BC-4866-8773-E5F4AED4DFD6}">
  <sheetPr>
    <pageSetUpPr fitToPage="1"/>
  </sheetPr>
  <dimension ref="A1:Y372"/>
  <sheetViews>
    <sheetView topLeftCell="A19" zoomScale="55" workbookViewId="0">
      <selection activeCell="Y5" sqref="Y5"/>
    </sheetView>
  </sheetViews>
  <sheetFormatPr defaultRowHeight="14.5" x14ac:dyDescent="0.35"/>
  <cols>
    <col min="1" max="1" width="5.7265625" customWidth="1"/>
    <col min="2" max="5" width="20.7265625" customWidth="1"/>
    <col min="6" max="6" width="7.453125" customWidth="1"/>
    <col min="7" max="10" width="20.7265625" customWidth="1"/>
    <col min="11" max="11" width="7.54296875" customWidth="1"/>
    <col min="12" max="15" width="20.7265625" customWidth="1"/>
    <col min="16" max="16" width="3.1796875" customWidth="1"/>
    <col min="18" max="18" width="13.26953125" customWidth="1"/>
    <col min="19" max="21" width="13.7265625" customWidth="1"/>
    <col min="22" max="22" width="13.54296875" customWidth="1"/>
    <col min="23" max="23" width="13.7265625" customWidth="1"/>
    <col min="24" max="24" width="19.81640625" bestFit="1" customWidth="1"/>
    <col min="25" max="25" width="32.81640625" bestFit="1" customWidth="1"/>
  </cols>
  <sheetData>
    <row r="1" spans="1:24" ht="35.15" customHeight="1" x14ac:dyDescent="0.35">
      <c r="A1" s="29"/>
      <c r="B1" s="173" t="s">
        <v>406</v>
      </c>
      <c r="C1" s="173"/>
      <c r="D1" s="173"/>
      <c r="E1" s="173"/>
      <c r="F1" s="173"/>
      <c r="G1" s="173"/>
      <c r="H1" s="173"/>
      <c r="I1" s="173"/>
      <c r="J1" s="173"/>
      <c r="K1" s="173"/>
      <c r="L1" s="173"/>
      <c r="M1" s="173"/>
      <c r="N1" s="173"/>
      <c r="O1" s="173"/>
      <c r="P1" s="29"/>
      <c r="R1" s="10" t="s">
        <v>913</v>
      </c>
      <c r="S1" s="10" t="s">
        <v>1168</v>
      </c>
      <c r="T1" s="3" t="s">
        <v>1169</v>
      </c>
      <c r="U1" s="3" t="s">
        <v>1170</v>
      </c>
      <c r="V1" s="37" t="s">
        <v>1171</v>
      </c>
      <c r="W1" t="s">
        <v>1172</v>
      </c>
      <c r="X1" s="18" t="s">
        <v>1173</v>
      </c>
    </row>
    <row r="2" spans="1:24" ht="35.15" customHeight="1" x14ac:dyDescent="0.35">
      <c r="A2" s="13"/>
      <c r="B2" s="13"/>
      <c r="C2" s="174" t="s">
        <v>2</v>
      </c>
      <c r="D2" s="174"/>
      <c r="E2" s="30"/>
      <c r="F2" s="30"/>
      <c r="G2" s="30"/>
      <c r="H2" s="174" t="s">
        <v>1</v>
      </c>
      <c r="I2" s="174"/>
      <c r="J2" s="30"/>
      <c r="K2" s="30"/>
      <c r="L2" s="30"/>
      <c r="M2" s="174" t="s">
        <v>0</v>
      </c>
      <c r="N2" s="174"/>
      <c r="O2" s="30"/>
      <c r="P2" s="30"/>
      <c r="Q2" s="1"/>
      <c r="R2" s="10" t="s">
        <v>133</v>
      </c>
      <c r="S2" s="10" t="str">
        <f>LEFT(Table5[[#This Row],[Column4]],4)</f>
        <v>KOKO</v>
      </c>
      <c r="T2" s="3" t="str">
        <f>LEFT(Table5[[#This Row],[Column4]],7)</f>
        <v>KOKO012</v>
      </c>
      <c r="U2" s="3" t="s">
        <v>515</v>
      </c>
      <c r="V2" s="33">
        <v>28</v>
      </c>
      <c r="W2">
        <v>1</v>
      </c>
      <c r="X2" s="18">
        <v>2769</v>
      </c>
    </row>
    <row r="3" spans="1:24" ht="35.15" customHeight="1" x14ac:dyDescent="0.35">
      <c r="A3" s="13"/>
      <c r="B3" s="13">
        <v>4</v>
      </c>
      <c r="C3" s="13">
        <v>3</v>
      </c>
      <c r="D3" s="13">
        <v>2</v>
      </c>
      <c r="E3" s="13">
        <v>1</v>
      </c>
      <c r="F3" s="13"/>
      <c r="G3" s="13">
        <v>1</v>
      </c>
      <c r="H3" s="13">
        <v>2</v>
      </c>
      <c r="I3" s="13">
        <v>3</v>
      </c>
      <c r="J3" s="13">
        <v>4</v>
      </c>
      <c r="K3" s="13"/>
      <c r="L3" s="13">
        <v>4</v>
      </c>
      <c r="M3" s="13">
        <v>3</v>
      </c>
      <c r="N3" s="13">
        <v>2</v>
      </c>
      <c r="O3" s="13">
        <v>1</v>
      </c>
      <c r="P3" s="13"/>
      <c r="Q3" s="1"/>
      <c r="R3" s="10" t="s">
        <v>132</v>
      </c>
      <c r="S3" s="10" t="str">
        <f>LEFT(Table5[[#This Row],[Column4]],4)</f>
        <v>KOKO</v>
      </c>
      <c r="T3" s="3" t="str">
        <f>LEFT(Table5[[#This Row],[Column4]],7)</f>
        <v>KOKO011</v>
      </c>
      <c r="U3" s="3" t="s">
        <v>516</v>
      </c>
      <c r="V3" s="16">
        <v>21</v>
      </c>
      <c r="W3">
        <v>1</v>
      </c>
      <c r="X3" s="18">
        <v>2769</v>
      </c>
    </row>
    <row r="4" spans="1:24" ht="35.15" customHeight="1" x14ac:dyDescent="0.35">
      <c r="A4" s="172">
        <v>1</v>
      </c>
      <c r="B4" s="31" t="s">
        <v>665</v>
      </c>
      <c r="C4" s="31" t="s">
        <v>665</v>
      </c>
      <c r="D4" s="31" t="s">
        <v>666</v>
      </c>
      <c r="E4" s="31" t="s">
        <v>667</v>
      </c>
      <c r="F4" s="30"/>
      <c r="G4" s="31" t="s">
        <v>668</v>
      </c>
      <c r="H4" s="31" t="s">
        <v>669</v>
      </c>
      <c r="I4" s="31" t="s">
        <v>665</v>
      </c>
      <c r="J4" s="31" t="s">
        <v>665</v>
      </c>
      <c r="K4" s="30"/>
      <c r="L4" s="31" t="s">
        <v>665</v>
      </c>
      <c r="M4" s="31" t="s">
        <v>665</v>
      </c>
      <c r="N4" s="31" t="s">
        <v>665</v>
      </c>
      <c r="O4" s="31" t="s">
        <v>670</v>
      </c>
      <c r="P4" s="32">
        <v>7</v>
      </c>
      <c r="Q4" s="1"/>
      <c r="R4" s="10" t="s">
        <v>131</v>
      </c>
      <c r="S4" s="10" t="str">
        <f>LEFT(Table5[[#This Row],[Column4]],4)</f>
        <v>.</v>
      </c>
      <c r="T4" s="3" t="str">
        <f>LEFT(Table5[[#This Row],[Column4]],7)</f>
        <v>.</v>
      </c>
      <c r="U4" s="3" t="s">
        <v>413</v>
      </c>
      <c r="V4" s="16" t="s">
        <v>513</v>
      </c>
      <c r="W4">
        <v>1</v>
      </c>
      <c r="X4" s="18">
        <v>2769</v>
      </c>
    </row>
    <row r="5" spans="1:24" ht="35.15" customHeight="1" x14ac:dyDescent="0.35">
      <c r="A5" s="172"/>
      <c r="B5" s="31" t="s">
        <v>665</v>
      </c>
      <c r="C5" s="31" t="s">
        <v>665</v>
      </c>
      <c r="D5" s="31" t="s">
        <v>671</v>
      </c>
      <c r="E5" s="31" t="s">
        <v>672</v>
      </c>
      <c r="F5" s="30"/>
      <c r="G5" s="31" t="s">
        <v>673</v>
      </c>
      <c r="H5" s="31" t="s">
        <v>674</v>
      </c>
      <c r="I5" s="31" t="s">
        <v>675</v>
      </c>
      <c r="J5" s="31" t="s">
        <v>665</v>
      </c>
      <c r="K5" s="30"/>
      <c r="L5" s="31" t="s">
        <v>665</v>
      </c>
      <c r="M5" s="31" t="s">
        <v>665</v>
      </c>
      <c r="N5" s="31" t="s">
        <v>676</v>
      </c>
      <c r="O5" s="31" t="s">
        <v>677</v>
      </c>
      <c r="P5" s="32">
        <v>6</v>
      </c>
      <c r="Q5" s="1"/>
      <c r="R5" s="10" t="s">
        <v>363</v>
      </c>
      <c r="S5" s="10" t="str">
        <f>LEFT(Table5[[#This Row],[Column4]],4)</f>
        <v>.</v>
      </c>
      <c r="T5" s="3" t="str">
        <f>LEFT(Table5[[#This Row],[Column4]],7)</f>
        <v>.</v>
      </c>
      <c r="U5" s="3" t="s">
        <v>413</v>
      </c>
      <c r="V5" s="17" t="s">
        <v>513</v>
      </c>
      <c r="W5">
        <v>1</v>
      </c>
      <c r="X5" s="18">
        <v>2769</v>
      </c>
    </row>
    <row r="6" spans="1:24" ht="35.15" customHeight="1" x14ac:dyDescent="0.35">
      <c r="A6" s="172"/>
      <c r="B6" s="31" t="s">
        <v>665</v>
      </c>
      <c r="C6" s="31" t="s">
        <v>678</v>
      </c>
      <c r="D6" s="31" t="s">
        <v>679</v>
      </c>
      <c r="E6" s="31" t="s">
        <v>675</v>
      </c>
      <c r="F6" s="30"/>
      <c r="G6" s="31" t="s">
        <v>680</v>
      </c>
      <c r="H6" s="31" t="s">
        <v>681</v>
      </c>
      <c r="I6" s="31" t="s">
        <v>682</v>
      </c>
      <c r="J6" s="31" t="s">
        <v>665</v>
      </c>
      <c r="K6" s="30"/>
      <c r="L6" s="31" t="s">
        <v>665</v>
      </c>
      <c r="M6" s="31" t="s">
        <v>665</v>
      </c>
      <c r="N6" s="31" t="s">
        <v>683</v>
      </c>
      <c r="O6" s="31" t="s">
        <v>684</v>
      </c>
      <c r="P6" s="32">
        <v>5</v>
      </c>
      <c r="Q6" s="1"/>
      <c r="R6" s="10" t="s">
        <v>136</v>
      </c>
      <c r="S6" s="10" t="str">
        <f>LEFT(Table5[[#This Row],[Column4]],4)</f>
        <v>KOKO</v>
      </c>
      <c r="T6" s="3" t="str">
        <f>LEFT(Table5[[#This Row],[Column4]],7)</f>
        <v>KOKO012</v>
      </c>
      <c r="U6" s="3" t="s">
        <v>515</v>
      </c>
      <c r="V6" s="17">
        <v>4</v>
      </c>
      <c r="W6">
        <v>1</v>
      </c>
      <c r="X6" s="18">
        <v>2755</v>
      </c>
    </row>
    <row r="7" spans="1:24" ht="35.15" customHeight="1" x14ac:dyDescent="0.35">
      <c r="A7" s="172"/>
      <c r="B7" s="31" t="s">
        <v>665</v>
      </c>
      <c r="C7" s="31" t="s">
        <v>665</v>
      </c>
      <c r="D7" s="31" t="s">
        <v>685</v>
      </c>
      <c r="E7" s="31" t="s">
        <v>686</v>
      </c>
      <c r="F7" s="30"/>
      <c r="G7" s="31" t="s">
        <v>687</v>
      </c>
      <c r="H7" s="31" t="s">
        <v>688</v>
      </c>
      <c r="I7" s="31" t="s">
        <v>202</v>
      </c>
      <c r="J7" s="31" t="s">
        <v>665</v>
      </c>
      <c r="K7" s="30"/>
      <c r="L7" s="31" t="s">
        <v>665</v>
      </c>
      <c r="M7" s="31" t="s">
        <v>665</v>
      </c>
      <c r="N7" s="31" t="s">
        <v>689</v>
      </c>
      <c r="O7" s="31" t="s">
        <v>690</v>
      </c>
      <c r="P7" s="32">
        <v>4</v>
      </c>
      <c r="Q7" s="1"/>
      <c r="R7" s="10" t="s">
        <v>135</v>
      </c>
      <c r="S7" s="10" t="str">
        <f>LEFT(Table5[[#This Row],[Column4]],4)</f>
        <v>JK99</v>
      </c>
      <c r="T7" s="3" t="str">
        <f>LEFT(Table5[[#This Row],[Column4]],7)</f>
        <v>JK99042</v>
      </c>
      <c r="U7" s="3" t="s">
        <v>517</v>
      </c>
      <c r="V7" s="17">
        <v>17</v>
      </c>
      <c r="W7">
        <v>1</v>
      </c>
      <c r="X7" s="18">
        <v>2755</v>
      </c>
    </row>
    <row r="8" spans="1:24" ht="35.15" customHeight="1" x14ac:dyDescent="0.35">
      <c r="A8" s="172"/>
      <c r="B8" s="31" t="s">
        <v>665</v>
      </c>
      <c r="C8" s="31" t="s">
        <v>691</v>
      </c>
      <c r="D8" s="31" t="s">
        <v>692</v>
      </c>
      <c r="E8" s="31" t="s">
        <v>693</v>
      </c>
      <c r="F8" s="30"/>
      <c r="G8" s="31" t="s">
        <v>694</v>
      </c>
      <c r="H8" s="31" t="s">
        <v>695</v>
      </c>
      <c r="I8" s="31" t="s">
        <v>696</v>
      </c>
      <c r="J8" s="31" t="s">
        <v>665</v>
      </c>
      <c r="K8" s="30"/>
      <c r="L8" s="31" t="s">
        <v>665</v>
      </c>
      <c r="M8" s="31" t="s">
        <v>697</v>
      </c>
      <c r="N8" s="31" t="s">
        <v>698</v>
      </c>
      <c r="O8" s="31" t="s">
        <v>699</v>
      </c>
      <c r="P8" s="32">
        <v>3</v>
      </c>
      <c r="Q8" s="1"/>
      <c r="R8" s="10" t="s">
        <v>134</v>
      </c>
      <c r="S8" s="10" t="str">
        <f>LEFT(Table5[[#This Row],[Column4]],4)</f>
        <v>JK99</v>
      </c>
      <c r="T8" s="3" t="str">
        <f>LEFT(Table5[[#This Row],[Column4]],7)</f>
        <v>JK99007</v>
      </c>
      <c r="U8" s="3" t="s">
        <v>518</v>
      </c>
      <c r="V8" s="17">
        <v>17</v>
      </c>
      <c r="W8">
        <v>1</v>
      </c>
      <c r="X8" s="18">
        <v>2755</v>
      </c>
    </row>
    <row r="9" spans="1:24" ht="35.15" customHeight="1" x14ac:dyDescent="0.35">
      <c r="A9" s="172"/>
      <c r="B9" s="31" t="s">
        <v>665</v>
      </c>
      <c r="C9" s="31" t="s">
        <v>665</v>
      </c>
      <c r="D9" s="31" t="s">
        <v>700</v>
      </c>
      <c r="E9" s="31" t="s">
        <v>701</v>
      </c>
      <c r="F9" s="30"/>
      <c r="G9" s="31" t="s">
        <v>702</v>
      </c>
      <c r="H9" s="31" t="s">
        <v>703</v>
      </c>
      <c r="I9" s="31" t="s">
        <v>665</v>
      </c>
      <c r="J9" s="31" t="s">
        <v>665</v>
      </c>
      <c r="K9" s="30"/>
      <c r="L9" s="31" t="s">
        <v>704</v>
      </c>
      <c r="M9" s="31" t="s">
        <v>705</v>
      </c>
      <c r="N9" s="31" t="s">
        <v>706</v>
      </c>
      <c r="O9" s="31" t="s">
        <v>707</v>
      </c>
      <c r="P9" s="32">
        <v>2</v>
      </c>
      <c r="Q9" s="1"/>
      <c r="R9" s="10" t="s">
        <v>360</v>
      </c>
      <c r="S9" s="10" t="str">
        <f>LEFT(Table5[[#This Row],[Column4]],4)</f>
        <v>JK99</v>
      </c>
      <c r="T9" s="3" t="str">
        <f>LEFT(Table5[[#This Row],[Column4]],7)</f>
        <v>JK99007</v>
      </c>
      <c r="U9" s="3" t="s">
        <v>467</v>
      </c>
      <c r="V9" s="33">
        <v>9</v>
      </c>
      <c r="W9">
        <v>1</v>
      </c>
      <c r="X9" s="18">
        <v>2755</v>
      </c>
    </row>
    <row r="10" spans="1:24" ht="35.15" customHeight="1" x14ac:dyDescent="0.35">
      <c r="A10" s="172"/>
      <c r="B10" s="31" t="s">
        <v>665</v>
      </c>
      <c r="C10" s="31" t="s">
        <v>665</v>
      </c>
      <c r="D10" s="31" t="s">
        <v>708</v>
      </c>
      <c r="E10" s="31" t="s">
        <v>709</v>
      </c>
      <c r="F10" s="30"/>
      <c r="G10" s="31" t="s">
        <v>710</v>
      </c>
      <c r="H10" s="31" t="s">
        <v>711</v>
      </c>
      <c r="I10" s="31" t="s">
        <v>712</v>
      </c>
      <c r="J10" s="31" t="s">
        <v>665</v>
      </c>
      <c r="K10" s="30"/>
      <c r="L10" s="31" t="s">
        <v>665</v>
      </c>
      <c r="M10" s="31" t="s">
        <v>665</v>
      </c>
      <c r="N10" s="31" t="s">
        <v>713</v>
      </c>
      <c r="O10" s="31" t="s">
        <v>714</v>
      </c>
      <c r="P10" s="32">
        <v>1</v>
      </c>
      <c r="Q10" s="1"/>
      <c r="R10" s="10" t="s">
        <v>139</v>
      </c>
      <c r="S10" s="10" t="str">
        <f>LEFT(Table5[[#This Row],[Column4]],4)</f>
        <v>NYFL</v>
      </c>
      <c r="T10" s="3" t="str">
        <f>LEFT(Table5[[#This Row],[Column4]],7)</f>
        <v>NYFL014</v>
      </c>
      <c r="U10" s="3" t="s">
        <v>498</v>
      </c>
      <c r="V10" s="17">
        <v>26</v>
      </c>
      <c r="W10">
        <v>1</v>
      </c>
      <c r="X10" s="18">
        <v>2757</v>
      </c>
    </row>
    <row r="11" spans="1:24" ht="35.15" customHeight="1" x14ac:dyDescent="0.35">
      <c r="A11" s="13"/>
      <c r="B11" s="13"/>
      <c r="C11" s="30"/>
      <c r="D11" s="30"/>
      <c r="E11" s="30"/>
      <c r="F11" s="30"/>
      <c r="G11" s="30"/>
      <c r="H11" s="30"/>
      <c r="I11" s="30"/>
      <c r="J11" s="30"/>
      <c r="K11" s="30"/>
      <c r="L11" s="30"/>
      <c r="M11" s="30"/>
      <c r="N11" s="30"/>
      <c r="O11" s="30"/>
      <c r="P11" s="32"/>
      <c r="Q11" s="1"/>
      <c r="R11" s="10" t="s">
        <v>138</v>
      </c>
      <c r="S11" s="10" t="str">
        <f>LEFT(Table5[[#This Row],[Column4]],4)</f>
        <v>NYFL</v>
      </c>
      <c r="T11" s="3" t="str">
        <f>LEFT(Table5[[#This Row],[Column4]],7)</f>
        <v>NYFL011</v>
      </c>
      <c r="U11" s="3" t="s">
        <v>519</v>
      </c>
      <c r="V11" s="17">
        <v>8</v>
      </c>
      <c r="W11">
        <v>1</v>
      </c>
      <c r="X11" s="18">
        <v>2757</v>
      </c>
    </row>
    <row r="12" spans="1:24" ht="35.15" customHeight="1" x14ac:dyDescent="0.35">
      <c r="A12" s="172">
        <v>2</v>
      </c>
      <c r="B12" s="31" t="s">
        <v>715</v>
      </c>
      <c r="C12" s="31" t="s">
        <v>716</v>
      </c>
      <c r="D12" s="31" t="s">
        <v>717</v>
      </c>
      <c r="E12" s="31" t="s">
        <v>718</v>
      </c>
      <c r="F12" s="30"/>
      <c r="G12" s="31" t="s">
        <v>719</v>
      </c>
      <c r="H12" s="31" t="s">
        <v>720</v>
      </c>
      <c r="I12" s="31" t="s">
        <v>665</v>
      </c>
      <c r="J12" s="31" t="s">
        <v>665</v>
      </c>
      <c r="K12" s="30"/>
      <c r="L12" s="31" t="s">
        <v>665</v>
      </c>
      <c r="M12" s="31" t="s">
        <v>665</v>
      </c>
      <c r="N12" s="31" t="s">
        <v>721</v>
      </c>
      <c r="O12" s="31" t="s">
        <v>722</v>
      </c>
      <c r="P12" s="32">
        <v>7</v>
      </c>
      <c r="Q12" s="1"/>
      <c r="R12" s="10" t="s">
        <v>137</v>
      </c>
      <c r="S12" s="10" t="str">
        <f>LEFT(Table5[[#This Row],[Column4]],4)</f>
        <v>NYFL</v>
      </c>
      <c r="T12" s="3" t="str">
        <f>LEFT(Table5[[#This Row],[Column4]],7)</f>
        <v>NYFL004</v>
      </c>
      <c r="U12" s="3" t="s">
        <v>520</v>
      </c>
      <c r="V12" s="17">
        <v>14</v>
      </c>
      <c r="W12">
        <v>1</v>
      </c>
      <c r="X12" s="18">
        <v>2757</v>
      </c>
    </row>
    <row r="13" spans="1:24" ht="35.15" customHeight="1" x14ac:dyDescent="0.35">
      <c r="A13" s="172"/>
      <c r="B13" s="31" t="s">
        <v>665</v>
      </c>
      <c r="C13" s="31" t="s">
        <v>723</v>
      </c>
      <c r="D13" s="31" t="s">
        <v>724</v>
      </c>
      <c r="E13" s="31" t="s">
        <v>725</v>
      </c>
      <c r="F13" s="30"/>
      <c r="G13" s="31" t="s">
        <v>726</v>
      </c>
      <c r="H13" s="31" t="s">
        <v>727</v>
      </c>
      <c r="I13" s="31" t="s">
        <v>728</v>
      </c>
      <c r="J13" s="31" t="s">
        <v>665</v>
      </c>
      <c r="K13" s="30"/>
      <c r="L13" s="31" t="s">
        <v>665</v>
      </c>
      <c r="M13" s="31" t="s">
        <v>665</v>
      </c>
      <c r="N13" s="31" t="s">
        <v>665</v>
      </c>
      <c r="O13" s="31" t="s">
        <v>729</v>
      </c>
      <c r="P13" s="32">
        <v>6</v>
      </c>
      <c r="Q13" s="1"/>
      <c r="R13" s="10" t="s">
        <v>357</v>
      </c>
      <c r="S13" s="10" t="str">
        <f>LEFT(Table5[[#This Row],[Column4]],4)</f>
        <v>.</v>
      </c>
      <c r="T13" s="3" t="str">
        <f>LEFT(Table5[[#This Row],[Column4]],7)</f>
        <v>.</v>
      </c>
      <c r="U13" s="3" t="s">
        <v>413</v>
      </c>
      <c r="V13" s="33" t="s">
        <v>513</v>
      </c>
      <c r="W13">
        <v>1</v>
      </c>
      <c r="X13" s="18">
        <v>2757</v>
      </c>
    </row>
    <row r="14" spans="1:24" ht="35.15" customHeight="1" x14ac:dyDescent="0.35">
      <c r="A14" s="172"/>
      <c r="B14" s="31" t="s">
        <v>730</v>
      </c>
      <c r="C14" s="31" t="s">
        <v>731</v>
      </c>
      <c r="D14" s="31" t="s">
        <v>732</v>
      </c>
      <c r="E14" s="31" t="s">
        <v>733</v>
      </c>
      <c r="F14" s="30"/>
      <c r="G14" s="31" t="s">
        <v>734</v>
      </c>
      <c r="H14" s="31" t="s">
        <v>735</v>
      </c>
      <c r="I14" s="31" t="s">
        <v>665</v>
      </c>
      <c r="J14" s="31" t="s">
        <v>665</v>
      </c>
      <c r="K14" s="30"/>
      <c r="L14" s="31" t="s">
        <v>665</v>
      </c>
      <c r="M14" s="31" t="s">
        <v>665</v>
      </c>
      <c r="N14" s="31" t="s">
        <v>736</v>
      </c>
      <c r="O14" s="31" t="s">
        <v>737</v>
      </c>
      <c r="P14" s="32">
        <v>5</v>
      </c>
      <c r="Q14" s="1"/>
      <c r="R14" s="10" t="s">
        <v>142</v>
      </c>
      <c r="S14" s="10" t="str">
        <f>LEFT(Table5[[#This Row],[Column4]],4)</f>
        <v>JK99</v>
      </c>
      <c r="T14" s="3" t="str">
        <f>LEFT(Table5[[#This Row],[Column4]],7)</f>
        <v>JK99042</v>
      </c>
      <c r="U14" s="3" t="s">
        <v>521</v>
      </c>
      <c r="V14" s="17">
        <v>32</v>
      </c>
      <c r="W14">
        <v>1</v>
      </c>
      <c r="X14" s="18">
        <v>2660</v>
      </c>
    </row>
    <row r="15" spans="1:24" ht="35.15" customHeight="1" x14ac:dyDescent="0.35">
      <c r="A15" s="172"/>
      <c r="B15" s="31" t="s">
        <v>665</v>
      </c>
      <c r="C15" s="31" t="s">
        <v>665</v>
      </c>
      <c r="D15" s="31" t="s">
        <v>738</v>
      </c>
      <c r="E15" s="31" t="s">
        <v>739</v>
      </c>
      <c r="F15" s="30"/>
      <c r="G15" s="31" t="s">
        <v>740</v>
      </c>
      <c r="H15" s="31" t="s">
        <v>741</v>
      </c>
      <c r="I15" s="31" t="s">
        <v>742</v>
      </c>
      <c r="J15" s="31" t="s">
        <v>743</v>
      </c>
      <c r="K15" s="30"/>
      <c r="L15" s="31" t="s">
        <v>665</v>
      </c>
      <c r="M15" s="31" t="s">
        <v>665</v>
      </c>
      <c r="N15" s="31" t="s">
        <v>744</v>
      </c>
      <c r="O15" s="31" t="s">
        <v>745</v>
      </c>
      <c r="P15" s="32">
        <v>4</v>
      </c>
      <c r="Q15" s="1"/>
      <c r="R15" s="10" t="s">
        <v>141</v>
      </c>
      <c r="S15" s="10" t="str">
        <f>LEFT(Table5[[#This Row],[Column4]],4)</f>
        <v>JK99</v>
      </c>
      <c r="T15" s="3" t="str">
        <f>LEFT(Table5[[#This Row],[Column4]],7)</f>
        <v>JK99064</v>
      </c>
      <c r="U15" s="3" t="s">
        <v>482</v>
      </c>
      <c r="V15" s="17">
        <v>17</v>
      </c>
      <c r="W15">
        <v>1</v>
      </c>
      <c r="X15" s="18">
        <v>2660</v>
      </c>
    </row>
    <row r="16" spans="1:24" ht="35.15" customHeight="1" x14ac:dyDescent="0.35">
      <c r="A16" s="172"/>
      <c r="B16" s="31" t="s">
        <v>665</v>
      </c>
      <c r="C16" s="31" t="s">
        <v>746</v>
      </c>
      <c r="D16" s="31" t="s">
        <v>747</v>
      </c>
      <c r="E16" s="31" t="s">
        <v>748</v>
      </c>
      <c r="F16" s="30"/>
      <c r="G16" s="31" t="s">
        <v>749</v>
      </c>
      <c r="H16" s="31" t="s">
        <v>750</v>
      </c>
      <c r="I16" s="31" t="s">
        <v>665</v>
      </c>
      <c r="J16" s="31" t="s">
        <v>665</v>
      </c>
      <c r="K16" s="30"/>
      <c r="L16" s="31" t="s">
        <v>665</v>
      </c>
      <c r="M16" s="31" t="s">
        <v>665</v>
      </c>
      <c r="N16" s="31" t="s">
        <v>751</v>
      </c>
      <c r="O16" s="31" t="s">
        <v>752</v>
      </c>
      <c r="P16" s="32">
        <v>3</v>
      </c>
      <c r="Q16" s="1"/>
      <c r="R16" s="10" t="s">
        <v>140</v>
      </c>
      <c r="S16" s="10" t="str">
        <f>LEFT(Table5[[#This Row],[Column4]],4)</f>
        <v>.</v>
      </c>
      <c r="T16" s="3" t="str">
        <f>LEFT(Table5[[#This Row],[Column4]],7)</f>
        <v>.</v>
      </c>
      <c r="U16" s="3" t="s">
        <v>413</v>
      </c>
      <c r="V16" s="17" t="s">
        <v>513</v>
      </c>
      <c r="W16">
        <v>1</v>
      </c>
      <c r="X16" s="18">
        <v>2660</v>
      </c>
    </row>
    <row r="17" spans="1:24" ht="35.15" customHeight="1" x14ac:dyDescent="0.35">
      <c r="A17" s="172"/>
      <c r="B17" s="31" t="s">
        <v>665</v>
      </c>
      <c r="C17" s="31" t="s">
        <v>753</v>
      </c>
      <c r="D17" s="31" t="s">
        <v>754</v>
      </c>
      <c r="E17" s="31" t="s">
        <v>755</v>
      </c>
      <c r="F17" s="30"/>
      <c r="G17" s="31" t="s">
        <v>756</v>
      </c>
      <c r="H17" s="31" t="s">
        <v>757</v>
      </c>
      <c r="I17" s="31" t="s">
        <v>758</v>
      </c>
      <c r="J17" s="31" t="s">
        <v>665</v>
      </c>
      <c r="K17" s="30"/>
      <c r="L17" s="31" t="s">
        <v>665</v>
      </c>
      <c r="M17" s="31" t="s">
        <v>665</v>
      </c>
      <c r="N17" s="31" t="s">
        <v>759</v>
      </c>
      <c r="O17" s="31" t="s">
        <v>760</v>
      </c>
      <c r="P17" s="32">
        <v>2</v>
      </c>
      <c r="Q17" s="1"/>
      <c r="R17" s="10" t="s">
        <v>354</v>
      </c>
      <c r="S17" s="10" t="str">
        <f>LEFT(Table5[[#This Row],[Column4]],4)</f>
        <v>.</v>
      </c>
      <c r="T17" s="3" t="str">
        <f>LEFT(Table5[[#This Row],[Column4]],7)</f>
        <v>.</v>
      </c>
      <c r="U17" s="3" t="s">
        <v>413</v>
      </c>
      <c r="V17" s="33" t="s">
        <v>513</v>
      </c>
      <c r="W17">
        <v>1</v>
      </c>
      <c r="X17" s="18">
        <v>2660</v>
      </c>
    </row>
    <row r="18" spans="1:24" ht="35.15" customHeight="1" x14ac:dyDescent="0.35">
      <c r="A18" s="172"/>
      <c r="B18" s="31" t="s">
        <v>665</v>
      </c>
      <c r="C18" s="31" t="s">
        <v>665</v>
      </c>
      <c r="D18" s="31" t="s">
        <v>761</v>
      </c>
      <c r="E18" s="31" t="s">
        <v>762</v>
      </c>
      <c r="F18" s="30"/>
      <c r="G18" s="31" t="s">
        <v>763</v>
      </c>
      <c r="H18" s="31" t="s">
        <v>229</v>
      </c>
      <c r="I18" s="31" t="s">
        <v>764</v>
      </c>
      <c r="J18" s="31" t="s">
        <v>665</v>
      </c>
      <c r="K18" s="30"/>
      <c r="L18" s="31" t="s">
        <v>665</v>
      </c>
      <c r="M18" s="31" t="s">
        <v>665</v>
      </c>
      <c r="N18" s="31" t="s">
        <v>765</v>
      </c>
      <c r="O18" s="31" t="s">
        <v>766</v>
      </c>
      <c r="P18" s="32">
        <v>1</v>
      </c>
      <c r="Q18" s="1"/>
      <c r="R18" s="10" t="s">
        <v>145</v>
      </c>
      <c r="S18" s="10" t="str">
        <f>LEFT(Table5[[#This Row],[Column4]],4)</f>
        <v>POLO</v>
      </c>
      <c r="T18" s="3" t="str">
        <f>LEFT(Table5[[#This Row],[Column4]],7)</f>
        <v>POLO028</v>
      </c>
      <c r="U18" s="3" t="s">
        <v>522</v>
      </c>
      <c r="V18" s="17">
        <v>16</v>
      </c>
      <c r="W18">
        <v>1</v>
      </c>
      <c r="X18" s="18">
        <v>2709</v>
      </c>
    </row>
    <row r="19" spans="1:24" ht="35.15" customHeight="1" x14ac:dyDescent="0.35">
      <c r="A19" s="13"/>
      <c r="B19" s="13"/>
      <c r="C19" s="30"/>
      <c r="D19" s="30"/>
      <c r="E19" s="30"/>
      <c r="F19" s="30"/>
      <c r="G19" s="30"/>
      <c r="H19" s="30"/>
      <c r="I19" s="30"/>
      <c r="J19" s="30"/>
      <c r="K19" s="30"/>
      <c r="L19" s="30"/>
      <c r="M19" s="30"/>
      <c r="N19" s="30"/>
      <c r="O19" s="30"/>
      <c r="P19" s="32"/>
      <c r="Q19" s="1"/>
      <c r="R19" s="10" t="s">
        <v>144</v>
      </c>
      <c r="S19" s="10" t="str">
        <f>LEFT(Table5[[#This Row],[Column4]],4)</f>
        <v>POLO</v>
      </c>
      <c r="T19" s="3" t="str">
        <f>LEFT(Table5[[#This Row],[Column4]],7)</f>
        <v>POLO028</v>
      </c>
      <c r="U19" s="3" t="s">
        <v>523</v>
      </c>
      <c r="V19" s="17">
        <v>16</v>
      </c>
      <c r="W19">
        <v>1</v>
      </c>
      <c r="X19" s="18">
        <v>2709</v>
      </c>
    </row>
    <row r="20" spans="1:24" ht="35.15" customHeight="1" x14ac:dyDescent="0.35">
      <c r="A20" s="172">
        <v>3</v>
      </c>
      <c r="B20" s="31" t="s">
        <v>665</v>
      </c>
      <c r="C20" s="31" t="s">
        <v>767</v>
      </c>
      <c r="D20" s="31" t="s">
        <v>768</v>
      </c>
      <c r="E20" s="31" t="s">
        <v>769</v>
      </c>
      <c r="F20" s="30"/>
      <c r="G20" s="31" t="s">
        <v>770</v>
      </c>
      <c r="H20" s="31" t="s">
        <v>771</v>
      </c>
      <c r="I20" s="31" t="s">
        <v>665</v>
      </c>
      <c r="J20" s="31" t="s">
        <v>665</v>
      </c>
      <c r="K20" s="30"/>
      <c r="L20" s="31" t="s">
        <v>772</v>
      </c>
      <c r="M20" s="31" t="s">
        <v>772</v>
      </c>
      <c r="N20" s="31" t="s">
        <v>772</v>
      </c>
      <c r="O20" s="31" t="s">
        <v>772</v>
      </c>
      <c r="P20" s="32">
        <v>7</v>
      </c>
      <c r="Q20" s="1"/>
      <c r="R20" s="10" t="s">
        <v>143</v>
      </c>
      <c r="S20" s="10" t="str">
        <f>LEFT(Table5[[#This Row],[Column4]],4)</f>
        <v>.</v>
      </c>
      <c r="T20" s="3" t="str">
        <f>LEFT(Table5[[#This Row],[Column4]],7)</f>
        <v>.</v>
      </c>
      <c r="U20" s="3" t="s">
        <v>413</v>
      </c>
      <c r="V20" s="17" t="s">
        <v>513</v>
      </c>
      <c r="W20">
        <v>1</v>
      </c>
      <c r="X20" s="18">
        <v>2709</v>
      </c>
    </row>
    <row r="21" spans="1:24" ht="35.15" customHeight="1" x14ac:dyDescent="0.35">
      <c r="A21" s="172"/>
      <c r="B21" s="31" t="s">
        <v>665</v>
      </c>
      <c r="C21" s="31" t="s">
        <v>665</v>
      </c>
      <c r="D21" s="31" t="s">
        <v>773</v>
      </c>
      <c r="E21" s="31" t="s">
        <v>774</v>
      </c>
      <c r="F21" s="30"/>
      <c r="G21" s="31" t="s">
        <v>775</v>
      </c>
      <c r="H21" s="31" t="s">
        <v>776</v>
      </c>
      <c r="I21" s="31" t="s">
        <v>665</v>
      </c>
      <c r="J21" s="31" t="s">
        <v>665</v>
      </c>
      <c r="K21" s="30"/>
      <c r="L21" s="31" t="s">
        <v>665</v>
      </c>
      <c r="M21" s="31" t="s">
        <v>665</v>
      </c>
      <c r="N21" s="31" t="s">
        <v>665</v>
      </c>
      <c r="O21" s="31" t="s">
        <v>777</v>
      </c>
      <c r="P21" s="32">
        <v>6</v>
      </c>
      <c r="Q21" s="1"/>
      <c r="R21" s="10" t="s">
        <v>351</v>
      </c>
      <c r="S21" s="10" t="str">
        <f>LEFT(Table5[[#This Row],[Column4]],4)</f>
        <v>.</v>
      </c>
      <c r="T21" s="3" t="str">
        <f>LEFT(Table5[[#This Row],[Column4]],7)</f>
        <v>.</v>
      </c>
      <c r="U21" s="3" t="s">
        <v>413</v>
      </c>
      <c r="V21" s="33" t="s">
        <v>513</v>
      </c>
      <c r="W21">
        <v>1</v>
      </c>
      <c r="X21" s="18">
        <v>2709</v>
      </c>
    </row>
    <row r="22" spans="1:24" ht="35.15" customHeight="1" x14ac:dyDescent="0.35">
      <c r="A22" s="172"/>
      <c r="B22" s="31" t="s">
        <v>665</v>
      </c>
      <c r="C22" s="31" t="s">
        <v>778</v>
      </c>
      <c r="D22" s="31" t="s">
        <v>779</v>
      </c>
      <c r="E22" s="31" t="s">
        <v>780</v>
      </c>
      <c r="F22" s="30"/>
      <c r="G22" s="31" t="s">
        <v>781</v>
      </c>
      <c r="H22" s="31" t="s">
        <v>782</v>
      </c>
      <c r="I22" s="31" t="s">
        <v>783</v>
      </c>
      <c r="J22" s="31" t="s">
        <v>784</v>
      </c>
      <c r="K22" s="30"/>
      <c r="L22" s="31" t="s">
        <v>665</v>
      </c>
      <c r="M22" s="31" t="s">
        <v>665</v>
      </c>
      <c r="N22" s="31" t="s">
        <v>785</v>
      </c>
      <c r="O22" s="31" t="s">
        <v>786</v>
      </c>
      <c r="P22" s="32">
        <v>5</v>
      </c>
      <c r="Q22" s="1"/>
      <c r="R22" s="10" t="s">
        <v>148</v>
      </c>
      <c r="S22" s="10" t="str">
        <f>LEFT(Table5[[#This Row],[Column4]],4)</f>
        <v>GFSD</v>
      </c>
      <c r="T22" s="3" t="str">
        <f>LEFT(Table5[[#This Row],[Column4]],7)</f>
        <v>GFSD187</v>
      </c>
      <c r="U22" s="3" t="s">
        <v>524</v>
      </c>
      <c r="V22" s="17">
        <v>24</v>
      </c>
      <c r="W22">
        <v>1</v>
      </c>
      <c r="X22" s="18">
        <v>2567</v>
      </c>
    </row>
    <row r="23" spans="1:24" ht="35.15" customHeight="1" x14ac:dyDescent="0.35">
      <c r="A23" s="172"/>
      <c r="B23" s="31" t="s">
        <v>665</v>
      </c>
      <c r="C23" s="31" t="s">
        <v>787</v>
      </c>
      <c r="D23" s="31" t="s">
        <v>788</v>
      </c>
      <c r="E23" s="31" t="s">
        <v>789</v>
      </c>
      <c r="F23" s="30"/>
      <c r="G23" s="31" t="s">
        <v>790</v>
      </c>
      <c r="H23" s="31" t="s">
        <v>791</v>
      </c>
      <c r="I23" s="31" t="s">
        <v>665</v>
      </c>
      <c r="J23" s="31" t="s">
        <v>665</v>
      </c>
      <c r="K23" s="30"/>
      <c r="L23" s="31" t="s">
        <v>665</v>
      </c>
      <c r="M23" s="31" t="s">
        <v>665</v>
      </c>
      <c r="N23" s="31" t="s">
        <v>792</v>
      </c>
      <c r="O23" s="31" t="s">
        <v>793</v>
      </c>
      <c r="P23" s="32">
        <v>4</v>
      </c>
      <c r="Q23" s="1"/>
      <c r="R23" s="10" t="s">
        <v>147</v>
      </c>
      <c r="S23" s="10" t="str">
        <f>LEFT(Table5[[#This Row],[Column4]],4)</f>
        <v>GFSD</v>
      </c>
      <c r="T23" s="3" t="str">
        <f>LEFT(Table5[[#This Row],[Column4]],7)</f>
        <v>GFSD159</v>
      </c>
      <c r="U23" s="3" t="s">
        <v>525</v>
      </c>
      <c r="V23" s="17">
        <v>20</v>
      </c>
      <c r="W23">
        <v>1</v>
      </c>
      <c r="X23" s="18">
        <v>2567</v>
      </c>
    </row>
    <row r="24" spans="1:24" ht="35.15" customHeight="1" x14ac:dyDescent="0.35">
      <c r="A24" s="172"/>
      <c r="B24" s="31" t="s">
        <v>665</v>
      </c>
      <c r="C24" s="31" t="s">
        <v>665</v>
      </c>
      <c r="D24" s="31" t="s">
        <v>794</v>
      </c>
      <c r="E24" s="31" t="s">
        <v>795</v>
      </c>
      <c r="F24" s="30"/>
      <c r="G24" s="31" t="s">
        <v>796</v>
      </c>
      <c r="H24" s="31" t="s">
        <v>797</v>
      </c>
      <c r="I24" s="31" t="s">
        <v>798</v>
      </c>
      <c r="J24" s="31" t="s">
        <v>799</v>
      </c>
      <c r="K24" s="30"/>
      <c r="L24" s="31" t="s">
        <v>665</v>
      </c>
      <c r="M24" s="31" t="s">
        <v>665</v>
      </c>
      <c r="N24" s="31" t="s">
        <v>665</v>
      </c>
      <c r="O24" s="31" t="s">
        <v>800</v>
      </c>
      <c r="P24" s="32">
        <v>3</v>
      </c>
      <c r="Q24" s="1"/>
      <c r="R24" s="10" t="s">
        <v>146</v>
      </c>
      <c r="S24" s="10" t="str">
        <f>LEFT(Table5[[#This Row],[Column4]],4)</f>
        <v>.</v>
      </c>
      <c r="T24" s="3" t="str">
        <f>LEFT(Table5[[#This Row],[Column4]],7)</f>
        <v>.</v>
      </c>
      <c r="U24" s="3" t="s">
        <v>413</v>
      </c>
      <c r="V24" s="17" t="s">
        <v>513</v>
      </c>
      <c r="W24">
        <v>1</v>
      </c>
      <c r="X24" s="18">
        <v>2567</v>
      </c>
    </row>
    <row r="25" spans="1:24" ht="35.15" customHeight="1" x14ac:dyDescent="0.35">
      <c r="A25" s="172"/>
      <c r="B25" s="31" t="s">
        <v>665</v>
      </c>
      <c r="C25" s="31" t="s">
        <v>665</v>
      </c>
      <c r="D25" s="31" t="s">
        <v>801</v>
      </c>
      <c r="E25" s="31" t="s">
        <v>802</v>
      </c>
      <c r="F25" s="30"/>
      <c r="G25" s="31" t="s">
        <v>803</v>
      </c>
      <c r="H25" s="31" t="s">
        <v>804</v>
      </c>
      <c r="I25" s="31" t="s">
        <v>805</v>
      </c>
      <c r="J25" s="31" t="s">
        <v>806</v>
      </c>
      <c r="K25" s="30"/>
      <c r="L25" s="31" t="s">
        <v>665</v>
      </c>
      <c r="M25" s="31" t="s">
        <v>665</v>
      </c>
      <c r="N25" s="31" t="s">
        <v>807</v>
      </c>
      <c r="O25" s="31" t="s">
        <v>808</v>
      </c>
      <c r="P25" s="32">
        <v>2</v>
      </c>
      <c r="Q25" s="1"/>
      <c r="R25" s="10" t="s">
        <v>348</v>
      </c>
      <c r="S25" s="10" t="str">
        <f>LEFT(Table5[[#This Row],[Column4]],4)</f>
        <v>.</v>
      </c>
      <c r="T25" s="3" t="str">
        <f>LEFT(Table5[[#This Row],[Column4]],7)</f>
        <v>.</v>
      </c>
      <c r="U25" s="3" t="s">
        <v>413</v>
      </c>
      <c r="V25" s="33" t="s">
        <v>513</v>
      </c>
      <c r="W25">
        <v>1</v>
      </c>
      <c r="X25" s="18">
        <v>2567</v>
      </c>
    </row>
    <row r="26" spans="1:24" ht="35.15" customHeight="1" x14ac:dyDescent="0.35">
      <c r="A26" s="172"/>
      <c r="B26" s="31" t="s">
        <v>809</v>
      </c>
      <c r="C26" s="31" t="s">
        <v>810</v>
      </c>
      <c r="D26" s="31" t="s">
        <v>811</v>
      </c>
      <c r="E26" s="31" t="s">
        <v>778</v>
      </c>
      <c r="F26" s="30"/>
      <c r="G26" s="31" t="s">
        <v>812</v>
      </c>
      <c r="H26" s="31" t="s">
        <v>813</v>
      </c>
      <c r="I26" s="31" t="s">
        <v>814</v>
      </c>
      <c r="J26" s="31" t="s">
        <v>815</v>
      </c>
      <c r="K26" s="30"/>
      <c r="L26" s="31" t="s">
        <v>202</v>
      </c>
      <c r="M26" s="31" t="s">
        <v>202</v>
      </c>
      <c r="N26" s="31" t="s">
        <v>816</v>
      </c>
      <c r="O26" s="31" t="s">
        <v>817</v>
      </c>
      <c r="P26" s="32">
        <v>1</v>
      </c>
      <c r="Q26" s="1"/>
      <c r="R26" s="10" t="s">
        <v>151</v>
      </c>
      <c r="S26" s="10" t="str">
        <f>LEFT(Table5[[#This Row],[Column4]],4)</f>
        <v>DRMC</v>
      </c>
      <c r="T26" s="3" t="str">
        <f>LEFT(Table5[[#This Row],[Column4]],7)</f>
        <v>DRMC004</v>
      </c>
      <c r="U26" s="3" t="s">
        <v>526</v>
      </c>
      <c r="V26" s="33">
        <v>30</v>
      </c>
      <c r="W26">
        <v>1</v>
      </c>
      <c r="X26" s="18">
        <v>2702</v>
      </c>
    </row>
    <row r="27" spans="1:24" ht="35.15" customHeight="1" x14ac:dyDescent="0.35">
      <c r="A27" s="30"/>
      <c r="B27" s="30"/>
      <c r="C27" s="30"/>
      <c r="D27" s="30"/>
      <c r="E27" s="30"/>
      <c r="F27" s="30"/>
      <c r="G27" s="30"/>
      <c r="H27" s="30"/>
      <c r="I27" s="30"/>
      <c r="J27" s="30"/>
      <c r="K27" s="30"/>
      <c r="L27" s="30"/>
      <c r="M27" s="30"/>
      <c r="N27" s="30"/>
      <c r="O27" s="30"/>
      <c r="P27" s="5" t="s">
        <v>408</v>
      </c>
      <c r="R27" s="10" t="s">
        <v>150</v>
      </c>
      <c r="S27" s="10" t="str">
        <f>LEFT(Table5[[#This Row],[Column4]],4)</f>
        <v>.</v>
      </c>
      <c r="T27" s="3" t="str">
        <f>LEFT(Table5[[#This Row],[Column4]],7)</f>
        <v>.</v>
      </c>
      <c r="U27" s="3" t="s">
        <v>413</v>
      </c>
      <c r="V27" s="33" t="s">
        <v>513</v>
      </c>
      <c r="W27">
        <v>1</v>
      </c>
      <c r="X27" s="18">
        <v>2702</v>
      </c>
    </row>
    <row r="28" spans="1:24" ht="35.15" customHeight="1" x14ac:dyDescent="0.35">
      <c r="A28" s="1"/>
      <c r="B28" s="1"/>
      <c r="C28" s="1"/>
      <c r="D28" s="1"/>
      <c r="E28" s="1"/>
      <c r="F28" s="1" t="s">
        <v>407</v>
      </c>
      <c r="G28" s="1"/>
      <c r="H28" s="1"/>
      <c r="I28" s="1"/>
      <c r="J28" s="1"/>
      <c r="K28" s="1"/>
      <c r="L28" s="1"/>
      <c r="R28" s="10" t="s">
        <v>149</v>
      </c>
      <c r="S28" s="10" t="str">
        <f>LEFT(Table5[[#This Row],[Column4]],4)</f>
        <v>.</v>
      </c>
      <c r="T28" s="3" t="str">
        <f>LEFT(Table5[[#This Row],[Column4]],7)</f>
        <v>.</v>
      </c>
      <c r="U28" s="3" t="s">
        <v>413</v>
      </c>
      <c r="V28" s="33" t="s">
        <v>513</v>
      </c>
      <c r="W28">
        <v>1</v>
      </c>
      <c r="X28" s="18">
        <v>2702</v>
      </c>
    </row>
    <row r="29" spans="1:24" x14ac:dyDescent="0.35">
      <c r="R29" s="10" t="s">
        <v>345</v>
      </c>
      <c r="S29" s="10" t="str">
        <f>LEFT(Table5[[#This Row],[Column4]],4)</f>
        <v>.</v>
      </c>
      <c r="T29" s="3" t="str">
        <f>LEFT(Table5[[#This Row],[Column4]],7)</f>
        <v>.</v>
      </c>
      <c r="U29" s="3" t="s">
        <v>413</v>
      </c>
      <c r="V29" s="33" t="s">
        <v>513</v>
      </c>
      <c r="W29">
        <v>1</v>
      </c>
      <c r="X29" s="18">
        <v>2702</v>
      </c>
    </row>
    <row r="30" spans="1:24" x14ac:dyDescent="0.35">
      <c r="R30" s="10" t="s">
        <v>154</v>
      </c>
      <c r="S30" s="10" t="str">
        <f>LEFT(Table5[[#This Row],[Column4]],4)</f>
        <v>YZUP</v>
      </c>
      <c r="T30" s="3" t="str">
        <f>LEFT(Table5[[#This Row],[Column4]],7)</f>
        <v>YZUP005</v>
      </c>
      <c r="U30" s="3" t="s">
        <v>450</v>
      </c>
      <c r="V30" s="33">
        <v>29</v>
      </c>
      <c r="W30">
        <v>6</v>
      </c>
      <c r="X30" s="18">
        <v>2694</v>
      </c>
    </row>
    <row r="31" spans="1:24" x14ac:dyDescent="0.35">
      <c r="R31" s="10" t="s">
        <v>153</v>
      </c>
      <c r="S31" s="10" t="str">
        <f>LEFT(Table5[[#This Row],[Column4]],4)</f>
        <v>YZUP</v>
      </c>
      <c r="T31" s="3" t="str">
        <f>LEFT(Table5[[#This Row],[Column4]],7)</f>
        <v>YZUP005</v>
      </c>
      <c r="U31" s="3" t="s">
        <v>527</v>
      </c>
      <c r="V31" s="33">
        <v>20</v>
      </c>
      <c r="W31">
        <v>6</v>
      </c>
      <c r="X31" s="18">
        <v>2694</v>
      </c>
    </row>
    <row r="32" spans="1:24" x14ac:dyDescent="0.35">
      <c r="R32" s="10" t="s">
        <v>152</v>
      </c>
      <c r="S32" s="10" t="str">
        <f>LEFT(Table5[[#This Row],[Column4]],4)</f>
        <v>.</v>
      </c>
      <c r="T32" s="3" t="str">
        <f>LEFT(Table5[[#This Row],[Column4]],7)</f>
        <v>.</v>
      </c>
      <c r="U32" s="3" t="s">
        <v>413</v>
      </c>
      <c r="V32" s="33" t="s">
        <v>513</v>
      </c>
      <c r="W32">
        <v>6</v>
      </c>
      <c r="X32" s="18">
        <v>2694</v>
      </c>
    </row>
    <row r="33" spans="18:24" x14ac:dyDescent="0.35">
      <c r="R33" s="10" t="s">
        <v>384</v>
      </c>
      <c r="S33" s="10" t="str">
        <f>LEFT(Table5[[#This Row],[Column4]],4)</f>
        <v>.</v>
      </c>
      <c r="T33" s="3" t="str">
        <f>LEFT(Table5[[#This Row],[Column4]],7)</f>
        <v>.</v>
      </c>
      <c r="U33" s="3" t="s">
        <v>413</v>
      </c>
      <c r="V33" s="33" t="s">
        <v>513</v>
      </c>
      <c r="W33">
        <v>6</v>
      </c>
      <c r="X33" s="18">
        <v>2694</v>
      </c>
    </row>
    <row r="34" spans="18:24" x14ac:dyDescent="0.35">
      <c r="R34" s="10" t="s">
        <v>157</v>
      </c>
      <c r="S34" s="10" t="str">
        <f>LEFT(Table5[[#This Row],[Column4]],4)</f>
        <v>POTN</v>
      </c>
      <c r="T34" s="3" t="str">
        <f>LEFT(Table5[[#This Row],[Column4]],7)</f>
        <v>POTN025</v>
      </c>
      <c r="U34" s="3" t="s">
        <v>528</v>
      </c>
      <c r="V34" s="33">
        <v>6</v>
      </c>
      <c r="W34">
        <v>1</v>
      </c>
      <c r="X34" s="18">
        <v>2774</v>
      </c>
    </row>
    <row r="35" spans="18:24" x14ac:dyDescent="0.35">
      <c r="R35" s="10" t="s">
        <v>156</v>
      </c>
      <c r="S35" s="10" t="str">
        <f>LEFT(Table5[[#This Row],[Column4]],4)</f>
        <v>SUNL</v>
      </c>
      <c r="T35" s="3" t="str">
        <f>LEFT(Table5[[#This Row],[Column4]],7)</f>
        <v>SUNL016</v>
      </c>
      <c r="U35" s="3" t="s">
        <v>529</v>
      </c>
      <c r="V35" s="33">
        <v>26</v>
      </c>
      <c r="W35">
        <v>1</v>
      </c>
      <c r="X35" s="18">
        <v>2774</v>
      </c>
    </row>
    <row r="36" spans="18:24" x14ac:dyDescent="0.35">
      <c r="R36" s="10" t="s">
        <v>155</v>
      </c>
      <c r="S36" s="10" t="str">
        <f>LEFT(Table5[[#This Row],[Column4]],4)</f>
        <v>.</v>
      </c>
      <c r="T36" s="3" t="str">
        <f>LEFT(Table5[[#This Row],[Column4]],7)</f>
        <v>.</v>
      </c>
      <c r="U36" s="3" t="s">
        <v>413</v>
      </c>
      <c r="V36" s="33" t="s">
        <v>513</v>
      </c>
      <c r="W36">
        <v>1</v>
      </c>
      <c r="X36" s="18">
        <v>2774</v>
      </c>
    </row>
    <row r="37" spans="18:24" x14ac:dyDescent="0.35">
      <c r="R37" s="10" t="s">
        <v>381</v>
      </c>
      <c r="S37" s="10" t="str">
        <f>LEFT(Table5[[#This Row],[Column4]],4)</f>
        <v>.</v>
      </c>
      <c r="T37" s="3" t="str">
        <f>LEFT(Table5[[#This Row],[Column4]],7)</f>
        <v>.</v>
      </c>
      <c r="U37" s="3" t="s">
        <v>413</v>
      </c>
      <c r="V37" s="33" t="s">
        <v>513</v>
      </c>
      <c r="W37">
        <v>1</v>
      </c>
      <c r="X37" s="18">
        <v>2774</v>
      </c>
    </row>
    <row r="38" spans="18:24" x14ac:dyDescent="0.35">
      <c r="R38" s="10" t="s">
        <v>160</v>
      </c>
      <c r="S38" s="10" t="str">
        <f>LEFT(Table5[[#This Row],[Column4]],4)</f>
        <v>DRMC</v>
      </c>
      <c r="T38" s="3" t="str">
        <f>LEFT(Table5[[#This Row],[Column4]],7)</f>
        <v>DRMC004</v>
      </c>
      <c r="U38" s="3" t="s">
        <v>530</v>
      </c>
      <c r="V38" s="33">
        <v>25</v>
      </c>
      <c r="W38">
        <v>1</v>
      </c>
      <c r="X38" s="18">
        <v>2638</v>
      </c>
    </row>
    <row r="39" spans="18:24" x14ac:dyDescent="0.35">
      <c r="R39" s="10" t="s">
        <v>159</v>
      </c>
      <c r="S39" s="10" t="str">
        <f>LEFT(Table5[[#This Row],[Column4]],4)</f>
        <v>DRMC</v>
      </c>
      <c r="T39" s="3" t="str">
        <f>LEFT(Table5[[#This Row],[Column4]],7)</f>
        <v>DRMC022</v>
      </c>
      <c r="U39" s="3" t="s">
        <v>531</v>
      </c>
      <c r="V39" s="33">
        <v>24</v>
      </c>
      <c r="W39">
        <v>1</v>
      </c>
      <c r="X39" s="18">
        <v>2638</v>
      </c>
    </row>
    <row r="40" spans="18:24" x14ac:dyDescent="0.35">
      <c r="R40" s="10" t="s">
        <v>158</v>
      </c>
      <c r="S40" s="10" t="str">
        <f>LEFT(Table5[[#This Row],[Column4]],4)</f>
        <v>.</v>
      </c>
      <c r="T40" s="3" t="str">
        <f>LEFT(Table5[[#This Row],[Column4]],7)</f>
        <v>.</v>
      </c>
      <c r="U40" s="3" t="s">
        <v>413</v>
      </c>
      <c r="V40" s="33" t="s">
        <v>513</v>
      </c>
      <c r="W40">
        <v>1</v>
      </c>
      <c r="X40" s="18">
        <v>2638</v>
      </c>
    </row>
    <row r="41" spans="18:24" x14ac:dyDescent="0.35">
      <c r="R41" s="10" t="s">
        <v>378</v>
      </c>
      <c r="S41" s="10" t="str">
        <f>LEFT(Table5[[#This Row],[Column4]],4)</f>
        <v>.</v>
      </c>
      <c r="T41" s="3" t="str">
        <f>LEFT(Table5[[#This Row],[Column4]],7)</f>
        <v>.</v>
      </c>
      <c r="U41" s="3" t="s">
        <v>413</v>
      </c>
      <c r="V41" s="33" t="s">
        <v>513</v>
      </c>
      <c r="W41">
        <v>1</v>
      </c>
      <c r="X41" s="18">
        <v>2638</v>
      </c>
    </row>
    <row r="42" spans="18:24" x14ac:dyDescent="0.35">
      <c r="R42" s="10" t="s">
        <v>163</v>
      </c>
      <c r="S42" s="10" t="str">
        <f>LEFT(Table5[[#This Row],[Column4]],4)</f>
        <v>LDOS</v>
      </c>
      <c r="T42" s="3" t="str">
        <f>LEFT(Table5[[#This Row],[Column4]],7)</f>
        <v>LDOS024</v>
      </c>
      <c r="U42" s="3" t="s">
        <v>532</v>
      </c>
      <c r="V42" s="33">
        <v>26</v>
      </c>
      <c r="W42">
        <v>1</v>
      </c>
      <c r="X42" s="18">
        <v>2761</v>
      </c>
    </row>
    <row r="43" spans="18:24" x14ac:dyDescent="0.35">
      <c r="R43" s="10" t="s">
        <v>162</v>
      </c>
      <c r="S43" s="10" t="str">
        <f>LEFT(Table5[[#This Row],[Column4]],4)</f>
        <v>LDOS</v>
      </c>
      <c r="T43" s="3" t="str">
        <f>LEFT(Table5[[#This Row],[Column4]],7)</f>
        <v>LDOS025</v>
      </c>
      <c r="U43" s="3" t="s">
        <v>491</v>
      </c>
      <c r="V43" s="33">
        <v>5</v>
      </c>
      <c r="W43">
        <v>1</v>
      </c>
      <c r="X43" s="18">
        <v>2761</v>
      </c>
    </row>
    <row r="44" spans="18:24" x14ac:dyDescent="0.35">
      <c r="R44" s="10" t="s">
        <v>161</v>
      </c>
      <c r="S44" s="10" t="str">
        <f>LEFT(Table5[[#This Row],[Column4]],4)</f>
        <v>.</v>
      </c>
      <c r="T44" s="3" t="str">
        <f>LEFT(Table5[[#This Row],[Column4]],7)</f>
        <v>.</v>
      </c>
      <c r="U44" s="3" t="s">
        <v>413</v>
      </c>
      <c r="V44" s="33" t="s">
        <v>513</v>
      </c>
      <c r="W44">
        <v>1</v>
      </c>
      <c r="X44" s="18">
        <v>2761</v>
      </c>
    </row>
    <row r="45" spans="18:24" x14ac:dyDescent="0.35">
      <c r="R45" s="10" t="s">
        <v>375</v>
      </c>
      <c r="S45" s="10" t="str">
        <f>LEFT(Table5[[#This Row],[Column4]],4)</f>
        <v>.</v>
      </c>
      <c r="T45" s="3" t="str">
        <f>LEFT(Table5[[#This Row],[Column4]],7)</f>
        <v>.</v>
      </c>
      <c r="U45" s="3" t="s">
        <v>413</v>
      </c>
      <c r="V45" s="33" t="s">
        <v>513</v>
      </c>
      <c r="W45">
        <v>1</v>
      </c>
      <c r="X45" s="18">
        <v>2761</v>
      </c>
    </row>
    <row r="46" spans="18:24" x14ac:dyDescent="0.35">
      <c r="R46" s="10" t="s">
        <v>166</v>
      </c>
      <c r="S46" s="10" t="str">
        <f>LEFT(Table5[[#This Row],[Column4]],4)</f>
        <v>KOKO</v>
      </c>
      <c r="T46" s="3" t="str">
        <f>LEFT(Table5[[#This Row],[Column4]],7)</f>
        <v>KOKO012</v>
      </c>
      <c r="U46" s="3" t="s">
        <v>533</v>
      </c>
      <c r="V46" s="33">
        <v>27</v>
      </c>
      <c r="W46">
        <v>1</v>
      </c>
      <c r="X46" s="18">
        <v>2769</v>
      </c>
    </row>
    <row r="47" spans="18:24" x14ac:dyDescent="0.35">
      <c r="R47" s="10" t="s">
        <v>165</v>
      </c>
      <c r="S47" s="10" t="str">
        <f>LEFT(Table5[[#This Row],[Column4]],4)</f>
        <v>KOKO</v>
      </c>
      <c r="T47" s="3" t="str">
        <f>LEFT(Table5[[#This Row],[Column4]],7)</f>
        <v>KOKO030</v>
      </c>
      <c r="U47" s="3" t="s">
        <v>534</v>
      </c>
      <c r="V47" s="33">
        <v>24</v>
      </c>
      <c r="W47">
        <v>1</v>
      </c>
      <c r="X47" s="18">
        <v>2769</v>
      </c>
    </row>
    <row r="48" spans="18:24" x14ac:dyDescent="0.35">
      <c r="R48" s="10" t="s">
        <v>164</v>
      </c>
      <c r="S48" s="10" t="str">
        <f>LEFT(Table5[[#This Row],[Column4]],4)</f>
        <v>.</v>
      </c>
      <c r="T48" s="3" t="str">
        <f>LEFT(Table5[[#This Row],[Column4]],7)</f>
        <v>.</v>
      </c>
      <c r="U48" s="3" t="s">
        <v>413</v>
      </c>
      <c r="V48" s="33" t="s">
        <v>513</v>
      </c>
      <c r="W48">
        <v>1</v>
      </c>
      <c r="X48" s="18">
        <v>2769</v>
      </c>
    </row>
    <row r="49" spans="18:24" x14ac:dyDescent="0.35">
      <c r="R49" s="10" t="s">
        <v>372</v>
      </c>
      <c r="S49" s="10" t="str">
        <f>LEFT(Table5[[#This Row],[Column4]],4)</f>
        <v>.</v>
      </c>
      <c r="T49" s="3" t="str">
        <f>LEFT(Table5[[#This Row],[Column4]],7)</f>
        <v>.</v>
      </c>
      <c r="U49" s="3" t="s">
        <v>413</v>
      </c>
      <c r="V49" s="33" t="s">
        <v>513</v>
      </c>
      <c r="W49">
        <v>1</v>
      </c>
      <c r="X49" s="18">
        <v>2769</v>
      </c>
    </row>
    <row r="50" spans="18:24" x14ac:dyDescent="0.35">
      <c r="R50" s="10" t="s">
        <v>169</v>
      </c>
      <c r="S50" s="10" t="str">
        <f>LEFT(Table5[[#This Row],[Column4]],4)</f>
        <v>KLFR</v>
      </c>
      <c r="T50" s="3" t="str">
        <f>LEFT(Table5[[#This Row],[Column4]],7)</f>
        <v>KLFR047</v>
      </c>
      <c r="U50" s="3" t="s">
        <v>444</v>
      </c>
      <c r="V50" s="33">
        <v>49</v>
      </c>
      <c r="W50">
        <v>6</v>
      </c>
      <c r="X50" s="18">
        <v>2801</v>
      </c>
    </row>
    <row r="51" spans="18:24" x14ac:dyDescent="0.35">
      <c r="R51" s="10" t="s">
        <v>168</v>
      </c>
      <c r="S51" s="10" t="str">
        <f>LEFT(Table5[[#This Row],[Column4]],4)</f>
        <v>.</v>
      </c>
      <c r="T51" s="3" t="str">
        <f>LEFT(Table5[[#This Row],[Column4]],7)</f>
        <v>.</v>
      </c>
      <c r="U51" s="3" t="s">
        <v>413</v>
      </c>
      <c r="V51" s="33" t="s">
        <v>513</v>
      </c>
      <c r="W51">
        <v>6</v>
      </c>
      <c r="X51" s="18">
        <v>2801</v>
      </c>
    </row>
    <row r="52" spans="18:24" x14ac:dyDescent="0.35">
      <c r="R52" s="10" t="s">
        <v>167</v>
      </c>
      <c r="S52" s="10" t="str">
        <f>LEFT(Table5[[#This Row],[Column4]],4)</f>
        <v>.</v>
      </c>
      <c r="T52" s="3" t="str">
        <f>LEFT(Table5[[#This Row],[Column4]],7)</f>
        <v>.</v>
      </c>
      <c r="U52" s="3" t="s">
        <v>413</v>
      </c>
      <c r="V52" s="33" t="s">
        <v>513</v>
      </c>
      <c r="W52">
        <v>6</v>
      </c>
      <c r="X52" s="18">
        <v>2801</v>
      </c>
    </row>
    <row r="53" spans="18:24" x14ac:dyDescent="0.35">
      <c r="R53" s="10" t="s">
        <v>369</v>
      </c>
      <c r="S53" s="10" t="str">
        <f>LEFT(Table5[[#This Row],[Column4]],4)</f>
        <v>.</v>
      </c>
      <c r="T53" s="3" t="str">
        <f>LEFT(Table5[[#This Row],[Column4]],7)</f>
        <v>.</v>
      </c>
      <c r="U53" s="3" t="s">
        <v>413</v>
      </c>
      <c r="V53" s="33" t="s">
        <v>513</v>
      </c>
      <c r="W53">
        <v>6</v>
      </c>
      <c r="X53" s="18">
        <v>2801</v>
      </c>
    </row>
    <row r="54" spans="18:24" x14ac:dyDescent="0.35">
      <c r="R54" s="10" t="s">
        <v>172</v>
      </c>
      <c r="S54" s="10" t="str">
        <f>LEFT(Table5[[#This Row],[Column4]],4)</f>
        <v>MABK</v>
      </c>
      <c r="T54" s="3" t="str">
        <f>LEFT(Table5[[#This Row],[Column4]],7)</f>
        <v>MABK008</v>
      </c>
      <c r="U54" s="3" t="s">
        <v>535</v>
      </c>
      <c r="V54" s="33">
        <v>18</v>
      </c>
      <c r="W54">
        <v>1</v>
      </c>
      <c r="X54" s="18">
        <v>2815</v>
      </c>
    </row>
    <row r="55" spans="18:24" x14ac:dyDescent="0.35">
      <c r="R55" s="10" t="s">
        <v>171</v>
      </c>
      <c r="S55" s="10" t="str">
        <f>LEFT(Table5[[#This Row],[Column4]],4)</f>
        <v>PLAN</v>
      </c>
      <c r="T55" s="3" t="str">
        <f>LEFT(Table5[[#This Row],[Column4]],7)</f>
        <v>PLAN026</v>
      </c>
      <c r="U55" s="3" t="s">
        <v>477</v>
      </c>
      <c r="V55" s="33">
        <v>26</v>
      </c>
      <c r="W55">
        <v>1</v>
      </c>
      <c r="X55" s="18">
        <v>2815</v>
      </c>
    </row>
    <row r="56" spans="18:24" x14ac:dyDescent="0.35">
      <c r="R56" s="10" t="s">
        <v>170</v>
      </c>
      <c r="S56" s="10" t="str">
        <f>LEFT(Table5[[#This Row],[Column4]],4)</f>
        <v>.</v>
      </c>
      <c r="T56" s="3" t="str">
        <f>LEFT(Table5[[#This Row],[Column4]],7)</f>
        <v>.</v>
      </c>
      <c r="U56" s="3" t="s">
        <v>413</v>
      </c>
      <c r="V56" s="33" t="s">
        <v>513</v>
      </c>
      <c r="W56">
        <v>1</v>
      </c>
      <c r="X56" s="18">
        <v>2815</v>
      </c>
    </row>
    <row r="57" spans="18:24" x14ac:dyDescent="0.35">
      <c r="R57" s="10" t="s">
        <v>366</v>
      </c>
      <c r="S57" s="10" t="str">
        <f>LEFT(Table5[[#This Row],[Column4]],4)</f>
        <v>.</v>
      </c>
      <c r="T57" s="3" t="str">
        <f>LEFT(Table5[[#This Row],[Column4]],7)</f>
        <v>.</v>
      </c>
      <c r="U57" s="3" t="s">
        <v>413</v>
      </c>
      <c r="V57" s="33" t="s">
        <v>513</v>
      </c>
      <c r="W57">
        <v>1</v>
      </c>
      <c r="X57" s="18">
        <v>2815</v>
      </c>
    </row>
    <row r="58" spans="18:24" x14ac:dyDescent="0.35">
      <c r="R58" s="10" t="s">
        <v>175</v>
      </c>
      <c r="S58" s="10" t="str">
        <f>LEFT(Table5[[#This Row],[Column4]],4)</f>
        <v>JK99</v>
      </c>
      <c r="T58" s="3" t="str">
        <f>LEFT(Table5[[#This Row],[Column4]],7)</f>
        <v>JK99064</v>
      </c>
      <c r="U58" s="3" t="s">
        <v>536</v>
      </c>
      <c r="V58" s="33">
        <v>16</v>
      </c>
      <c r="W58">
        <v>6</v>
      </c>
      <c r="X58" s="18">
        <v>2699</v>
      </c>
    </row>
    <row r="59" spans="18:24" x14ac:dyDescent="0.35">
      <c r="R59" s="10" t="s">
        <v>174</v>
      </c>
      <c r="S59" s="10" t="str">
        <f>LEFT(Table5[[#This Row],[Column4]],4)</f>
        <v>JK99</v>
      </c>
      <c r="T59" s="3" t="str">
        <f>LEFT(Table5[[#This Row],[Column4]],7)</f>
        <v>JK99064</v>
      </c>
      <c r="U59" s="3" t="s">
        <v>537</v>
      </c>
      <c r="V59" s="33">
        <v>28</v>
      </c>
      <c r="W59">
        <v>6</v>
      </c>
      <c r="X59" s="18">
        <v>2699</v>
      </c>
    </row>
    <row r="60" spans="18:24" x14ac:dyDescent="0.35">
      <c r="R60" s="10" t="s">
        <v>173</v>
      </c>
      <c r="S60" s="10" t="str">
        <f>LEFT(Table5[[#This Row],[Column4]],4)</f>
        <v/>
      </c>
      <c r="T60" s="3" t="str">
        <f>LEFT(Table5[[#This Row],[Column4]],7)</f>
        <v/>
      </c>
      <c r="U60" s="3"/>
      <c r="V60" s="33" t="s">
        <v>513</v>
      </c>
      <c r="W60">
        <v>6</v>
      </c>
      <c r="X60" s="18">
        <v>2699</v>
      </c>
    </row>
    <row r="61" spans="18:24" x14ac:dyDescent="0.35">
      <c r="R61" s="10" t="s">
        <v>405</v>
      </c>
      <c r="S61" s="10" t="str">
        <f>LEFT(Table5[[#This Row],[Column4]],4)</f>
        <v/>
      </c>
      <c r="T61" s="3" t="str">
        <f>LEFT(Table5[[#This Row],[Column4]],7)</f>
        <v/>
      </c>
      <c r="U61" s="3"/>
      <c r="V61" s="33" t="s">
        <v>513</v>
      </c>
      <c r="W61">
        <v>6</v>
      </c>
      <c r="X61" s="18">
        <v>2699</v>
      </c>
    </row>
    <row r="62" spans="18:24" x14ac:dyDescent="0.35">
      <c r="R62" s="10" t="s">
        <v>178</v>
      </c>
      <c r="S62" s="10" t="str">
        <f>LEFT(Table5[[#This Row],[Column4]],4)</f>
        <v>ONED</v>
      </c>
      <c r="T62" s="3" t="str">
        <f>LEFT(Table5[[#This Row],[Column4]],7)</f>
        <v>ONED026</v>
      </c>
      <c r="U62" s="27" t="s">
        <v>538</v>
      </c>
      <c r="V62" s="33">
        <v>20</v>
      </c>
      <c r="W62">
        <v>1</v>
      </c>
      <c r="X62" s="18">
        <v>2836</v>
      </c>
    </row>
    <row r="63" spans="18:24" x14ac:dyDescent="0.35">
      <c r="R63" s="10" t="s">
        <v>177</v>
      </c>
      <c r="S63" s="10" t="str">
        <f>LEFT(Table5[[#This Row],[Column4]],4)</f>
        <v>DSLD</v>
      </c>
      <c r="T63" s="3" t="str">
        <f>LEFT(Table5[[#This Row],[Column4]],7)</f>
        <v>DSLD016</v>
      </c>
      <c r="U63" s="27" t="s">
        <v>539</v>
      </c>
      <c r="V63" s="33">
        <v>23</v>
      </c>
      <c r="W63">
        <v>1</v>
      </c>
      <c r="X63" s="18">
        <v>2836</v>
      </c>
    </row>
    <row r="64" spans="18:24" x14ac:dyDescent="0.35">
      <c r="R64" s="10" t="s">
        <v>176</v>
      </c>
      <c r="S64" s="10" t="str">
        <f>LEFT(Table5[[#This Row],[Column4]],4)</f>
        <v>.</v>
      </c>
      <c r="T64" s="3" t="str">
        <f>LEFT(Table5[[#This Row],[Column4]],7)</f>
        <v>.</v>
      </c>
      <c r="U64" s="27" t="s">
        <v>413</v>
      </c>
      <c r="V64" s="33" t="s">
        <v>513</v>
      </c>
      <c r="W64">
        <v>1</v>
      </c>
      <c r="X64" s="18">
        <v>2836</v>
      </c>
    </row>
    <row r="65" spans="18:24" x14ac:dyDescent="0.35">
      <c r="R65" s="10" t="s">
        <v>402</v>
      </c>
      <c r="S65" s="10" t="str">
        <f>LEFT(Table5[[#This Row],[Column4]],4)</f>
        <v>.</v>
      </c>
      <c r="T65" s="3" t="str">
        <f>LEFT(Table5[[#This Row],[Column4]],7)</f>
        <v>.</v>
      </c>
      <c r="U65" s="3" t="s">
        <v>413</v>
      </c>
      <c r="V65" s="33" t="s">
        <v>513</v>
      </c>
      <c r="W65">
        <v>1</v>
      </c>
      <c r="X65" s="18">
        <v>2836</v>
      </c>
    </row>
    <row r="66" spans="18:24" x14ac:dyDescent="0.35">
      <c r="R66" s="10" t="s">
        <v>181</v>
      </c>
      <c r="S66" s="10" t="str">
        <f>LEFT(Table5[[#This Row],[Column4]],4)</f>
        <v>POLO</v>
      </c>
      <c r="T66" s="3" t="str">
        <f>LEFT(Table5[[#This Row],[Column4]],7)</f>
        <v>POLO046</v>
      </c>
      <c r="U66" s="27" t="s">
        <v>540</v>
      </c>
      <c r="V66" s="33">
        <v>33</v>
      </c>
      <c r="W66">
        <v>6</v>
      </c>
      <c r="X66" s="18">
        <v>2501</v>
      </c>
    </row>
    <row r="67" spans="18:24" x14ac:dyDescent="0.35">
      <c r="R67" s="10" t="s">
        <v>180</v>
      </c>
      <c r="S67" s="10" t="str">
        <f>LEFT(Table5[[#This Row],[Column4]],4)</f>
        <v>.</v>
      </c>
      <c r="T67" s="3" t="str">
        <f>LEFT(Table5[[#This Row],[Column4]],7)</f>
        <v>.</v>
      </c>
      <c r="U67" s="27" t="s">
        <v>413</v>
      </c>
      <c r="V67" s="33" t="s">
        <v>513</v>
      </c>
      <c r="W67">
        <v>6</v>
      </c>
      <c r="X67" s="18">
        <v>2501</v>
      </c>
    </row>
    <row r="68" spans="18:24" x14ac:dyDescent="0.35">
      <c r="R68" s="10" t="s">
        <v>179</v>
      </c>
      <c r="S68" s="10" t="str">
        <f>LEFT(Table5[[#This Row],[Column4]],4)</f>
        <v>.</v>
      </c>
      <c r="T68" s="3" t="str">
        <f>LEFT(Table5[[#This Row],[Column4]],7)</f>
        <v>.</v>
      </c>
      <c r="U68" s="27" t="s">
        <v>413</v>
      </c>
      <c r="V68" s="33" t="s">
        <v>513</v>
      </c>
      <c r="W68">
        <v>6</v>
      </c>
      <c r="X68" s="18">
        <v>2501</v>
      </c>
    </row>
    <row r="69" spans="18:24" x14ac:dyDescent="0.35">
      <c r="R69" s="10" t="s">
        <v>399</v>
      </c>
      <c r="S69" s="10" t="str">
        <f>LEFT(Table5[[#This Row],[Column4]],4)</f>
        <v>.</v>
      </c>
      <c r="T69" s="3" t="str">
        <f>LEFT(Table5[[#This Row],[Column4]],7)</f>
        <v>.</v>
      </c>
      <c r="U69" s="3" t="s">
        <v>413</v>
      </c>
      <c r="V69" s="33" t="s">
        <v>513</v>
      </c>
      <c r="W69">
        <v>6</v>
      </c>
      <c r="X69" s="18">
        <v>2501</v>
      </c>
    </row>
    <row r="70" spans="18:24" x14ac:dyDescent="0.35">
      <c r="R70" s="10" t="s">
        <v>184</v>
      </c>
      <c r="S70" s="10" t="str">
        <f>LEFT(Table5[[#This Row],[Column4]],4)</f>
        <v>HNDU</v>
      </c>
      <c r="T70" s="3" t="str">
        <f>LEFT(Table5[[#This Row],[Column4]],7)</f>
        <v>HNDU003</v>
      </c>
      <c r="U70" s="27" t="s">
        <v>493</v>
      </c>
      <c r="V70" s="33">
        <v>5</v>
      </c>
      <c r="W70">
        <v>6</v>
      </c>
      <c r="X70" s="18">
        <v>2677</v>
      </c>
    </row>
    <row r="71" spans="18:24" x14ac:dyDescent="0.35">
      <c r="R71" s="10" t="s">
        <v>183</v>
      </c>
      <c r="S71" s="10" t="str">
        <f>LEFT(Table5[[#This Row],[Column4]],4)</f>
        <v>HNDU</v>
      </c>
      <c r="T71" s="3" t="str">
        <f>LEFT(Table5[[#This Row],[Column4]],7)</f>
        <v>HNDU003</v>
      </c>
      <c r="U71" s="27" t="s">
        <v>541</v>
      </c>
      <c r="V71" s="33">
        <v>32</v>
      </c>
      <c r="W71">
        <v>6</v>
      </c>
      <c r="X71" s="18">
        <v>2677</v>
      </c>
    </row>
    <row r="72" spans="18:24" x14ac:dyDescent="0.35">
      <c r="R72" s="10" t="s">
        <v>182</v>
      </c>
      <c r="S72" s="10" t="str">
        <f>LEFT(Table5[[#This Row],[Column4]],4)</f>
        <v>.</v>
      </c>
      <c r="T72" s="3" t="str">
        <f>LEFT(Table5[[#This Row],[Column4]],7)</f>
        <v>.</v>
      </c>
      <c r="U72" s="27" t="s">
        <v>413</v>
      </c>
      <c r="V72" s="33" t="s">
        <v>513</v>
      </c>
      <c r="W72">
        <v>6</v>
      </c>
      <c r="X72" s="18">
        <v>2677</v>
      </c>
    </row>
    <row r="73" spans="18:24" x14ac:dyDescent="0.35">
      <c r="R73" s="10" t="s">
        <v>396</v>
      </c>
      <c r="S73" s="10" t="str">
        <f>LEFT(Table5[[#This Row],[Column4]],4)</f>
        <v>.</v>
      </c>
      <c r="T73" s="3" t="str">
        <f>LEFT(Table5[[#This Row],[Column4]],7)</f>
        <v>.</v>
      </c>
      <c r="U73" s="3" t="s">
        <v>413</v>
      </c>
      <c r="V73" s="33" t="s">
        <v>513</v>
      </c>
      <c r="W73">
        <v>6</v>
      </c>
      <c r="X73" s="18">
        <v>2677</v>
      </c>
    </row>
    <row r="74" spans="18:24" x14ac:dyDescent="0.35">
      <c r="R74" s="10" t="s">
        <v>187</v>
      </c>
      <c r="S74" s="10" t="str">
        <f>LEFT(Table5[[#This Row],[Column4]],4)</f>
        <v>PNDA</v>
      </c>
      <c r="T74" s="3" t="str">
        <f>LEFT(Table5[[#This Row],[Column4]],7)</f>
        <v>PNDA005</v>
      </c>
      <c r="U74" s="3" t="s">
        <v>542</v>
      </c>
      <c r="V74" s="33">
        <v>29</v>
      </c>
      <c r="W74">
        <v>6</v>
      </c>
      <c r="X74" s="18">
        <v>2714</v>
      </c>
    </row>
    <row r="75" spans="18:24" x14ac:dyDescent="0.35">
      <c r="R75" s="10" t="s">
        <v>186</v>
      </c>
      <c r="S75" s="10" t="str">
        <f>LEFT(Table5[[#This Row],[Column4]],4)</f>
        <v>PNDA</v>
      </c>
      <c r="T75" s="3" t="str">
        <f>LEFT(Table5[[#This Row],[Column4]],7)</f>
        <v>PNDA008</v>
      </c>
      <c r="U75" s="3" t="s">
        <v>506</v>
      </c>
      <c r="V75" s="17">
        <v>20</v>
      </c>
      <c r="W75">
        <v>6</v>
      </c>
      <c r="X75" s="18">
        <v>2714</v>
      </c>
    </row>
    <row r="76" spans="18:24" x14ac:dyDescent="0.35">
      <c r="R76" s="10" t="s">
        <v>185</v>
      </c>
      <c r="S76" s="10" t="str">
        <f>LEFT(Table5[[#This Row],[Column4]],4)</f>
        <v>.</v>
      </c>
      <c r="T76" s="3" t="str">
        <f>LEFT(Table5[[#This Row],[Column4]],7)</f>
        <v>.</v>
      </c>
      <c r="U76" s="3" t="s">
        <v>413</v>
      </c>
      <c r="V76" s="33" t="s">
        <v>513</v>
      </c>
      <c r="W76">
        <v>6</v>
      </c>
      <c r="X76" s="18">
        <v>2714</v>
      </c>
    </row>
    <row r="77" spans="18:24" x14ac:dyDescent="0.35">
      <c r="R77" s="10" t="s">
        <v>393</v>
      </c>
      <c r="S77" s="10" t="str">
        <f>LEFT(Table5[[#This Row],[Column4]],4)</f>
        <v>.</v>
      </c>
      <c r="T77" s="3" t="str">
        <f>LEFT(Table5[[#This Row],[Column4]],7)</f>
        <v>.</v>
      </c>
      <c r="U77" s="3" t="s">
        <v>413</v>
      </c>
      <c r="V77" s="33" t="s">
        <v>513</v>
      </c>
      <c r="W77">
        <v>6</v>
      </c>
      <c r="X77" s="18">
        <v>2714</v>
      </c>
    </row>
    <row r="78" spans="18:24" x14ac:dyDescent="0.35">
      <c r="R78" s="10" t="s">
        <v>190</v>
      </c>
      <c r="S78" s="10" t="str">
        <f>LEFT(Table5[[#This Row],[Column4]],4)</f>
        <v>POTN</v>
      </c>
      <c r="T78" s="3" t="str">
        <f>LEFT(Table5[[#This Row],[Column4]],7)</f>
        <v>POTN017</v>
      </c>
      <c r="U78" s="3" t="s">
        <v>543</v>
      </c>
      <c r="V78" s="33">
        <v>23</v>
      </c>
      <c r="W78">
        <v>6</v>
      </c>
      <c r="X78" s="18">
        <v>2535</v>
      </c>
    </row>
    <row r="79" spans="18:24" x14ac:dyDescent="0.35">
      <c r="R79" s="10" t="s">
        <v>189</v>
      </c>
      <c r="S79" s="10" t="str">
        <f>LEFT(Table5[[#This Row],[Column4]],4)</f>
        <v>.</v>
      </c>
      <c r="T79" s="3" t="str">
        <f>LEFT(Table5[[#This Row],[Column4]],7)</f>
        <v>.</v>
      </c>
      <c r="U79" s="3" t="s">
        <v>413</v>
      </c>
      <c r="V79" s="33" t="s">
        <v>513</v>
      </c>
      <c r="W79">
        <v>6</v>
      </c>
      <c r="X79" s="18">
        <v>2535</v>
      </c>
    </row>
    <row r="80" spans="18:24" x14ac:dyDescent="0.35">
      <c r="R80" s="10" t="s">
        <v>188</v>
      </c>
      <c r="S80" s="10" t="str">
        <f>LEFT(Table5[[#This Row],[Column4]],4)</f>
        <v>.</v>
      </c>
      <c r="T80" s="3" t="str">
        <f>LEFT(Table5[[#This Row],[Column4]],7)</f>
        <v>.</v>
      </c>
      <c r="U80" s="3" t="s">
        <v>413</v>
      </c>
      <c r="V80" s="33" t="s">
        <v>513</v>
      </c>
      <c r="W80">
        <v>6</v>
      </c>
      <c r="X80" s="18">
        <v>2535</v>
      </c>
    </row>
    <row r="81" spans="18:24" x14ac:dyDescent="0.35">
      <c r="R81" s="10" t="s">
        <v>390</v>
      </c>
      <c r="S81" s="10" t="str">
        <f>LEFT(Table5[[#This Row],[Column4]],4)</f>
        <v>.</v>
      </c>
      <c r="T81" s="3" t="str">
        <f>LEFT(Table5[[#This Row],[Column4]],7)</f>
        <v>.</v>
      </c>
      <c r="U81" s="3" t="s">
        <v>413</v>
      </c>
      <c r="V81" s="33" t="s">
        <v>513</v>
      </c>
      <c r="W81">
        <v>6</v>
      </c>
      <c r="X81" s="18">
        <v>2535</v>
      </c>
    </row>
    <row r="82" spans="18:24" x14ac:dyDescent="0.35">
      <c r="R82" s="10" t="s">
        <v>193</v>
      </c>
      <c r="S82" s="10" t="str">
        <f>LEFT(Table5[[#This Row],[Column4]],4)</f>
        <v>empt</v>
      </c>
      <c r="T82" s="3" t="str">
        <f>LEFT(Table5[[#This Row],[Column4]],7)</f>
        <v>empty</v>
      </c>
      <c r="U82" s="3" t="s">
        <v>514</v>
      </c>
      <c r="V82" s="33"/>
      <c r="X82" s="18"/>
    </row>
    <row r="83" spans="18:24" x14ac:dyDescent="0.35">
      <c r="R83" s="10" t="s">
        <v>192</v>
      </c>
      <c r="S83" s="10" t="str">
        <f>LEFT(Table5[[#This Row],[Column4]],4)</f>
        <v>empt</v>
      </c>
      <c r="T83" s="3" t="str">
        <f>LEFT(Table5[[#This Row],[Column4]],7)</f>
        <v>empty</v>
      </c>
      <c r="U83" s="3" t="s">
        <v>514</v>
      </c>
      <c r="V83" s="16"/>
      <c r="X83" s="18"/>
    </row>
    <row r="84" spans="18:24" x14ac:dyDescent="0.35">
      <c r="R84" s="10" t="s">
        <v>191</v>
      </c>
      <c r="S84" s="10" t="str">
        <f>LEFT(Table5[[#This Row],[Column4]],4)</f>
        <v>empt</v>
      </c>
      <c r="T84" s="3" t="str">
        <f>LEFT(Table5[[#This Row],[Column4]],7)</f>
        <v>empty</v>
      </c>
      <c r="U84" s="3" t="s">
        <v>514</v>
      </c>
      <c r="V84" s="33"/>
      <c r="X84" s="18"/>
    </row>
    <row r="85" spans="18:24" x14ac:dyDescent="0.35">
      <c r="R85" s="10" t="s">
        <v>387</v>
      </c>
      <c r="S85" s="10" t="str">
        <f>LEFT(Table5[[#This Row],[Column4]],4)</f>
        <v>empt</v>
      </c>
      <c r="T85" s="3" t="str">
        <f>LEFT(Table5[[#This Row],[Column4]],7)</f>
        <v>empty</v>
      </c>
      <c r="U85" s="3" t="s">
        <v>514</v>
      </c>
      <c r="V85" s="33"/>
      <c r="X85" s="18"/>
    </row>
    <row r="86" spans="18:24" x14ac:dyDescent="0.35">
      <c r="R86" s="10" t="s">
        <v>68</v>
      </c>
      <c r="S86" s="10" t="str">
        <f>LEFT(Table5[[#This Row],[Column4]],4)</f>
        <v>HAMA</v>
      </c>
      <c r="T86" s="3" t="str">
        <f>LEFT(Table5[[#This Row],[Column4]],7)</f>
        <v>HAMA013</v>
      </c>
      <c r="U86" s="3" t="s">
        <v>420</v>
      </c>
      <c r="V86" s="33">
        <v>10</v>
      </c>
      <c r="W86">
        <v>1</v>
      </c>
      <c r="X86" s="18">
        <v>2806</v>
      </c>
    </row>
    <row r="87" spans="18:24" x14ac:dyDescent="0.35">
      <c r="R87" s="10" t="s">
        <v>69</v>
      </c>
      <c r="S87" s="10" t="str">
        <f>LEFT(Table5[[#This Row],[Column4]],4)</f>
        <v>HAMA</v>
      </c>
      <c r="T87" s="3" t="str">
        <f>LEFT(Table5[[#This Row],[Column4]],7)</f>
        <v>HAMA021</v>
      </c>
      <c r="U87" s="3" t="s">
        <v>459</v>
      </c>
      <c r="V87" s="33">
        <v>22</v>
      </c>
      <c r="W87">
        <v>1</v>
      </c>
      <c r="X87" s="18">
        <v>2806</v>
      </c>
    </row>
    <row r="88" spans="18:24" x14ac:dyDescent="0.35">
      <c r="R88" s="10" t="s">
        <v>70</v>
      </c>
      <c r="S88" s="10" t="str">
        <f>LEFT(Table5[[#This Row],[Column4]],4)</f>
        <v>HAMA</v>
      </c>
      <c r="T88" s="3" t="str">
        <f>LEFT(Table5[[#This Row],[Column4]],7)</f>
        <v>HAMA021</v>
      </c>
      <c r="U88" s="3" t="s">
        <v>460</v>
      </c>
      <c r="V88" s="33">
        <v>17</v>
      </c>
      <c r="W88">
        <v>1</v>
      </c>
      <c r="X88" s="18">
        <v>2806</v>
      </c>
    </row>
    <row r="89" spans="18:24" x14ac:dyDescent="0.35">
      <c r="R89" s="10" t="s">
        <v>362</v>
      </c>
      <c r="S89" s="10" t="str">
        <f>LEFT(Table5[[#This Row],[Column4]],4)</f>
        <v>.</v>
      </c>
      <c r="T89" s="3" t="str">
        <f>LEFT(Table5[[#This Row],[Column4]],7)</f>
        <v>.</v>
      </c>
      <c r="U89" s="3" t="s">
        <v>413</v>
      </c>
      <c r="V89" s="33" t="s">
        <v>513</v>
      </c>
      <c r="W89">
        <v>1</v>
      </c>
      <c r="X89" s="18">
        <v>2806</v>
      </c>
    </row>
    <row r="90" spans="18:24" x14ac:dyDescent="0.35">
      <c r="R90" s="10" t="s">
        <v>71</v>
      </c>
      <c r="S90" s="10" t="str">
        <f>LEFT(Table5[[#This Row],[Column4]],4)</f>
        <v>DRMC</v>
      </c>
      <c r="T90" s="3" t="str">
        <f>LEFT(Table5[[#This Row],[Column4]],7)</f>
        <v>DRMC001</v>
      </c>
      <c r="U90" s="3" t="s">
        <v>461</v>
      </c>
      <c r="V90" s="33">
        <v>27</v>
      </c>
      <c r="W90">
        <v>1</v>
      </c>
      <c r="X90" s="18">
        <v>2737</v>
      </c>
    </row>
    <row r="91" spans="18:24" x14ac:dyDescent="0.35">
      <c r="R91" s="10" t="s">
        <v>72</v>
      </c>
      <c r="S91" s="10" t="str">
        <f>LEFT(Table5[[#This Row],[Column4]],4)</f>
        <v>DRMC</v>
      </c>
      <c r="T91" s="3" t="str">
        <f>LEFT(Table5[[#This Row],[Column4]],7)</f>
        <v>DRMC004</v>
      </c>
      <c r="U91" s="3" t="s">
        <v>462</v>
      </c>
      <c r="V91" s="33">
        <v>18</v>
      </c>
      <c r="W91">
        <v>1</v>
      </c>
      <c r="X91" s="18">
        <v>2737</v>
      </c>
    </row>
    <row r="92" spans="18:24" x14ac:dyDescent="0.35">
      <c r="R92" s="10" t="s">
        <v>73</v>
      </c>
      <c r="S92" s="10" t="str">
        <f>LEFT(Table5[[#This Row],[Column4]],4)</f>
        <v>.</v>
      </c>
      <c r="T92" s="3" t="str">
        <f>LEFT(Table5[[#This Row],[Column4]],7)</f>
        <v>.</v>
      </c>
      <c r="U92" s="3" t="s">
        <v>413</v>
      </c>
      <c r="V92" s="33" t="s">
        <v>513</v>
      </c>
      <c r="W92">
        <v>1</v>
      </c>
      <c r="X92" s="18">
        <v>2737</v>
      </c>
    </row>
    <row r="93" spans="18:24" x14ac:dyDescent="0.35">
      <c r="R93" s="10" t="s">
        <v>359</v>
      </c>
      <c r="S93" s="10" t="str">
        <f>LEFT(Table5[[#This Row],[Column4]],4)</f>
        <v>.</v>
      </c>
      <c r="T93" s="3" t="str">
        <f>LEFT(Table5[[#This Row],[Column4]],7)</f>
        <v>.</v>
      </c>
      <c r="U93" s="3" t="s">
        <v>413</v>
      </c>
      <c r="V93" s="33" t="s">
        <v>513</v>
      </c>
      <c r="W93">
        <v>1</v>
      </c>
      <c r="X93" s="18">
        <v>2737</v>
      </c>
    </row>
    <row r="94" spans="18:24" x14ac:dyDescent="0.35">
      <c r="R94" s="10" t="s">
        <v>74</v>
      </c>
      <c r="S94" s="10" t="str">
        <f>LEFT(Table5[[#This Row],[Column4]],4)</f>
        <v>ALAW</v>
      </c>
      <c r="T94" s="3" t="str">
        <f>LEFT(Table5[[#This Row],[Column4]],7)</f>
        <v>ALAW002</v>
      </c>
      <c r="U94" s="3" t="s">
        <v>463</v>
      </c>
      <c r="V94" s="17">
        <v>16</v>
      </c>
      <c r="W94">
        <v>1</v>
      </c>
      <c r="X94" s="18">
        <v>2702</v>
      </c>
    </row>
    <row r="95" spans="18:24" x14ac:dyDescent="0.35">
      <c r="R95" s="10" t="s">
        <v>75</v>
      </c>
      <c r="S95" s="10" t="str">
        <f>LEFT(Table5[[#This Row],[Column4]],4)</f>
        <v>ALAW</v>
      </c>
      <c r="T95" s="3" t="str">
        <f>LEFT(Table5[[#This Row],[Column4]],7)</f>
        <v>ALAW002</v>
      </c>
      <c r="U95" s="3" t="s">
        <v>464</v>
      </c>
      <c r="V95" s="33">
        <v>14</v>
      </c>
      <c r="W95">
        <v>1</v>
      </c>
      <c r="X95" s="18">
        <v>2702</v>
      </c>
    </row>
    <row r="96" spans="18:24" x14ac:dyDescent="0.35">
      <c r="R96" s="10" t="s">
        <v>76</v>
      </c>
      <c r="S96" s="10" t="str">
        <f>LEFT(Table5[[#This Row],[Column4]],4)</f>
        <v>ALAW</v>
      </c>
      <c r="T96" s="3" t="str">
        <f>LEFT(Table5[[#This Row],[Column4]],7)</f>
        <v>ALAW002</v>
      </c>
      <c r="U96" s="3" t="s">
        <v>465</v>
      </c>
      <c r="V96" s="33">
        <v>19</v>
      </c>
      <c r="W96">
        <v>1</v>
      </c>
      <c r="X96" s="18">
        <v>2702</v>
      </c>
    </row>
    <row r="97" spans="18:24" x14ac:dyDescent="0.35">
      <c r="R97" s="10" t="s">
        <v>356</v>
      </c>
      <c r="S97" s="10" t="str">
        <f>LEFT(Table5[[#This Row],[Column4]],4)</f>
        <v>.</v>
      </c>
      <c r="T97" s="3" t="str">
        <f>LEFT(Table5[[#This Row],[Column4]],7)</f>
        <v>.</v>
      </c>
      <c r="U97" s="3" t="s">
        <v>413</v>
      </c>
      <c r="V97" s="33" t="s">
        <v>513</v>
      </c>
      <c r="W97">
        <v>1</v>
      </c>
      <c r="X97" s="18">
        <v>2702</v>
      </c>
    </row>
    <row r="98" spans="18:24" x14ac:dyDescent="0.35">
      <c r="R98" s="10" t="s">
        <v>77</v>
      </c>
      <c r="S98" s="10" t="str">
        <f>LEFT(Table5[[#This Row],[Column4]],4)</f>
        <v>JK99</v>
      </c>
      <c r="T98" s="3" t="str">
        <f>LEFT(Table5[[#This Row],[Column4]],7)</f>
        <v>JK99007</v>
      </c>
      <c r="U98" s="3" t="s">
        <v>467</v>
      </c>
      <c r="V98" s="33">
        <v>14</v>
      </c>
      <c r="W98">
        <v>1</v>
      </c>
      <c r="X98" s="18">
        <v>2695</v>
      </c>
    </row>
    <row r="99" spans="18:24" x14ac:dyDescent="0.35">
      <c r="R99" s="10" t="s">
        <v>78</v>
      </c>
      <c r="S99" s="10" t="str">
        <f>LEFT(Table5[[#This Row],[Column4]],4)</f>
        <v>JK99</v>
      </c>
      <c r="T99" s="3" t="str">
        <f>LEFT(Table5[[#This Row],[Column4]],7)</f>
        <v>JK99007</v>
      </c>
      <c r="U99" s="3" t="s">
        <v>466</v>
      </c>
      <c r="V99" s="33">
        <v>35</v>
      </c>
      <c r="W99">
        <v>1</v>
      </c>
      <c r="X99" s="18">
        <v>2695</v>
      </c>
    </row>
    <row r="100" spans="18:24" x14ac:dyDescent="0.35">
      <c r="R100" s="10" t="s">
        <v>79</v>
      </c>
      <c r="S100" s="10" t="str">
        <f>LEFT(Table5[[#This Row],[Column4]],4)</f>
        <v/>
      </c>
      <c r="T100" s="3" t="str">
        <f>LEFT(Table5[[#This Row],[Column4]],7)</f>
        <v/>
      </c>
      <c r="U100" s="3"/>
      <c r="V100" s="33" t="s">
        <v>513</v>
      </c>
      <c r="W100">
        <v>1</v>
      </c>
      <c r="X100" s="18">
        <v>2695</v>
      </c>
    </row>
    <row r="101" spans="18:24" x14ac:dyDescent="0.35">
      <c r="R101" s="10" t="s">
        <v>353</v>
      </c>
      <c r="S101" s="10" t="str">
        <f>LEFT(Table5[[#This Row],[Column4]],4)</f>
        <v>.</v>
      </c>
      <c r="T101" s="3" t="str">
        <f>LEFT(Table5[[#This Row],[Column4]],7)</f>
        <v>.</v>
      </c>
      <c r="U101" s="3" t="s">
        <v>413</v>
      </c>
      <c r="V101" s="33" t="s">
        <v>513</v>
      </c>
      <c r="W101">
        <v>1</v>
      </c>
      <c r="X101" s="18">
        <v>2695</v>
      </c>
    </row>
    <row r="102" spans="18:24" x14ac:dyDescent="0.35">
      <c r="R102" s="10" t="s">
        <v>80</v>
      </c>
      <c r="S102" s="10" t="str">
        <f>LEFT(Table5[[#This Row],[Column4]],4)</f>
        <v>HTWV</v>
      </c>
      <c r="T102" s="3" t="str">
        <f>LEFT(Table5[[#This Row],[Column4]],7)</f>
        <v>HTWV003</v>
      </c>
      <c r="U102" s="3" t="s">
        <v>468</v>
      </c>
      <c r="V102" s="17">
        <v>16</v>
      </c>
      <c r="W102">
        <v>1</v>
      </c>
      <c r="X102" s="18">
        <v>2805</v>
      </c>
    </row>
    <row r="103" spans="18:24" x14ac:dyDescent="0.35">
      <c r="R103" s="10" t="s">
        <v>81</v>
      </c>
      <c r="S103" s="10" t="str">
        <f>LEFT(Table5[[#This Row],[Column4]],4)</f>
        <v>HTWV</v>
      </c>
      <c r="T103" s="3" t="str">
        <f>LEFT(Table5[[#This Row],[Column4]],7)</f>
        <v>HTWV016</v>
      </c>
      <c r="U103" s="3" t="s">
        <v>469</v>
      </c>
      <c r="V103" s="33">
        <v>15</v>
      </c>
      <c r="W103">
        <v>1</v>
      </c>
      <c r="X103" s="18">
        <v>2805</v>
      </c>
    </row>
    <row r="104" spans="18:24" x14ac:dyDescent="0.35">
      <c r="R104" s="10" t="s">
        <v>82</v>
      </c>
      <c r="S104" s="10" t="str">
        <f>LEFT(Table5[[#This Row],[Column4]],4)</f>
        <v>HTWV</v>
      </c>
      <c r="T104" s="3" t="str">
        <f>LEFT(Table5[[#This Row],[Column4]],7)</f>
        <v>HTWV003</v>
      </c>
      <c r="U104" s="3" t="s">
        <v>470</v>
      </c>
      <c r="V104" s="33">
        <v>18</v>
      </c>
      <c r="W104">
        <v>1</v>
      </c>
      <c r="X104" s="18">
        <v>2805</v>
      </c>
    </row>
    <row r="105" spans="18:24" x14ac:dyDescent="0.35">
      <c r="R105" s="10" t="s">
        <v>350</v>
      </c>
      <c r="S105" s="10" t="str">
        <f>LEFT(Table5[[#This Row],[Column4]],4)</f>
        <v>.</v>
      </c>
      <c r="T105" s="3" t="str">
        <f>LEFT(Table5[[#This Row],[Column4]],7)</f>
        <v>.</v>
      </c>
      <c r="U105" s="3" t="s">
        <v>413</v>
      </c>
      <c r="V105" s="33" t="s">
        <v>513</v>
      </c>
      <c r="W105">
        <v>1</v>
      </c>
      <c r="X105" s="18">
        <v>2805</v>
      </c>
    </row>
    <row r="106" spans="18:24" x14ac:dyDescent="0.35">
      <c r="R106" s="10" t="s">
        <v>83</v>
      </c>
      <c r="S106" s="10" t="str">
        <f>LEFT(Table5[[#This Row],[Column4]],4)</f>
        <v>TAHP</v>
      </c>
      <c r="T106" s="3" t="str">
        <f>LEFT(Table5[[#This Row],[Column4]],7)</f>
        <v>TAHP003</v>
      </c>
      <c r="U106" s="3" t="s">
        <v>471</v>
      </c>
      <c r="V106" s="33">
        <v>31</v>
      </c>
      <c r="W106">
        <v>1</v>
      </c>
      <c r="X106" s="18">
        <v>2626</v>
      </c>
    </row>
    <row r="107" spans="18:24" x14ac:dyDescent="0.35">
      <c r="R107" s="10" t="s">
        <v>84</v>
      </c>
      <c r="S107" s="10" t="str">
        <f>LEFT(Table5[[#This Row],[Column4]],4)</f>
        <v>TAHP</v>
      </c>
      <c r="T107" s="3" t="str">
        <f>LEFT(Table5[[#This Row],[Column4]],7)</f>
        <v>TAHP003</v>
      </c>
      <c r="U107" s="3" t="s">
        <v>472</v>
      </c>
      <c r="V107" s="33">
        <v>10</v>
      </c>
      <c r="W107">
        <v>1</v>
      </c>
      <c r="X107" s="18">
        <v>2626</v>
      </c>
    </row>
    <row r="108" spans="18:24" x14ac:dyDescent="0.35">
      <c r="R108" s="10" t="s">
        <v>85</v>
      </c>
      <c r="S108" s="10" t="str">
        <f>LEFT(Table5[[#This Row],[Column4]],4)</f>
        <v>TAHP</v>
      </c>
      <c r="T108" s="3" t="str">
        <f>LEFT(Table5[[#This Row],[Column4]],7)</f>
        <v>TAHP005</v>
      </c>
      <c r="U108" s="3" t="s">
        <v>421</v>
      </c>
      <c r="V108" s="33">
        <v>7</v>
      </c>
      <c r="W108">
        <v>1</v>
      </c>
      <c r="X108" s="18">
        <v>2626</v>
      </c>
    </row>
    <row r="109" spans="18:24" x14ac:dyDescent="0.35">
      <c r="R109" s="10" t="s">
        <v>347</v>
      </c>
      <c r="S109" s="10" t="str">
        <f>LEFT(Table5[[#This Row],[Column4]],4)</f>
        <v>.</v>
      </c>
      <c r="T109" s="3" t="str">
        <f>LEFT(Table5[[#This Row],[Column4]],7)</f>
        <v>.</v>
      </c>
      <c r="U109" s="3" t="s">
        <v>413</v>
      </c>
      <c r="V109" s="33" t="s">
        <v>513</v>
      </c>
      <c r="W109">
        <v>1</v>
      </c>
      <c r="X109" s="18">
        <v>2626</v>
      </c>
    </row>
    <row r="110" spans="18:24" x14ac:dyDescent="0.35">
      <c r="R110" s="10" t="s">
        <v>86</v>
      </c>
      <c r="S110" s="10" t="str">
        <f>LEFT(Table5[[#This Row],[Column4]],4)</f>
        <v>PHGW</v>
      </c>
      <c r="T110" s="3" t="str">
        <f>LEFT(Table5[[#This Row],[Column4]],7)</f>
        <v>PHGW020</v>
      </c>
      <c r="U110" s="3" t="s">
        <v>473</v>
      </c>
      <c r="V110" s="33">
        <v>17</v>
      </c>
      <c r="W110">
        <v>1</v>
      </c>
      <c r="X110" s="18">
        <v>2604</v>
      </c>
    </row>
    <row r="111" spans="18:24" x14ac:dyDescent="0.35">
      <c r="R111" s="10" t="s">
        <v>87</v>
      </c>
      <c r="S111" s="10" t="str">
        <f>LEFT(Table5[[#This Row],[Column4]],4)</f>
        <v>PHGW</v>
      </c>
      <c r="T111" s="3" t="str">
        <f>LEFT(Table5[[#This Row],[Column4]],7)</f>
        <v>PHGW020</v>
      </c>
      <c r="U111" s="3" t="s">
        <v>474</v>
      </c>
      <c r="V111" s="33">
        <v>30</v>
      </c>
      <c r="W111">
        <v>1</v>
      </c>
      <c r="X111" s="18">
        <v>2604</v>
      </c>
    </row>
    <row r="112" spans="18:24" x14ac:dyDescent="0.35">
      <c r="R112" s="10" t="s">
        <v>88</v>
      </c>
      <c r="S112" s="10" t="str">
        <f>LEFT(Table5[[#This Row],[Column4]],4)</f>
        <v>.</v>
      </c>
      <c r="T112" s="3" t="str">
        <f>LEFT(Table5[[#This Row],[Column4]],7)</f>
        <v>.</v>
      </c>
      <c r="U112" s="3" t="s">
        <v>413</v>
      </c>
      <c r="V112" s="33" t="s">
        <v>513</v>
      </c>
      <c r="W112">
        <v>1</v>
      </c>
      <c r="X112" s="18">
        <v>2604</v>
      </c>
    </row>
    <row r="113" spans="18:24" x14ac:dyDescent="0.35">
      <c r="R113" s="10" t="s">
        <v>344</v>
      </c>
      <c r="S113" s="10" t="str">
        <f>LEFT(Table5[[#This Row],[Column4]],4)</f>
        <v>.</v>
      </c>
      <c r="T113" s="3" t="str">
        <f>LEFT(Table5[[#This Row],[Column4]],7)</f>
        <v>.</v>
      </c>
      <c r="U113" s="3" t="s">
        <v>413</v>
      </c>
      <c r="V113" s="33" t="s">
        <v>513</v>
      </c>
      <c r="W113">
        <v>1</v>
      </c>
      <c r="X113" s="18">
        <v>2604</v>
      </c>
    </row>
    <row r="114" spans="18:24" x14ac:dyDescent="0.35">
      <c r="R114" s="10" t="s">
        <v>89</v>
      </c>
      <c r="S114" s="10" t="str">
        <f>LEFT(Table5[[#This Row],[Column4]],4)</f>
        <v>PLAN</v>
      </c>
      <c r="T114" s="3" t="str">
        <f>LEFT(Table5[[#This Row],[Column4]],7)</f>
        <v>PLAN004</v>
      </c>
      <c r="U114" s="3" t="s">
        <v>475</v>
      </c>
      <c r="V114" s="33">
        <v>21</v>
      </c>
      <c r="W114">
        <v>1</v>
      </c>
      <c r="X114" s="18">
        <v>2643</v>
      </c>
    </row>
    <row r="115" spans="18:24" x14ac:dyDescent="0.35">
      <c r="R115" s="10" t="s">
        <v>90</v>
      </c>
      <c r="S115" s="10" t="str">
        <f>LEFT(Table5[[#This Row],[Column4]],4)</f>
        <v>PLAN</v>
      </c>
      <c r="T115" s="3" t="str">
        <f>LEFT(Table5[[#This Row],[Column4]],7)</f>
        <v>PLAN008</v>
      </c>
      <c r="U115" s="3" t="s">
        <v>476</v>
      </c>
      <c r="V115" s="33">
        <v>21</v>
      </c>
      <c r="W115">
        <v>1</v>
      </c>
      <c r="X115" s="18">
        <v>2643</v>
      </c>
    </row>
    <row r="116" spans="18:24" x14ac:dyDescent="0.35">
      <c r="R116" s="10" t="s">
        <v>91</v>
      </c>
      <c r="S116" s="10" t="str">
        <f>LEFT(Table5[[#This Row],[Column4]],4)</f>
        <v>PLAN</v>
      </c>
      <c r="T116" s="3" t="str">
        <f>LEFT(Table5[[#This Row],[Column4]],7)</f>
        <v>PLAN026</v>
      </c>
      <c r="U116" s="3" t="s">
        <v>477</v>
      </c>
      <c r="V116" s="33">
        <v>7</v>
      </c>
      <c r="W116">
        <v>1</v>
      </c>
      <c r="X116" s="18">
        <v>2643</v>
      </c>
    </row>
    <row r="117" spans="18:24" x14ac:dyDescent="0.35">
      <c r="R117" s="10" t="s">
        <v>383</v>
      </c>
      <c r="S117" s="10" t="str">
        <f>LEFT(Table5[[#This Row],[Column4]],4)</f>
        <v>.</v>
      </c>
      <c r="T117" s="3" t="str">
        <f>LEFT(Table5[[#This Row],[Column4]],7)</f>
        <v>.</v>
      </c>
      <c r="U117" s="3" t="s">
        <v>413</v>
      </c>
      <c r="V117" s="33" t="s">
        <v>513</v>
      </c>
      <c r="W117">
        <v>1</v>
      </c>
      <c r="X117" s="18">
        <v>2643</v>
      </c>
    </row>
    <row r="118" spans="18:24" x14ac:dyDescent="0.35">
      <c r="R118" s="10" t="s">
        <v>92</v>
      </c>
      <c r="S118" s="10" t="str">
        <f>LEFT(Table5[[#This Row],[Column4]],4)</f>
        <v>CHST</v>
      </c>
      <c r="T118" s="3" t="str">
        <f>LEFT(Table5[[#This Row],[Column4]],7)</f>
        <v>CHST008</v>
      </c>
      <c r="U118" s="3" t="s">
        <v>478</v>
      </c>
      <c r="V118" s="33">
        <v>11</v>
      </c>
      <c r="W118">
        <v>1</v>
      </c>
      <c r="X118" s="18">
        <v>2777</v>
      </c>
    </row>
    <row r="119" spans="18:24" x14ac:dyDescent="0.35">
      <c r="R119" s="10" t="s">
        <v>93</v>
      </c>
      <c r="S119" s="10" t="str">
        <f>LEFT(Table5[[#This Row],[Column4]],4)</f>
        <v>TAHP</v>
      </c>
      <c r="T119" s="3" t="str">
        <f>LEFT(Table5[[#This Row],[Column4]],7)</f>
        <v>TAHP005</v>
      </c>
      <c r="U119" s="3" t="s">
        <v>432</v>
      </c>
      <c r="V119" s="33">
        <v>10</v>
      </c>
      <c r="W119">
        <v>1</v>
      </c>
      <c r="X119" s="18">
        <v>2777</v>
      </c>
    </row>
    <row r="120" spans="18:24" x14ac:dyDescent="0.35">
      <c r="R120" s="10" t="s">
        <v>94</v>
      </c>
      <c r="S120" s="10" t="str">
        <f>LEFT(Table5[[#This Row],[Column4]],4)</f>
        <v>BBGM</v>
      </c>
      <c r="T120" s="3" t="str">
        <f>LEFT(Table5[[#This Row],[Column4]],7)</f>
        <v>BBGM004</v>
      </c>
      <c r="U120" s="3" t="s">
        <v>479</v>
      </c>
      <c r="V120" s="33">
        <v>28</v>
      </c>
      <c r="W120">
        <v>1</v>
      </c>
      <c r="X120" s="18">
        <v>2777</v>
      </c>
    </row>
    <row r="121" spans="18:24" x14ac:dyDescent="0.35">
      <c r="R121" s="10" t="s">
        <v>380</v>
      </c>
      <c r="S121" s="10" t="str">
        <f>LEFT(Table5[[#This Row],[Column4]],4)</f>
        <v>.</v>
      </c>
      <c r="T121" s="3" t="str">
        <f>LEFT(Table5[[#This Row],[Column4]],7)</f>
        <v>.</v>
      </c>
      <c r="U121" s="3" t="s">
        <v>413</v>
      </c>
      <c r="V121" s="33" t="s">
        <v>513</v>
      </c>
      <c r="W121">
        <v>1</v>
      </c>
      <c r="X121" s="18">
        <v>2777</v>
      </c>
    </row>
    <row r="122" spans="18:24" x14ac:dyDescent="0.35">
      <c r="R122" s="10" t="s">
        <v>95</v>
      </c>
      <c r="S122" s="10" t="str">
        <f>LEFT(Table5[[#This Row],[Column4]],4)</f>
        <v>YZUP</v>
      </c>
      <c r="T122" s="3" t="str">
        <f>LEFT(Table5[[#This Row],[Column4]],7)</f>
        <v>YZUP003</v>
      </c>
      <c r="U122" s="3" t="s">
        <v>480</v>
      </c>
      <c r="V122" s="17">
        <v>19</v>
      </c>
      <c r="W122">
        <v>1</v>
      </c>
      <c r="X122" s="18">
        <v>2768</v>
      </c>
    </row>
    <row r="123" spans="18:24" x14ac:dyDescent="0.35">
      <c r="R123" s="10" t="s">
        <v>96</v>
      </c>
      <c r="S123" s="10" t="str">
        <f>LEFT(Table5[[#This Row],[Column4]],4)</f>
        <v>YZUP</v>
      </c>
      <c r="T123" s="3" t="str">
        <f>LEFT(Table5[[#This Row],[Column4]],7)</f>
        <v>YZUP005</v>
      </c>
      <c r="U123" s="3" t="s">
        <v>481</v>
      </c>
      <c r="V123" s="17">
        <v>22</v>
      </c>
      <c r="W123">
        <v>1</v>
      </c>
      <c r="X123" s="18">
        <v>2768</v>
      </c>
    </row>
    <row r="124" spans="18:24" x14ac:dyDescent="0.35">
      <c r="R124" s="10" t="s">
        <v>97</v>
      </c>
      <c r="S124" s="10" t="str">
        <f>LEFT(Table5[[#This Row],[Column4]],4)</f>
        <v>.</v>
      </c>
      <c r="T124" s="3" t="str">
        <f>LEFT(Table5[[#This Row],[Column4]],7)</f>
        <v>.</v>
      </c>
      <c r="U124" s="3" t="s">
        <v>413</v>
      </c>
      <c r="V124" s="33" t="s">
        <v>513</v>
      </c>
      <c r="W124">
        <v>1</v>
      </c>
      <c r="X124" s="18">
        <v>2768</v>
      </c>
    </row>
    <row r="125" spans="18:24" x14ac:dyDescent="0.35">
      <c r="R125" s="10" t="s">
        <v>377</v>
      </c>
      <c r="S125" s="10" t="str">
        <f>LEFT(Table5[[#This Row],[Column4]],4)</f>
        <v>.</v>
      </c>
      <c r="T125" s="3" t="str">
        <f>LEFT(Table5[[#This Row],[Column4]],7)</f>
        <v>.</v>
      </c>
      <c r="U125" s="3" t="s">
        <v>413</v>
      </c>
      <c r="V125" s="33" t="s">
        <v>513</v>
      </c>
      <c r="W125">
        <v>1</v>
      </c>
      <c r="X125" s="18">
        <v>2768</v>
      </c>
    </row>
    <row r="126" spans="18:24" x14ac:dyDescent="0.35">
      <c r="R126" s="10" t="s">
        <v>98</v>
      </c>
      <c r="S126" s="10" t="str">
        <f>LEFT(Table5[[#This Row],[Column4]],4)</f>
        <v>JK99</v>
      </c>
      <c r="T126" s="3" t="str">
        <f>LEFT(Table5[[#This Row],[Column4]],7)</f>
        <v>JK99064</v>
      </c>
      <c r="U126" s="3" t="s">
        <v>482</v>
      </c>
      <c r="V126" s="17">
        <v>3</v>
      </c>
      <c r="W126">
        <v>1</v>
      </c>
      <c r="X126" s="18">
        <v>2671</v>
      </c>
    </row>
    <row r="127" spans="18:24" x14ac:dyDescent="0.35">
      <c r="R127" s="10" t="s">
        <v>99</v>
      </c>
      <c r="S127" s="10" t="str">
        <f>LEFT(Table5[[#This Row],[Column4]],4)</f>
        <v>DSLD</v>
      </c>
      <c r="T127" s="3" t="str">
        <f>LEFT(Table5[[#This Row],[Column4]],7)</f>
        <v>DSLD015</v>
      </c>
      <c r="U127" s="3" t="s">
        <v>483</v>
      </c>
      <c r="V127" s="17">
        <v>16</v>
      </c>
      <c r="W127">
        <v>1</v>
      </c>
      <c r="X127" s="18">
        <v>2671</v>
      </c>
    </row>
    <row r="128" spans="18:24" x14ac:dyDescent="0.35">
      <c r="R128" s="10" t="s">
        <v>100</v>
      </c>
      <c r="S128" s="10" t="str">
        <f>LEFT(Table5[[#This Row],[Column4]],4)</f>
        <v>DSLD</v>
      </c>
      <c r="T128" s="3" t="str">
        <f>LEFT(Table5[[#This Row],[Column4]],7)</f>
        <v>DSLD010</v>
      </c>
      <c r="U128" s="3" t="s">
        <v>484</v>
      </c>
      <c r="V128" s="17">
        <v>11</v>
      </c>
      <c r="W128">
        <v>1</v>
      </c>
      <c r="X128" s="18">
        <v>2671</v>
      </c>
    </row>
    <row r="129" spans="18:24" x14ac:dyDescent="0.35">
      <c r="R129" s="10" t="s">
        <v>374</v>
      </c>
      <c r="S129" s="10" t="str">
        <f>LEFT(Table5[[#This Row],[Column4]],4)</f>
        <v>DSLD</v>
      </c>
      <c r="T129" s="3" t="str">
        <f>LEFT(Table5[[#This Row],[Column4]],7)</f>
        <v>DSLD010</v>
      </c>
      <c r="U129" s="3" t="s">
        <v>485</v>
      </c>
      <c r="V129" s="33">
        <v>19</v>
      </c>
      <c r="W129">
        <v>1</v>
      </c>
      <c r="X129" s="18">
        <v>2671</v>
      </c>
    </row>
    <row r="130" spans="18:24" x14ac:dyDescent="0.35">
      <c r="R130" s="10" t="s">
        <v>101</v>
      </c>
      <c r="S130" s="10" t="str">
        <f>LEFT(Table5[[#This Row],[Column4]],4)</f>
        <v>PNDA</v>
      </c>
      <c r="T130" s="3" t="str">
        <f>LEFT(Table5[[#This Row],[Column4]],7)</f>
        <v>PNDA004</v>
      </c>
      <c r="U130" s="3" t="s">
        <v>486</v>
      </c>
      <c r="V130" s="16">
        <v>23</v>
      </c>
      <c r="W130">
        <v>1</v>
      </c>
      <c r="X130" s="18">
        <v>2794</v>
      </c>
    </row>
    <row r="131" spans="18:24" x14ac:dyDescent="0.35">
      <c r="R131" s="10" t="s">
        <v>102</v>
      </c>
      <c r="S131" s="10" t="str">
        <f>LEFT(Table5[[#This Row],[Column4]],4)</f>
        <v>PNDA</v>
      </c>
      <c r="T131" s="3" t="str">
        <f>LEFT(Table5[[#This Row],[Column4]],7)</f>
        <v>PNDA005</v>
      </c>
      <c r="U131" s="3" t="s">
        <v>487</v>
      </c>
      <c r="V131" s="33">
        <v>26</v>
      </c>
      <c r="W131">
        <v>1</v>
      </c>
      <c r="X131" s="18">
        <v>2794</v>
      </c>
    </row>
    <row r="132" spans="18:24" x14ac:dyDescent="0.35">
      <c r="R132" s="10" t="s">
        <v>103</v>
      </c>
      <c r="S132" s="10" t="str">
        <f>LEFT(Table5[[#This Row],[Column4]],4)</f>
        <v>.</v>
      </c>
      <c r="T132" s="3" t="str">
        <f>LEFT(Table5[[#This Row],[Column4]],7)</f>
        <v>.</v>
      </c>
      <c r="U132" s="3" t="s">
        <v>413</v>
      </c>
      <c r="V132" s="33" t="s">
        <v>513</v>
      </c>
      <c r="W132">
        <v>1</v>
      </c>
      <c r="X132" s="18">
        <v>2794</v>
      </c>
    </row>
    <row r="133" spans="18:24" x14ac:dyDescent="0.35">
      <c r="R133" s="10" t="s">
        <v>371</v>
      </c>
      <c r="S133" s="10" t="str">
        <f>LEFT(Table5[[#This Row],[Column4]],4)</f>
        <v>.</v>
      </c>
      <c r="T133" s="3" t="str">
        <f>LEFT(Table5[[#This Row],[Column4]],7)</f>
        <v>.</v>
      </c>
      <c r="U133" s="3" t="s">
        <v>413</v>
      </c>
      <c r="V133" s="33" t="s">
        <v>513</v>
      </c>
      <c r="W133">
        <v>1</v>
      </c>
      <c r="X133" s="18">
        <v>2794</v>
      </c>
    </row>
    <row r="134" spans="18:24" x14ac:dyDescent="0.35">
      <c r="R134" s="10" t="s">
        <v>104</v>
      </c>
      <c r="S134" s="10" t="str">
        <f>LEFT(Table5[[#This Row],[Column4]],4)</f>
        <v>DSLD</v>
      </c>
      <c r="T134" s="3" t="str">
        <f>LEFT(Table5[[#This Row],[Column4]],7)</f>
        <v>DSLD016</v>
      </c>
      <c r="U134" s="3" t="s">
        <v>488</v>
      </c>
      <c r="V134" s="33">
        <v>12</v>
      </c>
      <c r="W134">
        <v>1</v>
      </c>
      <c r="X134" s="18">
        <v>2685</v>
      </c>
    </row>
    <row r="135" spans="18:24" x14ac:dyDescent="0.35">
      <c r="R135" s="10" t="s">
        <v>105</v>
      </c>
      <c r="S135" s="10" t="str">
        <f>LEFT(Table5[[#This Row],[Column4]],4)</f>
        <v>HTWV</v>
      </c>
      <c r="T135" s="3" t="str">
        <f>LEFT(Table5[[#This Row],[Column4]],7)</f>
        <v>HTWV016</v>
      </c>
      <c r="U135" s="3" t="s">
        <v>489</v>
      </c>
      <c r="V135" s="33">
        <v>18</v>
      </c>
      <c r="W135">
        <v>1</v>
      </c>
      <c r="X135" s="18">
        <v>2685</v>
      </c>
    </row>
    <row r="136" spans="18:24" x14ac:dyDescent="0.35">
      <c r="R136" s="10" t="s">
        <v>106</v>
      </c>
      <c r="S136" s="10" t="str">
        <f>LEFT(Table5[[#This Row],[Column4]],4)</f>
        <v>HTWV</v>
      </c>
      <c r="T136" s="3" t="str">
        <f>LEFT(Table5[[#This Row],[Column4]],7)</f>
        <v>HTWV003</v>
      </c>
      <c r="U136" s="3" t="s">
        <v>468</v>
      </c>
      <c r="V136" s="33">
        <v>9</v>
      </c>
      <c r="W136">
        <v>1</v>
      </c>
      <c r="X136" s="18">
        <v>2685</v>
      </c>
    </row>
    <row r="137" spans="18:24" x14ac:dyDescent="0.35">
      <c r="R137" s="10" t="s">
        <v>368</v>
      </c>
      <c r="S137" s="10" t="str">
        <f>LEFT(Table5[[#This Row],[Column4]],4)</f>
        <v>.</v>
      </c>
      <c r="T137" s="3" t="str">
        <f>LEFT(Table5[[#This Row],[Column4]],7)</f>
        <v>.</v>
      </c>
      <c r="U137" s="3" t="s">
        <v>413</v>
      </c>
      <c r="V137" s="33" t="s">
        <v>513</v>
      </c>
      <c r="W137">
        <v>1</v>
      </c>
      <c r="X137" s="18">
        <v>2685</v>
      </c>
    </row>
    <row r="138" spans="18:24" x14ac:dyDescent="0.35">
      <c r="R138" s="10" t="s">
        <v>107</v>
      </c>
      <c r="S138" s="10" t="str">
        <f>LEFT(Table5[[#This Row],[Column4]],4)</f>
        <v>LDOS</v>
      </c>
      <c r="T138" s="3" t="str">
        <f>LEFT(Table5[[#This Row],[Column4]],7)</f>
        <v>LDOS018</v>
      </c>
      <c r="U138" s="3" t="s">
        <v>490</v>
      </c>
      <c r="V138" s="33">
        <v>29</v>
      </c>
      <c r="W138">
        <v>1</v>
      </c>
      <c r="X138" s="18">
        <v>2815</v>
      </c>
    </row>
    <row r="139" spans="18:24" x14ac:dyDescent="0.35">
      <c r="R139" s="10" t="s">
        <v>108</v>
      </c>
      <c r="S139" s="10" t="str">
        <f>LEFT(Table5[[#This Row],[Column4]],4)</f>
        <v>LDOS</v>
      </c>
      <c r="T139" s="3" t="str">
        <f>LEFT(Table5[[#This Row],[Column4]],7)</f>
        <v>LDOS025</v>
      </c>
      <c r="U139" s="3" t="s">
        <v>491</v>
      </c>
      <c r="V139" s="17">
        <v>20</v>
      </c>
      <c r="W139">
        <v>1</v>
      </c>
      <c r="X139" s="18">
        <v>2815</v>
      </c>
    </row>
    <row r="140" spans="18:24" x14ac:dyDescent="0.35">
      <c r="R140" s="10" t="s">
        <v>109</v>
      </c>
      <c r="S140" s="10" t="str">
        <f>LEFT(Table5[[#This Row],[Column4]],4)</f>
        <v>.</v>
      </c>
      <c r="T140" s="3" t="str">
        <f>LEFT(Table5[[#This Row],[Column4]],7)</f>
        <v>.</v>
      </c>
      <c r="U140" s="3" t="s">
        <v>413</v>
      </c>
      <c r="V140" s="17" t="s">
        <v>513</v>
      </c>
      <c r="W140">
        <v>1</v>
      </c>
      <c r="X140" s="18">
        <v>2815</v>
      </c>
    </row>
    <row r="141" spans="18:24" x14ac:dyDescent="0.35">
      <c r="R141" s="10" t="s">
        <v>365</v>
      </c>
      <c r="S141" s="10" t="str">
        <f>LEFT(Table5[[#This Row],[Column4]],4)</f>
        <v>.</v>
      </c>
      <c r="T141" s="3" t="str">
        <f>LEFT(Table5[[#This Row],[Column4]],7)</f>
        <v>.</v>
      </c>
      <c r="U141" s="3" t="s">
        <v>413</v>
      </c>
      <c r="V141" s="33" t="s">
        <v>513</v>
      </c>
      <c r="W141">
        <v>1</v>
      </c>
      <c r="X141" s="18">
        <v>2815</v>
      </c>
    </row>
    <row r="142" spans="18:24" x14ac:dyDescent="0.35">
      <c r="R142" s="10" t="s">
        <v>110</v>
      </c>
      <c r="S142" s="10" t="str">
        <f>LEFT(Table5[[#This Row],[Column4]],4)</f>
        <v>CHST</v>
      </c>
      <c r="T142" s="3" t="str">
        <f>LEFT(Table5[[#This Row],[Column4]],7)</f>
        <v>CHST007</v>
      </c>
      <c r="U142" s="3" t="s">
        <v>492</v>
      </c>
      <c r="V142" s="33">
        <v>11</v>
      </c>
      <c r="W142">
        <v>1</v>
      </c>
      <c r="X142" s="18">
        <v>2653</v>
      </c>
    </row>
    <row r="143" spans="18:24" x14ac:dyDescent="0.35">
      <c r="R143" s="10" t="s">
        <v>111</v>
      </c>
      <c r="S143" s="10" t="str">
        <f>LEFT(Table5[[#This Row],[Column4]],4)</f>
        <v>CHST</v>
      </c>
      <c r="T143" s="3" t="str">
        <f>LEFT(Table5[[#This Row],[Column4]],7)</f>
        <v>CHST007</v>
      </c>
      <c r="U143" s="3" t="s">
        <v>512</v>
      </c>
      <c r="V143" s="33">
        <v>15</v>
      </c>
      <c r="W143">
        <v>1</v>
      </c>
      <c r="X143" s="18">
        <v>2653</v>
      </c>
    </row>
    <row r="144" spans="18:24" x14ac:dyDescent="0.35">
      <c r="R144" s="10" t="s">
        <v>112</v>
      </c>
      <c r="S144" s="10" t="str">
        <f>LEFT(Table5[[#This Row],[Column4]],4)</f>
        <v>HAMA</v>
      </c>
      <c r="T144" s="3" t="str">
        <f>LEFT(Table5[[#This Row],[Column4]],7)</f>
        <v>HAMA021</v>
      </c>
      <c r="U144" s="3" t="s">
        <v>460</v>
      </c>
      <c r="V144" s="33">
        <v>3</v>
      </c>
      <c r="W144">
        <v>1</v>
      </c>
      <c r="X144" s="18">
        <v>2653</v>
      </c>
    </row>
    <row r="145" spans="18:24" x14ac:dyDescent="0.35">
      <c r="R145" s="10" t="s">
        <v>404</v>
      </c>
      <c r="S145" s="10" t="str">
        <f>LEFT(Table5[[#This Row],[Column4]],4)</f>
        <v>HNDU</v>
      </c>
      <c r="T145" s="3" t="str">
        <f>LEFT(Table5[[#This Row],[Column4]],7)</f>
        <v>HNDU003</v>
      </c>
      <c r="U145" s="3" t="s">
        <v>493</v>
      </c>
      <c r="V145" s="33">
        <v>20</v>
      </c>
      <c r="W145">
        <v>1</v>
      </c>
      <c r="X145" s="18">
        <v>2653</v>
      </c>
    </row>
    <row r="146" spans="18:24" x14ac:dyDescent="0.35">
      <c r="R146" s="10" t="s">
        <v>113</v>
      </c>
      <c r="S146" s="10" t="str">
        <f>LEFT(Table5[[#This Row],[Column4]],4)</f>
        <v>RPLY</v>
      </c>
      <c r="T146" s="3" t="str">
        <f>LEFT(Table5[[#This Row],[Column4]],7)</f>
        <v>RPLY005</v>
      </c>
      <c r="U146" s="3" t="s">
        <v>494</v>
      </c>
      <c r="V146" s="33">
        <v>10</v>
      </c>
      <c r="W146">
        <v>1</v>
      </c>
      <c r="X146" s="18">
        <v>2727</v>
      </c>
    </row>
    <row r="147" spans="18:24" x14ac:dyDescent="0.35">
      <c r="R147" s="10" t="s">
        <v>114</v>
      </c>
      <c r="S147" s="10" t="str">
        <f>LEFT(Table5[[#This Row],[Column4]],4)</f>
        <v>RPLY</v>
      </c>
      <c r="T147" s="3" t="str">
        <f>LEFT(Table5[[#This Row],[Column4]],7)</f>
        <v>RPLY005</v>
      </c>
      <c r="U147" s="3" t="s">
        <v>495</v>
      </c>
      <c r="V147" s="17">
        <v>12</v>
      </c>
      <c r="W147">
        <v>1</v>
      </c>
      <c r="X147" s="18">
        <v>2727</v>
      </c>
    </row>
    <row r="148" spans="18:24" x14ac:dyDescent="0.35">
      <c r="R148" s="10" t="s">
        <v>115</v>
      </c>
      <c r="S148" s="10" t="str">
        <f>LEFT(Table5[[#This Row],[Column4]],4)</f>
        <v>RPLY</v>
      </c>
      <c r="T148" s="3" t="str">
        <f>LEFT(Table5[[#This Row],[Column4]],7)</f>
        <v>RPLY008</v>
      </c>
      <c r="U148" s="3" t="s">
        <v>496</v>
      </c>
      <c r="V148" s="33">
        <v>10</v>
      </c>
      <c r="W148">
        <v>1</v>
      </c>
      <c r="X148" s="18">
        <v>2727</v>
      </c>
    </row>
    <row r="149" spans="18:24" x14ac:dyDescent="0.35">
      <c r="R149" s="10" t="s">
        <v>401</v>
      </c>
      <c r="S149" s="10" t="str">
        <f>LEFT(Table5[[#This Row],[Column4]],4)</f>
        <v>RPLY</v>
      </c>
      <c r="T149" s="3" t="str">
        <f>LEFT(Table5[[#This Row],[Column4]],7)</f>
        <v>RPLY008</v>
      </c>
      <c r="U149" s="3" t="s">
        <v>497</v>
      </c>
      <c r="V149" s="33">
        <v>11</v>
      </c>
      <c r="W149">
        <v>1</v>
      </c>
      <c r="X149" s="18">
        <v>2727</v>
      </c>
    </row>
    <row r="150" spans="18:24" x14ac:dyDescent="0.35">
      <c r="R150" s="10" t="s">
        <v>116</v>
      </c>
      <c r="S150" s="10" t="str">
        <f>LEFT(Table5[[#This Row],[Column4]],4)</f>
        <v>NYFL</v>
      </c>
      <c r="T150" s="3" t="str">
        <f>LEFT(Table5[[#This Row],[Column4]],7)</f>
        <v>NYFL014</v>
      </c>
      <c r="U150" s="3" t="s">
        <v>498</v>
      </c>
      <c r="V150" s="33">
        <v>4</v>
      </c>
      <c r="W150">
        <v>1</v>
      </c>
      <c r="X150" s="18">
        <v>2765</v>
      </c>
    </row>
    <row r="151" spans="18:24" x14ac:dyDescent="0.35">
      <c r="R151" s="10" t="s">
        <v>117</v>
      </c>
      <c r="S151" s="10" t="str">
        <f>LEFT(Table5[[#This Row],[Column4]],4)</f>
        <v>TAHL</v>
      </c>
      <c r="T151" s="3" t="str">
        <f>LEFT(Table5[[#This Row],[Column4]],7)</f>
        <v>TAHL005</v>
      </c>
      <c r="U151" s="3" t="s">
        <v>499</v>
      </c>
      <c r="V151" s="33">
        <v>13</v>
      </c>
      <c r="W151">
        <v>1</v>
      </c>
      <c r="X151" s="18">
        <v>2765</v>
      </c>
    </row>
    <row r="152" spans="18:24" x14ac:dyDescent="0.35">
      <c r="R152" s="10" t="s">
        <v>118</v>
      </c>
      <c r="S152" s="10" t="str">
        <f>LEFT(Table5[[#This Row],[Column4]],4)</f>
        <v>TAHL</v>
      </c>
      <c r="T152" s="3" t="str">
        <f>LEFT(Table5[[#This Row],[Column4]],7)</f>
        <v>TAHL001</v>
      </c>
      <c r="U152" s="3" t="s">
        <v>500</v>
      </c>
      <c r="V152" s="33">
        <v>17</v>
      </c>
      <c r="W152">
        <v>1</v>
      </c>
      <c r="X152" s="18">
        <v>2765</v>
      </c>
    </row>
    <row r="153" spans="18:24" x14ac:dyDescent="0.35">
      <c r="R153" s="10" t="s">
        <v>398</v>
      </c>
      <c r="S153" s="10" t="str">
        <f>LEFT(Table5[[#This Row],[Column4]],4)</f>
        <v>TAHL</v>
      </c>
      <c r="T153" s="3" t="str">
        <f>LEFT(Table5[[#This Row],[Column4]],7)</f>
        <v>TAHL001</v>
      </c>
      <c r="U153" s="3" t="s">
        <v>501</v>
      </c>
      <c r="V153" s="33">
        <v>14</v>
      </c>
      <c r="W153">
        <v>1</v>
      </c>
      <c r="X153" s="18">
        <v>2765</v>
      </c>
    </row>
    <row r="154" spans="18:24" x14ac:dyDescent="0.35">
      <c r="R154" s="10" t="s">
        <v>119</v>
      </c>
      <c r="S154" s="10" t="str">
        <f>LEFT(Table5[[#This Row],[Column4]],4)</f>
        <v>CLSE</v>
      </c>
      <c r="T154" s="3" t="str">
        <f>LEFT(Table5[[#This Row],[Column4]],7)</f>
        <v>CLSE001</v>
      </c>
      <c r="U154" s="3" t="s">
        <v>502</v>
      </c>
      <c r="V154" s="17">
        <v>21</v>
      </c>
      <c r="W154">
        <v>1</v>
      </c>
      <c r="X154" s="18">
        <v>2705</v>
      </c>
    </row>
    <row r="155" spans="18:24" x14ac:dyDescent="0.35">
      <c r="R155" s="10" t="s">
        <v>120</v>
      </c>
      <c r="S155" s="10" t="str">
        <f>LEFT(Table5[[#This Row],[Column4]],4)</f>
        <v>CLSE</v>
      </c>
      <c r="T155" s="3" t="str">
        <f>LEFT(Table5[[#This Row],[Column4]],7)</f>
        <v>CLSE024</v>
      </c>
      <c r="U155" s="3" t="s">
        <v>503</v>
      </c>
      <c r="V155" s="33">
        <v>13</v>
      </c>
      <c r="W155">
        <v>1</v>
      </c>
      <c r="X155" s="18">
        <v>2705</v>
      </c>
    </row>
    <row r="156" spans="18:24" x14ac:dyDescent="0.35">
      <c r="R156" s="10" t="s">
        <v>121</v>
      </c>
      <c r="S156" s="10" t="str">
        <f>LEFT(Table5[[#This Row],[Column4]],4)</f>
        <v>.</v>
      </c>
      <c r="T156" s="3" t="str">
        <f>LEFT(Table5[[#This Row],[Column4]],7)</f>
        <v>.</v>
      </c>
      <c r="U156" s="3" t="s">
        <v>413</v>
      </c>
      <c r="V156" s="33" t="s">
        <v>513</v>
      </c>
      <c r="W156">
        <v>1</v>
      </c>
      <c r="X156" s="18">
        <v>2705</v>
      </c>
    </row>
    <row r="157" spans="18:24" x14ac:dyDescent="0.35">
      <c r="R157" s="10" t="s">
        <v>395</v>
      </c>
      <c r="S157" s="10" t="str">
        <f>LEFT(Table5[[#This Row],[Column4]],4)</f>
        <v>.</v>
      </c>
      <c r="T157" s="3" t="str">
        <f>LEFT(Table5[[#This Row],[Column4]],7)</f>
        <v>.</v>
      </c>
      <c r="U157" s="3" t="s">
        <v>413</v>
      </c>
      <c r="V157" s="33" t="s">
        <v>513</v>
      </c>
      <c r="W157">
        <v>1</v>
      </c>
      <c r="X157" s="18">
        <v>2705</v>
      </c>
    </row>
    <row r="158" spans="18:24" x14ac:dyDescent="0.35">
      <c r="R158" s="10" t="s">
        <v>122</v>
      </c>
      <c r="S158" s="10" t="str">
        <f>LEFT(Table5[[#This Row],[Column4]],4)</f>
        <v>GLTR</v>
      </c>
      <c r="T158" s="3" t="str">
        <f>LEFT(Table5[[#This Row],[Column4]],7)</f>
        <v>GLTR002</v>
      </c>
      <c r="U158" s="3" t="s">
        <v>504</v>
      </c>
      <c r="V158" s="17">
        <v>12</v>
      </c>
      <c r="W158">
        <v>1</v>
      </c>
      <c r="X158" s="18">
        <v>2720</v>
      </c>
    </row>
    <row r="159" spans="18:24" x14ac:dyDescent="0.35">
      <c r="R159" s="10" t="s">
        <v>123</v>
      </c>
      <c r="S159" s="10" t="str">
        <f>LEFT(Table5[[#This Row],[Column4]],4)</f>
        <v>GLTR</v>
      </c>
      <c r="T159" s="3" t="str">
        <f>LEFT(Table5[[#This Row],[Column4]],7)</f>
        <v>GLTR002</v>
      </c>
      <c r="U159" s="3" t="s">
        <v>505</v>
      </c>
      <c r="V159" s="33">
        <v>7</v>
      </c>
      <c r="W159">
        <v>1</v>
      </c>
      <c r="X159" s="18">
        <v>2720</v>
      </c>
    </row>
    <row r="160" spans="18:24" x14ac:dyDescent="0.35">
      <c r="R160" s="10" t="s">
        <v>124</v>
      </c>
      <c r="S160" s="10" t="str">
        <f>LEFT(Table5[[#This Row],[Column4]],4)</f>
        <v>GLTR</v>
      </c>
      <c r="T160" s="3" t="str">
        <f>LEFT(Table5[[#This Row],[Column4]],7)</f>
        <v>GLTR002</v>
      </c>
      <c r="U160" s="3" t="s">
        <v>507</v>
      </c>
      <c r="V160" s="33">
        <v>16</v>
      </c>
      <c r="W160">
        <v>1</v>
      </c>
      <c r="X160" s="18">
        <v>2720</v>
      </c>
    </row>
    <row r="161" spans="18:24" x14ac:dyDescent="0.35">
      <c r="R161" s="10" t="s">
        <v>392</v>
      </c>
      <c r="S161" s="10" t="str">
        <f>LEFT(Table5[[#This Row],[Column4]],4)</f>
        <v>PNDA</v>
      </c>
      <c r="T161" s="3" t="str">
        <f>LEFT(Table5[[#This Row],[Column4]],7)</f>
        <v>PNDA008</v>
      </c>
      <c r="U161" s="3" t="s">
        <v>506</v>
      </c>
      <c r="V161" s="33">
        <v>14</v>
      </c>
      <c r="W161">
        <v>1</v>
      </c>
      <c r="X161" s="18">
        <v>2720</v>
      </c>
    </row>
    <row r="162" spans="18:24" x14ac:dyDescent="0.35">
      <c r="R162" s="10" t="s">
        <v>125</v>
      </c>
      <c r="S162" s="10" t="str">
        <f>LEFT(Table5[[#This Row],[Column4]],4)</f>
        <v>POTN</v>
      </c>
      <c r="T162" s="3" t="str">
        <f>LEFT(Table5[[#This Row],[Column4]],7)</f>
        <v>POTN011</v>
      </c>
      <c r="U162" s="3" t="s">
        <v>508</v>
      </c>
      <c r="V162" s="33">
        <v>27</v>
      </c>
      <c r="W162">
        <v>1</v>
      </c>
      <c r="X162" s="18">
        <v>2798</v>
      </c>
    </row>
    <row r="163" spans="18:24" x14ac:dyDescent="0.35">
      <c r="R163" s="10" t="s">
        <v>126</v>
      </c>
      <c r="S163" s="10" t="str">
        <f>LEFT(Table5[[#This Row],[Column4]],4)</f>
        <v>POTN</v>
      </c>
      <c r="T163" s="3" t="str">
        <f>LEFT(Table5[[#This Row],[Column4]],7)</f>
        <v>POTN010</v>
      </c>
      <c r="U163" s="3" t="s">
        <v>509</v>
      </c>
      <c r="V163" s="33">
        <v>23</v>
      </c>
      <c r="W163">
        <v>1</v>
      </c>
      <c r="X163" s="18">
        <v>2798</v>
      </c>
    </row>
    <row r="164" spans="18:24" x14ac:dyDescent="0.35">
      <c r="R164" s="10" t="s">
        <v>127</v>
      </c>
      <c r="S164" s="10" t="str">
        <f>LEFT(Table5[[#This Row],[Column4]],4)</f>
        <v>.</v>
      </c>
      <c r="T164" s="3" t="str">
        <f>LEFT(Table5[[#This Row],[Column4]],7)</f>
        <v>.</v>
      </c>
      <c r="U164" s="3" t="s">
        <v>413</v>
      </c>
      <c r="V164" s="33" t="s">
        <v>513</v>
      </c>
      <c r="W164">
        <v>1</v>
      </c>
      <c r="X164" s="18">
        <v>2798</v>
      </c>
    </row>
    <row r="165" spans="18:24" x14ac:dyDescent="0.35">
      <c r="R165" s="10" t="s">
        <v>389</v>
      </c>
      <c r="S165" s="10" t="str">
        <f>LEFT(Table5[[#This Row],[Column4]],4)</f>
        <v>.</v>
      </c>
      <c r="T165" s="3" t="str">
        <f>LEFT(Table5[[#This Row],[Column4]],7)</f>
        <v>.</v>
      </c>
      <c r="U165" s="25" t="s">
        <v>413</v>
      </c>
      <c r="V165" s="33" t="s">
        <v>513</v>
      </c>
      <c r="W165">
        <v>1</v>
      </c>
      <c r="X165" s="18">
        <v>2798</v>
      </c>
    </row>
    <row r="166" spans="18:24" x14ac:dyDescent="0.35">
      <c r="R166" s="10" t="s">
        <v>128</v>
      </c>
      <c r="S166" s="10" t="str">
        <f>LEFT(Table5[[#This Row],[Column4]],4)</f>
        <v>ONED</v>
      </c>
      <c r="T166" s="3" t="str">
        <f>LEFT(Table5[[#This Row],[Column4]],7)</f>
        <v>ONED017</v>
      </c>
      <c r="U166" s="3" t="s">
        <v>510</v>
      </c>
      <c r="V166" s="33">
        <v>29</v>
      </c>
      <c r="W166">
        <v>1</v>
      </c>
      <c r="X166" s="18">
        <v>2782</v>
      </c>
    </row>
    <row r="167" spans="18:24" x14ac:dyDescent="0.35">
      <c r="R167" s="10" t="s">
        <v>129</v>
      </c>
      <c r="S167" s="10" t="str">
        <f>LEFT(Table5[[#This Row],[Column4]],4)</f>
        <v>ONED</v>
      </c>
      <c r="T167" s="3" t="str">
        <f>LEFT(Table5[[#This Row],[Column4]],7)</f>
        <v>ONED041</v>
      </c>
      <c r="U167" s="3" t="s">
        <v>511</v>
      </c>
      <c r="V167" s="33">
        <v>19</v>
      </c>
      <c r="W167">
        <v>1</v>
      </c>
      <c r="X167" s="18">
        <v>2782</v>
      </c>
    </row>
    <row r="168" spans="18:24" x14ac:dyDescent="0.35">
      <c r="R168" s="10" t="s">
        <v>130</v>
      </c>
      <c r="S168" s="10" t="str">
        <f>LEFT(Table5[[#This Row],[Column4]],4)</f>
        <v>.</v>
      </c>
      <c r="T168" s="3" t="str">
        <f>LEFT(Table5[[#This Row],[Column4]],7)</f>
        <v>.</v>
      </c>
      <c r="U168" s="3" t="s">
        <v>413</v>
      </c>
      <c r="V168" s="33" t="s">
        <v>513</v>
      </c>
      <c r="W168">
        <v>1</v>
      </c>
      <c r="X168" s="18">
        <v>2782</v>
      </c>
    </row>
    <row r="169" spans="18:24" x14ac:dyDescent="0.35">
      <c r="R169" s="10" t="s">
        <v>386</v>
      </c>
      <c r="S169" s="10" t="str">
        <f>LEFT(Table5[[#This Row],[Column4]],4)</f>
        <v>.</v>
      </c>
      <c r="T169" s="3" t="str">
        <f>LEFT(Table5[[#This Row],[Column4]],7)</f>
        <v>.</v>
      </c>
      <c r="U169" s="3" t="s">
        <v>413</v>
      </c>
      <c r="V169" s="33" t="s">
        <v>513</v>
      </c>
      <c r="W169">
        <v>1</v>
      </c>
      <c r="X169" s="18">
        <v>2782</v>
      </c>
    </row>
    <row r="170" spans="18:24" x14ac:dyDescent="0.35">
      <c r="R170" s="10" t="s">
        <v>7</v>
      </c>
      <c r="S170" s="10" t="str">
        <f>LEFT(Table5[[#This Row],[Column4]],4)</f>
        <v>CTEN</v>
      </c>
      <c r="T170" s="3" t="str">
        <f>LEFT(Table5[[#This Row],[Column4]],7)</f>
        <v>CTEN024</v>
      </c>
      <c r="U170" s="3" t="s">
        <v>411</v>
      </c>
      <c r="V170" s="33">
        <v>23</v>
      </c>
      <c r="W170">
        <v>1</v>
      </c>
      <c r="X170" s="18">
        <v>2780</v>
      </c>
    </row>
    <row r="171" spans="18:24" x14ac:dyDescent="0.35">
      <c r="R171" s="10" t="s">
        <v>6</v>
      </c>
      <c r="S171" s="10" t="str">
        <f>LEFT(Table5[[#This Row],[Column4]],4)</f>
        <v>CTEN</v>
      </c>
      <c r="T171" s="3" t="str">
        <f>LEFT(Table5[[#This Row],[Column4]],7)</f>
        <v>CTEN016</v>
      </c>
      <c r="U171" s="3" t="s">
        <v>412</v>
      </c>
      <c r="V171" s="16">
        <v>26</v>
      </c>
      <c r="W171">
        <v>1</v>
      </c>
      <c r="X171" s="18">
        <v>2780</v>
      </c>
    </row>
    <row r="172" spans="18:24" x14ac:dyDescent="0.35">
      <c r="R172" s="10" t="s">
        <v>5</v>
      </c>
      <c r="S172" s="10" t="str">
        <f>LEFT(Table5[[#This Row],[Column4]],4)</f>
        <v>.</v>
      </c>
      <c r="T172" s="3" t="str">
        <f>LEFT(Table5[[#This Row],[Column4]],7)</f>
        <v>.</v>
      </c>
      <c r="U172" s="3" t="s">
        <v>413</v>
      </c>
      <c r="V172" s="16" t="s">
        <v>513</v>
      </c>
      <c r="W172">
        <v>1</v>
      </c>
      <c r="X172" s="18">
        <v>2780</v>
      </c>
    </row>
    <row r="173" spans="18:24" x14ac:dyDescent="0.35">
      <c r="R173" s="10" t="s">
        <v>361</v>
      </c>
      <c r="S173" s="10" t="str">
        <f>LEFT(Table5[[#This Row],[Column4]],4)</f>
        <v>.</v>
      </c>
      <c r="T173" s="3" t="str">
        <f>LEFT(Table5[[#This Row],[Column4]],7)</f>
        <v>.</v>
      </c>
      <c r="U173" s="3" t="s">
        <v>413</v>
      </c>
      <c r="V173" s="17" t="s">
        <v>513</v>
      </c>
      <c r="W173">
        <v>1</v>
      </c>
      <c r="X173" s="18">
        <v>2780</v>
      </c>
    </row>
    <row r="174" spans="18:24" x14ac:dyDescent="0.35">
      <c r="R174" s="10" t="s">
        <v>10</v>
      </c>
      <c r="S174" s="10" t="str">
        <f>LEFT(Table5[[#This Row],[Column4]],4)</f>
        <v>RBOG</v>
      </c>
      <c r="T174" s="3" t="str">
        <f>LEFT(Table5[[#This Row],[Column4]],7)</f>
        <v>RBOG002</v>
      </c>
      <c r="U174" s="3" t="s">
        <v>414</v>
      </c>
      <c r="V174" s="17">
        <v>28</v>
      </c>
      <c r="W174">
        <v>1</v>
      </c>
      <c r="X174" s="18">
        <v>2728</v>
      </c>
    </row>
    <row r="175" spans="18:24" x14ac:dyDescent="0.35">
      <c r="R175" s="10" t="s">
        <v>9</v>
      </c>
      <c r="S175" s="10" t="str">
        <f>LEFT(Table5[[#This Row],[Column4]],4)</f>
        <v>RBOG</v>
      </c>
      <c r="T175" s="3" t="str">
        <f>LEFT(Table5[[#This Row],[Column4]],7)</f>
        <v>RBOG002</v>
      </c>
      <c r="U175" s="3" t="s">
        <v>415</v>
      </c>
      <c r="V175" s="17">
        <v>21</v>
      </c>
      <c r="W175">
        <v>1</v>
      </c>
      <c r="X175" s="18">
        <v>2728</v>
      </c>
    </row>
    <row r="176" spans="18:24" x14ac:dyDescent="0.35">
      <c r="R176" s="10" t="s">
        <v>8</v>
      </c>
      <c r="S176" s="10" t="str">
        <f>LEFT(Table5[[#This Row],[Column4]],4)</f>
        <v>.</v>
      </c>
      <c r="T176" s="3" t="str">
        <f>LEFT(Table5[[#This Row],[Column4]],7)</f>
        <v>.</v>
      </c>
      <c r="U176" s="3" t="s">
        <v>413</v>
      </c>
      <c r="V176" s="17" t="s">
        <v>513</v>
      </c>
      <c r="W176">
        <v>1</v>
      </c>
      <c r="X176" s="18">
        <v>2728</v>
      </c>
    </row>
    <row r="177" spans="18:24" x14ac:dyDescent="0.35">
      <c r="R177" s="10" t="s">
        <v>358</v>
      </c>
      <c r="S177" s="10" t="str">
        <f>LEFT(Table5[[#This Row],[Column4]],4)</f>
        <v>.</v>
      </c>
      <c r="T177" s="3" t="str">
        <f>LEFT(Table5[[#This Row],[Column4]],7)</f>
        <v>.</v>
      </c>
      <c r="U177" s="3" t="s">
        <v>413</v>
      </c>
      <c r="V177" s="33" t="s">
        <v>513</v>
      </c>
      <c r="W177">
        <v>1</v>
      </c>
      <c r="X177" s="18">
        <v>2728</v>
      </c>
    </row>
    <row r="178" spans="18:24" x14ac:dyDescent="0.35">
      <c r="R178" s="10" t="s">
        <v>13</v>
      </c>
      <c r="S178" s="10" t="str">
        <f>LEFT(Table5[[#This Row],[Column4]],4)</f>
        <v>DSLD</v>
      </c>
      <c r="T178" s="3" t="str">
        <f>LEFT(Table5[[#This Row],[Column4]],7)</f>
        <v>DSLD015</v>
      </c>
      <c r="U178" s="3" t="s">
        <v>416</v>
      </c>
      <c r="V178" s="17">
        <v>14</v>
      </c>
      <c r="W178">
        <v>1</v>
      </c>
      <c r="X178" s="18">
        <v>2737</v>
      </c>
    </row>
    <row r="179" spans="18:24" x14ac:dyDescent="0.35">
      <c r="R179" s="10" t="s">
        <v>12</v>
      </c>
      <c r="S179" s="10" t="str">
        <f>LEFT(Table5[[#This Row],[Column4]],4)</f>
        <v>CHST</v>
      </c>
      <c r="T179" s="3" t="str">
        <f>LEFT(Table5[[#This Row],[Column4]],7)</f>
        <v>CHST008</v>
      </c>
      <c r="U179" s="3" t="s">
        <v>417</v>
      </c>
      <c r="V179" s="17">
        <v>16</v>
      </c>
      <c r="W179">
        <v>1</v>
      </c>
      <c r="X179" s="18">
        <v>2737</v>
      </c>
    </row>
    <row r="180" spans="18:24" x14ac:dyDescent="0.35">
      <c r="R180" s="10" t="s">
        <v>11</v>
      </c>
      <c r="S180" s="10" t="str">
        <f>LEFT(Table5[[#This Row],[Column4]],4)</f>
        <v>BBGM</v>
      </c>
      <c r="T180" s="3" t="str">
        <f>LEFT(Table5[[#This Row],[Column4]],7)</f>
        <v>BBGM004</v>
      </c>
      <c r="U180" s="3" t="s">
        <v>418</v>
      </c>
      <c r="V180" s="17">
        <v>19</v>
      </c>
      <c r="W180">
        <v>1</v>
      </c>
      <c r="X180" s="18">
        <v>2737</v>
      </c>
    </row>
    <row r="181" spans="18:24" x14ac:dyDescent="0.35">
      <c r="R181" s="10" t="s">
        <v>355</v>
      </c>
      <c r="S181" s="10" t="str">
        <f>LEFT(Table5[[#This Row],[Column4]],4)</f>
        <v>.</v>
      </c>
      <c r="T181" s="3" t="str">
        <f>LEFT(Table5[[#This Row],[Column4]],7)</f>
        <v>.</v>
      </c>
      <c r="U181" s="3" t="s">
        <v>413</v>
      </c>
      <c r="V181" s="33" t="s">
        <v>513</v>
      </c>
      <c r="W181">
        <v>1</v>
      </c>
      <c r="X181" s="18">
        <v>2737</v>
      </c>
    </row>
    <row r="182" spans="18:24" x14ac:dyDescent="0.35">
      <c r="R182" s="10" t="s">
        <v>16</v>
      </c>
      <c r="S182" s="10" t="str">
        <f>LEFT(Table5[[#This Row],[Column4]],4)</f>
        <v>HAMA</v>
      </c>
      <c r="T182" s="3" t="str">
        <f>LEFT(Table5[[#This Row],[Column4]],7)</f>
        <v>HAMA013</v>
      </c>
      <c r="U182" s="3" t="s">
        <v>419</v>
      </c>
      <c r="V182" s="17">
        <v>31</v>
      </c>
      <c r="W182">
        <v>1</v>
      </c>
      <c r="X182" s="18">
        <v>2809</v>
      </c>
    </row>
    <row r="183" spans="18:24" x14ac:dyDescent="0.35">
      <c r="R183" s="10" t="s">
        <v>15</v>
      </c>
      <c r="S183" s="10" t="str">
        <f>LEFT(Table5[[#This Row],[Column4]],4)</f>
        <v>HAMA</v>
      </c>
      <c r="T183" s="3" t="str">
        <f>LEFT(Table5[[#This Row],[Column4]],7)</f>
        <v>HAMA013</v>
      </c>
      <c r="U183" s="3" t="s">
        <v>420</v>
      </c>
      <c r="V183" s="17">
        <v>18</v>
      </c>
      <c r="W183">
        <v>1</v>
      </c>
      <c r="X183" s="18">
        <v>2809</v>
      </c>
    </row>
    <row r="184" spans="18:24" x14ac:dyDescent="0.35">
      <c r="R184" s="10" t="s">
        <v>14</v>
      </c>
      <c r="S184" s="10" t="str">
        <f>LEFT(Table5[[#This Row],[Column4]],4)</f>
        <v>.</v>
      </c>
      <c r="T184" s="3" t="str">
        <f>LEFT(Table5[[#This Row],[Column4]],7)</f>
        <v>.</v>
      </c>
      <c r="U184" s="3" t="s">
        <v>413</v>
      </c>
      <c r="V184" s="17" t="s">
        <v>513</v>
      </c>
      <c r="W184">
        <v>1</v>
      </c>
      <c r="X184" s="18">
        <v>2809</v>
      </c>
    </row>
    <row r="185" spans="18:24" x14ac:dyDescent="0.35">
      <c r="R185" s="10" t="s">
        <v>352</v>
      </c>
      <c r="S185" s="10" t="str">
        <f>LEFT(Table5[[#This Row],[Column4]],4)</f>
        <v>.</v>
      </c>
      <c r="T185" s="3" t="str">
        <f>LEFT(Table5[[#This Row],[Column4]],7)</f>
        <v>.</v>
      </c>
      <c r="U185" s="3" t="s">
        <v>413</v>
      </c>
      <c r="V185" s="33" t="s">
        <v>513</v>
      </c>
      <c r="W185">
        <v>1</v>
      </c>
      <c r="X185" s="18">
        <v>2809</v>
      </c>
    </row>
    <row r="186" spans="18:24" x14ac:dyDescent="0.35">
      <c r="R186" s="10" t="s">
        <v>19</v>
      </c>
      <c r="S186" s="10" t="str">
        <f>LEFT(Table5[[#This Row],[Column4]],4)</f>
        <v>TAHP</v>
      </c>
      <c r="T186" s="3" t="str">
        <f>LEFT(Table5[[#This Row],[Column4]],7)</f>
        <v>TAHP005</v>
      </c>
      <c r="U186" s="3" t="s">
        <v>421</v>
      </c>
      <c r="V186" s="17">
        <v>7</v>
      </c>
      <c r="W186">
        <v>1</v>
      </c>
      <c r="X186" s="18">
        <v>2581</v>
      </c>
    </row>
    <row r="187" spans="18:24" x14ac:dyDescent="0.35">
      <c r="R187" s="10" t="s">
        <v>18</v>
      </c>
      <c r="S187" s="10" t="str">
        <f>LEFT(Table5[[#This Row],[Column4]],4)</f>
        <v>92CK</v>
      </c>
      <c r="T187" s="3" t="str">
        <f>LEFT(Table5[[#This Row],[Column4]],7)</f>
        <v>92CK082</v>
      </c>
      <c r="U187" s="3" t="s">
        <v>422</v>
      </c>
      <c r="V187" s="17">
        <v>29</v>
      </c>
      <c r="W187">
        <v>1</v>
      </c>
      <c r="X187" s="18">
        <v>2581</v>
      </c>
    </row>
    <row r="188" spans="18:24" x14ac:dyDescent="0.35">
      <c r="R188" s="10" t="s">
        <v>17</v>
      </c>
      <c r="S188" s="10" t="str">
        <f>LEFT(Table5[[#This Row],[Column4]],4)</f>
        <v>GFSD</v>
      </c>
      <c r="T188" s="3" t="str">
        <f>LEFT(Table5[[#This Row],[Column4]],7)</f>
        <v>GFSD028</v>
      </c>
      <c r="U188" s="3" t="s">
        <v>423</v>
      </c>
      <c r="V188" s="17">
        <v>11</v>
      </c>
      <c r="W188">
        <v>1</v>
      </c>
      <c r="X188" s="18">
        <v>2581</v>
      </c>
    </row>
    <row r="189" spans="18:24" x14ac:dyDescent="0.35">
      <c r="R189" s="10" t="s">
        <v>349</v>
      </c>
      <c r="S189" s="10" t="str">
        <f>LEFT(Table5[[#This Row],[Column4]],4)</f>
        <v>.</v>
      </c>
      <c r="T189" s="3" t="str">
        <f>LEFT(Table5[[#This Row],[Column4]],7)</f>
        <v>.</v>
      </c>
      <c r="U189" s="3" t="s">
        <v>413</v>
      </c>
      <c r="V189" s="33" t="s">
        <v>513</v>
      </c>
      <c r="W189">
        <v>1</v>
      </c>
      <c r="X189" s="18">
        <v>2581</v>
      </c>
    </row>
    <row r="190" spans="18:24" x14ac:dyDescent="0.35">
      <c r="R190" s="10" t="s">
        <v>22</v>
      </c>
      <c r="S190" s="10" t="str">
        <f>LEFT(Table5[[#This Row],[Column4]],4)</f>
        <v>YZUP</v>
      </c>
      <c r="T190" s="3" t="str">
        <f>LEFT(Table5[[#This Row],[Column4]],7)</f>
        <v>YZUP003</v>
      </c>
      <c r="U190" s="3" t="s">
        <v>424</v>
      </c>
      <c r="V190" s="17">
        <v>21</v>
      </c>
      <c r="W190">
        <v>1</v>
      </c>
      <c r="X190" s="18">
        <v>2700</v>
      </c>
    </row>
    <row r="191" spans="18:24" x14ac:dyDescent="0.35">
      <c r="R191" s="10" t="s">
        <v>21</v>
      </c>
      <c r="S191" s="10" t="str">
        <f>LEFT(Table5[[#This Row],[Column4]],4)</f>
        <v>YZUP</v>
      </c>
      <c r="T191" s="3" t="str">
        <f>LEFT(Table5[[#This Row],[Column4]],7)</f>
        <v>YZUP003</v>
      </c>
      <c r="U191" s="3" t="s">
        <v>425</v>
      </c>
      <c r="V191" s="17">
        <v>24</v>
      </c>
      <c r="W191">
        <v>1</v>
      </c>
      <c r="X191" s="18">
        <v>2700</v>
      </c>
    </row>
    <row r="192" spans="18:24" x14ac:dyDescent="0.35">
      <c r="R192" s="10" t="s">
        <v>20</v>
      </c>
      <c r="S192" s="10" t="str">
        <f>LEFT(Table5[[#This Row],[Column4]],4)</f>
        <v>.</v>
      </c>
      <c r="T192" s="3" t="str">
        <f>LEFT(Table5[[#This Row],[Column4]],7)</f>
        <v>.</v>
      </c>
      <c r="U192" s="3" t="s">
        <v>413</v>
      </c>
      <c r="V192" s="17" t="s">
        <v>513</v>
      </c>
      <c r="W192">
        <v>1</v>
      </c>
      <c r="X192" s="18">
        <v>2700</v>
      </c>
    </row>
    <row r="193" spans="18:24" x14ac:dyDescent="0.35">
      <c r="R193" s="10" t="s">
        <v>346</v>
      </c>
      <c r="S193" s="10" t="str">
        <f>LEFT(Table5[[#This Row],[Column4]],4)</f>
        <v>.</v>
      </c>
      <c r="T193" s="3" t="str">
        <f>LEFT(Table5[[#This Row],[Column4]],7)</f>
        <v>.</v>
      </c>
      <c r="U193" s="3" t="s">
        <v>413</v>
      </c>
      <c r="V193" s="33" t="s">
        <v>513</v>
      </c>
      <c r="W193">
        <v>1</v>
      </c>
      <c r="X193" s="18">
        <v>2700</v>
      </c>
    </row>
    <row r="194" spans="18:24" x14ac:dyDescent="0.35">
      <c r="R194" s="10" t="s">
        <v>25</v>
      </c>
      <c r="S194" s="10" t="str">
        <f>LEFT(Table5[[#This Row],[Column4]],4)</f>
        <v>92CK</v>
      </c>
      <c r="T194" s="3" t="str">
        <f>LEFT(Table5[[#This Row],[Column4]],7)</f>
        <v>92CK066</v>
      </c>
      <c r="U194" s="3" t="s">
        <v>426</v>
      </c>
      <c r="V194" s="33">
        <v>25</v>
      </c>
      <c r="W194">
        <v>1</v>
      </c>
      <c r="X194" s="18">
        <v>2735</v>
      </c>
    </row>
    <row r="195" spans="18:24" x14ac:dyDescent="0.35">
      <c r="R195" s="10" t="s">
        <v>24</v>
      </c>
      <c r="S195" s="10" t="str">
        <f>LEFT(Table5[[#This Row],[Column4]],4)</f>
        <v>92CK</v>
      </c>
      <c r="T195" s="3" t="str">
        <f>LEFT(Table5[[#This Row],[Column4]],7)</f>
        <v>92CK119</v>
      </c>
      <c r="U195" s="3" t="s">
        <v>427</v>
      </c>
      <c r="V195" s="33">
        <v>25</v>
      </c>
      <c r="W195">
        <v>1</v>
      </c>
      <c r="X195" s="18">
        <v>2735</v>
      </c>
    </row>
    <row r="196" spans="18:24" x14ac:dyDescent="0.35">
      <c r="R196" s="10" t="s">
        <v>23</v>
      </c>
      <c r="S196" s="10" t="str">
        <f>LEFT(Table5[[#This Row],[Column4]],4)</f>
        <v>.</v>
      </c>
      <c r="T196" s="3" t="str">
        <f>LEFT(Table5[[#This Row],[Column4]],7)</f>
        <v>.</v>
      </c>
      <c r="U196" s="3" t="s">
        <v>413</v>
      </c>
      <c r="V196" s="33" t="s">
        <v>513</v>
      </c>
      <c r="W196">
        <v>1</v>
      </c>
      <c r="X196" s="18">
        <v>2735</v>
      </c>
    </row>
    <row r="197" spans="18:24" x14ac:dyDescent="0.35">
      <c r="R197" s="10" t="s">
        <v>343</v>
      </c>
      <c r="S197" s="10" t="str">
        <f>LEFT(Table5[[#This Row],[Column4]],4)</f>
        <v>.</v>
      </c>
      <c r="T197" s="3" t="str">
        <f>LEFT(Table5[[#This Row],[Column4]],7)</f>
        <v>.</v>
      </c>
      <c r="U197" s="3" t="s">
        <v>413</v>
      </c>
      <c r="V197" s="33" t="s">
        <v>513</v>
      </c>
      <c r="W197">
        <v>1</v>
      </c>
      <c r="X197" s="18">
        <v>2735</v>
      </c>
    </row>
    <row r="198" spans="18:24" x14ac:dyDescent="0.35">
      <c r="R198" s="10" t="s">
        <v>28</v>
      </c>
      <c r="S198" s="10" t="str">
        <f>LEFT(Table5[[#This Row],[Column4]],4)</f>
        <v>CTEN</v>
      </c>
      <c r="T198" s="3" t="str">
        <f>LEFT(Table5[[#This Row],[Column4]],7)</f>
        <v>CTEN024</v>
      </c>
      <c r="U198" s="3" t="s">
        <v>411</v>
      </c>
      <c r="V198" s="33">
        <v>14</v>
      </c>
      <c r="W198">
        <v>1</v>
      </c>
      <c r="X198" s="18">
        <v>2818</v>
      </c>
    </row>
    <row r="199" spans="18:24" x14ac:dyDescent="0.35">
      <c r="R199" s="10" t="s">
        <v>27</v>
      </c>
      <c r="S199" s="10" t="str">
        <f>LEFT(Table5[[#This Row],[Column4]],4)</f>
        <v>OROB</v>
      </c>
      <c r="T199" s="3" t="str">
        <f>LEFT(Table5[[#This Row],[Column4]],7)</f>
        <v>OROB054</v>
      </c>
      <c r="U199" s="3" t="s">
        <v>428</v>
      </c>
      <c r="V199" s="33">
        <v>31</v>
      </c>
      <c r="W199">
        <v>1</v>
      </c>
      <c r="X199" s="18">
        <v>2818</v>
      </c>
    </row>
    <row r="200" spans="18:24" x14ac:dyDescent="0.35">
      <c r="R200" s="10" t="s">
        <v>26</v>
      </c>
      <c r="S200" s="10" t="str">
        <f>LEFT(Table5[[#This Row],[Column4]],4)</f>
        <v>.</v>
      </c>
      <c r="T200" s="3" t="str">
        <f>LEFT(Table5[[#This Row],[Column4]],7)</f>
        <v>.</v>
      </c>
      <c r="U200" s="3" t="s">
        <v>413</v>
      </c>
      <c r="V200" s="33" t="s">
        <v>513</v>
      </c>
      <c r="W200">
        <v>1</v>
      </c>
      <c r="X200" s="18">
        <v>2818</v>
      </c>
    </row>
    <row r="201" spans="18:24" x14ac:dyDescent="0.35">
      <c r="R201" s="10" t="s">
        <v>382</v>
      </c>
      <c r="S201" s="10" t="str">
        <f>LEFT(Table5[[#This Row],[Column4]],4)</f>
        <v>.</v>
      </c>
      <c r="T201" s="3" t="str">
        <f>LEFT(Table5[[#This Row],[Column4]],7)</f>
        <v>.</v>
      </c>
      <c r="U201" s="3" t="s">
        <v>413</v>
      </c>
      <c r="V201" s="33" t="s">
        <v>513</v>
      </c>
      <c r="W201">
        <v>1</v>
      </c>
      <c r="X201" s="18">
        <v>2818</v>
      </c>
    </row>
    <row r="202" spans="18:24" x14ac:dyDescent="0.35">
      <c r="R202" s="10" t="s">
        <v>31</v>
      </c>
      <c r="S202" s="10" t="str">
        <f>LEFT(Table5[[#This Row],[Column4]],4)</f>
        <v>MABK</v>
      </c>
      <c r="T202" s="3" t="str">
        <f>LEFT(Table5[[#This Row],[Column4]],7)</f>
        <v>MABK007</v>
      </c>
      <c r="U202" s="3" t="s">
        <v>429</v>
      </c>
      <c r="V202" s="33">
        <v>19</v>
      </c>
      <c r="W202">
        <v>1</v>
      </c>
      <c r="X202" s="18">
        <v>2880</v>
      </c>
    </row>
    <row r="203" spans="18:24" x14ac:dyDescent="0.35">
      <c r="R203" s="10" t="s">
        <v>30</v>
      </c>
      <c r="S203" s="10" t="str">
        <f>LEFT(Table5[[#This Row],[Column4]],4)</f>
        <v>MABK</v>
      </c>
      <c r="T203" s="3" t="str">
        <f>LEFT(Table5[[#This Row],[Column4]],7)</f>
        <v>MABK007</v>
      </c>
      <c r="U203" s="3" t="s">
        <v>430</v>
      </c>
      <c r="V203" s="33">
        <v>22</v>
      </c>
      <c r="W203">
        <v>1</v>
      </c>
      <c r="X203" s="18">
        <v>2880</v>
      </c>
    </row>
    <row r="204" spans="18:24" x14ac:dyDescent="0.35">
      <c r="R204" s="10" t="s">
        <v>29</v>
      </c>
      <c r="S204" s="10" t="str">
        <f>LEFT(Table5[[#This Row],[Column4]],4)</f>
        <v>MABK</v>
      </c>
      <c r="T204" s="3" t="str">
        <f>LEFT(Table5[[#This Row],[Column4]],7)</f>
        <v>MABK007</v>
      </c>
      <c r="U204" s="3" t="s">
        <v>431</v>
      </c>
      <c r="V204" s="33">
        <v>8</v>
      </c>
      <c r="W204">
        <v>1</v>
      </c>
      <c r="X204" s="18">
        <v>2880</v>
      </c>
    </row>
    <row r="205" spans="18:24" x14ac:dyDescent="0.35">
      <c r="R205" s="10" t="s">
        <v>379</v>
      </c>
      <c r="S205" s="10" t="str">
        <f>LEFT(Table5[[#This Row],[Column4]],4)</f>
        <v>.</v>
      </c>
      <c r="T205" s="3" t="str">
        <f>LEFT(Table5[[#This Row],[Column4]],7)</f>
        <v>.</v>
      </c>
      <c r="U205" s="3" t="s">
        <v>413</v>
      </c>
      <c r="V205" s="33" t="s">
        <v>513</v>
      </c>
      <c r="W205">
        <v>1</v>
      </c>
      <c r="X205" s="18">
        <v>2880</v>
      </c>
    </row>
    <row r="206" spans="18:24" x14ac:dyDescent="0.35">
      <c r="R206" s="10" t="s">
        <v>34</v>
      </c>
      <c r="S206" s="10" t="str">
        <f>LEFT(Table5[[#This Row],[Column4]],4)</f>
        <v>TAHP</v>
      </c>
      <c r="T206" s="3" t="str">
        <f>LEFT(Table5[[#This Row],[Column4]],7)</f>
        <v>TAHP005</v>
      </c>
      <c r="U206" s="3" t="s">
        <v>432</v>
      </c>
      <c r="V206" s="33">
        <v>5</v>
      </c>
      <c r="W206">
        <v>1</v>
      </c>
      <c r="X206" s="18">
        <v>2850</v>
      </c>
    </row>
    <row r="207" spans="18:24" x14ac:dyDescent="0.35">
      <c r="R207" s="10" t="s">
        <v>33</v>
      </c>
      <c r="S207" s="10" t="str">
        <f>LEFT(Table5[[#This Row],[Column4]],4)</f>
        <v>NYFL</v>
      </c>
      <c r="T207" s="3" t="str">
        <f>LEFT(Table5[[#This Row],[Column4]],7)</f>
        <v>NYFL004</v>
      </c>
      <c r="U207" s="3" t="s">
        <v>433</v>
      </c>
      <c r="V207" s="33">
        <v>23</v>
      </c>
      <c r="W207">
        <v>1</v>
      </c>
      <c r="X207" s="18">
        <v>2850</v>
      </c>
    </row>
    <row r="208" spans="18:24" x14ac:dyDescent="0.35">
      <c r="R208" s="10" t="s">
        <v>32</v>
      </c>
      <c r="S208" s="10" t="str">
        <f>LEFT(Table5[[#This Row],[Column4]],4)</f>
        <v>NYFL</v>
      </c>
      <c r="T208" s="3" t="str">
        <f>LEFT(Table5[[#This Row],[Column4]],7)</f>
        <v>NYFL004</v>
      </c>
      <c r="U208" s="3" t="s">
        <v>434</v>
      </c>
      <c r="V208" s="33">
        <v>20</v>
      </c>
      <c r="W208">
        <v>1</v>
      </c>
      <c r="X208" s="18">
        <v>2850</v>
      </c>
    </row>
    <row r="209" spans="18:24" x14ac:dyDescent="0.35">
      <c r="R209" s="10" t="s">
        <v>376</v>
      </c>
      <c r="S209" s="10" t="str">
        <f>LEFT(Table5[[#This Row],[Column4]],4)</f>
        <v>.</v>
      </c>
      <c r="T209" s="3" t="str">
        <f>LEFT(Table5[[#This Row],[Column4]],7)</f>
        <v>.</v>
      </c>
      <c r="U209" s="3" t="s">
        <v>413</v>
      </c>
      <c r="V209" s="33" t="s">
        <v>513</v>
      </c>
      <c r="W209">
        <v>1</v>
      </c>
      <c r="X209" s="18">
        <v>2850</v>
      </c>
    </row>
    <row r="210" spans="18:24" x14ac:dyDescent="0.35">
      <c r="R210" s="10" t="s">
        <v>37</v>
      </c>
      <c r="S210" s="10" t="str">
        <f>LEFT(Table5[[#This Row],[Column4]],4)</f>
        <v>POLO</v>
      </c>
      <c r="T210" s="3" t="str">
        <f>LEFT(Table5[[#This Row],[Column4]],7)</f>
        <v>POLO012</v>
      </c>
      <c r="U210" s="3" t="s">
        <v>435</v>
      </c>
      <c r="V210" s="33">
        <v>21</v>
      </c>
      <c r="W210">
        <v>1</v>
      </c>
      <c r="X210" s="18">
        <v>2812</v>
      </c>
    </row>
    <row r="211" spans="18:24" x14ac:dyDescent="0.35">
      <c r="R211" s="10" t="s">
        <v>36</v>
      </c>
      <c r="S211" s="10" t="str">
        <f>LEFT(Table5[[#This Row],[Column4]],4)</f>
        <v>POLO</v>
      </c>
      <c r="T211" s="3" t="str">
        <f>LEFT(Table5[[#This Row],[Column4]],7)</f>
        <v>POLO012</v>
      </c>
      <c r="U211" s="3" t="s">
        <v>436</v>
      </c>
      <c r="V211" s="33">
        <v>28</v>
      </c>
      <c r="W211">
        <v>1</v>
      </c>
      <c r="X211" s="18">
        <v>2812</v>
      </c>
    </row>
    <row r="212" spans="18:24" x14ac:dyDescent="0.35">
      <c r="R212" s="10" t="s">
        <v>35</v>
      </c>
      <c r="S212" s="10" t="str">
        <f>LEFT(Table5[[#This Row],[Column4]],4)</f>
        <v>.</v>
      </c>
      <c r="T212" s="3" t="str">
        <f>LEFT(Table5[[#This Row],[Column4]],7)</f>
        <v>.</v>
      </c>
      <c r="U212" s="3" t="s">
        <v>413</v>
      </c>
      <c r="V212" s="33" t="s">
        <v>513</v>
      </c>
      <c r="W212">
        <v>1</v>
      </c>
      <c r="X212" s="18">
        <v>2812</v>
      </c>
    </row>
    <row r="213" spans="18:24" x14ac:dyDescent="0.35">
      <c r="R213" s="10" t="s">
        <v>373</v>
      </c>
      <c r="S213" s="10" t="str">
        <f>LEFT(Table5[[#This Row],[Column4]],4)</f>
        <v>.</v>
      </c>
      <c r="T213" s="3" t="str">
        <f>LEFT(Table5[[#This Row],[Column4]],7)</f>
        <v>.</v>
      </c>
      <c r="U213" s="3" t="s">
        <v>413</v>
      </c>
      <c r="V213" s="33" t="s">
        <v>513</v>
      </c>
      <c r="W213">
        <v>1</v>
      </c>
      <c r="X213" s="18">
        <v>2812</v>
      </c>
    </row>
    <row r="214" spans="18:24" x14ac:dyDescent="0.35">
      <c r="R214" s="10" t="s">
        <v>40</v>
      </c>
      <c r="S214" s="10" t="str">
        <f>LEFT(Table5[[#This Row],[Column4]],4)</f>
        <v>RBOG</v>
      </c>
      <c r="T214" s="3" t="str">
        <f>LEFT(Table5[[#This Row],[Column4]],7)</f>
        <v>RBOG002</v>
      </c>
      <c r="U214" s="3" t="s">
        <v>437</v>
      </c>
      <c r="V214" s="33">
        <v>16</v>
      </c>
      <c r="W214">
        <v>1</v>
      </c>
      <c r="X214" s="18">
        <v>2604</v>
      </c>
    </row>
    <row r="215" spans="18:24" x14ac:dyDescent="0.35">
      <c r="R215" s="10" t="s">
        <v>39</v>
      </c>
      <c r="S215" s="10" t="str">
        <f>LEFT(Table5[[#This Row],[Column4]],4)</f>
        <v>RBOG</v>
      </c>
      <c r="T215" s="3" t="str">
        <f>LEFT(Table5[[#This Row],[Column4]],7)</f>
        <v>RBOG002</v>
      </c>
      <c r="U215" s="3" t="s">
        <v>415</v>
      </c>
      <c r="V215" s="33">
        <v>5</v>
      </c>
      <c r="W215">
        <v>1</v>
      </c>
      <c r="X215" s="18">
        <v>2604</v>
      </c>
    </row>
    <row r="216" spans="18:24" x14ac:dyDescent="0.35">
      <c r="R216" s="10" t="s">
        <v>38</v>
      </c>
      <c r="S216" s="10" t="str">
        <f>LEFT(Table5[[#This Row],[Column4]],4)</f>
        <v>PHGW</v>
      </c>
      <c r="T216" s="3" t="str">
        <f>LEFT(Table5[[#This Row],[Column4]],7)</f>
        <v>PHGW023</v>
      </c>
      <c r="U216" s="3" t="s">
        <v>438</v>
      </c>
      <c r="V216" s="33">
        <v>21</v>
      </c>
      <c r="W216">
        <v>1</v>
      </c>
      <c r="X216" s="18">
        <v>2604</v>
      </c>
    </row>
    <row r="217" spans="18:24" x14ac:dyDescent="0.35">
      <c r="R217" s="10" t="s">
        <v>370</v>
      </c>
      <c r="S217" s="10" t="str">
        <f>LEFT(Table5[[#This Row],[Column4]],4)</f>
        <v>MABK</v>
      </c>
      <c r="T217" s="3" t="str">
        <f>LEFT(Table5[[#This Row],[Column4]],7)</f>
        <v>MABK008</v>
      </c>
      <c r="U217" s="3" t="s">
        <v>439</v>
      </c>
      <c r="V217" s="33">
        <v>7</v>
      </c>
      <c r="W217">
        <v>1</v>
      </c>
      <c r="X217" s="18">
        <v>2604</v>
      </c>
    </row>
    <row r="218" spans="18:24" x14ac:dyDescent="0.35">
      <c r="R218" s="10" t="s">
        <v>43</v>
      </c>
      <c r="S218" s="10" t="str">
        <f>LEFT(Table5[[#This Row],[Column4]],4)</f>
        <v>KOKO</v>
      </c>
      <c r="T218" s="3" t="str">
        <f>LEFT(Table5[[#This Row],[Column4]],7)</f>
        <v>KOKO011</v>
      </c>
      <c r="U218" s="3" t="s">
        <v>440</v>
      </c>
      <c r="V218" s="33">
        <v>29</v>
      </c>
      <c r="W218">
        <v>1</v>
      </c>
      <c r="X218" s="18">
        <v>2755</v>
      </c>
    </row>
    <row r="219" spans="18:24" x14ac:dyDescent="0.35">
      <c r="R219" s="10" t="s">
        <v>42</v>
      </c>
      <c r="S219" s="10" t="str">
        <f>LEFT(Table5[[#This Row],[Column4]],4)</f>
        <v>POLO</v>
      </c>
      <c r="T219" s="3" t="str">
        <f>LEFT(Table5[[#This Row],[Column4]],7)</f>
        <v>POLO012</v>
      </c>
      <c r="U219" s="3" t="s">
        <v>436</v>
      </c>
      <c r="V219" s="33">
        <v>7</v>
      </c>
      <c r="W219">
        <v>1</v>
      </c>
      <c r="X219" s="18">
        <v>2755</v>
      </c>
    </row>
    <row r="220" spans="18:24" x14ac:dyDescent="0.35">
      <c r="R220" s="10" t="s">
        <v>41</v>
      </c>
      <c r="S220" s="10" t="str">
        <f>LEFT(Table5[[#This Row],[Column4]],4)</f>
        <v>KOKO</v>
      </c>
      <c r="T220" s="3" t="str">
        <f>LEFT(Table5[[#This Row],[Column4]],7)</f>
        <v>KOKO011</v>
      </c>
      <c r="U220" s="3" t="s">
        <v>441</v>
      </c>
      <c r="V220" s="33">
        <v>11</v>
      </c>
      <c r="W220">
        <v>1</v>
      </c>
      <c r="X220" s="18">
        <v>2755</v>
      </c>
    </row>
    <row r="221" spans="18:24" x14ac:dyDescent="0.35">
      <c r="R221" s="10" t="s">
        <v>367</v>
      </c>
      <c r="S221" s="10" t="str">
        <f>LEFT(Table5[[#This Row],[Column4]],4)</f>
        <v>KOKO</v>
      </c>
      <c r="T221" s="3" t="str">
        <f>LEFT(Table5[[#This Row],[Column4]],7)</f>
        <v>KOKO011</v>
      </c>
      <c r="U221" s="3" t="s">
        <v>516</v>
      </c>
      <c r="V221" s="33">
        <v>2</v>
      </c>
      <c r="W221">
        <v>1</v>
      </c>
      <c r="X221" s="18">
        <v>2755</v>
      </c>
    </row>
    <row r="222" spans="18:24" x14ac:dyDescent="0.35">
      <c r="R222" s="10" t="s">
        <v>46</v>
      </c>
      <c r="S222" s="10" t="str">
        <f>LEFT(Table5[[#This Row],[Column4]],4)</f>
        <v>KLFR</v>
      </c>
      <c r="T222" s="3" t="str">
        <f>LEFT(Table5[[#This Row],[Column4]],7)</f>
        <v>KLFR014</v>
      </c>
      <c r="U222" s="3" t="s">
        <v>442</v>
      </c>
      <c r="V222" s="33">
        <v>17</v>
      </c>
      <c r="W222">
        <v>1</v>
      </c>
      <c r="X222" s="18">
        <v>2739</v>
      </c>
    </row>
    <row r="223" spans="18:24" x14ac:dyDescent="0.35">
      <c r="R223" s="10" t="s">
        <v>45</v>
      </c>
      <c r="S223" s="10" t="str">
        <f>LEFT(Table5[[#This Row],[Column4]],4)</f>
        <v>KLFR</v>
      </c>
      <c r="T223" s="3" t="str">
        <f>LEFT(Table5[[#This Row],[Column4]],7)</f>
        <v>KLFR014</v>
      </c>
      <c r="U223" s="3" t="s">
        <v>443</v>
      </c>
      <c r="V223" s="33">
        <v>8</v>
      </c>
      <c r="W223">
        <v>1</v>
      </c>
      <c r="X223" s="18">
        <v>2739</v>
      </c>
    </row>
    <row r="224" spans="18:24" x14ac:dyDescent="0.35">
      <c r="R224" s="10" t="s">
        <v>44</v>
      </c>
      <c r="S224" s="10" t="str">
        <f>LEFT(Table5[[#This Row],[Column4]],4)</f>
        <v>KLFR</v>
      </c>
      <c r="T224" s="3" t="str">
        <f>LEFT(Table5[[#This Row],[Column4]],7)</f>
        <v>KLFR047</v>
      </c>
      <c r="U224" s="3" t="s">
        <v>444</v>
      </c>
      <c r="V224" s="33">
        <v>12</v>
      </c>
      <c r="W224">
        <v>1</v>
      </c>
      <c r="X224" s="18">
        <v>2739</v>
      </c>
    </row>
    <row r="225" spans="18:24" x14ac:dyDescent="0.35">
      <c r="R225" s="10" t="s">
        <v>364</v>
      </c>
      <c r="S225" s="10" t="str">
        <f>LEFT(Table5[[#This Row],[Column4]],4)</f>
        <v>DSLD</v>
      </c>
      <c r="T225" s="3" t="str">
        <f>LEFT(Table5[[#This Row],[Column4]],7)</f>
        <v>DSLD015</v>
      </c>
      <c r="U225" s="3" t="s">
        <v>416</v>
      </c>
      <c r="V225" s="33">
        <v>11</v>
      </c>
      <c r="W225">
        <v>1</v>
      </c>
      <c r="X225" s="18">
        <v>2739</v>
      </c>
    </row>
    <row r="226" spans="18:24" x14ac:dyDescent="0.35">
      <c r="R226" s="10" t="s">
        <v>49</v>
      </c>
      <c r="S226" s="10" t="str">
        <f>LEFT(Table5[[#This Row],[Column4]],4)</f>
        <v>APLD</v>
      </c>
      <c r="T226" s="3" t="str">
        <f>LEFT(Table5[[#This Row],[Column4]],7)</f>
        <v>APLD004</v>
      </c>
      <c r="U226" s="3" t="s">
        <v>445</v>
      </c>
      <c r="V226" s="33">
        <v>9</v>
      </c>
      <c r="W226">
        <v>1</v>
      </c>
      <c r="X226" s="18">
        <v>2768</v>
      </c>
    </row>
    <row r="227" spans="18:24" x14ac:dyDescent="0.35">
      <c r="R227" s="10" t="s">
        <v>48</v>
      </c>
      <c r="S227" s="10" t="str">
        <f>LEFT(Table5[[#This Row],[Column4]],4)</f>
        <v>MAYR</v>
      </c>
      <c r="T227" s="3" t="str">
        <f>LEFT(Table5[[#This Row],[Column4]],7)</f>
        <v>MAYR007</v>
      </c>
      <c r="U227" s="3" t="s">
        <v>446</v>
      </c>
      <c r="V227" s="33">
        <v>17</v>
      </c>
      <c r="W227">
        <v>1</v>
      </c>
      <c r="X227" s="18">
        <v>2768</v>
      </c>
    </row>
    <row r="228" spans="18:24" x14ac:dyDescent="0.35">
      <c r="R228" s="10" t="s">
        <v>47</v>
      </c>
      <c r="S228" s="10" t="str">
        <f>LEFT(Table5[[#This Row],[Column4]],4)</f>
        <v>MAYR</v>
      </c>
      <c r="T228" s="3" t="str">
        <f>LEFT(Table5[[#This Row],[Column4]],7)</f>
        <v>MAYR007</v>
      </c>
      <c r="U228" s="3" t="s">
        <v>447</v>
      </c>
      <c r="V228" s="33">
        <v>11</v>
      </c>
      <c r="W228">
        <v>1</v>
      </c>
      <c r="X228" s="18">
        <v>2768</v>
      </c>
    </row>
    <row r="229" spans="18:24" x14ac:dyDescent="0.35">
      <c r="R229" s="10" t="s">
        <v>403</v>
      </c>
      <c r="S229" s="10" t="str">
        <f>LEFT(Table5[[#This Row],[Column4]],4)</f>
        <v>PHGW</v>
      </c>
      <c r="T229" s="3" t="str">
        <f>LEFT(Table5[[#This Row],[Column4]],7)</f>
        <v>PHGW020</v>
      </c>
      <c r="U229" s="3" t="s">
        <v>448</v>
      </c>
      <c r="V229" s="33">
        <v>10</v>
      </c>
      <c r="W229">
        <v>1</v>
      </c>
      <c r="X229" s="18">
        <v>2768</v>
      </c>
    </row>
    <row r="230" spans="18:24" x14ac:dyDescent="0.35">
      <c r="R230" s="10" t="s">
        <v>52</v>
      </c>
      <c r="S230" s="10" t="str">
        <f>LEFT(Table5[[#This Row],[Column4]],4)</f>
        <v>KOKO</v>
      </c>
      <c r="T230" s="3" t="str">
        <f>LEFT(Table5[[#This Row],[Column4]],7)</f>
        <v>KOKO011</v>
      </c>
      <c r="U230" s="27" t="s">
        <v>449</v>
      </c>
      <c r="V230" s="33">
        <v>24</v>
      </c>
      <c r="W230">
        <v>1</v>
      </c>
      <c r="X230" s="18">
        <v>2826</v>
      </c>
    </row>
    <row r="231" spans="18:24" x14ac:dyDescent="0.35">
      <c r="R231" s="10" t="s">
        <v>51</v>
      </c>
      <c r="S231" s="10" t="str">
        <f>LEFT(Table5[[#This Row],[Column4]],4)</f>
        <v>KOKO</v>
      </c>
      <c r="T231" s="3" t="str">
        <f>LEFT(Table5[[#This Row],[Column4]],7)</f>
        <v>KOKO011</v>
      </c>
      <c r="U231" s="27" t="s">
        <v>441</v>
      </c>
      <c r="V231" s="33">
        <v>25</v>
      </c>
      <c r="W231">
        <v>1</v>
      </c>
      <c r="X231" s="18">
        <v>2826</v>
      </c>
    </row>
    <row r="232" spans="18:24" x14ac:dyDescent="0.35">
      <c r="R232" s="10" t="s">
        <v>50</v>
      </c>
      <c r="S232" s="10" t="str">
        <f>LEFT(Table5[[#This Row],[Column4]],4)</f>
        <v>.</v>
      </c>
      <c r="T232" s="3" t="str">
        <f>LEFT(Table5[[#This Row],[Column4]],7)</f>
        <v>.</v>
      </c>
      <c r="U232" s="27" t="s">
        <v>413</v>
      </c>
      <c r="V232" s="33" t="s">
        <v>513</v>
      </c>
      <c r="W232">
        <v>1</v>
      </c>
      <c r="X232" s="18">
        <v>2826</v>
      </c>
    </row>
    <row r="233" spans="18:24" x14ac:dyDescent="0.35">
      <c r="R233" s="10" t="s">
        <v>400</v>
      </c>
      <c r="S233" s="10" t="str">
        <f>LEFT(Table5[[#This Row],[Column4]],4)</f>
        <v>.</v>
      </c>
      <c r="T233" s="3" t="str">
        <f>LEFT(Table5[[#This Row],[Column4]],7)</f>
        <v>.</v>
      </c>
      <c r="U233" s="3" t="s">
        <v>413</v>
      </c>
      <c r="V233" s="33" t="s">
        <v>513</v>
      </c>
      <c r="W233">
        <v>1</v>
      </c>
      <c r="X233" s="18">
        <v>2826</v>
      </c>
    </row>
    <row r="234" spans="18:24" x14ac:dyDescent="0.35">
      <c r="R234" s="10" t="s">
        <v>55</v>
      </c>
      <c r="S234" s="10" t="str">
        <f>LEFT(Table5[[#This Row],[Column4]],4)</f>
        <v>YZUP</v>
      </c>
      <c r="T234" s="3" t="str">
        <f>LEFT(Table5[[#This Row],[Column4]],7)</f>
        <v>YZUP005</v>
      </c>
      <c r="U234" s="27" t="s">
        <v>450</v>
      </c>
      <c r="V234" s="33">
        <v>8</v>
      </c>
      <c r="W234">
        <v>1</v>
      </c>
      <c r="X234" s="18">
        <v>2754</v>
      </c>
    </row>
    <row r="235" spans="18:24" x14ac:dyDescent="0.35">
      <c r="R235" s="10" t="s">
        <v>54</v>
      </c>
      <c r="S235" s="10" t="str">
        <f>LEFT(Table5[[#This Row],[Column4]],4)</f>
        <v>BBGM</v>
      </c>
      <c r="T235" s="3" t="str">
        <f>LEFT(Table5[[#This Row],[Column4]],7)</f>
        <v>BBGM004</v>
      </c>
      <c r="U235" s="27" t="s">
        <v>451</v>
      </c>
      <c r="V235" s="33">
        <v>39</v>
      </c>
      <c r="W235">
        <v>1</v>
      </c>
      <c r="X235" s="18">
        <v>2754</v>
      </c>
    </row>
    <row r="236" spans="18:24" x14ac:dyDescent="0.35">
      <c r="R236" s="10" t="s">
        <v>53</v>
      </c>
      <c r="S236" s="10" t="str">
        <f>LEFT(Table5[[#This Row],[Column4]],4)</f>
        <v>.</v>
      </c>
      <c r="T236" s="3" t="str">
        <f>LEFT(Table5[[#This Row],[Column4]],7)</f>
        <v>.</v>
      </c>
      <c r="U236" s="27" t="s">
        <v>413</v>
      </c>
      <c r="V236" s="33" t="s">
        <v>513</v>
      </c>
      <c r="W236">
        <v>1</v>
      </c>
      <c r="X236" s="18">
        <v>2754</v>
      </c>
    </row>
    <row r="237" spans="18:24" x14ac:dyDescent="0.35">
      <c r="R237" s="10" t="s">
        <v>397</v>
      </c>
      <c r="S237" s="10" t="str">
        <f>LEFT(Table5[[#This Row],[Column4]],4)</f>
        <v>.</v>
      </c>
      <c r="T237" s="3" t="str">
        <f>LEFT(Table5[[#This Row],[Column4]],7)</f>
        <v>.</v>
      </c>
      <c r="U237" s="3" t="s">
        <v>413</v>
      </c>
      <c r="V237" s="33" t="s">
        <v>513</v>
      </c>
      <c r="W237">
        <v>1</v>
      </c>
      <c r="X237" s="18">
        <v>2754</v>
      </c>
    </row>
    <row r="238" spans="18:24" x14ac:dyDescent="0.35">
      <c r="R238" s="10" t="s">
        <v>58</v>
      </c>
      <c r="S238" s="10" t="str">
        <f>LEFT(Table5[[#This Row],[Column4]],4)</f>
        <v>DRMC</v>
      </c>
      <c r="T238" s="3" t="str">
        <f>LEFT(Table5[[#This Row],[Column4]],7)</f>
        <v>DRMC001</v>
      </c>
      <c r="U238" s="27" t="s">
        <v>452</v>
      </c>
      <c r="V238" s="33">
        <v>20</v>
      </c>
      <c r="W238">
        <v>1</v>
      </c>
      <c r="X238" s="18">
        <v>2773</v>
      </c>
    </row>
    <row r="239" spans="18:24" x14ac:dyDescent="0.35">
      <c r="R239" s="10" t="s">
        <v>57</v>
      </c>
      <c r="S239" s="10" t="str">
        <f>LEFT(Table5[[#This Row],[Column4]],4)</f>
        <v>DRMC</v>
      </c>
      <c r="T239" s="3" t="str">
        <f>LEFT(Table5[[#This Row],[Column4]],7)</f>
        <v>DRMC004</v>
      </c>
      <c r="U239" s="27" t="s">
        <v>453</v>
      </c>
      <c r="V239" s="33">
        <v>21</v>
      </c>
      <c r="W239">
        <v>1</v>
      </c>
      <c r="X239" s="18">
        <v>2773</v>
      </c>
    </row>
    <row r="240" spans="18:24" x14ac:dyDescent="0.35">
      <c r="R240" s="10" t="s">
        <v>56</v>
      </c>
      <c r="S240" s="10" t="str">
        <f>LEFT(Table5[[#This Row],[Column4]],4)</f>
        <v>DRMC</v>
      </c>
      <c r="T240" s="3" t="str">
        <f>LEFT(Table5[[#This Row],[Column4]],7)</f>
        <v>DRMC004</v>
      </c>
      <c r="U240" s="27" t="s">
        <v>454</v>
      </c>
      <c r="V240" s="33">
        <v>8</v>
      </c>
      <c r="W240">
        <v>1</v>
      </c>
      <c r="X240" s="18">
        <v>2773</v>
      </c>
    </row>
    <row r="241" spans="18:24" x14ac:dyDescent="0.35">
      <c r="R241" s="10" t="s">
        <v>394</v>
      </c>
      <c r="S241" s="10" t="str">
        <f>LEFT(Table5[[#This Row],[Column4]],4)</f>
        <v>.</v>
      </c>
      <c r="T241" s="3" t="str">
        <f>LEFT(Table5[[#This Row],[Column4]],7)</f>
        <v>.</v>
      </c>
      <c r="U241" s="3" t="s">
        <v>413</v>
      </c>
      <c r="V241" s="33" t="s">
        <v>513</v>
      </c>
      <c r="W241">
        <v>1</v>
      </c>
      <c r="X241" s="18">
        <v>2773</v>
      </c>
    </row>
    <row r="242" spans="18:24" x14ac:dyDescent="0.35">
      <c r="R242" s="10" t="s">
        <v>61</v>
      </c>
      <c r="S242" s="10" t="str">
        <f>LEFT(Table5[[#This Row],[Column4]],4)</f>
        <v>APLD</v>
      </c>
      <c r="T242" s="3" t="str">
        <f>LEFT(Table5[[#This Row],[Column4]],7)</f>
        <v>APLD004</v>
      </c>
      <c r="U242" s="3" t="s">
        <v>455</v>
      </c>
      <c r="V242" s="33">
        <v>22</v>
      </c>
      <c r="W242">
        <v>1</v>
      </c>
      <c r="X242" s="18">
        <v>2755</v>
      </c>
    </row>
    <row r="243" spans="18:24" x14ac:dyDescent="0.35">
      <c r="R243" s="10" t="s">
        <v>60</v>
      </c>
      <c r="S243" s="10" t="str">
        <f>LEFT(Table5[[#This Row],[Column4]],4)</f>
        <v>APLD</v>
      </c>
      <c r="T243" s="3" t="str">
        <f>LEFT(Table5[[#This Row],[Column4]],7)</f>
        <v>APLD004</v>
      </c>
      <c r="U243" s="3" t="s">
        <v>456</v>
      </c>
      <c r="V243" s="17">
        <v>17</v>
      </c>
      <c r="W243">
        <v>1</v>
      </c>
      <c r="X243" s="18">
        <v>2755</v>
      </c>
    </row>
    <row r="244" spans="18:24" x14ac:dyDescent="0.35">
      <c r="R244" s="10" t="s">
        <v>59</v>
      </c>
      <c r="S244" s="10" t="str">
        <f>LEFT(Table5[[#This Row],[Column4]],4)</f>
        <v>APLD</v>
      </c>
      <c r="T244" s="3" t="str">
        <f>LEFT(Table5[[#This Row],[Column4]],7)</f>
        <v>APLD004</v>
      </c>
      <c r="U244" s="3" t="s">
        <v>445</v>
      </c>
      <c r="V244" s="33">
        <v>9</v>
      </c>
      <c r="W244">
        <v>1</v>
      </c>
      <c r="X244" s="18">
        <v>2755</v>
      </c>
    </row>
    <row r="245" spans="18:24" x14ac:dyDescent="0.35">
      <c r="R245" s="10" t="s">
        <v>391</v>
      </c>
      <c r="S245" s="10" t="str">
        <f>LEFT(Table5[[#This Row],[Column4]],4)</f>
        <v>.</v>
      </c>
      <c r="T245" s="3" t="str">
        <f>LEFT(Table5[[#This Row],[Column4]],7)</f>
        <v>.</v>
      </c>
      <c r="U245" s="3" t="s">
        <v>413</v>
      </c>
      <c r="V245" s="33" t="s">
        <v>513</v>
      </c>
      <c r="W245">
        <v>1</v>
      </c>
      <c r="X245" s="18">
        <v>2755</v>
      </c>
    </row>
    <row r="246" spans="18:24" x14ac:dyDescent="0.35">
      <c r="R246" s="10" t="s">
        <v>64</v>
      </c>
      <c r="S246" s="10" t="str">
        <f>LEFT(Table5[[#This Row],[Column4]],4)</f>
        <v>YZUP</v>
      </c>
      <c r="T246" s="3" t="str">
        <f>LEFT(Table5[[#This Row],[Column4]],7)</f>
        <v>YZUP003</v>
      </c>
      <c r="U246" s="3" t="s">
        <v>425</v>
      </c>
      <c r="V246" s="33">
        <v>9</v>
      </c>
      <c r="W246">
        <v>1</v>
      </c>
      <c r="X246" s="18">
        <v>2768</v>
      </c>
    </row>
    <row r="247" spans="18:24" x14ac:dyDescent="0.35">
      <c r="R247" s="10" t="s">
        <v>63</v>
      </c>
      <c r="S247" s="10" t="str">
        <f>LEFT(Table5[[#This Row],[Column4]],4)</f>
        <v>SUNL</v>
      </c>
      <c r="T247" s="3" t="str">
        <f>LEFT(Table5[[#This Row],[Column4]],7)</f>
        <v>SUNL011</v>
      </c>
      <c r="U247" s="3" t="s">
        <v>457</v>
      </c>
      <c r="V247" s="33">
        <v>38</v>
      </c>
      <c r="W247">
        <v>1</v>
      </c>
      <c r="X247" s="18">
        <v>2768</v>
      </c>
    </row>
    <row r="248" spans="18:24" x14ac:dyDescent="0.35">
      <c r="R248" s="10" t="s">
        <v>62</v>
      </c>
      <c r="S248" s="10" t="str">
        <f>LEFT(Table5[[#This Row],[Column4]],4)</f>
        <v>.</v>
      </c>
      <c r="T248" s="3" t="str">
        <f>LEFT(Table5[[#This Row],[Column4]],7)</f>
        <v>.</v>
      </c>
      <c r="U248" s="3" t="s">
        <v>413</v>
      </c>
      <c r="V248" s="33" t="s">
        <v>513</v>
      </c>
      <c r="W248">
        <v>1</v>
      </c>
      <c r="X248" s="18">
        <v>2768</v>
      </c>
    </row>
    <row r="249" spans="18:24" x14ac:dyDescent="0.35">
      <c r="R249" s="10" t="s">
        <v>388</v>
      </c>
      <c r="S249" s="10" t="str">
        <f>LEFT(Table5[[#This Row],[Column4]],4)</f>
        <v>.</v>
      </c>
      <c r="T249" s="3" t="str">
        <f>LEFT(Table5[[#This Row],[Column4]],7)</f>
        <v>.</v>
      </c>
      <c r="U249" s="3" t="s">
        <v>413</v>
      </c>
      <c r="V249" s="33" t="s">
        <v>513</v>
      </c>
      <c r="W249">
        <v>1</v>
      </c>
      <c r="X249" s="18">
        <v>2768</v>
      </c>
    </row>
    <row r="250" spans="18:24" x14ac:dyDescent="0.35">
      <c r="R250" s="10" t="s">
        <v>67</v>
      </c>
      <c r="S250" s="10" t="str">
        <f>LEFT(Table5[[#This Row],[Column4]],4)</f>
        <v>MABK</v>
      </c>
      <c r="T250" s="3" t="str">
        <f>LEFT(Table5[[#This Row],[Column4]],7)</f>
        <v>MABK007</v>
      </c>
      <c r="U250" s="3" t="s">
        <v>431</v>
      </c>
      <c r="V250" s="33">
        <v>19</v>
      </c>
      <c r="W250">
        <v>1</v>
      </c>
      <c r="X250" s="18">
        <v>2729</v>
      </c>
    </row>
    <row r="251" spans="18:24" x14ac:dyDescent="0.35">
      <c r="R251" s="10" t="s">
        <v>66</v>
      </c>
      <c r="S251" s="10" t="str">
        <f>LEFT(Table5[[#This Row],[Column4]],4)</f>
        <v>MABK</v>
      </c>
      <c r="T251" s="3" t="str">
        <f>LEFT(Table5[[#This Row],[Column4]],7)</f>
        <v>MABK008</v>
      </c>
      <c r="U251" s="3" t="s">
        <v>458</v>
      </c>
      <c r="V251" s="16">
        <v>20</v>
      </c>
      <c r="W251">
        <v>1</v>
      </c>
      <c r="X251" s="18">
        <v>2729</v>
      </c>
    </row>
    <row r="252" spans="18:24" x14ac:dyDescent="0.35">
      <c r="R252" s="10" t="s">
        <v>65</v>
      </c>
      <c r="S252" s="10" t="str">
        <f>LEFT(Table5[[#This Row],[Column4]],4)</f>
        <v>MABK</v>
      </c>
      <c r="T252" s="3" t="str">
        <f>LEFT(Table5[[#This Row],[Column4]],7)</f>
        <v>MABK008</v>
      </c>
      <c r="U252" s="3" t="s">
        <v>439</v>
      </c>
      <c r="V252" s="33">
        <v>10</v>
      </c>
      <c r="W252">
        <v>1</v>
      </c>
      <c r="X252" s="18">
        <v>2729</v>
      </c>
    </row>
    <row r="253" spans="18:24" x14ac:dyDescent="0.35">
      <c r="R253" s="10" t="s">
        <v>385</v>
      </c>
      <c r="S253" s="10" t="str">
        <f>LEFT(Table5[[#This Row],[Column4]],4)</f>
        <v>.</v>
      </c>
      <c r="T253" s="3" t="str">
        <f>LEFT(Table5[[#This Row],[Column4]],7)</f>
        <v>.</v>
      </c>
      <c r="U253" s="3" t="s">
        <v>413</v>
      </c>
      <c r="V253" s="33" t="s">
        <v>513</v>
      </c>
      <c r="W253">
        <v>1</v>
      </c>
      <c r="X253" s="18">
        <v>2729</v>
      </c>
    </row>
    <row r="254" spans="18:24" x14ac:dyDescent="0.35">
      <c r="R254" s="10" t="s">
        <v>545</v>
      </c>
      <c r="S254" s="10" t="str">
        <f>LEFT(Table1[[#This Row],[Pheno]],4)</f>
        <v>KOKO</v>
      </c>
      <c r="T254" s="25" t="str">
        <f>LEFT(Table1[[#This Row],[Barcode]],7)</f>
        <v>KOKO011</v>
      </c>
      <c r="U254" s="3" t="str">
        <f>_xlfn.CONCAT("NoahArk",LEFT(Table1[[#This Row],[Location]],4))</f>
        <v>NoahArkDD1-</v>
      </c>
      <c r="V254" s="33"/>
      <c r="X254" s="18">
        <v>2741</v>
      </c>
    </row>
    <row r="255" spans="18:24" x14ac:dyDescent="0.35">
      <c r="R255" s="10" t="s">
        <v>546</v>
      </c>
      <c r="S255" s="10" t="str">
        <f>LEFT(Table1[[#This Row],[Pheno]],4)</f>
        <v>.</v>
      </c>
      <c r="T255" s="25" t="str">
        <f>LEFT(Table1[[#This Row],[Barcode]],7)</f>
        <v>.</v>
      </c>
      <c r="U255" s="3" t="str">
        <f>_xlfn.CONCAT("NoahArk",LEFT(Table1[[#This Row],[Location]],4))</f>
        <v>NoahArkDD1-</v>
      </c>
      <c r="V255" s="33"/>
      <c r="X255" s="18">
        <v>2741</v>
      </c>
    </row>
    <row r="256" spans="18:24" x14ac:dyDescent="0.35">
      <c r="R256" s="10" t="s">
        <v>547</v>
      </c>
      <c r="S256" s="10" t="str">
        <f>LEFT(Table1[[#This Row],[Pheno]],4)</f>
        <v>.</v>
      </c>
      <c r="T256" s="25" t="str">
        <f>LEFT(Table1[[#This Row],[Barcode]],7)</f>
        <v>.</v>
      </c>
      <c r="U256" s="3" t="str">
        <f>_xlfn.CONCAT("NoahArk",LEFT(Table1[[#This Row],[Location]],4))</f>
        <v>NoahArkDD1-</v>
      </c>
      <c r="V256" s="33"/>
      <c r="X256" s="18">
        <v>2741</v>
      </c>
    </row>
    <row r="257" spans="18:24" x14ac:dyDescent="0.35">
      <c r="R257" s="10" t="s">
        <v>548</v>
      </c>
      <c r="S257" s="10" t="str">
        <f>LEFT(Table1[[#This Row],[Pheno]],4)</f>
        <v>.</v>
      </c>
      <c r="T257" s="25" t="str">
        <f>LEFT(Table1[[#This Row],[Barcode]],7)</f>
        <v>.</v>
      </c>
      <c r="U257" s="3" t="str">
        <f>_xlfn.CONCAT("NoahArk",LEFT(Table1[[#This Row],[Location]],4))</f>
        <v>NoahArkDD1-</v>
      </c>
      <c r="V257" s="33"/>
      <c r="X257" s="18">
        <v>2741</v>
      </c>
    </row>
    <row r="258" spans="18:24" x14ac:dyDescent="0.35">
      <c r="R258" s="10" t="s">
        <v>549</v>
      </c>
      <c r="S258" s="10" t="str">
        <f>LEFT(Table1[[#This Row],[Pheno]],4)</f>
        <v>PINE</v>
      </c>
      <c r="T258" s="25" t="str">
        <f>LEFT(Table1[[#This Row],[Barcode]],7)</f>
        <v>PINE001</v>
      </c>
      <c r="U258" s="3" t="s">
        <v>595</v>
      </c>
      <c r="V258" s="33">
        <v>26</v>
      </c>
      <c r="W258" t="s">
        <v>597</v>
      </c>
      <c r="X258" s="18">
        <v>2668</v>
      </c>
    </row>
    <row r="259" spans="18:24" x14ac:dyDescent="0.35">
      <c r="R259" s="10" t="s">
        <v>550</v>
      </c>
      <c r="S259" s="10" t="str">
        <f>LEFT(Table1[[#This Row],[Pheno]],4)</f>
        <v>PINE</v>
      </c>
      <c r="T259" s="25" t="str">
        <f>LEFT(Table1[[#This Row],[Barcode]],7)</f>
        <v>PINE001</v>
      </c>
      <c r="U259" s="3" t="s">
        <v>596</v>
      </c>
      <c r="V259" s="33">
        <v>20</v>
      </c>
      <c r="W259" t="s">
        <v>597</v>
      </c>
      <c r="X259" s="18">
        <v>2668</v>
      </c>
    </row>
    <row r="260" spans="18:24" x14ac:dyDescent="0.35">
      <c r="R260" s="10" t="s">
        <v>551</v>
      </c>
      <c r="S260" s="10" t="str">
        <f>LEFT(Table1[[#This Row],[Pheno]],4)</f>
        <v>.</v>
      </c>
      <c r="T260" s="25" t="str">
        <f>LEFT(Table1[[#This Row],[Barcode]],7)</f>
        <v>.</v>
      </c>
      <c r="U260" s="3" t="s">
        <v>413</v>
      </c>
      <c r="V260" s="33"/>
      <c r="X260" s="18">
        <v>2668</v>
      </c>
    </row>
    <row r="261" spans="18:24" x14ac:dyDescent="0.35">
      <c r="R261" s="10" t="s">
        <v>552</v>
      </c>
      <c r="S261" s="10" t="str">
        <f>LEFT(Table1[[#This Row],[Pheno]],4)</f>
        <v>.</v>
      </c>
      <c r="T261" s="25" t="str">
        <f>LEFT(Table1[[#This Row],[Barcode]],7)</f>
        <v>.</v>
      </c>
      <c r="U261" s="3" t="s">
        <v>413</v>
      </c>
      <c r="V261" s="33"/>
      <c r="X261" s="18">
        <v>2668</v>
      </c>
    </row>
    <row r="262" spans="18:24" x14ac:dyDescent="0.35">
      <c r="R262" s="10" t="s">
        <v>553</v>
      </c>
      <c r="S262" s="10" t="str">
        <f>LEFT(Table1[[#This Row],[Pheno]],4)</f>
        <v>DOSI</v>
      </c>
      <c r="T262" s="25" t="str">
        <f>LEFT(Table1[[#This Row],[Barcode]],7)</f>
        <v>DOSI005</v>
      </c>
      <c r="U262" s="3" t="s">
        <v>598</v>
      </c>
      <c r="V262" s="33">
        <v>19</v>
      </c>
      <c r="X262" s="18">
        <v>2736</v>
      </c>
    </row>
    <row r="263" spans="18:24" x14ac:dyDescent="0.35">
      <c r="R263" s="10" t="s">
        <v>554</v>
      </c>
      <c r="S263" s="10" t="str">
        <f>LEFT(Table1[[#This Row],[Pheno]],4)</f>
        <v>PINE</v>
      </c>
      <c r="T263" s="25" t="str">
        <f>LEFT(Table1[[#This Row],[Barcode]],7)</f>
        <v>PINE001</v>
      </c>
      <c r="U263" s="3" t="s">
        <v>596</v>
      </c>
      <c r="V263" s="33">
        <v>2</v>
      </c>
      <c r="X263" s="18">
        <v>2736</v>
      </c>
    </row>
    <row r="264" spans="18:24" x14ac:dyDescent="0.35">
      <c r="R264" s="10" t="s">
        <v>555</v>
      </c>
      <c r="S264" s="10" t="str">
        <f>LEFT(Table1[[#This Row],[Pheno]],4)</f>
        <v>SOUR</v>
      </c>
      <c r="T264" s="25" t="str">
        <f>LEFT(Table1[[#This Row],[Barcode]],7)</f>
        <v>SOUR007</v>
      </c>
      <c r="U264" s="3" t="s">
        <v>599</v>
      </c>
      <c r="V264" s="33">
        <v>21</v>
      </c>
      <c r="X264" s="18">
        <v>2736</v>
      </c>
    </row>
    <row r="265" spans="18:24" x14ac:dyDescent="0.35">
      <c r="R265" s="10" t="s">
        <v>556</v>
      </c>
      <c r="S265" s="10" t="str">
        <f>LEFT(Table1[[#This Row],[Pheno]],4)</f>
        <v>.</v>
      </c>
      <c r="T265" s="25" t="str">
        <f>LEFT(Table1[[#This Row],[Barcode]],7)</f>
        <v>.</v>
      </c>
      <c r="U265" s="3" t="s">
        <v>413</v>
      </c>
      <c r="V265" s="33"/>
      <c r="X265" s="18">
        <v>2736</v>
      </c>
    </row>
    <row r="266" spans="18:24" x14ac:dyDescent="0.35">
      <c r="R266" s="10" t="s">
        <v>557</v>
      </c>
      <c r="S266" s="10" t="str">
        <f>LEFT(Table1[[#This Row],[Pheno]],4)</f>
        <v>SUNL</v>
      </c>
      <c r="T266" s="25" t="str">
        <f>LEFT(Table1[[#This Row],[Barcode]],7)</f>
        <v>SUNL006</v>
      </c>
      <c r="U266" s="3" t="s">
        <v>599</v>
      </c>
      <c r="V266" s="33">
        <v>13</v>
      </c>
      <c r="X266" s="18">
        <v>2777</v>
      </c>
    </row>
    <row r="267" spans="18:24" x14ac:dyDescent="0.35">
      <c r="R267" s="10" t="s">
        <v>558</v>
      </c>
      <c r="S267" s="10" t="str">
        <f>LEFT(Table1[[#This Row],[Pheno]],4)</f>
        <v>SUNL</v>
      </c>
      <c r="T267" s="25" t="str">
        <f>LEFT(Table1[[#This Row],[Barcode]],7)</f>
        <v>SUNL006</v>
      </c>
      <c r="U267" s="3" t="s">
        <v>600</v>
      </c>
      <c r="V267" s="33">
        <v>36</v>
      </c>
      <c r="X267" s="18">
        <v>2777</v>
      </c>
    </row>
    <row r="268" spans="18:24" x14ac:dyDescent="0.35">
      <c r="R268" s="10" t="s">
        <v>559</v>
      </c>
      <c r="S268" s="10" t="str">
        <f>LEFT(Table1[[#This Row],[Pheno]],4)</f>
        <v>.</v>
      </c>
      <c r="T268" s="25" t="str">
        <f>LEFT(Table1[[#This Row],[Barcode]],7)</f>
        <v>.</v>
      </c>
      <c r="U268" s="3" t="s">
        <v>413</v>
      </c>
      <c r="V268" s="33"/>
      <c r="X268" s="18">
        <v>2777</v>
      </c>
    </row>
    <row r="269" spans="18:24" x14ac:dyDescent="0.35">
      <c r="R269" s="10" t="s">
        <v>560</v>
      </c>
      <c r="S269" s="10" t="str">
        <f>LEFT(Table1[[#This Row],[Pheno]],4)</f>
        <v>.</v>
      </c>
      <c r="T269" s="25" t="str">
        <f>LEFT(Table1[[#This Row],[Barcode]],7)</f>
        <v>.</v>
      </c>
      <c r="U269" s="3" t="s">
        <v>413</v>
      </c>
      <c r="V269" s="33"/>
      <c r="X269" s="18">
        <v>2777</v>
      </c>
    </row>
    <row r="270" spans="18:24" x14ac:dyDescent="0.35">
      <c r="R270" s="10" t="s">
        <v>561</v>
      </c>
      <c r="S270" s="10" t="str">
        <f>LEFT(Table1[[#This Row],[Pheno]],4)</f>
        <v>KOKO</v>
      </c>
      <c r="T270" s="25" t="str">
        <f>LEFT(Table1[[#This Row],[Barcode]],7)</f>
        <v>KOKO011</v>
      </c>
      <c r="U270" s="3" t="str">
        <f>_xlfn.CONCAT("NoahArk",LEFT(Table1[[#This Row],[Location]],4))</f>
        <v>NoahArkDD1-</v>
      </c>
      <c r="V270" s="33"/>
      <c r="X270" s="18">
        <v>2724</v>
      </c>
    </row>
    <row r="271" spans="18:24" x14ac:dyDescent="0.35">
      <c r="R271" s="10" t="s">
        <v>562</v>
      </c>
      <c r="S271" s="10" t="str">
        <f>LEFT(Table1[[#This Row],[Pheno]],4)</f>
        <v>KING</v>
      </c>
      <c r="T271" s="25" t="str">
        <f>LEFT(Table1[[#This Row],[Barcode]],7)</f>
        <v>KING002</v>
      </c>
      <c r="U271" s="3" t="str">
        <f>_xlfn.CONCAT("NoahArk",LEFT(Table1[[#This Row],[Location]],4))</f>
        <v>NoahArkDD1-</v>
      </c>
      <c r="V271" s="33"/>
      <c r="X271" s="18">
        <v>2724</v>
      </c>
    </row>
    <row r="272" spans="18:24" x14ac:dyDescent="0.35">
      <c r="R272" s="10" t="s">
        <v>563</v>
      </c>
      <c r="S272" s="10" t="str">
        <f>LEFT(Table1[[#This Row],[Pheno]],4)</f>
        <v>.</v>
      </c>
      <c r="T272" s="25" t="str">
        <f>LEFT(Table1[[#This Row],[Barcode]],7)</f>
        <v>.</v>
      </c>
      <c r="U272" s="3" t="str">
        <f>_xlfn.CONCAT("NoahArk",LEFT(Table1[[#This Row],[Location]],4))</f>
        <v>NoahArkDD1-</v>
      </c>
      <c r="V272" s="33"/>
      <c r="X272" s="18">
        <v>2724</v>
      </c>
    </row>
    <row r="273" spans="18:24" x14ac:dyDescent="0.35">
      <c r="R273" s="10" t="s">
        <v>564</v>
      </c>
      <c r="S273" s="10" t="str">
        <f>LEFT(Table1[[#This Row],[Pheno]],4)</f>
        <v>.</v>
      </c>
      <c r="T273" s="25" t="str">
        <f>LEFT(Table1[[#This Row],[Barcode]],7)</f>
        <v>.</v>
      </c>
      <c r="U273" s="3" t="str">
        <f>_xlfn.CONCAT("NoahArk",LEFT(Table1[[#This Row],[Location]],4))</f>
        <v>NoahArkDD1-</v>
      </c>
      <c r="V273" s="33"/>
      <c r="X273" s="18">
        <v>2724</v>
      </c>
    </row>
    <row r="274" spans="18:24" x14ac:dyDescent="0.35">
      <c r="R274" s="10" t="s">
        <v>565</v>
      </c>
      <c r="S274" s="10" t="str">
        <f>LEFT(Table1[[#This Row],[Pheno]],4)</f>
        <v>SOUR</v>
      </c>
      <c r="T274" s="25" t="str">
        <f>LEFT(Table1[[#This Row],[Barcode]],7)</f>
        <v>SOUR007</v>
      </c>
      <c r="U274" s="3" t="str">
        <f>_xlfn.CONCAT("NoahArk",LEFT(Table1[[#This Row],[Location]],4))</f>
        <v>NoahArkDD1-</v>
      </c>
      <c r="V274" s="33"/>
      <c r="X274" s="18">
        <v>2679</v>
      </c>
    </row>
    <row r="275" spans="18:24" x14ac:dyDescent="0.35">
      <c r="R275" s="10" t="s">
        <v>566</v>
      </c>
      <c r="S275" s="10" t="str">
        <f>LEFT(Table1[[#This Row],[Pheno]],4)</f>
        <v>SOUR</v>
      </c>
      <c r="T275" s="25" t="str">
        <f>LEFT(Table1[[#This Row],[Barcode]],7)</f>
        <v>SOUR007</v>
      </c>
      <c r="U275" s="3" t="str">
        <f>_xlfn.CONCAT("NoahArk",LEFT(Table1[[#This Row],[Location]],4))</f>
        <v>NoahArkDD1-</v>
      </c>
      <c r="V275" s="33"/>
      <c r="X275" s="18">
        <v>2679</v>
      </c>
    </row>
    <row r="276" spans="18:24" x14ac:dyDescent="0.35">
      <c r="R276" s="10" t="s">
        <v>567</v>
      </c>
      <c r="S276" s="10" t="str">
        <f>LEFT(Table1[[#This Row],[Pheno]],4)</f>
        <v>.</v>
      </c>
      <c r="T276" s="25" t="str">
        <f>LEFT(Table1[[#This Row],[Barcode]],7)</f>
        <v>.</v>
      </c>
      <c r="U276" s="3" t="str">
        <f>_xlfn.CONCAT("NoahArk",LEFT(Table1[[#This Row],[Location]],4))</f>
        <v>NoahArkDD1-</v>
      </c>
      <c r="V276" s="33"/>
      <c r="X276" s="18">
        <v>2679</v>
      </c>
    </row>
    <row r="277" spans="18:24" x14ac:dyDescent="0.35">
      <c r="R277" s="10" t="s">
        <v>568</v>
      </c>
      <c r="S277" s="10" t="str">
        <f>LEFT(Table1[[#This Row],[Pheno]],4)</f>
        <v>.</v>
      </c>
      <c r="T277" s="25" t="str">
        <f>LEFT(Table1[[#This Row],[Barcode]],7)</f>
        <v>.</v>
      </c>
      <c r="U277" s="3" t="str">
        <f>_xlfn.CONCAT("NoahArk",LEFT(Table1[[#This Row],[Location]],4))</f>
        <v>NoahArkDD1-</v>
      </c>
      <c r="V277" s="33"/>
      <c r="X277" s="18">
        <v>2679</v>
      </c>
    </row>
    <row r="278" spans="18:24" x14ac:dyDescent="0.35">
      <c r="R278" s="10" t="s">
        <v>569</v>
      </c>
      <c r="S278" s="10" t="str">
        <f>LEFT(Table1[[#This Row],[Pheno]],4)</f>
        <v>SOUR</v>
      </c>
      <c r="T278" s="25" t="str">
        <f>LEFT(Table1[[#This Row],[Barcode]],7)</f>
        <v>SOUR007</v>
      </c>
      <c r="U278" s="3" t="str">
        <f>_xlfn.CONCAT("NoahArk",LEFT(Table1[[#This Row],[Location]],4))</f>
        <v>NoahArkDD1-</v>
      </c>
      <c r="V278" s="33"/>
      <c r="X278" s="18">
        <v>2739</v>
      </c>
    </row>
    <row r="279" spans="18:24" x14ac:dyDescent="0.35">
      <c r="R279" s="10" t="s">
        <v>570</v>
      </c>
      <c r="S279" s="10" t="str">
        <f>LEFT(Table1[[#This Row],[Pheno]],4)</f>
        <v>KING</v>
      </c>
      <c r="T279" s="25" t="str">
        <f>LEFT(Table1[[#This Row],[Barcode]],7)</f>
        <v>KING002</v>
      </c>
      <c r="U279" s="3" t="str">
        <f>_xlfn.CONCAT("NoahArk",LEFT(Table1[[#This Row],[Location]],4))</f>
        <v>NoahArkDD1-</v>
      </c>
      <c r="V279" s="33"/>
      <c r="X279" s="18">
        <v>2739</v>
      </c>
    </row>
    <row r="280" spans="18:24" x14ac:dyDescent="0.35">
      <c r="R280" s="10" t="s">
        <v>571</v>
      </c>
      <c r="S280" s="10" t="str">
        <f>LEFT(Table1[[#This Row],[Pheno]],4)</f>
        <v>KING</v>
      </c>
      <c r="T280" s="25" t="str">
        <f>LEFT(Table1[[#This Row],[Barcode]],7)</f>
        <v>KING002</v>
      </c>
      <c r="U280" s="3" t="str">
        <f>_xlfn.CONCAT("NoahArk",LEFT(Table1[[#This Row],[Location]],4))</f>
        <v>NoahArkDD1-</v>
      </c>
      <c r="V280" s="33"/>
      <c r="X280" s="18">
        <v>2739</v>
      </c>
    </row>
    <row r="281" spans="18:24" x14ac:dyDescent="0.35">
      <c r="R281" s="10" t="s">
        <v>572</v>
      </c>
      <c r="S281" s="10" t="str">
        <f>LEFT(Table1[[#This Row],[Pheno]],4)</f>
        <v>.</v>
      </c>
      <c r="T281" s="25" t="str">
        <f>LEFT(Table1[[#This Row],[Barcode]],7)</f>
        <v>.</v>
      </c>
      <c r="U281" s="3" t="str">
        <f>_xlfn.CONCAT("NoahArk",LEFT(Table1[[#This Row],[Location]],4))</f>
        <v>NoahArkDD1-</v>
      </c>
      <c r="V281" s="33"/>
      <c r="X281" s="18">
        <v>2739</v>
      </c>
    </row>
    <row r="282" spans="18:24" x14ac:dyDescent="0.35">
      <c r="R282" s="10" t="s">
        <v>573</v>
      </c>
      <c r="S282" s="10" t="str">
        <f>LEFT(Table1[[#This Row],[Pheno]],4)</f>
        <v>KOKO</v>
      </c>
      <c r="T282" s="25" t="str">
        <f>LEFT(Table1[[#This Row],[Barcode]],7)</f>
        <v>KOKO011</v>
      </c>
      <c r="U282" s="3" t="str">
        <f>_xlfn.CONCAT("NoahArk",LEFT(Table1[[#This Row],[Location]],4))</f>
        <v>NoahArkDD2-</v>
      </c>
      <c r="V282" s="33"/>
      <c r="X282" s="18">
        <v>2695</v>
      </c>
    </row>
    <row r="283" spans="18:24" x14ac:dyDescent="0.35">
      <c r="R283" s="10" t="s">
        <v>574</v>
      </c>
      <c r="S283" s="10" t="str">
        <f>LEFT(Table1[[#This Row],[Pheno]],4)</f>
        <v>PINE</v>
      </c>
      <c r="T283" s="25" t="str">
        <f>LEFT(Table1[[#This Row],[Barcode]],7)</f>
        <v>PINE001</v>
      </c>
      <c r="U283" s="3" t="str">
        <f>_xlfn.CONCAT("NoahArk",LEFT(Table1[[#This Row],[Location]],4))</f>
        <v>NoahArkDD2-</v>
      </c>
      <c r="V283" s="33"/>
      <c r="X283" s="18">
        <v>2695</v>
      </c>
    </row>
    <row r="284" spans="18:24" x14ac:dyDescent="0.35">
      <c r="R284" s="10" t="s">
        <v>575</v>
      </c>
      <c r="S284" s="10" t="str">
        <f>LEFT(Table1[[#This Row],[Pheno]],4)</f>
        <v>OROB</v>
      </c>
      <c r="T284" s="25" t="str">
        <f>LEFT(Table1[[#This Row],[Barcode]],7)</f>
        <v>OROB054</v>
      </c>
      <c r="U284" s="3" t="str">
        <f>_xlfn.CONCAT("NoahArk",LEFT(Table1[[#This Row],[Location]],4))</f>
        <v>NoahArkDD2-</v>
      </c>
      <c r="V284" s="33"/>
      <c r="X284" s="18">
        <v>2695</v>
      </c>
    </row>
    <row r="285" spans="18:24" x14ac:dyDescent="0.35">
      <c r="R285" s="10" t="s">
        <v>576</v>
      </c>
      <c r="S285" s="10" t="str">
        <f>LEFT(Table1[[#This Row],[Pheno]],4)</f>
        <v>.</v>
      </c>
      <c r="T285" s="25" t="str">
        <f>LEFT(Table1[[#This Row],[Barcode]],7)</f>
        <v>.</v>
      </c>
      <c r="U285" s="3" t="str">
        <f>_xlfn.CONCAT("NoahArk",LEFT(Table1[[#This Row],[Location]],4))</f>
        <v>NoahArkDD2-</v>
      </c>
      <c r="V285" s="33"/>
      <c r="X285" s="18">
        <v>2695</v>
      </c>
    </row>
    <row r="286" spans="18:24" x14ac:dyDescent="0.35">
      <c r="R286" s="10" t="s">
        <v>577</v>
      </c>
      <c r="S286" s="10" t="str">
        <f>LEFT(Table1[[#This Row],[Pheno]],4)</f>
        <v>PINE</v>
      </c>
      <c r="T286" s="25" t="str">
        <f>LEFT(Table1[[#This Row],[Barcode]],7)</f>
        <v>PINE001</v>
      </c>
      <c r="U286" s="3" t="str">
        <f>_xlfn.CONCAT("NoahArk",LEFT(Table1[[#This Row],[Location]],4))</f>
        <v>NoahArkDD2-</v>
      </c>
      <c r="V286" s="33"/>
      <c r="X286" s="18">
        <v>2777</v>
      </c>
    </row>
    <row r="287" spans="18:24" x14ac:dyDescent="0.35">
      <c r="R287" s="10" t="s">
        <v>578</v>
      </c>
      <c r="S287" s="10" t="str">
        <f>LEFT(Table1[[#This Row],[Pheno]],4)</f>
        <v>KOKO</v>
      </c>
      <c r="T287" s="25" t="str">
        <f>LEFT(Table1[[#This Row],[Barcode]],7)</f>
        <v>KOKO011</v>
      </c>
      <c r="U287" s="3" t="str">
        <f>_xlfn.CONCAT("NoahArk",LEFT(Table1[[#This Row],[Location]],4))</f>
        <v>NoahArkDD2-</v>
      </c>
      <c r="V287" s="33"/>
      <c r="X287" s="18">
        <v>2777</v>
      </c>
    </row>
    <row r="288" spans="18:24" x14ac:dyDescent="0.35">
      <c r="R288" s="10" t="s">
        <v>579</v>
      </c>
      <c r="S288" s="10" t="str">
        <f>LEFT(Table1[[#This Row],[Pheno]],4)</f>
        <v>.</v>
      </c>
      <c r="T288" s="25" t="str">
        <f>LEFT(Table1[[#This Row],[Barcode]],7)</f>
        <v>.</v>
      </c>
      <c r="U288" s="3" t="str">
        <f>_xlfn.CONCAT("NoahArk",LEFT(Table1[[#This Row],[Location]],4))</f>
        <v>NoahArkDD2-</v>
      </c>
      <c r="V288" s="33"/>
      <c r="X288" s="18">
        <v>2777</v>
      </c>
    </row>
    <row r="289" spans="18:25" x14ac:dyDescent="0.35">
      <c r="R289" s="10" t="s">
        <v>580</v>
      </c>
      <c r="S289" s="10" t="str">
        <f>LEFT(Table1[[#This Row],[Pheno]],4)</f>
        <v>.</v>
      </c>
      <c r="T289" s="25" t="str">
        <f>LEFT(Table1[[#This Row],[Barcode]],7)</f>
        <v>.</v>
      </c>
      <c r="U289" s="3" t="str">
        <f>_xlfn.CONCAT("NoahArk",LEFT(Table1[[#This Row],[Location]],4))</f>
        <v>NoahArkDD2-</v>
      </c>
      <c r="V289" s="33"/>
      <c r="X289" s="18">
        <v>2777</v>
      </c>
    </row>
    <row r="290" spans="18:25" x14ac:dyDescent="0.35">
      <c r="R290" s="10" t="s">
        <v>581</v>
      </c>
      <c r="S290" s="10" t="str">
        <f>LEFT(Table1[[#This Row],[Pheno]],4)</f>
        <v>OROB</v>
      </c>
      <c r="T290" s="25" t="str">
        <f>LEFT(Table1[[#This Row],[Barcode]],7)</f>
        <v>OROB054</v>
      </c>
      <c r="U290" s="3" t="str">
        <f>_xlfn.CONCAT("NoahArk",LEFT(Table1[[#This Row],[Location]],4))</f>
        <v>NoahArkDD2-</v>
      </c>
      <c r="V290" s="33"/>
      <c r="X290" s="18">
        <v>2812</v>
      </c>
    </row>
    <row r="291" spans="18:25" x14ac:dyDescent="0.35">
      <c r="R291" s="10" t="s">
        <v>582</v>
      </c>
      <c r="S291" s="10" t="str">
        <f>LEFT(Table1[[#This Row],[Pheno]],4)</f>
        <v>SUNL</v>
      </c>
      <c r="T291" s="25" t="str">
        <f>LEFT(Table1[[#This Row],[Barcode]],7)</f>
        <v>SUNL006</v>
      </c>
      <c r="U291" s="3" t="str">
        <f>_xlfn.CONCAT("NoahArk",LEFT(Table1[[#This Row],[Location]],4))</f>
        <v>NoahArkDD2-</v>
      </c>
      <c r="V291" s="33"/>
      <c r="X291" s="18">
        <v>2812</v>
      </c>
    </row>
    <row r="292" spans="18:25" x14ac:dyDescent="0.35">
      <c r="R292" s="10" t="s">
        <v>583</v>
      </c>
      <c r="S292" s="10" t="str">
        <f>LEFT(Table1[[#This Row],[Pheno]],4)</f>
        <v>HEAD</v>
      </c>
      <c r="T292" s="25" t="str">
        <f>LEFT(Table1[[#This Row],[Barcode]],7)</f>
        <v>HEAD007</v>
      </c>
      <c r="U292" s="3" t="str">
        <f>_xlfn.CONCAT("NoahArk",LEFT(Table1[[#This Row],[Location]],4))</f>
        <v>NoahArkDD2-</v>
      </c>
      <c r="V292" s="33"/>
      <c r="X292" s="18">
        <v>2812</v>
      </c>
    </row>
    <row r="293" spans="18:25" x14ac:dyDescent="0.35">
      <c r="R293" s="10" t="s">
        <v>584</v>
      </c>
      <c r="S293" s="10" t="str">
        <f>LEFT(Table1[[#This Row],[Pheno]],4)</f>
        <v>TNZN</v>
      </c>
      <c r="T293" s="25" t="str">
        <f>LEFT(Table1[[#This Row],[Barcode]],7)</f>
        <v>TNZN017</v>
      </c>
      <c r="U293" s="3" t="str">
        <f>_xlfn.CONCAT("NoahArk",LEFT(Table1[[#This Row],[Location]],4))</f>
        <v>NoahArkDD2-</v>
      </c>
      <c r="V293" s="33"/>
      <c r="X293" s="18">
        <v>2812</v>
      </c>
    </row>
    <row r="294" spans="18:25" x14ac:dyDescent="0.35">
      <c r="R294" s="175" t="s">
        <v>586</v>
      </c>
      <c r="S294" s="175"/>
      <c r="T294" s="175"/>
      <c r="U294" s="175"/>
      <c r="V294" s="175"/>
      <c r="W294" s="18"/>
      <c r="X294" s="176" t="s">
        <v>664</v>
      </c>
      <c r="Y294" s="176"/>
    </row>
    <row r="295" spans="18:25" x14ac:dyDescent="0.35">
      <c r="R295" t="s">
        <v>194</v>
      </c>
      <c r="S295" t="s">
        <v>818</v>
      </c>
      <c r="T295" t="s">
        <v>197</v>
      </c>
      <c r="U295" t="s">
        <v>195</v>
      </c>
      <c r="V295" t="s">
        <v>663</v>
      </c>
      <c r="X295" s="26" t="s">
        <v>409</v>
      </c>
    </row>
    <row r="296" spans="18:25" x14ac:dyDescent="0.35">
      <c r="R296" t="s">
        <v>585</v>
      </c>
      <c r="S296" t="str">
        <f>LEFT(Table24[[#This Row],[Pheno]],4)</f>
        <v>SWTS</v>
      </c>
      <c r="T296" t="str">
        <f>LEFT(U296,7)</f>
        <v>SWTS006</v>
      </c>
      <c r="U296" t="s">
        <v>587</v>
      </c>
      <c r="V296">
        <v>4</v>
      </c>
      <c r="X296" s="15" t="s">
        <v>834</v>
      </c>
    </row>
    <row r="297" spans="18:25" x14ac:dyDescent="0.35">
      <c r="R297" t="s">
        <v>585</v>
      </c>
      <c r="S297" t="str">
        <f>LEFT(Table24[[#This Row],[Pheno]],4)</f>
        <v>ONED</v>
      </c>
      <c r="T297" t="str">
        <f t="shared" ref="T297:T360" si="0">LEFT(U297,7)</f>
        <v>ONED048</v>
      </c>
      <c r="U297" t="s">
        <v>588</v>
      </c>
      <c r="V297">
        <v>4</v>
      </c>
      <c r="X297" s="15" t="s">
        <v>827</v>
      </c>
    </row>
    <row r="298" spans="18:25" x14ac:dyDescent="0.35">
      <c r="R298" t="s">
        <v>585</v>
      </c>
      <c r="S298" t="str">
        <f>LEFT(Table24[[#This Row],[Pheno]],4)</f>
        <v>BGCH</v>
      </c>
      <c r="T298" t="str">
        <f t="shared" si="0"/>
        <v>BGCH013</v>
      </c>
      <c r="U298" t="s">
        <v>589</v>
      </c>
      <c r="V298">
        <v>4</v>
      </c>
      <c r="X298" s="15" t="s">
        <v>1474</v>
      </c>
    </row>
    <row r="299" spans="18:25" x14ac:dyDescent="0.35">
      <c r="R299" t="s">
        <v>585</v>
      </c>
      <c r="S299" t="str">
        <f>LEFT(Table24[[#This Row],[Pheno]],4)</f>
        <v>GFSD</v>
      </c>
      <c r="T299" t="str">
        <f t="shared" si="0"/>
        <v>GFSD187</v>
      </c>
      <c r="U299" t="s">
        <v>524</v>
      </c>
      <c r="V299">
        <v>4</v>
      </c>
      <c r="X299" s="15" t="s">
        <v>914</v>
      </c>
    </row>
    <row r="300" spans="18:25" x14ac:dyDescent="0.35">
      <c r="R300" t="s">
        <v>585</v>
      </c>
      <c r="S300" t="str">
        <f>LEFT(Table24[[#This Row],[Pheno]],4)</f>
        <v>POTN</v>
      </c>
      <c r="T300" t="str">
        <f t="shared" si="0"/>
        <v>POTN011</v>
      </c>
      <c r="U300" t="s">
        <v>508</v>
      </c>
      <c r="V300">
        <v>4</v>
      </c>
      <c r="X300" s="15" t="s">
        <v>836</v>
      </c>
    </row>
    <row r="301" spans="18:25" x14ac:dyDescent="0.35">
      <c r="R301" t="s">
        <v>585</v>
      </c>
      <c r="S301" t="str">
        <f>LEFT(Table24[[#This Row],[Pheno]],4)</f>
        <v>GFSD</v>
      </c>
      <c r="T301" t="str">
        <f t="shared" si="0"/>
        <v>GFSD028</v>
      </c>
      <c r="U301" t="s">
        <v>423</v>
      </c>
      <c r="V301">
        <v>4</v>
      </c>
      <c r="X301" s="15" t="s">
        <v>1475</v>
      </c>
    </row>
    <row r="302" spans="18:25" x14ac:dyDescent="0.35">
      <c r="R302" t="s">
        <v>585</v>
      </c>
      <c r="S302" t="str">
        <f>LEFT(Table24[[#This Row],[Pheno]],4)</f>
        <v>PLAN</v>
      </c>
      <c r="T302" t="str">
        <f t="shared" si="0"/>
        <v>PLAN012</v>
      </c>
      <c r="U302" t="s">
        <v>590</v>
      </c>
      <c r="V302">
        <v>4</v>
      </c>
      <c r="X302" s="15" t="s">
        <v>826</v>
      </c>
    </row>
    <row r="303" spans="18:25" x14ac:dyDescent="0.35">
      <c r="R303" t="s">
        <v>585</v>
      </c>
      <c r="S303" t="str">
        <f>LEFT(Table24[[#This Row],[Pheno]],4)</f>
        <v>FLVR</v>
      </c>
      <c r="T303" t="str">
        <f t="shared" si="0"/>
        <v>FLVR001</v>
      </c>
      <c r="U303" t="s">
        <v>591</v>
      </c>
      <c r="V303">
        <v>4</v>
      </c>
      <c r="X303" s="15" t="s">
        <v>1476</v>
      </c>
    </row>
    <row r="304" spans="18:25" x14ac:dyDescent="0.35">
      <c r="R304" t="s">
        <v>585</v>
      </c>
      <c r="S304" t="str">
        <f>LEFT(Table24[[#This Row],[Pheno]],4)</f>
        <v>POTN</v>
      </c>
      <c r="T304" t="str">
        <f t="shared" si="0"/>
        <v>POTN017</v>
      </c>
      <c r="U304" t="s">
        <v>543</v>
      </c>
      <c r="V304">
        <v>4</v>
      </c>
      <c r="X304" s="15" t="s">
        <v>920</v>
      </c>
    </row>
    <row r="305" spans="18:24" x14ac:dyDescent="0.35">
      <c r="R305" t="s">
        <v>585</v>
      </c>
      <c r="S305" t="str">
        <f>LEFT(Table24[[#This Row],[Pheno]],4)</f>
        <v>BHZD</v>
      </c>
      <c r="T305" t="str">
        <f t="shared" si="0"/>
        <v>BHZD002</v>
      </c>
      <c r="U305" t="s">
        <v>592</v>
      </c>
      <c r="V305">
        <v>4</v>
      </c>
      <c r="X305" s="15" t="s">
        <v>1719</v>
      </c>
    </row>
    <row r="306" spans="18:24" x14ac:dyDescent="0.35">
      <c r="R306" t="s">
        <v>585</v>
      </c>
      <c r="S306" t="str">
        <f>LEFT(Table24[[#This Row],[Pheno]],4)</f>
        <v>ONED</v>
      </c>
      <c r="T306" t="str">
        <f t="shared" si="0"/>
        <v>ONED051</v>
      </c>
      <c r="U306" t="s">
        <v>593</v>
      </c>
      <c r="V306">
        <v>4</v>
      </c>
      <c r="X306" s="15" t="s">
        <v>1720</v>
      </c>
    </row>
    <row r="307" spans="18:24" x14ac:dyDescent="0.35">
      <c r="R307" t="s">
        <v>585</v>
      </c>
      <c r="S307" t="str">
        <f>LEFT(Table24[[#This Row],[Pheno]],4)</f>
        <v>ONED</v>
      </c>
      <c r="T307" t="str">
        <f t="shared" si="0"/>
        <v>ONED051</v>
      </c>
      <c r="U307" t="s">
        <v>594</v>
      </c>
      <c r="V307">
        <v>4</v>
      </c>
      <c r="X307" s="15" t="s">
        <v>1478</v>
      </c>
    </row>
    <row r="308" spans="18:24" x14ac:dyDescent="0.35">
      <c r="R308" t="s">
        <v>601</v>
      </c>
      <c r="S308" t="str">
        <f>LEFT(Table24[[#This Row],[Pheno]],4)</f>
        <v>BGCH</v>
      </c>
      <c r="T308" t="str">
        <f t="shared" si="0"/>
        <v>BGCH006</v>
      </c>
      <c r="U308" t="s">
        <v>602</v>
      </c>
      <c r="V308">
        <v>4</v>
      </c>
      <c r="X308" s="15" t="s">
        <v>915</v>
      </c>
    </row>
    <row r="309" spans="18:24" x14ac:dyDescent="0.35">
      <c r="R309" t="s">
        <v>601</v>
      </c>
      <c r="S309" t="str">
        <f>LEFT(Table24[[#This Row],[Pheno]],4)</f>
        <v>BGCH</v>
      </c>
      <c r="T309" t="str">
        <f t="shared" si="0"/>
        <v>BGCH003</v>
      </c>
      <c r="U309" t="s">
        <v>603</v>
      </c>
      <c r="V309">
        <v>4</v>
      </c>
      <c r="X309" s="15" t="s">
        <v>831</v>
      </c>
    </row>
    <row r="310" spans="18:24" x14ac:dyDescent="0.35">
      <c r="R310" t="s">
        <v>601</v>
      </c>
      <c r="S310" t="str">
        <f>LEFT(Table24[[#This Row],[Pheno]],4)</f>
        <v>OROB</v>
      </c>
      <c r="T310" t="str">
        <f t="shared" si="0"/>
        <v>OROB024</v>
      </c>
      <c r="U310" t="s">
        <v>604</v>
      </c>
      <c r="V310">
        <v>4</v>
      </c>
      <c r="X310" s="15" t="s">
        <v>830</v>
      </c>
    </row>
    <row r="311" spans="18:24" x14ac:dyDescent="0.35">
      <c r="R311" t="s">
        <v>601</v>
      </c>
      <c r="S311" t="str">
        <f>LEFT(Table24[[#This Row],[Pheno]],4)</f>
        <v>BGCH</v>
      </c>
      <c r="T311" t="str">
        <f t="shared" si="0"/>
        <v>BGCH014</v>
      </c>
      <c r="U311" t="s">
        <v>605</v>
      </c>
      <c r="V311">
        <v>4</v>
      </c>
      <c r="X311" s="15" t="s">
        <v>820</v>
      </c>
    </row>
    <row r="312" spans="18:24" x14ac:dyDescent="0.35">
      <c r="R312" t="s">
        <v>601</v>
      </c>
      <c r="S312" t="str">
        <f>LEFT(Table24[[#This Row],[Pheno]],4)</f>
        <v>92CK</v>
      </c>
      <c r="T312" t="str">
        <f t="shared" si="0"/>
        <v>92CK116</v>
      </c>
      <c r="U312" t="s">
        <v>606</v>
      </c>
      <c r="V312">
        <v>4</v>
      </c>
      <c r="X312" s="15" t="s">
        <v>822</v>
      </c>
    </row>
    <row r="313" spans="18:24" x14ac:dyDescent="0.35">
      <c r="R313" t="s">
        <v>601</v>
      </c>
      <c r="S313" t="str">
        <f>LEFT(Table24[[#This Row],[Pheno]],4)</f>
        <v>BGCH</v>
      </c>
      <c r="T313" t="str">
        <f t="shared" si="0"/>
        <v>BGCH003</v>
      </c>
      <c r="U313" t="s">
        <v>603</v>
      </c>
      <c r="V313">
        <v>4</v>
      </c>
      <c r="X313" s="15" t="s">
        <v>410</v>
      </c>
    </row>
    <row r="314" spans="18:24" x14ac:dyDescent="0.35">
      <c r="R314" t="s">
        <v>601</v>
      </c>
      <c r="S314" t="str">
        <f>LEFT(Table24[[#This Row],[Pheno]],4)</f>
        <v>FLOG</v>
      </c>
      <c r="T314" t="str">
        <f t="shared" si="0"/>
        <v>FLOG001</v>
      </c>
      <c r="U314" t="s">
        <v>607</v>
      </c>
      <c r="V314">
        <v>4</v>
      </c>
    </row>
    <row r="315" spans="18:24" x14ac:dyDescent="0.35">
      <c r="R315" t="s">
        <v>601</v>
      </c>
      <c r="S315" t="str">
        <f>LEFT(Table24[[#This Row],[Pheno]],4)</f>
        <v>BHZD</v>
      </c>
      <c r="T315" t="str">
        <f t="shared" si="0"/>
        <v>BHZD008</v>
      </c>
      <c r="U315" t="s">
        <v>608</v>
      </c>
      <c r="V315">
        <v>4</v>
      </c>
    </row>
    <row r="316" spans="18:24" x14ac:dyDescent="0.35">
      <c r="R316" t="s">
        <v>601</v>
      </c>
      <c r="S316" t="str">
        <f>LEFT(Table24[[#This Row],[Pheno]],4)</f>
        <v>BGCH</v>
      </c>
      <c r="T316" t="str">
        <f t="shared" si="0"/>
        <v>BGCH009</v>
      </c>
      <c r="U316" t="s">
        <v>609</v>
      </c>
      <c r="V316">
        <v>4</v>
      </c>
    </row>
    <row r="317" spans="18:24" x14ac:dyDescent="0.35">
      <c r="R317" t="s">
        <v>601</v>
      </c>
      <c r="S317" t="str">
        <f>LEFT(Table24[[#This Row],[Pheno]],4)</f>
        <v>BGCH</v>
      </c>
      <c r="T317" t="str">
        <f t="shared" si="0"/>
        <v>BGCH006</v>
      </c>
      <c r="U317" t="s">
        <v>610</v>
      </c>
      <c r="V317">
        <v>4</v>
      </c>
    </row>
    <row r="318" spans="18:24" x14ac:dyDescent="0.35">
      <c r="R318" t="s">
        <v>601</v>
      </c>
      <c r="S318" t="str">
        <f>LEFT(Table24[[#This Row],[Pheno]],4)</f>
        <v>CLSE</v>
      </c>
      <c r="T318" t="str">
        <f t="shared" si="0"/>
        <v>CLSE024</v>
      </c>
      <c r="U318" t="s">
        <v>503</v>
      </c>
      <c r="V318">
        <v>4</v>
      </c>
    </row>
    <row r="319" spans="18:24" x14ac:dyDescent="0.35">
      <c r="R319" t="s">
        <v>611</v>
      </c>
      <c r="S319" t="str">
        <f>LEFT(Table24[[#This Row],[Pheno]],4)</f>
        <v>SWTS</v>
      </c>
      <c r="T319" t="str">
        <f t="shared" si="0"/>
        <v>SWTS027</v>
      </c>
      <c r="U319" t="s">
        <v>612</v>
      </c>
      <c r="V319">
        <v>4</v>
      </c>
    </row>
    <row r="320" spans="18:24" x14ac:dyDescent="0.35">
      <c r="R320" t="s">
        <v>611</v>
      </c>
      <c r="S320" t="str">
        <f>LEFT(Table24[[#This Row],[Pheno]],4)</f>
        <v>SWTS</v>
      </c>
      <c r="T320" t="str">
        <f t="shared" si="0"/>
        <v>SWTS024</v>
      </c>
      <c r="U320" t="s">
        <v>613</v>
      </c>
      <c r="V320">
        <v>4</v>
      </c>
    </row>
    <row r="321" spans="18:22" x14ac:dyDescent="0.35">
      <c r="R321" t="s">
        <v>611</v>
      </c>
      <c r="S321" t="str">
        <f>LEFT(Table24[[#This Row],[Pheno]],4)</f>
        <v>POTN</v>
      </c>
      <c r="T321" t="str">
        <f t="shared" si="0"/>
        <v>POTN010</v>
      </c>
      <c r="U321" t="s">
        <v>509</v>
      </c>
      <c r="V321">
        <v>4</v>
      </c>
    </row>
    <row r="322" spans="18:22" x14ac:dyDescent="0.35">
      <c r="R322" t="s">
        <v>611</v>
      </c>
      <c r="S322" t="str">
        <f>LEFT(Table24[[#This Row],[Pheno]],4)</f>
        <v>KOIX</v>
      </c>
      <c r="T322" t="str">
        <f t="shared" si="0"/>
        <v>KOIX032</v>
      </c>
      <c r="U322" t="s">
        <v>614</v>
      </c>
      <c r="V322">
        <v>4</v>
      </c>
    </row>
    <row r="323" spans="18:22" x14ac:dyDescent="0.35">
      <c r="R323" t="s">
        <v>611</v>
      </c>
      <c r="S323" t="str">
        <f>LEFT(Table24[[#This Row],[Pheno]],4)</f>
        <v>GFSD</v>
      </c>
      <c r="T323" t="str">
        <f t="shared" si="0"/>
        <v>GFSD189</v>
      </c>
      <c r="U323" t="s">
        <v>615</v>
      </c>
      <c r="V323">
        <v>4</v>
      </c>
    </row>
    <row r="324" spans="18:22" x14ac:dyDescent="0.35">
      <c r="R324" t="s">
        <v>611</v>
      </c>
      <c r="S324" t="str">
        <f>LEFT(Table24[[#This Row],[Pheno]],4)</f>
        <v>92CK</v>
      </c>
      <c r="T324" t="str">
        <f t="shared" si="0"/>
        <v>92CK118</v>
      </c>
      <c r="U324" t="s">
        <v>616</v>
      </c>
      <c r="V324">
        <v>4</v>
      </c>
    </row>
    <row r="325" spans="18:22" x14ac:dyDescent="0.35">
      <c r="R325" t="s">
        <v>611</v>
      </c>
      <c r="S325" t="str">
        <f>LEFT(Table24[[#This Row],[Pheno]],4)</f>
        <v>SWTS</v>
      </c>
      <c r="T325" t="str">
        <f t="shared" si="0"/>
        <v>SWTS006</v>
      </c>
      <c r="U325" t="s">
        <v>617</v>
      </c>
      <c r="V325">
        <v>4</v>
      </c>
    </row>
    <row r="326" spans="18:22" x14ac:dyDescent="0.35">
      <c r="R326" t="s">
        <v>611</v>
      </c>
      <c r="S326" t="str">
        <f>LEFT(Table24[[#This Row],[Pheno]],4)</f>
        <v>SWTS</v>
      </c>
      <c r="T326" t="str">
        <f t="shared" si="0"/>
        <v>SWTS027</v>
      </c>
      <c r="U326" t="s">
        <v>618</v>
      </c>
      <c r="V326">
        <v>4</v>
      </c>
    </row>
    <row r="327" spans="18:22" x14ac:dyDescent="0.35">
      <c r="R327" t="s">
        <v>611</v>
      </c>
      <c r="S327" t="str">
        <f>LEFT(Table24[[#This Row],[Pheno]],4)</f>
        <v>BGCH</v>
      </c>
      <c r="T327" t="str">
        <f t="shared" si="0"/>
        <v>BGCH013</v>
      </c>
      <c r="U327" t="s">
        <v>619</v>
      </c>
      <c r="V327">
        <v>4</v>
      </c>
    </row>
    <row r="328" spans="18:22" x14ac:dyDescent="0.35">
      <c r="R328" t="s">
        <v>611</v>
      </c>
      <c r="S328" t="str">
        <f>LEFT(Table24[[#This Row],[Pheno]],4)</f>
        <v>POTN</v>
      </c>
      <c r="T328" t="str">
        <f t="shared" si="0"/>
        <v>POTN028</v>
      </c>
      <c r="U328" t="s">
        <v>620</v>
      </c>
      <c r="V328">
        <v>4</v>
      </c>
    </row>
    <row r="329" spans="18:22" x14ac:dyDescent="0.35">
      <c r="R329" t="s">
        <v>611</v>
      </c>
      <c r="S329" t="str">
        <f>LEFT(Table24[[#This Row],[Pheno]],4)</f>
        <v>SUNL</v>
      </c>
      <c r="T329" t="str">
        <f t="shared" si="0"/>
        <v>SUNL025</v>
      </c>
      <c r="U329" t="s">
        <v>621</v>
      </c>
      <c r="V329">
        <v>4</v>
      </c>
    </row>
    <row r="330" spans="18:22" x14ac:dyDescent="0.35">
      <c r="R330" t="s">
        <v>611</v>
      </c>
      <c r="S330" t="str">
        <f>LEFT(Table24[[#This Row],[Pheno]],4)</f>
        <v>SWTS</v>
      </c>
      <c r="T330" t="str">
        <f t="shared" si="0"/>
        <v>SWTS037</v>
      </c>
      <c r="U330" t="s">
        <v>622</v>
      </c>
      <c r="V330">
        <v>4</v>
      </c>
    </row>
    <row r="331" spans="18:22" x14ac:dyDescent="0.35">
      <c r="R331" t="s">
        <v>623</v>
      </c>
      <c r="S331" t="str">
        <f>LEFT(Table24[[#This Row],[Pheno]],4)</f>
        <v>KOIX</v>
      </c>
      <c r="T331" t="str">
        <f t="shared" si="0"/>
        <v>KOIX015</v>
      </c>
      <c r="U331" t="s">
        <v>624</v>
      </c>
      <c r="V331">
        <v>4</v>
      </c>
    </row>
    <row r="332" spans="18:22" x14ac:dyDescent="0.35">
      <c r="R332" t="s">
        <v>623</v>
      </c>
      <c r="S332" t="str">
        <f>LEFT(Table24[[#This Row],[Pheno]],4)</f>
        <v>SWTS</v>
      </c>
      <c r="T332" t="str">
        <f t="shared" si="0"/>
        <v>SWTS035</v>
      </c>
      <c r="U332" t="s">
        <v>625</v>
      </c>
      <c r="V332">
        <v>4</v>
      </c>
    </row>
    <row r="333" spans="18:22" x14ac:dyDescent="0.35">
      <c r="R333" t="s">
        <v>623</v>
      </c>
      <c r="S333" t="str">
        <f>LEFT(Table24[[#This Row],[Pheno]],4)</f>
        <v>SWTS</v>
      </c>
      <c r="T333" t="str">
        <f t="shared" si="0"/>
        <v>SWTS037</v>
      </c>
      <c r="U333" t="s">
        <v>626</v>
      </c>
      <c r="V333">
        <v>4</v>
      </c>
    </row>
    <row r="334" spans="18:22" x14ac:dyDescent="0.35">
      <c r="R334" t="s">
        <v>623</v>
      </c>
      <c r="S334" t="str">
        <f>LEFT(Table24[[#This Row],[Pheno]],4)</f>
        <v>KOIX</v>
      </c>
      <c r="T334" t="str">
        <f t="shared" si="0"/>
        <v>KOIX007</v>
      </c>
      <c r="U334" t="s">
        <v>627</v>
      </c>
      <c r="V334">
        <v>4</v>
      </c>
    </row>
    <row r="335" spans="18:22" x14ac:dyDescent="0.35">
      <c r="R335" t="s">
        <v>623</v>
      </c>
      <c r="S335" t="str">
        <f>LEFT(Table24[[#This Row],[Pheno]],4)</f>
        <v>92CK</v>
      </c>
      <c r="T335" t="str">
        <f t="shared" si="0"/>
        <v>92CK108</v>
      </c>
      <c r="U335" t="s">
        <v>628</v>
      </c>
      <c r="V335">
        <v>4</v>
      </c>
    </row>
    <row r="336" spans="18:22" x14ac:dyDescent="0.35">
      <c r="R336" t="s">
        <v>623</v>
      </c>
      <c r="S336" t="str">
        <f>LEFT(Table24[[#This Row],[Pheno]],4)</f>
        <v>VLVT</v>
      </c>
      <c r="T336" t="str">
        <f t="shared" si="0"/>
        <v>VLVT008</v>
      </c>
      <c r="U336" t="s">
        <v>629</v>
      </c>
      <c r="V336">
        <v>4</v>
      </c>
    </row>
    <row r="337" spans="18:22" x14ac:dyDescent="0.35">
      <c r="R337" t="s">
        <v>623</v>
      </c>
      <c r="S337" t="str">
        <f>LEFT(Table24[[#This Row],[Pheno]],4)</f>
        <v>PLAN</v>
      </c>
      <c r="T337" t="str">
        <f t="shared" si="0"/>
        <v>PLAN008</v>
      </c>
      <c r="U337" t="s">
        <v>476</v>
      </c>
      <c r="V337">
        <v>4</v>
      </c>
    </row>
    <row r="338" spans="18:22" x14ac:dyDescent="0.35">
      <c r="R338" t="s">
        <v>623</v>
      </c>
      <c r="S338" t="str">
        <f>LEFT(Table24[[#This Row],[Pheno]],4)</f>
        <v>92CK</v>
      </c>
      <c r="T338" t="str">
        <f t="shared" si="0"/>
        <v>92CK119</v>
      </c>
      <c r="U338" t="s">
        <v>630</v>
      </c>
      <c r="V338">
        <v>4</v>
      </c>
    </row>
    <row r="339" spans="18:22" x14ac:dyDescent="0.35">
      <c r="R339" t="s">
        <v>623</v>
      </c>
      <c r="S339" t="str">
        <f>LEFT(Table24[[#This Row],[Pheno]],4)</f>
        <v>PLAN</v>
      </c>
      <c r="T339" t="str">
        <f t="shared" si="0"/>
        <v>PLAN026</v>
      </c>
      <c r="U339" t="s">
        <v>477</v>
      </c>
      <c r="V339">
        <v>4</v>
      </c>
    </row>
    <row r="340" spans="18:22" x14ac:dyDescent="0.35">
      <c r="R340" t="s">
        <v>623</v>
      </c>
      <c r="S340" t="str">
        <f>LEFT(Table24[[#This Row],[Pheno]],4)</f>
        <v>VLVT</v>
      </c>
      <c r="T340" t="str">
        <f t="shared" si="0"/>
        <v>VLVT012</v>
      </c>
      <c r="U340" t="s">
        <v>631</v>
      </c>
      <c r="V340">
        <v>4</v>
      </c>
    </row>
    <row r="341" spans="18:22" x14ac:dyDescent="0.35">
      <c r="R341" t="s">
        <v>623</v>
      </c>
      <c r="S341" t="str">
        <f>LEFT(Table24[[#This Row],[Pheno]],4)</f>
        <v>ELBB</v>
      </c>
      <c r="T341" t="str">
        <f t="shared" si="0"/>
        <v>ELBB018</v>
      </c>
      <c r="U341" t="s">
        <v>632</v>
      </c>
      <c r="V341">
        <v>4</v>
      </c>
    </row>
    <row r="342" spans="18:22" x14ac:dyDescent="0.35">
      <c r="R342" t="s">
        <v>623</v>
      </c>
      <c r="S342" t="str">
        <f>LEFT(Table24[[#This Row],[Pheno]],4)</f>
        <v>VLVT</v>
      </c>
      <c r="T342" t="str">
        <f t="shared" si="0"/>
        <v>VLVT039</v>
      </c>
      <c r="U342" t="s">
        <v>633</v>
      </c>
      <c r="V342">
        <v>4</v>
      </c>
    </row>
    <row r="343" spans="18:22" x14ac:dyDescent="0.35">
      <c r="R343" t="s">
        <v>634</v>
      </c>
      <c r="S343" t="str">
        <f>LEFT(Table24[[#This Row],[Pheno]],4)</f>
        <v>SWTS</v>
      </c>
      <c r="T343" t="str">
        <f t="shared" si="0"/>
        <v>SWTS029</v>
      </c>
      <c r="U343" t="s">
        <v>635</v>
      </c>
      <c r="V343">
        <v>4</v>
      </c>
    </row>
    <row r="344" spans="18:22" x14ac:dyDescent="0.35">
      <c r="R344" t="s">
        <v>634</v>
      </c>
      <c r="S344" t="str">
        <f>LEFT(Table24[[#This Row],[Pheno]],4)</f>
        <v>92CK</v>
      </c>
      <c r="T344" t="str">
        <f t="shared" si="0"/>
        <v>92CK003</v>
      </c>
      <c r="U344" t="s">
        <v>636</v>
      </c>
      <c r="V344">
        <v>4</v>
      </c>
    </row>
    <row r="345" spans="18:22" x14ac:dyDescent="0.35">
      <c r="R345" t="s">
        <v>634</v>
      </c>
      <c r="S345" t="str">
        <f>LEFT(Table24[[#This Row],[Pheno]],4)</f>
        <v>BGCH</v>
      </c>
      <c r="T345" t="str">
        <f t="shared" si="0"/>
        <v>BGCH009</v>
      </c>
      <c r="U345" t="s">
        <v>637</v>
      </c>
      <c r="V345">
        <v>4</v>
      </c>
    </row>
    <row r="346" spans="18:22" x14ac:dyDescent="0.35">
      <c r="R346" t="s">
        <v>634</v>
      </c>
      <c r="S346" t="str">
        <f>LEFT(Table24[[#This Row],[Pheno]],4)</f>
        <v>PLKO</v>
      </c>
      <c r="T346" t="str">
        <f t="shared" si="0"/>
        <v>PLKO005</v>
      </c>
      <c r="U346" t="s">
        <v>638</v>
      </c>
      <c r="V346">
        <v>4</v>
      </c>
    </row>
    <row r="347" spans="18:22" x14ac:dyDescent="0.35">
      <c r="R347" t="s">
        <v>634</v>
      </c>
      <c r="S347" t="str">
        <f>LEFT(Table24[[#This Row],[Pheno]],4)</f>
        <v>VLVT</v>
      </c>
      <c r="T347" t="str">
        <f t="shared" si="0"/>
        <v>VLVT011</v>
      </c>
      <c r="U347" t="s">
        <v>639</v>
      </c>
      <c r="V347">
        <v>4</v>
      </c>
    </row>
    <row r="348" spans="18:22" x14ac:dyDescent="0.35">
      <c r="R348" t="s">
        <v>640</v>
      </c>
      <c r="S348" t="str">
        <f>LEFT(Table24[[#This Row],[Pheno]],4)</f>
        <v>KOIX</v>
      </c>
      <c r="T348" t="str">
        <f t="shared" si="0"/>
        <v>KOIX004</v>
      </c>
      <c r="U348" t="s">
        <v>641</v>
      </c>
      <c r="V348">
        <v>4</v>
      </c>
    </row>
    <row r="349" spans="18:22" x14ac:dyDescent="0.35">
      <c r="R349" t="s">
        <v>640</v>
      </c>
      <c r="S349" t="str">
        <f>LEFT(Table24[[#This Row],[Pheno]],4)</f>
        <v>PLKO</v>
      </c>
      <c r="T349" t="str">
        <f t="shared" si="0"/>
        <v>PLKO025</v>
      </c>
      <c r="U349" t="s">
        <v>642</v>
      </c>
      <c r="V349">
        <v>4</v>
      </c>
    </row>
    <row r="350" spans="18:22" x14ac:dyDescent="0.35">
      <c r="R350" t="s">
        <v>640</v>
      </c>
      <c r="S350" t="str">
        <f>LEFT(Table24[[#This Row],[Pheno]],4)</f>
        <v>CLSE</v>
      </c>
      <c r="T350" t="str">
        <f t="shared" si="0"/>
        <v>CLSE037</v>
      </c>
      <c r="U350" t="s">
        <v>643</v>
      </c>
      <c r="V350">
        <v>4</v>
      </c>
    </row>
    <row r="351" spans="18:22" x14ac:dyDescent="0.35">
      <c r="R351" t="s">
        <v>640</v>
      </c>
      <c r="S351" t="str">
        <f>LEFT(Table24[[#This Row],[Pheno]],4)</f>
        <v>CLSE</v>
      </c>
      <c r="T351" t="str">
        <f t="shared" si="0"/>
        <v>CLSE033</v>
      </c>
      <c r="U351" t="s">
        <v>644</v>
      </c>
      <c r="V351">
        <v>4</v>
      </c>
    </row>
    <row r="352" spans="18:22" x14ac:dyDescent="0.35">
      <c r="R352" t="s">
        <v>640</v>
      </c>
      <c r="S352" t="str">
        <f>LEFT(Table24[[#This Row],[Pheno]],4)</f>
        <v>FLOG</v>
      </c>
      <c r="T352" t="str">
        <f t="shared" si="0"/>
        <v>FLOG045</v>
      </c>
      <c r="U352" t="s">
        <v>645</v>
      </c>
      <c r="V352">
        <v>4</v>
      </c>
    </row>
    <row r="353" spans="18:24" x14ac:dyDescent="0.35">
      <c r="R353" t="s">
        <v>640</v>
      </c>
      <c r="S353" t="str">
        <f>LEFT(Table24[[#This Row],[Pheno]],4)</f>
        <v>CLSE</v>
      </c>
      <c r="T353" t="str">
        <f t="shared" si="0"/>
        <v>CLSE035</v>
      </c>
      <c r="U353" t="s">
        <v>646</v>
      </c>
      <c r="V353">
        <v>4</v>
      </c>
    </row>
    <row r="354" spans="18:24" x14ac:dyDescent="0.35">
      <c r="R354" t="s">
        <v>640</v>
      </c>
      <c r="S354" t="str">
        <f>LEFT(Table24[[#This Row],[Pheno]],4)</f>
        <v>SWTS</v>
      </c>
      <c r="T354" t="str">
        <f t="shared" si="0"/>
        <v>SWTS035</v>
      </c>
      <c r="U354" t="s">
        <v>647</v>
      </c>
      <c r="V354">
        <v>4</v>
      </c>
    </row>
    <row r="355" spans="18:24" x14ac:dyDescent="0.35">
      <c r="R355" t="s">
        <v>640</v>
      </c>
      <c r="S355" t="str">
        <f>LEFT(Table24[[#This Row],[Pheno]],4)</f>
        <v>VLVT</v>
      </c>
      <c r="T355" t="str">
        <f t="shared" si="0"/>
        <v>VLVT009</v>
      </c>
      <c r="U355" t="s">
        <v>648</v>
      </c>
      <c r="V355">
        <v>4</v>
      </c>
    </row>
    <row r="356" spans="18:24" x14ac:dyDescent="0.35">
      <c r="R356" t="s">
        <v>640</v>
      </c>
      <c r="S356" t="str">
        <f>LEFT(Table24[[#This Row],[Pheno]],4)</f>
        <v>CLSE</v>
      </c>
      <c r="T356" t="str">
        <f t="shared" si="0"/>
        <v>CLSE001</v>
      </c>
      <c r="U356" t="s">
        <v>502</v>
      </c>
      <c r="V356">
        <v>4</v>
      </c>
    </row>
    <row r="357" spans="18:24" x14ac:dyDescent="0.35">
      <c r="R357" t="s">
        <v>640</v>
      </c>
      <c r="S357" t="str">
        <f>LEFT(Table24[[#This Row],[Pheno]],4)</f>
        <v>92CK</v>
      </c>
      <c r="T357" t="str">
        <f t="shared" si="0"/>
        <v>92CK067</v>
      </c>
      <c r="U357" t="s">
        <v>649</v>
      </c>
      <c r="V357">
        <v>4</v>
      </c>
    </row>
    <row r="358" spans="18:24" x14ac:dyDescent="0.35">
      <c r="R358" t="s">
        <v>640</v>
      </c>
      <c r="S358" t="str">
        <f>LEFT(Table24[[#This Row],[Pheno]],4)</f>
        <v>SWTS</v>
      </c>
      <c r="T358" t="str">
        <f t="shared" si="0"/>
        <v>SWTS019</v>
      </c>
      <c r="U358" t="s">
        <v>650</v>
      </c>
      <c r="V358">
        <v>4</v>
      </c>
    </row>
    <row r="359" spans="18:24" x14ac:dyDescent="0.35">
      <c r="R359" t="s">
        <v>640</v>
      </c>
      <c r="S359" t="str">
        <f>LEFT(Table24[[#This Row],[Pheno]],4)</f>
        <v>KOIX</v>
      </c>
      <c r="T359" t="str">
        <f t="shared" si="0"/>
        <v>KOIX017</v>
      </c>
      <c r="U359" t="s">
        <v>651</v>
      </c>
      <c r="V359">
        <v>4</v>
      </c>
    </row>
    <row r="360" spans="18:24" x14ac:dyDescent="0.35">
      <c r="R360" t="s">
        <v>652</v>
      </c>
      <c r="S360" t="str">
        <f>LEFT(Table24[[#This Row],[Pheno]],4)</f>
        <v>SWTS</v>
      </c>
      <c r="T360" t="str">
        <f t="shared" si="0"/>
        <v>SWTS019</v>
      </c>
      <c r="U360" t="s">
        <v>653</v>
      </c>
      <c r="V360">
        <v>4</v>
      </c>
    </row>
    <row r="361" spans="18:24" x14ac:dyDescent="0.35">
      <c r="R361" t="s">
        <v>652</v>
      </c>
      <c r="S361" t="str">
        <f>LEFT(Table24[[#This Row],[Pheno]],4)</f>
        <v>CLSE</v>
      </c>
      <c r="T361" t="str">
        <f t="shared" ref="T361:T371" si="1">LEFT(U361,7)</f>
        <v>CLSE059</v>
      </c>
      <c r="U361" t="s">
        <v>654</v>
      </c>
      <c r="V361">
        <v>4</v>
      </c>
      <c r="X361" s="18"/>
    </row>
    <row r="362" spans="18:24" x14ac:dyDescent="0.35">
      <c r="R362" t="s">
        <v>652</v>
      </c>
      <c r="S362" t="str">
        <f>LEFT(Table24[[#This Row],[Pheno]],4)</f>
        <v>GFSD</v>
      </c>
      <c r="T362" t="str">
        <f t="shared" si="1"/>
        <v>GFSD207</v>
      </c>
      <c r="U362" t="s">
        <v>655</v>
      </c>
      <c r="V362">
        <v>4</v>
      </c>
      <c r="X362" s="18"/>
    </row>
    <row r="363" spans="18:24" x14ac:dyDescent="0.35">
      <c r="R363" t="s">
        <v>652</v>
      </c>
      <c r="S363" t="str">
        <f>LEFT(Table24[[#This Row],[Pheno]],4)</f>
        <v>PLAN</v>
      </c>
      <c r="T363" t="str">
        <f t="shared" si="1"/>
        <v>PLAN004</v>
      </c>
      <c r="U363" t="s">
        <v>475</v>
      </c>
      <c r="V363">
        <v>4</v>
      </c>
      <c r="X363" s="18"/>
    </row>
    <row r="364" spans="18:24" x14ac:dyDescent="0.35">
      <c r="R364" t="s">
        <v>652</v>
      </c>
      <c r="S364" t="str">
        <f>LEFT(Table24[[#This Row],[Pheno]],4)</f>
        <v>BGCH</v>
      </c>
      <c r="T364" t="str">
        <f t="shared" si="1"/>
        <v>BGCH007</v>
      </c>
      <c r="U364" t="s">
        <v>656</v>
      </c>
      <c r="V364">
        <v>4</v>
      </c>
      <c r="X364" s="18"/>
    </row>
    <row r="365" spans="18:24" x14ac:dyDescent="0.35">
      <c r="R365" t="s">
        <v>652</v>
      </c>
      <c r="S365" t="str">
        <f>LEFT(Table24[[#This Row],[Pheno]],4)</f>
        <v>FLOG</v>
      </c>
      <c r="T365" t="str">
        <f t="shared" si="1"/>
        <v>FLOG048</v>
      </c>
      <c r="U365" t="s">
        <v>657</v>
      </c>
      <c r="V365">
        <v>4</v>
      </c>
      <c r="X365" s="18"/>
    </row>
    <row r="366" spans="18:24" x14ac:dyDescent="0.35">
      <c r="R366" t="s">
        <v>652</v>
      </c>
      <c r="S366" t="str">
        <f>LEFT(Table24[[#This Row],[Pheno]],4)</f>
        <v>GFSD</v>
      </c>
      <c r="T366" t="str">
        <f t="shared" si="1"/>
        <v>GFSD193</v>
      </c>
      <c r="U366" t="s">
        <v>658</v>
      </c>
      <c r="V366">
        <v>4</v>
      </c>
      <c r="X366" s="18"/>
    </row>
    <row r="367" spans="18:24" x14ac:dyDescent="0.35">
      <c r="R367" t="s">
        <v>652</v>
      </c>
      <c r="S367" t="str">
        <f>LEFT(Table24[[#This Row],[Pheno]],4)</f>
        <v>KOIX</v>
      </c>
      <c r="T367" t="str">
        <f t="shared" si="1"/>
        <v>KOIX029</v>
      </c>
      <c r="U367" t="s">
        <v>659</v>
      </c>
      <c r="V367">
        <v>4</v>
      </c>
      <c r="X367" s="18"/>
    </row>
    <row r="368" spans="18:24" x14ac:dyDescent="0.35">
      <c r="R368" t="s">
        <v>652</v>
      </c>
      <c r="S368" t="str">
        <f>LEFT(Table24[[#This Row],[Pheno]],4)</f>
        <v>SWTS</v>
      </c>
      <c r="T368" t="str">
        <f t="shared" si="1"/>
        <v>SWTS029</v>
      </c>
      <c r="U368" t="s">
        <v>660</v>
      </c>
      <c r="V368">
        <v>4</v>
      </c>
      <c r="X368" s="18"/>
    </row>
    <row r="369" spans="18:24" x14ac:dyDescent="0.35">
      <c r="R369" t="s">
        <v>652</v>
      </c>
      <c r="S369" t="str">
        <f>LEFT(Table24[[#This Row],[Pheno]],4)</f>
        <v>PLKO</v>
      </c>
      <c r="T369" t="str">
        <f t="shared" si="1"/>
        <v>PLKO030</v>
      </c>
      <c r="U369" t="s">
        <v>661</v>
      </c>
      <c r="V369">
        <v>4</v>
      </c>
      <c r="X369" s="18"/>
    </row>
    <row r="370" spans="18:24" x14ac:dyDescent="0.35">
      <c r="R370" t="s">
        <v>652</v>
      </c>
      <c r="S370" t="str">
        <f>LEFT(Table24[[#This Row],[Pheno]],4)</f>
        <v>BGCH</v>
      </c>
      <c r="T370" t="str">
        <f t="shared" si="1"/>
        <v>BGCH007</v>
      </c>
      <c r="U370" t="s">
        <v>662</v>
      </c>
      <c r="V370">
        <v>4</v>
      </c>
      <c r="X370" s="18"/>
    </row>
    <row r="371" spans="18:24" x14ac:dyDescent="0.35">
      <c r="R371" t="s">
        <v>652</v>
      </c>
      <c r="S371" t="str">
        <f>LEFT(Table24[[#This Row],[Pheno]],4)</f>
        <v>NYFL</v>
      </c>
      <c r="T371" t="str">
        <f t="shared" si="1"/>
        <v>NYFL011</v>
      </c>
      <c r="U371" t="s">
        <v>519</v>
      </c>
      <c r="V371">
        <v>4</v>
      </c>
      <c r="X371" s="18"/>
    </row>
    <row r="372" spans="18:24" x14ac:dyDescent="0.35">
      <c r="U372" s="33"/>
      <c r="W372" s="18"/>
    </row>
  </sheetData>
  <mergeCells count="9">
    <mergeCell ref="B1:O1"/>
    <mergeCell ref="A4:A10"/>
    <mergeCell ref="A12:A18"/>
    <mergeCell ref="R294:V294"/>
    <mergeCell ref="X294:Y294"/>
    <mergeCell ref="A20:A26"/>
    <mergeCell ref="H2:I2"/>
    <mergeCell ref="C2:D2"/>
    <mergeCell ref="M2:N2"/>
  </mergeCells>
  <conditionalFormatting sqref="R2:R293">
    <cfRule type="expression" dxfId="15" priority="2">
      <formula>MOD(ROW(),4)=2</formula>
    </cfRule>
  </conditionalFormatting>
  <conditionalFormatting sqref="R1">
    <cfRule type="expression" dxfId="14" priority="1">
      <formula>MOD(ROW(),4)=2</formula>
    </cfRule>
  </conditionalFormatting>
  <pageMargins left="0.7" right="0.7" top="0.75" bottom="0.75" header="0.3" footer="0.3"/>
  <pageSetup scale="43" fitToHeight="0" orientation="landscape" r:id="rId2"/>
  <tableParts count="2">
    <tablePart r:id="rId3"/>
    <tablePart r:id="rId4"/>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3577D-2096-498D-8C0F-5374FEAB4A1C}">
  <dimension ref="A1:P191"/>
  <sheetViews>
    <sheetView topLeftCell="AF1" zoomScale="82" workbookViewId="0">
      <selection activeCell="N22" sqref="N22"/>
    </sheetView>
  </sheetViews>
  <sheetFormatPr defaultRowHeight="14.5" x14ac:dyDescent="0.35"/>
  <cols>
    <col min="1" max="1" width="4.1796875" customWidth="1"/>
    <col min="2" max="4" width="19.7265625" customWidth="1"/>
    <col min="5" max="5" width="6.26953125" customWidth="1"/>
    <col min="6" max="8" width="19.7265625" customWidth="1"/>
    <col min="9" max="9" width="4.54296875" customWidth="1"/>
    <col min="10" max="12" width="19.7265625" customWidth="1"/>
    <col min="13" max="13" width="4.1796875" customWidth="1"/>
    <col min="14" max="14" width="7" customWidth="1"/>
    <col min="15" max="15" width="17.1796875" customWidth="1"/>
    <col min="16" max="16" width="15.7265625" style="5" customWidth="1"/>
    <col min="17" max="20" width="15.7265625" customWidth="1"/>
    <col min="21" max="21" width="18" customWidth="1"/>
    <col min="22" max="22" width="23.81640625" customWidth="1"/>
    <col min="23" max="23" width="18.81640625" customWidth="1"/>
    <col min="24" max="24" width="19.7265625" customWidth="1"/>
    <col min="25" max="25" width="20.54296875" customWidth="1"/>
  </cols>
  <sheetData>
    <row r="1" spans="1:16" x14ac:dyDescent="0.35">
      <c r="A1" s="175" t="s">
        <v>3</v>
      </c>
      <c r="B1" s="175"/>
      <c r="C1" s="175"/>
      <c r="D1" s="175"/>
      <c r="E1" s="175"/>
      <c r="F1" s="175"/>
      <c r="G1" s="175"/>
      <c r="H1" s="175"/>
      <c r="I1" s="175"/>
      <c r="J1" s="175"/>
      <c r="K1" s="175"/>
      <c r="L1" s="175"/>
      <c r="M1" s="175"/>
      <c r="P1"/>
    </row>
    <row r="2" spans="1:16" x14ac:dyDescent="0.35">
      <c r="C2" t="s">
        <v>2</v>
      </c>
      <c r="G2" t="s">
        <v>1</v>
      </c>
      <c r="K2" t="s">
        <v>0</v>
      </c>
      <c r="P2"/>
    </row>
    <row r="3" spans="1:16" x14ac:dyDescent="0.35">
      <c r="B3">
        <v>3</v>
      </c>
      <c r="C3">
        <v>2</v>
      </c>
      <c r="D3">
        <v>1</v>
      </c>
      <c r="F3">
        <v>1</v>
      </c>
      <c r="G3">
        <v>2</v>
      </c>
      <c r="H3">
        <v>3</v>
      </c>
      <c r="J3">
        <v>3</v>
      </c>
      <c r="K3">
        <v>2</v>
      </c>
      <c r="L3">
        <v>1</v>
      </c>
      <c r="P3"/>
    </row>
    <row r="4" spans="1:16" x14ac:dyDescent="0.35">
      <c r="B4" s="6" t="s">
        <v>202</v>
      </c>
      <c r="C4" s="7" t="s">
        <v>206</v>
      </c>
      <c r="D4" s="8" t="s">
        <v>207</v>
      </c>
      <c r="F4" s="6" t="s">
        <v>208</v>
      </c>
      <c r="G4" s="7" t="s">
        <v>209</v>
      </c>
      <c r="H4" s="8" t="s">
        <v>203</v>
      </c>
      <c r="J4" s="6" t="s">
        <v>210</v>
      </c>
      <c r="K4" s="7" t="s">
        <v>211</v>
      </c>
      <c r="L4" s="8" t="s">
        <v>212</v>
      </c>
      <c r="M4">
        <v>7</v>
      </c>
      <c r="P4"/>
    </row>
    <row r="5" spans="1:16" x14ac:dyDescent="0.35">
      <c r="B5" s="9" t="s">
        <v>202</v>
      </c>
      <c r="C5" s="1" t="s">
        <v>213</v>
      </c>
      <c r="D5" s="1" t="s">
        <v>214</v>
      </c>
      <c r="E5" s="3"/>
      <c r="F5" s="1" t="s">
        <v>215</v>
      </c>
      <c r="G5" s="1" t="s">
        <v>216</v>
      </c>
      <c r="H5" s="10" t="s">
        <v>203</v>
      </c>
      <c r="J5" s="9" t="s">
        <v>202</v>
      </c>
      <c r="K5" s="1" t="s">
        <v>217</v>
      </c>
      <c r="L5" s="10" t="s">
        <v>218</v>
      </c>
      <c r="M5">
        <v>6</v>
      </c>
      <c r="P5"/>
    </row>
    <row r="6" spans="1:16" x14ac:dyDescent="0.35">
      <c r="B6" s="9" t="s">
        <v>219</v>
      </c>
      <c r="C6" s="1" t="s">
        <v>220</v>
      </c>
      <c r="D6" s="10" t="s">
        <v>221</v>
      </c>
      <c r="F6" s="9" t="s">
        <v>222</v>
      </c>
      <c r="G6" s="1" t="s">
        <v>223</v>
      </c>
      <c r="H6" s="10" t="s">
        <v>203</v>
      </c>
      <c r="J6" s="9" t="s">
        <v>202</v>
      </c>
      <c r="K6" s="1" t="s">
        <v>224</v>
      </c>
      <c r="L6" s="10" t="s">
        <v>225</v>
      </c>
      <c r="M6">
        <v>5</v>
      </c>
      <c r="P6"/>
    </row>
    <row r="7" spans="1:16" x14ac:dyDescent="0.35">
      <c r="A7">
        <v>1</v>
      </c>
      <c r="B7" s="9" t="s">
        <v>202</v>
      </c>
      <c r="C7" s="1" t="s">
        <v>226</v>
      </c>
      <c r="D7" s="10" t="s">
        <v>227</v>
      </c>
      <c r="F7" s="9" t="s">
        <v>228</v>
      </c>
      <c r="G7" s="1" t="s">
        <v>229</v>
      </c>
      <c r="H7" s="10" t="s">
        <v>203</v>
      </c>
      <c r="J7" s="9" t="s">
        <v>202</v>
      </c>
      <c r="K7" s="1" t="s">
        <v>230</v>
      </c>
      <c r="L7" s="10" t="s">
        <v>231</v>
      </c>
      <c r="M7">
        <v>4</v>
      </c>
      <c r="P7"/>
    </row>
    <row r="8" spans="1:16" x14ac:dyDescent="0.35">
      <c r="B8" s="9" t="s">
        <v>202</v>
      </c>
      <c r="C8" s="1" t="s">
        <v>232</v>
      </c>
      <c r="D8" s="10" t="s">
        <v>233</v>
      </c>
      <c r="F8" s="9" t="s">
        <v>234</v>
      </c>
      <c r="G8" s="1" t="s">
        <v>235</v>
      </c>
      <c r="H8" s="10" t="s">
        <v>203</v>
      </c>
      <c r="J8" s="9" t="s">
        <v>236</v>
      </c>
      <c r="K8" s="1" t="s">
        <v>237</v>
      </c>
      <c r="L8" s="10" t="s">
        <v>238</v>
      </c>
      <c r="M8">
        <v>3</v>
      </c>
      <c r="P8"/>
    </row>
    <row r="9" spans="1:16" x14ac:dyDescent="0.35">
      <c r="B9" s="9" t="s">
        <v>202</v>
      </c>
      <c r="C9" s="1" t="s">
        <v>239</v>
      </c>
      <c r="D9" s="10" t="s">
        <v>240</v>
      </c>
      <c r="F9" s="9" t="s">
        <v>241</v>
      </c>
      <c r="G9" s="1" t="s">
        <v>242</v>
      </c>
      <c r="H9" s="10" t="s">
        <v>243</v>
      </c>
      <c r="J9" s="9" t="s">
        <v>244</v>
      </c>
      <c r="K9" s="1" t="s">
        <v>237</v>
      </c>
      <c r="L9" s="10" t="s">
        <v>245</v>
      </c>
      <c r="M9">
        <v>2</v>
      </c>
      <c r="P9"/>
    </row>
    <row r="10" spans="1:16" x14ac:dyDescent="0.35">
      <c r="B10" s="11" t="s">
        <v>202</v>
      </c>
      <c r="C10" s="2" t="s">
        <v>246</v>
      </c>
      <c r="D10" s="12" t="s">
        <v>247</v>
      </c>
      <c r="F10" s="11" t="s">
        <v>248</v>
      </c>
      <c r="G10" s="2" t="s">
        <v>249</v>
      </c>
      <c r="H10" s="12" t="s">
        <v>203</v>
      </c>
      <c r="J10" s="11" t="s">
        <v>250</v>
      </c>
      <c r="K10" s="2" t="s">
        <v>251</v>
      </c>
      <c r="L10" s="12" t="e">
        <v>#N/A</v>
      </c>
      <c r="M10">
        <v>1</v>
      </c>
      <c r="P10"/>
    </row>
    <row r="11" spans="1:16" x14ac:dyDescent="0.35">
      <c r="P11"/>
    </row>
    <row r="12" spans="1:16" x14ac:dyDescent="0.35">
      <c r="B12" s="6" t="s">
        <v>252</v>
      </c>
      <c r="C12" s="7" t="s">
        <v>253</v>
      </c>
      <c r="D12" s="8" t="s">
        <v>254</v>
      </c>
      <c r="F12" s="6" t="s">
        <v>255</v>
      </c>
      <c r="G12" s="7" t="s">
        <v>252</v>
      </c>
      <c r="H12" s="8" t="s">
        <v>256</v>
      </c>
      <c r="J12" s="6" t="s">
        <v>203</v>
      </c>
      <c r="K12" s="7" t="s">
        <v>257</v>
      </c>
      <c r="L12" s="8" t="s">
        <v>258</v>
      </c>
      <c r="M12">
        <v>7</v>
      </c>
      <c r="P12"/>
    </row>
    <row r="13" spans="1:16" x14ac:dyDescent="0.35">
      <c r="B13" s="9" t="s">
        <v>259</v>
      </c>
      <c r="C13" s="1" t="s">
        <v>260</v>
      </c>
      <c r="D13" s="10" t="s">
        <v>261</v>
      </c>
      <c r="F13" s="9" t="s">
        <v>262</v>
      </c>
      <c r="G13" s="1" t="s">
        <v>203</v>
      </c>
      <c r="H13" s="10" t="s">
        <v>203</v>
      </c>
      <c r="J13" s="9" t="s">
        <v>263</v>
      </c>
      <c r="K13" s="1" t="s">
        <v>264</v>
      </c>
      <c r="L13" s="10" t="s">
        <v>265</v>
      </c>
      <c r="M13">
        <v>6</v>
      </c>
      <c r="P13"/>
    </row>
    <row r="14" spans="1:16" x14ac:dyDescent="0.35">
      <c r="B14" s="9" t="s">
        <v>266</v>
      </c>
      <c r="C14" s="1" t="s">
        <v>267</v>
      </c>
      <c r="D14" s="10" t="s">
        <v>268</v>
      </c>
      <c r="F14" s="9" t="s">
        <v>269</v>
      </c>
      <c r="G14" s="1" t="s">
        <v>270</v>
      </c>
      <c r="H14" s="10" t="s">
        <v>271</v>
      </c>
      <c r="J14" s="9" t="s">
        <v>272</v>
      </c>
      <c r="K14" s="1" t="s">
        <v>273</v>
      </c>
      <c r="L14" s="10" t="s">
        <v>274</v>
      </c>
      <c r="M14">
        <v>5</v>
      </c>
      <c r="P14"/>
    </row>
    <row r="15" spans="1:16" x14ac:dyDescent="0.35">
      <c r="A15">
        <v>2</v>
      </c>
      <c r="B15" s="9" t="s">
        <v>275</v>
      </c>
      <c r="C15" s="1" t="s">
        <v>276</v>
      </c>
      <c r="D15" s="10" t="s">
        <v>277</v>
      </c>
      <c r="F15" s="9" t="s">
        <v>278</v>
      </c>
      <c r="G15" s="1" t="s">
        <v>279</v>
      </c>
      <c r="H15" s="10" t="s">
        <v>280</v>
      </c>
      <c r="J15" s="9" t="s">
        <v>203</v>
      </c>
      <c r="K15" s="1" t="s">
        <v>281</v>
      </c>
      <c r="L15" s="10" t="s">
        <v>282</v>
      </c>
      <c r="M15">
        <v>4</v>
      </c>
      <c r="P15"/>
    </row>
    <row r="16" spans="1:16" x14ac:dyDescent="0.35">
      <c r="B16" s="9" t="s">
        <v>202</v>
      </c>
      <c r="C16" s="1" t="s">
        <v>283</v>
      </c>
      <c r="D16" s="10" t="s">
        <v>284</v>
      </c>
      <c r="F16" s="9" t="s">
        <v>285</v>
      </c>
      <c r="G16" s="1" t="s">
        <v>286</v>
      </c>
      <c r="H16" s="10" t="s">
        <v>287</v>
      </c>
      <c r="J16" s="9" t="s">
        <v>203</v>
      </c>
      <c r="K16" s="1" t="s">
        <v>203</v>
      </c>
      <c r="L16" s="10" t="s">
        <v>288</v>
      </c>
      <c r="M16">
        <v>3</v>
      </c>
      <c r="P16"/>
    </row>
    <row r="17" spans="1:16" x14ac:dyDescent="0.35">
      <c r="B17" s="9" t="s">
        <v>202</v>
      </c>
      <c r="C17" s="1" t="s">
        <v>289</v>
      </c>
      <c r="D17" s="10" t="s">
        <v>290</v>
      </c>
      <c r="F17" s="9" t="s">
        <v>291</v>
      </c>
      <c r="G17" s="1" t="s">
        <v>292</v>
      </c>
      <c r="H17" s="10" t="s">
        <v>203</v>
      </c>
      <c r="J17" s="9" t="s">
        <v>203</v>
      </c>
      <c r="K17" s="1" t="s">
        <v>203</v>
      </c>
      <c r="L17" s="10" t="s">
        <v>293</v>
      </c>
      <c r="M17">
        <v>2</v>
      </c>
      <c r="P17"/>
    </row>
    <row r="18" spans="1:16" x14ac:dyDescent="0.35">
      <c r="B18" s="11" t="s">
        <v>294</v>
      </c>
      <c r="C18" s="2" t="s">
        <v>295</v>
      </c>
      <c r="D18" s="12" t="s">
        <v>296</v>
      </c>
      <c r="F18" s="11" t="s">
        <v>297</v>
      </c>
      <c r="G18" s="2" t="s">
        <v>298</v>
      </c>
      <c r="H18" s="12" t="s">
        <v>299</v>
      </c>
      <c r="J18" s="11" t="s">
        <v>203</v>
      </c>
      <c r="K18" s="2" t="s">
        <v>300</v>
      </c>
      <c r="L18" s="12" t="s">
        <v>301</v>
      </c>
      <c r="M18">
        <v>1</v>
      </c>
      <c r="P18"/>
    </row>
    <row r="19" spans="1:16" x14ac:dyDescent="0.35">
      <c r="P19"/>
    </row>
    <row r="20" spans="1:16" x14ac:dyDescent="0.35">
      <c r="B20" s="6" t="s">
        <v>302</v>
      </c>
      <c r="C20" s="7" t="s">
        <v>303</v>
      </c>
      <c r="D20" s="8" t="s">
        <v>304</v>
      </c>
      <c r="F20" s="6" t="s">
        <v>305</v>
      </c>
      <c r="G20" s="7" t="s">
        <v>306</v>
      </c>
      <c r="H20" s="8" t="s">
        <v>203</v>
      </c>
      <c r="J20" s="6" t="s">
        <v>203</v>
      </c>
      <c r="K20" s="7" t="s">
        <v>303</v>
      </c>
      <c r="L20" s="8" t="s">
        <v>307</v>
      </c>
      <c r="M20">
        <v>7</v>
      </c>
      <c r="P20"/>
    </row>
    <row r="21" spans="1:16" x14ac:dyDescent="0.35">
      <c r="B21" s="9" t="s">
        <v>202</v>
      </c>
      <c r="C21" s="1" t="s">
        <v>308</v>
      </c>
      <c r="D21" s="10" t="s">
        <v>309</v>
      </c>
      <c r="F21" s="9" t="s">
        <v>310</v>
      </c>
      <c r="G21" s="1" t="s">
        <v>311</v>
      </c>
      <c r="H21" s="10" t="s">
        <v>312</v>
      </c>
      <c r="J21" s="9" t="s">
        <v>203</v>
      </c>
      <c r="K21" s="1" t="s">
        <v>313</v>
      </c>
      <c r="L21" s="10" t="s">
        <v>314</v>
      </c>
      <c r="M21">
        <v>6</v>
      </c>
      <c r="P21"/>
    </row>
    <row r="22" spans="1:16" x14ac:dyDescent="0.35">
      <c r="B22" s="9" t="s">
        <v>202</v>
      </c>
      <c r="C22" s="1" t="s">
        <v>315</v>
      </c>
      <c r="D22" s="10" t="s">
        <v>316</v>
      </c>
      <c r="F22" s="9" t="s">
        <v>317</v>
      </c>
      <c r="G22" s="1" t="s">
        <v>318</v>
      </c>
      <c r="H22" s="10" t="s">
        <v>203</v>
      </c>
      <c r="J22" s="9" t="s">
        <v>319</v>
      </c>
      <c r="K22" s="1" t="s">
        <v>320</v>
      </c>
      <c r="L22" s="10" t="s">
        <v>321</v>
      </c>
      <c r="M22">
        <v>5</v>
      </c>
      <c r="P22"/>
    </row>
    <row r="23" spans="1:16" x14ac:dyDescent="0.35">
      <c r="A23">
        <v>3</v>
      </c>
      <c r="B23" s="9" t="s">
        <v>322</v>
      </c>
      <c r="C23" s="1" t="s">
        <v>323</v>
      </c>
      <c r="D23" s="10" t="s">
        <v>324</v>
      </c>
      <c r="F23" s="9" t="s">
        <v>325</v>
      </c>
      <c r="G23" s="1" t="s">
        <v>326</v>
      </c>
      <c r="H23" s="10" t="s">
        <v>203</v>
      </c>
      <c r="J23" s="9" t="s">
        <v>204</v>
      </c>
      <c r="K23" s="1" t="s">
        <v>204</v>
      </c>
      <c r="L23" s="10" t="s">
        <v>204</v>
      </c>
      <c r="M23">
        <v>4</v>
      </c>
      <c r="P23"/>
    </row>
    <row r="24" spans="1:16" x14ac:dyDescent="0.35">
      <c r="B24" s="9" t="s">
        <v>327</v>
      </c>
      <c r="C24" s="1" t="s">
        <v>328</v>
      </c>
      <c r="D24" s="10" t="s">
        <v>329</v>
      </c>
      <c r="F24" s="9" t="s">
        <v>330</v>
      </c>
      <c r="G24" s="1" t="s">
        <v>331</v>
      </c>
      <c r="H24" s="10" t="s">
        <v>203</v>
      </c>
      <c r="J24" s="9" t="s">
        <v>204</v>
      </c>
      <c r="K24" s="1" t="s">
        <v>204</v>
      </c>
      <c r="L24" s="10" t="s">
        <v>204</v>
      </c>
      <c r="M24">
        <v>3</v>
      </c>
      <c r="P24"/>
    </row>
    <row r="25" spans="1:16" x14ac:dyDescent="0.35">
      <c r="B25" s="9" t="s">
        <v>202</v>
      </c>
      <c r="C25" s="1" t="s">
        <v>332</v>
      </c>
      <c r="D25" s="10" t="s">
        <v>333</v>
      </c>
      <c r="F25" s="9" t="s">
        <v>334</v>
      </c>
      <c r="G25" s="1" t="s">
        <v>335</v>
      </c>
      <c r="H25" s="10" t="s">
        <v>336</v>
      </c>
      <c r="J25" s="9" t="s">
        <v>204</v>
      </c>
      <c r="K25" s="1" t="s">
        <v>204</v>
      </c>
      <c r="L25" s="10" t="s">
        <v>204</v>
      </c>
      <c r="M25">
        <v>2</v>
      </c>
      <c r="P25"/>
    </row>
    <row r="26" spans="1:16" x14ac:dyDescent="0.35">
      <c r="B26" s="11" t="s">
        <v>202</v>
      </c>
      <c r="C26" s="2" t="s">
        <v>337</v>
      </c>
      <c r="D26" s="12" t="s">
        <v>338</v>
      </c>
      <c r="F26" s="11" t="s">
        <v>339</v>
      </c>
      <c r="G26" s="2" t="s">
        <v>340</v>
      </c>
      <c r="H26" s="12" t="s">
        <v>203</v>
      </c>
      <c r="J26" s="11" t="s">
        <v>203</v>
      </c>
      <c r="K26" s="2" t="s">
        <v>341</v>
      </c>
      <c r="L26" s="12" t="s">
        <v>342</v>
      </c>
      <c r="M26">
        <v>1</v>
      </c>
      <c r="P26"/>
    </row>
    <row r="27" spans="1:16" x14ac:dyDescent="0.35">
      <c r="E27" t="s">
        <v>4</v>
      </c>
      <c r="P27"/>
    </row>
    <row r="28" spans="1:16" x14ac:dyDescent="0.35">
      <c r="P28"/>
    </row>
    <row r="29" spans="1:16" x14ac:dyDescent="0.35">
      <c r="P29"/>
    </row>
    <row r="30" spans="1:16" x14ac:dyDescent="0.35">
      <c r="P30"/>
    </row>
    <row r="31" spans="1:16" x14ac:dyDescent="0.35">
      <c r="P31"/>
    </row>
    <row r="32" spans="1:16" x14ac:dyDescent="0.35">
      <c r="P32"/>
    </row>
    <row r="33" spans="16:16" x14ac:dyDescent="0.35">
      <c r="P33"/>
    </row>
    <row r="34" spans="16:16" x14ac:dyDescent="0.35">
      <c r="P34"/>
    </row>
    <row r="35" spans="16:16" x14ac:dyDescent="0.35">
      <c r="P35"/>
    </row>
    <row r="36" spans="16:16" x14ac:dyDescent="0.35">
      <c r="P36"/>
    </row>
    <row r="37" spans="16:16" x14ac:dyDescent="0.35">
      <c r="P37"/>
    </row>
    <row r="38" spans="16:16" x14ac:dyDescent="0.35">
      <c r="P38"/>
    </row>
    <row r="39" spans="16:16" x14ac:dyDescent="0.35">
      <c r="P39"/>
    </row>
    <row r="40" spans="16:16" x14ac:dyDescent="0.35">
      <c r="P40"/>
    </row>
    <row r="41" spans="16:16" x14ac:dyDescent="0.35">
      <c r="P41"/>
    </row>
    <row r="42" spans="16:16" x14ac:dyDescent="0.35">
      <c r="P42"/>
    </row>
    <row r="43" spans="16:16" x14ac:dyDescent="0.35">
      <c r="P43"/>
    </row>
    <row r="44" spans="16:16" x14ac:dyDescent="0.35">
      <c r="P44"/>
    </row>
    <row r="45" spans="16:16" x14ac:dyDescent="0.35">
      <c r="P45"/>
    </row>
    <row r="46" spans="16:16" x14ac:dyDescent="0.35">
      <c r="P46"/>
    </row>
    <row r="47" spans="16:16" x14ac:dyDescent="0.35">
      <c r="P47"/>
    </row>
    <row r="48" spans="16:16" x14ac:dyDescent="0.35">
      <c r="P48"/>
    </row>
    <row r="49" spans="16:16" x14ac:dyDescent="0.35">
      <c r="P49"/>
    </row>
    <row r="50" spans="16:16" x14ac:dyDescent="0.35">
      <c r="P50"/>
    </row>
    <row r="51" spans="16:16" x14ac:dyDescent="0.35">
      <c r="P51"/>
    </row>
    <row r="52" spans="16:16" x14ac:dyDescent="0.35">
      <c r="P52"/>
    </row>
    <row r="53" spans="16:16" x14ac:dyDescent="0.35">
      <c r="P53"/>
    </row>
    <row r="54" spans="16:16" x14ac:dyDescent="0.35">
      <c r="P54"/>
    </row>
    <row r="55" spans="16:16" x14ac:dyDescent="0.35">
      <c r="P55"/>
    </row>
    <row r="56" spans="16:16" x14ac:dyDescent="0.35">
      <c r="P56"/>
    </row>
    <row r="57" spans="16:16" x14ac:dyDescent="0.35">
      <c r="P57"/>
    </row>
    <row r="58" spans="16:16" x14ac:dyDescent="0.35">
      <c r="P58"/>
    </row>
    <row r="59" spans="16:16" x14ac:dyDescent="0.35">
      <c r="P59"/>
    </row>
    <row r="60" spans="16:16" x14ac:dyDescent="0.35">
      <c r="P60"/>
    </row>
    <row r="61" spans="16:16" x14ac:dyDescent="0.35">
      <c r="P61"/>
    </row>
    <row r="62" spans="16:16" x14ac:dyDescent="0.35">
      <c r="P62"/>
    </row>
    <row r="63" spans="16:16" x14ac:dyDescent="0.35">
      <c r="P63"/>
    </row>
    <row r="64" spans="16:16" x14ac:dyDescent="0.35">
      <c r="P64"/>
    </row>
    <row r="65" spans="16:16" x14ac:dyDescent="0.35">
      <c r="P65"/>
    </row>
    <row r="66" spans="16:16" x14ac:dyDescent="0.35">
      <c r="P66"/>
    </row>
    <row r="67" spans="16:16" x14ac:dyDescent="0.35">
      <c r="P67"/>
    </row>
    <row r="68" spans="16:16" x14ac:dyDescent="0.35">
      <c r="P68"/>
    </row>
    <row r="69" spans="16:16" x14ac:dyDescent="0.35">
      <c r="P69"/>
    </row>
    <row r="70" spans="16:16" x14ac:dyDescent="0.35">
      <c r="P70"/>
    </row>
    <row r="71" spans="16:16" x14ac:dyDescent="0.35">
      <c r="P71"/>
    </row>
    <row r="72" spans="16:16" x14ac:dyDescent="0.35">
      <c r="P72"/>
    </row>
    <row r="73" spans="16:16" x14ac:dyDescent="0.35">
      <c r="P73"/>
    </row>
    <row r="74" spans="16:16" x14ac:dyDescent="0.35">
      <c r="P74"/>
    </row>
    <row r="75" spans="16:16" x14ac:dyDescent="0.35">
      <c r="P75"/>
    </row>
    <row r="76" spans="16:16" x14ac:dyDescent="0.35">
      <c r="P76"/>
    </row>
    <row r="77" spans="16:16" x14ac:dyDescent="0.35">
      <c r="P77"/>
    </row>
    <row r="78" spans="16:16" x14ac:dyDescent="0.35">
      <c r="P78"/>
    </row>
    <row r="79" spans="16:16" x14ac:dyDescent="0.35">
      <c r="P79"/>
    </row>
    <row r="80" spans="16:16" x14ac:dyDescent="0.35">
      <c r="P80"/>
    </row>
    <row r="81" spans="16:16" x14ac:dyDescent="0.35">
      <c r="P81"/>
    </row>
    <row r="82" spans="16:16" x14ac:dyDescent="0.35">
      <c r="P82"/>
    </row>
    <row r="83" spans="16:16" x14ac:dyDescent="0.35">
      <c r="P83"/>
    </row>
    <row r="84" spans="16:16" x14ac:dyDescent="0.35">
      <c r="P84"/>
    </row>
    <row r="85" spans="16:16" x14ac:dyDescent="0.35">
      <c r="P85"/>
    </row>
    <row r="86" spans="16:16" x14ac:dyDescent="0.35">
      <c r="P86"/>
    </row>
    <row r="87" spans="16:16" x14ac:dyDescent="0.35">
      <c r="P87"/>
    </row>
    <row r="88" spans="16:16" x14ac:dyDescent="0.35">
      <c r="P88"/>
    </row>
    <row r="89" spans="16:16" x14ac:dyDescent="0.35">
      <c r="P89"/>
    </row>
    <row r="90" spans="16:16" x14ac:dyDescent="0.35">
      <c r="P90"/>
    </row>
    <row r="91" spans="16:16" x14ac:dyDescent="0.35">
      <c r="P91"/>
    </row>
    <row r="92" spans="16:16" x14ac:dyDescent="0.35">
      <c r="P92"/>
    </row>
    <row r="93" spans="16:16" x14ac:dyDescent="0.35">
      <c r="P93"/>
    </row>
    <row r="94" spans="16:16" x14ac:dyDescent="0.35">
      <c r="P94"/>
    </row>
    <row r="95" spans="16:16" x14ac:dyDescent="0.35">
      <c r="P95"/>
    </row>
    <row r="96" spans="16:16" x14ac:dyDescent="0.35">
      <c r="P96"/>
    </row>
    <row r="97" spans="16:16" x14ac:dyDescent="0.35">
      <c r="P97"/>
    </row>
    <row r="98" spans="16:16" x14ac:dyDescent="0.35">
      <c r="P98"/>
    </row>
    <row r="99" spans="16:16" x14ac:dyDescent="0.35">
      <c r="P99"/>
    </row>
    <row r="100" spans="16:16" x14ac:dyDescent="0.35">
      <c r="P100"/>
    </row>
    <row r="101" spans="16:16" x14ac:dyDescent="0.35">
      <c r="P101"/>
    </row>
    <row r="102" spans="16:16" x14ac:dyDescent="0.35">
      <c r="P102"/>
    </row>
    <row r="103" spans="16:16" x14ac:dyDescent="0.35">
      <c r="P103"/>
    </row>
    <row r="104" spans="16:16" x14ac:dyDescent="0.35">
      <c r="P104"/>
    </row>
    <row r="105" spans="16:16" x14ac:dyDescent="0.35">
      <c r="P105"/>
    </row>
    <row r="106" spans="16:16" x14ac:dyDescent="0.35">
      <c r="P106"/>
    </row>
    <row r="107" spans="16:16" x14ac:dyDescent="0.35">
      <c r="P107"/>
    </row>
    <row r="108" spans="16:16" x14ac:dyDescent="0.35">
      <c r="P108"/>
    </row>
    <row r="109" spans="16:16" x14ac:dyDescent="0.35">
      <c r="P109"/>
    </row>
    <row r="110" spans="16:16" x14ac:dyDescent="0.35">
      <c r="P110"/>
    </row>
    <row r="111" spans="16:16" x14ac:dyDescent="0.35">
      <c r="P111"/>
    </row>
    <row r="112" spans="16:16" x14ac:dyDescent="0.35">
      <c r="P112"/>
    </row>
    <row r="113" spans="16:16" x14ac:dyDescent="0.35">
      <c r="P113"/>
    </row>
    <row r="114" spans="16:16" x14ac:dyDescent="0.35">
      <c r="P114"/>
    </row>
    <row r="115" spans="16:16" x14ac:dyDescent="0.35">
      <c r="P115"/>
    </row>
    <row r="116" spans="16:16" x14ac:dyDescent="0.35">
      <c r="P116"/>
    </row>
    <row r="117" spans="16:16" x14ac:dyDescent="0.35">
      <c r="P117"/>
    </row>
    <row r="118" spans="16:16" x14ac:dyDescent="0.35">
      <c r="P118"/>
    </row>
    <row r="119" spans="16:16" x14ac:dyDescent="0.35">
      <c r="P119"/>
    </row>
    <row r="120" spans="16:16" x14ac:dyDescent="0.35">
      <c r="P120"/>
    </row>
    <row r="121" spans="16:16" x14ac:dyDescent="0.35">
      <c r="P121"/>
    </row>
    <row r="122" spans="16:16" x14ac:dyDescent="0.35">
      <c r="P122"/>
    </row>
    <row r="123" spans="16:16" x14ac:dyDescent="0.35">
      <c r="P123"/>
    </row>
    <row r="124" spans="16:16" x14ac:dyDescent="0.35">
      <c r="P124"/>
    </row>
    <row r="125" spans="16:16" x14ac:dyDescent="0.35">
      <c r="P125"/>
    </row>
    <row r="126" spans="16:16" x14ac:dyDescent="0.35">
      <c r="P126"/>
    </row>
    <row r="127" spans="16:16" x14ac:dyDescent="0.35">
      <c r="P127"/>
    </row>
    <row r="128" spans="16:16" x14ac:dyDescent="0.35">
      <c r="P128"/>
    </row>
    <row r="129" spans="16:16" x14ac:dyDescent="0.35">
      <c r="P129"/>
    </row>
    <row r="130" spans="16:16" x14ac:dyDescent="0.35">
      <c r="P130"/>
    </row>
    <row r="131" spans="16:16" x14ac:dyDescent="0.35">
      <c r="P131"/>
    </row>
    <row r="132" spans="16:16" x14ac:dyDescent="0.35">
      <c r="P132"/>
    </row>
    <row r="133" spans="16:16" x14ac:dyDescent="0.35">
      <c r="P133"/>
    </row>
    <row r="134" spans="16:16" x14ac:dyDescent="0.35">
      <c r="P134"/>
    </row>
    <row r="135" spans="16:16" x14ac:dyDescent="0.35">
      <c r="P135"/>
    </row>
    <row r="136" spans="16:16" x14ac:dyDescent="0.35">
      <c r="P136"/>
    </row>
    <row r="137" spans="16:16" x14ac:dyDescent="0.35">
      <c r="P137"/>
    </row>
    <row r="138" spans="16:16" x14ac:dyDescent="0.35">
      <c r="P138"/>
    </row>
    <row r="139" spans="16:16" x14ac:dyDescent="0.35">
      <c r="P139"/>
    </row>
    <row r="140" spans="16:16" x14ac:dyDescent="0.35">
      <c r="P140"/>
    </row>
    <row r="141" spans="16:16" x14ac:dyDescent="0.35">
      <c r="P141"/>
    </row>
    <row r="142" spans="16:16" x14ac:dyDescent="0.35">
      <c r="P142"/>
    </row>
    <row r="143" spans="16:16" x14ac:dyDescent="0.35">
      <c r="P143"/>
    </row>
    <row r="144" spans="16:16" x14ac:dyDescent="0.35">
      <c r="P144"/>
    </row>
    <row r="145" spans="16:16" x14ac:dyDescent="0.35">
      <c r="P145"/>
    </row>
    <row r="146" spans="16:16" x14ac:dyDescent="0.35">
      <c r="P146"/>
    </row>
    <row r="147" spans="16:16" x14ac:dyDescent="0.35">
      <c r="P147"/>
    </row>
    <row r="148" spans="16:16" x14ac:dyDescent="0.35">
      <c r="P148"/>
    </row>
    <row r="149" spans="16:16" x14ac:dyDescent="0.35">
      <c r="P149"/>
    </row>
    <row r="150" spans="16:16" x14ac:dyDescent="0.35">
      <c r="P150"/>
    </row>
    <row r="151" spans="16:16" x14ac:dyDescent="0.35">
      <c r="P151"/>
    </row>
    <row r="152" spans="16:16" x14ac:dyDescent="0.35">
      <c r="P152"/>
    </row>
    <row r="153" spans="16:16" x14ac:dyDescent="0.35">
      <c r="P153"/>
    </row>
    <row r="154" spans="16:16" x14ac:dyDescent="0.35">
      <c r="P154"/>
    </row>
    <row r="155" spans="16:16" x14ac:dyDescent="0.35">
      <c r="P155"/>
    </row>
    <row r="156" spans="16:16" x14ac:dyDescent="0.35">
      <c r="P156"/>
    </row>
    <row r="157" spans="16:16" x14ac:dyDescent="0.35">
      <c r="P157"/>
    </row>
    <row r="158" spans="16:16" x14ac:dyDescent="0.35">
      <c r="P158"/>
    </row>
    <row r="159" spans="16:16" x14ac:dyDescent="0.35">
      <c r="P159"/>
    </row>
    <row r="160" spans="16:16" x14ac:dyDescent="0.35">
      <c r="P160"/>
    </row>
    <row r="161" spans="16:16" x14ac:dyDescent="0.35">
      <c r="P161"/>
    </row>
    <row r="162" spans="16:16" x14ac:dyDescent="0.35">
      <c r="P162"/>
    </row>
    <row r="163" spans="16:16" x14ac:dyDescent="0.35">
      <c r="P163"/>
    </row>
    <row r="164" spans="16:16" x14ac:dyDescent="0.35">
      <c r="P164"/>
    </row>
    <row r="165" spans="16:16" x14ac:dyDescent="0.35">
      <c r="P165"/>
    </row>
    <row r="166" spans="16:16" x14ac:dyDescent="0.35">
      <c r="P166"/>
    </row>
    <row r="167" spans="16:16" x14ac:dyDescent="0.35">
      <c r="P167"/>
    </row>
    <row r="168" spans="16:16" x14ac:dyDescent="0.35">
      <c r="P168"/>
    </row>
    <row r="169" spans="16:16" x14ac:dyDescent="0.35">
      <c r="P169"/>
    </row>
    <row r="170" spans="16:16" x14ac:dyDescent="0.35">
      <c r="P170"/>
    </row>
    <row r="171" spans="16:16" x14ac:dyDescent="0.35">
      <c r="P171"/>
    </row>
    <row r="172" spans="16:16" x14ac:dyDescent="0.35">
      <c r="P172"/>
    </row>
    <row r="173" spans="16:16" x14ac:dyDescent="0.35">
      <c r="P173"/>
    </row>
    <row r="174" spans="16:16" x14ac:dyDescent="0.35">
      <c r="P174"/>
    </row>
    <row r="175" spans="16:16" x14ac:dyDescent="0.35">
      <c r="P175"/>
    </row>
    <row r="176" spans="16:16" x14ac:dyDescent="0.35">
      <c r="P176"/>
    </row>
    <row r="177" spans="16:16" x14ac:dyDescent="0.35">
      <c r="P177"/>
    </row>
    <row r="178" spans="16:16" x14ac:dyDescent="0.35">
      <c r="P178"/>
    </row>
    <row r="179" spans="16:16" x14ac:dyDescent="0.35">
      <c r="P179"/>
    </row>
    <row r="180" spans="16:16" x14ac:dyDescent="0.35">
      <c r="P180"/>
    </row>
    <row r="181" spans="16:16" x14ac:dyDescent="0.35">
      <c r="P181"/>
    </row>
    <row r="182" spans="16:16" x14ac:dyDescent="0.35">
      <c r="P182"/>
    </row>
    <row r="183" spans="16:16" x14ac:dyDescent="0.35">
      <c r="P183"/>
    </row>
    <row r="184" spans="16:16" x14ac:dyDescent="0.35">
      <c r="P184"/>
    </row>
    <row r="185" spans="16:16" x14ac:dyDescent="0.35">
      <c r="P185"/>
    </row>
    <row r="186" spans="16:16" x14ac:dyDescent="0.35">
      <c r="P186"/>
    </row>
    <row r="187" spans="16:16" x14ac:dyDescent="0.35">
      <c r="P187"/>
    </row>
    <row r="188" spans="16:16" x14ac:dyDescent="0.35">
      <c r="P188"/>
    </row>
    <row r="189" spans="16:16" x14ac:dyDescent="0.35">
      <c r="P189"/>
    </row>
    <row r="190" spans="16:16" x14ac:dyDescent="0.35">
      <c r="P190"/>
    </row>
    <row r="191" spans="16:16" x14ac:dyDescent="0.35">
      <c r="P191"/>
    </row>
  </sheetData>
  <mergeCells count="1">
    <mergeCell ref="A1:M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Printer reference sheet</vt:lpstr>
      <vt:lpstr>C23 potential transplant</vt:lpstr>
      <vt:lpstr>Checklist</vt:lpstr>
      <vt:lpstr>ScanPivot</vt:lpstr>
      <vt:lpstr>Scan</vt:lpstr>
      <vt:lpstr>Map</vt:lpstr>
      <vt:lpstr>MapTemplate</vt:lpstr>
      <vt:lpstr>master</vt:lpstr>
      <vt:lpstr>C39</vt:lpstr>
      <vt:lpstr>C38</vt:lpstr>
      <vt:lpstr>C37</vt:lpstr>
      <vt:lpstr>C36</vt:lpstr>
      <vt:lpstr>C35</vt:lpstr>
      <vt:lpstr>C34</vt:lpstr>
      <vt:lpstr>C33</vt:lpstr>
      <vt:lpstr>C32</vt:lpstr>
      <vt:lpstr>C31</vt:lpstr>
      <vt:lpstr>C30</vt:lpstr>
      <vt:lpstr>C29</vt:lpstr>
      <vt:lpstr>C28</vt:lpstr>
      <vt:lpstr>C27</vt:lpstr>
      <vt:lpstr>C26</vt:lpstr>
      <vt:lpstr>C25</vt:lpstr>
      <vt:lpstr>C24</vt:lpstr>
      <vt:lpstr>C23</vt:lpstr>
      <vt:lpstr>C22</vt:lpstr>
      <vt:lpstr>C21</vt:lpstr>
      <vt:lpstr>C20</vt:lpstr>
      <vt:lpstr>C19</vt:lpstr>
      <vt:lpstr>C18</vt:lpstr>
      <vt:lpstr>C17</vt:lpstr>
      <vt:lpstr>C16</vt:lpstr>
      <vt:lpstr>C15</vt:lpstr>
      <vt:lpstr>C14</vt:lpstr>
      <vt:lpstr>C13</vt:lpstr>
      <vt:lpstr>C12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Hannah Blice</dc:creator>
  <cp:lastModifiedBy>Cultivation</cp:lastModifiedBy>
  <cp:lastPrinted>2020-12-02T14:36:43Z</cp:lastPrinted>
  <dcterms:created xsi:type="dcterms:W3CDTF">2019-06-06T12:01:49Z</dcterms:created>
  <dcterms:modified xsi:type="dcterms:W3CDTF">2020-12-23T14:45:50Z</dcterms:modified>
</cp:coreProperties>
</file>